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zzw\Downloads\"/>
    </mc:Choice>
  </mc:AlternateContent>
  <xr:revisionPtr revIDLastSave="0" documentId="13_ncr:1_{37274473-A4F0-4F5F-96B8-03A8653013CD}" xr6:coauthVersionLast="45" xr6:coauthVersionMax="45" xr10:uidLastSave="{00000000-0000-0000-0000-000000000000}"/>
  <bookViews>
    <workbookView xWindow="-108" yWindow="-108" windowWidth="23256" windowHeight="12576" tabRatio="599" activeTab="1" xr2:uid="{00000000-000D-0000-FFFF-FFFF00000000}"/>
  </bookViews>
  <sheets>
    <sheet name="Summary &amp; Capacity" sheetId="9" r:id="rId1"/>
    <sheet name="All Demand " sheetId="3" r:id="rId2"/>
    <sheet name="Summary" sheetId="22" r:id="rId3"/>
    <sheet name="Tianjin" sheetId="16" r:id="rId4"/>
    <sheet name="Chengdu" sheetId="18" r:id="rId5"/>
    <sheet name="UPH-TJ" sheetId="7" r:id="rId6"/>
    <sheet name="UPH-CD" sheetId="21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__________DAT1">[1]Detail!$A$15:$A$120</definedName>
    <definedName name="__________DAT10">[1]Detail!$F$15:$F$120</definedName>
    <definedName name="__________DAT11">[1]Detail!$G$15:$G$120</definedName>
    <definedName name="__________DAT12">[1]Detail!$H$15:$H$120</definedName>
    <definedName name="__________DAT13">[1]Detail!$I$15:$I$120</definedName>
    <definedName name="__________DAT14">[1]Detail!$J$15:$J$120</definedName>
    <definedName name="__________DAT15">[1]Detail!$K$15:$K$120</definedName>
    <definedName name="__________DAT16">[1]Detail!$L$15:$L$120</definedName>
    <definedName name="__________DAT17">[1]Detail!$M$15:$M$120</definedName>
    <definedName name="__________DAT18">[1]Detail!$N$15:$N$120</definedName>
    <definedName name="__________DAT19">[1]Detail!$O$15:$O$120</definedName>
    <definedName name="__________DAT3">[1]Detail!$B$15:$B$120</definedName>
    <definedName name="__________DAT4">[1]Detail!$C$15:$C$120</definedName>
    <definedName name="__________DAT8">[1]Detail!$D$15:$D$120</definedName>
    <definedName name="__________DAT9">[1]Detail!$E$15:$E$120</definedName>
    <definedName name="_________DAT1">[1]Detail!$A$15:$A$120</definedName>
    <definedName name="_________DAT10">[1]Detail!$F$15:$F$120</definedName>
    <definedName name="_________DAT11">[1]Detail!$G$15:$G$120</definedName>
    <definedName name="_________DAT12">[1]Detail!$H$15:$H$120</definedName>
    <definedName name="_________DAT13">[1]Detail!$I$15:$I$120</definedName>
    <definedName name="_________DAT14">[1]Detail!$J$15:$J$120</definedName>
    <definedName name="_________DAT15">[1]Detail!$K$15:$K$120</definedName>
    <definedName name="_________DAT16">[1]Detail!$L$15:$L$120</definedName>
    <definedName name="_________DAT17">[1]Detail!$M$15:$M$120</definedName>
    <definedName name="_________DAT18">[1]Detail!$N$15:$N$120</definedName>
    <definedName name="_________DAT19">[1]Detail!$O$15:$O$120</definedName>
    <definedName name="_________DAT3">[1]Detail!$B$15:$B$120</definedName>
    <definedName name="_________DAT4">[1]Detail!$C$15:$C$120</definedName>
    <definedName name="_________DAT8">[1]Detail!$D$15:$D$120</definedName>
    <definedName name="_________DAT9">[1]Detail!$E$15:$E$120</definedName>
    <definedName name="________DAT1">[1]Detail!$A$15:$A$120</definedName>
    <definedName name="________DAT10">[1]Detail!$F$15:$F$120</definedName>
    <definedName name="________DAT11">[1]Detail!$G$15:$G$120</definedName>
    <definedName name="________DAT12">[1]Detail!$H$15:$H$120</definedName>
    <definedName name="________DAT13">[1]Detail!$I$15:$I$120</definedName>
    <definedName name="________DAT14">[1]Detail!$J$15:$J$120</definedName>
    <definedName name="________DAT15">[1]Detail!$K$15:$K$120</definedName>
    <definedName name="________DAT16">[1]Detail!$L$15:$L$120</definedName>
    <definedName name="________DAT17">[1]Detail!$M$15:$M$120</definedName>
    <definedName name="________DAT18">[1]Detail!$N$15:$N$120</definedName>
    <definedName name="________DAT19">[1]Detail!$O$15:$O$120</definedName>
    <definedName name="________DAT3">[1]Detail!$B$15:$B$120</definedName>
    <definedName name="________DAT4">[1]Detail!$C$15:$C$120</definedName>
    <definedName name="________DAT8">[1]Detail!$D$15:$D$120</definedName>
    <definedName name="________DAT9">[1]Detail!$E$15:$E$120</definedName>
    <definedName name="_______DAT1">[1]Detail!$A$15:$A$120</definedName>
    <definedName name="_______DAT10">[1]Detail!$F$15:$F$120</definedName>
    <definedName name="_______DAT11">[1]Detail!$G$15:$G$120</definedName>
    <definedName name="_______DAT12">[1]Detail!$H$15:$H$120</definedName>
    <definedName name="_______DAT13">[1]Detail!$I$15:$I$120</definedName>
    <definedName name="_______DAT14">[1]Detail!$J$15:$J$120</definedName>
    <definedName name="_______DAT15">[1]Detail!$K$15:$K$120</definedName>
    <definedName name="_______DAT16">[1]Detail!$L$15:$L$120</definedName>
    <definedName name="_______DAT17">[1]Detail!$M$15:$M$120</definedName>
    <definedName name="_______DAT18">[1]Detail!$N$15:$N$120</definedName>
    <definedName name="_______DAT19">[1]Detail!$O$15:$O$120</definedName>
    <definedName name="_______DAT3">[1]Detail!$B$15:$B$120</definedName>
    <definedName name="_______DAT4">[1]Detail!$C$15:$C$120</definedName>
    <definedName name="_______DAT8">[1]Detail!$D$15:$D$120</definedName>
    <definedName name="_______DAT9">[1]Detail!$E$15:$E$120</definedName>
    <definedName name="______DAT1">[1]Detail!$A$15:$A$120</definedName>
    <definedName name="______DAT10">[1]Detail!$F$15:$F$120</definedName>
    <definedName name="______DAT11">[1]Detail!$G$15:$G$120</definedName>
    <definedName name="______DAT12">[1]Detail!$H$15:$H$120</definedName>
    <definedName name="______DAT13">[1]Detail!$I$15:$I$120</definedName>
    <definedName name="______DAT14">[1]Detail!$J$15:$J$120</definedName>
    <definedName name="______DAT15">[1]Detail!$K$15:$K$120</definedName>
    <definedName name="______DAT16">[1]Detail!$L$15:$L$120</definedName>
    <definedName name="______DAT17">[1]Detail!$M$15:$M$120</definedName>
    <definedName name="______DAT18">[1]Detail!$N$15:$N$120</definedName>
    <definedName name="______DAT19">[1]Detail!$O$15:$O$120</definedName>
    <definedName name="______DAT3">[1]Detail!$B$15:$B$120</definedName>
    <definedName name="______DAT4">[1]Detail!$C$15:$C$120</definedName>
    <definedName name="______DAT8">[1]Detail!$D$15:$D$120</definedName>
    <definedName name="______DAT9">[1]Detail!$E$15:$E$120</definedName>
    <definedName name="_____DAT1">[1]Detail!$A$15:$A$120</definedName>
    <definedName name="_____DAT10">[1]Detail!$F$15:$F$120</definedName>
    <definedName name="_____DAT11">[1]Detail!$G$15:$G$120</definedName>
    <definedName name="_____DAT12">[1]Detail!$H$15:$H$120</definedName>
    <definedName name="_____DAT13">[1]Detail!$I$15:$I$120</definedName>
    <definedName name="_____DAT14">[1]Detail!$J$15:$J$120</definedName>
    <definedName name="_____DAT15">[1]Detail!$K$15:$K$120</definedName>
    <definedName name="_____DAT16">[1]Detail!$L$15:$L$120</definedName>
    <definedName name="_____DAT17">[1]Detail!$M$15:$M$120</definedName>
    <definedName name="_____DAT18">[1]Detail!$N$15:$N$120</definedName>
    <definedName name="_____DAT19">[1]Detail!$O$15:$O$120</definedName>
    <definedName name="_____DAT3">[1]Detail!$B$15:$B$120</definedName>
    <definedName name="_____DAT4">[1]Detail!$C$15:$C$120</definedName>
    <definedName name="_____DAT8">[1]Detail!$D$15:$D$120</definedName>
    <definedName name="_____DAT9">[1]Detail!$E$15:$E$120</definedName>
    <definedName name="____DAT1">[2]Detail!$A$15:$A$120</definedName>
    <definedName name="____DAT10">[2]Detail!$F$15:$F$120</definedName>
    <definedName name="____DAT11">[2]Detail!$G$15:$G$120</definedName>
    <definedName name="____DAT12">[2]Detail!$H$15:$H$120</definedName>
    <definedName name="____DAT13">[2]Detail!$I$15:$I$120</definedName>
    <definedName name="____DAT14">[2]Detail!$J$15:$J$120</definedName>
    <definedName name="____DAT15">[2]Detail!$K$15:$K$120</definedName>
    <definedName name="____DAT16">[2]Detail!$L$15:$L$120</definedName>
    <definedName name="____DAT17">[2]Detail!$M$15:$M$120</definedName>
    <definedName name="____DAT18">[2]Detail!$N$15:$N$120</definedName>
    <definedName name="____DAT19">[2]Detail!$O$15:$O$120</definedName>
    <definedName name="____DAT3">[2]Detail!$B$15:$B$120</definedName>
    <definedName name="____DAT4">[2]Detail!$C$15:$C$120</definedName>
    <definedName name="____DAT8">[2]Detail!$D$15:$D$120</definedName>
    <definedName name="____DAT9">[2]Detail!$E$15:$E$120</definedName>
    <definedName name="___DAT1">[1]Detail!$A$15:$A$120</definedName>
    <definedName name="___DAT10">[1]Detail!$F$15:$F$120</definedName>
    <definedName name="___DAT11">[1]Detail!$G$15:$G$120</definedName>
    <definedName name="___DAT12">[1]Detail!$H$15:$H$120</definedName>
    <definedName name="___DAT13">[1]Detail!$I$15:$I$120</definedName>
    <definedName name="___DAT14">[1]Detail!$J$15:$J$120</definedName>
    <definedName name="___DAT15">[1]Detail!$K$15:$K$120</definedName>
    <definedName name="___DAT16">[1]Detail!$L$15:$L$120</definedName>
    <definedName name="___DAT17">[1]Detail!$M$15:$M$120</definedName>
    <definedName name="___DAT18">[1]Detail!$N$15:$N$120</definedName>
    <definedName name="___DAT19">[1]Detail!$O$15:$O$120</definedName>
    <definedName name="___DAT3">[1]Detail!$B$15:$B$120</definedName>
    <definedName name="___DAT4">[1]Detail!$C$15:$C$120</definedName>
    <definedName name="___DAT8">[1]Detail!$D$15:$D$120</definedName>
    <definedName name="___DAT9">[1]Detail!$E$15:$E$120</definedName>
    <definedName name="__aa199999">'[3]2-1-1 管理指標(1) 13'!$A$8571</definedName>
    <definedName name="__aav99">'[3]2-1-1 管理指標(1) 13'!$AT$10020</definedName>
    <definedName name="__col4">[4]Project!$J$7</definedName>
    <definedName name="__DAT1">[2]Detail!$A$15:$A$120</definedName>
    <definedName name="__DAT10">[2]Detail!$F$15:$F$120</definedName>
    <definedName name="__DAT11">[2]Detail!$G$15:$G$120</definedName>
    <definedName name="__DAT12">[2]Detail!$H$15:$H$120</definedName>
    <definedName name="__DAT13">[2]Detail!$I$15:$I$120</definedName>
    <definedName name="__DAT14">[2]Detail!$J$15:$J$120</definedName>
    <definedName name="__DAT15">[2]Detail!$K$15:$K$120</definedName>
    <definedName name="__DAT16">[2]Detail!$L$15:$L$120</definedName>
    <definedName name="__DAT17">[2]Detail!$M$15:$M$120</definedName>
    <definedName name="__DAT18">[2]Detail!$N$15:$N$120</definedName>
    <definedName name="__DAT19">[2]Detail!$O$15:$O$120</definedName>
    <definedName name="__DAT3">[2]Detail!$B$15:$B$120</definedName>
    <definedName name="__DAT4">[2]Detail!$C$15:$C$120</definedName>
    <definedName name="__DAT8">[2]Detail!$D$15:$D$120</definedName>
    <definedName name="__DAT9">[2]Detail!$E$15:$E$120</definedName>
    <definedName name="__dec4">[4]Project!$I$7</definedName>
    <definedName name="__des4">[4]Project!$B$7</definedName>
    <definedName name="__dra4">[4]Project!$D$7</definedName>
    <definedName name="__FDS_HYPERLINK_TOGGLE_STATE__" hidden="1">"ON"</definedName>
    <definedName name="__fss2">[5]forecast!$A$3:$M$280</definedName>
    <definedName name="__hl99999">'[3]2-1-1 管理指標(1) 13'!$AT$1019</definedName>
    <definedName name="__hz99999">'[3]2-1-1 管理指標(1) 13'!$HT$1019</definedName>
    <definedName name="__LA9">[3]半成品金額明細!$AT$1019</definedName>
    <definedName name="__la9999">'[3]2-1-1 管理指標(1) 13'!$AT$1019</definedName>
    <definedName name="__lf9999">'[3]2-1-1 管理指標(1) 13'!$AT$1019</definedName>
    <definedName name="__ll99">'[3]2-1-1 管理指標(1) 13'!$GB$119</definedName>
    <definedName name="__lz99999">'[3]2-1-1 管理指標(1) 13'!$GX$10019</definedName>
    <definedName name="__lz999999">'[3]2-1-1 管理指標(1) 13'!$GX$10019</definedName>
    <definedName name="__Mat4">[4]Project!$F$7</definedName>
    <definedName name="__PN4">[4]Project!$E$7</definedName>
    <definedName name="__va999">'[3]2-1-1 管理指標(1) 13'!$BB$1019</definedName>
    <definedName name="__vol4">[4]Project!$G$7</definedName>
    <definedName name="__WK31">[6]Sheet1!$A$4:$M$452</definedName>
    <definedName name="__WK311">[7]Sheet2!$A$4:$M$452</definedName>
    <definedName name="_2A16399_">'[3]2-1-1 管理指標(1) 13'!$A$16099</definedName>
    <definedName name="_3A16599_">'[3]2-1-1 管理指標(1) 13'!$A$16099</definedName>
    <definedName name="_4A16899_">'[3]2-1-1 管理指標(1) 13'!$A$16099</definedName>
    <definedName name="_5a19999_">'[3]2-1-1 管理指標(1) 13'!$A$8571</definedName>
    <definedName name="_6aa19999_">'[3]2-1-1 管理指標(1) 13'!$A$8571</definedName>
    <definedName name="_A16399">'[3]2-1-1 管理指標(1) 13'!$A$16099</definedName>
    <definedName name="_A16599">'[3]2-1-1 管理指標(1) 13'!$A$16099</definedName>
    <definedName name="_A16899">'[3]2-1-1 管理指標(1) 13'!$A$16099</definedName>
    <definedName name="_a19999">'[3]2-1-1 管理指標(1) 13'!$A$8571</definedName>
    <definedName name="_aa19999">'[3]2-1-1 管理指標(1) 13'!$A$8571</definedName>
    <definedName name="_aa199999">'[3]2-1-1 管理指標(1) 13'!$A$8571</definedName>
    <definedName name="_aav99">'[3]2-1-1 管理指標(1) 13'!$AT$10020</definedName>
    <definedName name="_col4">[4]Project!$J$7</definedName>
    <definedName name="_DAT1">[1]Detail!$A$15:$A$120</definedName>
    <definedName name="_DAT10">[1]Detail!$F$15:$F$120</definedName>
    <definedName name="_DAT11">[1]Detail!$G$15:$G$120</definedName>
    <definedName name="_DAT12">[1]Detail!$H$15:$H$120</definedName>
    <definedName name="_DAT13">[1]Detail!$I$15:$I$120</definedName>
    <definedName name="_DAT14">[1]Detail!$J$15:$J$120</definedName>
    <definedName name="_DAT15">[1]Detail!$K$15:$K$120</definedName>
    <definedName name="_DAT16">[1]Detail!$L$15:$L$120</definedName>
    <definedName name="_DAT17">[1]Detail!$M$15:$M$120</definedName>
    <definedName name="_DAT18">[1]Detail!$N$15:$N$120</definedName>
    <definedName name="_DAT19">[1]Detail!$O$15:$O$120</definedName>
    <definedName name="_DAT3">[1]Detail!$B$15:$B$120</definedName>
    <definedName name="_DAT4">[1]Detail!$C$15:$C$120</definedName>
    <definedName name="_DAT8">[1]Detail!$D$15:$D$120</definedName>
    <definedName name="_DAT9">[1]Detail!$E$15:$E$120</definedName>
    <definedName name="_dec4">[4]Project!$I$7</definedName>
    <definedName name="_des4">[4]Project!$B$7</definedName>
    <definedName name="_dra4">[4]Project!$D$7</definedName>
    <definedName name="_xlnm._FilterDatabase" localSheetId="1" hidden="1">'All Demand '!$A$5:$GK$314</definedName>
    <definedName name="_xlnm._FilterDatabase" localSheetId="4" hidden="1">Chengdu!$A$4:$AV$440</definedName>
    <definedName name="_xlnm._FilterDatabase" localSheetId="0" hidden="1">'Summary &amp; Capacity'!$A$3:$AU$34</definedName>
    <definedName name="_xlnm._FilterDatabase" localSheetId="3" hidden="1">Tianjin!$A$4:$AW$4</definedName>
    <definedName name="_xlnm._FilterDatabase" localSheetId="6" hidden="1">'UPH-CD'!$A$4:$DF$178</definedName>
    <definedName name="_xlnm._FilterDatabase" localSheetId="5" hidden="1">'UPH-TJ'!$A$4:$DS$178</definedName>
    <definedName name="_hl99999">'[3]2-1-1 管理指標(1) 13'!$AT$1019</definedName>
    <definedName name="_hz99999">'[3]2-1-1 管理指標(1) 13'!$HT$1019</definedName>
    <definedName name="_LA9">[3]半成品金額明細!$AT$1019</definedName>
    <definedName name="_la9999">'[3]2-1-1 管理指標(1) 13'!$AT$1019</definedName>
    <definedName name="_lf9999">'[3]2-1-1 管理指標(1) 13'!$AT$1019</definedName>
    <definedName name="_ll99">'[3]2-1-1 管理指標(1) 13'!$GB$119</definedName>
    <definedName name="_lz99999">'[3]2-1-1 管理指標(1) 13'!$GX$10019</definedName>
    <definedName name="_lz999999">'[3]2-1-1 管理指標(1) 13'!$GX$10019</definedName>
    <definedName name="_Mat4">[4]Project!$F$7</definedName>
    <definedName name="_Order1" hidden="1">255</definedName>
    <definedName name="_Order2" hidden="1">255</definedName>
    <definedName name="_PN4">[4]Project!$E$7</definedName>
    <definedName name="_va999">'[3]2-1-1 管理指標(1) 13'!$BB$1019</definedName>
    <definedName name="_vol4">[4]Project!$G$7</definedName>
    <definedName name="_WK31">[6]Sheet1!$A$4:$M$452</definedName>
    <definedName name="_WK311">[7]Sheet2!$A$4:$M$452</definedName>
    <definedName name="aa">{"Book1","Personnel TongBao PDT &amp; PMT list  - 2004-1-14.xls"}</definedName>
    <definedName name="AccessDatabase" hidden="1">"C:\My Documents\South.mdb"</definedName>
    <definedName name="anscount" hidden="1">1</definedName>
    <definedName name="Approval">'[8]External Capex'!$AJ$22:$AJ$25</definedName>
    <definedName name="AssemblyDesc">[9]PlannedOrders!$A$2:$D$4320</definedName>
    <definedName name="AssetClass">'[8]External Capex'!$AG$22:$AG$48</definedName>
    <definedName name="B">[10]HORNET!$B$1:$B$65536</definedName>
    <definedName name="BBB" hidden="1">{"'Sheet1'!$A$1:$Z$85","'Sheet1'!$AB$3"}</definedName>
    <definedName name="BU1_">'[11]IBM RSS_'!$B$1</definedName>
    <definedName name="Chart">'[12]Global - PRD Level'!$C$3:$J$4,'[12]Global - PRD Level'!$C$8:$J$9,'[12]Global - PRD Level'!$C$13:$J$14,'[12]Global - PRD Level'!$C$18:$J$19,'[12]Global - PRD Level'!$C$23:$J$24,'[12]Global - PRD Level'!$C$28:$J$29,'[12]Global - PRD Level'!$C$38:$J$39,'[12]Global - PRD Level'!$C$43:$J$44,'[12]Global - PRD Level'!$C$51:$J$52,'[12]Global - PRD Level'!$C$89:$J$90,'[12]Global - PRD Level'!$C$94:$J$95</definedName>
    <definedName name="_xlnm.Criteria" localSheetId="4">#REF!</definedName>
    <definedName name="_xlnm.Criteria" localSheetId="6">#REF!</definedName>
    <definedName name="_xlnm.Criteria">#REF!</definedName>
    <definedName name="csAllowDetailBudgeting">1</definedName>
    <definedName name="csAllowLocalConsolidation">1</definedName>
    <definedName name="csAppName">"AdminView"</definedName>
    <definedName name="csDE_Forecast_DataTab2_Dim01">"="</definedName>
    <definedName name="csDE_Forecast_DataTab2_Dim02">"="</definedName>
    <definedName name="csDE_Forecast_DataTab2_Dim03">'[13]Accounting Only'!$C$10</definedName>
    <definedName name="csDE_Forecast_DataTab2_Dim04">"="</definedName>
    <definedName name="csDE_Forecast_DataTab2_Dim05">"="</definedName>
    <definedName name="csDE_Forecast_DataTab2_Dim06">"="</definedName>
    <definedName name="csDE_Forecast_DataTab2_Dim07">"="</definedName>
    <definedName name="csDE_Forecast_DataTab2_Dim08">"="</definedName>
    <definedName name="csDE_Forecast_DataTab2_Dim09">"="</definedName>
    <definedName name="csDE_Forecast_DataTab2_Dim10">'[13]Accounting Only'!$C$11</definedName>
    <definedName name="csDE_Forecast_DataTab3_Dim01">"="</definedName>
    <definedName name="csDE_Forecast_DataTab3_Dim02">"="</definedName>
    <definedName name="csDE_Forecast_DataTab3_Dim03">'[14]Accounting Only'!$C$10</definedName>
    <definedName name="csDE_Forecast_DataTab3_Dim04">"="</definedName>
    <definedName name="csDE_Forecast_DataTab3_Dim05">"="</definedName>
    <definedName name="csDE_Forecast_DataTab3_Dim06">"="</definedName>
    <definedName name="csDE_Forecast_DataTab3_Dim07">"="</definedName>
    <definedName name="csDE_Forecast_DataTab3_Dim08">"="</definedName>
    <definedName name="csDE_Forecast_DataTab3_Dim09">"="</definedName>
    <definedName name="csDE_Forecast_DataTab3_Dim10">'[14]Accounting Only'!$C$11</definedName>
    <definedName name="csDE_Forecast_DataTab31_Dim01">"="</definedName>
    <definedName name="csDE_Forecast_DataTab31_Dim02">"="</definedName>
    <definedName name="csDE_Forecast_DataTab31_Dim03">"="</definedName>
    <definedName name="csDE_Forecast_DataTab31_Dim04">"="</definedName>
    <definedName name="csDE_Forecast_DataTab31_Dim05">"="</definedName>
    <definedName name="csDE_Forecast_DataTab31_Dim06">"="</definedName>
    <definedName name="csDE_Forecast_DataTab31_Dim07">"="</definedName>
    <definedName name="csDE_Forecast_DataTab31_Dim08">"="</definedName>
    <definedName name="csDE_Forecast_DataTab31_Dim09">"="</definedName>
    <definedName name="csDE_Intercompany_Elimination_2008_15_07_Dim01">"="</definedName>
    <definedName name="csDE_Intercompany_Elimination_2008_15_07_Dim04">"="</definedName>
    <definedName name="csDE_Intercompany_Elimination_2008_15_07_Dim05">"="</definedName>
    <definedName name="csDE_Intercompany_Elimination_2008_15_07_Dim06">"="</definedName>
    <definedName name="csDE_Intercompany_Elimination_2008_15_07_Dim07">"="</definedName>
    <definedName name="csDE_Intercompany_Elimination_2008_15_07_Dim08">"="</definedName>
    <definedName name="csDE_Intercompany_Elimination_2008_15_07_Dim09">"="</definedName>
    <definedName name="csDE_Intercompany_Elimination_Dim01">"="</definedName>
    <definedName name="csDE_Intercompany_Elimination_Dim02">"="</definedName>
    <definedName name="csDE_Intercompany_Elimination_Dim04">"="</definedName>
    <definedName name="csDE_Intercompany_Elimination_Dim05">"="</definedName>
    <definedName name="csDE_Intercompany_Elimination_Dim06">"="</definedName>
    <definedName name="csDE_Intercompany_Elimination_Dim07">"="</definedName>
    <definedName name="csDE_Intercompany_Elimination_Dim08">"="</definedName>
    <definedName name="csDE_Intercompany_Elimination_Dim09">"="</definedName>
    <definedName name="csDE_Intercompany_Elimination_Plastics_2008_15_07_Dim01">"="</definedName>
    <definedName name="csDE_Intercompany_Elimination_Plastics_2008_15_07_Dim04">"="</definedName>
    <definedName name="csDE_Intercompany_Elimination_Plastics_2008_15_07_Dim05">"="</definedName>
    <definedName name="csDE_Intercompany_Elimination_Plastics_2008_15_07_Dim06">"="</definedName>
    <definedName name="csDE_Intercompany_Elimination_Plastics_2008_15_07_Dim07">"="</definedName>
    <definedName name="csDE_Intercompany_Elimination_Plastics_2008_15_07_Dim08">"="</definedName>
    <definedName name="csDE_Intercompany_Elimination_Plastics_2008_15_07_Dim09">"="</definedName>
    <definedName name="csDE_Intercompany_Elimination_Plastics_Dim01">"="</definedName>
    <definedName name="csDE_Intercompany_Elimination_Plastics_Dim02">"="</definedName>
    <definedName name="csDE_Intercompany_Elimination_Plastics_Dim04">"="</definedName>
    <definedName name="csDE_Intercompany_Elimination_Plastics_Dim05">"="</definedName>
    <definedName name="csDE_Intercompany_Elimination_Plastics_Dim06">"="</definedName>
    <definedName name="csDE_Intercompany_Elimination_Plastics_Dim07">"="</definedName>
    <definedName name="csDE_Intercompany_Elimination_Plastics_Dim08">"="</definedName>
    <definedName name="csDE_Intercompany_Elimination_Plastics_Dim09">"="</definedName>
    <definedName name="csDE_NonMaterialInput_Forecast_Dim01">"="</definedName>
    <definedName name="csDE_NonMaterialInput_Forecast_Dim02">"="</definedName>
    <definedName name="csDE_NonMaterialInput_Forecast_Dim04">"="</definedName>
    <definedName name="csDE_NonMaterialInput_Forecast_Dim05">"="</definedName>
    <definedName name="csDE_NonMaterialInput_Forecast_Dim07">"="</definedName>
    <definedName name="csDE_NonMaterialInput_Forecast_Dim08">"="</definedName>
    <definedName name="csDE_NonMaterialInput_Forecast_Dim09">"="</definedName>
    <definedName name="csDE_NonMaterialInput_Forecast_Dim10">"="</definedName>
    <definedName name="csDE_OtherMaterialMargin_Forecast_Dim01">"="</definedName>
    <definedName name="csDE_OtherMaterialMargin_Forecast_Dim02">"="</definedName>
    <definedName name="csDE_OtherMaterialMargin_Forecast_Dim04">"="</definedName>
    <definedName name="csDE_OtherMaterialMargin_Forecast_Dim05">"="</definedName>
    <definedName name="csDE_OtherMaterialMargin_Forecast_Dim07">"="</definedName>
    <definedName name="csDE_OtherMaterialMargin_Forecast_Dim08">"="</definedName>
    <definedName name="csDE_OtherMaterialMargin_Forecast_Dim09">"="</definedName>
    <definedName name="csDE_OtherMaterialMargin_Forecast_Dim10">"="</definedName>
    <definedName name="csDE_WCStaff_Heads_Forecast_Dim01">"="</definedName>
    <definedName name="csDE_WCStaff_Heads_Forecast_Dim02">"="</definedName>
    <definedName name="csDE_WCStaff_Heads_Forecast_Dim04">"="</definedName>
    <definedName name="csDE_WCStaff_Heads_Forecast_Dim05">"="</definedName>
    <definedName name="csDE_WCStaff_Heads_Forecast_Dim07">"="</definedName>
    <definedName name="csDE_WCStaff_Heads_Forecast_Dim08">"="</definedName>
    <definedName name="csDE_WCStaff_Heads_Forecast_Dim09">"="</definedName>
    <definedName name="csDE_WCStaff_Heads_Forecast_Dim10">"="</definedName>
    <definedName name="csDesignMode">1</definedName>
    <definedName name="csDetailBudgetingURL">"http://server/deciweb/tr/trmain.asp?App=AdminView&amp;Cat=Detail+Budgeting"</definedName>
    <definedName name="csKeepAlive">5</definedName>
    <definedName name="csLocalConsolidationOnSubmit">1</definedName>
    <definedName name="csRefreshOnOpen">1</definedName>
    <definedName name="csRefreshOnRotate">1</definedName>
    <definedName name="csWC_Analysis_PrevFcast_Dim01">"="</definedName>
    <definedName name="csWC_Analysis_PrevFcast_Dim02">"="</definedName>
    <definedName name="csWC_Analysis_PrevFcast_Dim03">"="</definedName>
    <definedName name="csWC_Analysis_PrevFcast_Dim04">"="</definedName>
    <definedName name="csWC_Analysis_PrevFcast_Dim05">"="</definedName>
    <definedName name="csWC_Analysis_PrevFcast_Dim07">"="</definedName>
    <definedName name="csWC_Analysis_PrevFcast_Dim08">"="</definedName>
    <definedName name="csWC_Analysis_PrevFcast_Dim09">"="</definedName>
    <definedName name="csWC_Analysis_PrevFcast_Dim10">"="</definedName>
    <definedName name="csWC_Analysis1_Dim01">"="</definedName>
    <definedName name="csWC_Analysis1_Dim02">"="</definedName>
    <definedName name="csWC_Analysis1_Dim03">"="</definedName>
    <definedName name="csWC_Analysis1_Dim04">"="</definedName>
    <definedName name="csWC_Analysis1_Dim05">"="</definedName>
    <definedName name="csWC_Analysis1_Dim07">"="</definedName>
    <definedName name="csWC_Analysis1_Dim08">"="</definedName>
    <definedName name="csWC_Analysis1_Dim09">"="</definedName>
    <definedName name="csWC_Analysis1_Dim10">"="</definedName>
    <definedName name="csWC_Data_Input_Plastics_Dim01">"="</definedName>
    <definedName name="csWC_Data_Input_Plastics_Dim02">"="</definedName>
    <definedName name="csWC_Data_Input_Plastics_Dim03">"="</definedName>
    <definedName name="csWC_Data_Input_Plastics_Dim04">"="</definedName>
    <definedName name="csWC_Data_Input_Plastics_Dim05">"="</definedName>
    <definedName name="csWC_Data_Input_Plastics_Dim06">"="</definedName>
    <definedName name="csWC_Data_Input_Plastics_Dim07">"="</definedName>
    <definedName name="csWC_Data_Input_Plastics_Dim08">"="</definedName>
    <definedName name="csWC_Data_Input_Plastics_Dim09">"="</definedName>
    <definedName name="csWC_Data_Input_PlasticsGP_Dim01">"="</definedName>
    <definedName name="csWC_Data_Input_PlasticsGP_Dim02">"="</definedName>
    <definedName name="csWC_Data_Input_PlasticsGP_Dim03">"="</definedName>
    <definedName name="csWC_Data_Input_PlasticsGP_Dim04">"="</definedName>
    <definedName name="csWC_Data_Input_PlasticsGP_Dim05">"="</definedName>
    <definedName name="csWC_Data_Input_PlasticsGP_Dim06">"="</definedName>
    <definedName name="csWC_Data_Input_PlasticsGP_Dim07">"="</definedName>
    <definedName name="csWC_Data_Input_PlasticsGP_Dim08">"="</definedName>
    <definedName name="csWC_Data_InputDDv2_Dim01">"="</definedName>
    <definedName name="csWC_Data_InputDDv2_Dim02">"="</definedName>
    <definedName name="csWC_Data_InputDDv2_Dim03">"="</definedName>
    <definedName name="csWC_Data_InputDDv2_Dim05">"="</definedName>
    <definedName name="csWC_Data_InputDDv2_Dim06">"="</definedName>
    <definedName name="csWC_Data_InputDDv2_Dim07">"="</definedName>
    <definedName name="csWC_Data_InputDDv2_Dim08">"="</definedName>
    <definedName name="csWC_Data_InputDDv2_Dim09">"="</definedName>
    <definedName name="csWC_Data_InputDDv2_Dim10">"="</definedName>
    <definedName name="csWC_Data_InputDDv2GP_Dim01">"="</definedName>
    <definedName name="csWC_Data_InputDDv2GP_Dim02">"="</definedName>
    <definedName name="csWC_Data_InputDDv2GP_Dim03">"="</definedName>
    <definedName name="csWC_Data_InputDDv2GP_Dim04">'[15]Upload to MPC'!$A$1</definedName>
    <definedName name="csWC_Data_InputDDv2GP_Dim05">"="</definedName>
    <definedName name="csWC_Data_InputDDv2GP_Dim06">"="</definedName>
    <definedName name="csWC_Data_InputDDv2GP_Dim07">"="</definedName>
    <definedName name="csWC_Data_InputDDv2GP_Dim08">"="</definedName>
    <definedName name="csWC_Data_InputDDv2GP_Dim09">"="</definedName>
    <definedName name="csWC_Data_InputDDv2GP_Dim10">"="</definedName>
    <definedName name="csWC_Data_Intercompany_Dim01">"="</definedName>
    <definedName name="csWC_Data_Intercompany_Dim03">"="</definedName>
    <definedName name="csWC_Data_Intercompany_Dim04">"="</definedName>
    <definedName name="csWC_Data_Intercompany_Dim05">"="</definedName>
    <definedName name="csWC_Data_Intercompany_Dim06">"="</definedName>
    <definedName name="csWC_Data_Intercompany_Dim07">"="</definedName>
    <definedName name="csWC_Data_Intercompany_Dim08">"="</definedName>
    <definedName name="csWC_Data_Intercompany_Dim09">"="</definedName>
    <definedName name="csWC_Data_Intercompany_Dim10">"="</definedName>
    <definedName name="csWC_Data_Intercompany_Div_Dim01">"="</definedName>
    <definedName name="csWC_Data_Intercompany_Div_Dim02">"="</definedName>
    <definedName name="csWC_Data_Intercompany_Div_Dim03">"="</definedName>
    <definedName name="csWC_Data_Intercompany_Div_Dim04">"="</definedName>
    <definedName name="csWC_Data_Intercompany_Div_Dim05">"="</definedName>
    <definedName name="csWC_Data_Intercompany_Div_Dim06">"="</definedName>
    <definedName name="csWC_Data_Intercompany_Div_Dim07">"="</definedName>
    <definedName name="csWC_Data_Intercompany_Div_Dim08">"="</definedName>
    <definedName name="csWC_Data_Intercompany_Div_Dim09">"="</definedName>
    <definedName name="csWC_Fcst_Commentary_Dim01">"="</definedName>
    <definedName name="csWC_Fcst_Commentary_Dim02">"="</definedName>
    <definedName name="csWC_Fcst_Commentary_Dim03">"="</definedName>
    <definedName name="csWC_Fcst_Commentary_Dim04">"="</definedName>
    <definedName name="csWC_Fcst_Commentary_Dim05">"="</definedName>
    <definedName name="csWC_Fcst_Commentary_Dim07">"="</definedName>
    <definedName name="csWC_Fcst_Commentary_Dim08">"="</definedName>
    <definedName name="csWC_Fcst_Commentary_Dim09">"="</definedName>
    <definedName name="csWC_Fcst_Commentary_Dim10">"="</definedName>
    <definedName name="csWC_Input_Submit_Dim01">"="</definedName>
    <definedName name="csWC_Input_Submit_Dim02">"="</definedName>
    <definedName name="csWC_Input_Submit_Dim04">"="</definedName>
    <definedName name="csWC_Input_Submit_Dim05">"="</definedName>
    <definedName name="csWC_Input_Submit_Dim06">"="</definedName>
    <definedName name="csWC_Input_Submit_Dim07">"="</definedName>
    <definedName name="csWC_Input_Submit_Dim08">"="</definedName>
    <definedName name="csWC_Input_Submit_Dim09">"="</definedName>
    <definedName name="csWC_Input_Submit_Div_Dim01">"="</definedName>
    <definedName name="csWC_Input_Submit_Div_Dim02">"="</definedName>
    <definedName name="csWC_Input_Submit_Div_Dim04">"="</definedName>
    <definedName name="csWC_Input_Submit_Div_Dim05">"="</definedName>
    <definedName name="csWC_Input_Submit_Div_Dim06">"="</definedName>
    <definedName name="csWC_Input_Submit_Div_Dim07">"="</definedName>
    <definedName name="csWC_Input_Submit_Div_Dim08">"="</definedName>
    <definedName name="csWC_Input_Submit_Div_Dim09">"="</definedName>
    <definedName name="csWC_Weekly_ActualData_Dim01">"="</definedName>
    <definedName name="csWC_Weekly_ActualData_Dim02">"="</definedName>
    <definedName name="csWC_Weekly_ActualData_Dim03">"="</definedName>
    <definedName name="csWC_Weekly_ActualData_Dim04">"="</definedName>
    <definedName name="csWC_Weekly_ActualData_Dim05">"="</definedName>
    <definedName name="csWC_Weekly_ActualData_Dim06">"="</definedName>
    <definedName name="csWC_Weekly_ActualData_Dim07">"="</definedName>
    <definedName name="csWC_Weekly_ActualData_Dim08">"="</definedName>
    <definedName name="csWC_Weekly_ActualData_Dim09">"="</definedName>
    <definedName name="csWC_Weekly_ActualData_Dim10">"="</definedName>
    <definedName name="csWC_Weekly_PullCurrency_Dim01">"="</definedName>
    <definedName name="csWC_Weekly_PullCurrency_Dim02">"="</definedName>
    <definedName name="csWC_Weekly_PullCurrency_Dim03">"="</definedName>
    <definedName name="csWC_Weekly_PullCurrency_Dim04">"="</definedName>
    <definedName name="csWC_Weekly_PullCurrency_Dim05">"="</definedName>
    <definedName name="csWC_Weekly_PullCurrency_Dim06">"="</definedName>
    <definedName name="csWC_Weekly_PullCurrency_Dim07">"="</definedName>
    <definedName name="csWC_Weekly_PullCurrency_Dim08">"="</definedName>
    <definedName name="csWC_Weekly_PullCurrency_Dim10">"="</definedName>
    <definedName name="csWC_Weekly_PullData_Dim01">"="</definedName>
    <definedName name="csWC_Weekly_PullData_Dim02">"="</definedName>
    <definedName name="csWC_Weekly_PullData_Dim03">"="</definedName>
    <definedName name="csWC_Weekly_PullData_Dim05">"="</definedName>
    <definedName name="csWC_Weekly_PullData_Dim06">"="</definedName>
    <definedName name="csWC_Weekly_PullData_Dim07">"="</definedName>
    <definedName name="csWC_Weekly_PullData_Dim08">"="</definedName>
    <definedName name="csWC_Weekly_PullData_Dim09">"="</definedName>
    <definedName name="csWC_Weekly_PullDataV2_Dim01">"="</definedName>
    <definedName name="csWC_Weekly_PullDataV2_Dim02">"="</definedName>
    <definedName name="csWC_Weekly_PullDataV2_Dim03">"="</definedName>
    <definedName name="csWC_Weekly_PullDataV2_Dim04">"="</definedName>
    <definedName name="csWC_Weekly_PullDataV2_Dim05">"="</definedName>
    <definedName name="csWC_Weekly_PullDataV2_Dim06">"="</definedName>
    <definedName name="csWC_Weekly_PullDataV2_Dim07">"="</definedName>
    <definedName name="csWC_Weekly_PullDataV2_Dim08">"="</definedName>
    <definedName name="csWC_Weekly_PullDataV2_Dim09">"="</definedName>
    <definedName name="csWC_Weekly_PullDataV2Div_Dim01">"="</definedName>
    <definedName name="csWC_Weekly_PullDataV2Div_Dim02">"="</definedName>
    <definedName name="csWC_Weekly_PullDataV2Div_Dim03">"="</definedName>
    <definedName name="csWC_Weekly_PullDataV2Div_Dim04">"="</definedName>
    <definedName name="csWC_Weekly_PullDataV2Div_Dim05">"="</definedName>
    <definedName name="csWC_Weekly_PullDataV2Div_Dim06">"="</definedName>
    <definedName name="csWC_Weekly_PullDataV2Div_Dim07">"="</definedName>
    <definedName name="csWC_Weekly_PullDataV2Div_Dim08">"="</definedName>
    <definedName name="csWC_Weekly_PullDataV2Div_Dim09">"="</definedName>
    <definedName name="csWC_Weekly_PullDataV2Div_Dim10">'[16]MPC - Pull'!$A$1</definedName>
    <definedName name="csWC_Weekly_PullDataV3_I_Dim01">"="</definedName>
    <definedName name="csWC_Weekly_PullDataV3_I_Dim02">"="</definedName>
    <definedName name="csWC_Weekly_PullDataV3_I_Dim03">"="</definedName>
    <definedName name="csWC_Weekly_PullDataV3_I_Dim04">"="</definedName>
    <definedName name="csWC_Weekly_PullDataV3_I_Dim05">"="</definedName>
    <definedName name="csWC_Weekly_PullDataV3_I_Dim07">"="</definedName>
    <definedName name="csWC_Weekly_PullDataV3_I_Dim08">"="</definedName>
    <definedName name="csWC_Weekly_PullDataV3_I_Dim09">"="</definedName>
    <definedName name="csWC_Weekly_PullDataVN_Dim01">"="</definedName>
    <definedName name="csWC_Weekly_PullDataVN_Dim02">"="</definedName>
    <definedName name="csWC_Weekly_PullDataVN_Dim03">"="</definedName>
    <definedName name="csWC_Weekly_PullDataVN_Dim04">"="</definedName>
    <definedName name="csWC_Weekly_PullDataVN_Dim05">"="</definedName>
    <definedName name="csWC_Weekly_PullDataVN_Dim06">'[11]MPC - Pull'!$A$1</definedName>
    <definedName name="csWC_Weekly_PullDataVN_Dim07">"="</definedName>
    <definedName name="csWC_Weekly_PullDataVN_Dim08">"="</definedName>
    <definedName name="csWC_Weekly_PullDataVN_Dim09">"="</definedName>
    <definedName name="csWC_Weekly_PullDataVN_Dim10">'[17]MPC - Pull'!$A$2</definedName>
    <definedName name="csWC_Weekly_PullDataVO_Dim01">"="</definedName>
    <definedName name="csWC_Weekly_PullDataVO_Dim02">"="</definedName>
    <definedName name="csWC_Weekly_PullDataVO_Dim03">"="</definedName>
    <definedName name="csWC_Weekly_PullDataVO_Dim04">"="</definedName>
    <definedName name="csWC_Weekly_PullDataVO_Dim05">"="</definedName>
    <definedName name="csWC_Weekly_PullDataVO_Dim07">"="</definedName>
    <definedName name="csWC_Weekly_PullDataVO_Dim08">"="</definedName>
    <definedName name="csWC_Weekly_PullDataVO_Dim09">"="</definedName>
    <definedName name="csWC_Weekly_Save_Dim01">"="</definedName>
    <definedName name="csWC_Weekly_Save_Dim02">"="</definedName>
    <definedName name="csWC_Weekly_Save_Dim03">"="</definedName>
    <definedName name="csWC_Weekly_Save_Dim04">"="</definedName>
    <definedName name="csWC_Weekly_Save_Dim05">"="</definedName>
    <definedName name="csWC_Weekly_Save_Dim06">"="</definedName>
    <definedName name="csWC_Weekly_Save_Dim08">"="</definedName>
    <definedName name="csWC_Weekly_Save_Dim09">"="</definedName>
    <definedName name="csWC_Weekly_Save_Dim10">"="</definedName>
    <definedName name="csWC_Weekly_SaveHeads_Dim01">"="</definedName>
    <definedName name="csWC_Weekly_SaveHeads_Dim02">"="</definedName>
    <definedName name="csWC_Weekly_SaveHeads_Dim03">"="</definedName>
    <definedName name="csWC_Weekly_SaveHeads_Dim04">"="</definedName>
    <definedName name="csWC_Weekly_SaveHeads_Dim06">"="</definedName>
    <definedName name="csWC_Weekly_SaveHeads_Dim07">"="</definedName>
    <definedName name="csWC_Weekly_SaveHeads_Dim08">"="</definedName>
    <definedName name="csWC_Weekly_SaveHeads_Dim09">"="</definedName>
    <definedName name="csWC_Weekly_SaveHeadsv2_Dim01">"="</definedName>
    <definedName name="csWC_Weekly_SaveHeadsv2_Dim02">"="</definedName>
    <definedName name="csWC_Weekly_SaveHeadsv2_Dim03">"="</definedName>
    <definedName name="csWC_Weekly_SaveHeadsv2_Dim04">"="</definedName>
    <definedName name="csWC_Weekly_SaveHeadsv2_Dim06">"="</definedName>
    <definedName name="csWC_Weekly_SaveHeadsv2_Dim07">"="</definedName>
    <definedName name="csWC_Weekly_SaveHeadsv2_Dim08">"="</definedName>
    <definedName name="csWC_Weekly_SaveHeadsv2_Dim09">"="</definedName>
    <definedName name="csWC_Weekly_SaveHeadsv2Div_Dim01">"="</definedName>
    <definedName name="csWC_Weekly_SaveHeadsv2Div_Dim02">"="</definedName>
    <definedName name="csWC_Weekly_SaveHeadsv2Div_Dim03">"="</definedName>
    <definedName name="csWC_Weekly_SaveHeadsv2Div_Dim04">"="</definedName>
    <definedName name="csWC_Weekly_SaveHeadsv2Div_Dim06">"="</definedName>
    <definedName name="csWC_Weekly_SaveHeadsv2Div_Dim07">"="</definedName>
    <definedName name="csWC_Weekly_SaveHeadsv2Div_Dim08">"="</definedName>
    <definedName name="csWC_Weekly_SaveHeadsv2Div_Dim09">"="</definedName>
    <definedName name="csWC_Weekly_SaveHeadsv3_I_Dim01">"="</definedName>
    <definedName name="csWC_Weekly_SaveHeadsv3_I_Dim02">"="</definedName>
    <definedName name="csWC_Weekly_SaveHeadsv3_I_Dim03">"="</definedName>
    <definedName name="csWC_Weekly_SaveHeadsv3_I_Dim04">"="</definedName>
    <definedName name="csWC_Weekly_SaveHeadsv3_I_Dim06">"="</definedName>
    <definedName name="csWC_Weekly_SaveHeadsv3_I_Dim07">"="</definedName>
    <definedName name="csWC_Weekly_SaveHeadsv3_I_Dim08">"="</definedName>
    <definedName name="csWC_Weekly_SaveHeadsv3_I_Dim09">"="</definedName>
    <definedName name="csWC_Weekly_SaveHeadsv3_J_Dim01">"="</definedName>
    <definedName name="csWC_Weekly_SaveHeadsv3_J_Dim02">"="</definedName>
    <definedName name="csWC_Weekly_SaveHeadsv3_J_Dim03">"="</definedName>
    <definedName name="csWC_Weekly_SaveHeadsv3_J_Dim04">"="</definedName>
    <definedName name="csWC_Weekly_SaveHeadsv3_J_Dim05">"="</definedName>
    <definedName name="csWC_Weekly_SaveHeadsv3_J_Dim07">"="</definedName>
    <definedName name="csWC_Weekly_SaveHeadsv3_J_Dim08">"="</definedName>
    <definedName name="csWC_Weekly_SaveHeadsv3_J_Dim09">"="</definedName>
    <definedName name="csWC_Weekly_SaveHeadsv3_J_Dim10">'[18]MPC - Save'!$A$2</definedName>
    <definedName name="csWC_Weekly_Savev5_Dim05">"="</definedName>
    <definedName name="csWC_Weekly_Savev5_Dim06">"="</definedName>
    <definedName name="csWC_Weekly_Savev5_Dim08">"="</definedName>
    <definedName name="csWC_Weekly_Savev5_Dim09">"="</definedName>
    <definedName name="csWC_Weekly_Savev5_Dim10">"="</definedName>
    <definedName name="csWC_Weekly_Savev6A_Dim05">"="</definedName>
    <definedName name="csWC_Weekly_Savev6A_Dim06">"="</definedName>
    <definedName name="csWC_Weekly_Savev6A_Dim08">"="</definedName>
    <definedName name="csWC_Weekly_Savev6A_Dim09">"="</definedName>
    <definedName name="csWC_Weekly_Savev6A_Dim10">"="</definedName>
    <definedName name="csWC_Weekly_Savev7_Dim01">"="</definedName>
    <definedName name="csWC_Weekly_Savev7_Dim02">"="</definedName>
    <definedName name="csWC_Weekly_Savev7_Dim03">"="</definedName>
    <definedName name="csWC_Weekly_Savev7_Dim04">"="</definedName>
    <definedName name="csWC_Weekly_Savev7_Dim05">"="</definedName>
    <definedName name="csWC_Weekly_Savev7_Dim06">"="</definedName>
    <definedName name="csWC_Weekly_Savev7_Dim08">"="</definedName>
    <definedName name="csWC_Weekly_Savev7_Dim09">"="</definedName>
    <definedName name="csWC_Weekly_Savev7_Dim10">"="</definedName>
    <definedName name="csWC_Weekly_Savev7Div_Dim01">"="</definedName>
    <definedName name="csWC_Weekly_Savev7Div_Dim02">"="</definedName>
    <definedName name="csWC_Weekly_Savev7Div_Dim03">"="</definedName>
    <definedName name="csWC_Weekly_Savev7Div_Dim04">"="</definedName>
    <definedName name="csWC_Weekly_Savev7Div_Dim05">"="</definedName>
    <definedName name="csWC_Weekly_Savev7Div_Dim06">"="</definedName>
    <definedName name="csWC_Weekly_Savev7Div_Dim08">"="</definedName>
    <definedName name="csWC_Weekly_Savev7Div_Dim09">"="</definedName>
    <definedName name="csWC_Weekly_Savev7Div_Dim10">"="</definedName>
    <definedName name="csWC_Weekly_Savev7Div_I_Dim01">"="</definedName>
    <definedName name="csWC_Weekly_Savev7Div_I_Dim02">"="</definedName>
    <definedName name="csWC_Weekly_Savev7Div_I_Dim03">"="</definedName>
    <definedName name="csWC_Weekly_Savev7Div_I_Dim04">"="</definedName>
    <definedName name="csWC_Weekly_Savev7Div_I_Dim05">"="</definedName>
    <definedName name="csWC_Weekly_Savev7Div_I_Dim06">"="</definedName>
    <definedName name="csWC_Weekly_Savev7Div_I_Dim08">"="</definedName>
    <definedName name="csWC_Weekly_Savev7Div_I_Dim09">"="</definedName>
    <definedName name="csWC_Weekly_Savev7Div_I_Dim10">"="</definedName>
    <definedName name="csWC_Weekly_Savev7Div_J_Dim01">"="</definedName>
    <definedName name="csWC_Weekly_Savev7Div_J_Dim02">"="</definedName>
    <definedName name="csWC_Weekly_Savev7Div_J_Dim03">"="</definedName>
    <definedName name="csWC_Weekly_Savev7Div_J_Dim04">"="</definedName>
    <definedName name="csWC_Weekly_Savev7Div_J_Dim05">"="</definedName>
    <definedName name="csWC_Weekly_Savev7Div_J_Dim06">"="</definedName>
    <definedName name="csWC_Weekly_Savev7Div_J_Dim07">"="</definedName>
    <definedName name="csWC_Weekly_Savev7Div_J_Dim08">"="</definedName>
    <definedName name="csWC_Weekly_Savev7Div_J_Dim09">"="</definedName>
    <definedName name="csWC_Weekly_Savev7Div_J_Dim10">"="</definedName>
    <definedName name="csWC_Weekly_Savev7Div_K_Dim01">"="</definedName>
    <definedName name="csWC_Weekly_Savev7Div_K_Dim02">"="</definedName>
    <definedName name="csWC_Weekly_Savev7Div_K_Dim03">"="</definedName>
    <definedName name="csWC_Weekly_Savev7Div_K_Dim04">"="</definedName>
    <definedName name="csWC_Weekly_Savev7Div_K_Dim05">"="</definedName>
    <definedName name="csWC_Weekly_Savev7Div_K_Dim06">"="</definedName>
    <definedName name="csWC_Weekly_Savev7Div_K_Dim07">"="</definedName>
    <definedName name="csWC_Weekly_Savev7Div_K_Dim08">"="</definedName>
    <definedName name="csWC_Weekly_Savev7Div_K_Dim09">"="</definedName>
    <definedName name="csWC_Weekly_Savev7Div_K_Dim10">"="</definedName>
    <definedName name="csWC_Weekly_Savev7Div_L_Dim06">"="</definedName>
    <definedName name="csWC_Weekly_Savev7Div_L_Dim07">"="</definedName>
    <definedName name="csWC_Weekly_Savev7Div_L_Dim08">"="</definedName>
    <definedName name="csWC_Weekly_Savev7Div_L_Dim09">"="</definedName>
    <definedName name="csWC_Weekly_Savev7Div_L_Dim10">"="</definedName>
    <definedName name="csWC_Weekly_Savev7Div_N_Dim01">"="</definedName>
    <definedName name="csWC_Weekly_Savev7Div_N_Dim02">"="</definedName>
    <definedName name="csWC_Weekly_Savev7Div_N_Dim03">"="</definedName>
    <definedName name="csWC_Weekly_Savev7Div_N_Dim04">"="</definedName>
    <definedName name="csWC_Weekly_Savev7Div_N_Dim05">"="</definedName>
    <definedName name="csWC_Weekly_Savev7Div_N_Dim06">"="</definedName>
    <definedName name="csWC_Weekly_Savev7Div_N_Dim07">"="</definedName>
    <definedName name="csWC_Weekly_Savev7Div_N_Dim08">"="</definedName>
    <definedName name="csWC_Weekly_Savev7Div_N_Dim09">"="</definedName>
    <definedName name="csWC_Weekly_Savev7Div_N_Dim10">"="</definedName>
    <definedName name="csWC_Weekly_Savev7Div_O_Dim01">"="</definedName>
    <definedName name="csWC_Weekly_Savev7Div_O_Dim02">"="</definedName>
    <definedName name="csWC_Weekly_Savev7Div_O_Dim03">"="</definedName>
    <definedName name="csWC_Weekly_Savev7Div_O_Dim04">"="</definedName>
    <definedName name="csWC_Weekly_Savev7Div_O_Dim05">"="</definedName>
    <definedName name="csWC_Weekly_Savev7Div_O_Dim06">"="</definedName>
    <definedName name="csWC_Weekly_Savev7Div_O_Dim07">"="</definedName>
    <definedName name="csWC_Weekly_Savev7Div_O_Dim08">"="</definedName>
    <definedName name="csWC_Weekly_Savev7Div_O_Dim09">"="</definedName>
    <definedName name="csWC_Weekly_Savev7Div_O_Dim10">"="</definedName>
    <definedName name="csxlViewPassword">"ß°ËìPÔã蚮౒_x0019_"</definedName>
    <definedName name="Data">'[19]Global - PRD Level'!$C$220:$J$221,'[19]Global - PRD Level'!$C$11:$J$12,'[19]Global - PRD Level'!$C$212:$J$213,'[19]Global - PRD Level'!$C$40:$J$41,'[19]Global - PRD Level'!$C$25:$J$26,'[19]Global - PRD Level'!$C$87:$J$88,'[19]Global - PRD Level'!$C$239:$J$240,'[19]Global - PRD Level'!$C$123:$J$124,'[19]Global - PRD Level'!$C$52:$J$53,'[19]Global - PRD Level'!$C$47:$J$48,'[19]Global - PRD Level'!$C$248:$J$249</definedName>
    <definedName name="_xlnm.Database" localSheetId="4">#REF!</definedName>
    <definedName name="_xlnm.Database" localSheetId="6">#REF!</definedName>
    <definedName name="_xlnm.Database">#REF!</definedName>
    <definedName name="DatePCto">'[11]Data import'!$E$1</definedName>
    <definedName name="DB">"WIREHKPROD"</definedName>
    <definedName name="desc4">[4]Project!$C$7</definedName>
    <definedName name="DKKDM">[4]RATE!$C$8</definedName>
    <definedName name="Document_array">{"Book1","Personnel TongBao PDT &amp; PMT list  - 2004-1-14.xls"}</definedName>
    <definedName name="FFDM">[4]RATE!$C$10</definedName>
    <definedName name="FFF" hidden="1">{"'Sheet1'!$A$1:$Z$85","'Sheet1'!$AB$3"}</definedName>
    <definedName name="fgfgfgf">'[20]Demand Details'!$A$1:OFFSET('[20]Demand Details'!$A$1,COUNTA('[20]Demand Details'!$A$1:$A$65536)-1,COUNTA('[20]Demand Details'!$A$1:$AD$1)-1)</definedName>
    <definedName name="forecast">[21]forecast!$A$3:$M$326</definedName>
    <definedName name="fromAR">'[11]Data import'!$D$147:$J$164</definedName>
    <definedName name="g" hidden="1">{"'Sheet1'!$A$1:$Z$85","'Sheet1'!$AB$3"}</definedName>
    <definedName name="GULDDM">[4]RATE!$C$5</definedName>
    <definedName name="HEADDAYA3">'[22]2004'!$U$42:$AA$47,'[22]2004'!$L$42:$R$47,'[22]2004'!$C$42:$I$47,'[22]2004'!$C$33:$I$38,'[22]2004'!$L$33:$R$38,'[22]2004'!$U$33:$AA$38,'[22]2004'!$U$24:$AA$29,'[22]2004'!$L$24:$R$28,'[22]2004'!$L$29:$R$29,'[22]2004'!$C$24:$I$29,'[22]2004'!$C$15:$I$20,'[22]2004'!$L$15:$R$20,'[22]2004'!$U$15:$AA$20</definedName>
    <definedName name="HEADDAYA4">'[22]2004'!$C$15:$I$20,'[22]2004'!$L$15,'[22]2004'!$R$15,'[22]2004'!$L$15:$R$20,'[22]2004'!$U$15:$AA$20,'[22]2004'!$C$24:$I$29,'[22]2004'!$L$24:$R$29,'[22]2004'!$U$24:$AA$29,'[22]2004'!$C$33:$I$38,'[22]2004'!$L$33:$R$37,'[22]2004'!$L$33:$R$38,'[22]2004'!$U$33:$AA$37,'[22]2004'!$AA$37,'[22]2004'!$U$33:$AA$38,'[22]2004'!$C$42:$I$47,'[22]2004'!$L$42:$R$47,'[22]2004'!$U$42:$AA$47</definedName>
    <definedName name="HEADWEEKA3">'[22]2004'!$C$14:$I$14,'[22]2004'!$L$14:$R$14,'[22]2004'!$U$14:$AA$14,'[22]2004'!$C$23:$I$23,'[22]2004'!$L$23:$R$23,'[22]2004'!$U$23:$AA$23,'[22]2004'!$C$32:$I$32,'[22]2004'!$L$32:$R$32,'[22]2004'!$U$32:$AA$32,'[22]2004'!$C$41:$I$41,'[22]2004'!$L$41:$R$41,'[22]2004'!$U$41:$AA$41</definedName>
    <definedName name="HEADWEEKA4">'[22]2004'!$C$14:$I$14,'[22]2004'!$L$14:$R$14,'[22]2004'!$U$14:$AA$14,'[22]2004'!$U$23:$AA$23,'[22]2004'!$L$23:$R$23,'[22]2004'!$C$23:$I$23,'[22]2004'!$U$32:$AA$32,'[22]2004'!$L$32:$R$32,'[22]2004'!$C$32:$I$32,'[22]2004'!$U$41:$AA$41,'[22]2004'!$L$41:$R$41,'[22]2004'!$C$41:$I$41</definedName>
    <definedName name="HTML_CodePage" hidden="1">950</definedName>
    <definedName name="HTML_Control" hidden="1">{"'Sheet1'!$A$1:$Z$85","'Sheet1'!$AB$3"}</definedName>
    <definedName name="HTML_Description" hidden="1">""</definedName>
    <definedName name="HTML_Email" hidden="1">""</definedName>
    <definedName name="HTML_Header" hidden="1">"Sheet1"</definedName>
    <definedName name="HTML_LastUpdate" hidden="1">"1999/12/11"</definedName>
    <definedName name="HTML_LineAfter" hidden="1">FALSE</definedName>
    <definedName name="HTML_LineBefore" hidden="1">FALSE</definedName>
    <definedName name="HTML_Name" hidden="1">"Lily"</definedName>
    <definedName name="HTML_OBDlg2" hidden="1">TRUE</definedName>
    <definedName name="HTML_OBDlg4" hidden="1">TRUE</definedName>
    <definedName name="HTML_OS" hidden="1">0</definedName>
    <definedName name="HTML_PathFile" hidden="1">"D:\Home Page\mcmug.htm"</definedName>
    <definedName name="HTML_Title" hidden="1">"Mcmug"</definedName>
    <definedName name="Inventoryfrom">'[11]Data import'!$D$123:$D$140</definedName>
    <definedName name="M">[23]Key!$B$1</definedName>
    <definedName name="MFG">'[24]Antenna Cover assembly'!$A$2:$A$12</definedName>
    <definedName name="Needs">[4]Project!$E$2</definedName>
    <definedName name="Net_cash">'[25]QoQ Forecast'!$B$108:$AH$108</definedName>
    <definedName name="Netcash">'[26]QoQ Forecast'!$B$162:$AD$162</definedName>
    <definedName name="ooooooooooo" hidden="1">{"'Sheet1'!$A$1:$Z$85","'Sheet1'!$AB$3"}</definedName>
    <definedName name="OrderTable" hidden="1">#N/A</definedName>
    <definedName name="part_type">'[24]Antenna Cover assembly'!$B$2:$B$30</definedName>
    <definedName name="PartDesigner">[27]Toolplan!$O$7</definedName>
    <definedName name="parts">[28]Part!$A$4:$M$113</definedName>
    <definedName name="PCC">[29]Data!$G$5:$G$13</definedName>
    <definedName name="PeriodList">'[30]Direct Labor Cost TM1'!$E$4:$E$78</definedName>
    <definedName name="pnr">[4]Project!$D$3</definedName>
    <definedName name="POUNDDM">[4]RATE!$C$6</definedName>
    <definedName name="_xlnm.Print_Area" localSheetId="4">#REF!</definedName>
    <definedName name="_xlnm.Print_Area" localSheetId="6">#REF!</definedName>
    <definedName name="_xlnm.Print_Area">#REF!</definedName>
    <definedName name="_xlnm.Print_Titles" localSheetId="4">#REF!</definedName>
    <definedName name="_xlnm.Print_Titles" localSheetId="6">#REF!</definedName>
    <definedName name="_xlnm.Print_Titles">#REF!</definedName>
    <definedName name="productrevtotals">'[31]Product Roll Up'!$W$7:$AM$331</definedName>
    <definedName name="Program_Specific_Item___Not_Amortised">'[32]Equipment List (CBD format)'!$W$46:$W$48</definedName>
    <definedName name="Projectname">[4]Project!$E$1</definedName>
    <definedName name="qqq" hidden="1">{"'Sheet1'!$A$1:$Z$85","'Sheet1'!$AB$3"}</definedName>
    <definedName name="Qtr">'[26]QoQ Forecast'!$A$7:$A$47</definedName>
    <definedName name="RCArea" hidden="1">#N/A</definedName>
    <definedName name="revenue1">'[11]Data import'!$D$100:$E$115</definedName>
    <definedName name="revenue2">'[11]Data import'!$F$100:$G$115</definedName>
    <definedName name="revenue3">'[11]Data import'!$H$100:$I$115</definedName>
    <definedName name="Rolled_up">[33]data!$B$2</definedName>
    <definedName name="Rolledup">[33]data!$B$2</definedName>
    <definedName name="run_rates_workbook">[34]Setup!$B$6</definedName>
    <definedName name="S">'[35]04'!$A$1:$F$82</definedName>
    <definedName name="S_">'[35]04'!$A$1:$F$82</definedName>
    <definedName name="SOURCE_AREA">'[36]Calimero BOM'!$C$24:$AK$306</definedName>
    <definedName name="TaxTV">10%</definedName>
    <definedName name="TaxXL">5%</definedName>
    <definedName name="tbl_ProdInfo" hidden="1">#N/A</definedName>
    <definedName name="Template.WIRE">"DBACCESS"</definedName>
    <definedName name="TEST1">[1]Detail!$A$15:$O$120</definedName>
    <definedName name="TEST10">[37]Sheet1!$A$2:$E$170</definedName>
    <definedName name="test20">[37]Sheet1!$A$2:$E$319</definedName>
    <definedName name="TESTHKEY">[1]Detail!$D$2:$O$2</definedName>
    <definedName name="Testhkey2">[37]Sheet1!$C$1:$E$1</definedName>
    <definedName name="testhkey5">[37]Sheet1!$C$1:$E$1</definedName>
    <definedName name="TESTKEYS">[1]Detail!$A$15:$C$120</definedName>
    <definedName name="testkeys2">[37]Sheet1!$A$2:$B$170</definedName>
    <definedName name="TESTVKEY">[1]Detail!$A$2:$C$2</definedName>
    <definedName name="testvkey2">[37]Sheet1!$A$1:$B$1</definedName>
    <definedName name="text4">[4]Project!$H$7</definedName>
    <definedName name="TM1REBUILDOPTION">1</definedName>
    <definedName name="toAR">'[11]Data import'!$L$147:$R$164</definedName>
    <definedName name="Totals">'[31]Product Roll Up'!$C$7:$S$331</definedName>
    <definedName name="Trace">FALSE</definedName>
    <definedName name="TransactionType">'[8]External Capex'!$AI$22:$AI$24</definedName>
    <definedName name="Transfer">[38]Molding!$F$8,[38]Molding!$F$13,[38]Molding!$N$8,[38]Molding!$N$13</definedName>
    <definedName name="UpgradeVersion">"v2.35"</definedName>
    <definedName name="USDM">[4]RATE!$C$2</definedName>
    <definedName name="V">[3]半成品金額明細!$AT$1019</definedName>
    <definedName name="Version.WIRE">1</definedName>
    <definedName name="激勵狀況">[39]年度計劃執行報告!$F$5</definedName>
    <definedName name="加工">[3]半成品金額明細!$AT$10020</definedName>
    <definedName name="綠點料號">'[40]10'!$C$3:$C$591</definedName>
    <definedName name="綠點料號1">'[41]10'!$D$2:$D$672</definedName>
    <definedName name="_xlnm.Extract" localSheetId="4">#REF!</definedName>
    <definedName name="_xlnm.Extract" localSheetId="6">#REF!</definedName>
    <definedName name="_xlnm.Extract">#REF!</definedName>
    <definedName name="研發">[42]研發明細!$B$4:$W$2044</definedName>
    <definedName name="研發明細">[42]研發明細!$B$4:$W$2044</definedName>
    <definedName name="作業規定電腦查詢檔">[39]年度計劃執行報告!$F$5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O284" i="3" l="1"/>
  <c r="CB284" i="3" s="1"/>
  <c r="BP284" i="3"/>
  <c r="CC284" i="3" s="1"/>
  <c r="BQ284" i="3"/>
  <c r="CD284" i="3" s="1"/>
  <c r="BR284" i="3"/>
  <c r="CE284" i="3" s="1"/>
  <c r="BS284" i="3"/>
  <c r="CF284" i="3" s="1"/>
  <c r="BT284" i="3"/>
  <c r="CG284" i="3" s="1"/>
  <c r="BU284" i="3"/>
  <c r="CH284" i="3" s="1"/>
  <c r="BV284" i="3"/>
  <c r="CI284" i="3" s="1"/>
  <c r="BW284" i="3"/>
  <c r="CJ284" i="3" s="1"/>
  <c r="BX284" i="3"/>
  <c r="CK284" i="3" s="1"/>
  <c r="BY284" i="3"/>
  <c r="CL284" i="3" s="1"/>
  <c r="BZ284" i="3"/>
  <c r="CM284" i="3" s="1"/>
  <c r="BO285" i="3"/>
  <c r="CB285" i="3" s="1"/>
  <c r="BP285" i="3"/>
  <c r="CC285" i="3" s="1"/>
  <c r="BQ285" i="3"/>
  <c r="CD285" i="3" s="1"/>
  <c r="BR285" i="3"/>
  <c r="CE285" i="3" s="1"/>
  <c r="BS285" i="3"/>
  <c r="CF285" i="3" s="1"/>
  <c r="BT285" i="3"/>
  <c r="CG285" i="3" s="1"/>
  <c r="BU285" i="3"/>
  <c r="CH285" i="3" s="1"/>
  <c r="BV285" i="3"/>
  <c r="CI285" i="3" s="1"/>
  <c r="BW285" i="3"/>
  <c r="CJ285" i="3" s="1"/>
  <c r="BX285" i="3"/>
  <c r="CK285" i="3" s="1"/>
  <c r="BY285" i="3"/>
  <c r="CL285" i="3" s="1"/>
  <c r="BZ285" i="3"/>
  <c r="CM285" i="3" s="1"/>
  <c r="BO286" i="3"/>
  <c r="CB286" i="3" s="1"/>
  <c r="BP286" i="3"/>
  <c r="CC286" i="3" s="1"/>
  <c r="BQ286" i="3"/>
  <c r="CD286" i="3" s="1"/>
  <c r="BR286" i="3"/>
  <c r="CE286" i="3" s="1"/>
  <c r="BS286" i="3"/>
  <c r="CF286" i="3" s="1"/>
  <c r="BT286" i="3"/>
  <c r="CG286" i="3" s="1"/>
  <c r="BU286" i="3"/>
  <c r="CH286" i="3" s="1"/>
  <c r="BV286" i="3"/>
  <c r="CI286" i="3" s="1"/>
  <c r="BW286" i="3"/>
  <c r="CJ286" i="3" s="1"/>
  <c r="BX286" i="3"/>
  <c r="CK286" i="3" s="1"/>
  <c r="BY286" i="3"/>
  <c r="CL286" i="3" s="1"/>
  <c r="BZ286" i="3"/>
  <c r="CM286" i="3" s="1"/>
  <c r="BO287" i="3"/>
  <c r="CB287" i="3" s="1"/>
  <c r="BP287" i="3"/>
  <c r="CC287" i="3" s="1"/>
  <c r="BQ287" i="3"/>
  <c r="CD287" i="3" s="1"/>
  <c r="BR287" i="3"/>
  <c r="CE287" i="3" s="1"/>
  <c r="BS287" i="3"/>
  <c r="CF287" i="3" s="1"/>
  <c r="BT287" i="3"/>
  <c r="CG287" i="3" s="1"/>
  <c r="BU287" i="3"/>
  <c r="CH287" i="3" s="1"/>
  <c r="BV287" i="3"/>
  <c r="CI287" i="3" s="1"/>
  <c r="BW287" i="3"/>
  <c r="CJ287" i="3" s="1"/>
  <c r="BX287" i="3"/>
  <c r="CK287" i="3" s="1"/>
  <c r="BY287" i="3"/>
  <c r="CL287" i="3" s="1"/>
  <c r="BZ287" i="3"/>
  <c r="CM287" i="3" s="1"/>
  <c r="BO288" i="3"/>
  <c r="CB288" i="3" s="1"/>
  <c r="BP288" i="3"/>
  <c r="CC288" i="3" s="1"/>
  <c r="BQ288" i="3"/>
  <c r="CD288" i="3" s="1"/>
  <c r="BR288" i="3"/>
  <c r="CE288" i="3" s="1"/>
  <c r="BS288" i="3"/>
  <c r="CF288" i="3" s="1"/>
  <c r="BT288" i="3"/>
  <c r="CG288" i="3" s="1"/>
  <c r="BU288" i="3"/>
  <c r="CH288" i="3" s="1"/>
  <c r="BV288" i="3"/>
  <c r="CI288" i="3" s="1"/>
  <c r="BW288" i="3"/>
  <c r="CJ288" i="3" s="1"/>
  <c r="BX288" i="3"/>
  <c r="CK288" i="3" s="1"/>
  <c r="BY288" i="3"/>
  <c r="CL288" i="3" s="1"/>
  <c r="BZ288" i="3"/>
  <c r="CM288" i="3" s="1"/>
  <c r="BO289" i="3"/>
  <c r="CB289" i="3" s="1"/>
  <c r="BP289" i="3"/>
  <c r="CC289" i="3" s="1"/>
  <c r="BQ289" i="3"/>
  <c r="CD289" i="3" s="1"/>
  <c r="BR289" i="3"/>
  <c r="CE289" i="3" s="1"/>
  <c r="BS289" i="3"/>
  <c r="CF289" i="3" s="1"/>
  <c r="BT289" i="3"/>
  <c r="CG289" i="3" s="1"/>
  <c r="BU289" i="3"/>
  <c r="CH289" i="3" s="1"/>
  <c r="BV289" i="3"/>
  <c r="CI289" i="3" s="1"/>
  <c r="BW289" i="3"/>
  <c r="CJ289" i="3" s="1"/>
  <c r="BX289" i="3"/>
  <c r="CK289" i="3" s="1"/>
  <c r="BY289" i="3"/>
  <c r="CL289" i="3" s="1"/>
  <c r="BZ289" i="3"/>
  <c r="CM289" i="3" s="1"/>
  <c r="BO290" i="3"/>
  <c r="CB290" i="3" s="1"/>
  <c r="BP290" i="3"/>
  <c r="CC290" i="3" s="1"/>
  <c r="BQ290" i="3"/>
  <c r="CD290" i="3" s="1"/>
  <c r="BR290" i="3"/>
  <c r="CE290" i="3" s="1"/>
  <c r="BS290" i="3"/>
  <c r="CF290" i="3" s="1"/>
  <c r="BT290" i="3"/>
  <c r="CG290" i="3" s="1"/>
  <c r="BU290" i="3"/>
  <c r="CH290" i="3" s="1"/>
  <c r="BV290" i="3"/>
  <c r="CI290" i="3" s="1"/>
  <c r="BW290" i="3"/>
  <c r="CJ290" i="3" s="1"/>
  <c r="BX290" i="3"/>
  <c r="CK290" i="3" s="1"/>
  <c r="BY290" i="3"/>
  <c r="CL290" i="3" s="1"/>
  <c r="BZ290" i="3"/>
  <c r="CM290" i="3" s="1"/>
  <c r="BO291" i="3"/>
  <c r="CB291" i="3" s="1"/>
  <c r="BP291" i="3"/>
  <c r="CC291" i="3" s="1"/>
  <c r="BQ291" i="3"/>
  <c r="CD291" i="3" s="1"/>
  <c r="BR291" i="3"/>
  <c r="CE291" i="3" s="1"/>
  <c r="BS291" i="3"/>
  <c r="CF291" i="3" s="1"/>
  <c r="BT291" i="3"/>
  <c r="CG291" i="3" s="1"/>
  <c r="BU291" i="3"/>
  <c r="CH291" i="3" s="1"/>
  <c r="BV291" i="3"/>
  <c r="CI291" i="3" s="1"/>
  <c r="BW291" i="3"/>
  <c r="CJ291" i="3" s="1"/>
  <c r="BX291" i="3"/>
  <c r="CK291" i="3" s="1"/>
  <c r="BY291" i="3"/>
  <c r="CL291" i="3" s="1"/>
  <c r="BZ291" i="3"/>
  <c r="CM291" i="3" s="1"/>
  <c r="BO292" i="3"/>
  <c r="CB292" i="3" s="1"/>
  <c r="BP292" i="3"/>
  <c r="CC292" i="3" s="1"/>
  <c r="BQ292" i="3"/>
  <c r="CD292" i="3" s="1"/>
  <c r="BR292" i="3"/>
  <c r="BS292" i="3"/>
  <c r="CF292" i="3" s="1"/>
  <c r="BT292" i="3"/>
  <c r="CG292" i="3" s="1"/>
  <c r="BU292" i="3"/>
  <c r="CH292" i="3" s="1"/>
  <c r="BV292" i="3"/>
  <c r="BW292" i="3"/>
  <c r="CJ292" i="3" s="1"/>
  <c r="BX292" i="3"/>
  <c r="CK292" i="3" s="1"/>
  <c r="BY292" i="3"/>
  <c r="CL292" i="3" s="1"/>
  <c r="BZ292" i="3"/>
  <c r="BO293" i="3"/>
  <c r="CB293" i="3" s="1"/>
  <c r="BP293" i="3"/>
  <c r="CC293" i="3" s="1"/>
  <c r="BQ293" i="3"/>
  <c r="CD293" i="3" s="1"/>
  <c r="BR293" i="3"/>
  <c r="BS293" i="3"/>
  <c r="CF293" i="3" s="1"/>
  <c r="BT293" i="3"/>
  <c r="CG293" i="3" s="1"/>
  <c r="BU293" i="3"/>
  <c r="CH293" i="3" s="1"/>
  <c r="BV293" i="3"/>
  <c r="BW293" i="3"/>
  <c r="CJ293" i="3" s="1"/>
  <c r="BX293" i="3"/>
  <c r="CK293" i="3" s="1"/>
  <c r="BY293" i="3"/>
  <c r="CL293" i="3" s="1"/>
  <c r="BZ293" i="3"/>
  <c r="BO294" i="3"/>
  <c r="CB294" i="3" s="1"/>
  <c r="BP294" i="3"/>
  <c r="CC294" i="3" s="1"/>
  <c r="BQ294" i="3"/>
  <c r="CD294" i="3" s="1"/>
  <c r="BR294" i="3"/>
  <c r="BS294" i="3"/>
  <c r="CF294" i="3" s="1"/>
  <c r="BT294" i="3"/>
  <c r="CG294" i="3" s="1"/>
  <c r="BU294" i="3"/>
  <c r="CH294" i="3" s="1"/>
  <c r="BV294" i="3"/>
  <c r="BW294" i="3"/>
  <c r="CJ294" i="3" s="1"/>
  <c r="BX294" i="3"/>
  <c r="CK294" i="3" s="1"/>
  <c r="BY294" i="3"/>
  <c r="CL294" i="3" s="1"/>
  <c r="BZ294" i="3"/>
  <c r="BO295" i="3"/>
  <c r="CB295" i="3" s="1"/>
  <c r="BP295" i="3"/>
  <c r="CC295" i="3" s="1"/>
  <c r="BQ295" i="3"/>
  <c r="CD295" i="3" s="1"/>
  <c r="BR295" i="3"/>
  <c r="BS295" i="3"/>
  <c r="CF295" i="3" s="1"/>
  <c r="BT295" i="3"/>
  <c r="CG295" i="3" s="1"/>
  <c r="BU295" i="3"/>
  <c r="CH295" i="3" s="1"/>
  <c r="BV295" i="3"/>
  <c r="BW295" i="3"/>
  <c r="CJ295" i="3" s="1"/>
  <c r="BX295" i="3"/>
  <c r="CK295" i="3" s="1"/>
  <c r="BY295" i="3"/>
  <c r="CL295" i="3" s="1"/>
  <c r="BZ295" i="3"/>
  <c r="BO296" i="3"/>
  <c r="CB296" i="3" s="1"/>
  <c r="BP296" i="3"/>
  <c r="CC296" i="3" s="1"/>
  <c r="BQ296" i="3"/>
  <c r="BR296" i="3"/>
  <c r="BS296" i="3"/>
  <c r="CF296" i="3" s="1"/>
  <c r="BT296" i="3"/>
  <c r="CG296" i="3" s="1"/>
  <c r="BU296" i="3"/>
  <c r="BV296" i="3"/>
  <c r="BW296" i="3"/>
  <c r="CJ296" i="3" s="1"/>
  <c r="BX296" i="3"/>
  <c r="CK296" i="3" s="1"/>
  <c r="BY296" i="3"/>
  <c r="BZ296" i="3"/>
  <c r="BO297" i="3"/>
  <c r="CB297" i="3" s="1"/>
  <c r="BP297" i="3"/>
  <c r="CC297" i="3" s="1"/>
  <c r="BQ297" i="3"/>
  <c r="BR297" i="3"/>
  <c r="BS297" i="3"/>
  <c r="CF297" i="3" s="1"/>
  <c r="BT297" i="3"/>
  <c r="CG297" i="3" s="1"/>
  <c r="BU297" i="3"/>
  <c r="BV297" i="3"/>
  <c r="BW297" i="3"/>
  <c r="CJ297" i="3" s="1"/>
  <c r="BX297" i="3"/>
  <c r="CK297" i="3" s="1"/>
  <c r="BY297" i="3"/>
  <c r="BZ297" i="3"/>
  <c r="BO298" i="3"/>
  <c r="CB298" i="3" s="1"/>
  <c r="BP298" i="3"/>
  <c r="BQ298" i="3"/>
  <c r="BR298" i="3"/>
  <c r="BS298" i="3"/>
  <c r="CF298" i="3" s="1"/>
  <c r="BT298" i="3"/>
  <c r="BU298" i="3"/>
  <c r="BV298" i="3"/>
  <c r="BW298" i="3"/>
  <c r="CJ298" i="3" s="1"/>
  <c r="BX298" i="3"/>
  <c r="BY298" i="3"/>
  <c r="BZ298" i="3"/>
  <c r="BO299" i="3"/>
  <c r="CB299" i="3" s="1"/>
  <c r="BP299" i="3"/>
  <c r="BQ299" i="3"/>
  <c r="BR299" i="3"/>
  <c r="BS299" i="3"/>
  <c r="CF299" i="3" s="1"/>
  <c r="BT299" i="3"/>
  <c r="BU299" i="3"/>
  <c r="BV299" i="3"/>
  <c r="BW299" i="3"/>
  <c r="CJ299" i="3" s="1"/>
  <c r="BX299" i="3"/>
  <c r="BY299" i="3"/>
  <c r="BZ299" i="3"/>
  <c r="BO300" i="3"/>
  <c r="CB300" i="3" s="1"/>
  <c r="BP300" i="3"/>
  <c r="BQ300" i="3"/>
  <c r="BR300" i="3"/>
  <c r="BS300" i="3"/>
  <c r="CF300" i="3" s="1"/>
  <c r="BT300" i="3"/>
  <c r="BU300" i="3"/>
  <c r="BV300" i="3"/>
  <c r="BW300" i="3"/>
  <c r="CJ300" i="3" s="1"/>
  <c r="BX300" i="3"/>
  <c r="BY300" i="3"/>
  <c r="BZ300" i="3"/>
  <c r="CM300" i="3" l="1"/>
  <c r="CI300" i="3"/>
  <c r="CE300" i="3"/>
  <c r="CM299" i="3"/>
  <c r="CI299" i="3"/>
  <c r="CE299" i="3"/>
  <c r="CM298" i="3"/>
  <c r="CI298" i="3"/>
  <c r="CE298" i="3"/>
  <c r="CM297" i="3"/>
  <c r="CI297" i="3"/>
  <c r="CE297" i="3"/>
  <c r="CM296" i="3"/>
  <c r="CI296" i="3"/>
  <c r="CE296" i="3"/>
  <c r="CM295" i="3"/>
  <c r="CI295" i="3"/>
  <c r="CE295" i="3"/>
  <c r="CM294" i="3"/>
  <c r="CI294" i="3"/>
  <c r="CE294" i="3"/>
  <c r="CM293" i="3"/>
  <c r="CI293" i="3"/>
  <c r="CE293" i="3"/>
  <c r="CM292" i="3"/>
  <c r="CI292" i="3"/>
  <c r="CE292" i="3"/>
  <c r="CL300" i="3"/>
  <c r="CH300" i="3"/>
  <c r="CD300" i="3"/>
  <c r="CL299" i="3"/>
  <c r="CH299" i="3"/>
  <c r="CD299" i="3"/>
  <c r="CL298" i="3"/>
  <c r="CH298" i="3"/>
  <c r="CD298" i="3"/>
  <c r="CL297" i="3"/>
  <c r="CH297" i="3"/>
  <c r="CD297" i="3"/>
  <c r="CL296" i="3"/>
  <c r="CH296" i="3"/>
  <c r="CD296" i="3"/>
  <c r="CK300" i="3"/>
  <c r="CG300" i="3"/>
  <c r="CC300" i="3"/>
  <c r="CK299" i="3"/>
  <c r="CG299" i="3"/>
  <c r="CC299" i="3"/>
  <c r="CK298" i="3"/>
  <c r="CG298" i="3"/>
  <c r="CC298" i="3"/>
  <c r="AD298" i="3"/>
  <c r="DB298" i="3" s="1"/>
  <c r="AE298" i="3"/>
  <c r="AF298" i="3"/>
  <c r="AG298" i="3"/>
  <c r="DE298" i="3" s="1"/>
  <c r="AH298" i="3"/>
  <c r="DF298" i="3" s="1"/>
  <c r="AI298" i="3"/>
  <c r="AJ298" i="3"/>
  <c r="AK298" i="3"/>
  <c r="AL298" i="3"/>
  <c r="DJ298" i="3" s="1"/>
  <c r="AM298" i="3"/>
  <c r="AN298" i="3"/>
  <c r="DL298" i="3" s="1"/>
  <c r="AO298" i="3"/>
  <c r="DM298" i="3" s="1"/>
  <c r="AD299" i="3"/>
  <c r="DB299" i="3" s="1"/>
  <c r="AE299" i="3"/>
  <c r="AF299" i="3"/>
  <c r="DD299" i="3" s="1"/>
  <c r="AG299" i="3"/>
  <c r="DE299" i="3" s="1"/>
  <c r="AH299" i="3"/>
  <c r="DF299" i="3" s="1"/>
  <c r="AI299" i="3"/>
  <c r="AJ299" i="3"/>
  <c r="AK299" i="3"/>
  <c r="DI299" i="3" s="1"/>
  <c r="AL299" i="3"/>
  <c r="DJ299" i="3" s="1"/>
  <c r="AM299" i="3"/>
  <c r="AN299" i="3"/>
  <c r="AO299" i="3"/>
  <c r="AD300" i="3"/>
  <c r="DB300" i="3" s="1"/>
  <c r="AE300" i="3"/>
  <c r="DC300" i="3" s="1"/>
  <c r="AF300" i="3"/>
  <c r="DD300" i="3" s="1"/>
  <c r="AG300" i="3"/>
  <c r="DE300" i="3" s="1"/>
  <c r="AH300" i="3"/>
  <c r="DF300" i="3" s="1"/>
  <c r="AI300" i="3"/>
  <c r="AJ300" i="3"/>
  <c r="DH300" i="3" s="1"/>
  <c r="AK300" i="3"/>
  <c r="DI300" i="3" s="1"/>
  <c r="AL300" i="3"/>
  <c r="DJ300" i="3" s="1"/>
  <c r="AM300" i="3"/>
  <c r="AN300" i="3"/>
  <c r="AO300" i="3"/>
  <c r="DM300" i="3" s="1"/>
  <c r="AB299" i="3"/>
  <c r="AB300" i="3"/>
  <c r="AB298" i="3"/>
  <c r="V298" i="3"/>
  <c r="V299" i="3"/>
  <c r="V300" i="3"/>
  <c r="C298" i="3"/>
  <c r="C299" i="3"/>
  <c r="C300" i="3"/>
  <c r="DL300" i="3" l="1"/>
  <c r="DL299" i="3"/>
  <c r="DH299" i="3"/>
  <c r="DH298" i="3"/>
  <c r="DD298" i="3"/>
  <c r="DK300" i="3"/>
  <c r="DG300" i="3"/>
  <c r="DN300" i="3" s="1"/>
  <c r="DG299" i="3"/>
  <c r="DC298" i="3"/>
  <c r="DK299" i="3"/>
  <c r="DG298" i="3"/>
  <c r="DM299" i="3"/>
  <c r="DI298" i="3"/>
  <c r="AC298" i="3"/>
  <c r="AX298" i="3"/>
  <c r="DR298" i="3" s="1"/>
  <c r="BB298" i="3"/>
  <c r="DV298" i="3" s="1"/>
  <c r="BF298" i="3"/>
  <c r="DZ298" i="3" s="1"/>
  <c r="AZ298" i="3"/>
  <c r="DT298" i="3" s="1"/>
  <c r="BD298" i="3"/>
  <c r="DX298" i="3" s="1"/>
  <c r="AW298" i="3"/>
  <c r="DQ298" i="3" s="1"/>
  <c r="BE298" i="3"/>
  <c r="DY298" i="3" s="1"/>
  <c r="AY298" i="3"/>
  <c r="DS298" i="3" s="1"/>
  <c r="BC298" i="3"/>
  <c r="DW298" i="3" s="1"/>
  <c r="BG298" i="3"/>
  <c r="EA298" i="3" s="1"/>
  <c r="AV298" i="3"/>
  <c r="DP298" i="3" s="1"/>
  <c r="BA298" i="3"/>
  <c r="DU298" i="3" s="1"/>
  <c r="AC300" i="3"/>
  <c r="AX300" i="3"/>
  <c r="DR300" i="3" s="1"/>
  <c r="BB300" i="3"/>
  <c r="DV300" i="3" s="1"/>
  <c r="BF300" i="3"/>
  <c r="DZ300" i="3" s="1"/>
  <c r="AV300" i="3"/>
  <c r="DP300" i="3" s="1"/>
  <c r="BD300" i="3"/>
  <c r="DX300" i="3" s="1"/>
  <c r="AW300" i="3"/>
  <c r="DQ300" i="3" s="1"/>
  <c r="BE300" i="3"/>
  <c r="DY300" i="3" s="1"/>
  <c r="AY300" i="3"/>
  <c r="DS300" i="3" s="1"/>
  <c r="BC300" i="3"/>
  <c r="DW300" i="3" s="1"/>
  <c r="BG300" i="3"/>
  <c r="EA300" i="3" s="1"/>
  <c r="AZ300" i="3"/>
  <c r="DT300" i="3" s="1"/>
  <c r="BA300" i="3"/>
  <c r="DU300" i="3" s="1"/>
  <c r="DC299" i="3"/>
  <c r="DK298" i="3"/>
  <c r="AC299" i="3"/>
  <c r="AX299" i="3"/>
  <c r="DR299" i="3" s="1"/>
  <c r="BB299" i="3"/>
  <c r="DV299" i="3" s="1"/>
  <c r="BF299" i="3"/>
  <c r="DZ299" i="3" s="1"/>
  <c r="AZ299" i="3"/>
  <c r="DT299" i="3" s="1"/>
  <c r="BA299" i="3"/>
  <c r="DU299" i="3" s="1"/>
  <c r="AY299" i="3"/>
  <c r="DS299" i="3" s="1"/>
  <c r="BC299" i="3"/>
  <c r="DW299" i="3" s="1"/>
  <c r="BG299" i="3"/>
  <c r="EA299" i="3" s="1"/>
  <c r="AV299" i="3"/>
  <c r="DP299" i="3" s="1"/>
  <c r="BD299" i="3"/>
  <c r="DX299" i="3" s="1"/>
  <c r="AW299" i="3"/>
  <c r="DQ299" i="3" s="1"/>
  <c r="BE299" i="3"/>
  <c r="DY299" i="3" s="1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DN299" i="3" l="1"/>
  <c r="EB298" i="3"/>
  <c r="EB299" i="3"/>
  <c r="EC299" i="3" s="1"/>
  <c r="DN298" i="3"/>
  <c r="EB300" i="3"/>
  <c r="EC300" i="3" s="1"/>
  <c r="AV288" i="3"/>
  <c r="DP288" i="3" s="1"/>
  <c r="AW288" i="3"/>
  <c r="DQ288" i="3" s="1"/>
  <c r="AX288" i="3"/>
  <c r="DR288" i="3" s="1"/>
  <c r="AY288" i="3"/>
  <c r="DS288" i="3" s="1"/>
  <c r="AZ288" i="3"/>
  <c r="DT288" i="3" s="1"/>
  <c r="BA288" i="3"/>
  <c r="DU288" i="3" s="1"/>
  <c r="BB288" i="3"/>
  <c r="DV288" i="3" s="1"/>
  <c r="BC288" i="3"/>
  <c r="DW288" i="3" s="1"/>
  <c r="BD288" i="3"/>
  <c r="DX288" i="3" s="1"/>
  <c r="BE288" i="3"/>
  <c r="DY288" i="3" s="1"/>
  <c r="BF288" i="3"/>
  <c r="DZ288" i="3" s="1"/>
  <c r="BG288" i="3"/>
  <c r="EA288" i="3" s="1"/>
  <c r="AV289" i="3"/>
  <c r="DP289" i="3" s="1"/>
  <c r="AW289" i="3"/>
  <c r="DQ289" i="3" s="1"/>
  <c r="AX289" i="3"/>
  <c r="DR289" i="3" s="1"/>
  <c r="AY289" i="3"/>
  <c r="DS289" i="3" s="1"/>
  <c r="AZ289" i="3"/>
  <c r="DT289" i="3" s="1"/>
  <c r="BA289" i="3"/>
  <c r="DU289" i="3" s="1"/>
  <c r="BB289" i="3"/>
  <c r="DV289" i="3" s="1"/>
  <c r="BC289" i="3"/>
  <c r="DW289" i="3" s="1"/>
  <c r="BD289" i="3"/>
  <c r="DX289" i="3" s="1"/>
  <c r="BE289" i="3"/>
  <c r="DY289" i="3" s="1"/>
  <c r="BF289" i="3"/>
  <c r="DZ289" i="3" s="1"/>
  <c r="BG289" i="3"/>
  <c r="EA289" i="3" s="1"/>
  <c r="AV290" i="3"/>
  <c r="DP290" i="3" s="1"/>
  <c r="AW290" i="3"/>
  <c r="DQ290" i="3" s="1"/>
  <c r="AX290" i="3"/>
  <c r="DR290" i="3" s="1"/>
  <c r="AY290" i="3"/>
  <c r="DS290" i="3" s="1"/>
  <c r="AZ290" i="3"/>
  <c r="DT290" i="3" s="1"/>
  <c r="BA290" i="3"/>
  <c r="DU290" i="3" s="1"/>
  <c r="BB290" i="3"/>
  <c r="DV290" i="3" s="1"/>
  <c r="BC290" i="3"/>
  <c r="DW290" i="3" s="1"/>
  <c r="BD290" i="3"/>
  <c r="DX290" i="3" s="1"/>
  <c r="BE290" i="3"/>
  <c r="DY290" i="3" s="1"/>
  <c r="BF290" i="3"/>
  <c r="DZ290" i="3" s="1"/>
  <c r="BG290" i="3"/>
  <c r="EA290" i="3" s="1"/>
  <c r="AV291" i="3"/>
  <c r="DP291" i="3" s="1"/>
  <c r="AW291" i="3"/>
  <c r="DQ291" i="3" s="1"/>
  <c r="AX291" i="3"/>
  <c r="DR291" i="3" s="1"/>
  <c r="AY291" i="3"/>
  <c r="DS291" i="3" s="1"/>
  <c r="AZ291" i="3"/>
  <c r="DT291" i="3" s="1"/>
  <c r="BA291" i="3"/>
  <c r="DU291" i="3" s="1"/>
  <c r="BB291" i="3"/>
  <c r="DV291" i="3" s="1"/>
  <c r="BC291" i="3"/>
  <c r="DW291" i="3" s="1"/>
  <c r="BD291" i="3"/>
  <c r="DX291" i="3" s="1"/>
  <c r="BE291" i="3"/>
  <c r="DY291" i="3" s="1"/>
  <c r="BF291" i="3"/>
  <c r="DZ291" i="3" s="1"/>
  <c r="BG291" i="3"/>
  <c r="EA291" i="3" s="1"/>
  <c r="AV292" i="3"/>
  <c r="DP292" i="3" s="1"/>
  <c r="AW292" i="3"/>
  <c r="DQ292" i="3" s="1"/>
  <c r="AX292" i="3"/>
  <c r="DR292" i="3" s="1"/>
  <c r="AY292" i="3"/>
  <c r="DS292" i="3" s="1"/>
  <c r="AZ292" i="3"/>
  <c r="DT292" i="3" s="1"/>
  <c r="BA292" i="3"/>
  <c r="DU292" i="3" s="1"/>
  <c r="BB292" i="3"/>
  <c r="DV292" i="3" s="1"/>
  <c r="BC292" i="3"/>
  <c r="DW292" i="3" s="1"/>
  <c r="BD292" i="3"/>
  <c r="DX292" i="3" s="1"/>
  <c r="BE292" i="3"/>
  <c r="DY292" i="3" s="1"/>
  <c r="BF292" i="3"/>
  <c r="DZ292" i="3" s="1"/>
  <c r="BG292" i="3"/>
  <c r="EA292" i="3" s="1"/>
  <c r="AV293" i="3"/>
  <c r="DP293" i="3" s="1"/>
  <c r="AW293" i="3"/>
  <c r="DQ293" i="3" s="1"/>
  <c r="AX293" i="3"/>
  <c r="DR293" i="3" s="1"/>
  <c r="AY293" i="3"/>
  <c r="DS293" i="3" s="1"/>
  <c r="AZ293" i="3"/>
  <c r="DT293" i="3" s="1"/>
  <c r="BA293" i="3"/>
  <c r="DU293" i="3" s="1"/>
  <c r="BB293" i="3"/>
  <c r="DV293" i="3" s="1"/>
  <c r="BC293" i="3"/>
  <c r="DW293" i="3" s="1"/>
  <c r="BD293" i="3"/>
  <c r="DX293" i="3" s="1"/>
  <c r="BE293" i="3"/>
  <c r="DY293" i="3" s="1"/>
  <c r="BF293" i="3"/>
  <c r="DZ293" i="3" s="1"/>
  <c r="BG293" i="3"/>
  <c r="EA293" i="3" s="1"/>
  <c r="AV294" i="3"/>
  <c r="DP294" i="3" s="1"/>
  <c r="AW294" i="3"/>
  <c r="DQ294" i="3" s="1"/>
  <c r="AX294" i="3"/>
  <c r="DR294" i="3" s="1"/>
  <c r="AY294" i="3"/>
  <c r="DS294" i="3" s="1"/>
  <c r="AZ294" i="3"/>
  <c r="DT294" i="3" s="1"/>
  <c r="BA294" i="3"/>
  <c r="DU294" i="3" s="1"/>
  <c r="BB294" i="3"/>
  <c r="DV294" i="3" s="1"/>
  <c r="BC294" i="3"/>
  <c r="DW294" i="3" s="1"/>
  <c r="BD294" i="3"/>
  <c r="DX294" i="3" s="1"/>
  <c r="BE294" i="3"/>
  <c r="DY294" i="3" s="1"/>
  <c r="BF294" i="3"/>
  <c r="DZ294" i="3" s="1"/>
  <c r="BG294" i="3"/>
  <c r="EA294" i="3" s="1"/>
  <c r="AV295" i="3"/>
  <c r="DP295" i="3" s="1"/>
  <c r="AW295" i="3"/>
  <c r="DQ295" i="3" s="1"/>
  <c r="AX295" i="3"/>
  <c r="DR295" i="3" s="1"/>
  <c r="AY295" i="3"/>
  <c r="DS295" i="3" s="1"/>
  <c r="AZ295" i="3"/>
  <c r="DT295" i="3" s="1"/>
  <c r="BA295" i="3"/>
  <c r="DU295" i="3" s="1"/>
  <c r="BB295" i="3"/>
  <c r="DV295" i="3" s="1"/>
  <c r="BC295" i="3"/>
  <c r="DW295" i="3" s="1"/>
  <c r="BD295" i="3"/>
  <c r="DX295" i="3" s="1"/>
  <c r="BE295" i="3"/>
  <c r="DY295" i="3" s="1"/>
  <c r="BF295" i="3"/>
  <c r="DZ295" i="3" s="1"/>
  <c r="BG295" i="3"/>
  <c r="EA295" i="3" s="1"/>
  <c r="AV296" i="3"/>
  <c r="DP296" i="3" s="1"/>
  <c r="AW296" i="3"/>
  <c r="DQ296" i="3" s="1"/>
  <c r="AX296" i="3"/>
  <c r="DR296" i="3" s="1"/>
  <c r="AY296" i="3"/>
  <c r="DS296" i="3" s="1"/>
  <c r="AZ296" i="3"/>
  <c r="DT296" i="3" s="1"/>
  <c r="BA296" i="3"/>
  <c r="DU296" i="3" s="1"/>
  <c r="BB296" i="3"/>
  <c r="DV296" i="3" s="1"/>
  <c r="BC296" i="3"/>
  <c r="DW296" i="3" s="1"/>
  <c r="BD296" i="3"/>
  <c r="DX296" i="3" s="1"/>
  <c r="BE296" i="3"/>
  <c r="DY296" i="3" s="1"/>
  <c r="BF296" i="3"/>
  <c r="DZ296" i="3" s="1"/>
  <c r="BG296" i="3"/>
  <c r="EA296" i="3" s="1"/>
  <c r="AV297" i="3"/>
  <c r="DP297" i="3" s="1"/>
  <c r="AW297" i="3"/>
  <c r="DQ297" i="3" s="1"/>
  <c r="AX297" i="3"/>
  <c r="DR297" i="3" s="1"/>
  <c r="AY297" i="3"/>
  <c r="DS297" i="3" s="1"/>
  <c r="AZ297" i="3"/>
  <c r="DT297" i="3" s="1"/>
  <c r="BA297" i="3"/>
  <c r="DU297" i="3" s="1"/>
  <c r="BB297" i="3"/>
  <c r="DV297" i="3" s="1"/>
  <c r="BC297" i="3"/>
  <c r="DW297" i="3" s="1"/>
  <c r="BD297" i="3"/>
  <c r="DX297" i="3" s="1"/>
  <c r="BE297" i="3"/>
  <c r="DY297" i="3" s="1"/>
  <c r="BF297" i="3"/>
  <c r="DZ297" i="3" s="1"/>
  <c r="BG297" i="3"/>
  <c r="EA297" i="3" s="1"/>
  <c r="AD288" i="3"/>
  <c r="DB288" i="3" s="1"/>
  <c r="AE288" i="3"/>
  <c r="DC288" i="3" s="1"/>
  <c r="AF288" i="3"/>
  <c r="DD288" i="3" s="1"/>
  <c r="AG288" i="3"/>
  <c r="DE288" i="3" s="1"/>
  <c r="AH288" i="3"/>
  <c r="DF288" i="3" s="1"/>
  <c r="AI288" i="3"/>
  <c r="DG288" i="3" s="1"/>
  <c r="AJ288" i="3"/>
  <c r="DH288" i="3" s="1"/>
  <c r="AK288" i="3"/>
  <c r="DI288" i="3" s="1"/>
  <c r="AL288" i="3"/>
  <c r="DJ288" i="3" s="1"/>
  <c r="AM288" i="3"/>
  <c r="DK288" i="3" s="1"/>
  <c r="AN288" i="3"/>
  <c r="DL288" i="3" s="1"/>
  <c r="AO288" i="3"/>
  <c r="DM288" i="3" s="1"/>
  <c r="AD289" i="3"/>
  <c r="DB289" i="3" s="1"/>
  <c r="AE289" i="3"/>
  <c r="DC289" i="3" s="1"/>
  <c r="AF289" i="3"/>
  <c r="DD289" i="3" s="1"/>
  <c r="AG289" i="3"/>
  <c r="DE289" i="3" s="1"/>
  <c r="AH289" i="3"/>
  <c r="DF289" i="3" s="1"/>
  <c r="AI289" i="3"/>
  <c r="DG289" i="3" s="1"/>
  <c r="AJ289" i="3"/>
  <c r="DH289" i="3" s="1"/>
  <c r="AK289" i="3"/>
  <c r="DI289" i="3" s="1"/>
  <c r="AL289" i="3"/>
  <c r="DJ289" i="3" s="1"/>
  <c r="AM289" i="3"/>
  <c r="DK289" i="3" s="1"/>
  <c r="AN289" i="3"/>
  <c r="DL289" i="3" s="1"/>
  <c r="AO289" i="3"/>
  <c r="DM289" i="3" s="1"/>
  <c r="AD290" i="3"/>
  <c r="DB290" i="3" s="1"/>
  <c r="AE290" i="3"/>
  <c r="DC290" i="3" s="1"/>
  <c r="AF290" i="3"/>
  <c r="DD290" i="3" s="1"/>
  <c r="AG290" i="3"/>
  <c r="DE290" i="3" s="1"/>
  <c r="AH290" i="3"/>
  <c r="DF290" i="3" s="1"/>
  <c r="AI290" i="3"/>
  <c r="DG290" i="3" s="1"/>
  <c r="AJ290" i="3"/>
  <c r="DH290" i="3" s="1"/>
  <c r="AK290" i="3"/>
  <c r="DI290" i="3" s="1"/>
  <c r="AL290" i="3"/>
  <c r="DJ290" i="3" s="1"/>
  <c r="AM290" i="3"/>
  <c r="DK290" i="3" s="1"/>
  <c r="AN290" i="3"/>
  <c r="DL290" i="3" s="1"/>
  <c r="AO290" i="3"/>
  <c r="DM290" i="3" s="1"/>
  <c r="AD291" i="3"/>
  <c r="DB291" i="3" s="1"/>
  <c r="AE291" i="3"/>
  <c r="DC291" i="3" s="1"/>
  <c r="AF291" i="3"/>
  <c r="DD291" i="3" s="1"/>
  <c r="AG291" i="3"/>
  <c r="DE291" i="3" s="1"/>
  <c r="AH291" i="3"/>
  <c r="DF291" i="3" s="1"/>
  <c r="AI291" i="3"/>
  <c r="DG291" i="3" s="1"/>
  <c r="AJ291" i="3"/>
  <c r="DH291" i="3" s="1"/>
  <c r="AK291" i="3"/>
  <c r="DI291" i="3" s="1"/>
  <c r="AL291" i="3"/>
  <c r="DJ291" i="3" s="1"/>
  <c r="AM291" i="3"/>
  <c r="DK291" i="3" s="1"/>
  <c r="AN291" i="3"/>
  <c r="DL291" i="3" s="1"/>
  <c r="AO291" i="3"/>
  <c r="DM291" i="3" s="1"/>
  <c r="AD292" i="3"/>
  <c r="DB292" i="3" s="1"/>
  <c r="AE292" i="3"/>
  <c r="DC292" i="3" s="1"/>
  <c r="AF292" i="3"/>
  <c r="DD292" i="3" s="1"/>
  <c r="AG292" i="3"/>
  <c r="DE292" i="3" s="1"/>
  <c r="AH292" i="3"/>
  <c r="DF292" i="3" s="1"/>
  <c r="AI292" i="3"/>
  <c r="DG292" i="3" s="1"/>
  <c r="AJ292" i="3"/>
  <c r="DH292" i="3" s="1"/>
  <c r="AK292" i="3"/>
  <c r="DI292" i="3" s="1"/>
  <c r="AL292" i="3"/>
  <c r="DJ292" i="3" s="1"/>
  <c r="AM292" i="3"/>
  <c r="DK292" i="3" s="1"/>
  <c r="AN292" i="3"/>
  <c r="DL292" i="3" s="1"/>
  <c r="AO292" i="3"/>
  <c r="DM292" i="3" s="1"/>
  <c r="AD293" i="3"/>
  <c r="DB293" i="3" s="1"/>
  <c r="AE293" i="3"/>
  <c r="DC293" i="3" s="1"/>
  <c r="AF293" i="3"/>
  <c r="DD293" i="3" s="1"/>
  <c r="AG293" i="3"/>
  <c r="DE293" i="3" s="1"/>
  <c r="AH293" i="3"/>
  <c r="DF293" i="3" s="1"/>
  <c r="AI293" i="3"/>
  <c r="DG293" i="3" s="1"/>
  <c r="AJ293" i="3"/>
  <c r="DH293" i="3" s="1"/>
  <c r="AK293" i="3"/>
  <c r="DI293" i="3" s="1"/>
  <c r="AL293" i="3"/>
  <c r="DJ293" i="3" s="1"/>
  <c r="AM293" i="3"/>
  <c r="DK293" i="3" s="1"/>
  <c r="AN293" i="3"/>
  <c r="DL293" i="3" s="1"/>
  <c r="AO293" i="3"/>
  <c r="DM293" i="3" s="1"/>
  <c r="AD294" i="3"/>
  <c r="DB294" i="3" s="1"/>
  <c r="AE294" i="3"/>
  <c r="DC294" i="3" s="1"/>
  <c r="AF294" i="3"/>
  <c r="DD294" i="3" s="1"/>
  <c r="AG294" i="3"/>
  <c r="DE294" i="3" s="1"/>
  <c r="AH294" i="3"/>
  <c r="DF294" i="3" s="1"/>
  <c r="AI294" i="3"/>
  <c r="DG294" i="3" s="1"/>
  <c r="AJ294" i="3"/>
  <c r="DH294" i="3" s="1"/>
  <c r="AK294" i="3"/>
  <c r="DI294" i="3" s="1"/>
  <c r="AL294" i="3"/>
  <c r="DJ294" i="3" s="1"/>
  <c r="AM294" i="3"/>
  <c r="DK294" i="3" s="1"/>
  <c r="AN294" i="3"/>
  <c r="DL294" i="3" s="1"/>
  <c r="AO294" i="3"/>
  <c r="DM294" i="3" s="1"/>
  <c r="AD295" i="3"/>
  <c r="DB295" i="3" s="1"/>
  <c r="AE295" i="3"/>
  <c r="DC295" i="3" s="1"/>
  <c r="AF295" i="3"/>
  <c r="DD295" i="3" s="1"/>
  <c r="AG295" i="3"/>
  <c r="DE295" i="3" s="1"/>
  <c r="AH295" i="3"/>
  <c r="DF295" i="3" s="1"/>
  <c r="AI295" i="3"/>
  <c r="DG295" i="3" s="1"/>
  <c r="AJ295" i="3"/>
  <c r="DH295" i="3" s="1"/>
  <c r="AK295" i="3"/>
  <c r="DI295" i="3" s="1"/>
  <c r="AL295" i="3"/>
  <c r="DJ295" i="3" s="1"/>
  <c r="AM295" i="3"/>
  <c r="DK295" i="3" s="1"/>
  <c r="AN295" i="3"/>
  <c r="DL295" i="3" s="1"/>
  <c r="AO295" i="3"/>
  <c r="DM295" i="3" s="1"/>
  <c r="AD296" i="3"/>
  <c r="DB296" i="3" s="1"/>
  <c r="AE296" i="3"/>
  <c r="DC296" i="3" s="1"/>
  <c r="AF296" i="3"/>
  <c r="DD296" i="3" s="1"/>
  <c r="AG296" i="3"/>
  <c r="DE296" i="3" s="1"/>
  <c r="AH296" i="3"/>
  <c r="DF296" i="3" s="1"/>
  <c r="AI296" i="3"/>
  <c r="DG296" i="3" s="1"/>
  <c r="AJ296" i="3"/>
  <c r="DH296" i="3" s="1"/>
  <c r="AK296" i="3"/>
  <c r="DI296" i="3" s="1"/>
  <c r="AL296" i="3"/>
  <c r="DJ296" i="3" s="1"/>
  <c r="AM296" i="3"/>
  <c r="DK296" i="3" s="1"/>
  <c r="AN296" i="3"/>
  <c r="DL296" i="3" s="1"/>
  <c r="AO296" i="3"/>
  <c r="DM296" i="3" s="1"/>
  <c r="AD297" i="3"/>
  <c r="DB297" i="3" s="1"/>
  <c r="AE297" i="3"/>
  <c r="DC297" i="3" s="1"/>
  <c r="AF297" i="3"/>
  <c r="DD297" i="3" s="1"/>
  <c r="AG297" i="3"/>
  <c r="DE297" i="3" s="1"/>
  <c r="AH297" i="3"/>
  <c r="DF297" i="3" s="1"/>
  <c r="AI297" i="3"/>
  <c r="DG297" i="3" s="1"/>
  <c r="AJ297" i="3"/>
  <c r="DH297" i="3" s="1"/>
  <c r="AK297" i="3"/>
  <c r="DI297" i="3" s="1"/>
  <c r="AL297" i="3"/>
  <c r="DJ297" i="3" s="1"/>
  <c r="AM297" i="3"/>
  <c r="DK297" i="3" s="1"/>
  <c r="AN297" i="3"/>
  <c r="DL297" i="3" s="1"/>
  <c r="AO297" i="3"/>
  <c r="DM297" i="3" s="1"/>
  <c r="AC288" i="3"/>
  <c r="AC289" i="3"/>
  <c r="AC290" i="3"/>
  <c r="AC291" i="3"/>
  <c r="AC292" i="3"/>
  <c r="AC293" i="3"/>
  <c r="AC294" i="3"/>
  <c r="AC295" i="3"/>
  <c r="AC296" i="3"/>
  <c r="AC297" i="3"/>
  <c r="EC298" i="3" l="1"/>
  <c r="DN295" i="3"/>
  <c r="DN294" i="3"/>
  <c r="DN293" i="3"/>
  <c r="DN292" i="3"/>
  <c r="DN291" i="3"/>
  <c r="DN290" i="3"/>
  <c r="DN289" i="3"/>
  <c r="DN288" i="3"/>
  <c r="DN297" i="3"/>
  <c r="DN296" i="3"/>
  <c r="EB294" i="3"/>
  <c r="EB290" i="3"/>
  <c r="EB297" i="3"/>
  <c r="EB296" i="3"/>
  <c r="EB295" i="3"/>
  <c r="EC295" i="3" s="1"/>
  <c r="EB293" i="3"/>
  <c r="EB291" i="3"/>
  <c r="EB289" i="3"/>
  <c r="EB288" i="3"/>
  <c r="EB292" i="3"/>
  <c r="C297" i="3"/>
  <c r="C288" i="3"/>
  <c r="C289" i="3"/>
  <c r="C290" i="3"/>
  <c r="C291" i="3"/>
  <c r="C292" i="3"/>
  <c r="C293" i="3"/>
  <c r="C294" i="3"/>
  <c r="C295" i="3"/>
  <c r="C296" i="3"/>
  <c r="EC297" i="3" l="1"/>
  <c r="EC288" i="3"/>
  <c r="EC290" i="3"/>
  <c r="EC291" i="3"/>
  <c r="EC296" i="3"/>
  <c r="EC292" i="3"/>
  <c r="EC293" i="3"/>
  <c r="EC294" i="3"/>
  <c r="EC289" i="3"/>
  <c r="BO283" i="3"/>
  <c r="CB283" i="3" s="1"/>
  <c r="BP283" i="3"/>
  <c r="CC283" i="3" s="1"/>
  <c r="BQ283" i="3"/>
  <c r="CD283" i="3" s="1"/>
  <c r="BR283" i="3"/>
  <c r="CE283" i="3" s="1"/>
  <c r="BS283" i="3"/>
  <c r="CF283" i="3" s="1"/>
  <c r="BT283" i="3"/>
  <c r="CG283" i="3" s="1"/>
  <c r="BU283" i="3"/>
  <c r="CH283" i="3" s="1"/>
  <c r="BV283" i="3"/>
  <c r="CI283" i="3" s="1"/>
  <c r="BW283" i="3"/>
  <c r="CJ283" i="3" s="1"/>
  <c r="BX283" i="3"/>
  <c r="CK283" i="3" s="1"/>
  <c r="BY283" i="3"/>
  <c r="CL283" i="3" s="1"/>
  <c r="BZ283" i="3"/>
  <c r="CM283" i="3" s="1"/>
  <c r="BG287" i="3"/>
  <c r="EA287" i="3" s="1"/>
  <c r="BF287" i="3"/>
  <c r="DZ287" i="3" s="1"/>
  <c r="BE287" i="3"/>
  <c r="DY287" i="3" s="1"/>
  <c r="BD287" i="3"/>
  <c r="DX287" i="3" s="1"/>
  <c r="BC287" i="3"/>
  <c r="DW287" i="3" s="1"/>
  <c r="BB287" i="3"/>
  <c r="DV287" i="3" s="1"/>
  <c r="BA287" i="3"/>
  <c r="DU287" i="3" s="1"/>
  <c r="AZ287" i="3"/>
  <c r="DT287" i="3" s="1"/>
  <c r="AY287" i="3"/>
  <c r="DS287" i="3" s="1"/>
  <c r="AX287" i="3"/>
  <c r="DR287" i="3" s="1"/>
  <c r="AW287" i="3"/>
  <c r="DQ287" i="3" s="1"/>
  <c r="AV287" i="3"/>
  <c r="DP287" i="3" s="1"/>
  <c r="BG286" i="3"/>
  <c r="EA286" i="3" s="1"/>
  <c r="BF286" i="3"/>
  <c r="DZ286" i="3" s="1"/>
  <c r="BE286" i="3"/>
  <c r="DY286" i="3" s="1"/>
  <c r="BD286" i="3"/>
  <c r="DX286" i="3" s="1"/>
  <c r="BC286" i="3"/>
  <c r="DW286" i="3" s="1"/>
  <c r="BB286" i="3"/>
  <c r="DV286" i="3" s="1"/>
  <c r="BA286" i="3"/>
  <c r="DU286" i="3" s="1"/>
  <c r="AZ286" i="3"/>
  <c r="DT286" i="3" s="1"/>
  <c r="AY286" i="3"/>
  <c r="DS286" i="3" s="1"/>
  <c r="AX286" i="3"/>
  <c r="DR286" i="3" s="1"/>
  <c r="AW286" i="3"/>
  <c r="DQ286" i="3" s="1"/>
  <c r="AV286" i="3"/>
  <c r="DP286" i="3" s="1"/>
  <c r="BG285" i="3"/>
  <c r="EA285" i="3" s="1"/>
  <c r="BF285" i="3"/>
  <c r="DZ285" i="3" s="1"/>
  <c r="BE285" i="3"/>
  <c r="DY285" i="3" s="1"/>
  <c r="BD285" i="3"/>
  <c r="DX285" i="3" s="1"/>
  <c r="BC285" i="3"/>
  <c r="DW285" i="3" s="1"/>
  <c r="BB285" i="3"/>
  <c r="DV285" i="3" s="1"/>
  <c r="BA285" i="3"/>
  <c r="DU285" i="3" s="1"/>
  <c r="AZ285" i="3"/>
  <c r="DT285" i="3" s="1"/>
  <c r="AY285" i="3"/>
  <c r="DS285" i="3" s="1"/>
  <c r="AX285" i="3"/>
  <c r="DR285" i="3" s="1"/>
  <c r="AW285" i="3"/>
  <c r="DQ285" i="3" s="1"/>
  <c r="AV285" i="3"/>
  <c r="DP285" i="3" s="1"/>
  <c r="BG284" i="3"/>
  <c r="EA284" i="3" s="1"/>
  <c r="BF284" i="3"/>
  <c r="DZ284" i="3" s="1"/>
  <c r="BE284" i="3"/>
  <c r="DY284" i="3" s="1"/>
  <c r="BD284" i="3"/>
  <c r="DX284" i="3" s="1"/>
  <c r="BC284" i="3"/>
  <c r="DW284" i="3" s="1"/>
  <c r="BB284" i="3"/>
  <c r="DV284" i="3" s="1"/>
  <c r="BA284" i="3"/>
  <c r="DU284" i="3" s="1"/>
  <c r="AZ284" i="3"/>
  <c r="DT284" i="3" s="1"/>
  <c r="AY284" i="3"/>
  <c r="DS284" i="3" s="1"/>
  <c r="AX284" i="3"/>
  <c r="DR284" i="3" s="1"/>
  <c r="AW284" i="3"/>
  <c r="DQ284" i="3" s="1"/>
  <c r="AV284" i="3"/>
  <c r="DP284" i="3" s="1"/>
  <c r="BG283" i="3"/>
  <c r="BF283" i="3"/>
  <c r="BE283" i="3"/>
  <c r="BD283" i="3"/>
  <c r="BC283" i="3"/>
  <c r="DW283" i="3" s="1"/>
  <c r="BB283" i="3"/>
  <c r="BA283" i="3"/>
  <c r="AZ283" i="3"/>
  <c r="AY283" i="3"/>
  <c r="DS283" i="3" s="1"/>
  <c r="AX283" i="3"/>
  <c r="AW283" i="3"/>
  <c r="AV283" i="3"/>
  <c r="AO287" i="3"/>
  <c r="DM287" i="3" s="1"/>
  <c r="AN287" i="3"/>
  <c r="DL287" i="3" s="1"/>
  <c r="AM287" i="3"/>
  <c r="DK287" i="3" s="1"/>
  <c r="AL287" i="3"/>
  <c r="DJ287" i="3" s="1"/>
  <c r="AK287" i="3"/>
  <c r="DI287" i="3" s="1"/>
  <c r="AJ287" i="3"/>
  <c r="DH287" i="3" s="1"/>
  <c r="AI287" i="3"/>
  <c r="DG287" i="3" s="1"/>
  <c r="AH287" i="3"/>
  <c r="DF287" i="3" s="1"/>
  <c r="AG287" i="3"/>
  <c r="DE287" i="3" s="1"/>
  <c r="AF287" i="3"/>
  <c r="DD287" i="3" s="1"/>
  <c r="AE287" i="3"/>
  <c r="DC287" i="3" s="1"/>
  <c r="AD287" i="3"/>
  <c r="DB287" i="3" s="1"/>
  <c r="AO286" i="3"/>
  <c r="DM286" i="3" s="1"/>
  <c r="AN286" i="3"/>
  <c r="DL286" i="3" s="1"/>
  <c r="AM286" i="3"/>
  <c r="DK286" i="3" s="1"/>
  <c r="AL286" i="3"/>
  <c r="DJ286" i="3" s="1"/>
  <c r="AK286" i="3"/>
  <c r="DI286" i="3" s="1"/>
  <c r="AJ286" i="3"/>
  <c r="DH286" i="3" s="1"/>
  <c r="AI286" i="3"/>
  <c r="DG286" i="3" s="1"/>
  <c r="AH286" i="3"/>
  <c r="DF286" i="3" s="1"/>
  <c r="AG286" i="3"/>
  <c r="DE286" i="3" s="1"/>
  <c r="AF286" i="3"/>
  <c r="DD286" i="3" s="1"/>
  <c r="AE286" i="3"/>
  <c r="DC286" i="3" s="1"/>
  <c r="AD286" i="3"/>
  <c r="DB286" i="3" s="1"/>
  <c r="AO285" i="3"/>
  <c r="DM285" i="3" s="1"/>
  <c r="AN285" i="3"/>
  <c r="DL285" i="3" s="1"/>
  <c r="AM285" i="3"/>
  <c r="DK285" i="3" s="1"/>
  <c r="AL285" i="3"/>
  <c r="DJ285" i="3" s="1"/>
  <c r="AK285" i="3"/>
  <c r="DI285" i="3" s="1"/>
  <c r="AJ285" i="3"/>
  <c r="DH285" i="3" s="1"/>
  <c r="AI285" i="3"/>
  <c r="DG285" i="3" s="1"/>
  <c r="AH285" i="3"/>
  <c r="DF285" i="3" s="1"/>
  <c r="AG285" i="3"/>
  <c r="DE285" i="3" s="1"/>
  <c r="AF285" i="3"/>
  <c r="DD285" i="3" s="1"/>
  <c r="AE285" i="3"/>
  <c r="DC285" i="3" s="1"/>
  <c r="AD285" i="3"/>
  <c r="DB285" i="3" s="1"/>
  <c r="AO284" i="3"/>
  <c r="DM284" i="3" s="1"/>
  <c r="AN284" i="3"/>
  <c r="DL284" i="3" s="1"/>
  <c r="AM284" i="3"/>
  <c r="DK284" i="3" s="1"/>
  <c r="AL284" i="3"/>
  <c r="DJ284" i="3" s="1"/>
  <c r="AK284" i="3"/>
  <c r="DI284" i="3" s="1"/>
  <c r="AJ284" i="3"/>
  <c r="DH284" i="3" s="1"/>
  <c r="AI284" i="3"/>
  <c r="DG284" i="3" s="1"/>
  <c r="AH284" i="3"/>
  <c r="DF284" i="3" s="1"/>
  <c r="AG284" i="3"/>
  <c r="DE284" i="3" s="1"/>
  <c r="AF284" i="3"/>
  <c r="DD284" i="3" s="1"/>
  <c r="AE284" i="3"/>
  <c r="DC284" i="3" s="1"/>
  <c r="AD284" i="3"/>
  <c r="DB284" i="3" s="1"/>
  <c r="AO283" i="3"/>
  <c r="AN283" i="3"/>
  <c r="AM283" i="3"/>
  <c r="AL283" i="3"/>
  <c r="AK283" i="3"/>
  <c r="DI283" i="3" s="1"/>
  <c r="AJ283" i="3"/>
  <c r="AI283" i="3"/>
  <c r="AH283" i="3"/>
  <c r="AG283" i="3"/>
  <c r="DE283" i="3" s="1"/>
  <c r="AF283" i="3"/>
  <c r="AE283" i="3"/>
  <c r="AD283" i="3"/>
  <c r="AC287" i="3"/>
  <c r="AC286" i="3"/>
  <c r="AC285" i="3"/>
  <c r="AC284" i="3"/>
  <c r="AC283" i="3"/>
  <c r="C284" i="3"/>
  <c r="C285" i="3"/>
  <c r="C286" i="3"/>
  <c r="C287" i="3"/>
  <c r="C283" i="3"/>
  <c r="DC283" i="3" l="1"/>
  <c r="DG283" i="3"/>
  <c r="DK283" i="3"/>
  <c r="DQ283" i="3"/>
  <c r="DU283" i="3"/>
  <c r="DN284" i="3"/>
  <c r="DN285" i="3"/>
  <c r="DN286" i="3"/>
  <c r="DN287" i="3"/>
  <c r="DD283" i="3"/>
  <c r="DH283" i="3"/>
  <c r="DR283" i="3"/>
  <c r="DV283" i="3"/>
  <c r="DY283" i="3"/>
  <c r="DM283" i="3"/>
  <c r="EA283" i="3"/>
  <c r="DZ283" i="3"/>
  <c r="DL283" i="3"/>
  <c r="DB283" i="3"/>
  <c r="DF283" i="3"/>
  <c r="DJ283" i="3"/>
  <c r="DP283" i="3"/>
  <c r="DT283" i="3"/>
  <c r="DX283" i="3"/>
  <c r="EB284" i="3"/>
  <c r="EB285" i="3"/>
  <c r="EB286" i="3"/>
  <c r="EB287" i="3"/>
  <c r="AB282" i="3"/>
  <c r="EC285" i="3" l="1"/>
  <c r="EC287" i="3"/>
  <c r="EC286" i="3"/>
  <c r="DN283" i="3"/>
  <c r="EB283" i="3"/>
  <c r="EC284" i="3"/>
  <c r="EC283" i="3" l="1"/>
  <c r="AD195" i="3" l="1"/>
  <c r="AE195" i="3"/>
  <c r="AF195" i="3"/>
  <c r="AG195" i="3"/>
  <c r="AH195" i="3"/>
  <c r="AI195" i="3"/>
  <c r="AJ195" i="3"/>
  <c r="AK195" i="3"/>
  <c r="AL195" i="3"/>
  <c r="AM195" i="3"/>
  <c r="AN195" i="3"/>
  <c r="AO195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D200" i="3"/>
  <c r="DB200" i="3" s="1"/>
  <c r="AE200" i="3"/>
  <c r="DC200" i="3" s="1"/>
  <c r="AF200" i="3"/>
  <c r="DD200" i="3" s="1"/>
  <c r="AG200" i="3"/>
  <c r="DE200" i="3" s="1"/>
  <c r="AH200" i="3"/>
  <c r="DF200" i="3" s="1"/>
  <c r="AI200" i="3"/>
  <c r="DG200" i="3" s="1"/>
  <c r="AJ200" i="3"/>
  <c r="DH200" i="3" s="1"/>
  <c r="AK200" i="3"/>
  <c r="DI200" i="3" s="1"/>
  <c r="AL200" i="3"/>
  <c r="DJ200" i="3" s="1"/>
  <c r="AM200" i="3"/>
  <c r="DK200" i="3" s="1"/>
  <c r="AN200" i="3"/>
  <c r="DL200" i="3" s="1"/>
  <c r="AO200" i="3"/>
  <c r="DM200" i="3" s="1"/>
  <c r="AD201" i="3"/>
  <c r="DB201" i="3" s="1"/>
  <c r="AE201" i="3"/>
  <c r="DC201" i="3" s="1"/>
  <c r="AF201" i="3"/>
  <c r="DD201" i="3" s="1"/>
  <c r="AG201" i="3"/>
  <c r="DE201" i="3" s="1"/>
  <c r="AH201" i="3"/>
  <c r="DF201" i="3" s="1"/>
  <c r="AI201" i="3"/>
  <c r="DG201" i="3" s="1"/>
  <c r="AJ201" i="3"/>
  <c r="DH201" i="3" s="1"/>
  <c r="AK201" i="3"/>
  <c r="DI201" i="3" s="1"/>
  <c r="AL201" i="3"/>
  <c r="DJ201" i="3" s="1"/>
  <c r="AM201" i="3"/>
  <c r="DK201" i="3" s="1"/>
  <c r="AN201" i="3"/>
  <c r="DL201" i="3" s="1"/>
  <c r="AO201" i="3"/>
  <c r="DM201" i="3" s="1"/>
  <c r="AD202" i="3"/>
  <c r="DB202" i="3" s="1"/>
  <c r="AE202" i="3"/>
  <c r="DC202" i="3" s="1"/>
  <c r="AF202" i="3"/>
  <c r="DD202" i="3" s="1"/>
  <c r="AG202" i="3"/>
  <c r="DE202" i="3" s="1"/>
  <c r="AH202" i="3"/>
  <c r="DF202" i="3" s="1"/>
  <c r="AI202" i="3"/>
  <c r="DG202" i="3" s="1"/>
  <c r="AJ202" i="3"/>
  <c r="DH202" i="3" s="1"/>
  <c r="AK202" i="3"/>
  <c r="DI202" i="3" s="1"/>
  <c r="AL202" i="3"/>
  <c r="DJ202" i="3" s="1"/>
  <c r="AM202" i="3"/>
  <c r="DK202" i="3" s="1"/>
  <c r="AN202" i="3"/>
  <c r="DL202" i="3" s="1"/>
  <c r="AO202" i="3"/>
  <c r="DM202" i="3" s="1"/>
  <c r="AD203" i="3"/>
  <c r="DB203" i="3" s="1"/>
  <c r="AE203" i="3"/>
  <c r="DC203" i="3" s="1"/>
  <c r="AF203" i="3"/>
  <c r="DD203" i="3" s="1"/>
  <c r="AG203" i="3"/>
  <c r="DE203" i="3" s="1"/>
  <c r="AH203" i="3"/>
  <c r="DF203" i="3" s="1"/>
  <c r="AI203" i="3"/>
  <c r="DG203" i="3" s="1"/>
  <c r="AJ203" i="3"/>
  <c r="DH203" i="3" s="1"/>
  <c r="AK203" i="3"/>
  <c r="DI203" i="3" s="1"/>
  <c r="AL203" i="3"/>
  <c r="DJ203" i="3" s="1"/>
  <c r="AM203" i="3"/>
  <c r="DK203" i="3" s="1"/>
  <c r="AN203" i="3"/>
  <c r="DL203" i="3" s="1"/>
  <c r="AO203" i="3"/>
  <c r="DM203" i="3" s="1"/>
  <c r="AD204" i="3"/>
  <c r="DB204" i="3" s="1"/>
  <c r="AE204" i="3"/>
  <c r="DC204" i="3" s="1"/>
  <c r="AF204" i="3"/>
  <c r="DD204" i="3" s="1"/>
  <c r="AG204" i="3"/>
  <c r="DE204" i="3" s="1"/>
  <c r="AH204" i="3"/>
  <c r="DF204" i="3" s="1"/>
  <c r="AI204" i="3"/>
  <c r="DG204" i="3" s="1"/>
  <c r="AJ204" i="3"/>
  <c r="DH204" i="3" s="1"/>
  <c r="AK204" i="3"/>
  <c r="DI204" i="3" s="1"/>
  <c r="AL204" i="3"/>
  <c r="DJ204" i="3" s="1"/>
  <c r="AM204" i="3"/>
  <c r="DK204" i="3" s="1"/>
  <c r="AN204" i="3"/>
  <c r="DL204" i="3" s="1"/>
  <c r="AO204" i="3"/>
  <c r="DM204" i="3" s="1"/>
  <c r="AD205" i="3"/>
  <c r="DB205" i="3" s="1"/>
  <c r="AE205" i="3"/>
  <c r="DC205" i="3" s="1"/>
  <c r="AF205" i="3"/>
  <c r="DD205" i="3" s="1"/>
  <c r="AG205" i="3"/>
  <c r="DE205" i="3" s="1"/>
  <c r="AH205" i="3"/>
  <c r="DF205" i="3" s="1"/>
  <c r="AI205" i="3"/>
  <c r="DG205" i="3" s="1"/>
  <c r="AJ205" i="3"/>
  <c r="DH205" i="3" s="1"/>
  <c r="AK205" i="3"/>
  <c r="DI205" i="3" s="1"/>
  <c r="AL205" i="3"/>
  <c r="DJ205" i="3" s="1"/>
  <c r="AM205" i="3"/>
  <c r="DK205" i="3" s="1"/>
  <c r="AN205" i="3"/>
  <c r="DL205" i="3" s="1"/>
  <c r="AO205" i="3"/>
  <c r="DM205" i="3" s="1"/>
  <c r="AD206" i="3"/>
  <c r="DB206" i="3" s="1"/>
  <c r="AE206" i="3"/>
  <c r="DC206" i="3" s="1"/>
  <c r="AF206" i="3"/>
  <c r="DD206" i="3" s="1"/>
  <c r="AG206" i="3"/>
  <c r="DE206" i="3" s="1"/>
  <c r="AH206" i="3"/>
  <c r="DF206" i="3" s="1"/>
  <c r="AI206" i="3"/>
  <c r="DG206" i="3" s="1"/>
  <c r="AJ206" i="3"/>
  <c r="DH206" i="3" s="1"/>
  <c r="AK206" i="3"/>
  <c r="DI206" i="3" s="1"/>
  <c r="AL206" i="3"/>
  <c r="DJ206" i="3" s="1"/>
  <c r="AM206" i="3"/>
  <c r="DK206" i="3" s="1"/>
  <c r="AN206" i="3"/>
  <c r="DL206" i="3" s="1"/>
  <c r="AO206" i="3"/>
  <c r="DM206" i="3" s="1"/>
  <c r="AD207" i="3"/>
  <c r="DB207" i="3" s="1"/>
  <c r="AE207" i="3"/>
  <c r="DC207" i="3" s="1"/>
  <c r="AF207" i="3"/>
  <c r="DD207" i="3" s="1"/>
  <c r="AG207" i="3"/>
  <c r="DE207" i="3" s="1"/>
  <c r="AH207" i="3"/>
  <c r="DF207" i="3" s="1"/>
  <c r="AI207" i="3"/>
  <c r="DG207" i="3" s="1"/>
  <c r="AJ207" i="3"/>
  <c r="DH207" i="3" s="1"/>
  <c r="AK207" i="3"/>
  <c r="DI207" i="3" s="1"/>
  <c r="AL207" i="3"/>
  <c r="DJ207" i="3" s="1"/>
  <c r="AM207" i="3"/>
  <c r="DK207" i="3" s="1"/>
  <c r="AN207" i="3"/>
  <c r="DL207" i="3" s="1"/>
  <c r="AO207" i="3"/>
  <c r="DM207" i="3" s="1"/>
  <c r="AD208" i="3"/>
  <c r="DB208" i="3" s="1"/>
  <c r="AE208" i="3"/>
  <c r="DC208" i="3" s="1"/>
  <c r="AF208" i="3"/>
  <c r="DD208" i="3" s="1"/>
  <c r="AG208" i="3"/>
  <c r="DE208" i="3" s="1"/>
  <c r="AH208" i="3"/>
  <c r="DF208" i="3" s="1"/>
  <c r="AI208" i="3"/>
  <c r="DG208" i="3" s="1"/>
  <c r="AJ208" i="3"/>
  <c r="DH208" i="3" s="1"/>
  <c r="AK208" i="3"/>
  <c r="DI208" i="3" s="1"/>
  <c r="AL208" i="3"/>
  <c r="DJ208" i="3" s="1"/>
  <c r="AM208" i="3"/>
  <c r="DK208" i="3" s="1"/>
  <c r="AN208" i="3"/>
  <c r="DL208" i="3" s="1"/>
  <c r="AO208" i="3"/>
  <c r="DM208" i="3" s="1"/>
  <c r="AD209" i="3"/>
  <c r="DB209" i="3" s="1"/>
  <c r="AE209" i="3"/>
  <c r="DC209" i="3" s="1"/>
  <c r="AF209" i="3"/>
  <c r="DD209" i="3" s="1"/>
  <c r="AG209" i="3"/>
  <c r="DE209" i="3" s="1"/>
  <c r="AH209" i="3"/>
  <c r="DF209" i="3" s="1"/>
  <c r="AI209" i="3"/>
  <c r="DG209" i="3" s="1"/>
  <c r="AJ209" i="3"/>
  <c r="DH209" i="3" s="1"/>
  <c r="AK209" i="3"/>
  <c r="DI209" i="3" s="1"/>
  <c r="AL209" i="3"/>
  <c r="DJ209" i="3" s="1"/>
  <c r="AM209" i="3"/>
  <c r="DK209" i="3" s="1"/>
  <c r="AN209" i="3"/>
  <c r="DL209" i="3" s="1"/>
  <c r="AO209" i="3"/>
  <c r="DM209" i="3" s="1"/>
  <c r="AD210" i="3"/>
  <c r="DB210" i="3" s="1"/>
  <c r="AE210" i="3"/>
  <c r="DC210" i="3" s="1"/>
  <c r="AF210" i="3"/>
  <c r="DD210" i="3" s="1"/>
  <c r="AG210" i="3"/>
  <c r="DE210" i="3" s="1"/>
  <c r="AH210" i="3"/>
  <c r="DF210" i="3" s="1"/>
  <c r="AI210" i="3"/>
  <c r="DG210" i="3" s="1"/>
  <c r="AJ210" i="3"/>
  <c r="DH210" i="3" s="1"/>
  <c r="AK210" i="3"/>
  <c r="DI210" i="3" s="1"/>
  <c r="AL210" i="3"/>
  <c r="DJ210" i="3" s="1"/>
  <c r="AM210" i="3"/>
  <c r="DK210" i="3" s="1"/>
  <c r="AN210" i="3"/>
  <c r="DL210" i="3" s="1"/>
  <c r="AO210" i="3"/>
  <c r="DM210" i="3" s="1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DN200" i="3" l="1"/>
  <c r="DN205" i="3"/>
  <c r="DN208" i="3"/>
  <c r="DN204" i="3"/>
  <c r="DN207" i="3"/>
  <c r="DN210" i="3"/>
  <c r="DN209" i="3"/>
  <c r="DN201" i="3"/>
  <c r="DN203" i="3"/>
  <c r="DN206" i="3"/>
  <c r="DN202" i="3"/>
  <c r="P189" i="3"/>
  <c r="Q189" i="3"/>
  <c r="R189" i="3"/>
  <c r="S189" i="3"/>
  <c r="T189" i="3"/>
  <c r="U189" i="3"/>
  <c r="O189" i="3"/>
  <c r="AB200" i="3"/>
  <c r="AB201" i="3"/>
  <c r="AB202" i="3"/>
  <c r="AB203" i="3"/>
  <c r="AB204" i="3"/>
  <c r="AB205" i="3"/>
  <c r="AB206" i="3"/>
  <c r="AB207" i="3"/>
  <c r="AB208" i="3"/>
  <c r="AB209" i="3"/>
  <c r="AB210" i="3"/>
  <c r="AB199" i="3"/>
  <c r="AC199" i="3" s="1"/>
  <c r="AC206" i="3" l="1"/>
  <c r="AW206" i="3"/>
  <c r="DQ206" i="3" s="1"/>
  <c r="BA206" i="3"/>
  <c r="DU206" i="3" s="1"/>
  <c r="BE206" i="3"/>
  <c r="DY206" i="3" s="1"/>
  <c r="BD206" i="3"/>
  <c r="DX206" i="3" s="1"/>
  <c r="AX206" i="3"/>
  <c r="DR206" i="3" s="1"/>
  <c r="BB206" i="3"/>
  <c r="DV206" i="3" s="1"/>
  <c r="BF206" i="3"/>
  <c r="DZ206" i="3" s="1"/>
  <c r="AZ206" i="3"/>
  <c r="DT206" i="3" s="1"/>
  <c r="AY206" i="3"/>
  <c r="DS206" i="3" s="1"/>
  <c r="BC206" i="3"/>
  <c r="DW206" i="3" s="1"/>
  <c r="BG206" i="3"/>
  <c r="EA206" i="3" s="1"/>
  <c r="AV206" i="3"/>
  <c r="DP206" i="3" s="1"/>
  <c r="AC209" i="3"/>
  <c r="AW209" i="3"/>
  <c r="DQ209" i="3" s="1"/>
  <c r="BA209" i="3"/>
  <c r="DU209" i="3" s="1"/>
  <c r="BE209" i="3"/>
  <c r="DY209" i="3" s="1"/>
  <c r="AX209" i="3"/>
  <c r="DR209" i="3" s="1"/>
  <c r="BB209" i="3"/>
  <c r="DV209" i="3" s="1"/>
  <c r="BF209" i="3"/>
  <c r="DZ209" i="3" s="1"/>
  <c r="AZ209" i="3"/>
  <c r="DT209" i="3" s="1"/>
  <c r="AY209" i="3"/>
  <c r="DS209" i="3" s="1"/>
  <c r="BC209" i="3"/>
  <c r="DW209" i="3" s="1"/>
  <c r="BG209" i="3"/>
  <c r="EA209" i="3" s="1"/>
  <c r="AV209" i="3"/>
  <c r="DP209" i="3" s="1"/>
  <c r="BD209" i="3"/>
  <c r="DX209" i="3" s="1"/>
  <c r="AC205" i="3"/>
  <c r="AX205" i="3"/>
  <c r="DR205" i="3" s="1"/>
  <c r="BB205" i="3"/>
  <c r="DV205" i="3" s="1"/>
  <c r="BF205" i="3"/>
  <c r="DZ205" i="3" s="1"/>
  <c r="AY205" i="3"/>
  <c r="DS205" i="3" s="1"/>
  <c r="AW205" i="3"/>
  <c r="DQ205" i="3" s="1"/>
  <c r="BD205" i="3"/>
  <c r="DX205" i="3" s="1"/>
  <c r="BC205" i="3"/>
  <c r="DW205" i="3" s="1"/>
  <c r="AZ205" i="3"/>
  <c r="DT205" i="3" s="1"/>
  <c r="BE205" i="3"/>
  <c r="DY205" i="3" s="1"/>
  <c r="AV205" i="3"/>
  <c r="DP205" i="3" s="1"/>
  <c r="BA205" i="3"/>
  <c r="DU205" i="3" s="1"/>
  <c r="BG205" i="3"/>
  <c r="EA205" i="3" s="1"/>
  <c r="AC201" i="3"/>
  <c r="AX201" i="3"/>
  <c r="DR201" i="3" s="1"/>
  <c r="BB201" i="3"/>
  <c r="DV201" i="3" s="1"/>
  <c r="BF201" i="3"/>
  <c r="DZ201" i="3" s="1"/>
  <c r="AY201" i="3"/>
  <c r="DS201" i="3" s="1"/>
  <c r="BC201" i="3"/>
  <c r="DW201" i="3" s="1"/>
  <c r="BG201" i="3"/>
  <c r="EA201" i="3" s="1"/>
  <c r="AW201" i="3"/>
  <c r="DQ201" i="3" s="1"/>
  <c r="BE201" i="3"/>
  <c r="DY201" i="3" s="1"/>
  <c r="BD201" i="3"/>
  <c r="DX201" i="3" s="1"/>
  <c r="AZ201" i="3"/>
  <c r="DT201" i="3" s="1"/>
  <c r="BA201" i="3"/>
  <c r="DU201" i="3" s="1"/>
  <c r="AV201" i="3"/>
  <c r="DP201" i="3" s="1"/>
  <c r="AC202" i="3"/>
  <c r="AX202" i="3"/>
  <c r="DR202" i="3" s="1"/>
  <c r="BB202" i="3"/>
  <c r="DV202" i="3" s="1"/>
  <c r="BF202" i="3"/>
  <c r="DZ202" i="3" s="1"/>
  <c r="AY202" i="3"/>
  <c r="DS202" i="3" s="1"/>
  <c r="BC202" i="3"/>
  <c r="DW202" i="3" s="1"/>
  <c r="BG202" i="3"/>
  <c r="EA202" i="3" s="1"/>
  <c r="BA202" i="3"/>
  <c r="DU202" i="3" s="1"/>
  <c r="AV202" i="3"/>
  <c r="DP202" i="3" s="1"/>
  <c r="BD202" i="3"/>
  <c r="DX202" i="3" s="1"/>
  <c r="AZ202" i="3"/>
  <c r="DT202" i="3" s="1"/>
  <c r="AW202" i="3"/>
  <c r="DQ202" i="3" s="1"/>
  <c r="BE202" i="3"/>
  <c r="DY202" i="3" s="1"/>
  <c r="AC208" i="3"/>
  <c r="AW208" i="3"/>
  <c r="DQ208" i="3" s="1"/>
  <c r="BA208" i="3"/>
  <c r="DU208" i="3" s="1"/>
  <c r="BE208" i="3"/>
  <c r="DY208" i="3" s="1"/>
  <c r="BD208" i="3"/>
  <c r="DX208" i="3" s="1"/>
  <c r="AX208" i="3"/>
  <c r="DR208" i="3" s="1"/>
  <c r="BB208" i="3"/>
  <c r="DV208" i="3" s="1"/>
  <c r="BF208" i="3"/>
  <c r="DZ208" i="3" s="1"/>
  <c r="AV208" i="3"/>
  <c r="DP208" i="3" s="1"/>
  <c r="AY208" i="3"/>
  <c r="DS208" i="3" s="1"/>
  <c r="BC208" i="3"/>
  <c r="DW208" i="3" s="1"/>
  <c r="BG208" i="3"/>
  <c r="EA208" i="3" s="1"/>
  <c r="AZ208" i="3"/>
  <c r="DT208" i="3" s="1"/>
  <c r="AC204" i="3"/>
  <c r="AX204" i="3"/>
  <c r="DR204" i="3" s="1"/>
  <c r="BB204" i="3"/>
  <c r="DV204" i="3" s="1"/>
  <c r="BF204" i="3"/>
  <c r="DZ204" i="3" s="1"/>
  <c r="AY204" i="3"/>
  <c r="DS204" i="3" s="1"/>
  <c r="BC204" i="3"/>
  <c r="DW204" i="3" s="1"/>
  <c r="BG204" i="3"/>
  <c r="EA204" i="3" s="1"/>
  <c r="BA204" i="3"/>
  <c r="DU204" i="3" s="1"/>
  <c r="AV204" i="3"/>
  <c r="DP204" i="3" s="1"/>
  <c r="BD204" i="3"/>
  <c r="DX204" i="3" s="1"/>
  <c r="AW204" i="3"/>
  <c r="DQ204" i="3" s="1"/>
  <c r="BE204" i="3"/>
  <c r="DY204" i="3" s="1"/>
  <c r="AZ204" i="3"/>
  <c r="DT204" i="3" s="1"/>
  <c r="AC200" i="3"/>
  <c r="AX200" i="3"/>
  <c r="DR200" i="3" s="1"/>
  <c r="BB200" i="3"/>
  <c r="DV200" i="3" s="1"/>
  <c r="BF200" i="3"/>
  <c r="DZ200" i="3" s="1"/>
  <c r="AY200" i="3"/>
  <c r="DS200" i="3" s="1"/>
  <c r="BC200" i="3"/>
  <c r="DW200" i="3" s="1"/>
  <c r="BG200" i="3"/>
  <c r="EA200" i="3" s="1"/>
  <c r="AV200" i="3"/>
  <c r="DP200" i="3" s="1"/>
  <c r="BA200" i="3"/>
  <c r="DU200" i="3" s="1"/>
  <c r="AZ200" i="3"/>
  <c r="DT200" i="3" s="1"/>
  <c r="BD200" i="3"/>
  <c r="DX200" i="3" s="1"/>
  <c r="AW200" i="3"/>
  <c r="DQ200" i="3" s="1"/>
  <c r="BE200" i="3"/>
  <c r="DY200" i="3" s="1"/>
  <c r="AC210" i="3"/>
  <c r="AW210" i="3"/>
  <c r="DQ210" i="3" s="1"/>
  <c r="BA210" i="3"/>
  <c r="DU210" i="3" s="1"/>
  <c r="BE210" i="3"/>
  <c r="DY210" i="3" s="1"/>
  <c r="AV210" i="3"/>
  <c r="DP210" i="3" s="1"/>
  <c r="AX210" i="3"/>
  <c r="DR210" i="3" s="1"/>
  <c r="BB210" i="3"/>
  <c r="DV210" i="3" s="1"/>
  <c r="BF210" i="3"/>
  <c r="DZ210" i="3" s="1"/>
  <c r="AZ210" i="3"/>
  <c r="DT210" i="3" s="1"/>
  <c r="AY210" i="3"/>
  <c r="DS210" i="3" s="1"/>
  <c r="BC210" i="3"/>
  <c r="DW210" i="3" s="1"/>
  <c r="BG210" i="3"/>
  <c r="EA210" i="3" s="1"/>
  <c r="BD210" i="3"/>
  <c r="DX210" i="3" s="1"/>
  <c r="AC207" i="3"/>
  <c r="AW207" i="3"/>
  <c r="DQ207" i="3" s="1"/>
  <c r="BA207" i="3"/>
  <c r="DU207" i="3" s="1"/>
  <c r="BE207" i="3"/>
  <c r="DY207" i="3" s="1"/>
  <c r="BD207" i="3"/>
  <c r="DX207" i="3" s="1"/>
  <c r="AX207" i="3"/>
  <c r="DR207" i="3" s="1"/>
  <c r="BB207" i="3"/>
  <c r="DV207" i="3" s="1"/>
  <c r="BF207" i="3"/>
  <c r="DZ207" i="3" s="1"/>
  <c r="AV207" i="3"/>
  <c r="DP207" i="3" s="1"/>
  <c r="AY207" i="3"/>
  <c r="DS207" i="3" s="1"/>
  <c r="BC207" i="3"/>
  <c r="DW207" i="3" s="1"/>
  <c r="BG207" i="3"/>
  <c r="EA207" i="3" s="1"/>
  <c r="AZ207" i="3"/>
  <c r="DT207" i="3" s="1"/>
  <c r="AC203" i="3"/>
  <c r="AX203" i="3"/>
  <c r="DR203" i="3" s="1"/>
  <c r="BB203" i="3"/>
  <c r="DV203" i="3" s="1"/>
  <c r="BF203" i="3"/>
  <c r="DZ203" i="3" s="1"/>
  <c r="AY203" i="3"/>
  <c r="DS203" i="3" s="1"/>
  <c r="BC203" i="3"/>
  <c r="DW203" i="3" s="1"/>
  <c r="BG203" i="3"/>
  <c r="EA203" i="3" s="1"/>
  <c r="AW203" i="3"/>
  <c r="DQ203" i="3" s="1"/>
  <c r="BE203" i="3"/>
  <c r="DY203" i="3" s="1"/>
  <c r="BD203" i="3"/>
  <c r="DX203" i="3" s="1"/>
  <c r="AZ203" i="3"/>
  <c r="DT203" i="3" s="1"/>
  <c r="BA203" i="3"/>
  <c r="DU203" i="3" s="1"/>
  <c r="AV203" i="3"/>
  <c r="DP203" i="3" s="1"/>
  <c r="V200" i="3"/>
  <c r="V201" i="3"/>
  <c r="V202" i="3"/>
  <c r="V203" i="3"/>
  <c r="V204" i="3"/>
  <c r="V205" i="3"/>
  <c r="V206" i="3"/>
  <c r="V207" i="3"/>
  <c r="V208" i="3"/>
  <c r="V209" i="3"/>
  <c r="V210" i="3"/>
  <c r="V211" i="3"/>
  <c r="V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O199" i="3"/>
  <c r="BP199" i="3"/>
  <c r="BQ199" i="3"/>
  <c r="BR199" i="3"/>
  <c r="BS199" i="3"/>
  <c r="BT199" i="3"/>
  <c r="BU199" i="3"/>
  <c r="BV199" i="3"/>
  <c r="CI199" i="3" s="1"/>
  <c r="DI199" i="3" s="1"/>
  <c r="BW199" i="3"/>
  <c r="CJ199" i="3" s="1"/>
  <c r="DJ199" i="3" s="1"/>
  <c r="BX199" i="3"/>
  <c r="CK199" i="3" s="1"/>
  <c r="DK199" i="3" s="1"/>
  <c r="BY199" i="3"/>
  <c r="CL199" i="3" s="1"/>
  <c r="DL199" i="3" s="1"/>
  <c r="BZ199" i="3"/>
  <c r="CB199" i="3"/>
  <c r="CC199" i="3"/>
  <c r="DC199" i="3" s="1"/>
  <c r="CD199" i="3"/>
  <c r="CE199" i="3"/>
  <c r="CF199" i="3"/>
  <c r="DF199" i="3" s="1"/>
  <c r="CG199" i="3"/>
  <c r="CH199" i="3"/>
  <c r="AB198" i="3"/>
  <c r="DG199" i="3" l="1"/>
  <c r="DH199" i="3"/>
  <c r="DD199" i="3"/>
  <c r="DB199" i="3"/>
  <c r="DP199" i="3"/>
  <c r="DX199" i="3"/>
  <c r="DE199" i="3"/>
  <c r="CM199" i="3"/>
  <c r="DM199" i="3" s="1"/>
  <c r="DV199" i="3"/>
  <c r="DT199" i="3"/>
  <c r="DZ199" i="3"/>
  <c r="DR199" i="3"/>
  <c r="EB205" i="3"/>
  <c r="EC205" i="3" s="1"/>
  <c r="DW199" i="3"/>
  <c r="EB207" i="3"/>
  <c r="EC207" i="3" s="1"/>
  <c r="EB204" i="3"/>
  <c r="EC204" i="3" s="1"/>
  <c r="EB208" i="3"/>
  <c r="EC208" i="3" s="1"/>
  <c r="EB201" i="3"/>
  <c r="EC201" i="3" s="1"/>
  <c r="EB209" i="3"/>
  <c r="EC209" i="3" s="1"/>
  <c r="DS199" i="3"/>
  <c r="EB200" i="3"/>
  <c r="EC200" i="3" s="1"/>
  <c r="EB203" i="3"/>
  <c r="EC203" i="3" s="1"/>
  <c r="EB210" i="3"/>
  <c r="EC210" i="3" s="1"/>
  <c r="EB206" i="3"/>
  <c r="EC206" i="3" s="1"/>
  <c r="EB202" i="3"/>
  <c r="EC202" i="3" s="1"/>
  <c r="DU199" i="3"/>
  <c r="DQ199" i="3"/>
  <c r="DY199" i="3"/>
  <c r="EA199" i="3" l="1"/>
  <c r="EB199" i="3" s="1"/>
  <c r="DN199" i="3"/>
  <c r="EC199" i="3" l="1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C282" i="3"/>
  <c r="BO282" i="3" l="1"/>
  <c r="BP282" i="3"/>
  <c r="CC282" i="3" s="1"/>
  <c r="BQ282" i="3"/>
  <c r="BR282" i="3"/>
  <c r="CE282" i="3" s="1"/>
  <c r="BS282" i="3"/>
  <c r="BT282" i="3"/>
  <c r="CG282" i="3" s="1"/>
  <c r="BU282" i="3"/>
  <c r="BV282" i="3"/>
  <c r="BW282" i="3"/>
  <c r="BX282" i="3"/>
  <c r="CK282" i="3" s="1"/>
  <c r="BY282" i="3"/>
  <c r="BZ282" i="3"/>
  <c r="CM282" i="3" s="1"/>
  <c r="V282" i="3"/>
  <c r="DC282" i="3" l="1"/>
  <c r="DG282" i="3"/>
  <c r="DK282" i="3"/>
  <c r="DE282" i="3"/>
  <c r="DM282" i="3"/>
  <c r="CF282" i="3"/>
  <c r="DF282" i="3" s="1"/>
  <c r="CH282" i="3"/>
  <c r="DH282" i="3" s="1"/>
  <c r="DV282" i="3"/>
  <c r="DQ282" i="3"/>
  <c r="CJ282" i="3"/>
  <c r="DJ282" i="3" s="1"/>
  <c r="CB282" i="3"/>
  <c r="DY282" i="3"/>
  <c r="EA282" i="3"/>
  <c r="DS282" i="3"/>
  <c r="CL282" i="3"/>
  <c r="DZ282" i="3" s="1"/>
  <c r="CI282" i="3"/>
  <c r="DW282" i="3" s="1"/>
  <c r="DU282" i="3"/>
  <c r="CD282" i="3"/>
  <c r="DD282" i="3" s="1"/>
  <c r="DI282" i="3" l="1"/>
  <c r="DL282" i="3"/>
  <c r="DP282" i="3"/>
  <c r="DB282" i="3"/>
  <c r="DN282" i="3" s="1"/>
  <c r="DT282" i="3"/>
  <c r="DR282" i="3"/>
  <c r="DX282" i="3"/>
  <c r="K16" i="22"/>
  <c r="J16" i="22"/>
  <c r="I16" i="22"/>
  <c r="H16" i="22"/>
  <c r="L6" i="22"/>
  <c r="EB282" i="3" l="1"/>
  <c r="L16" i="22"/>
  <c r="EC282" i="3" l="1"/>
  <c r="F7" i="22"/>
  <c r="AB266" i="3" l="1"/>
  <c r="BO279" i="3"/>
  <c r="CB279" i="3" s="1"/>
  <c r="BP279" i="3"/>
  <c r="CC279" i="3" s="1"/>
  <c r="BQ279" i="3"/>
  <c r="CD279" i="3" s="1"/>
  <c r="BR279" i="3"/>
  <c r="CE279" i="3" s="1"/>
  <c r="BS279" i="3"/>
  <c r="CF279" i="3" s="1"/>
  <c r="BT279" i="3"/>
  <c r="CG279" i="3" s="1"/>
  <c r="BU279" i="3"/>
  <c r="CH279" i="3" s="1"/>
  <c r="BV279" i="3"/>
  <c r="CI279" i="3" s="1"/>
  <c r="BW279" i="3"/>
  <c r="CJ279" i="3" s="1"/>
  <c r="BX279" i="3"/>
  <c r="CK279" i="3" s="1"/>
  <c r="BY279" i="3"/>
  <c r="CL279" i="3" s="1"/>
  <c r="BZ279" i="3"/>
  <c r="CM279" i="3" s="1"/>
  <c r="BO280" i="3"/>
  <c r="CB280" i="3" s="1"/>
  <c r="BP280" i="3"/>
  <c r="CC280" i="3" s="1"/>
  <c r="BQ280" i="3"/>
  <c r="CD280" i="3" s="1"/>
  <c r="BR280" i="3"/>
  <c r="CE280" i="3" s="1"/>
  <c r="BS280" i="3"/>
  <c r="CF280" i="3" s="1"/>
  <c r="BT280" i="3"/>
  <c r="CG280" i="3" s="1"/>
  <c r="BU280" i="3"/>
  <c r="CH280" i="3" s="1"/>
  <c r="BV280" i="3"/>
  <c r="CI280" i="3" s="1"/>
  <c r="BW280" i="3"/>
  <c r="CJ280" i="3" s="1"/>
  <c r="BX280" i="3"/>
  <c r="CK280" i="3" s="1"/>
  <c r="BY280" i="3"/>
  <c r="CL280" i="3" s="1"/>
  <c r="BZ280" i="3"/>
  <c r="CM280" i="3" s="1"/>
  <c r="BO281" i="3"/>
  <c r="CB281" i="3" s="1"/>
  <c r="BP281" i="3"/>
  <c r="CC281" i="3" s="1"/>
  <c r="BQ281" i="3"/>
  <c r="CD281" i="3" s="1"/>
  <c r="BR281" i="3"/>
  <c r="CE281" i="3" s="1"/>
  <c r="BS281" i="3"/>
  <c r="CF281" i="3" s="1"/>
  <c r="BT281" i="3"/>
  <c r="CG281" i="3" s="1"/>
  <c r="BU281" i="3"/>
  <c r="CH281" i="3" s="1"/>
  <c r="BV281" i="3"/>
  <c r="CI281" i="3" s="1"/>
  <c r="BW281" i="3"/>
  <c r="CJ281" i="3" s="1"/>
  <c r="BX281" i="3"/>
  <c r="CK281" i="3" s="1"/>
  <c r="BY281" i="3"/>
  <c r="CL281" i="3" s="1"/>
  <c r="BZ281" i="3"/>
  <c r="CM281" i="3" s="1"/>
  <c r="AD279" i="3"/>
  <c r="AE279" i="3"/>
  <c r="AF279" i="3"/>
  <c r="AG279" i="3"/>
  <c r="AH279" i="3"/>
  <c r="AI279" i="3"/>
  <c r="DG279" i="3" s="1"/>
  <c r="AJ279" i="3"/>
  <c r="AK279" i="3"/>
  <c r="AL279" i="3"/>
  <c r="AM279" i="3"/>
  <c r="DK279" i="3" s="1"/>
  <c r="AN279" i="3"/>
  <c r="AO279" i="3"/>
  <c r="AD280" i="3"/>
  <c r="AE280" i="3"/>
  <c r="DC280" i="3" s="1"/>
  <c r="AF280" i="3"/>
  <c r="AG280" i="3"/>
  <c r="AH280" i="3"/>
  <c r="AI280" i="3"/>
  <c r="DG280" i="3" s="1"/>
  <c r="AJ280" i="3"/>
  <c r="AK280" i="3"/>
  <c r="AL280" i="3"/>
  <c r="AM280" i="3"/>
  <c r="DK280" i="3" s="1"/>
  <c r="AN280" i="3"/>
  <c r="AO280" i="3"/>
  <c r="AD281" i="3"/>
  <c r="DB281" i="3" s="1"/>
  <c r="AE281" i="3"/>
  <c r="DC281" i="3" s="1"/>
  <c r="AF281" i="3"/>
  <c r="AG281" i="3"/>
  <c r="AH281" i="3"/>
  <c r="DF281" i="3" s="1"/>
  <c r="AI281" i="3"/>
  <c r="DG281" i="3" s="1"/>
  <c r="AJ281" i="3"/>
  <c r="AK281" i="3"/>
  <c r="AL281" i="3"/>
  <c r="DJ281" i="3" s="1"/>
  <c r="AM281" i="3"/>
  <c r="DK281" i="3" s="1"/>
  <c r="AN281" i="3"/>
  <c r="AO281" i="3"/>
  <c r="AB280" i="3"/>
  <c r="AV280" i="3" s="1"/>
  <c r="DP280" i="3" s="1"/>
  <c r="AB281" i="3"/>
  <c r="AV281" i="3" s="1"/>
  <c r="AB279" i="3"/>
  <c r="AV279" i="3" s="1"/>
  <c r="V279" i="3"/>
  <c r="V280" i="3"/>
  <c r="V281" i="3"/>
  <c r="AB170" i="3"/>
  <c r="AB169" i="3"/>
  <c r="AB168" i="3"/>
  <c r="AB162" i="3"/>
  <c r="AB161" i="3"/>
  <c r="AB160" i="3"/>
  <c r="DC279" i="3" l="1"/>
  <c r="DP279" i="3"/>
  <c r="DP281" i="3"/>
  <c r="AY281" i="3"/>
  <c r="DS281" i="3" s="1"/>
  <c r="AC281" i="3"/>
  <c r="BG279" i="3"/>
  <c r="EA279" i="3" s="1"/>
  <c r="BG281" i="3"/>
  <c r="EA281" i="3" s="1"/>
  <c r="BC279" i="3"/>
  <c r="DW279" i="3" s="1"/>
  <c r="BC281" i="3"/>
  <c r="DW281" i="3" s="1"/>
  <c r="AY279" i="3"/>
  <c r="DS279" i="3" s="1"/>
  <c r="DJ280" i="3"/>
  <c r="DF280" i="3"/>
  <c r="DB280" i="3"/>
  <c r="DJ279" i="3"/>
  <c r="DF279" i="3"/>
  <c r="DB279" i="3"/>
  <c r="DM281" i="3"/>
  <c r="DI281" i="3"/>
  <c r="DE281" i="3"/>
  <c r="DM280" i="3"/>
  <c r="DI280" i="3"/>
  <c r="DE280" i="3"/>
  <c r="DM279" i="3"/>
  <c r="DI279" i="3"/>
  <c r="DE279" i="3"/>
  <c r="DL281" i="3"/>
  <c r="DH281" i="3"/>
  <c r="DD281" i="3"/>
  <c r="DL280" i="3"/>
  <c r="DH280" i="3"/>
  <c r="DD280" i="3"/>
  <c r="DL279" i="3"/>
  <c r="DH279" i="3"/>
  <c r="DD279" i="3"/>
  <c r="AY280" i="3"/>
  <c r="DS280" i="3" s="1"/>
  <c r="BF281" i="3"/>
  <c r="DZ281" i="3" s="1"/>
  <c r="BB281" i="3"/>
  <c r="DV281" i="3" s="1"/>
  <c r="AX281" i="3"/>
  <c r="DR281" i="3" s="1"/>
  <c r="BF280" i="3"/>
  <c r="DZ280" i="3" s="1"/>
  <c r="BB280" i="3"/>
  <c r="DV280" i="3" s="1"/>
  <c r="AX280" i="3"/>
  <c r="DR280" i="3" s="1"/>
  <c r="BF279" i="3"/>
  <c r="DZ279" i="3" s="1"/>
  <c r="BB279" i="3"/>
  <c r="DV279" i="3" s="1"/>
  <c r="AX279" i="3"/>
  <c r="DR279" i="3" s="1"/>
  <c r="BG280" i="3"/>
  <c r="EA280" i="3" s="1"/>
  <c r="AC280" i="3"/>
  <c r="BE281" i="3"/>
  <c r="DY281" i="3" s="1"/>
  <c r="BA281" i="3"/>
  <c r="DU281" i="3" s="1"/>
  <c r="AW281" i="3"/>
  <c r="DQ281" i="3" s="1"/>
  <c r="BE280" i="3"/>
  <c r="DY280" i="3" s="1"/>
  <c r="BA280" i="3"/>
  <c r="DU280" i="3" s="1"/>
  <c r="AW280" i="3"/>
  <c r="DQ280" i="3" s="1"/>
  <c r="BE279" i="3"/>
  <c r="DY279" i="3" s="1"/>
  <c r="BA279" i="3"/>
  <c r="DU279" i="3" s="1"/>
  <c r="AW279" i="3"/>
  <c r="DQ279" i="3" s="1"/>
  <c r="BC280" i="3"/>
  <c r="DW280" i="3" s="1"/>
  <c r="AC279" i="3"/>
  <c r="BD281" i="3"/>
  <c r="DX281" i="3" s="1"/>
  <c r="AZ281" i="3"/>
  <c r="DT281" i="3" s="1"/>
  <c r="BD280" i="3"/>
  <c r="DX280" i="3" s="1"/>
  <c r="AZ280" i="3"/>
  <c r="DT280" i="3" s="1"/>
  <c r="BD279" i="3"/>
  <c r="DX279" i="3" s="1"/>
  <c r="AZ279" i="3"/>
  <c r="DT279" i="3" s="1"/>
  <c r="DN280" i="3" l="1"/>
  <c r="EB280" i="3"/>
  <c r="EB279" i="3"/>
  <c r="DN279" i="3"/>
  <c r="EB281" i="3"/>
  <c r="DN281" i="3"/>
  <c r="EC280" i="3" l="1"/>
  <c r="EC279" i="3"/>
  <c r="EC281" i="3"/>
  <c r="DE318" i="3" l="1"/>
  <c r="DD318" i="3"/>
  <c r="DC318" i="3"/>
  <c r="DB318" i="3"/>
  <c r="V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O176" i="3"/>
  <c r="BP176" i="3"/>
  <c r="CC176" i="3" s="1"/>
  <c r="BQ176" i="3"/>
  <c r="CD176" i="3" s="1"/>
  <c r="BR176" i="3"/>
  <c r="CE176" i="3" s="1"/>
  <c r="BS176" i="3"/>
  <c r="CF176" i="3" s="1"/>
  <c r="BT176" i="3"/>
  <c r="CG176" i="3" s="1"/>
  <c r="BU176" i="3"/>
  <c r="CH176" i="3" s="1"/>
  <c r="BV176" i="3"/>
  <c r="CI176" i="3" s="1"/>
  <c r="DI176" i="3" s="1"/>
  <c r="BW176" i="3"/>
  <c r="CJ176" i="3" s="1"/>
  <c r="BX176" i="3"/>
  <c r="CK176" i="3" s="1"/>
  <c r="BY176" i="3"/>
  <c r="CL176" i="3" s="1"/>
  <c r="DZ176" i="3" s="1"/>
  <c r="BZ176" i="3"/>
  <c r="CM176" i="3" s="1"/>
  <c r="CB176" i="3"/>
  <c r="V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O247" i="3"/>
  <c r="CB247" i="3" s="1"/>
  <c r="BP247" i="3"/>
  <c r="CC247" i="3" s="1"/>
  <c r="BQ247" i="3"/>
  <c r="CD247" i="3" s="1"/>
  <c r="BR247" i="3"/>
  <c r="CE247" i="3" s="1"/>
  <c r="DE247" i="3" s="1"/>
  <c r="BS247" i="3"/>
  <c r="CF247" i="3" s="1"/>
  <c r="DF247" i="3" s="1"/>
  <c r="BT247" i="3"/>
  <c r="CG247" i="3" s="1"/>
  <c r="DG247" i="3" s="1"/>
  <c r="BU247" i="3"/>
  <c r="CH247" i="3" s="1"/>
  <c r="BV247" i="3"/>
  <c r="CI247" i="3" s="1"/>
  <c r="BW247" i="3"/>
  <c r="CJ247" i="3" s="1"/>
  <c r="DJ247" i="3" s="1"/>
  <c r="BX247" i="3"/>
  <c r="CK247" i="3" s="1"/>
  <c r="BY247" i="3"/>
  <c r="CL247" i="3" s="1"/>
  <c r="DL247" i="3" s="1"/>
  <c r="BZ247" i="3"/>
  <c r="CM247" i="3" s="1"/>
  <c r="DM247" i="3" s="1"/>
  <c r="DI247" i="3" l="1"/>
  <c r="DJ176" i="3"/>
  <c r="DH176" i="3"/>
  <c r="DG176" i="3"/>
  <c r="DV176" i="3"/>
  <c r="DR176" i="3"/>
  <c r="DD176" i="3"/>
  <c r="DF176" i="3"/>
  <c r="DB176" i="3"/>
  <c r="DL176" i="3"/>
  <c r="DC176" i="3"/>
  <c r="DE176" i="3"/>
  <c r="DM176" i="3"/>
  <c r="DY176" i="3"/>
  <c r="DK176" i="3"/>
  <c r="DS176" i="3"/>
  <c r="DU176" i="3"/>
  <c r="DQ176" i="3"/>
  <c r="DC247" i="3"/>
  <c r="DZ247" i="3"/>
  <c r="DD247" i="3"/>
  <c r="DR247" i="3"/>
  <c r="DH247" i="3"/>
  <c r="EA247" i="3"/>
  <c r="EA176" i="3"/>
  <c r="DW176" i="3"/>
  <c r="DS247" i="3"/>
  <c r="DB247" i="3"/>
  <c r="DW247" i="3"/>
  <c r="DV247" i="3"/>
  <c r="DT176" i="3"/>
  <c r="DX176" i="3"/>
  <c r="DP176" i="3"/>
  <c r="DX247" i="3"/>
  <c r="DP247" i="3"/>
  <c r="DT247" i="3"/>
  <c r="DY247" i="3"/>
  <c r="DU247" i="3"/>
  <c r="DQ247" i="3"/>
  <c r="DK247" i="3"/>
  <c r="DN176" i="3" l="1"/>
  <c r="DN247" i="3"/>
  <c r="EB176" i="3"/>
  <c r="EB247" i="3"/>
  <c r="EC176" i="3" l="1"/>
  <c r="EC247" i="3"/>
  <c r="BO250" i="3"/>
  <c r="CB250" i="3" s="1"/>
  <c r="BP250" i="3"/>
  <c r="CC250" i="3" s="1"/>
  <c r="BQ250" i="3"/>
  <c r="CD250" i="3" s="1"/>
  <c r="BR250" i="3"/>
  <c r="CE250" i="3" s="1"/>
  <c r="BS250" i="3"/>
  <c r="CF250" i="3" s="1"/>
  <c r="BT250" i="3"/>
  <c r="CG250" i="3" s="1"/>
  <c r="BU250" i="3"/>
  <c r="CH250" i="3" s="1"/>
  <c r="BV250" i="3"/>
  <c r="CI250" i="3" s="1"/>
  <c r="BW250" i="3"/>
  <c r="CJ250" i="3" s="1"/>
  <c r="BX250" i="3"/>
  <c r="CK250" i="3" s="1"/>
  <c r="BY250" i="3"/>
  <c r="CL250" i="3" s="1"/>
  <c r="BZ250" i="3"/>
  <c r="CM250" i="3" s="1"/>
  <c r="BO251" i="3"/>
  <c r="CB251" i="3" s="1"/>
  <c r="BP251" i="3"/>
  <c r="CC251" i="3" s="1"/>
  <c r="BQ251" i="3"/>
  <c r="CD251" i="3" s="1"/>
  <c r="BR251" i="3"/>
  <c r="CE251" i="3" s="1"/>
  <c r="BS251" i="3"/>
  <c r="CF251" i="3" s="1"/>
  <c r="BT251" i="3"/>
  <c r="CG251" i="3" s="1"/>
  <c r="BU251" i="3"/>
  <c r="CH251" i="3" s="1"/>
  <c r="BV251" i="3"/>
  <c r="CI251" i="3" s="1"/>
  <c r="BW251" i="3"/>
  <c r="CJ251" i="3" s="1"/>
  <c r="BX251" i="3"/>
  <c r="CK251" i="3" s="1"/>
  <c r="BY251" i="3"/>
  <c r="CL251" i="3" s="1"/>
  <c r="BZ251" i="3"/>
  <c r="CM251" i="3" s="1"/>
  <c r="BO252" i="3"/>
  <c r="CB252" i="3" s="1"/>
  <c r="BP252" i="3"/>
  <c r="CC252" i="3" s="1"/>
  <c r="BQ252" i="3"/>
  <c r="CD252" i="3" s="1"/>
  <c r="BR252" i="3"/>
  <c r="CE252" i="3" s="1"/>
  <c r="BS252" i="3"/>
  <c r="CF252" i="3" s="1"/>
  <c r="BT252" i="3"/>
  <c r="CG252" i="3" s="1"/>
  <c r="BU252" i="3"/>
  <c r="CH252" i="3" s="1"/>
  <c r="BV252" i="3"/>
  <c r="CI252" i="3" s="1"/>
  <c r="BW252" i="3"/>
  <c r="CJ252" i="3" s="1"/>
  <c r="BX252" i="3"/>
  <c r="CK252" i="3" s="1"/>
  <c r="BY252" i="3"/>
  <c r="CL252" i="3" s="1"/>
  <c r="BZ252" i="3"/>
  <c r="CM252" i="3" s="1"/>
  <c r="BO253" i="3"/>
  <c r="CB253" i="3" s="1"/>
  <c r="BP253" i="3"/>
  <c r="CC253" i="3" s="1"/>
  <c r="BQ253" i="3"/>
  <c r="CD253" i="3" s="1"/>
  <c r="BR253" i="3"/>
  <c r="CE253" i="3" s="1"/>
  <c r="BS253" i="3"/>
  <c r="CF253" i="3" s="1"/>
  <c r="BT253" i="3"/>
  <c r="CG253" i="3" s="1"/>
  <c r="BU253" i="3"/>
  <c r="CH253" i="3" s="1"/>
  <c r="BV253" i="3"/>
  <c r="CI253" i="3" s="1"/>
  <c r="BW253" i="3"/>
  <c r="CJ253" i="3" s="1"/>
  <c r="BX253" i="3"/>
  <c r="CK253" i="3" s="1"/>
  <c r="BY253" i="3"/>
  <c r="CL253" i="3" s="1"/>
  <c r="BZ253" i="3"/>
  <c r="CM253" i="3" s="1"/>
  <c r="BO254" i="3"/>
  <c r="CB254" i="3" s="1"/>
  <c r="BP254" i="3"/>
  <c r="CC254" i="3" s="1"/>
  <c r="BQ254" i="3"/>
  <c r="CD254" i="3" s="1"/>
  <c r="BR254" i="3"/>
  <c r="CE254" i="3" s="1"/>
  <c r="BS254" i="3"/>
  <c r="CF254" i="3" s="1"/>
  <c r="BT254" i="3"/>
  <c r="CG254" i="3" s="1"/>
  <c r="BU254" i="3"/>
  <c r="CH254" i="3" s="1"/>
  <c r="BV254" i="3"/>
  <c r="CI254" i="3" s="1"/>
  <c r="BW254" i="3"/>
  <c r="CJ254" i="3" s="1"/>
  <c r="BX254" i="3"/>
  <c r="CK254" i="3" s="1"/>
  <c r="BY254" i="3"/>
  <c r="CL254" i="3" s="1"/>
  <c r="BZ254" i="3"/>
  <c r="CM254" i="3" s="1"/>
  <c r="BO255" i="3"/>
  <c r="CB255" i="3" s="1"/>
  <c r="BP255" i="3"/>
  <c r="CC255" i="3" s="1"/>
  <c r="BQ255" i="3"/>
  <c r="CD255" i="3" s="1"/>
  <c r="BR255" i="3"/>
  <c r="CE255" i="3" s="1"/>
  <c r="BS255" i="3"/>
  <c r="CF255" i="3" s="1"/>
  <c r="BT255" i="3"/>
  <c r="CG255" i="3" s="1"/>
  <c r="BU255" i="3"/>
  <c r="CH255" i="3" s="1"/>
  <c r="BV255" i="3"/>
  <c r="CI255" i="3" s="1"/>
  <c r="BW255" i="3"/>
  <c r="CJ255" i="3" s="1"/>
  <c r="BX255" i="3"/>
  <c r="CK255" i="3" s="1"/>
  <c r="BY255" i="3"/>
  <c r="CL255" i="3" s="1"/>
  <c r="BZ255" i="3"/>
  <c r="CM255" i="3" s="1"/>
  <c r="BO256" i="3"/>
  <c r="CB256" i="3" s="1"/>
  <c r="BP256" i="3"/>
  <c r="CC256" i="3" s="1"/>
  <c r="BQ256" i="3"/>
  <c r="CD256" i="3" s="1"/>
  <c r="BR256" i="3"/>
  <c r="CE256" i="3" s="1"/>
  <c r="BS256" i="3"/>
  <c r="CF256" i="3" s="1"/>
  <c r="BT256" i="3"/>
  <c r="CG256" i="3" s="1"/>
  <c r="BU256" i="3"/>
  <c r="CH256" i="3" s="1"/>
  <c r="BV256" i="3"/>
  <c r="CI256" i="3" s="1"/>
  <c r="BW256" i="3"/>
  <c r="CJ256" i="3" s="1"/>
  <c r="BX256" i="3"/>
  <c r="CK256" i="3" s="1"/>
  <c r="BY256" i="3"/>
  <c r="CL256" i="3" s="1"/>
  <c r="BZ256" i="3"/>
  <c r="CM256" i="3" s="1"/>
  <c r="BO257" i="3"/>
  <c r="CB257" i="3" s="1"/>
  <c r="BP257" i="3"/>
  <c r="CC257" i="3" s="1"/>
  <c r="BQ257" i="3"/>
  <c r="CD257" i="3" s="1"/>
  <c r="BR257" i="3"/>
  <c r="CE257" i="3" s="1"/>
  <c r="BS257" i="3"/>
  <c r="CF257" i="3" s="1"/>
  <c r="BT257" i="3"/>
  <c r="CG257" i="3" s="1"/>
  <c r="BU257" i="3"/>
  <c r="CH257" i="3" s="1"/>
  <c r="BV257" i="3"/>
  <c r="CI257" i="3" s="1"/>
  <c r="BW257" i="3"/>
  <c r="CJ257" i="3" s="1"/>
  <c r="BX257" i="3"/>
  <c r="CK257" i="3" s="1"/>
  <c r="BY257" i="3"/>
  <c r="CL257" i="3" s="1"/>
  <c r="BZ257" i="3"/>
  <c r="CM257" i="3" s="1"/>
  <c r="BO258" i="3"/>
  <c r="CB258" i="3" s="1"/>
  <c r="BP258" i="3"/>
  <c r="CC258" i="3" s="1"/>
  <c r="BQ258" i="3"/>
  <c r="CD258" i="3" s="1"/>
  <c r="BR258" i="3"/>
  <c r="CE258" i="3" s="1"/>
  <c r="BS258" i="3"/>
  <c r="CF258" i="3" s="1"/>
  <c r="BT258" i="3"/>
  <c r="CG258" i="3" s="1"/>
  <c r="BU258" i="3"/>
  <c r="CH258" i="3" s="1"/>
  <c r="BV258" i="3"/>
  <c r="CI258" i="3" s="1"/>
  <c r="BW258" i="3"/>
  <c r="CJ258" i="3" s="1"/>
  <c r="BX258" i="3"/>
  <c r="CK258" i="3" s="1"/>
  <c r="BY258" i="3"/>
  <c r="CL258" i="3" s="1"/>
  <c r="BZ258" i="3"/>
  <c r="CM258" i="3" s="1"/>
  <c r="BO259" i="3"/>
  <c r="CB259" i="3" s="1"/>
  <c r="BP259" i="3"/>
  <c r="CC259" i="3" s="1"/>
  <c r="BQ259" i="3"/>
  <c r="CD259" i="3" s="1"/>
  <c r="BR259" i="3"/>
  <c r="CE259" i="3" s="1"/>
  <c r="BS259" i="3"/>
  <c r="CF259" i="3" s="1"/>
  <c r="BT259" i="3"/>
  <c r="CG259" i="3" s="1"/>
  <c r="BU259" i="3"/>
  <c r="CH259" i="3" s="1"/>
  <c r="BV259" i="3"/>
  <c r="CI259" i="3" s="1"/>
  <c r="BW259" i="3"/>
  <c r="CJ259" i="3" s="1"/>
  <c r="BX259" i="3"/>
  <c r="CK259" i="3" s="1"/>
  <c r="BY259" i="3"/>
  <c r="CL259" i="3" s="1"/>
  <c r="BZ259" i="3"/>
  <c r="CM259" i="3" s="1"/>
  <c r="BO260" i="3"/>
  <c r="CB260" i="3" s="1"/>
  <c r="BP260" i="3"/>
  <c r="CC260" i="3" s="1"/>
  <c r="BQ260" i="3"/>
  <c r="CD260" i="3" s="1"/>
  <c r="BR260" i="3"/>
  <c r="CE260" i="3" s="1"/>
  <c r="BS260" i="3"/>
  <c r="CF260" i="3" s="1"/>
  <c r="BT260" i="3"/>
  <c r="CG260" i="3" s="1"/>
  <c r="BU260" i="3"/>
  <c r="CH260" i="3" s="1"/>
  <c r="BV260" i="3"/>
  <c r="CI260" i="3" s="1"/>
  <c r="BW260" i="3"/>
  <c r="CJ260" i="3" s="1"/>
  <c r="BX260" i="3"/>
  <c r="CK260" i="3" s="1"/>
  <c r="BY260" i="3"/>
  <c r="CL260" i="3" s="1"/>
  <c r="BZ260" i="3"/>
  <c r="CM260" i="3" s="1"/>
  <c r="BO261" i="3"/>
  <c r="CB261" i="3" s="1"/>
  <c r="BP261" i="3"/>
  <c r="CC261" i="3" s="1"/>
  <c r="BQ261" i="3"/>
  <c r="CD261" i="3" s="1"/>
  <c r="BR261" i="3"/>
  <c r="CE261" i="3" s="1"/>
  <c r="BS261" i="3"/>
  <c r="CF261" i="3" s="1"/>
  <c r="BT261" i="3"/>
  <c r="CG261" i="3" s="1"/>
  <c r="BU261" i="3"/>
  <c r="CH261" i="3" s="1"/>
  <c r="BV261" i="3"/>
  <c r="CI261" i="3" s="1"/>
  <c r="BW261" i="3"/>
  <c r="CJ261" i="3" s="1"/>
  <c r="BX261" i="3"/>
  <c r="CK261" i="3" s="1"/>
  <c r="BY261" i="3"/>
  <c r="CL261" i="3" s="1"/>
  <c r="BZ261" i="3"/>
  <c r="CM261" i="3" s="1"/>
  <c r="BO262" i="3"/>
  <c r="CB262" i="3" s="1"/>
  <c r="BP262" i="3"/>
  <c r="CC262" i="3" s="1"/>
  <c r="BQ262" i="3"/>
  <c r="CD262" i="3" s="1"/>
  <c r="BR262" i="3"/>
  <c r="CE262" i="3" s="1"/>
  <c r="BS262" i="3"/>
  <c r="CF262" i="3" s="1"/>
  <c r="BT262" i="3"/>
  <c r="CG262" i="3" s="1"/>
  <c r="BU262" i="3"/>
  <c r="CH262" i="3" s="1"/>
  <c r="BV262" i="3"/>
  <c r="CI262" i="3" s="1"/>
  <c r="BW262" i="3"/>
  <c r="CJ262" i="3" s="1"/>
  <c r="BX262" i="3"/>
  <c r="CK262" i="3" s="1"/>
  <c r="BY262" i="3"/>
  <c r="CL262" i="3" s="1"/>
  <c r="BZ262" i="3"/>
  <c r="CM262" i="3" s="1"/>
  <c r="BO263" i="3"/>
  <c r="CB263" i="3" s="1"/>
  <c r="BP263" i="3"/>
  <c r="CC263" i="3" s="1"/>
  <c r="BQ263" i="3"/>
  <c r="CD263" i="3" s="1"/>
  <c r="BR263" i="3"/>
  <c r="CE263" i="3" s="1"/>
  <c r="BS263" i="3"/>
  <c r="CF263" i="3" s="1"/>
  <c r="BT263" i="3"/>
  <c r="CG263" i="3" s="1"/>
  <c r="BU263" i="3"/>
  <c r="CH263" i="3" s="1"/>
  <c r="BV263" i="3"/>
  <c r="CI263" i="3" s="1"/>
  <c r="BW263" i="3"/>
  <c r="CJ263" i="3" s="1"/>
  <c r="BX263" i="3"/>
  <c r="CK263" i="3" s="1"/>
  <c r="BY263" i="3"/>
  <c r="CL263" i="3" s="1"/>
  <c r="BZ263" i="3"/>
  <c r="CM263" i="3" s="1"/>
  <c r="BO264" i="3"/>
  <c r="CB264" i="3" s="1"/>
  <c r="BP264" i="3"/>
  <c r="CC264" i="3" s="1"/>
  <c r="BQ264" i="3"/>
  <c r="CD264" i="3" s="1"/>
  <c r="BR264" i="3"/>
  <c r="CE264" i="3" s="1"/>
  <c r="BS264" i="3"/>
  <c r="CF264" i="3" s="1"/>
  <c r="BT264" i="3"/>
  <c r="CG264" i="3" s="1"/>
  <c r="BU264" i="3"/>
  <c r="CH264" i="3" s="1"/>
  <c r="BV264" i="3"/>
  <c r="CI264" i="3" s="1"/>
  <c r="BW264" i="3"/>
  <c r="CJ264" i="3" s="1"/>
  <c r="BX264" i="3"/>
  <c r="CK264" i="3" s="1"/>
  <c r="BY264" i="3"/>
  <c r="CL264" i="3" s="1"/>
  <c r="BZ264" i="3"/>
  <c r="CM264" i="3" s="1"/>
  <c r="BO265" i="3"/>
  <c r="CB265" i="3" s="1"/>
  <c r="BP265" i="3"/>
  <c r="CC265" i="3" s="1"/>
  <c r="BQ265" i="3"/>
  <c r="CD265" i="3" s="1"/>
  <c r="BR265" i="3"/>
  <c r="CE265" i="3" s="1"/>
  <c r="BS265" i="3"/>
  <c r="CF265" i="3" s="1"/>
  <c r="BT265" i="3"/>
  <c r="CG265" i="3" s="1"/>
  <c r="BU265" i="3"/>
  <c r="CH265" i="3" s="1"/>
  <c r="BV265" i="3"/>
  <c r="CI265" i="3" s="1"/>
  <c r="BW265" i="3"/>
  <c r="CJ265" i="3" s="1"/>
  <c r="BX265" i="3"/>
  <c r="CK265" i="3" s="1"/>
  <c r="BY265" i="3"/>
  <c r="CL265" i="3" s="1"/>
  <c r="BZ265" i="3"/>
  <c r="CM265" i="3" s="1"/>
  <c r="BO266" i="3"/>
  <c r="CB266" i="3" s="1"/>
  <c r="BP266" i="3"/>
  <c r="CC266" i="3" s="1"/>
  <c r="BQ266" i="3"/>
  <c r="CD266" i="3" s="1"/>
  <c r="BR266" i="3"/>
  <c r="CE266" i="3" s="1"/>
  <c r="BS266" i="3"/>
  <c r="CF266" i="3" s="1"/>
  <c r="BT266" i="3"/>
  <c r="CG266" i="3" s="1"/>
  <c r="BU266" i="3"/>
  <c r="CH266" i="3" s="1"/>
  <c r="BV266" i="3"/>
  <c r="CI266" i="3" s="1"/>
  <c r="BW266" i="3"/>
  <c r="CJ266" i="3" s="1"/>
  <c r="BX266" i="3"/>
  <c r="CK266" i="3" s="1"/>
  <c r="BY266" i="3"/>
  <c r="CL266" i="3" s="1"/>
  <c r="BZ266" i="3"/>
  <c r="CM266" i="3" s="1"/>
  <c r="BO267" i="3"/>
  <c r="CB267" i="3" s="1"/>
  <c r="BP267" i="3"/>
  <c r="CC267" i="3" s="1"/>
  <c r="BQ267" i="3"/>
  <c r="CD267" i="3" s="1"/>
  <c r="BR267" i="3"/>
  <c r="CE267" i="3" s="1"/>
  <c r="BS267" i="3"/>
  <c r="CF267" i="3" s="1"/>
  <c r="BT267" i="3"/>
  <c r="CG267" i="3" s="1"/>
  <c r="BU267" i="3"/>
  <c r="CH267" i="3" s="1"/>
  <c r="BV267" i="3"/>
  <c r="CI267" i="3" s="1"/>
  <c r="BW267" i="3"/>
  <c r="CJ267" i="3" s="1"/>
  <c r="BX267" i="3"/>
  <c r="CK267" i="3" s="1"/>
  <c r="BY267" i="3"/>
  <c r="CL267" i="3" s="1"/>
  <c r="BZ267" i="3"/>
  <c r="CM267" i="3" s="1"/>
  <c r="BO268" i="3"/>
  <c r="CB268" i="3" s="1"/>
  <c r="BP268" i="3"/>
  <c r="CC268" i="3" s="1"/>
  <c r="BQ268" i="3"/>
  <c r="CD268" i="3" s="1"/>
  <c r="BR268" i="3"/>
  <c r="CE268" i="3" s="1"/>
  <c r="BS268" i="3"/>
  <c r="CF268" i="3" s="1"/>
  <c r="BT268" i="3"/>
  <c r="CG268" i="3" s="1"/>
  <c r="BU268" i="3"/>
  <c r="CH268" i="3" s="1"/>
  <c r="BV268" i="3"/>
  <c r="CI268" i="3" s="1"/>
  <c r="BW268" i="3"/>
  <c r="CJ268" i="3" s="1"/>
  <c r="BX268" i="3"/>
  <c r="CK268" i="3" s="1"/>
  <c r="BY268" i="3"/>
  <c r="CL268" i="3" s="1"/>
  <c r="BZ268" i="3"/>
  <c r="CM268" i="3" s="1"/>
  <c r="BO269" i="3"/>
  <c r="CB269" i="3" s="1"/>
  <c r="BP269" i="3"/>
  <c r="CC269" i="3" s="1"/>
  <c r="BQ269" i="3"/>
  <c r="CD269" i="3" s="1"/>
  <c r="BR269" i="3"/>
  <c r="CE269" i="3" s="1"/>
  <c r="BS269" i="3"/>
  <c r="CF269" i="3" s="1"/>
  <c r="BT269" i="3"/>
  <c r="CG269" i="3" s="1"/>
  <c r="BU269" i="3"/>
  <c r="CH269" i="3" s="1"/>
  <c r="BV269" i="3"/>
  <c r="CI269" i="3" s="1"/>
  <c r="BW269" i="3"/>
  <c r="CJ269" i="3" s="1"/>
  <c r="BX269" i="3"/>
  <c r="CK269" i="3" s="1"/>
  <c r="BY269" i="3"/>
  <c r="CL269" i="3" s="1"/>
  <c r="BZ269" i="3"/>
  <c r="CM269" i="3" s="1"/>
  <c r="BO270" i="3"/>
  <c r="CB270" i="3" s="1"/>
  <c r="BP270" i="3"/>
  <c r="CC270" i="3" s="1"/>
  <c r="BQ270" i="3"/>
  <c r="CD270" i="3" s="1"/>
  <c r="BR270" i="3"/>
  <c r="CE270" i="3" s="1"/>
  <c r="BS270" i="3"/>
  <c r="CF270" i="3" s="1"/>
  <c r="BT270" i="3"/>
  <c r="CG270" i="3" s="1"/>
  <c r="BU270" i="3"/>
  <c r="CH270" i="3" s="1"/>
  <c r="BV270" i="3"/>
  <c r="CI270" i="3" s="1"/>
  <c r="BW270" i="3"/>
  <c r="CJ270" i="3" s="1"/>
  <c r="BX270" i="3"/>
  <c r="CK270" i="3" s="1"/>
  <c r="BY270" i="3"/>
  <c r="CL270" i="3" s="1"/>
  <c r="BZ270" i="3"/>
  <c r="CM270" i="3" s="1"/>
  <c r="BO271" i="3"/>
  <c r="CB271" i="3" s="1"/>
  <c r="BP271" i="3"/>
  <c r="CC271" i="3" s="1"/>
  <c r="BQ271" i="3"/>
  <c r="CD271" i="3" s="1"/>
  <c r="BR271" i="3"/>
  <c r="CE271" i="3" s="1"/>
  <c r="BS271" i="3"/>
  <c r="CF271" i="3" s="1"/>
  <c r="BT271" i="3"/>
  <c r="CG271" i="3" s="1"/>
  <c r="BU271" i="3"/>
  <c r="CH271" i="3" s="1"/>
  <c r="BV271" i="3"/>
  <c r="CI271" i="3" s="1"/>
  <c r="BW271" i="3"/>
  <c r="CJ271" i="3" s="1"/>
  <c r="BX271" i="3"/>
  <c r="CK271" i="3" s="1"/>
  <c r="BY271" i="3"/>
  <c r="CL271" i="3" s="1"/>
  <c r="BZ271" i="3"/>
  <c r="CM271" i="3" s="1"/>
  <c r="BO272" i="3"/>
  <c r="CB272" i="3" s="1"/>
  <c r="BP272" i="3"/>
  <c r="CC272" i="3" s="1"/>
  <c r="BQ272" i="3"/>
  <c r="CD272" i="3" s="1"/>
  <c r="BR272" i="3"/>
  <c r="CE272" i="3" s="1"/>
  <c r="BS272" i="3"/>
  <c r="CF272" i="3" s="1"/>
  <c r="BT272" i="3"/>
  <c r="CG272" i="3" s="1"/>
  <c r="BU272" i="3"/>
  <c r="CH272" i="3" s="1"/>
  <c r="BV272" i="3"/>
  <c r="CI272" i="3" s="1"/>
  <c r="BW272" i="3"/>
  <c r="CJ272" i="3" s="1"/>
  <c r="BX272" i="3"/>
  <c r="CK272" i="3" s="1"/>
  <c r="BY272" i="3"/>
  <c r="CL272" i="3" s="1"/>
  <c r="BZ272" i="3"/>
  <c r="CM272" i="3" s="1"/>
  <c r="BO273" i="3"/>
  <c r="CB273" i="3" s="1"/>
  <c r="BP273" i="3"/>
  <c r="CC273" i="3" s="1"/>
  <c r="BQ273" i="3"/>
  <c r="CD273" i="3" s="1"/>
  <c r="BR273" i="3"/>
  <c r="CE273" i="3" s="1"/>
  <c r="BS273" i="3"/>
  <c r="CF273" i="3" s="1"/>
  <c r="BT273" i="3"/>
  <c r="CG273" i="3" s="1"/>
  <c r="BU273" i="3"/>
  <c r="CH273" i="3" s="1"/>
  <c r="BV273" i="3"/>
  <c r="CI273" i="3" s="1"/>
  <c r="BW273" i="3"/>
  <c r="CJ273" i="3" s="1"/>
  <c r="BX273" i="3"/>
  <c r="CK273" i="3" s="1"/>
  <c r="BY273" i="3"/>
  <c r="CL273" i="3" s="1"/>
  <c r="BZ273" i="3"/>
  <c r="CM273" i="3" s="1"/>
  <c r="BO274" i="3"/>
  <c r="CB274" i="3" s="1"/>
  <c r="BP274" i="3"/>
  <c r="CC274" i="3" s="1"/>
  <c r="BQ274" i="3"/>
  <c r="CD274" i="3" s="1"/>
  <c r="BR274" i="3"/>
  <c r="CE274" i="3" s="1"/>
  <c r="BS274" i="3"/>
  <c r="CF274" i="3" s="1"/>
  <c r="BT274" i="3"/>
  <c r="CG274" i="3" s="1"/>
  <c r="BU274" i="3"/>
  <c r="CH274" i="3" s="1"/>
  <c r="BV274" i="3"/>
  <c r="CI274" i="3" s="1"/>
  <c r="BW274" i="3"/>
  <c r="CJ274" i="3" s="1"/>
  <c r="BX274" i="3"/>
  <c r="CK274" i="3" s="1"/>
  <c r="BY274" i="3"/>
  <c r="CL274" i="3" s="1"/>
  <c r="BZ274" i="3"/>
  <c r="CM274" i="3" s="1"/>
  <c r="BO275" i="3"/>
  <c r="CB275" i="3" s="1"/>
  <c r="BP275" i="3"/>
  <c r="CC275" i="3" s="1"/>
  <c r="BQ275" i="3"/>
  <c r="CD275" i="3" s="1"/>
  <c r="BR275" i="3"/>
  <c r="CE275" i="3" s="1"/>
  <c r="BS275" i="3"/>
  <c r="CF275" i="3" s="1"/>
  <c r="BT275" i="3"/>
  <c r="CG275" i="3" s="1"/>
  <c r="BU275" i="3"/>
  <c r="CH275" i="3" s="1"/>
  <c r="BV275" i="3"/>
  <c r="CI275" i="3" s="1"/>
  <c r="BW275" i="3"/>
  <c r="CJ275" i="3" s="1"/>
  <c r="BX275" i="3"/>
  <c r="CK275" i="3" s="1"/>
  <c r="BY275" i="3"/>
  <c r="CL275" i="3" s="1"/>
  <c r="BZ275" i="3"/>
  <c r="CM275" i="3" s="1"/>
  <c r="BO276" i="3"/>
  <c r="CB276" i="3" s="1"/>
  <c r="BP276" i="3"/>
  <c r="CC276" i="3" s="1"/>
  <c r="BQ276" i="3"/>
  <c r="CD276" i="3" s="1"/>
  <c r="BR276" i="3"/>
  <c r="CE276" i="3" s="1"/>
  <c r="BS276" i="3"/>
  <c r="CF276" i="3" s="1"/>
  <c r="BT276" i="3"/>
  <c r="CG276" i="3" s="1"/>
  <c r="BU276" i="3"/>
  <c r="CH276" i="3" s="1"/>
  <c r="BV276" i="3"/>
  <c r="CI276" i="3" s="1"/>
  <c r="BW276" i="3"/>
  <c r="CJ276" i="3" s="1"/>
  <c r="BX276" i="3"/>
  <c r="CK276" i="3" s="1"/>
  <c r="BY276" i="3"/>
  <c r="CL276" i="3" s="1"/>
  <c r="BZ276" i="3"/>
  <c r="CM276" i="3" s="1"/>
  <c r="BO277" i="3"/>
  <c r="CB277" i="3" s="1"/>
  <c r="BP277" i="3"/>
  <c r="CC277" i="3" s="1"/>
  <c r="BQ277" i="3"/>
  <c r="CD277" i="3" s="1"/>
  <c r="BR277" i="3"/>
  <c r="CE277" i="3" s="1"/>
  <c r="BS277" i="3"/>
  <c r="CF277" i="3" s="1"/>
  <c r="BT277" i="3"/>
  <c r="CG277" i="3" s="1"/>
  <c r="BU277" i="3"/>
  <c r="CH277" i="3" s="1"/>
  <c r="BV277" i="3"/>
  <c r="CI277" i="3" s="1"/>
  <c r="BW277" i="3"/>
  <c r="CJ277" i="3" s="1"/>
  <c r="BX277" i="3"/>
  <c r="CK277" i="3" s="1"/>
  <c r="BY277" i="3"/>
  <c r="CL277" i="3" s="1"/>
  <c r="BZ277" i="3"/>
  <c r="CM277" i="3" s="1"/>
  <c r="BO278" i="3"/>
  <c r="CB278" i="3" s="1"/>
  <c r="BP278" i="3"/>
  <c r="CC278" i="3" s="1"/>
  <c r="BQ278" i="3"/>
  <c r="CD278" i="3" s="1"/>
  <c r="BR278" i="3"/>
  <c r="CE278" i="3" s="1"/>
  <c r="BS278" i="3"/>
  <c r="CF278" i="3" s="1"/>
  <c r="BT278" i="3"/>
  <c r="CG278" i="3" s="1"/>
  <c r="BU278" i="3"/>
  <c r="CH278" i="3" s="1"/>
  <c r="BV278" i="3"/>
  <c r="CI278" i="3" s="1"/>
  <c r="BW278" i="3"/>
  <c r="CJ278" i="3" s="1"/>
  <c r="BX278" i="3"/>
  <c r="CK278" i="3" s="1"/>
  <c r="BY278" i="3"/>
  <c r="CL278" i="3" s="1"/>
  <c r="BZ278" i="3"/>
  <c r="CM278" i="3" s="1"/>
  <c r="AV250" i="3"/>
  <c r="AW250" i="3"/>
  <c r="AX250" i="3"/>
  <c r="AY250" i="3"/>
  <c r="AZ250" i="3"/>
  <c r="BA250" i="3"/>
  <c r="BB250" i="3"/>
  <c r="BC250" i="3"/>
  <c r="DW250" i="3" s="1"/>
  <c r="BD250" i="3"/>
  <c r="DX250" i="3" s="1"/>
  <c r="BE250" i="3"/>
  <c r="DY250" i="3" s="1"/>
  <c r="BF250" i="3"/>
  <c r="DZ250" i="3" s="1"/>
  <c r="BG250" i="3"/>
  <c r="EA250" i="3" s="1"/>
  <c r="AV251" i="3"/>
  <c r="DP251" i="3" s="1"/>
  <c r="AW251" i="3"/>
  <c r="AX251" i="3"/>
  <c r="DR251" i="3" s="1"/>
  <c r="AY251" i="3"/>
  <c r="DS251" i="3" s="1"/>
  <c r="AZ251" i="3"/>
  <c r="DT251" i="3" s="1"/>
  <c r="BA251" i="3"/>
  <c r="DU251" i="3" s="1"/>
  <c r="BB251" i="3"/>
  <c r="DV251" i="3" s="1"/>
  <c r="BC251" i="3"/>
  <c r="DW251" i="3" s="1"/>
  <c r="BD251" i="3"/>
  <c r="DX251" i="3" s="1"/>
  <c r="BE251" i="3"/>
  <c r="DY251" i="3" s="1"/>
  <c r="BF251" i="3"/>
  <c r="DZ251" i="3" s="1"/>
  <c r="BG251" i="3"/>
  <c r="EA251" i="3" s="1"/>
  <c r="AV252" i="3"/>
  <c r="DP252" i="3" s="1"/>
  <c r="AW252" i="3"/>
  <c r="AX252" i="3"/>
  <c r="DR252" i="3" s="1"/>
  <c r="AY252" i="3"/>
  <c r="DS252" i="3" s="1"/>
  <c r="AZ252" i="3"/>
  <c r="DT252" i="3" s="1"/>
  <c r="BA252" i="3"/>
  <c r="DU252" i="3" s="1"/>
  <c r="BB252" i="3"/>
  <c r="DV252" i="3" s="1"/>
  <c r="BC252" i="3"/>
  <c r="DW252" i="3" s="1"/>
  <c r="BD252" i="3"/>
  <c r="DX252" i="3" s="1"/>
  <c r="BE252" i="3"/>
  <c r="DY252" i="3" s="1"/>
  <c r="BF252" i="3"/>
  <c r="DZ252" i="3" s="1"/>
  <c r="BG252" i="3"/>
  <c r="EA252" i="3" s="1"/>
  <c r="AV253" i="3"/>
  <c r="DP253" i="3" s="1"/>
  <c r="AW253" i="3"/>
  <c r="DQ253" i="3" s="1"/>
  <c r="AX253" i="3"/>
  <c r="DR253" i="3" s="1"/>
  <c r="AY253" i="3"/>
  <c r="DS253" i="3" s="1"/>
  <c r="AZ253" i="3"/>
  <c r="DT253" i="3" s="1"/>
  <c r="BA253" i="3"/>
  <c r="BB253" i="3"/>
  <c r="DV253" i="3" s="1"/>
  <c r="BC253" i="3"/>
  <c r="DW253" i="3" s="1"/>
  <c r="BD253" i="3"/>
  <c r="DX253" i="3" s="1"/>
  <c r="BE253" i="3"/>
  <c r="BF253" i="3"/>
  <c r="DZ253" i="3" s="1"/>
  <c r="BG253" i="3"/>
  <c r="EA253" i="3" s="1"/>
  <c r="AV254" i="3"/>
  <c r="DP254" i="3" s="1"/>
  <c r="AW254" i="3"/>
  <c r="DQ254" i="3" s="1"/>
  <c r="AX254" i="3"/>
  <c r="DR254" i="3" s="1"/>
  <c r="AY254" i="3"/>
  <c r="DS254" i="3" s="1"/>
  <c r="AZ254" i="3"/>
  <c r="DT254" i="3" s="1"/>
  <c r="BA254" i="3"/>
  <c r="DU254" i="3" s="1"/>
  <c r="BB254" i="3"/>
  <c r="DV254" i="3" s="1"/>
  <c r="BC254" i="3"/>
  <c r="DW254" i="3" s="1"/>
  <c r="BD254" i="3"/>
  <c r="DX254" i="3" s="1"/>
  <c r="BE254" i="3"/>
  <c r="DY254" i="3" s="1"/>
  <c r="BF254" i="3"/>
  <c r="DZ254" i="3" s="1"/>
  <c r="BG254" i="3"/>
  <c r="EA254" i="3" s="1"/>
  <c r="AV255" i="3"/>
  <c r="DP255" i="3" s="1"/>
  <c r="AW255" i="3"/>
  <c r="DQ255" i="3" s="1"/>
  <c r="AX255" i="3"/>
  <c r="DR255" i="3" s="1"/>
  <c r="AY255" i="3"/>
  <c r="DS255" i="3" s="1"/>
  <c r="AZ255" i="3"/>
  <c r="DT255" i="3" s="1"/>
  <c r="BA255" i="3"/>
  <c r="DU255" i="3" s="1"/>
  <c r="BB255" i="3"/>
  <c r="DV255" i="3" s="1"/>
  <c r="BC255" i="3"/>
  <c r="DW255" i="3" s="1"/>
  <c r="BD255" i="3"/>
  <c r="DX255" i="3" s="1"/>
  <c r="BE255" i="3"/>
  <c r="DY255" i="3" s="1"/>
  <c r="BF255" i="3"/>
  <c r="DZ255" i="3" s="1"/>
  <c r="BG255" i="3"/>
  <c r="EA255" i="3" s="1"/>
  <c r="AV256" i="3"/>
  <c r="DP256" i="3" s="1"/>
  <c r="AW256" i="3"/>
  <c r="DQ256" i="3" s="1"/>
  <c r="AX256" i="3"/>
  <c r="DR256" i="3" s="1"/>
  <c r="AY256" i="3"/>
  <c r="DS256" i="3" s="1"/>
  <c r="AZ256" i="3"/>
  <c r="DT256" i="3" s="1"/>
  <c r="BA256" i="3"/>
  <c r="BB256" i="3"/>
  <c r="DV256" i="3" s="1"/>
  <c r="BC256" i="3"/>
  <c r="DW256" i="3" s="1"/>
  <c r="BD256" i="3"/>
  <c r="DX256" i="3" s="1"/>
  <c r="BE256" i="3"/>
  <c r="DY256" i="3" s="1"/>
  <c r="BF256" i="3"/>
  <c r="DZ256" i="3" s="1"/>
  <c r="BG256" i="3"/>
  <c r="EA256" i="3" s="1"/>
  <c r="AV257" i="3"/>
  <c r="DP257" i="3" s="1"/>
  <c r="AW257" i="3"/>
  <c r="DQ257" i="3" s="1"/>
  <c r="AX257" i="3"/>
  <c r="DR257" i="3" s="1"/>
  <c r="AY257" i="3"/>
  <c r="DS257" i="3" s="1"/>
  <c r="AZ257" i="3"/>
  <c r="DT257" i="3" s="1"/>
  <c r="BA257" i="3"/>
  <c r="BB257" i="3"/>
  <c r="DV257" i="3" s="1"/>
  <c r="BC257" i="3"/>
  <c r="DW257" i="3" s="1"/>
  <c r="BD257" i="3"/>
  <c r="DX257" i="3" s="1"/>
  <c r="BE257" i="3"/>
  <c r="DY257" i="3" s="1"/>
  <c r="BF257" i="3"/>
  <c r="DZ257" i="3" s="1"/>
  <c r="BG257" i="3"/>
  <c r="EA257" i="3" s="1"/>
  <c r="AV258" i="3"/>
  <c r="AW258" i="3"/>
  <c r="DQ258" i="3" s="1"/>
  <c r="AX258" i="3"/>
  <c r="DR258" i="3" s="1"/>
  <c r="AY258" i="3"/>
  <c r="DS258" i="3" s="1"/>
  <c r="AZ258" i="3"/>
  <c r="DT258" i="3" s="1"/>
  <c r="BA258" i="3"/>
  <c r="DU258" i="3" s="1"/>
  <c r="BB258" i="3"/>
  <c r="DV258" i="3" s="1"/>
  <c r="BC258" i="3"/>
  <c r="DW258" i="3" s="1"/>
  <c r="BD258" i="3"/>
  <c r="DX258" i="3" s="1"/>
  <c r="BE258" i="3"/>
  <c r="DY258" i="3" s="1"/>
  <c r="BF258" i="3"/>
  <c r="DZ258" i="3" s="1"/>
  <c r="BG258" i="3"/>
  <c r="EA258" i="3" s="1"/>
  <c r="AV259" i="3"/>
  <c r="DP259" i="3" s="1"/>
  <c r="AW259" i="3"/>
  <c r="DQ259" i="3" s="1"/>
  <c r="AX259" i="3"/>
  <c r="DR259" i="3" s="1"/>
  <c r="AY259" i="3"/>
  <c r="DS259" i="3" s="1"/>
  <c r="AZ259" i="3"/>
  <c r="DT259" i="3" s="1"/>
  <c r="BA259" i="3"/>
  <c r="DU259" i="3" s="1"/>
  <c r="BB259" i="3"/>
  <c r="DV259" i="3" s="1"/>
  <c r="BC259" i="3"/>
  <c r="DW259" i="3" s="1"/>
  <c r="BD259" i="3"/>
  <c r="DX259" i="3" s="1"/>
  <c r="BE259" i="3"/>
  <c r="DY259" i="3" s="1"/>
  <c r="BF259" i="3"/>
  <c r="DZ259" i="3" s="1"/>
  <c r="BG259" i="3"/>
  <c r="EA259" i="3" s="1"/>
  <c r="AV260" i="3"/>
  <c r="DP260" i="3" s="1"/>
  <c r="AW260" i="3"/>
  <c r="DQ260" i="3" s="1"/>
  <c r="AX260" i="3"/>
  <c r="DR260" i="3" s="1"/>
  <c r="AY260" i="3"/>
  <c r="DS260" i="3" s="1"/>
  <c r="AZ260" i="3"/>
  <c r="DT260" i="3" s="1"/>
  <c r="BA260" i="3"/>
  <c r="DU260" i="3" s="1"/>
  <c r="BB260" i="3"/>
  <c r="DV260" i="3" s="1"/>
  <c r="BC260" i="3"/>
  <c r="DW260" i="3" s="1"/>
  <c r="BD260" i="3"/>
  <c r="DX260" i="3" s="1"/>
  <c r="BE260" i="3"/>
  <c r="DY260" i="3" s="1"/>
  <c r="BF260" i="3"/>
  <c r="DZ260" i="3" s="1"/>
  <c r="BG260" i="3"/>
  <c r="EA260" i="3" s="1"/>
  <c r="AV261" i="3"/>
  <c r="DP261" i="3" s="1"/>
  <c r="AW261" i="3"/>
  <c r="DQ261" i="3" s="1"/>
  <c r="AX261" i="3"/>
  <c r="DR261" i="3" s="1"/>
  <c r="AY261" i="3"/>
  <c r="DS261" i="3" s="1"/>
  <c r="AZ261" i="3"/>
  <c r="DT261" i="3" s="1"/>
  <c r="BA261" i="3"/>
  <c r="DU261" i="3" s="1"/>
  <c r="BB261" i="3"/>
  <c r="DV261" i="3" s="1"/>
  <c r="BC261" i="3"/>
  <c r="DW261" i="3" s="1"/>
  <c r="BD261" i="3"/>
  <c r="DX261" i="3" s="1"/>
  <c r="BE261" i="3"/>
  <c r="DY261" i="3" s="1"/>
  <c r="BF261" i="3"/>
  <c r="DZ261" i="3" s="1"/>
  <c r="BG261" i="3"/>
  <c r="EA261" i="3" s="1"/>
  <c r="AV262" i="3"/>
  <c r="DP262" i="3" s="1"/>
  <c r="AW262" i="3"/>
  <c r="DQ262" i="3" s="1"/>
  <c r="AX262" i="3"/>
  <c r="DR262" i="3" s="1"/>
  <c r="AY262" i="3"/>
  <c r="DS262" i="3" s="1"/>
  <c r="AZ262" i="3"/>
  <c r="DT262" i="3" s="1"/>
  <c r="BA262" i="3"/>
  <c r="DU262" i="3" s="1"/>
  <c r="BB262" i="3"/>
  <c r="DV262" i="3" s="1"/>
  <c r="BC262" i="3"/>
  <c r="DW262" i="3" s="1"/>
  <c r="BD262" i="3"/>
  <c r="DX262" i="3" s="1"/>
  <c r="BE262" i="3"/>
  <c r="BF262" i="3"/>
  <c r="DZ262" i="3" s="1"/>
  <c r="BG262" i="3"/>
  <c r="EA262" i="3" s="1"/>
  <c r="AV263" i="3"/>
  <c r="DP263" i="3" s="1"/>
  <c r="AW263" i="3"/>
  <c r="AX263" i="3"/>
  <c r="DR263" i="3" s="1"/>
  <c r="AY263" i="3"/>
  <c r="DS263" i="3" s="1"/>
  <c r="AZ263" i="3"/>
  <c r="DT263" i="3" s="1"/>
  <c r="BA263" i="3"/>
  <c r="BB263" i="3"/>
  <c r="DV263" i="3" s="1"/>
  <c r="BC263" i="3"/>
  <c r="DW263" i="3" s="1"/>
  <c r="BD263" i="3"/>
  <c r="DX263" i="3" s="1"/>
  <c r="BE263" i="3"/>
  <c r="BF263" i="3"/>
  <c r="DZ263" i="3" s="1"/>
  <c r="BG263" i="3"/>
  <c r="EA263" i="3" s="1"/>
  <c r="AV264" i="3"/>
  <c r="DP264" i="3" s="1"/>
  <c r="AW264" i="3"/>
  <c r="DQ264" i="3" s="1"/>
  <c r="AX264" i="3"/>
  <c r="DR264" i="3" s="1"/>
  <c r="AY264" i="3"/>
  <c r="DS264" i="3" s="1"/>
  <c r="AZ264" i="3"/>
  <c r="BA264" i="3"/>
  <c r="DU264" i="3" s="1"/>
  <c r="BB264" i="3"/>
  <c r="DV264" i="3" s="1"/>
  <c r="BC264" i="3"/>
  <c r="DW264" i="3" s="1"/>
  <c r="BD264" i="3"/>
  <c r="DX264" i="3" s="1"/>
  <c r="BE264" i="3"/>
  <c r="DY264" i="3" s="1"/>
  <c r="BF264" i="3"/>
  <c r="DZ264" i="3" s="1"/>
  <c r="BG264" i="3"/>
  <c r="EA264" i="3" s="1"/>
  <c r="AV265" i="3"/>
  <c r="DP265" i="3" s="1"/>
  <c r="AW265" i="3"/>
  <c r="DQ265" i="3" s="1"/>
  <c r="AX265" i="3"/>
  <c r="DR265" i="3" s="1"/>
  <c r="AY265" i="3"/>
  <c r="DS265" i="3" s="1"/>
  <c r="AZ265" i="3"/>
  <c r="DT265" i="3" s="1"/>
  <c r="BA265" i="3"/>
  <c r="DU265" i="3" s="1"/>
  <c r="BB265" i="3"/>
  <c r="DV265" i="3" s="1"/>
  <c r="BC265" i="3"/>
  <c r="DW265" i="3" s="1"/>
  <c r="BD265" i="3"/>
  <c r="DX265" i="3" s="1"/>
  <c r="BE265" i="3"/>
  <c r="DY265" i="3" s="1"/>
  <c r="BF265" i="3"/>
  <c r="DZ265" i="3" s="1"/>
  <c r="BG265" i="3"/>
  <c r="EA265" i="3" s="1"/>
  <c r="AV266" i="3"/>
  <c r="DP266" i="3" s="1"/>
  <c r="AW266" i="3"/>
  <c r="DQ266" i="3" s="1"/>
  <c r="AX266" i="3"/>
  <c r="DR266" i="3" s="1"/>
  <c r="AY266" i="3"/>
  <c r="DS266" i="3" s="1"/>
  <c r="AZ266" i="3"/>
  <c r="DT266" i="3" s="1"/>
  <c r="BA266" i="3"/>
  <c r="DU266" i="3" s="1"/>
  <c r="BB266" i="3"/>
  <c r="DV266" i="3" s="1"/>
  <c r="BC266" i="3"/>
  <c r="DW266" i="3" s="1"/>
  <c r="BD266" i="3"/>
  <c r="DX266" i="3" s="1"/>
  <c r="BE266" i="3"/>
  <c r="DY266" i="3" s="1"/>
  <c r="BF266" i="3"/>
  <c r="DZ266" i="3" s="1"/>
  <c r="BG266" i="3"/>
  <c r="EA266" i="3" s="1"/>
  <c r="AV267" i="3"/>
  <c r="AW267" i="3"/>
  <c r="DQ267" i="3" s="1"/>
  <c r="AX267" i="3"/>
  <c r="DR267" i="3" s="1"/>
  <c r="AY267" i="3"/>
  <c r="DS267" i="3" s="1"/>
  <c r="AZ267" i="3"/>
  <c r="DT267" i="3" s="1"/>
  <c r="BA267" i="3"/>
  <c r="DU267" i="3" s="1"/>
  <c r="BB267" i="3"/>
  <c r="DV267" i="3" s="1"/>
  <c r="BC267" i="3"/>
  <c r="DW267" i="3" s="1"/>
  <c r="BD267" i="3"/>
  <c r="DX267" i="3" s="1"/>
  <c r="BE267" i="3"/>
  <c r="DY267" i="3" s="1"/>
  <c r="BF267" i="3"/>
  <c r="DZ267" i="3" s="1"/>
  <c r="BG267" i="3"/>
  <c r="EA267" i="3" s="1"/>
  <c r="AV268" i="3"/>
  <c r="DP268" i="3" s="1"/>
  <c r="AW268" i="3"/>
  <c r="AX268" i="3"/>
  <c r="DR268" i="3" s="1"/>
  <c r="AY268" i="3"/>
  <c r="DS268" i="3" s="1"/>
  <c r="AZ268" i="3"/>
  <c r="BA268" i="3"/>
  <c r="DU268" i="3" s="1"/>
  <c r="BB268" i="3"/>
  <c r="DV268" i="3" s="1"/>
  <c r="BC268" i="3"/>
  <c r="DW268" i="3" s="1"/>
  <c r="BD268" i="3"/>
  <c r="DX268" i="3" s="1"/>
  <c r="BE268" i="3"/>
  <c r="DY268" i="3" s="1"/>
  <c r="BF268" i="3"/>
  <c r="DZ268" i="3" s="1"/>
  <c r="BG268" i="3"/>
  <c r="EA268" i="3" s="1"/>
  <c r="AV269" i="3"/>
  <c r="DP269" i="3" s="1"/>
  <c r="AW269" i="3"/>
  <c r="DQ269" i="3" s="1"/>
  <c r="AX269" i="3"/>
  <c r="DR269" i="3" s="1"/>
  <c r="AY269" i="3"/>
  <c r="DS269" i="3" s="1"/>
  <c r="AZ269" i="3"/>
  <c r="DT269" i="3" s="1"/>
  <c r="BA269" i="3"/>
  <c r="DU269" i="3" s="1"/>
  <c r="BB269" i="3"/>
  <c r="DV269" i="3" s="1"/>
  <c r="BC269" i="3"/>
  <c r="DW269" i="3" s="1"/>
  <c r="BD269" i="3"/>
  <c r="DX269" i="3" s="1"/>
  <c r="BE269" i="3"/>
  <c r="DY269" i="3" s="1"/>
  <c r="BF269" i="3"/>
  <c r="DZ269" i="3" s="1"/>
  <c r="BG269" i="3"/>
  <c r="EA269" i="3" s="1"/>
  <c r="AV270" i="3"/>
  <c r="DP270" i="3" s="1"/>
  <c r="AW270" i="3"/>
  <c r="DQ270" i="3" s="1"/>
  <c r="AX270" i="3"/>
  <c r="DR270" i="3" s="1"/>
  <c r="AY270" i="3"/>
  <c r="DS270" i="3" s="1"/>
  <c r="AZ270" i="3"/>
  <c r="DT270" i="3" s="1"/>
  <c r="BA270" i="3"/>
  <c r="DU270" i="3" s="1"/>
  <c r="BB270" i="3"/>
  <c r="DV270" i="3" s="1"/>
  <c r="BC270" i="3"/>
  <c r="DW270" i="3" s="1"/>
  <c r="BD270" i="3"/>
  <c r="DX270" i="3" s="1"/>
  <c r="BE270" i="3"/>
  <c r="DY270" i="3" s="1"/>
  <c r="BF270" i="3"/>
  <c r="DZ270" i="3" s="1"/>
  <c r="BG270" i="3"/>
  <c r="EA270" i="3" s="1"/>
  <c r="AV271" i="3"/>
  <c r="DP271" i="3" s="1"/>
  <c r="AW271" i="3"/>
  <c r="DQ271" i="3" s="1"/>
  <c r="AX271" i="3"/>
  <c r="DR271" i="3" s="1"/>
  <c r="AY271" i="3"/>
  <c r="DS271" i="3" s="1"/>
  <c r="AZ271" i="3"/>
  <c r="DT271" i="3" s="1"/>
  <c r="BA271" i="3"/>
  <c r="DU271" i="3" s="1"/>
  <c r="BB271" i="3"/>
  <c r="DV271" i="3" s="1"/>
  <c r="BC271" i="3"/>
  <c r="DW271" i="3" s="1"/>
  <c r="BD271" i="3"/>
  <c r="DX271" i="3" s="1"/>
  <c r="BE271" i="3"/>
  <c r="DY271" i="3" s="1"/>
  <c r="BF271" i="3"/>
  <c r="DZ271" i="3" s="1"/>
  <c r="BG271" i="3"/>
  <c r="EA271" i="3" s="1"/>
  <c r="AV272" i="3"/>
  <c r="DP272" i="3" s="1"/>
  <c r="AW272" i="3"/>
  <c r="DQ272" i="3" s="1"/>
  <c r="AX272" i="3"/>
  <c r="DR272" i="3" s="1"/>
  <c r="AY272" i="3"/>
  <c r="DS272" i="3" s="1"/>
  <c r="AZ272" i="3"/>
  <c r="DT272" i="3" s="1"/>
  <c r="BA272" i="3"/>
  <c r="DU272" i="3" s="1"/>
  <c r="BB272" i="3"/>
  <c r="DV272" i="3" s="1"/>
  <c r="BC272" i="3"/>
  <c r="DW272" i="3" s="1"/>
  <c r="BD272" i="3"/>
  <c r="DX272" i="3" s="1"/>
  <c r="BE272" i="3"/>
  <c r="DY272" i="3" s="1"/>
  <c r="BF272" i="3"/>
  <c r="DZ272" i="3" s="1"/>
  <c r="BG272" i="3"/>
  <c r="EA272" i="3" s="1"/>
  <c r="AV273" i="3"/>
  <c r="DP273" i="3" s="1"/>
  <c r="AW273" i="3"/>
  <c r="DQ273" i="3" s="1"/>
  <c r="AX273" i="3"/>
  <c r="DR273" i="3" s="1"/>
  <c r="AY273" i="3"/>
  <c r="DS273" i="3" s="1"/>
  <c r="AZ273" i="3"/>
  <c r="DT273" i="3" s="1"/>
  <c r="BA273" i="3"/>
  <c r="DU273" i="3" s="1"/>
  <c r="BB273" i="3"/>
  <c r="DV273" i="3" s="1"/>
  <c r="BC273" i="3"/>
  <c r="DW273" i="3" s="1"/>
  <c r="BD273" i="3"/>
  <c r="DX273" i="3" s="1"/>
  <c r="BE273" i="3"/>
  <c r="DY273" i="3" s="1"/>
  <c r="BF273" i="3"/>
  <c r="DZ273" i="3" s="1"/>
  <c r="BG273" i="3"/>
  <c r="EA273" i="3" s="1"/>
  <c r="AV274" i="3"/>
  <c r="DP274" i="3" s="1"/>
  <c r="AW274" i="3"/>
  <c r="DQ274" i="3" s="1"/>
  <c r="AX274" i="3"/>
  <c r="DR274" i="3" s="1"/>
  <c r="AY274" i="3"/>
  <c r="DS274" i="3" s="1"/>
  <c r="AZ274" i="3"/>
  <c r="DT274" i="3" s="1"/>
  <c r="BA274" i="3"/>
  <c r="BB274" i="3"/>
  <c r="DV274" i="3" s="1"/>
  <c r="BC274" i="3"/>
  <c r="DW274" i="3" s="1"/>
  <c r="BD274" i="3"/>
  <c r="DX274" i="3" s="1"/>
  <c r="BE274" i="3"/>
  <c r="DY274" i="3" s="1"/>
  <c r="BF274" i="3"/>
  <c r="DZ274" i="3" s="1"/>
  <c r="BG274" i="3"/>
  <c r="EA274" i="3" s="1"/>
  <c r="AV275" i="3"/>
  <c r="AW275" i="3"/>
  <c r="DQ275" i="3" s="1"/>
  <c r="AX275" i="3"/>
  <c r="DR275" i="3" s="1"/>
  <c r="AY275" i="3"/>
  <c r="DS275" i="3" s="1"/>
  <c r="AZ275" i="3"/>
  <c r="DT275" i="3" s="1"/>
  <c r="BA275" i="3"/>
  <c r="DU275" i="3" s="1"/>
  <c r="BB275" i="3"/>
  <c r="DV275" i="3" s="1"/>
  <c r="BC275" i="3"/>
  <c r="DW275" i="3" s="1"/>
  <c r="BD275" i="3"/>
  <c r="DX275" i="3" s="1"/>
  <c r="BE275" i="3"/>
  <c r="DY275" i="3" s="1"/>
  <c r="BF275" i="3"/>
  <c r="DZ275" i="3" s="1"/>
  <c r="BG275" i="3"/>
  <c r="EA275" i="3" s="1"/>
  <c r="AV276" i="3"/>
  <c r="DP276" i="3" s="1"/>
  <c r="AW276" i="3"/>
  <c r="DQ276" i="3" s="1"/>
  <c r="AX276" i="3"/>
  <c r="DR276" i="3" s="1"/>
  <c r="AY276" i="3"/>
  <c r="DS276" i="3" s="1"/>
  <c r="AZ276" i="3"/>
  <c r="DT276" i="3" s="1"/>
  <c r="BA276" i="3"/>
  <c r="DU276" i="3" s="1"/>
  <c r="BB276" i="3"/>
  <c r="DV276" i="3" s="1"/>
  <c r="BC276" i="3"/>
  <c r="DW276" i="3" s="1"/>
  <c r="BD276" i="3"/>
  <c r="DX276" i="3" s="1"/>
  <c r="BE276" i="3"/>
  <c r="DY276" i="3" s="1"/>
  <c r="BF276" i="3"/>
  <c r="DZ276" i="3" s="1"/>
  <c r="BG276" i="3"/>
  <c r="EA276" i="3" s="1"/>
  <c r="AV277" i="3"/>
  <c r="DP277" i="3" s="1"/>
  <c r="AW277" i="3"/>
  <c r="DQ277" i="3" s="1"/>
  <c r="AX277" i="3"/>
  <c r="DR277" i="3" s="1"/>
  <c r="AY277" i="3"/>
  <c r="DS277" i="3" s="1"/>
  <c r="AZ277" i="3"/>
  <c r="DT277" i="3" s="1"/>
  <c r="BA277" i="3"/>
  <c r="BB277" i="3"/>
  <c r="DV277" i="3" s="1"/>
  <c r="BC277" i="3"/>
  <c r="DW277" i="3" s="1"/>
  <c r="BD277" i="3"/>
  <c r="DX277" i="3" s="1"/>
  <c r="BE277" i="3"/>
  <c r="DY277" i="3" s="1"/>
  <c r="BF277" i="3"/>
  <c r="DZ277" i="3" s="1"/>
  <c r="BG277" i="3"/>
  <c r="EA277" i="3" s="1"/>
  <c r="AV278" i="3"/>
  <c r="AW278" i="3"/>
  <c r="DQ278" i="3" s="1"/>
  <c r="AX278" i="3"/>
  <c r="DR278" i="3" s="1"/>
  <c r="AY278" i="3"/>
  <c r="DS278" i="3" s="1"/>
  <c r="AZ278" i="3"/>
  <c r="DT278" i="3" s="1"/>
  <c r="BA278" i="3"/>
  <c r="DU278" i="3" s="1"/>
  <c r="BB278" i="3"/>
  <c r="DV278" i="3" s="1"/>
  <c r="BC278" i="3"/>
  <c r="DW278" i="3" s="1"/>
  <c r="BD278" i="3"/>
  <c r="DX278" i="3" s="1"/>
  <c r="BE278" i="3"/>
  <c r="DY278" i="3" s="1"/>
  <c r="BF278" i="3"/>
  <c r="DZ278" i="3" s="1"/>
  <c r="BG278" i="3"/>
  <c r="EA278" i="3" s="1"/>
  <c r="AD250" i="3"/>
  <c r="AE250" i="3"/>
  <c r="AF250" i="3"/>
  <c r="AG250" i="3"/>
  <c r="AH250" i="3"/>
  <c r="DF250" i="3" s="1"/>
  <c r="AI250" i="3"/>
  <c r="AJ250" i="3"/>
  <c r="AK250" i="3"/>
  <c r="DI250" i="3" s="1"/>
  <c r="AL250" i="3"/>
  <c r="DJ250" i="3" s="1"/>
  <c r="AM250" i="3"/>
  <c r="DK250" i="3" s="1"/>
  <c r="AN250" i="3"/>
  <c r="DL250" i="3" s="1"/>
  <c r="AO250" i="3"/>
  <c r="DM250" i="3" s="1"/>
  <c r="AD251" i="3"/>
  <c r="DB251" i="3" s="1"/>
  <c r="AE251" i="3"/>
  <c r="AF251" i="3"/>
  <c r="DD251" i="3" s="1"/>
  <c r="AG251" i="3"/>
  <c r="DE251" i="3" s="1"/>
  <c r="AH251" i="3"/>
  <c r="DF251" i="3" s="1"/>
  <c r="AI251" i="3"/>
  <c r="DG251" i="3" s="1"/>
  <c r="AJ251" i="3"/>
  <c r="DH251" i="3" s="1"/>
  <c r="AK251" i="3"/>
  <c r="DI251" i="3" s="1"/>
  <c r="AL251" i="3"/>
  <c r="DJ251" i="3" s="1"/>
  <c r="AM251" i="3"/>
  <c r="DK251" i="3" s="1"/>
  <c r="AN251" i="3"/>
  <c r="DL251" i="3" s="1"/>
  <c r="AO251" i="3"/>
  <c r="DM251" i="3" s="1"/>
  <c r="AD252" i="3"/>
  <c r="DB252" i="3" s="1"/>
  <c r="AE252" i="3"/>
  <c r="AF252" i="3"/>
  <c r="DD252" i="3" s="1"/>
  <c r="AG252" i="3"/>
  <c r="DE252" i="3" s="1"/>
  <c r="AH252" i="3"/>
  <c r="DF252" i="3" s="1"/>
  <c r="AI252" i="3"/>
  <c r="DG252" i="3" s="1"/>
  <c r="AJ252" i="3"/>
  <c r="DH252" i="3" s="1"/>
  <c r="AK252" i="3"/>
  <c r="DI252" i="3" s="1"/>
  <c r="AL252" i="3"/>
  <c r="DJ252" i="3" s="1"/>
  <c r="AM252" i="3"/>
  <c r="DK252" i="3" s="1"/>
  <c r="AN252" i="3"/>
  <c r="DL252" i="3" s="1"/>
  <c r="AO252" i="3"/>
  <c r="DM252" i="3" s="1"/>
  <c r="AD253" i="3"/>
  <c r="DB253" i="3" s="1"/>
  <c r="AE253" i="3"/>
  <c r="DC253" i="3" s="1"/>
  <c r="AF253" i="3"/>
  <c r="DD253" i="3" s="1"/>
  <c r="AG253" i="3"/>
  <c r="DE253" i="3" s="1"/>
  <c r="AH253" i="3"/>
  <c r="DF253" i="3" s="1"/>
  <c r="AI253" i="3"/>
  <c r="AJ253" i="3"/>
  <c r="DH253" i="3" s="1"/>
  <c r="AK253" i="3"/>
  <c r="DI253" i="3" s="1"/>
  <c r="AL253" i="3"/>
  <c r="DJ253" i="3" s="1"/>
  <c r="AM253" i="3"/>
  <c r="AN253" i="3"/>
  <c r="DL253" i="3" s="1"/>
  <c r="AO253" i="3"/>
  <c r="DM253" i="3" s="1"/>
  <c r="AD254" i="3"/>
  <c r="DB254" i="3" s="1"/>
  <c r="AE254" i="3"/>
  <c r="DC254" i="3" s="1"/>
  <c r="AF254" i="3"/>
  <c r="DD254" i="3" s="1"/>
  <c r="AG254" i="3"/>
  <c r="DE254" i="3" s="1"/>
  <c r="AH254" i="3"/>
  <c r="DF254" i="3" s="1"/>
  <c r="AI254" i="3"/>
  <c r="DG254" i="3" s="1"/>
  <c r="AJ254" i="3"/>
  <c r="DH254" i="3" s="1"/>
  <c r="AK254" i="3"/>
  <c r="DI254" i="3" s="1"/>
  <c r="AL254" i="3"/>
  <c r="DJ254" i="3" s="1"/>
  <c r="AM254" i="3"/>
  <c r="DK254" i="3" s="1"/>
  <c r="AN254" i="3"/>
  <c r="DL254" i="3" s="1"/>
  <c r="AO254" i="3"/>
  <c r="DM254" i="3" s="1"/>
  <c r="AD255" i="3"/>
  <c r="DB255" i="3" s="1"/>
  <c r="AE255" i="3"/>
  <c r="DC255" i="3" s="1"/>
  <c r="AF255" i="3"/>
  <c r="DD255" i="3" s="1"/>
  <c r="AG255" i="3"/>
  <c r="DE255" i="3" s="1"/>
  <c r="AH255" i="3"/>
  <c r="DF255" i="3" s="1"/>
  <c r="AI255" i="3"/>
  <c r="DG255" i="3" s="1"/>
  <c r="AJ255" i="3"/>
  <c r="DH255" i="3" s="1"/>
  <c r="AK255" i="3"/>
  <c r="DI255" i="3" s="1"/>
  <c r="AL255" i="3"/>
  <c r="DJ255" i="3" s="1"/>
  <c r="AM255" i="3"/>
  <c r="DK255" i="3" s="1"/>
  <c r="AN255" i="3"/>
  <c r="DL255" i="3" s="1"/>
  <c r="AO255" i="3"/>
  <c r="DM255" i="3" s="1"/>
  <c r="AD256" i="3"/>
  <c r="DB256" i="3" s="1"/>
  <c r="AE256" i="3"/>
  <c r="DC256" i="3" s="1"/>
  <c r="AF256" i="3"/>
  <c r="DD256" i="3" s="1"/>
  <c r="AG256" i="3"/>
  <c r="DE256" i="3" s="1"/>
  <c r="AH256" i="3"/>
  <c r="DF256" i="3" s="1"/>
  <c r="AI256" i="3"/>
  <c r="AJ256" i="3"/>
  <c r="DH256" i="3" s="1"/>
  <c r="AK256" i="3"/>
  <c r="DI256" i="3" s="1"/>
  <c r="AL256" i="3"/>
  <c r="DJ256" i="3" s="1"/>
  <c r="AM256" i="3"/>
  <c r="DK256" i="3" s="1"/>
  <c r="AN256" i="3"/>
  <c r="DL256" i="3" s="1"/>
  <c r="AO256" i="3"/>
  <c r="DM256" i="3" s="1"/>
  <c r="AD257" i="3"/>
  <c r="DB257" i="3" s="1"/>
  <c r="AE257" i="3"/>
  <c r="DC257" i="3" s="1"/>
  <c r="AF257" i="3"/>
  <c r="DD257" i="3" s="1"/>
  <c r="AG257" i="3"/>
  <c r="DE257" i="3" s="1"/>
  <c r="AH257" i="3"/>
  <c r="DF257" i="3" s="1"/>
  <c r="AI257" i="3"/>
  <c r="AJ257" i="3"/>
  <c r="DH257" i="3" s="1"/>
  <c r="AK257" i="3"/>
  <c r="DI257" i="3" s="1"/>
  <c r="AL257" i="3"/>
  <c r="DJ257" i="3" s="1"/>
  <c r="AM257" i="3"/>
  <c r="DK257" i="3" s="1"/>
  <c r="AN257" i="3"/>
  <c r="DL257" i="3" s="1"/>
  <c r="AO257" i="3"/>
  <c r="DM257" i="3" s="1"/>
  <c r="AD258" i="3"/>
  <c r="AE258" i="3"/>
  <c r="DC258" i="3" s="1"/>
  <c r="AF258" i="3"/>
  <c r="DD258" i="3" s="1"/>
  <c r="AG258" i="3"/>
  <c r="DE258" i="3" s="1"/>
  <c r="AH258" i="3"/>
  <c r="DF258" i="3" s="1"/>
  <c r="AI258" i="3"/>
  <c r="DG258" i="3" s="1"/>
  <c r="AJ258" i="3"/>
  <c r="DH258" i="3" s="1"/>
  <c r="AK258" i="3"/>
  <c r="DI258" i="3" s="1"/>
  <c r="AL258" i="3"/>
  <c r="DJ258" i="3" s="1"/>
  <c r="AM258" i="3"/>
  <c r="DK258" i="3" s="1"/>
  <c r="AN258" i="3"/>
  <c r="DL258" i="3" s="1"/>
  <c r="AO258" i="3"/>
  <c r="DM258" i="3" s="1"/>
  <c r="AD259" i="3"/>
  <c r="DB259" i="3" s="1"/>
  <c r="AE259" i="3"/>
  <c r="DC259" i="3" s="1"/>
  <c r="AF259" i="3"/>
  <c r="DD259" i="3" s="1"/>
  <c r="AG259" i="3"/>
  <c r="DE259" i="3" s="1"/>
  <c r="AH259" i="3"/>
  <c r="DF259" i="3" s="1"/>
  <c r="AI259" i="3"/>
  <c r="DG259" i="3" s="1"/>
  <c r="AJ259" i="3"/>
  <c r="DH259" i="3" s="1"/>
  <c r="AK259" i="3"/>
  <c r="DI259" i="3" s="1"/>
  <c r="AL259" i="3"/>
  <c r="DJ259" i="3" s="1"/>
  <c r="AM259" i="3"/>
  <c r="DK259" i="3" s="1"/>
  <c r="AN259" i="3"/>
  <c r="DL259" i="3" s="1"/>
  <c r="AO259" i="3"/>
  <c r="DM259" i="3" s="1"/>
  <c r="AD260" i="3"/>
  <c r="DB260" i="3" s="1"/>
  <c r="AE260" i="3"/>
  <c r="DC260" i="3" s="1"/>
  <c r="AF260" i="3"/>
  <c r="DD260" i="3" s="1"/>
  <c r="AG260" i="3"/>
  <c r="DE260" i="3" s="1"/>
  <c r="AH260" i="3"/>
  <c r="DF260" i="3" s="1"/>
  <c r="AI260" i="3"/>
  <c r="DG260" i="3" s="1"/>
  <c r="AJ260" i="3"/>
  <c r="DH260" i="3" s="1"/>
  <c r="AK260" i="3"/>
  <c r="DI260" i="3" s="1"/>
  <c r="AL260" i="3"/>
  <c r="DJ260" i="3" s="1"/>
  <c r="AM260" i="3"/>
  <c r="DK260" i="3" s="1"/>
  <c r="AN260" i="3"/>
  <c r="DL260" i="3" s="1"/>
  <c r="AO260" i="3"/>
  <c r="DM260" i="3" s="1"/>
  <c r="AD261" i="3"/>
  <c r="DB261" i="3" s="1"/>
  <c r="AE261" i="3"/>
  <c r="DC261" i="3" s="1"/>
  <c r="AF261" i="3"/>
  <c r="DD261" i="3" s="1"/>
  <c r="AG261" i="3"/>
  <c r="DE261" i="3" s="1"/>
  <c r="AH261" i="3"/>
  <c r="DF261" i="3" s="1"/>
  <c r="AI261" i="3"/>
  <c r="DG261" i="3" s="1"/>
  <c r="AJ261" i="3"/>
  <c r="DH261" i="3" s="1"/>
  <c r="AK261" i="3"/>
  <c r="DI261" i="3" s="1"/>
  <c r="AL261" i="3"/>
  <c r="DJ261" i="3" s="1"/>
  <c r="AM261" i="3"/>
  <c r="DK261" i="3" s="1"/>
  <c r="AN261" i="3"/>
  <c r="DL261" i="3" s="1"/>
  <c r="AO261" i="3"/>
  <c r="DM261" i="3" s="1"/>
  <c r="AD262" i="3"/>
  <c r="DB262" i="3" s="1"/>
  <c r="AE262" i="3"/>
  <c r="DC262" i="3" s="1"/>
  <c r="AF262" i="3"/>
  <c r="DD262" i="3" s="1"/>
  <c r="AG262" i="3"/>
  <c r="DE262" i="3" s="1"/>
  <c r="AH262" i="3"/>
  <c r="DF262" i="3" s="1"/>
  <c r="AI262" i="3"/>
  <c r="DG262" i="3" s="1"/>
  <c r="AJ262" i="3"/>
  <c r="DH262" i="3" s="1"/>
  <c r="AK262" i="3"/>
  <c r="DI262" i="3" s="1"/>
  <c r="AL262" i="3"/>
  <c r="DJ262" i="3" s="1"/>
  <c r="AM262" i="3"/>
  <c r="AN262" i="3"/>
  <c r="DL262" i="3" s="1"/>
  <c r="AO262" i="3"/>
  <c r="DM262" i="3" s="1"/>
  <c r="AD263" i="3"/>
  <c r="DB263" i="3" s="1"/>
  <c r="AE263" i="3"/>
  <c r="AF263" i="3"/>
  <c r="DD263" i="3" s="1"/>
  <c r="AG263" i="3"/>
  <c r="DE263" i="3" s="1"/>
  <c r="AH263" i="3"/>
  <c r="DF263" i="3" s="1"/>
  <c r="AI263" i="3"/>
  <c r="AJ263" i="3"/>
  <c r="DH263" i="3" s="1"/>
  <c r="AK263" i="3"/>
  <c r="DI263" i="3" s="1"/>
  <c r="AL263" i="3"/>
  <c r="DJ263" i="3" s="1"/>
  <c r="AM263" i="3"/>
  <c r="AN263" i="3"/>
  <c r="DL263" i="3" s="1"/>
  <c r="AO263" i="3"/>
  <c r="DM263" i="3" s="1"/>
  <c r="AD264" i="3"/>
  <c r="DB264" i="3" s="1"/>
  <c r="AE264" i="3"/>
  <c r="DC264" i="3" s="1"/>
  <c r="AF264" i="3"/>
  <c r="DD264" i="3" s="1"/>
  <c r="AG264" i="3"/>
  <c r="DE264" i="3" s="1"/>
  <c r="AH264" i="3"/>
  <c r="AI264" i="3"/>
  <c r="DG264" i="3" s="1"/>
  <c r="AJ264" i="3"/>
  <c r="DH264" i="3" s="1"/>
  <c r="AK264" i="3"/>
  <c r="DI264" i="3" s="1"/>
  <c r="AL264" i="3"/>
  <c r="DJ264" i="3" s="1"/>
  <c r="AM264" i="3"/>
  <c r="DK264" i="3" s="1"/>
  <c r="AN264" i="3"/>
  <c r="DL264" i="3" s="1"/>
  <c r="AO264" i="3"/>
  <c r="DM264" i="3" s="1"/>
  <c r="AD265" i="3"/>
  <c r="DB265" i="3" s="1"/>
  <c r="AE265" i="3"/>
  <c r="DC265" i="3" s="1"/>
  <c r="AF265" i="3"/>
  <c r="DD265" i="3" s="1"/>
  <c r="AG265" i="3"/>
  <c r="DE265" i="3" s="1"/>
  <c r="AH265" i="3"/>
  <c r="DF265" i="3" s="1"/>
  <c r="AI265" i="3"/>
  <c r="DG265" i="3" s="1"/>
  <c r="AJ265" i="3"/>
  <c r="DH265" i="3" s="1"/>
  <c r="AK265" i="3"/>
  <c r="DI265" i="3" s="1"/>
  <c r="AL265" i="3"/>
  <c r="DJ265" i="3" s="1"/>
  <c r="AM265" i="3"/>
  <c r="DK265" i="3" s="1"/>
  <c r="AN265" i="3"/>
  <c r="DL265" i="3" s="1"/>
  <c r="AO265" i="3"/>
  <c r="DM265" i="3" s="1"/>
  <c r="AD266" i="3"/>
  <c r="DB266" i="3" s="1"/>
  <c r="AE266" i="3"/>
  <c r="DC266" i="3" s="1"/>
  <c r="AF266" i="3"/>
  <c r="DD266" i="3" s="1"/>
  <c r="AG266" i="3"/>
  <c r="DE266" i="3" s="1"/>
  <c r="AH266" i="3"/>
  <c r="DF266" i="3" s="1"/>
  <c r="AI266" i="3"/>
  <c r="DG266" i="3" s="1"/>
  <c r="AJ266" i="3"/>
  <c r="DH266" i="3" s="1"/>
  <c r="AK266" i="3"/>
  <c r="DI266" i="3" s="1"/>
  <c r="AL266" i="3"/>
  <c r="DJ266" i="3" s="1"/>
  <c r="AM266" i="3"/>
  <c r="DK266" i="3" s="1"/>
  <c r="AN266" i="3"/>
  <c r="DL266" i="3" s="1"/>
  <c r="AO266" i="3"/>
  <c r="DM266" i="3" s="1"/>
  <c r="AD267" i="3"/>
  <c r="AE267" i="3"/>
  <c r="DC267" i="3" s="1"/>
  <c r="AF267" i="3"/>
  <c r="DD267" i="3" s="1"/>
  <c r="AG267" i="3"/>
  <c r="DE267" i="3" s="1"/>
  <c r="AH267" i="3"/>
  <c r="DF267" i="3" s="1"/>
  <c r="AI267" i="3"/>
  <c r="DG267" i="3" s="1"/>
  <c r="AJ267" i="3"/>
  <c r="DH267" i="3" s="1"/>
  <c r="AK267" i="3"/>
  <c r="DI267" i="3" s="1"/>
  <c r="AL267" i="3"/>
  <c r="DJ267" i="3" s="1"/>
  <c r="AM267" i="3"/>
  <c r="DK267" i="3" s="1"/>
  <c r="AN267" i="3"/>
  <c r="DL267" i="3" s="1"/>
  <c r="AO267" i="3"/>
  <c r="DM267" i="3" s="1"/>
  <c r="AD268" i="3"/>
  <c r="DB268" i="3" s="1"/>
  <c r="AE268" i="3"/>
  <c r="AF268" i="3"/>
  <c r="DD268" i="3" s="1"/>
  <c r="AG268" i="3"/>
  <c r="DE268" i="3" s="1"/>
  <c r="AH268" i="3"/>
  <c r="DF268" i="3" s="1"/>
  <c r="AI268" i="3"/>
  <c r="DG268" i="3" s="1"/>
  <c r="AJ268" i="3"/>
  <c r="DH268" i="3" s="1"/>
  <c r="AK268" i="3"/>
  <c r="DI268" i="3" s="1"/>
  <c r="AL268" i="3"/>
  <c r="DJ268" i="3" s="1"/>
  <c r="AM268" i="3"/>
  <c r="DK268" i="3" s="1"/>
  <c r="AN268" i="3"/>
  <c r="DL268" i="3" s="1"/>
  <c r="AO268" i="3"/>
  <c r="DM268" i="3" s="1"/>
  <c r="AD269" i="3"/>
  <c r="DB269" i="3" s="1"/>
  <c r="AE269" i="3"/>
  <c r="DC269" i="3" s="1"/>
  <c r="AF269" i="3"/>
  <c r="DD269" i="3" s="1"/>
  <c r="AG269" i="3"/>
  <c r="DE269" i="3" s="1"/>
  <c r="AH269" i="3"/>
  <c r="DF269" i="3" s="1"/>
  <c r="AI269" i="3"/>
  <c r="DG269" i="3" s="1"/>
  <c r="AJ269" i="3"/>
  <c r="DH269" i="3" s="1"/>
  <c r="AK269" i="3"/>
  <c r="DI269" i="3" s="1"/>
  <c r="AL269" i="3"/>
  <c r="DJ269" i="3" s="1"/>
  <c r="AM269" i="3"/>
  <c r="DK269" i="3" s="1"/>
  <c r="AN269" i="3"/>
  <c r="DL269" i="3" s="1"/>
  <c r="AO269" i="3"/>
  <c r="DM269" i="3" s="1"/>
  <c r="AD270" i="3"/>
  <c r="DB270" i="3" s="1"/>
  <c r="AE270" i="3"/>
  <c r="DC270" i="3" s="1"/>
  <c r="AF270" i="3"/>
  <c r="DD270" i="3" s="1"/>
  <c r="AG270" i="3"/>
  <c r="DE270" i="3" s="1"/>
  <c r="AH270" i="3"/>
  <c r="DF270" i="3" s="1"/>
  <c r="AI270" i="3"/>
  <c r="DG270" i="3" s="1"/>
  <c r="AJ270" i="3"/>
  <c r="DH270" i="3" s="1"/>
  <c r="AK270" i="3"/>
  <c r="DI270" i="3" s="1"/>
  <c r="AL270" i="3"/>
  <c r="DJ270" i="3" s="1"/>
  <c r="AM270" i="3"/>
  <c r="DK270" i="3" s="1"/>
  <c r="AN270" i="3"/>
  <c r="DL270" i="3" s="1"/>
  <c r="AO270" i="3"/>
  <c r="DM270" i="3" s="1"/>
  <c r="AD271" i="3"/>
  <c r="DB271" i="3" s="1"/>
  <c r="AE271" i="3"/>
  <c r="DC271" i="3" s="1"/>
  <c r="AF271" i="3"/>
  <c r="DD271" i="3" s="1"/>
  <c r="AG271" i="3"/>
  <c r="DE271" i="3" s="1"/>
  <c r="AH271" i="3"/>
  <c r="DF271" i="3" s="1"/>
  <c r="AI271" i="3"/>
  <c r="DG271" i="3" s="1"/>
  <c r="AJ271" i="3"/>
  <c r="DH271" i="3" s="1"/>
  <c r="AK271" i="3"/>
  <c r="DI271" i="3" s="1"/>
  <c r="AL271" i="3"/>
  <c r="DJ271" i="3" s="1"/>
  <c r="AM271" i="3"/>
  <c r="DK271" i="3" s="1"/>
  <c r="AN271" i="3"/>
  <c r="DL271" i="3" s="1"/>
  <c r="AO271" i="3"/>
  <c r="DM271" i="3" s="1"/>
  <c r="AD272" i="3"/>
  <c r="DB272" i="3" s="1"/>
  <c r="AE272" i="3"/>
  <c r="DC272" i="3" s="1"/>
  <c r="AF272" i="3"/>
  <c r="DD272" i="3" s="1"/>
  <c r="AG272" i="3"/>
  <c r="DE272" i="3" s="1"/>
  <c r="AH272" i="3"/>
  <c r="DF272" i="3" s="1"/>
  <c r="AI272" i="3"/>
  <c r="DG272" i="3" s="1"/>
  <c r="AJ272" i="3"/>
  <c r="DH272" i="3" s="1"/>
  <c r="AK272" i="3"/>
  <c r="DI272" i="3" s="1"/>
  <c r="AL272" i="3"/>
  <c r="DJ272" i="3" s="1"/>
  <c r="AM272" i="3"/>
  <c r="DK272" i="3" s="1"/>
  <c r="AN272" i="3"/>
  <c r="DL272" i="3" s="1"/>
  <c r="AO272" i="3"/>
  <c r="DM272" i="3" s="1"/>
  <c r="AD273" i="3"/>
  <c r="DB273" i="3" s="1"/>
  <c r="AE273" i="3"/>
  <c r="DC273" i="3" s="1"/>
  <c r="AF273" i="3"/>
  <c r="DD273" i="3" s="1"/>
  <c r="AG273" i="3"/>
  <c r="DE273" i="3" s="1"/>
  <c r="AH273" i="3"/>
  <c r="DF273" i="3" s="1"/>
  <c r="AI273" i="3"/>
  <c r="DG273" i="3" s="1"/>
  <c r="AJ273" i="3"/>
  <c r="DH273" i="3" s="1"/>
  <c r="AK273" i="3"/>
  <c r="DI273" i="3" s="1"/>
  <c r="AL273" i="3"/>
  <c r="DJ273" i="3" s="1"/>
  <c r="AM273" i="3"/>
  <c r="DK273" i="3" s="1"/>
  <c r="AN273" i="3"/>
  <c r="DL273" i="3" s="1"/>
  <c r="AO273" i="3"/>
  <c r="DM273" i="3" s="1"/>
  <c r="AD274" i="3"/>
  <c r="DB274" i="3" s="1"/>
  <c r="AE274" i="3"/>
  <c r="DC274" i="3" s="1"/>
  <c r="AF274" i="3"/>
  <c r="DD274" i="3" s="1"/>
  <c r="AG274" i="3"/>
  <c r="DE274" i="3" s="1"/>
  <c r="AH274" i="3"/>
  <c r="DF274" i="3" s="1"/>
  <c r="AI274" i="3"/>
  <c r="DG274" i="3" s="1"/>
  <c r="AJ274" i="3"/>
  <c r="DH274" i="3" s="1"/>
  <c r="AK274" i="3"/>
  <c r="DI274" i="3" s="1"/>
  <c r="AL274" i="3"/>
  <c r="DJ274" i="3" s="1"/>
  <c r="AM274" i="3"/>
  <c r="DK274" i="3" s="1"/>
  <c r="AN274" i="3"/>
  <c r="DL274" i="3" s="1"/>
  <c r="AO274" i="3"/>
  <c r="DM274" i="3" s="1"/>
  <c r="AD275" i="3"/>
  <c r="DB275" i="3" s="1"/>
  <c r="AE275" i="3"/>
  <c r="DC275" i="3" s="1"/>
  <c r="AF275" i="3"/>
  <c r="DD275" i="3" s="1"/>
  <c r="AG275" i="3"/>
  <c r="DE275" i="3" s="1"/>
  <c r="AH275" i="3"/>
  <c r="DF275" i="3" s="1"/>
  <c r="AI275" i="3"/>
  <c r="DG275" i="3" s="1"/>
  <c r="AJ275" i="3"/>
  <c r="DH275" i="3" s="1"/>
  <c r="AK275" i="3"/>
  <c r="DI275" i="3" s="1"/>
  <c r="AL275" i="3"/>
  <c r="DJ275" i="3" s="1"/>
  <c r="AM275" i="3"/>
  <c r="DK275" i="3" s="1"/>
  <c r="AN275" i="3"/>
  <c r="DL275" i="3" s="1"/>
  <c r="AO275" i="3"/>
  <c r="DM275" i="3" s="1"/>
  <c r="AD276" i="3"/>
  <c r="DB276" i="3" s="1"/>
  <c r="AE276" i="3"/>
  <c r="DC276" i="3" s="1"/>
  <c r="AF276" i="3"/>
  <c r="DD276" i="3" s="1"/>
  <c r="AG276" i="3"/>
  <c r="DE276" i="3" s="1"/>
  <c r="AH276" i="3"/>
  <c r="DF276" i="3" s="1"/>
  <c r="AI276" i="3"/>
  <c r="DG276" i="3" s="1"/>
  <c r="AJ276" i="3"/>
  <c r="DH276" i="3" s="1"/>
  <c r="AK276" i="3"/>
  <c r="DI276" i="3" s="1"/>
  <c r="AL276" i="3"/>
  <c r="DJ276" i="3" s="1"/>
  <c r="AM276" i="3"/>
  <c r="DK276" i="3" s="1"/>
  <c r="AN276" i="3"/>
  <c r="DL276" i="3" s="1"/>
  <c r="AO276" i="3"/>
  <c r="DM276" i="3" s="1"/>
  <c r="AD277" i="3"/>
  <c r="DB277" i="3" s="1"/>
  <c r="AE277" i="3"/>
  <c r="DC277" i="3" s="1"/>
  <c r="AF277" i="3"/>
  <c r="DD277" i="3" s="1"/>
  <c r="AG277" i="3"/>
  <c r="DE277" i="3" s="1"/>
  <c r="AH277" i="3"/>
  <c r="DF277" i="3" s="1"/>
  <c r="AI277" i="3"/>
  <c r="AJ277" i="3"/>
  <c r="DH277" i="3" s="1"/>
  <c r="AK277" i="3"/>
  <c r="DI277" i="3" s="1"/>
  <c r="AL277" i="3"/>
  <c r="DJ277" i="3" s="1"/>
  <c r="AM277" i="3"/>
  <c r="DK277" i="3" s="1"/>
  <c r="AN277" i="3"/>
  <c r="DL277" i="3" s="1"/>
  <c r="AO277" i="3"/>
  <c r="DM277" i="3" s="1"/>
  <c r="AD278" i="3"/>
  <c r="DB278" i="3" s="1"/>
  <c r="AE278" i="3"/>
  <c r="DC278" i="3" s="1"/>
  <c r="AF278" i="3"/>
  <c r="DD278" i="3" s="1"/>
  <c r="AG278" i="3"/>
  <c r="DE278" i="3" s="1"/>
  <c r="AH278" i="3"/>
  <c r="DF278" i="3" s="1"/>
  <c r="AI278" i="3"/>
  <c r="DG278" i="3" s="1"/>
  <c r="AJ278" i="3"/>
  <c r="DH278" i="3" s="1"/>
  <c r="AK278" i="3"/>
  <c r="DI278" i="3" s="1"/>
  <c r="AL278" i="3"/>
  <c r="DJ278" i="3" s="1"/>
  <c r="AM278" i="3"/>
  <c r="DK278" i="3" s="1"/>
  <c r="AN278" i="3"/>
  <c r="DL278" i="3" s="1"/>
  <c r="AO278" i="3"/>
  <c r="DM278" i="3" s="1"/>
  <c r="AC250" i="3"/>
  <c r="AC251" i="3"/>
  <c r="AC252" i="3"/>
  <c r="AC253" i="3"/>
  <c r="AC254" i="3"/>
  <c r="AC255" i="3"/>
  <c r="AC256" i="3"/>
  <c r="AC257" i="3"/>
  <c r="AC258" i="3"/>
  <c r="AC259" i="3"/>
  <c r="DG250" i="3" l="1"/>
  <c r="DU250" i="3"/>
  <c r="DU274" i="3"/>
  <c r="EB274" i="3" s="1"/>
  <c r="DK263" i="3"/>
  <c r="DC252" i="3"/>
  <c r="DN252" i="3" s="1"/>
  <c r="DY263" i="3"/>
  <c r="DQ252" i="3"/>
  <c r="EB252" i="3" s="1"/>
  <c r="DT250" i="3"/>
  <c r="DG263" i="3"/>
  <c r="DC263" i="3"/>
  <c r="DK262" i="3"/>
  <c r="DN262" i="3" s="1"/>
  <c r="DU263" i="3"/>
  <c r="DY262" i="3"/>
  <c r="DC268" i="3"/>
  <c r="DN268" i="3" s="1"/>
  <c r="DQ268" i="3"/>
  <c r="DB258" i="3"/>
  <c r="DN258" i="3" s="1"/>
  <c r="DP258" i="3"/>
  <c r="EB258" i="3" s="1"/>
  <c r="DG256" i="3"/>
  <c r="DN256" i="3" s="1"/>
  <c r="DU256" i="3"/>
  <c r="EB256" i="3" s="1"/>
  <c r="DG277" i="3"/>
  <c r="DU277" i="3"/>
  <c r="EB277" i="3" s="1"/>
  <c r="DK253" i="3"/>
  <c r="DY253" i="3"/>
  <c r="DQ263" i="3"/>
  <c r="DF264" i="3"/>
  <c r="DN264" i="3" s="1"/>
  <c r="DT264" i="3"/>
  <c r="EB264" i="3" s="1"/>
  <c r="DT268" i="3"/>
  <c r="EB268" i="3" s="1"/>
  <c r="DQ251" i="3"/>
  <c r="EB251" i="3" s="1"/>
  <c r="DC251" i="3"/>
  <c r="DN251" i="3" s="1"/>
  <c r="DG257" i="3"/>
  <c r="DN257" i="3" s="1"/>
  <c r="DU257" i="3"/>
  <c r="EB257" i="3" s="1"/>
  <c r="DP278" i="3"/>
  <c r="EB278" i="3" s="1"/>
  <c r="DP275" i="3"/>
  <c r="EB275" i="3" s="1"/>
  <c r="DB250" i="3"/>
  <c r="DP250" i="3"/>
  <c r="DC250" i="3"/>
  <c r="DQ250" i="3"/>
  <c r="DH250" i="3"/>
  <c r="DV250" i="3"/>
  <c r="DG253" i="3"/>
  <c r="DU253" i="3"/>
  <c r="DR250" i="3"/>
  <c r="DD250" i="3"/>
  <c r="DN277" i="3"/>
  <c r="EB265" i="3"/>
  <c r="EB269" i="3"/>
  <c r="EB261" i="3"/>
  <c r="DN273" i="3"/>
  <c r="DN269" i="3"/>
  <c r="DN265" i="3"/>
  <c r="DE250" i="3"/>
  <c r="DS250" i="3"/>
  <c r="DN278" i="3"/>
  <c r="DN274" i="3"/>
  <c r="DN270" i="3"/>
  <c r="DN266" i="3"/>
  <c r="DN254" i="3"/>
  <c r="EB270" i="3"/>
  <c r="EB266" i="3"/>
  <c r="EB262" i="3"/>
  <c r="EB254" i="3"/>
  <c r="DN275" i="3"/>
  <c r="DN271" i="3"/>
  <c r="DN259" i="3"/>
  <c r="DN255" i="3"/>
  <c r="EB271" i="3"/>
  <c r="EB259" i="3"/>
  <c r="EB255" i="3"/>
  <c r="DN261" i="3"/>
  <c r="EB273" i="3"/>
  <c r="DN276" i="3"/>
  <c r="DN272" i="3"/>
  <c r="DN260" i="3"/>
  <c r="EB276" i="3"/>
  <c r="EB272" i="3"/>
  <c r="EB260" i="3"/>
  <c r="AC276" i="3"/>
  <c r="AC277" i="3"/>
  <c r="AC278" i="3"/>
  <c r="V278" i="3"/>
  <c r="V277" i="3"/>
  <c r="V276" i="3"/>
  <c r="DN263" i="3" l="1"/>
  <c r="EB263" i="3"/>
  <c r="EB253" i="3"/>
  <c r="DN253" i="3"/>
  <c r="DN250" i="3"/>
  <c r="EB250" i="3"/>
  <c r="EC257" i="3"/>
  <c r="EC269" i="3"/>
  <c r="EC260" i="3"/>
  <c r="EC276" i="3"/>
  <c r="EC273" i="3"/>
  <c r="EC265" i="3"/>
  <c r="EC251" i="3"/>
  <c r="EC266" i="3"/>
  <c r="EC277" i="3"/>
  <c r="EC252" i="3"/>
  <c r="EC268" i="3"/>
  <c r="EC255" i="3"/>
  <c r="EC263" i="3"/>
  <c r="EC262" i="3"/>
  <c r="EC278" i="3"/>
  <c r="EC271" i="3"/>
  <c r="EC270" i="3"/>
  <c r="EC258" i="3"/>
  <c r="EC274" i="3"/>
  <c r="EC261" i="3"/>
  <c r="EC264" i="3"/>
  <c r="EC256" i="3"/>
  <c r="EC272" i="3"/>
  <c r="EC259" i="3"/>
  <c r="EC275" i="3"/>
  <c r="EC254" i="3"/>
  <c r="J267" i="3"/>
  <c r="V267" i="3" s="1"/>
  <c r="AC271" i="3"/>
  <c r="AC272" i="3"/>
  <c r="AC273" i="3"/>
  <c r="AC274" i="3"/>
  <c r="AC275" i="3"/>
  <c r="V271" i="3"/>
  <c r="V272" i="3"/>
  <c r="V273" i="3"/>
  <c r="V274" i="3"/>
  <c r="V275" i="3"/>
  <c r="V270" i="3"/>
  <c r="V269" i="3"/>
  <c r="V268" i="3"/>
  <c r="V266" i="3"/>
  <c r="AC270" i="3"/>
  <c r="AC269" i="3"/>
  <c r="AC268" i="3"/>
  <c r="AC267" i="3"/>
  <c r="AC266" i="3"/>
  <c r="EC253" i="3" l="1"/>
  <c r="EC250" i="3"/>
  <c r="DB267" i="3"/>
  <c r="DN267" i="3" s="1"/>
  <c r="DP267" i="3"/>
  <c r="EB267" i="3" s="1"/>
  <c r="AC265" i="3"/>
  <c r="AC264" i="3"/>
  <c r="V265" i="3"/>
  <c r="V264" i="3"/>
  <c r="AC263" i="3"/>
  <c r="AC262" i="3"/>
  <c r="AC261" i="3"/>
  <c r="AC260" i="3"/>
  <c r="V261" i="3"/>
  <c r="V262" i="3"/>
  <c r="V263" i="3"/>
  <c r="V258" i="3"/>
  <c r="V259" i="3"/>
  <c r="V260" i="3"/>
  <c r="V257" i="3"/>
  <c r="V256" i="3"/>
  <c r="V255" i="3"/>
  <c r="V254" i="3"/>
  <c r="V253" i="3"/>
  <c r="V252" i="3"/>
  <c r="V251" i="3"/>
  <c r="V250" i="3"/>
  <c r="EC267" i="3" l="1"/>
  <c r="K4" i="3"/>
  <c r="L4" i="3"/>
  <c r="M4" i="3"/>
  <c r="N4" i="3"/>
  <c r="O4" i="3"/>
  <c r="P4" i="3"/>
  <c r="Q4" i="3"/>
  <c r="R4" i="3"/>
  <c r="S4" i="3"/>
  <c r="T4" i="3"/>
  <c r="U4" i="3"/>
  <c r="J4" i="3"/>
  <c r="BO248" i="3" l="1"/>
  <c r="CB248" i="3" s="1"/>
  <c r="BP248" i="3"/>
  <c r="CC248" i="3" s="1"/>
  <c r="BQ248" i="3"/>
  <c r="CD248" i="3" s="1"/>
  <c r="BR248" i="3"/>
  <c r="CE248" i="3" s="1"/>
  <c r="BS248" i="3"/>
  <c r="CF248" i="3" s="1"/>
  <c r="BT248" i="3"/>
  <c r="CG248" i="3" s="1"/>
  <c r="BU248" i="3"/>
  <c r="CH248" i="3" s="1"/>
  <c r="BV248" i="3"/>
  <c r="CI248" i="3" s="1"/>
  <c r="BW248" i="3"/>
  <c r="CJ248" i="3" s="1"/>
  <c r="BX248" i="3"/>
  <c r="CK248" i="3" s="1"/>
  <c r="BY248" i="3"/>
  <c r="CL248" i="3" s="1"/>
  <c r="BZ248" i="3"/>
  <c r="CM248" i="3" s="1"/>
  <c r="BO249" i="3"/>
  <c r="BP249" i="3"/>
  <c r="CC249" i="3" s="1"/>
  <c r="BQ249" i="3"/>
  <c r="CD249" i="3" s="1"/>
  <c r="BR249" i="3"/>
  <c r="CE249" i="3" s="1"/>
  <c r="BS249" i="3"/>
  <c r="CF249" i="3" s="1"/>
  <c r="BT249" i="3"/>
  <c r="CG249" i="3" s="1"/>
  <c r="BU249" i="3"/>
  <c r="CH249" i="3" s="1"/>
  <c r="BV249" i="3"/>
  <c r="CI249" i="3" s="1"/>
  <c r="BW249" i="3"/>
  <c r="CJ249" i="3" s="1"/>
  <c r="BX249" i="3"/>
  <c r="CK249" i="3" s="1"/>
  <c r="BY249" i="3"/>
  <c r="CL249" i="3" s="1"/>
  <c r="BZ249" i="3"/>
  <c r="CM249" i="3" s="1"/>
  <c r="CB249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C248" i="3"/>
  <c r="AC249" i="3"/>
  <c r="V248" i="3"/>
  <c r="V249" i="3"/>
  <c r="DF249" i="3" l="1"/>
  <c r="DB249" i="3"/>
  <c r="DJ248" i="3"/>
  <c r="DF248" i="3"/>
  <c r="DB248" i="3"/>
  <c r="DX249" i="3"/>
  <c r="DT249" i="3"/>
  <c r="DP249" i="3"/>
  <c r="DX248" i="3"/>
  <c r="DT248" i="3"/>
  <c r="DP248" i="3"/>
  <c r="DJ249" i="3"/>
  <c r="DL249" i="3"/>
  <c r="DD249" i="3"/>
  <c r="DL248" i="3"/>
  <c r="DH248" i="3"/>
  <c r="DD248" i="3"/>
  <c r="DZ249" i="3"/>
  <c r="DV249" i="3"/>
  <c r="DR249" i="3"/>
  <c r="DZ248" i="3"/>
  <c r="DV248" i="3"/>
  <c r="DR248" i="3"/>
  <c r="DH249" i="3"/>
  <c r="DK249" i="3"/>
  <c r="DG249" i="3"/>
  <c r="DC249" i="3"/>
  <c r="DK248" i="3"/>
  <c r="DG248" i="3"/>
  <c r="DC248" i="3"/>
  <c r="DY249" i="3"/>
  <c r="DU249" i="3"/>
  <c r="DQ249" i="3"/>
  <c r="DY248" i="3"/>
  <c r="DU248" i="3"/>
  <c r="DQ248" i="3"/>
  <c r="DM249" i="3"/>
  <c r="DI249" i="3"/>
  <c r="DE249" i="3"/>
  <c r="DM248" i="3"/>
  <c r="DI248" i="3"/>
  <c r="DE248" i="3"/>
  <c r="EA249" i="3"/>
  <c r="DW249" i="3"/>
  <c r="DS249" i="3"/>
  <c r="EA248" i="3"/>
  <c r="DW248" i="3"/>
  <c r="DS248" i="3"/>
  <c r="BO237" i="3"/>
  <c r="CB237" i="3" s="1"/>
  <c r="BP237" i="3"/>
  <c r="CC237" i="3" s="1"/>
  <c r="BQ237" i="3"/>
  <c r="CD237" i="3" s="1"/>
  <c r="BR237" i="3"/>
  <c r="CE237" i="3" s="1"/>
  <c r="BS237" i="3"/>
  <c r="CF237" i="3" s="1"/>
  <c r="BT237" i="3"/>
  <c r="CG237" i="3" s="1"/>
  <c r="BU237" i="3"/>
  <c r="CH237" i="3" s="1"/>
  <c r="BV237" i="3"/>
  <c r="CI237" i="3" s="1"/>
  <c r="BW237" i="3"/>
  <c r="CJ237" i="3" s="1"/>
  <c r="BX237" i="3"/>
  <c r="CK237" i="3" s="1"/>
  <c r="BY237" i="3"/>
  <c r="CL237" i="3" s="1"/>
  <c r="BZ237" i="3"/>
  <c r="CM237" i="3" s="1"/>
  <c r="BO238" i="3"/>
  <c r="CB238" i="3" s="1"/>
  <c r="BP238" i="3"/>
  <c r="CC238" i="3" s="1"/>
  <c r="BQ238" i="3"/>
  <c r="CD238" i="3" s="1"/>
  <c r="BR238" i="3"/>
  <c r="CE238" i="3" s="1"/>
  <c r="BS238" i="3"/>
  <c r="CF238" i="3" s="1"/>
  <c r="BT238" i="3"/>
  <c r="CG238" i="3" s="1"/>
  <c r="BU238" i="3"/>
  <c r="CH238" i="3" s="1"/>
  <c r="BV238" i="3"/>
  <c r="CI238" i="3" s="1"/>
  <c r="BW238" i="3"/>
  <c r="CJ238" i="3" s="1"/>
  <c r="BX238" i="3"/>
  <c r="CK238" i="3" s="1"/>
  <c r="BY238" i="3"/>
  <c r="CL238" i="3" s="1"/>
  <c r="BZ238" i="3"/>
  <c r="CM238" i="3" s="1"/>
  <c r="BO239" i="3"/>
  <c r="CB239" i="3" s="1"/>
  <c r="BP239" i="3"/>
  <c r="CC239" i="3" s="1"/>
  <c r="BQ239" i="3"/>
  <c r="CD239" i="3" s="1"/>
  <c r="BR239" i="3"/>
  <c r="CE239" i="3" s="1"/>
  <c r="BS239" i="3"/>
  <c r="CF239" i="3" s="1"/>
  <c r="BT239" i="3"/>
  <c r="CG239" i="3" s="1"/>
  <c r="BU239" i="3"/>
  <c r="CH239" i="3" s="1"/>
  <c r="BV239" i="3"/>
  <c r="CI239" i="3" s="1"/>
  <c r="BW239" i="3"/>
  <c r="CJ239" i="3" s="1"/>
  <c r="BX239" i="3"/>
  <c r="CK239" i="3" s="1"/>
  <c r="BY239" i="3"/>
  <c r="CL239" i="3" s="1"/>
  <c r="BZ239" i="3"/>
  <c r="CM239" i="3" s="1"/>
  <c r="BO240" i="3"/>
  <c r="CB240" i="3" s="1"/>
  <c r="BP240" i="3"/>
  <c r="CC240" i="3" s="1"/>
  <c r="BQ240" i="3"/>
  <c r="CD240" i="3" s="1"/>
  <c r="BR240" i="3"/>
  <c r="CE240" i="3" s="1"/>
  <c r="BS240" i="3"/>
  <c r="CF240" i="3" s="1"/>
  <c r="BT240" i="3"/>
  <c r="CG240" i="3" s="1"/>
  <c r="BU240" i="3"/>
  <c r="CH240" i="3" s="1"/>
  <c r="BV240" i="3"/>
  <c r="CI240" i="3" s="1"/>
  <c r="BW240" i="3"/>
  <c r="CJ240" i="3" s="1"/>
  <c r="BX240" i="3"/>
  <c r="CK240" i="3" s="1"/>
  <c r="BY240" i="3"/>
  <c r="CL240" i="3" s="1"/>
  <c r="BZ240" i="3"/>
  <c r="CM240" i="3" s="1"/>
  <c r="BO241" i="3"/>
  <c r="CB241" i="3" s="1"/>
  <c r="BP241" i="3"/>
  <c r="CC241" i="3" s="1"/>
  <c r="BQ241" i="3"/>
  <c r="CD241" i="3" s="1"/>
  <c r="BR241" i="3"/>
  <c r="CE241" i="3" s="1"/>
  <c r="BS241" i="3"/>
  <c r="CF241" i="3" s="1"/>
  <c r="BT241" i="3"/>
  <c r="CG241" i="3" s="1"/>
  <c r="BU241" i="3"/>
  <c r="CH241" i="3" s="1"/>
  <c r="BV241" i="3"/>
  <c r="CI241" i="3" s="1"/>
  <c r="BW241" i="3"/>
  <c r="CJ241" i="3" s="1"/>
  <c r="BX241" i="3"/>
  <c r="CK241" i="3" s="1"/>
  <c r="BY241" i="3"/>
  <c r="CL241" i="3" s="1"/>
  <c r="BZ241" i="3"/>
  <c r="CM241" i="3" s="1"/>
  <c r="BO242" i="3"/>
  <c r="CB242" i="3" s="1"/>
  <c r="BP242" i="3"/>
  <c r="CC242" i="3" s="1"/>
  <c r="BQ242" i="3"/>
  <c r="CD242" i="3" s="1"/>
  <c r="BR242" i="3"/>
  <c r="CE242" i="3" s="1"/>
  <c r="BS242" i="3"/>
  <c r="CF242" i="3" s="1"/>
  <c r="BT242" i="3"/>
  <c r="CG242" i="3" s="1"/>
  <c r="BU242" i="3"/>
  <c r="CH242" i="3" s="1"/>
  <c r="BV242" i="3"/>
  <c r="CI242" i="3" s="1"/>
  <c r="BW242" i="3"/>
  <c r="CJ242" i="3" s="1"/>
  <c r="BX242" i="3"/>
  <c r="CK242" i="3" s="1"/>
  <c r="BY242" i="3"/>
  <c r="CL242" i="3" s="1"/>
  <c r="BZ242" i="3"/>
  <c r="CM242" i="3" s="1"/>
  <c r="BO243" i="3"/>
  <c r="CB243" i="3" s="1"/>
  <c r="BP243" i="3"/>
  <c r="CC243" i="3" s="1"/>
  <c r="BQ243" i="3"/>
  <c r="CD243" i="3" s="1"/>
  <c r="BR243" i="3"/>
  <c r="CE243" i="3" s="1"/>
  <c r="BS243" i="3"/>
  <c r="CF243" i="3" s="1"/>
  <c r="BT243" i="3"/>
  <c r="CG243" i="3" s="1"/>
  <c r="BU243" i="3"/>
  <c r="CH243" i="3" s="1"/>
  <c r="BV243" i="3"/>
  <c r="CI243" i="3" s="1"/>
  <c r="BW243" i="3"/>
  <c r="CJ243" i="3" s="1"/>
  <c r="BX243" i="3"/>
  <c r="CK243" i="3" s="1"/>
  <c r="BY243" i="3"/>
  <c r="CL243" i="3" s="1"/>
  <c r="BZ243" i="3"/>
  <c r="CM243" i="3" s="1"/>
  <c r="BO244" i="3"/>
  <c r="CB244" i="3" s="1"/>
  <c r="BP244" i="3"/>
  <c r="CC244" i="3" s="1"/>
  <c r="BQ244" i="3"/>
  <c r="CD244" i="3" s="1"/>
  <c r="BR244" i="3"/>
  <c r="CE244" i="3" s="1"/>
  <c r="BS244" i="3"/>
  <c r="CF244" i="3" s="1"/>
  <c r="BT244" i="3"/>
  <c r="CG244" i="3" s="1"/>
  <c r="BU244" i="3"/>
  <c r="CH244" i="3" s="1"/>
  <c r="BV244" i="3"/>
  <c r="CI244" i="3" s="1"/>
  <c r="BW244" i="3"/>
  <c r="CJ244" i="3" s="1"/>
  <c r="BX244" i="3"/>
  <c r="CK244" i="3" s="1"/>
  <c r="BY244" i="3"/>
  <c r="CL244" i="3" s="1"/>
  <c r="BZ244" i="3"/>
  <c r="CM244" i="3" s="1"/>
  <c r="BO245" i="3"/>
  <c r="CB245" i="3" s="1"/>
  <c r="BP245" i="3"/>
  <c r="CC245" i="3" s="1"/>
  <c r="BQ245" i="3"/>
  <c r="CD245" i="3" s="1"/>
  <c r="BR245" i="3"/>
  <c r="CE245" i="3" s="1"/>
  <c r="BS245" i="3"/>
  <c r="CF245" i="3" s="1"/>
  <c r="BT245" i="3"/>
  <c r="CG245" i="3" s="1"/>
  <c r="BU245" i="3"/>
  <c r="CH245" i="3" s="1"/>
  <c r="BV245" i="3"/>
  <c r="CI245" i="3" s="1"/>
  <c r="BW245" i="3"/>
  <c r="CJ245" i="3" s="1"/>
  <c r="BX245" i="3"/>
  <c r="CK245" i="3" s="1"/>
  <c r="BY245" i="3"/>
  <c r="CL245" i="3" s="1"/>
  <c r="BZ245" i="3"/>
  <c r="CM245" i="3" s="1"/>
  <c r="BO246" i="3"/>
  <c r="CB246" i="3" s="1"/>
  <c r="BP246" i="3"/>
  <c r="CC246" i="3" s="1"/>
  <c r="BQ246" i="3"/>
  <c r="CD246" i="3" s="1"/>
  <c r="BR246" i="3"/>
  <c r="CE246" i="3" s="1"/>
  <c r="BS246" i="3"/>
  <c r="CF246" i="3" s="1"/>
  <c r="BT246" i="3"/>
  <c r="CG246" i="3" s="1"/>
  <c r="BU246" i="3"/>
  <c r="CH246" i="3" s="1"/>
  <c r="BV246" i="3"/>
  <c r="CI246" i="3" s="1"/>
  <c r="BW246" i="3"/>
  <c r="CJ246" i="3" s="1"/>
  <c r="BX246" i="3"/>
  <c r="CK246" i="3" s="1"/>
  <c r="BY246" i="3"/>
  <c r="CL246" i="3" s="1"/>
  <c r="BZ246" i="3"/>
  <c r="CM246" i="3" s="1"/>
  <c r="AV237" i="3"/>
  <c r="DP237" i="3" s="1"/>
  <c r="AW237" i="3"/>
  <c r="DQ237" i="3" s="1"/>
  <c r="AX237" i="3"/>
  <c r="AY237" i="3"/>
  <c r="DS237" i="3" s="1"/>
  <c r="AZ237" i="3"/>
  <c r="BA237" i="3"/>
  <c r="DU237" i="3" s="1"/>
  <c r="BB237" i="3"/>
  <c r="DV237" i="3" s="1"/>
  <c r="BC237" i="3"/>
  <c r="DW237" i="3" s="1"/>
  <c r="BD237" i="3"/>
  <c r="DX237" i="3" s="1"/>
  <c r="BE237" i="3"/>
  <c r="BF237" i="3"/>
  <c r="BG237" i="3"/>
  <c r="EA237" i="3" s="1"/>
  <c r="AV238" i="3"/>
  <c r="DP238" i="3" s="1"/>
  <c r="AW238" i="3"/>
  <c r="DQ238" i="3" s="1"/>
  <c r="AX238" i="3"/>
  <c r="DR238" i="3" s="1"/>
  <c r="AY238" i="3"/>
  <c r="AZ238" i="3"/>
  <c r="BA238" i="3"/>
  <c r="DU238" i="3" s="1"/>
  <c r="BB238" i="3"/>
  <c r="BC238" i="3"/>
  <c r="BD238" i="3"/>
  <c r="DX238" i="3" s="1"/>
  <c r="BE238" i="3"/>
  <c r="DY238" i="3" s="1"/>
  <c r="BF238" i="3"/>
  <c r="DZ238" i="3" s="1"/>
  <c r="BG238" i="3"/>
  <c r="EA238" i="3" s="1"/>
  <c r="AV239" i="3"/>
  <c r="DP239" i="3" s="1"/>
  <c r="AW239" i="3"/>
  <c r="DQ239" i="3" s="1"/>
  <c r="AX239" i="3"/>
  <c r="DR239" i="3" s="1"/>
  <c r="AY239" i="3"/>
  <c r="AZ239" i="3"/>
  <c r="DT239" i="3" s="1"/>
  <c r="BA239" i="3"/>
  <c r="DU239" i="3" s="1"/>
  <c r="BB239" i="3"/>
  <c r="BC239" i="3"/>
  <c r="DW239" i="3" s="1"/>
  <c r="BD239" i="3"/>
  <c r="DX239" i="3" s="1"/>
  <c r="BE239" i="3"/>
  <c r="DY239" i="3" s="1"/>
  <c r="BF239" i="3"/>
  <c r="BG239" i="3"/>
  <c r="EA239" i="3" s="1"/>
  <c r="AV240" i="3"/>
  <c r="DP240" i="3" s="1"/>
  <c r="AW240" i="3"/>
  <c r="DQ240" i="3" s="1"/>
  <c r="AX240" i="3"/>
  <c r="DR240" i="3" s="1"/>
  <c r="AY240" i="3"/>
  <c r="DS240" i="3" s="1"/>
  <c r="AZ240" i="3"/>
  <c r="DT240" i="3" s="1"/>
  <c r="BA240" i="3"/>
  <c r="DU240" i="3" s="1"/>
  <c r="BB240" i="3"/>
  <c r="DV240" i="3" s="1"/>
  <c r="BC240" i="3"/>
  <c r="DW240" i="3" s="1"/>
  <c r="BD240" i="3"/>
  <c r="DX240" i="3" s="1"/>
  <c r="BE240" i="3"/>
  <c r="DY240" i="3" s="1"/>
  <c r="BF240" i="3"/>
  <c r="DZ240" i="3" s="1"/>
  <c r="BG240" i="3"/>
  <c r="AV241" i="3"/>
  <c r="DP241" i="3" s="1"/>
  <c r="AW241" i="3"/>
  <c r="DQ241" i="3" s="1"/>
  <c r="AX241" i="3"/>
  <c r="AY241" i="3"/>
  <c r="DS241" i="3" s="1"/>
  <c r="AZ241" i="3"/>
  <c r="DT241" i="3" s="1"/>
  <c r="BA241" i="3"/>
  <c r="DU241" i="3" s="1"/>
  <c r="BB241" i="3"/>
  <c r="BC241" i="3"/>
  <c r="BD241" i="3"/>
  <c r="BE241" i="3"/>
  <c r="DY241" i="3" s="1"/>
  <c r="BF241" i="3"/>
  <c r="BG241" i="3"/>
  <c r="EA241" i="3" s="1"/>
  <c r="AV242" i="3"/>
  <c r="DP242" i="3" s="1"/>
  <c r="AW242" i="3"/>
  <c r="DQ242" i="3" s="1"/>
  <c r="AX242" i="3"/>
  <c r="AY242" i="3"/>
  <c r="DS242" i="3" s="1"/>
  <c r="AZ242" i="3"/>
  <c r="DT242" i="3" s="1"/>
  <c r="BA242" i="3"/>
  <c r="DU242" i="3" s="1"/>
  <c r="BB242" i="3"/>
  <c r="DV242" i="3" s="1"/>
  <c r="BC242" i="3"/>
  <c r="DW242" i="3" s="1"/>
  <c r="BD242" i="3"/>
  <c r="DX242" i="3" s="1"/>
  <c r="BE242" i="3"/>
  <c r="DY242" i="3" s="1"/>
  <c r="BF242" i="3"/>
  <c r="BG242" i="3"/>
  <c r="AV243" i="3"/>
  <c r="DP243" i="3" s="1"/>
  <c r="AW243" i="3"/>
  <c r="DQ243" i="3" s="1"/>
  <c r="AX243" i="3"/>
  <c r="DR243" i="3" s="1"/>
  <c r="AY243" i="3"/>
  <c r="DS243" i="3" s="1"/>
  <c r="AZ243" i="3"/>
  <c r="BA243" i="3"/>
  <c r="DU243" i="3" s="1"/>
  <c r="BB243" i="3"/>
  <c r="BC243" i="3"/>
  <c r="DW243" i="3" s="1"/>
  <c r="BD243" i="3"/>
  <c r="DX243" i="3" s="1"/>
  <c r="BE243" i="3"/>
  <c r="DY243" i="3" s="1"/>
  <c r="BF243" i="3"/>
  <c r="DZ243" i="3" s="1"/>
  <c r="BG243" i="3"/>
  <c r="AV244" i="3"/>
  <c r="DP244" i="3" s="1"/>
  <c r="AW244" i="3"/>
  <c r="DQ244" i="3" s="1"/>
  <c r="AX244" i="3"/>
  <c r="DR244" i="3" s="1"/>
  <c r="AY244" i="3"/>
  <c r="DS244" i="3" s="1"/>
  <c r="AZ244" i="3"/>
  <c r="BA244" i="3"/>
  <c r="DU244" i="3" s="1"/>
  <c r="BB244" i="3"/>
  <c r="BC244" i="3"/>
  <c r="DW244" i="3" s="1"/>
  <c r="BD244" i="3"/>
  <c r="BE244" i="3"/>
  <c r="DY244" i="3" s="1"/>
  <c r="BF244" i="3"/>
  <c r="DZ244" i="3" s="1"/>
  <c r="BG244" i="3"/>
  <c r="EA244" i="3" s="1"/>
  <c r="AV245" i="3"/>
  <c r="AW245" i="3"/>
  <c r="DQ245" i="3" s="1"/>
  <c r="AX245" i="3"/>
  <c r="DR245" i="3" s="1"/>
  <c r="AY245" i="3"/>
  <c r="AZ245" i="3"/>
  <c r="BA245" i="3"/>
  <c r="BB245" i="3"/>
  <c r="DV245" i="3" s="1"/>
  <c r="BC245" i="3"/>
  <c r="BD245" i="3"/>
  <c r="BE245" i="3"/>
  <c r="BF245" i="3"/>
  <c r="DZ245" i="3" s="1"/>
  <c r="BG245" i="3"/>
  <c r="AV246" i="3"/>
  <c r="AW246" i="3"/>
  <c r="AX246" i="3"/>
  <c r="DR246" i="3" s="1"/>
  <c r="AY246" i="3"/>
  <c r="AZ246" i="3"/>
  <c r="BA246" i="3"/>
  <c r="BB246" i="3"/>
  <c r="DV246" i="3" s="1"/>
  <c r="BC246" i="3"/>
  <c r="BD246" i="3"/>
  <c r="BE246" i="3"/>
  <c r="BF246" i="3"/>
  <c r="DZ246" i="3" s="1"/>
  <c r="BG246" i="3"/>
  <c r="AD237" i="3"/>
  <c r="DB237" i="3" s="1"/>
  <c r="AE237" i="3"/>
  <c r="DC237" i="3" s="1"/>
  <c r="AF237" i="3"/>
  <c r="AG237" i="3"/>
  <c r="DE237" i="3" s="1"/>
  <c r="AH237" i="3"/>
  <c r="AI237" i="3"/>
  <c r="DG237" i="3" s="1"/>
  <c r="AJ237" i="3"/>
  <c r="DH237" i="3" s="1"/>
  <c r="AK237" i="3"/>
  <c r="DI237" i="3" s="1"/>
  <c r="AL237" i="3"/>
  <c r="DJ237" i="3" s="1"/>
  <c r="AM237" i="3"/>
  <c r="AN237" i="3"/>
  <c r="AO237" i="3"/>
  <c r="DM237" i="3" s="1"/>
  <c r="AD238" i="3"/>
  <c r="DB238" i="3" s="1"/>
  <c r="AE238" i="3"/>
  <c r="DC238" i="3" s="1"/>
  <c r="AF238" i="3"/>
  <c r="DD238" i="3" s="1"/>
  <c r="AG238" i="3"/>
  <c r="AH238" i="3"/>
  <c r="AI238" i="3"/>
  <c r="DG238" i="3" s="1"/>
  <c r="AJ238" i="3"/>
  <c r="AK238" i="3"/>
  <c r="AL238" i="3"/>
  <c r="DJ238" i="3" s="1"/>
  <c r="AM238" i="3"/>
  <c r="DK238" i="3" s="1"/>
  <c r="AN238" i="3"/>
  <c r="DL238" i="3" s="1"/>
  <c r="AO238" i="3"/>
  <c r="DM238" i="3" s="1"/>
  <c r="AD239" i="3"/>
  <c r="DB239" i="3" s="1"/>
  <c r="AE239" i="3"/>
  <c r="DC239" i="3" s="1"/>
  <c r="AF239" i="3"/>
  <c r="DD239" i="3" s="1"/>
  <c r="AG239" i="3"/>
  <c r="AH239" i="3"/>
  <c r="DF239" i="3" s="1"/>
  <c r="AI239" i="3"/>
  <c r="DG239" i="3" s="1"/>
  <c r="AJ239" i="3"/>
  <c r="AK239" i="3"/>
  <c r="DI239" i="3" s="1"/>
  <c r="AL239" i="3"/>
  <c r="DJ239" i="3" s="1"/>
  <c r="AM239" i="3"/>
  <c r="DK239" i="3" s="1"/>
  <c r="AN239" i="3"/>
  <c r="AO239" i="3"/>
  <c r="DM239" i="3" s="1"/>
  <c r="AD240" i="3"/>
  <c r="DB240" i="3" s="1"/>
  <c r="AE240" i="3"/>
  <c r="DC240" i="3" s="1"/>
  <c r="AF240" i="3"/>
  <c r="DD240" i="3" s="1"/>
  <c r="AG240" i="3"/>
  <c r="DE240" i="3" s="1"/>
  <c r="AH240" i="3"/>
  <c r="DF240" i="3" s="1"/>
  <c r="AI240" i="3"/>
  <c r="DG240" i="3" s="1"/>
  <c r="AJ240" i="3"/>
  <c r="DH240" i="3" s="1"/>
  <c r="AK240" i="3"/>
  <c r="DI240" i="3" s="1"/>
  <c r="AL240" i="3"/>
  <c r="DJ240" i="3" s="1"/>
  <c r="AM240" i="3"/>
  <c r="DK240" i="3" s="1"/>
  <c r="AN240" i="3"/>
  <c r="DL240" i="3" s="1"/>
  <c r="AO240" i="3"/>
  <c r="AD241" i="3"/>
  <c r="DB241" i="3" s="1"/>
  <c r="AE241" i="3"/>
  <c r="DC241" i="3" s="1"/>
  <c r="AF241" i="3"/>
  <c r="DD241" i="3" s="1"/>
  <c r="AG241" i="3"/>
  <c r="DE241" i="3" s="1"/>
  <c r="AH241" i="3"/>
  <c r="DF241" i="3" s="1"/>
  <c r="AI241" i="3"/>
  <c r="DG241" i="3" s="1"/>
  <c r="AJ241" i="3"/>
  <c r="AK241" i="3"/>
  <c r="AL241" i="3"/>
  <c r="AM241" i="3"/>
  <c r="DK241" i="3" s="1"/>
  <c r="AN241" i="3"/>
  <c r="AO241" i="3"/>
  <c r="DM241" i="3" s="1"/>
  <c r="AD242" i="3"/>
  <c r="DB242" i="3" s="1"/>
  <c r="AE242" i="3"/>
  <c r="DC242" i="3" s="1"/>
  <c r="AF242" i="3"/>
  <c r="AG242" i="3"/>
  <c r="DE242" i="3" s="1"/>
  <c r="AH242" i="3"/>
  <c r="DF242" i="3" s="1"/>
  <c r="AI242" i="3"/>
  <c r="DG242" i="3" s="1"/>
  <c r="AJ242" i="3"/>
  <c r="DH242" i="3" s="1"/>
  <c r="AK242" i="3"/>
  <c r="DI242" i="3" s="1"/>
  <c r="AL242" i="3"/>
  <c r="DJ242" i="3" s="1"/>
  <c r="AM242" i="3"/>
  <c r="DK242" i="3" s="1"/>
  <c r="AN242" i="3"/>
  <c r="AO242" i="3"/>
  <c r="AD243" i="3"/>
  <c r="DB243" i="3" s="1"/>
  <c r="AE243" i="3"/>
  <c r="DC243" i="3" s="1"/>
  <c r="AF243" i="3"/>
  <c r="DD243" i="3" s="1"/>
  <c r="AG243" i="3"/>
  <c r="DE243" i="3" s="1"/>
  <c r="AH243" i="3"/>
  <c r="AI243" i="3"/>
  <c r="DG243" i="3" s="1"/>
  <c r="AJ243" i="3"/>
  <c r="DH243" i="3" s="1"/>
  <c r="AK243" i="3"/>
  <c r="DI243" i="3" s="1"/>
  <c r="AL243" i="3"/>
  <c r="DJ243" i="3" s="1"/>
  <c r="AM243" i="3"/>
  <c r="DK243" i="3" s="1"/>
  <c r="AN243" i="3"/>
  <c r="DL243" i="3" s="1"/>
  <c r="AO243" i="3"/>
  <c r="DM243" i="3" s="1"/>
  <c r="AD244" i="3"/>
  <c r="DB244" i="3" s="1"/>
  <c r="AE244" i="3"/>
  <c r="DC244" i="3" s="1"/>
  <c r="AF244" i="3"/>
  <c r="DD244" i="3" s="1"/>
  <c r="AG244" i="3"/>
  <c r="DE244" i="3" s="1"/>
  <c r="AH244" i="3"/>
  <c r="AI244" i="3"/>
  <c r="DG244" i="3" s="1"/>
  <c r="AJ244" i="3"/>
  <c r="DH244" i="3" s="1"/>
  <c r="AK244" i="3"/>
  <c r="DI244" i="3" s="1"/>
  <c r="AL244" i="3"/>
  <c r="AM244" i="3"/>
  <c r="DK244" i="3" s="1"/>
  <c r="AN244" i="3"/>
  <c r="DL244" i="3" s="1"/>
  <c r="AO244" i="3"/>
  <c r="DM244" i="3" s="1"/>
  <c r="AD245" i="3"/>
  <c r="AE245" i="3"/>
  <c r="DC245" i="3" s="1"/>
  <c r="AF245" i="3"/>
  <c r="DD245" i="3" s="1"/>
  <c r="AG245" i="3"/>
  <c r="AH245" i="3"/>
  <c r="AI245" i="3"/>
  <c r="AJ245" i="3"/>
  <c r="DH245" i="3" s="1"/>
  <c r="AK245" i="3"/>
  <c r="AL245" i="3"/>
  <c r="AM245" i="3"/>
  <c r="AN245" i="3"/>
  <c r="DL245" i="3" s="1"/>
  <c r="AO245" i="3"/>
  <c r="AD246" i="3"/>
  <c r="AE246" i="3"/>
  <c r="AF246" i="3"/>
  <c r="DD246" i="3" s="1"/>
  <c r="AG246" i="3"/>
  <c r="AH246" i="3"/>
  <c r="AI246" i="3"/>
  <c r="AJ246" i="3"/>
  <c r="DH246" i="3" s="1"/>
  <c r="AK246" i="3"/>
  <c r="AL246" i="3"/>
  <c r="AM246" i="3"/>
  <c r="AN246" i="3"/>
  <c r="DL246" i="3" s="1"/>
  <c r="AO246" i="3"/>
  <c r="DM240" i="3" l="1"/>
  <c r="EA240" i="3"/>
  <c r="DL241" i="3"/>
  <c r="DZ241" i="3"/>
  <c r="DE238" i="3"/>
  <c r="DS238" i="3"/>
  <c r="EA243" i="3"/>
  <c r="DJ241" i="3"/>
  <c r="DX241" i="3"/>
  <c r="DD242" i="3"/>
  <c r="DR242" i="3"/>
  <c r="DL242" i="3"/>
  <c r="DZ242" i="3"/>
  <c r="DK237" i="3"/>
  <c r="DY237" i="3"/>
  <c r="DH238" i="3"/>
  <c r="DV238" i="3"/>
  <c r="DL239" i="3"/>
  <c r="DZ239" i="3"/>
  <c r="DI241" i="3"/>
  <c r="DW241" i="3"/>
  <c r="DH241" i="3"/>
  <c r="DV241" i="3"/>
  <c r="DV244" i="3"/>
  <c r="DI238" i="3"/>
  <c r="DW238" i="3"/>
  <c r="DL237" i="3"/>
  <c r="DZ237" i="3"/>
  <c r="DM242" i="3"/>
  <c r="EA242" i="3"/>
  <c r="DT243" i="3"/>
  <c r="DF243" i="3"/>
  <c r="DN243" i="3" s="1"/>
  <c r="DE239" i="3"/>
  <c r="DS239" i="3"/>
  <c r="EB249" i="3"/>
  <c r="DN248" i="3"/>
  <c r="DN249" i="3"/>
  <c r="EB248" i="3"/>
  <c r="DH239" i="3"/>
  <c r="DV239" i="3"/>
  <c r="DV243" i="3"/>
  <c r="DF237" i="3"/>
  <c r="DT237" i="3"/>
  <c r="DT238" i="3"/>
  <c r="DF238" i="3"/>
  <c r="DR237" i="3"/>
  <c r="DD237" i="3"/>
  <c r="DR241" i="3"/>
  <c r="DG246" i="3"/>
  <c r="DC246" i="3"/>
  <c r="DK245" i="3"/>
  <c r="DG245" i="3"/>
  <c r="DY246" i="3"/>
  <c r="DU246" i="3"/>
  <c r="DQ246" i="3"/>
  <c r="DY245" i="3"/>
  <c r="DU245" i="3"/>
  <c r="DK246" i="3"/>
  <c r="DJ246" i="3"/>
  <c r="DF246" i="3"/>
  <c r="DB246" i="3"/>
  <c r="DJ245" i="3"/>
  <c r="DF245" i="3"/>
  <c r="DB245" i="3"/>
  <c r="DJ244" i="3"/>
  <c r="DF244" i="3"/>
  <c r="DX246" i="3"/>
  <c r="DT246" i="3"/>
  <c r="DP246" i="3"/>
  <c r="DX245" i="3"/>
  <c r="DT245" i="3"/>
  <c r="DP245" i="3"/>
  <c r="DX244" i="3"/>
  <c r="DT244" i="3"/>
  <c r="DM246" i="3"/>
  <c r="DI246" i="3"/>
  <c r="DE246" i="3"/>
  <c r="DM245" i="3"/>
  <c r="DI245" i="3"/>
  <c r="DE245" i="3"/>
  <c r="EA246" i="3"/>
  <c r="DW246" i="3"/>
  <c r="DS246" i="3"/>
  <c r="EA245" i="3"/>
  <c r="DW245" i="3"/>
  <c r="DS245" i="3"/>
  <c r="DN240" i="3"/>
  <c r="EB240" i="3"/>
  <c r="AC237" i="3"/>
  <c r="AC238" i="3"/>
  <c r="AC239" i="3"/>
  <c r="AC240" i="3"/>
  <c r="AC241" i="3"/>
  <c r="AC242" i="3"/>
  <c r="AC243" i="3"/>
  <c r="AC244" i="3"/>
  <c r="AC245" i="3"/>
  <c r="AC246" i="3"/>
  <c r="V238" i="3"/>
  <c r="V239" i="3"/>
  <c r="V240" i="3"/>
  <c r="V241" i="3"/>
  <c r="V242" i="3"/>
  <c r="V243" i="3"/>
  <c r="V244" i="3"/>
  <c r="V245" i="3"/>
  <c r="V246" i="3"/>
  <c r="V237" i="3"/>
  <c r="EB242" i="3" l="1"/>
  <c r="DN238" i="3"/>
  <c r="DN242" i="3"/>
  <c r="DN241" i="3"/>
  <c r="EB241" i="3"/>
  <c r="EB238" i="3"/>
  <c r="DN239" i="3"/>
  <c r="EC248" i="3"/>
  <c r="EB243" i="3"/>
  <c r="EC243" i="3" s="1"/>
  <c r="EB239" i="3"/>
  <c r="EC249" i="3"/>
  <c r="DN237" i="3"/>
  <c r="EB237" i="3"/>
  <c r="EB244" i="3"/>
  <c r="DN244" i="3"/>
  <c r="EB246" i="3"/>
  <c r="DN245" i="3"/>
  <c r="EB245" i="3"/>
  <c r="DN246" i="3"/>
  <c r="EC240" i="3"/>
  <c r="EC242" i="3" l="1"/>
  <c r="EC238" i="3"/>
  <c r="EC241" i="3"/>
  <c r="EC239" i="3"/>
  <c r="EC237" i="3"/>
  <c r="EC245" i="3"/>
  <c r="EC244" i="3"/>
  <c r="EC246" i="3"/>
  <c r="L15" i="22" l="1"/>
  <c r="K7" i="22" l="1"/>
  <c r="J7" i="22"/>
  <c r="I7" i="22"/>
  <c r="H7" i="22"/>
  <c r="AB68" i="3" l="1"/>
  <c r="L9" i="22" l="1"/>
  <c r="L10" i="22"/>
  <c r="L11" i="22"/>
  <c r="L12" i="22"/>
  <c r="L13" i="22"/>
  <c r="L14" i="22"/>
  <c r="L8" i="22"/>
  <c r="L5" i="22"/>
  <c r="L7" i="22" s="1"/>
  <c r="D16" i="22"/>
  <c r="E16" i="22"/>
  <c r="F16" i="22"/>
  <c r="C16" i="22"/>
  <c r="G9" i="22"/>
  <c r="G10" i="22"/>
  <c r="G11" i="22"/>
  <c r="G12" i="22"/>
  <c r="G13" i="22"/>
  <c r="G14" i="22"/>
  <c r="G15" i="22"/>
  <c r="G8" i="22"/>
  <c r="D7" i="22"/>
  <c r="E7" i="22"/>
  <c r="C7" i="22"/>
  <c r="G5" i="22"/>
  <c r="G6" i="22"/>
  <c r="G7" i="22" l="1"/>
  <c r="G16" i="22"/>
  <c r="G17" i="22" s="1"/>
  <c r="BO225" i="3"/>
  <c r="CB225" i="3" s="1"/>
  <c r="BP225" i="3"/>
  <c r="CC225" i="3" s="1"/>
  <c r="BQ225" i="3"/>
  <c r="CD225" i="3" s="1"/>
  <c r="BR225" i="3"/>
  <c r="CE225" i="3" s="1"/>
  <c r="BS225" i="3"/>
  <c r="CF225" i="3" s="1"/>
  <c r="BT225" i="3"/>
  <c r="CG225" i="3" s="1"/>
  <c r="BU225" i="3"/>
  <c r="CH225" i="3" s="1"/>
  <c r="BV225" i="3"/>
  <c r="CI225" i="3" s="1"/>
  <c r="BW225" i="3"/>
  <c r="CJ225" i="3" s="1"/>
  <c r="BX225" i="3"/>
  <c r="CK225" i="3" s="1"/>
  <c r="BY225" i="3"/>
  <c r="CL225" i="3" s="1"/>
  <c r="BZ225" i="3"/>
  <c r="CM225" i="3" s="1"/>
  <c r="BO226" i="3"/>
  <c r="CB226" i="3" s="1"/>
  <c r="BP226" i="3"/>
  <c r="CC226" i="3" s="1"/>
  <c r="BQ226" i="3"/>
  <c r="CD226" i="3" s="1"/>
  <c r="BR226" i="3"/>
  <c r="CE226" i="3" s="1"/>
  <c r="BS226" i="3"/>
  <c r="CF226" i="3" s="1"/>
  <c r="BT226" i="3"/>
  <c r="CG226" i="3" s="1"/>
  <c r="BU226" i="3"/>
  <c r="CH226" i="3" s="1"/>
  <c r="BV226" i="3"/>
  <c r="CI226" i="3" s="1"/>
  <c r="BW226" i="3"/>
  <c r="CJ226" i="3" s="1"/>
  <c r="BX226" i="3"/>
  <c r="CK226" i="3" s="1"/>
  <c r="BY226" i="3"/>
  <c r="CL226" i="3" s="1"/>
  <c r="BZ226" i="3"/>
  <c r="CM226" i="3" s="1"/>
  <c r="BO227" i="3"/>
  <c r="CB227" i="3" s="1"/>
  <c r="BP227" i="3"/>
  <c r="CC227" i="3" s="1"/>
  <c r="BQ227" i="3"/>
  <c r="CD227" i="3" s="1"/>
  <c r="BR227" i="3"/>
  <c r="CE227" i="3" s="1"/>
  <c r="BS227" i="3"/>
  <c r="CF227" i="3" s="1"/>
  <c r="BT227" i="3"/>
  <c r="CG227" i="3" s="1"/>
  <c r="BU227" i="3"/>
  <c r="CH227" i="3" s="1"/>
  <c r="BV227" i="3"/>
  <c r="CI227" i="3" s="1"/>
  <c r="BW227" i="3"/>
  <c r="CJ227" i="3" s="1"/>
  <c r="BX227" i="3"/>
  <c r="CK227" i="3" s="1"/>
  <c r="BY227" i="3"/>
  <c r="CL227" i="3" s="1"/>
  <c r="BZ227" i="3"/>
  <c r="CM227" i="3" s="1"/>
  <c r="BO228" i="3"/>
  <c r="CB228" i="3" s="1"/>
  <c r="BP228" i="3"/>
  <c r="CC228" i="3" s="1"/>
  <c r="BQ228" i="3"/>
  <c r="CD228" i="3" s="1"/>
  <c r="BR228" i="3"/>
  <c r="CE228" i="3" s="1"/>
  <c r="BS228" i="3"/>
  <c r="CF228" i="3" s="1"/>
  <c r="BT228" i="3"/>
  <c r="CG228" i="3" s="1"/>
  <c r="BU228" i="3"/>
  <c r="CH228" i="3" s="1"/>
  <c r="BV228" i="3"/>
  <c r="CI228" i="3" s="1"/>
  <c r="BW228" i="3"/>
  <c r="CJ228" i="3" s="1"/>
  <c r="BX228" i="3"/>
  <c r="CK228" i="3" s="1"/>
  <c r="BY228" i="3"/>
  <c r="CL228" i="3" s="1"/>
  <c r="BZ228" i="3"/>
  <c r="CM228" i="3" s="1"/>
  <c r="BO229" i="3"/>
  <c r="CB229" i="3" s="1"/>
  <c r="BP229" i="3"/>
  <c r="CC229" i="3" s="1"/>
  <c r="BQ229" i="3"/>
  <c r="CD229" i="3" s="1"/>
  <c r="BR229" i="3"/>
  <c r="CE229" i="3" s="1"/>
  <c r="BS229" i="3"/>
  <c r="CF229" i="3" s="1"/>
  <c r="BT229" i="3"/>
  <c r="CG229" i="3" s="1"/>
  <c r="BU229" i="3"/>
  <c r="CH229" i="3" s="1"/>
  <c r="BV229" i="3"/>
  <c r="CI229" i="3" s="1"/>
  <c r="BW229" i="3"/>
  <c r="CJ229" i="3" s="1"/>
  <c r="BX229" i="3"/>
  <c r="CK229" i="3" s="1"/>
  <c r="BY229" i="3"/>
  <c r="CL229" i="3" s="1"/>
  <c r="BZ229" i="3"/>
  <c r="CM229" i="3" s="1"/>
  <c r="BO230" i="3"/>
  <c r="CB230" i="3" s="1"/>
  <c r="BP230" i="3"/>
  <c r="CC230" i="3" s="1"/>
  <c r="BQ230" i="3"/>
  <c r="CD230" i="3" s="1"/>
  <c r="BR230" i="3"/>
  <c r="CE230" i="3" s="1"/>
  <c r="BS230" i="3"/>
  <c r="CF230" i="3" s="1"/>
  <c r="BT230" i="3"/>
  <c r="CG230" i="3" s="1"/>
  <c r="BU230" i="3"/>
  <c r="CH230" i="3" s="1"/>
  <c r="BV230" i="3"/>
  <c r="CI230" i="3" s="1"/>
  <c r="BW230" i="3"/>
  <c r="CJ230" i="3" s="1"/>
  <c r="BX230" i="3"/>
  <c r="CK230" i="3" s="1"/>
  <c r="BY230" i="3"/>
  <c r="CL230" i="3" s="1"/>
  <c r="BZ230" i="3"/>
  <c r="CM230" i="3" s="1"/>
  <c r="BO231" i="3"/>
  <c r="CB231" i="3" s="1"/>
  <c r="BP231" i="3"/>
  <c r="CC231" i="3" s="1"/>
  <c r="BQ231" i="3"/>
  <c r="CD231" i="3" s="1"/>
  <c r="BR231" i="3"/>
  <c r="CE231" i="3" s="1"/>
  <c r="BS231" i="3"/>
  <c r="CF231" i="3" s="1"/>
  <c r="BT231" i="3"/>
  <c r="CG231" i="3" s="1"/>
  <c r="BU231" i="3"/>
  <c r="CH231" i="3" s="1"/>
  <c r="BV231" i="3"/>
  <c r="CI231" i="3" s="1"/>
  <c r="BW231" i="3"/>
  <c r="CJ231" i="3" s="1"/>
  <c r="BX231" i="3"/>
  <c r="CK231" i="3" s="1"/>
  <c r="BY231" i="3"/>
  <c r="CL231" i="3" s="1"/>
  <c r="BZ231" i="3"/>
  <c r="CM231" i="3" s="1"/>
  <c r="BO232" i="3"/>
  <c r="CB232" i="3" s="1"/>
  <c r="BP232" i="3"/>
  <c r="CC232" i="3" s="1"/>
  <c r="BQ232" i="3"/>
  <c r="CD232" i="3" s="1"/>
  <c r="BR232" i="3"/>
  <c r="CE232" i="3" s="1"/>
  <c r="BS232" i="3"/>
  <c r="CF232" i="3" s="1"/>
  <c r="BT232" i="3"/>
  <c r="CG232" i="3" s="1"/>
  <c r="BU232" i="3"/>
  <c r="CH232" i="3" s="1"/>
  <c r="BV232" i="3"/>
  <c r="CI232" i="3" s="1"/>
  <c r="BW232" i="3"/>
  <c r="CJ232" i="3" s="1"/>
  <c r="BX232" i="3"/>
  <c r="CK232" i="3" s="1"/>
  <c r="BY232" i="3"/>
  <c r="CL232" i="3" s="1"/>
  <c r="BZ232" i="3"/>
  <c r="CM232" i="3" s="1"/>
  <c r="BO233" i="3"/>
  <c r="CB233" i="3" s="1"/>
  <c r="BP233" i="3"/>
  <c r="CC233" i="3" s="1"/>
  <c r="BQ233" i="3"/>
  <c r="CD233" i="3" s="1"/>
  <c r="BR233" i="3"/>
  <c r="CE233" i="3" s="1"/>
  <c r="BS233" i="3"/>
  <c r="CF233" i="3" s="1"/>
  <c r="BT233" i="3"/>
  <c r="CG233" i="3" s="1"/>
  <c r="BU233" i="3"/>
  <c r="CH233" i="3" s="1"/>
  <c r="BV233" i="3"/>
  <c r="CI233" i="3" s="1"/>
  <c r="BW233" i="3"/>
  <c r="CJ233" i="3" s="1"/>
  <c r="BX233" i="3"/>
  <c r="CK233" i="3" s="1"/>
  <c r="BY233" i="3"/>
  <c r="CL233" i="3" s="1"/>
  <c r="BZ233" i="3"/>
  <c r="CM233" i="3" s="1"/>
  <c r="BO234" i="3"/>
  <c r="CB234" i="3" s="1"/>
  <c r="BP234" i="3"/>
  <c r="CC234" i="3" s="1"/>
  <c r="BQ234" i="3"/>
  <c r="CD234" i="3" s="1"/>
  <c r="BR234" i="3"/>
  <c r="CE234" i="3" s="1"/>
  <c r="BS234" i="3"/>
  <c r="CF234" i="3" s="1"/>
  <c r="BT234" i="3"/>
  <c r="CG234" i="3" s="1"/>
  <c r="BU234" i="3"/>
  <c r="CH234" i="3" s="1"/>
  <c r="BV234" i="3"/>
  <c r="CI234" i="3" s="1"/>
  <c r="BW234" i="3"/>
  <c r="CJ234" i="3" s="1"/>
  <c r="BX234" i="3"/>
  <c r="CK234" i="3" s="1"/>
  <c r="BY234" i="3"/>
  <c r="CL234" i="3" s="1"/>
  <c r="BZ234" i="3"/>
  <c r="CM234" i="3" s="1"/>
  <c r="BO235" i="3"/>
  <c r="CB235" i="3" s="1"/>
  <c r="BP235" i="3"/>
  <c r="CC235" i="3" s="1"/>
  <c r="BQ235" i="3"/>
  <c r="CD235" i="3" s="1"/>
  <c r="BR235" i="3"/>
  <c r="CE235" i="3" s="1"/>
  <c r="BS235" i="3"/>
  <c r="CF235" i="3" s="1"/>
  <c r="BT235" i="3"/>
  <c r="CG235" i="3" s="1"/>
  <c r="BU235" i="3"/>
  <c r="CH235" i="3" s="1"/>
  <c r="BV235" i="3"/>
  <c r="CI235" i="3" s="1"/>
  <c r="BW235" i="3"/>
  <c r="CJ235" i="3" s="1"/>
  <c r="BX235" i="3"/>
  <c r="CK235" i="3" s="1"/>
  <c r="BY235" i="3"/>
  <c r="CL235" i="3" s="1"/>
  <c r="BZ235" i="3"/>
  <c r="CM235" i="3" s="1"/>
  <c r="BO236" i="3"/>
  <c r="CB236" i="3" s="1"/>
  <c r="BP236" i="3"/>
  <c r="CC236" i="3" s="1"/>
  <c r="BQ236" i="3"/>
  <c r="CD236" i="3" s="1"/>
  <c r="BR236" i="3"/>
  <c r="CE236" i="3" s="1"/>
  <c r="BS236" i="3"/>
  <c r="CF236" i="3" s="1"/>
  <c r="BT236" i="3"/>
  <c r="CG236" i="3" s="1"/>
  <c r="BU236" i="3"/>
  <c r="CH236" i="3" s="1"/>
  <c r="BV236" i="3"/>
  <c r="CI236" i="3" s="1"/>
  <c r="BW236" i="3"/>
  <c r="CJ236" i="3" s="1"/>
  <c r="BX236" i="3"/>
  <c r="CK236" i="3" s="1"/>
  <c r="BY236" i="3"/>
  <c r="CL236" i="3" s="1"/>
  <c r="BZ236" i="3"/>
  <c r="CM236" i="3" s="1"/>
  <c r="AD225" i="3"/>
  <c r="AE225" i="3"/>
  <c r="AF225" i="3"/>
  <c r="AG225" i="3"/>
  <c r="AH225" i="3"/>
  <c r="AI225" i="3"/>
  <c r="AJ225" i="3"/>
  <c r="DH225" i="3" s="1"/>
  <c r="AK225" i="3"/>
  <c r="AL225" i="3"/>
  <c r="AM225" i="3"/>
  <c r="AN225" i="3"/>
  <c r="DL225" i="3" s="1"/>
  <c r="AO225" i="3"/>
  <c r="AD226" i="3"/>
  <c r="AE226" i="3"/>
  <c r="AF226" i="3"/>
  <c r="AG226" i="3"/>
  <c r="AH226" i="3"/>
  <c r="AI226" i="3"/>
  <c r="AJ226" i="3"/>
  <c r="DH226" i="3" s="1"/>
  <c r="AK226" i="3"/>
  <c r="AL226" i="3"/>
  <c r="AM226" i="3"/>
  <c r="AN226" i="3"/>
  <c r="DL226" i="3" s="1"/>
  <c r="AO226" i="3"/>
  <c r="DM226" i="3" s="1"/>
  <c r="AD227" i="3"/>
  <c r="AE227" i="3"/>
  <c r="AF227" i="3"/>
  <c r="AG227" i="3"/>
  <c r="AH227" i="3"/>
  <c r="AI227" i="3"/>
  <c r="AJ227" i="3"/>
  <c r="DH227" i="3" s="1"/>
  <c r="AK227" i="3"/>
  <c r="DI227" i="3" s="1"/>
  <c r="AL227" i="3"/>
  <c r="AM227" i="3"/>
  <c r="AN227" i="3"/>
  <c r="DL227" i="3" s="1"/>
  <c r="AO227" i="3"/>
  <c r="AD228" i="3"/>
  <c r="AE228" i="3"/>
  <c r="AF228" i="3"/>
  <c r="AG228" i="3"/>
  <c r="AH228" i="3"/>
  <c r="AI228" i="3"/>
  <c r="AJ228" i="3"/>
  <c r="AK228" i="3"/>
  <c r="AL228" i="3"/>
  <c r="AM228" i="3"/>
  <c r="AN228" i="3"/>
  <c r="DL228" i="3" s="1"/>
  <c r="AO228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D230" i="3"/>
  <c r="AE230" i="3"/>
  <c r="AF230" i="3"/>
  <c r="DD230" i="3" s="1"/>
  <c r="AG230" i="3"/>
  <c r="AH230" i="3"/>
  <c r="AI230" i="3"/>
  <c r="AJ230" i="3"/>
  <c r="AK230" i="3"/>
  <c r="AL230" i="3"/>
  <c r="AM230" i="3"/>
  <c r="AN230" i="3"/>
  <c r="AO230" i="3"/>
  <c r="AD231" i="3"/>
  <c r="AE231" i="3"/>
  <c r="AF231" i="3"/>
  <c r="DD231" i="3" s="1"/>
  <c r="AG231" i="3"/>
  <c r="AH231" i="3"/>
  <c r="AI231" i="3"/>
  <c r="AJ231" i="3"/>
  <c r="AK231" i="3"/>
  <c r="AL231" i="3"/>
  <c r="AM231" i="3"/>
  <c r="AN231" i="3"/>
  <c r="DL231" i="3" s="1"/>
  <c r="AO231" i="3"/>
  <c r="AD232" i="3"/>
  <c r="AE232" i="3"/>
  <c r="AF232" i="3"/>
  <c r="DD232" i="3" s="1"/>
  <c r="AG232" i="3"/>
  <c r="AH232" i="3"/>
  <c r="AI232" i="3"/>
  <c r="AJ232" i="3"/>
  <c r="DH232" i="3" s="1"/>
  <c r="AK232" i="3"/>
  <c r="AL232" i="3"/>
  <c r="AM232" i="3"/>
  <c r="AN232" i="3"/>
  <c r="DL232" i="3" s="1"/>
  <c r="AO232" i="3"/>
  <c r="AD233" i="3"/>
  <c r="AE233" i="3"/>
  <c r="AF233" i="3"/>
  <c r="AG233" i="3"/>
  <c r="AH233" i="3"/>
  <c r="AI233" i="3"/>
  <c r="AJ233" i="3"/>
  <c r="DH233" i="3" s="1"/>
  <c r="AK233" i="3"/>
  <c r="AL233" i="3"/>
  <c r="AM233" i="3"/>
  <c r="AN233" i="3"/>
  <c r="DL233" i="3" s="1"/>
  <c r="AO233" i="3"/>
  <c r="AD234" i="3"/>
  <c r="AE234" i="3"/>
  <c r="AF234" i="3"/>
  <c r="DD234" i="3" s="1"/>
  <c r="AG234" i="3"/>
  <c r="AH234" i="3"/>
  <c r="AI234" i="3"/>
  <c r="AJ234" i="3"/>
  <c r="DH234" i="3" s="1"/>
  <c r="AK234" i="3"/>
  <c r="AL234" i="3"/>
  <c r="AM234" i="3"/>
  <c r="AN234" i="3"/>
  <c r="DL234" i="3" s="1"/>
  <c r="AO234" i="3"/>
  <c r="AD235" i="3"/>
  <c r="AE235" i="3"/>
  <c r="AF235" i="3"/>
  <c r="DD235" i="3" s="1"/>
  <c r="AG235" i="3"/>
  <c r="AH235" i="3"/>
  <c r="AI235" i="3"/>
  <c r="AJ235" i="3"/>
  <c r="DH235" i="3" s="1"/>
  <c r="AK235" i="3"/>
  <c r="AL235" i="3"/>
  <c r="AM235" i="3"/>
  <c r="AN235" i="3"/>
  <c r="AO235" i="3"/>
  <c r="AD236" i="3"/>
  <c r="AE236" i="3"/>
  <c r="AF236" i="3"/>
  <c r="DD236" i="3" s="1"/>
  <c r="AG236" i="3"/>
  <c r="AH236" i="3"/>
  <c r="AI236" i="3"/>
  <c r="AJ236" i="3"/>
  <c r="AK236" i="3"/>
  <c r="AL236" i="3"/>
  <c r="AM236" i="3"/>
  <c r="AN236" i="3"/>
  <c r="DL236" i="3" s="1"/>
  <c r="AO236" i="3"/>
  <c r="AB227" i="3"/>
  <c r="AB228" i="3"/>
  <c r="BC228" i="3" s="1"/>
  <c r="AB229" i="3"/>
  <c r="AY229" i="3" s="1"/>
  <c r="AB230" i="3"/>
  <c r="AY230" i="3" s="1"/>
  <c r="AB231" i="3"/>
  <c r="BA231" i="3" s="1"/>
  <c r="AB232" i="3"/>
  <c r="AW232" i="3" s="1"/>
  <c r="AB233" i="3"/>
  <c r="BA233" i="3" s="1"/>
  <c r="AB234" i="3"/>
  <c r="BA234" i="3" s="1"/>
  <c r="AB235" i="3"/>
  <c r="AB236" i="3"/>
  <c r="AV236" i="3" s="1"/>
  <c r="V227" i="3"/>
  <c r="V228" i="3"/>
  <c r="V229" i="3"/>
  <c r="V230" i="3"/>
  <c r="V231" i="3"/>
  <c r="V232" i="3"/>
  <c r="V233" i="3"/>
  <c r="V234" i="3"/>
  <c r="V235" i="3"/>
  <c r="V236" i="3"/>
  <c r="AB74" i="3"/>
  <c r="AB75" i="3"/>
  <c r="AB76" i="3"/>
  <c r="AB77" i="3"/>
  <c r="AB78" i="3"/>
  <c r="AB79" i="3"/>
  <c r="AB80" i="3"/>
  <c r="AB73" i="3"/>
  <c r="DD229" i="3" l="1"/>
  <c r="DE226" i="3"/>
  <c r="DL230" i="3"/>
  <c r="DE225" i="3"/>
  <c r="DH236" i="3"/>
  <c r="DH229" i="3"/>
  <c r="DH231" i="3"/>
  <c r="DD225" i="3"/>
  <c r="DE227" i="3"/>
  <c r="DI225" i="3"/>
  <c r="DL229" i="3"/>
  <c r="DF226" i="3"/>
  <c r="DH228" i="3"/>
  <c r="DD233" i="3"/>
  <c r="DD228" i="3"/>
  <c r="DB225" i="3"/>
  <c r="DL235" i="3"/>
  <c r="DD227" i="3"/>
  <c r="DH230" i="3"/>
  <c r="DF225" i="3"/>
  <c r="L17" i="22"/>
  <c r="DD226" i="3"/>
  <c r="DU234" i="3"/>
  <c r="AC236" i="3"/>
  <c r="DS229" i="3"/>
  <c r="AC229" i="3"/>
  <c r="DW228" i="3"/>
  <c r="AC228" i="3"/>
  <c r="BA230" i="3"/>
  <c r="DU230" i="3" s="1"/>
  <c r="DU233" i="3"/>
  <c r="AC233" i="3"/>
  <c r="DM235" i="3"/>
  <c r="DI234" i="3"/>
  <c r="DE233" i="3"/>
  <c r="DM231" i="3"/>
  <c r="DI230" i="3"/>
  <c r="DE229" i="3"/>
  <c r="DM227" i="3"/>
  <c r="DM225" i="3"/>
  <c r="BG236" i="3"/>
  <c r="BE233" i="3"/>
  <c r="DY233" i="3" s="1"/>
  <c r="DJ227" i="3"/>
  <c r="DB227" i="3"/>
  <c r="AC232" i="3"/>
  <c r="BC236" i="3"/>
  <c r="DW236" i="3" s="1"/>
  <c r="AW233" i="3"/>
  <c r="DQ233" i="3" s="1"/>
  <c r="DQ232" i="3"/>
  <c r="DU231" i="3"/>
  <c r="DK236" i="3"/>
  <c r="DG236" i="3"/>
  <c r="DC236" i="3"/>
  <c r="DK235" i="3"/>
  <c r="DG235" i="3"/>
  <c r="DC235" i="3"/>
  <c r="DK234" i="3"/>
  <c r="DG234" i="3"/>
  <c r="DC234" i="3"/>
  <c r="DK233" i="3"/>
  <c r="DG233" i="3"/>
  <c r="DC233" i="3"/>
  <c r="DK232" i="3"/>
  <c r="DG232" i="3"/>
  <c r="DC232" i="3"/>
  <c r="DK231" i="3"/>
  <c r="DG231" i="3"/>
  <c r="DC231" i="3"/>
  <c r="DK230" i="3"/>
  <c r="DG230" i="3"/>
  <c r="DC230" i="3"/>
  <c r="DK229" i="3"/>
  <c r="DG229" i="3"/>
  <c r="DC229" i="3"/>
  <c r="DK228" i="3"/>
  <c r="DG228" i="3"/>
  <c r="DC228" i="3"/>
  <c r="DK227" i="3"/>
  <c r="DG227" i="3"/>
  <c r="DC227" i="3"/>
  <c r="DK226" i="3"/>
  <c r="DG226" i="3"/>
  <c r="DC226" i="3"/>
  <c r="DK225" i="3"/>
  <c r="DG225" i="3"/>
  <c r="DC225" i="3"/>
  <c r="AY236" i="3"/>
  <c r="BA232" i="3"/>
  <c r="DU232" i="3" s="1"/>
  <c r="DS230" i="3"/>
  <c r="DM236" i="3"/>
  <c r="DI235" i="3"/>
  <c r="DE234" i="3"/>
  <c r="DM232" i="3"/>
  <c r="DI231" i="3"/>
  <c r="DE230" i="3"/>
  <c r="AV235" i="3"/>
  <c r="DP235" i="3" s="1"/>
  <c r="AZ235" i="3"/>
  <c r="DT235" i="3" s="1"/>
  <c r="BD235" i="3"/>
  <c r="DX235" i="3" s="1"/>
  <c r="AX235" i="3"/>
  <c r="DR235" i="3" s="1"/>
  <c r="BB235" i="3"/>
  <c r="DV235" i="3" s="1"/>
  <c r="BF235" i="3"/>
  <c r="DZ235" i="3" s="1"/>
  <c r="AV227" i="3"/>
  <c r="DP227" i="3" s="1"/>
  <c r="AZ227" i="3"/>
  <c r="DT227" i="3" s="1"/>
  <c r="BD227" i="3"/>
  <c r="DX227" i="3" s="1"/>
  <c r="AW227" i="3"/>
  <c r="DQ227" i="3" s="1"/>
  <c r="BA227" i="3"/>
  <c r="DU227" i="3" s="1"/>
  <c r="BE227" i="3"/>
  <c r="DY227" i="3" s="1"/>
  <c r="AX227" i="3"/>
  <c r="DR227" i="3" s="1"/>
  <c r="BB227" i="3"/>
  <c r="DV227" i="3" s="1"/>
  <c r="BF227" i="3"/>
  <c r="DZ227" i="3" s="1"/>
  <c r="DE236" i="3"/>
  <c r="DI233" i="3"/>
  <c r="DM230" i="3"/>
  <c r="DE228" i="3"/>
  <c r="DS236" i="3"/>
  <c r="AV234" i="3"/>
  <c r="DP234" i="3" s="1"/>
  <c r="AZ234" i="3"/>
  <c r="DT234" i="3" s="1"/>
  <c r="BD234" i="3"/>
  <c r="DX234" i="3" s="1"/>
  <c r="AX234" i="3"/>
  <c r="DR234" i="3" s="1"/>
  <c r="BB234" i="3"/>
  <c r="DV234" i="3" s="1"/>
  <c r="BF234" i="3"/>
  <c r="DZ234" i="3" s="1"/>
  <c r="BF236" i="3"/>
  <c r="DZ236" i="3" s="1"/>
  <c r="BB236" i="3"/>
  <c r="DV236" i="3" s="1"/>
  <c r="AX236" i="3"/>
  <c r="DR236" i="3" s="1"/>
  <c r="BC235" i="3"/>
  <c r="DW235" i="3" s="1"/>
  <c r="BG234" i="3"/>
  <c r="EA234" i="3" s="1"/>
  <c r="AY234" i="3"/>
  <c r="DS234" i="3" s="1"/>
  <c r="BC233" i="3"/>
  <c r="DW233" i="3" s="1"/>
  <c r="BG232" i="3"/>
  <c r="EA232" i="3" s="1"/>
  <c r="AY232" i="3"/>
  <c r="DS232" i="3" s="1"/>
  <c r="BC231" i="3"/>
  <c r="DW231" i="3" s="1"/>
  <c r="BG230" i="3"/>
  <c r="EA230" i="3" s="1"/>
  <c r="BG228" i="3"/>
  <c r="EA228" i="3" s="1"/>
  <c r="BC227" i="3"/>
  <c r="DW227" i="3" s="1"/>
  <c r="DI236" i="3"/>
  <c r="DM234" i="3"/>
  <c r="DM233" i="3"/>
  <c r="DI232" i="3"/>
  <c r="DE231" i="3"/>
  <c r="DM229" i="3"/>
  <c r="DM228" i="3"/>
  <c r="EA236" i="3"/>
  <c r="AW235" i="3"/>
  <c r="DQ235" i="3" s="1"/>
  <c r="AV230" i="3"/>
  <c r="DP230" i="3" s="1"/>
  <c r="AZ230" i="3"/>
  <c r="DT230" i="3" s="1"/>
  <c r="BD230" i="3"/>
  <c r="DX230" i="3" s="1"/>
  <c r="AW230" i="3"/>
  <c r="DQ230" i="3" s="1"/>
  <c r="AX230" i="3"/>
  <c r="DR230" i="3" s="1"/>
  <c r="BB230" i="3"/>
  <c r="DV230" i="3" s="1"/>
  <c r="BF230" i="3"/>
  <c r="DZ230" i="3" s="1"/>
  <c r="AV229" i="3"/>
  <c r="DP229" i="3" s="1"/>
  <c r="AZ229" i="3"/>
  <c r="DT229" i="3" s="1"/>
  <c r="BD229" i="3"/>
  <c r="DX229" i="3" s="1"/>
  <c r="AW229" i="3"/>
  <c r="DQ229" i="3" s="1"/>
  <c r="BA229" i="3"/>
  <c r="DU229" i="3" s="1"/>
  <c r="BE229" i="3"/>
  <c r="DY229" i="3" s="1"/>
  <c r="AX229" i="3"/>
  <c r="DR229" i="3" s="1"/>
  <c r="BB229" i="3"/>
  <c r="DV229" i="3" s="1"/>
  <c r="BF229" i="3"/>
  <c r="DZ229" i="3" s="1"/>
  <c r="AC227" i="3"/>
  <c r="BE236" i="3"/>
  <c r="DY236" i="3" s="1"/>
  <c r="BA236" i="3"/>
  <c r="DU236" i="3" s="1"/>
  <c r="AW236" i="3"/>
  <c r="DQ236" i="3" s="1"/>
  <c r="BA235" i="3"/>
  <c r="DU235" i="3" s="1"/>
  <c r="BE234" i="3"/>
  <c r="DY234" i="3" s="1"/>
  <c r="AW234" i="3"/>
  <c r="DQ234" i="3" s="1"/>
  <c r="BE232" i="3"/>
  <c r="DY232" i="3" s="1"/>
  <c r="BE230" i="3"/>
  <c r="DY230" i="3" s="1"/>
  <c r="BG229" i="3"/>
  <c r="EA229" i="3" s="1"/>
  <c r="AY227" i="3"/>
  <c r="DS227" i="3" s="1"/>
  <c r="AV231" i="3"/>
  <c r="DP231" i="3" s="1"/>
  <c r="AZ231" i="3"/>
  <c r="DT231" i="3" s="1"/>
  <c r="BD231" i="3"/>
  <c r="DX231" i="3" s="1"/>
  <c r="AX231" i="3"/>
  <c r="DR231" i="3" s="1"/>
  <c r="BB231" i="3"/>
  <c r="DV231" i="3" s="1"/>
  <c r="BF231" i="3"/>
  <c r="DZ231" i="3" s="1"/>
  <c r="DE235" i="3"/>
  <c r="DE232" i="3"/>
  <c r="DI229" i="3"/>
  <c r="DI228" i="3"/>
  <c r="DI226" i="3"/>
  <c r="BE235" i="3"/>
  <c r="DY235" i="3" s="1"/>
  <c r="BE231" i="3"/>
  <c r="DY231" i="3" s="1"/>
  <c r="AW231" i="3"/>
  <c r="DQ231" i="3" s="1"/>
  <c r="BG227" i="3"/>
  <c r="EA227" i="3" s="1"/>
  <c r="AV233" i="3"/>
  <c r="DP233" i="3" s="1"/>
  <c r="AZ233" i="3"/>
  <c r="DT233" i="3" s="1"/>
  <c r="BD233" i="3"/>
  <c r="DX233" i="3" s="1"/>
  <c r="AX233" i="3"/>
  <c r="DR233" i="3" s="1"/>
  <c r="BB233" i="3"/>
  <c r="DV233" i="3" s="1"/>
  <c r="BF233" i="3"/>
  <c r="DZ233" i="3" s="1"/>
  <c r="AC235" i="3"/>
  <c r="AC231" i="3"/>
  <c r="DP236" i="3"/>
  <c r="AV232" i="3"/>
  <c r="DP232" i="3" s="1"/>
  <c r="AZ232" i="3"/>
  <c r="DT232" i="3" s="1"/>
  <c r="BD232" i="3"/>
  <c r="DX232" i="3" s="1"/>
  <c r="AX232" i="3"/>
  <c r="DR232" i="3" s="1"/>
  <c r="BB232" i="3"/>
  <c r="DV232" i="3" s="1"/>
  <c r="BF232" i="3"/>
  <c r="DZ232" i="3" s="1"/>
  <c r="AV228" i="3"/>
  <c r="DP228" i="3" s="1"/>
  <c r="AZ228" i="3"/>
  <c r="DT228" i="3" s="1"/>
  <c r="BD228" i="3"/>
  <c r="DX228" i="3" s="1"/>
  <c r="AW228" i="3"/>
  <c r="DQ228" i="3" s="1"/>
  <c r="BA228" i="3"/>
  <c r="DU228" i="3" s="1"/>
  <c r="BE228" i="3"/>
  <c r="DY228" i="3" s="1"/>
  <c r="AX228" i="3"/>
  <c r="DR228" i="3" s="1"/>
  <c r="BB228" i="3"/>
  <c r="DV228" i="3" s="1"/>
  <c r="BF228" i="3"/>
  <c r="DZ228" i="3" s="1"/>
  <c r="AC234" i="3"/>
  <c r="AC230" i="3"/>
  <c r="DJ236" i="3"/>
  <c r="DF236" i="3"/>
  <c r="DB236" i="3"/>
  <c r="DJ235" i="3"/>
  <c r="DF235" i="3"/>
  <c r="DB235" i="3"/>
  <c r="DJ234" i="3"/>
  <c r="DF234" i="3"/>
  <c r="DB234" i="3"/>
  <c r="DJ233" i="3"/>
  <c r="DF233" i="3"/>
  <c r="DB233" i="3"/>
  <c r="DJ232" i="3"/>
  <c r="DF232" i="3"/>
  <c r="DB232" i="3"/>
  <c r="DJ231" i="3"/>
  <c r="DF231" i="3"/>
  <c r="DB231" i="3"/>
  <c r="DJ230" i="3"/>
  <c r="DF230" i="3"/>
  <c r="DB230" i="3"/>
  <c r="DJ229" i="3"/>
  <c r="DF229" i="3"/>
  <c r="DB229" i="3"/>
  <c r="DJ228" i="3"/>
  <c r="DF228" i="3"/>
  <c r="DB228" i="3"/>
  <c r="DF227" i="3"/>
  <c r="DJ226" i="3"/>
  <c r="DB226" i="3"/>
  <c r="DJ225" i="3"/>
  <c r="BD236" i="3"/>
  <c r="DX236" i="3" s="1"/>
  <c r="AZ236" i="3"/>
  <c r="DT236" i="3" s="1"/>
  <c r="BG235" i="3"/>
  <c r="EA235" i="3" s="1"/>
  <c r="AY235" i="3"/>
  <c r="DS235" i="3" s="1"/>
  <c r="BC234" i="3"/>
  <c r="DW234" i="3" s="1"/>
  <c r="BG233" i="3"/>
  <c r="EA233" i="3" s="1"/>
  <c r="AY233" i="3"/>
  <c r="DS233" i="3" s="1"/>
  <c r="BC232" i="3"/>
  <c r="DW232" i="3" s="1"/>
  <c r="BG231" i="3"/>
  <c r="EA231" i="3" s="1"/>
  <c r="AY231" i="3"/>
  <c r="DS231" i="3" s="1"/>
  <c r="BC230" i="3"/>
  <c r="DW230" i="3" s="1"/>
  <c r="BC229" i="3"/>
  <c r="DW229" i="3" s="1"/>
  <c r="AY228" i="3"/>
  <c r="DS228" i="3" s="1"/>
  <c r="DN227" i="3" l="1"/>
  <c r="DN234" i="3"/>
  <c r="DN229" i="3"/>
  <c r="DN228" i="3"/>
  <c r="DN233" i="3"/>
  <c r="DN225" i="3"/>
  <c r="DN230" i="3"/>
  <c r="EB236" i="3"/>
  <c r="DN226" i="3"/>
  <c r="DN231" i="3"/>
  <c r="DN235" i="3"/>
  <c r="EB229" i="3"/>
  <c r="DN236" i="3"/>
  <c r="EB228" i="3"/>
  <c r="EB233" i="3"/>
  <c r="EB234" i="3"/>
  <c r="DN232" i="3"/>
  <c r="EB231" i="3"/>
  <c r="EB235" i="3"/>
  <c r="EB232" i="3"/>
  <c r="EB230" i="3"/>
  <c r="EB227" i="3"/>
  <c r="EC235" i="3" l="1"/>
  <c r="EC234" i="3"/>
  <c r="EC233" i="3"/>
  <c r="EC236" i="3"/>
  <c r="EC227" i="3"/>
  <c r="EC229" i="3"/>
  <c r="EC230" i="3"/>
  <c r="EC228" i="3"/>
  <c r="EC231" i="3"/>
  <c r="EC232" i="3"/>
  <c r="C231" i="3" l="1"/>
  <c r="C232" i="3"/>
  <c r="C233" i="3"/>
  <c r="C234" i="3"/>
  <c r="C235" i="3"/>
  <c r="C236" i="3"/>
  <c r="C227" i="3"/>
  <c r="C228" i="3"/>
  <c r="C229" i="3"/>
  <c r="C230" i="3"/>
  <c r="AB226" i="3" l="1"/>
  <c r="AB225" i="3"/>
  <c r="V226" i="3"/>
  <c r="V225" i="3"/>
  <c r="C226" i="3"/>
  <c r="C225" i="3"/>
  <c r="AC225" i="3" l="1"/>
  <c r="AV225" i="3"/>
  <c r="DP225" i="3" s="1"/>
  <c r="AZ225" i="3"/>
  <c r="DT225" i="3" s="1"/>
  <c r="BD225" i="3"/>
  <c r="DX225" i="3" s="1"/>
  <c r="AW225" i="3"/>
  <c r="DQ225" i="3" s="1"/>
  <c r="BA225" i="3"/>
  <c r="DU225" i="3" s="1"/>
  <c r="BE225" i="3"/>
  <c r="DY225" i="3" s="1"/>
  <c r="AX225" i="3"/>
  <c r="DR225" i="3" s="1"/>
  <c r="BB225" i="3"/>
  <c r="DV225" i="3" s="1"/>
  <c r="BF225" i="3"/>
  <c r="DZ225" i="3" s="1"/>
  <c r="BC225" i="3"/>
  <c r="DW225" i="3" s="1"/>
  <c r="BG225" i="3"/>
  <c r="EA225" i="3" s="1"/>
  <c r="AY225" i="3"/>
  <c r="DS225" i="3" s="1"/>
  <c r="AV226" i="3"/>
  <c r="DP226" i="3" s="1"/>
  <c r="AZ226" i="3"/>
  <c r="DT226" i="3" s="1"/>
  <c r="BD226" i="3"/>
  <c r="DX226" i="3" s="1"/>
  <c r="AW226" i="3"/>
  <c r="DQ226" i="3" s="1"/>
  <c r="BA226" i="3"/>
  <c r="DU226" i="3" s="1"/>
  <c r="BE226" i="3"/>
  <c r="DY226" i="3" s="1"/>
  <c r="AX226" i="3"/>
  <c r="DR226" i="3" s="1"/>
  <c r="BB226" i="3"/>
  <c r="DV226" i="3" s="1"/>
  <c r="BF226" i="3"/>
  <c r="DZ226" i="3" s="1"/>
  <c r="BG226" i="3"/>
  <c r="EA226" i="3" s="1"/>
  <c r="AC226" i="3"/>
  <c r="AY226" i="3"/>
  <c r="DS226" i="3" s="1"/>
  <c r="BC226" i="3"/>
  <c r="DW226" i="3" s="1"/>
  <c r="BO211" i="3"/>
  <c r="CB211" i="3" s="1"/>
  <c r="BP211" i="3"/>
  <c r="CC211" i="3" s="1"/>
  <c r="BQ211" i="3"/>
  <c r="CD211" i="3" s="1"/>
  <c r="BR211" i="3"/>
  <c r="CE211" i="3" s="1"/>
  <c r="BS211" i="3"/>
  <c r="CF211" i="3" s="1"/>
  <c r="BT211" i="3"/>
  <c r="CG211" i="3" s="1"/>
  <c r="BU211" i="3"/>
  <c r="CH211" i="3" s="1"/>
  <c r="BV211" i="3"/>
  <c r="CI211" i="3" s="1"/>
  <c r="BW211" i="3"/>
  <c r="CJ211" i="3" s="1"/>
  <c r="BX211" i="3"/>
  <c r="CK211" i="3" s="1"/>
  <c r="BY211" i="3"/>
  <c r="CL211" i="3" s="1"/>
  <c r="BZ211" i="3"/>
  <c r="CM211" i="3" s="1"/>
  <c r="BO212" i="3"/>
  <c r="CB212" i="3" s="1"/>
  <c r="BP212" i="3"/>
  <c r="BQ212" i="3"/>
  <c r="CD212" i="3" s="1"/>
  <c r="BR212" i="3"/>
  <c r="CE212" i="3" s="1"/>
  <c r="BS212" i="3"/>
  <c r="CF212" i="3" s="1"/>
  <c r="BT212" i="3"/>
  <c r="CG212" i="3" s="1"/>
  <c r="BU212" i="3"/>
  <c r="CH212" i="3" s="1"/>
  <c r="BV212" i="3"/>
  <c r="CI212" i="3" s="1"/>
  <c r="BW212" i="3"/>
  <c r="CJ212" i="3" s="1"/>
  <c r="BX212" i="3"/>
  <c r="CK212" i="3" s="1"/>
  <c r="BY212" i="3"/>
  <c r="CL212" i="3" s="1"/>
  <c r="BZ212" i="3"/>
  <c r="CM212" i="3" s="1"/>
  <c r="BO213" i="3"/>
  <c r="CB213" i="3" s="1"/>
  <c r="BP213" i="3"/>
  <c r="CC213" i="3" s="1"/>
  <c r="BQ213" i="3"/>
  <c r="CD213" i="3" s="1"/>
  <c r="BR213" i="3"/>
  <c r="CE213" i="3" s="1"/>
  <c r="BS213" i="3"/>
  <c r="CF213" i="3" s="1"/>
  <c r="BT213" i="3"/>
  <c r="CG213" i="3" s="1"/>
  <c r="BU213" i="3"/>
  <c r="CH213" i="3" s="1"/>
  <c r="BV213" i="3"/>
  <c r="CI213" i="3" s="1"/>
  <c r="BW213" i="3"/>
  <c r="CJ213" i="3" s="1"/>
  <c r="BX213" i="3"/>
  <c r="CK213" i="3" s="1"/>
  <c r="BY213" i="3"/>
  <c r="CL213" i="3" s="1"/>
  <c r="BZ213" i="3"/>
  <c r="CM213" i="3" s="1"/>
  <c r="BO214" i="3"/>
  <c r="CB214" i="3" s="1"/>
  <c r="BP214" i="3"/>
  <c r="CC214" i="3" s="1"/>
  <c r="BQ214" i="3"/>
  <c r="CD214" i="3" s="1"/>
  <c r="BR214" i="3"/>
  <c r="CE214" i="3" s="1"/>
  <c r="BS214" i="3"/>
  <c r="CF214" i="3" s="1"/>
  <c r="BT214" i="3"/>
  <c r="CG214" i="3" s="1"/>
  <c r="BU214" i="3"/>
  <c r="CH214" i="3" s="1"/>
  <c r="BV214" i="3"/>
  <c r="CI214" i="3" s="1"/>
  <c r="BW214" i="3"/>
  <c r="CJ214" i="3" s="1"/>
  <c r="BX214" i="3"/>
  <c r="BY214" i="3"/>
  <c r="CL214" i="3" s="1"/>
  <c r="BZ214" i="3"/>
  <c r="CM214" i="3" s="1"/>
  <c r="BO215" i="3"/>
  <c r="CB215" i="3" s="1"/>
  <c r="BP215" i="3"/>
  <c r="CC215" i="3" s="1"/>
  <c r="BQ215" i="3"/>
  <c r="CD215" i="3" s="1"/>
  <c r="BR215" i="3"/>
  <c r="CE215" i="3" s="1"/>
  <c r="BS215" i="3"/>
  <c r="CF215" i="3" s="1"/>
  <c r="BT215" i="3"/>
  <c r="CG215" i="3" s="1"/>
  <c r="BU215" i="3"/>
  <c r="CH215" i="3" s="1"/>
  <c r="BV215" i="3"/>
  <c r="CI215" i="3" s="1"/>
  <c r="BW215" i="3"/>
  <c r="CJ215" i="3" s="1"/>
  <c r="BX215" i="3"/>
  <c r="CK215" i="3" s="1"/>
  <c r="BY215" i="3"/>
  <c r="BZ215" i="3"/>
  <c r="CM215" i="3" s="1"/>
  <c r="BO216" i="3"/>
  <c r="CB216" i="3" s="1"/>
  <c r="BP216" i="3"/>
  <c r="CC216" i="3" s="1"/>
  <c r="BQ216" i="3"/>
  <c r="CD216" i="3" s="1"/>
  <c r="BR216" i="3"/>
  <c r="CE216" i="3" s="1"/>
  <c r="BS216" i="3"/>
  <c r="CF216" i="3" s="1"/>
  <c r="BT216" i="3"/>
  <c r="CG216" i="3" s="1"/>
  <c r="BU216" i="3"/>
  <c r="CH216" i="3" s="1"/>
  <c r="BV216" i="3"/>
  <c r="CI216" i="3" s="1"/>
  <c r="BW216" i="3"/>
  <c r="CJ216" i="3" s="1"/>
  <c r="BX216" i="3"/>
  <c r="CK216" i="3" s="1"/>
  <c r="BY216" i="3"/>
  <c r="CL216" i="3" s="1"/>
  <c r="BZ216" i="3"/>
  <c r="CM216" i="3" s="1"/>
  <c r="BO217" i="3"/>
  <c r="CB217" i="3" s="1"/>
  <c r="BP217" i="3"/>
  <c r="CC217" i="3" s="1"/>
  <c r="BQ217" i="3"/>
  <c r="CD217" i="3" s="1"/>
  <c r="BR217" i="3"/>
  <c r="CE217" i="3" s="1"/>
  <c r="BS217" i="3"/>
  <c r="CF217" i="3" s="1"/>
  <c r="BT217" i="3"/>
  <c r="CG217" i="3" s="1"/>
  <c r="BU217" i="3"/>
  <c r="CH217" i="3" s="1"/>
  <c r="BV217" i="3"/>
  <c r="CI217" i="3" s="1"/>
  <c r="BW217" i="3"/>
  <c r="CJ217" i="3" s="1"/>
  <c r="BX217" i="3"/>
  <c r="CK217" i="3" s="1"/>
  <c r="BY217" i="3"/>
  <c r="CL217" i="3" s="1"/>
  <c r="BZ217" i="3"/>
  <c r="CM217" i="3" s="1"/>
  <c r="BO218" i="3"/>
  <c r="CB218" i="3" s="1"/>
  <c r="BP218" i="3"/>
  <c r="CC218" i="3" s="1"/>
  <c r="BQ218" i="3"/>
  <c r="CD218" i="3" s="1"/>
  <c r="BR218" i="3"/>
  <c r="CE218" i="3" s="1"/>
  <c r="BS218" i="3"/>
  <c r="CF218" i="3" s="1"/>
  <c r="BT218" i="3"/>
  <c r="CG218" i="3" s="1"/>
  <c r="BU218" i="3"/>
  <c r="CH218" i="3" s="1"/>
  <c r="BV218" i="3"/>
  <c r="CI218" i="3" s="1"/>
  <c r="BW218" i="3"/>
  <c r="CJ218" i="3" s="1"/>
  <c r="BX218" i="3"/>
  <c r="CK218" i="3" s="1"/>
  <c r="BY218" i="3"/>
  <c r="CL218" i="3" s="1"/>
  <c r="BZ218" i="3"/>
  <c r="CM218" i="3" s="1"/>
  <c r="BO219" i="3"/>
  <c r="CB219" i="3" s="1"/>
  <c r="BP219" i="3"/>
  <c r="CC219" i="3" s="1"/>
  <c r="BQ219" i="3"/>
  <c r="CD219" i="3" s="1"/>
  <c r="BR219" i="3"/>
  <c r="CE219" i="3" s="1"/>
  <c r="BS219" i="3"/>
  <c r="CF219" i="3" s="1"/>
  <c r="BT219" i="3"/>
  <c r="CG219" i="3" s="1"/>
  <c r="BU219" i="3"/>
  <c r="CH219" i="3" s="1"/>
  <c r="BV219" i="3"/>
  <c r="CI219" i="3" s="1"/>
  <c r="BW219" i="3"/>
  <c r="CJ219" i="3" s="1"/>
  <c r="BX219" i="3"/>
  <c r="CK219" i="3" s="1"/>
  <c r="BY219" i="3"/>
  <c r="CL219" i="3" s="1"/>
  <c r="BZ219" i="3"/>
  <c r="CM219" i="3" s="1"/>
  <c r="BO220" i="3"/>
  <c r="CB220" i="3" s="1"/>
  <c r="BP220" i="3"/>
  <c r="CC220" i="3" s="1"/>
  <c r="BQ220" i="3"/>
  <c r="CD220" i="3" s="1"/>
  <c r="BR220" i="3"/>
  <c r="CE220" i="3" s="1"/>
  <c r="BS220" i="3"/>
  <c r="CF220" i="3" s="1"/>
  <c r="BT220" i="3"/>
  <c r="CG220" i="3" s="1"/>
  <c r="BU220" i="3"/>
  <c r="CH220" i="3" s="1"/>
  <c r="BV220" i="3"/>
  <c r="CI220" i="3" s="1"/>
  <c r="BW220" i="3"/>
  <c r="CJ220" i="3" s="1"/>
  <c r="BX220" i="3"/>
  <c r="CK220" i="3" s="1"/>
  <c r="BY220" i="3"/>
  <c r="CL220" i="3" s="1"/>
  <c r="BZ220" i="3"/>
  <c r="CM220" i="3" s="1"/>
  <c r="BO221" i="3"/>
  <c r="CB221" i="3" s="1"/>
  <c r="BP221" i="3"/>
  <c r="CC221" i="3" s="1"/>
  <c r="BQ221" i="3"/>
  <c r="CD221" i="3" s="1"/>
  <c r="BR221" i="3"/>
  <c r="CE221" i="3" s="1"/>
  <c r="BS221" i="3"/>
  <c r="CF221" i="3" s="1"/>
  <c r="BT221" i="3"/>
  <c r="CG221" i="3" s="1"/>
  <c r="BU221" i="3"/>
  <c r="CH221" i="3" s="1"/>
  <c r="BV221" i="3"/>
  <c r="CI221" i="3" s="1"/>
  <c r="BW221" i="3"/>
  <c r="CJ221" i="3" s="1"/>
  <c r="BX221" i="3"/>
  <c r="CK221" i="3" s="1"/>
  <c r="BY221" i="3"/>
  <c r="CL221" i="3" s="1"/>
  <c r="BZ221" i="3"/>
  <c r="CM221" i="3" s="1"/>
  <c r="BO222" i="3"/>
  <c r="CB222" i="3" s="1"/>
  <c r="BP222" i="3"/>
  <c r="CC222" i="3" s="1"/>
  <c r="BQ222" i="3"/>
  <c r="CD222" i="3" s="1"/>
  <c r="BR222" i="3"/>
  <c r="CE222" i="3" s="1"/>
  <c r="BS222" i="3"/>
  <c r="CF222" i="3" s="1"/>
  <c r="BT222" i="3"/>
  <c r="CG222" i="3" s="1"/>
  <c r="BU222" i="3"/>
  <c r="CH222" i="3" s="1"/>
  <c r="BV222" i="3"/>
  <c r="CI222" i="3" s="1"/>
  <c r="BW222" i="3"/>
  <c r="CJ222" i="3" s="1"/>
  <c r="BX222" i="3"/>
  <c r="CK222" i="3" s="1"/>
  <c r="BY222" i="3"/>
  <c r="CL222" i="3" s="1"/>
  <c r="BZ222" i="3"/>
  <c r="CM222" i="3" s="1"/>
  <c r="BO223" i="3"/>
  <c r="CB223" i="3" s="1"/>
  <c r="BP223" i="3"/>
  <c r="CC223" i="3" s="1"/>
  <c r="BQ223" i="3"/>
  <c r="CD223" i="3" s="1"/>
  <c r="BR223" i="3"/>
  <c r="CE223" i="3" s="1"/>
  <c r="BS223" i="3"/>
  <c r="CF223" i="3" s="1"/>
  <c r="BT223" i="3"/>
  <c r="CG223" i="3" s="1"/>
  <c r="BU223" i="3"/>
  <c r="CH223" i="3" s="1"/>
  <c r="BV223" i="3"/>
  <c r="CI223" i="3" s="1"/>
  <c r="BW223" i="3"/>
  <c r="CJ223" i="3" s="1"/>
  <c r="BX223" i="3"/>
  <c r="CK223" i="3" s="1"/>
  <c r="BY223" i="3"/>
  <c r="CL223" i="3" s="1"/>
  <c r="BZ223" i="3"/>
  <c r="CM223" i="3" s="1"/>
  <c r="BO224" i="3"/>
  <c r="CB224" i="3" s="1"/>
  <c r="BP224" i="3"/>
  <c r="CC224" i="3" s="1"/>
  <c r="BQ224" i="3"/>
  <c r="CD224" i="3" s="1"/>
  <c r="BR224" i="3"/>
  <c r="CE224" i="3" s="1"/>
  <c r="BS224" i="3"/>
  <c r="CF224" i="3" s="1"/>
  <c r="BT224" i="3"/>
  <c r="CG224" i="3" s="1"/>
  <c r="BU224" i="3"/>
  <c r="CH224" i="3" s="1"/>
  <c r="BV224" i="3"/>
  <c r="CI224" i="3" s="1"/>
  <c r="BW224" i="3"/>
  <c r="CJ224" i="3" s="1"/>
  <c r="BX224" i="3"/>
  <c r="CK224" i="3" s="1"/>
  <c r="BY224" i="3"/>
  <c r="CL224" i="3" s="1"/>
  <c r="BZ224" i="3"/>
  <c r="CM224" i="3" s="1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B213" i="3"/>
  <c r="BF213" i="3" s="1"/>
  <c r="AB214" i="3"/>
  <c r="AB215" i="3"/>
  <c r="BA215" i="3" s="1"/>
  <c r="AB216" i="3"/>
  <c r="BA216" i="3" s="1"/>
  <c r="AB217" i="3"/>
  <c r="BE217" i="3" s="1"/>
  <c r="AB218" i="3"/>
  <c r="AB219" i="3"/>
  <c r="AX219" i="3" s="1"/>
  <c r="AB220" i="3"/>
  <c r="BA220" i="3" s="1"/>
  <c r="AB221" i="3"/>
  <c r="BA221" i="3" s="1"/>
  <c r="AB222" i="3"/>
  <c r="AB223" i="3"/>
  <c r="AY223" i="3" s="1"/>
  <c r="AB224" i="3"/>
  <c r="BC224" i="3" s="1"/>
  <c r="AB212" i="3"/>
  <c r="BB212" i="3" s="1"/>
  <c r="AB211" i="3"/>
  <c r="DK211" i="3" l="1"/>
  <c r="EB226" i="3"/>
  <c r="EC226" i="3" s="1"/>
  <c r="DU216" i="3"/>
  <c r="DU220" i="3"/>
  <c r="EB225" i="3"/>
  <c r="EC225" i="3" s="1"/>
  <c r="AC215" i="3"/>
  <c r="BG223" i="3"/>
  <c r="EA223" i="3" s="1"/>
  <c r="AW219" i="3"/>
  <c r="DQ219" i="3" s="1"/>
  <c r="DU221" i="3"/>
  <c r="DY217" i="3"/>
  <c r="DG224" i="3"/>
  <c r="DK223" i="3"/>
  <c r="DC223" i="3"/>
  <c r="DK222" i="3"/>
  <c r="DG221" i="3"/>
  <c r="DG220" i="3"/>
  <c r="DC220" i="3"/>
  <c r="DK218" i="3"/>
  <c r="DC217" i="3"/>
  <c r="DC216" i="3"/>
  <c r="DK215" i="3"/>
  <c r="DG214" i="3"/>
  <c r="DG213" i="3"/>
  <c r="DC213" i="3"/>
  <c r="AV215" i="3"/>
  <c r="DP215" i="3" s="1"/>
  <c r="DR219" i="3"/>
  <c r="AC221" i="3"/>
  <c r="BD215" i="3"/>
  <c r="DX215" i="3" s="1"/>
  <c r="DV212" i="3"/>
  <c r="DZ213" i="3"/>
  <c r="BA223" i="3"/>
  <c r="DU223" i="3" s="1"/>
  <c r="BF223" i="3"/>
  <c r="DZ223" i="3" s="1"/>
  <c r="AX223" i="3"/>
  <c r="DR223" i="3" s="1"/>
  <c r="BD219" i="3"/>
  <c r="DX219" i="3" s="1"/>
  <c r="AV219" i="3"/>
  <c r="DP219" i="3" s="1"/>
  <c r="BB215" i="3"/>
  <c r="DV215" i="3" s="1"/>
  <c r="AW220" i="3"/>
  <c r="DQ220" i="3" s="1"/>
  <c r="AC223" i="3"/>
  <c r="DB223" i="3"/>
  <c r="DF222" i="3"/>
  <c r="DF221" i="3"/>
  <c r="DJ219" i="3"/>
  <c r="BE223" i="3"/>
  <c r="DY223" i="3" s="1"/>
  <c r="AV223" i="3"/>
  <c r="DP223" i="3" s="1"/>
  <c r="BB219" i="3"/>
  <c r="DV219" i="3" s="1"/>
  <c r="AX215" i="3"/>
  <c r="DR215" i="3" s="1"/>
  <c r="BB223" i="3"/>
  <c r="DV223" i="3" s="1"/>
  <c r="BA219" i="3"/>
  <c r="DU219" i="3" s="1"/>
  <c r="BF215" i="3"/>
  <c r="AW215" i="3"/>
  <c r="DQ215" i="3" s="1"/>
  <c r="DI216" i="3"/>
  <c r="DM224" i="3"/>
  <c r="DE224" i="3"/>
  <c r="DI223" i="3"/>
  <c r="DI222" i="3"/>
  <c r="DM221" i="3"/>
  <c r="DE221" i="3"/>
  <c r="DI220" i="3"/>
  <c r="DM219" i="3"/>
  <c r="DM218" i="3"/>
  <c r="DE211" i="3"/>
  <c r="DI224" i="3"/>
  <c r="DM223" i="3"/>
  <c r="DE223" i="3"/>
  <c r="DM222" i="3"/>
  <c r="DE222" i="3"/>
  <c r="DI221" i="3"/>
  <c r="DM220" i="3"/>
  <c r="DE220" i="3"/>
  <c r="DI219" i="3"/>
  <c r="DE219" i="3"/>
  <c r="DW224" i="3"/>
  <c r="AV224" i="3"/>
  <c r="DP224" i="3" s="1"/>
  <c r="AX224" i="3"/>
  <c r="DR224" i="3" s="1"/>
  <c r="BF224" i="3"/>
  <c r="DZ224" i="3" s="1"/>
  <c r="AY224" i="3"/>
  <c r="DS224" i="3" s="1"/>
  <c r="BG224" i="3"/>
  <c r="EA224" i="3" s="1"/>
  <c r="BB220" i="3"/>
  <c r="DV220" i="3" s="1"/>
  <c r="AV220" i="3"/>
  <c r="DP220" i="3" s="1"/>
  <c r="BF220" i="3"/>
  <c r="DZ220" i="3" s="1"/>
  <c r="AV216" i="3"/>
  <c r="DP216" i="3" s="1"/>
  <c r="BF216" i="3"/>
  <c r="DZ216" i="3" s="1"/>
  <c r="AW216" i="3"/>
  <c r="DQ216" i="3" s="1"/>
  <c r="BB224" i="3"/>
  <c r="BB216" i="3"/>
  <c r="DV216" i="3" s="1"/>
  <c r="DJ222" i="3"/>
  <c r="DB221" i="3"/>
  <c r="DB220" i="3"/>
  <c r="DI218" i="3"/>
  <c r="DE218" i="3"/>
  <c r="DM217" i="3"/>
  <c r="DI217" i="3"/>
  <c r="DE217" i="3"/>
  <c r="DM216" i="3"/>
  <c r="DE216" i="3"/>
  <c r="DM215" i="3"/>
  <c r="DI215" i="3"/>
  <c r="DE215" i="3"/>
  <c r="DM214" i="3"/>
  <c r="DI214" i="3"/>
  <c r="DE214" i="3"/>
  <c r="DM213" i="3"/>
  <c r="DI213" i="3"/>
  <c r="DE213" i="3"/>
  <c r="DM212" i="3"/>
  <c r="DI212" i="3"/>
  <c r="DE212" i="3"/>
  <c r="DM211" i="3"/>
  <c r="DI211" i="3"/>
  <c r="DS223" i="3"/>
  <c r="AC219" i="3"/>
  <c r="DL224" i="3"/>
  <c r="DH224" i="3"/>
  <c r="DD224" i="3"/>
  <c r="DH223" i="3"/>
  <c r="DD223" i="3"/>
  <c r="DL222" i="3"/>
  <c r="DD222" i="3"/>
  <c r="DL221" i="3"/>
  <c r="DH221" i="3"/>
  <c r="DL220" i="3"/>
  <c r="DH220" i="3"/>
  <c r="DD220" i="3"/>
  <c r="DH219" i="3"/>
  <c r="DD219" i="3"/>
  <c r="DL218" i="3"/>
  <c r="DD218" i="3"/>
  <c r="DL217" i="3"/>
  <c r="DH217" i="3"/>
  <c r="DL216" i="3"/>
  <c r="DH216" i="3"/>
  <c r="DD215" i="3"/>
  <c r="DL214" i="3"/>
  <c r="DH214" i="3"/>
  <c r="DL213" i="3"/>
  <c r="DD213" i="3"/>
  <c r="DH212" i="3"/>
  <c r="DD212" i="3"/>
  <c r="DL211" i="3"/>
  <c r="DD211" i="3"/>
  <c r="BC223" i="3"/>
  <c r="DW223" i="3" s="1"/>
  <c r="AW223" i="3"/>
  <c r="DQ223" i="3" s="1"/>
  <c r="BF219" i="3"/>
  <c r="DZ219" i="3" s="1"/>
  <c r="DG218" i="3"/>
  <c r="AY211" i="3"/>
  <c r="DS211" i="3" s="1"/>
  <c r="BC211" i="3"/>
  <c r="DW211" i="3" s="1"/>
  <c r="BG211" i="3"/>
  <c r="EA211" i="3" s="1"/>
  <c r="AZ211" i="3"/>
  <c r="DT211" i="3" s="1"/>
  <c r="BE211" i="3"/>
  <c r="DY211" i="3" s="1"/>
  <c r="AV211" i="3"/>
  <c r="DP211" i="3" s="1"/>
  <c r="BA211" i="3"/>
  <c r="DU211" i="3" s="1"/>
  <c r="BF211" i="3"/>
  <c r="DZ211" i="3" s="1"/>
  <c r="AC211" i="3"/>
  <c r="AW211" i="3"/>
  <c r="DQ211" i="3" s="1"/>
  <c r="BB211" i="3"/>
  <c r="DV211" i="3" s="1"/>
  <c r="AY222" i="3"/>
  <c r="DS222" i="3" s="1"/>
  <c r="BC222" i="3"/>
  <c r="DW222" i="3" s="1"/>
  <c r="BG222" i="3"/>
  <c r="EA222" i="3" s="1"/>
  <c r="AV222" i="3"/>
  <c r="DP222" i="3" s="1"/>
  <c r="BA222" i="3"/>
  <c r="DU222" i="3" s="1"/>
  <c r="BF222" i="3"/>
  <c r="DZ222" i="3" s="1"/>
  <c r="AW222" i="3"/>
  <c r="DQ222" i="3" s="1"/>
  <c r="BB222" i="3"/>
  <c r="DV222" i="3" s="1"/>
  <c r="AY218" i="3"/>
  <c r="DS218" i="3" s="1"/>
  <c r="BC218" i="3"/>
  <c r="DW218" i="3" s="1"/>
  <c r="BG218" i="3"/>
  <c r="EA218" i="3" s="1"/>
  <c r="AV218" i="3"/>
  <c r="DP218" i="3" s="1"/>
  <c r="BA218" i="3"/>
  <c r="DU218" i="3" s="1"/>
  <c r="BF218" i="3"/>
  <c r="DZ218" i="3" s="1"/>
  <c r="AW218" i="3"/>
  <c r="DQ218" i="3" s="1"/>
  <c r="BB218" i="3"/>
  <c r="DV218" i="3" s="1"/>
  <c r="AY214" i="3"/>
  <c r="DS214" i="3" s="1"/>
  <c r="BC214" i="3"/>
  <c r="DW214" i="3" s="1"/>
  <c r="BG214" i="3"/>
  <c r="EA214" i="3" s="1"/>
  <c r="AV214" i="3"/>
  <c r="DP214" i="3" s="1"/>
  <c r="BA214" i="3"/>
  <c r="DU214" i="3" s="1"/>
  <c r="BF214" i="3"/>
  <c r="DZ214" i="3" s="1"/>
  <c r="AW214" i="3"/>
  <c r="DQ214" i="3" s="1"/>
  <c r="BB214" i="3"/>
  <c r="DV214" i="3" s="1"/>
  <c r="DL223" i="3"/>
  <c r="DH222" i="3"/>
  <c r="DD221" i="3"/>
  <c r="DL219" i="3"/>
  <c r="DH218" i="3"/>
  <c r="DD217" i="3"/>
  <c r="DD216" i="3"/>
  <c r="DH215" i="3"/>
  <c r="DD214" i="3"/>
  <c r="DH213" i="3"/>
  <c r="DL212" i="3"/>
  <c r="DH211" i="3"/>
  <c r="AZ222" i="3"/>
  <c r="DT222" i="3" s="1"/>
  <c r="BD218" i="3"/>
  <c r="DX218" i="3" s="1"/>
  <c r="BE214" i="3"/>
  <c r="AY212" i="3"/>
  <c r="DS212" i="3" s="1"/>
  <c r="BC212" i="3"/>
  <c r="DW212" i="3" s="1"/>
  <c r="BG212" i="3"/>
  <c r="EA212" i="3" s="1"/>
  <c r="AX212" i="3"/>
  <c r="DR212" i="3" s="1"/>
  <c r="BD212" i="3"/>
  <c r="DX212" i="3" s="1"/>
  <c r="AC212" i="3"/>
  <c r="AZ212" i="3"/>
  <c r="DT212" i="3" s="1"/>
  <c r="BE212" i="3"/>
  <c r="DY212" i="3" s="1"/>
  <c r="AV212" i="3"/>
  <c r="DP212" i="3" s="1"/>
  <c r="BA212" i="3"/>
  <c r="DU212" i="3" s="1"/>
  <c r="BF212" i="3"/>
  <c r="DZ212" i="3" s="1"/>
  <c r="AY221" i="3"/>
  <c r="DS221" i="3" s="1"/>
  <c r="BC221" i="3"/>
  <c r="DW221" i="3" s="1"/>
  <c r="BG221" i="3"/>
  <c r="EA221" i="3" s="1"/>
  <c r="AW221" i="3"/>
  <c r="DQ221" i="3" s="1"/>
  <c r="BB221" i="3"/>
  <c r="DV221" i="3" s="1"/>
  <c r="AX221" i="3"/>
  <c r="DR221" i="3" s="1"/>
  <c r="BD221" i="3"/>
  <c r="DX221" i="3" s="1"/>
  <c r="AY217" i="3"/>
  <c r="DS217" i="3" s="1"/>
  <c r="BC217" i="3"/>
  <c r="DW217" i="3" s="1"/>
  <c r="BG217" i="3"/>
  <c r="EA217" i="3" s="1"/>
  <c r="AW217" i="3"/>
  <c r="DQ217" i="3" s="1"/>
  <c r="BB217" i="3"/>
  <c r="DV217" i="3" s="1"/>
  <c r="AX217" i="3"/>
  <c r="DR217" i="3" s="1"/>
  <c r="BD217" i="3"/>
  <c r="DX217" i="3" s="1"/>
  <c r="AY213" i="3"/>
  <c r="DS213" i="3" s="1"/>
  <c r="BC213" i="3"/>
  <c r="DW213" i="3" s="1"/>
  <c r="BG213" i="3"/>
  <c r="EA213" i="3" s="1"/>
  <c r="AW213" i="3"/>
  <c r="DQ213" i="3" s="1"/>
  <c r="BB213" i="3"/>
  <c r="DV213" i="3" s="1"/>
  <c r="AX213" i="3"/>
  <c r="DR213" i="3" s="1"/>
  <c r="BD213" i="3"/>
  <c r="DX213" i="3" s="1"/>
  <c r="AZ213" i="3"/>
  <c r="DT213" i="3" s="1"/>
  <c r="AC217" i="3"/>
  <c r="AC222" i="3"/>
  <c r="AX222" i="3"/>
  <c r="DR222" i="3" s="1"/>
  <c r="AZ221" i="3"/>
  <c r="DT221" i="3" s="1"/>
  <c r="AZ218" i="3"/>
  <c r="DT218" i="3" s="1"/>
  <c r="BA217" i="3"/>
  <c r="DU217" i="3" s="1"/>
  <c r="BD214" i="3"/>
  <c r="DX214" i="3" s="1"/>
  <c r="BE213" i="3"/>
  <c r="DY213" i="3" s="1"/>
  <c r="AW212" i="3"/>
  <c r="CL215" i="3"/>
  <c r="DL215" i="3" s="1"/>
  <c r="AC213" i="3"/>
  <c r="AC218" i="3"/>
  <c r="DV224" i="3"/>
  <c r="BE222" i="3"/>
  <c r="DY222" i="3" s="1"/>
  <c r="BF221" i="3"/>
  <c r="DZ221" i="3" s="1"/>
  <c r="AV221" i="3"/>
  <c r="DP221" i="3" s="1"/>
  <c r="AX218" i="3"/>
  <c r="DR218" i="3" s="1"/>
  <c r="AZ217" i="3"/>
  <c r="DT217" i="3" s="1"/>
  <c r="AZ214" i="3"/>
  <c r="DT214" i="3" s="1"/>
  <c r="BA213" i="3"/>
  <c r="DU213" i="3" s="1"/>
  <c r="BD211" i="3"/>
  <c r="DX211" i="3" s="1"/>
  <c r="DK224" i="3"/>
  <c r="AC214" i="3"/>
  <c r="BD222" i="3"/>
  <c r="DX222" i="3" s="1"/>
  <c r="BE221" i="3"/>
  <c r="DY221" i="3" s="1"/>
  <c r="BE218" i="3"/>
  <c r="DY218" i="3" s="1"/>
  <c r="BF217" i="3"/>
  <c r="DZ217" i="3" s="1"/>
  <c r="AV217" i="3"/>
  <c r="DP217" i="3" s="1"/>
  <c r="AX214" i="3"/>
  <c r="DR214" i="3" s="1"/>
  <c r="AV213" i="3"/>
  <c r="DP213" i="3" s="1"/>
  <c r="AX211" i="3"/>
  <c r="DR211" i="3" s="1"/>
  <c r="CK214" i="3"/>
  <c r="DK214" i="3" s="1"/>
  <c r="CC212" i="3"/>
  <c r="DC212" i="3" s="1"/>
  <c r="DC224" i="3"/>
  <c r="DG223" i="3"/>
  <c r="DK221" i="3"/>
  <c r="DC219" i="3"/>
  <c r="DG217" i="3"/>
  <c r="AY220" i="3"/>
  <c r="DS220" i="3" s="1"/>
  <c r="BC220" i="3"/>
  <c r="DW220" i="3" s="1"/>
  <c r="BG220" i="3"/>
  <c r="EA220" i="3" s="1"/>
  <c r="AY216" i="3"/>
  <c r="DS216" i="3" s="1"/>
  <c r="BC216" i="3"/>
  <c r="DW216" i="3" s="1"/>
  <c r="BG216" i="3"/>
  <c r="EA216" i="3" s="1"/>
  <c r="DG222" i="3"/>
  <c r="DC222" i="3"/>
  <c r="DC221" i="3"/>
  <c r="DK220" i="3"/>
  <c r="DK219" i="3"/>
  <c r="DG219" i="3"/>
  <c r="DC218" i="3"/>
  <c r="DK217" i="3"/>
  <c r="DK216" i="3"/>
  <c r="DG216" i="3"/>
  <c r="DG215" i="3"/>
  <c r="DC215" i="3"/>
  <c r="DC214" i="3"/>
  <c r="DK213" i="3"/>
  <c r="DK212" i="3"/>
  <c r="DG212" i="3"/>
  <c r="DG211" i="3"/>
  <c r="DC211" i="3"/>
  <c r="BE224" i="3"/>
  <c r="DY224" i="3" s="1"/>
  <c r="BA224" i="3"/>
  <c r="DU224" i="3" s="1"/>
  <c r="AW224" i="3"/>
  <c r="DQ224" i="3" s="1"/>
  <c r="BE220" i="3"/>
  <c r="DY220" i="3" s="1"/>
  <c r="AZ220" i="3"/>
  <c r="DT220" i="3" s="1"/>
  <c r="BE216" i="3"/>
  <c r="DY216" i="3" s="1"/>
  <c r="AZ216" i="3"/>
  <c r="DT216" i="3" s="1"/>
  <c r="DU215" i="3"/>
  <c r="AY219" i="3"/>
  <c r="DS219" i="3" s="1"/>
  <c r="BC219" i="3"/>
  <c r="DW219" i="3" s="1"/>
  <c r="BG219" i="3"/>
  <c r="EA219" i="3" s="1"/>
  <c r="AY215" i="3"/>
  <c r="DS215" i="3" s="1"/>
  <c r="BC215" i="3"/>
  <c r="DW215" i="3" s="1"/>
  <c r="BG215" i="3"/>
  <c r="EA215" i="3" s="1"/>
  <c r="AC216" i="3"/>
  <c r="AC220" i="3"/>
  <c r="AC224" i="3"/>
  <c r="DJ224" i="3"/>
  <c r="DF224" i="3"/>
  <c r="DB224" i="3"/>
  <c r="DJ223" i="3"/>
  <c r="DF223" i="3"/>
  <c r="DB222" i="3"/>
  <c r="DJ221" i="3"/>
  <c r="DJ220" i="3"/>
  <c r="DF220" i="3"/>
  <c r="DF219" i="3"/>
  <c r="DB219" i="3"/>
  <c r="DJ218" i="3"/>
  <c r="DF218" i="3"/>
  <c r="DB218" i="3"/>
  <c r="DJ217" i="3"/>
  <c r="DF217" i="3"/>
  <c r="DB217" i="3"/>
  <c r="DJ216" i="3"/>
  <c r="DF216" i="3"/>
  <c r="DB216" i="3"/>
  <c r="DJ215" i="3"/>
  <c r="DF215" i="3"/>
  <c r="DB215" i="3"/>
  <c r="DJ214" i="3"/>
  <c r="DF214" i="3"/>
  <c r="DB214" i="3"/>
  <c r="DJ213" i="3"/>
  <c r="DF213" i="3"/>
  <c r="DB213" i="3"/>
  <c r="DJ212" i="3"/>
  <c r="DF212" i="3"/>
  <c r="DB212" i="3"/>
  <c r="DJ211" i="3"/>
  <c r="DF211" i="3"/>
  <c r="DB211" i="3"/>
  <c r="BD224" i="3"/>
  <c r="DX224" i="3" s="1"/>
  <c r="AZ224" i="3"/>
  <c r="DT224" i="3" s="1"/>
  <c r="BD223" i="3"/>
  <c r="DX223" i="3" s="1"/>
  <c r="AZ223" i="3"/>
  <c r="DT223" i="3" s="1"/>
  <c r="BD220" i="3"/>
  <c r="DX220" i="3" s="1"/>
  <c r="AX220" i="3"/>
  <c r="DR220" i="3" s="1"/>
  <c r="BE219" i="3"/>
  <c r="DY219" i="3" s="1"/>
  <c r="AZ219" i="3"/>
  <c r="DT219" i="3" s="1"/>
  <c r="BD216" i="3"/>
  <c r="DX216" i="3" s="1"/>
  <c r="AX216" i="3"/>
  <c r="DR216" i="3" s="1"/>
  <c r="BE215" i="3"/>
  <c r="DY215" i="3" s="1"/>
  <c r="AZ215" i="3"/>
  <c r="DT215" i="3" s="1"/>
  <c r="DZ215" i="3" l="1"/>
  <c r="EB215" i="3" s="1"/>
  <c r="DN224" i="3"/>
  <c r="DN219" i="3"/>
  <c r="DN211" i="3"/>
  <c r="DN215" i="3"/>
  <c r="DN217" i="3"/>
  <c r="DN220" i="3"/>
  <c r="DN223" i="3"/>
  <c r="DQ212" i="3"/>
  <c r="EB212" i="3" s="1"/>
  <c r="DN213" i="3"/>
  <c r="DN212" i="3"/>
  <c r="EB219" i="3"/>
  <c r="EB220" i="3"/>
  <c r="EB224" i="3"/>
  <c r="EB223" i="3"/>
  <c r="EB222" i="3"/>
  <c r="EB211" i="3"/>
  <c r="DN221" i="3"/>
  <c r="EB216" i="3"/>
  <c r="EB221" i="3"/>
  <c r="DN218" i="3"/>
  <c r="DN222" i="3"/>
  <c r="EB217" i="3"/>
  <c r="EB213" i="3"/>
  <c r="DY214" i="3"/>
  <c r="EB214" i="3" s="1"/>
  <c r="DN214" i="3"/>
  <c r="DN216" i="3"/>
  <c r="EB218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EC224" i="3" l="1"/>
  <c r="EC211" i="3"/>
  <c r="EC213" i="3"/>
  <c r="EC217" i="3"/>
  <c r="EC219" i="3"/>
  <c r="EC223" i="3"/>
  <c r="EC215" i="3"/>
  <c r="EC218" i="3"/>
  <c r="EC221" i="3"/>
  <c r="EC222" i="3"/>
  <c r="EC220" i="3"/>
  <c r="EC212" i="3"/>
  <c r="EC216" i="3"/>
  <c r="EC214" i="3"/>
  <c r="BO181" i="3" l="1"/>
  <c r="CB181" i="3" s="1"/>
  <c r="BP181" i="3"/>
  <c r="CC181" i="3" s="1"/>
  <c r="BQ181" i="3"/>
  <c r="CD181" i="3" s="1"/>
  <c r="BR181" i="3"/>
  <c r="CE181" i="3" s="1"/>
  <c r="BS181" i="3"/>
  <c r="CF181" i="3" s="1"/>
  <c r="BT181" i="3"/>
  <c r="CG181" i="3" s="1"/>
  <c r="BU181" i="3"/>
  <c r="CH181" i="3" s="1"/>
  <c r="BV181" i="3"/>
  <c r="CI181" i="3" s="1"/>
  <c r="BW181" i="3"/>
  <c r="CJ181" i="3" s="1"/>
  <c r="BX181" i="3"/>
  <c r="CK181" i="3" s="1"/>
  <c r="BY181" i="3"/>
  <c r="CL181" i="3" s="1"/>
  <c r="BZ181" i="3"/>
  <c r="CM181" i="3" s="1"/>
  <c r="BO182" i="3"/>
  <c r="CB182" i="3" s="1"/>
  <c r="BP182" i="3"/>
  <c r="CC182" i="3" s="1"/>
  <c r="BQ182" i="3"/>
  <c r="CD182" i="3" s="1"/>
  <c r="BR182" i="3"/>
  <c r="CE182" i="3" s="1"/>
  <c r="BS182" i="3"/>
  <c r="CF182" i="3" s="1"/>
  <c r="BT182" i="3"/>
  <c r="CG182" i="3" s="1"/>
  <c r="BU182" i="3"/>
  <c r="CH182" i="3" s="1"/>
  <c r="BV182" i="3"/>
  <c r="CI182" i="3" s="1"/>
  <c r="BW182" i="3"/>
  <c r="CJ182" i="3" s="1"/>
  <c r="BX182" i="3"/>
  <c r="CK182" i="3" s="1"/>
  <c r="BY182" i="3"/>
  <c r="CL182" i="3" s="1"/>
  <c r="BZ182" i="3"/>
  <c r="CM182" i="3" s="1"/>
  <c r="BO183" i="3"/>
  <c r="CB183" i="3" s="1"/>
  <c r="BP183" i="3"/>
  <c r="CC183" i="3" s="1"/>
  <c r="BQ183" i="3"/>
  <c r="CD183" i="3" s="1"/>
  <c r="BR183" i="3"/>
  <c r="CE183" i="3" s="1"/>
  <c r="BS183" i="3"/>
  <c r="CF183" i="3" s="1"/>
  <c r="BT183" i="3"/>
  <c r="CG183" i="3" s="1"/>
  <c r="BU183" i="3"/>
  <c r="CH183" i="3" s="1"/>
  <c r="BV183" i="3"/>
  <c r="CI183" i="3" s="1"/>
  <c r="BW183" i="3"/>
  <c r="CJ183" i="3" s="1"/>
  <c r="BX183" i="3"/>
  <c r="CK183" i="3" s="1"/>
  <c r="BY183" i="3"/>
  <c r="CL183" i="3" s="1"/>
  <c r="BZ183" i="3"/>
  <c r="CM183" i="3" s="1"/>
  <c r="BO184" i="3"/>
  <c r="CB184" i="3" s="1"/>
  <c r="BP184" i="3"/>
  <c r="CC184" i="3" s="1"/>
  <c r="BQ184" i="3"/>
  <c r="CD184" i="3" s="1"/>
  <c r="BR184" i="3"/>
  <c r="CE184" i="3" s="1"/>
  <c r="BS184" i="3"/>
  <c r="CF184" i="3" s="1"/>
  <c r="BT184" i="3"/>
  <c r="CG184" i="3" s="1"/>
  <c r="BU184" i="3"/>
  <c r="CH184" i="3" s="1"/>
  <c r="BV184" i="3"/>
  <c r="CI184" i="3" s="1"/>
  <c r="BW184" i="3"/>
  <c r="CJ184" i="3" s="1"/>
  <c r="BX184" i="3"/>
  <c r="CK184" i="3" s="1"/>
  <c r="BY184" i="3"/>
  <c r="CL184" i="3" s="1"/>
  <c r="BZ184" i="3"/>
  <c r="CM184" i="3" s="1"/>
  <c r="BO185" i="3"/>
  <c r="CB185" i="3" s="1"/>
  <c r="BP185" i="3"/>
  <c r="CC185" i="3" s="1"/>
  <c r="BQ185" i="3"/>
  <c r="CD185" i="3" s="1"/>
  <c r="BR185" i="3"/>
  <c r="CE185" i="3" s="1"/>
  <c r="BS185" i="3"/>
  <c r="CF185" i="3" s="1"/>
  <c r="BT185" i="3"/>
  <c r="CG185" i="3" s="1"/>
  <c r="BU185" i="3"/>
  <c r="CH185" i="3" s="1"/>
  <c r="BV185" i="3"/>
  <c r="CI185" i="3" s="1"/>
  <c r="BW185" i="3"/>
  <c r="CJ185" i="3" s="1"/>
  <c r="BX185" i="3"/>
  <c r="CK185" i="3" s="1"/>
  <c r="BY185" i="3"/>
  <c r="CL185" i="3" s="1"/>
  <c r="BZ185" i="3"/>
  <c r="CM185" i="3" s="1"/>
  <c r="BO186" i="3"/>
  <c r="CB186" i="3" s="1"/>
  <c r="BP186" i="3"/>
  <c r="CC186" i="3" s="1"/>
  <c r="BQ186" i="3"/>
  <c r="CD186" i="3" s="1"/>
  <c r="BR186" i="3"/>
  <c r="CE186" i="3" s="1"/>
  <c r="BS186" i="3"/>
  <c r="CF186" i="3" s="1"/>
  <c r="BT186" i="3"/>
  <c r="CG186" i="3" s="1"/>
  <c r="BU186" i="3"/>
  <c r="CH186" i="3" s="1"/>
  <c r="BV186" i="3"/>
  <c r="CI186" i="3" s="1"/>
  <c r="BW186" i="3"/>
  <c r="CJ186" i="3" s="1"/>
  <c r="BX186" i="3"/>
  <c r="CK186" i="3" s="1"/>
  <c r="BY186" i="3"/>
  <c r="CL186" i="3" s="1"/>
  <c r="BZ186" i="3"/>
  <c r="CM186" i="3" s="1"/>
  <c r="BO187" i="3"/>
  <c r="CB187" i="3" s="1"/>
  <c r="BP187" i="3"/>
  <c r="CC187" i="3" s="1"/>
  <c r="BQ187" i="3"/>
  <c r="CD187" i="3" s="1"/>
  <c r="BR187" i="3"/>
  <c r="CE187" i="3" s="1"/>
  <c r="BS187" i="3"/>
  <c r="CF187" i="3" s="1"/>
  <c r="BT187" i="3"/>
  <c r="CG187" i="3" s="1"/>
  <c r="BU187" i="3"/>
  <c r="CH187" i="3" s="1"/>
  <c r="BV187" i="3"/>
  <c r="CI187" i="3" s="1"/>
  <c r="BW187" i="3"/>
  <c r="CJ187" i="3" s="1"/>
  <c r="BX187" i="3"/>
  <c r="CK187" i="3" s="1"/>
  <c r="BY187" i="3"/>
  <c r="CL187" i="3" s="1"/>
  <c r="BZ187" i="3"/>
  <c r="CM187" i="3" s="1"/>
  <c r="BO188" i="3"/>
  <c r="CB188" i="3" s="1"/>
  <c r="BP188" i="3"/>
  <c r="CC188" i="3" s="1"/>
  <c r="BQ188" i="3"/>
  <c r="CD188" i="3" s="1"/>
  <c r="BR188" i="3"/>
  <c r="CE188" i="3" s="1"/>
  <c r="BS188" i="3"/>
  <c r="CF188" i="3" s="1"/>
  <c r="BT188" i="3"/>
  <c r="CG188" i="3" s="1"/>
  <c r="BU188" i="3"/>
  <c r="CH188" i="3" s="1"/>
  <c r="BV188" i="3"/>
  <c r="CI188" i="3" s="1"/>
  <c r="BW188" i="3"/>
  <c r="CJ188" i="3" s="1"/>
  <c r="BX188" i="3"/>
  <c r="CK188" i="3" s="1"/>
  <c r="BY188" i="3"/>
  <c r="CL188" i="3" s="1"/>
  <c r="BZ188" i="3"/>
  <c r="CM188" i="3" s="1"/>
  <c r="BO189" i="3"/>
  <c r="CB189" i="3" s="1"/>
  <c r="BP189" i="3"/>
  <c r="CC189" i="3" s="1"/>
  <c r="BQ189" i="3"/>
  <c r="CD189" i="3" s="1"/>
  <c r="BR189" i="3"/>
  <c r="CE189" i="3" s="1"/>
  <c r="BS189" i="3"/>
  <c r="CF189" i="3" s="1"/>
  <c r="BT189" i="3"/>
  <c r="CG189" i="3" s="1"/>
  <c r="BU189" i="3"/>
  <c r="CH189" i="3" s="1"/>
  <c r="BV189" i="3"/>
  <c r="CI189" i="3" s="1"/>
  <c r="BW189" i="3"/>
  <c r="CJ189" i="3" s="1"/>
  <c r="BX189" i="3"/>
  <c r="CK189" i="3" s="1"/>
  <c r="BY189" i="3"/>
  <c r="CL189" i="3" s="1"/>
  <c r="BZ189" i="3"/>
  <c r="CM189" i="3" s="1"/>
  <c r="BO190" i="3"/>
  <c r="CB190" i="3" s="1"/>
  <c r="BP190" i="3"/>
  <c r="CC190" i="3" s="1"/>
  <c r="BQ190" i="3"/>
  <c r="CD190" i="3" s="1"/>
  <c r="BR190" i="3"/>
  <c r="CE190" i="3" s="1"/>
  <c r="BS190" i="3"/>
  <c r="CF190" i="3" s="1"/>
  <c r="BT190" i="3"/>
  <c r="CG190" i="3" s="1"/>
  <c r="BU190" i="3"/>
  <c r="CH190" i="3" s="1"/>
  <c r="BV190" i="3"/>
  <c r="CI190" i="3" s="1"/>
  <c r="BW190" i="3"/>
  <c r="CJ190" i="3" s="1"/>
  <c r="BX190" i="3"/>
  <c r="CK190" i="3" s="1"/>
  <c r="BY190" i="3"/>
  <c r="CL190" i="3" s="1"/>
  <c r="BZ190" i="3"/>
  <c r="CM190" i="3" s="1"/>
  <c r="BO191" i="3"/>
  <c r="CB191" i="3" s="1"/>
  <c r="BP191" i="3"/>
  <c r="CC191" i="3" s="1"/>
  <c r="BQ191" i="3"/>
  <c r="CD191" i="3" s="1"/>
  <c r="BR191" i="3"/>
  <c r="CE191" i="3" s="1"/>
  <c r="BS191" i="3"/>
  <c r="CF191" i="3" s="1"/>
  <c r="BT191" i="3"/>
  <c r="CG191" i="3" s="1"/>
  <c r="BU191" i="3"/>
  <c r="CH191" i="3" s="1"/>
  <c r="BV191" i="3"/>
  <c r="CI191" i="3" s="1"/>
  <c r="BW191" i="3"/>
  <c r="CJ191" i="3" s="1"/>
  <c r="BX191" i="3"/>
  <c r="CK191" i="3" s="1"/>
  <c r="BY191" i="3"/>
  <c r="CL191" i="3" s="1"/>
  <c r="BZ191" i="3"/>
  <c r="CM191" i="3" s="1"/>
  <c r="BO192" i="3"/>
  <c r="CB192" i="3" s="1"/>
  <c r="BP192" i="3"/>
  <c r="CC192" i="3" s="1"/>
  <c r="BQ192" i="3"/>
  <c r="CD192" i="3" s="1"/>
  <c r="BR192" i="3"/>
  <c r="CE192" i="3" s="1"/>
  <c r="BS192" i="3"/>
  <c r="CF192" i="3" s="1"/>
  <c r="BT192" i="3"/>
  <c r="CG192" i="3" s="1"/>
  <c r="BU192" i="3"/>
  <c r="CH192" i="3" s="1"/>
  <c r="BV192" i="3"/>
  <c r="CI192" i="3" s="1"/>
  <c r="BW192" i="3"/>
  <c r="CJ192" i="3" s="1"/>
  <c r="BX192" i="3"/>
  <c r="CK192" i="3" s="1"/>
  <c r="BY192" i="3"/>
  <c r="CL192" i="3" s="1"/>
  <c r="BZ192" i="3"/>
  <c r="CM192" i="3" s="1"/>
  <c r="BO193" i="3"/>
  <c r="CB193" i="3" s="1"/>
  <c r="BP193" i="3"/>
  <c r="CC193" i="3" s="1"/>
  <c r="BQ193" i="3"/>
  <c r="CD193" i="3" s="1"/>
  <c r="BR193" i="3"/>
  <c r="CE193" i="3" s="1"/>
  <c r="BS193" i="3"/>
  <c r="CF193" i="3" s="1"/>
  <c r="BT193" i="3"/>
  <c r="CG193" i="3" s="1"/>
  <c r="BU193" i="3"/>
  <c r="CH193" i="3" s="1"/>
  <c r="BV193" i="3"/>
  <c r="CI193" i="3" s="1"/>
  <c r="BW193" i="3"/>
  <c r="CJ193" i="3" s="1"/>
  <c r="BX193" i="3"/>
  <c r="CK193" i="3" s="1"/>
  <c r="BY193" i="3"/>
  <c r="CL193" i="3" s="1"/>
  <c r="BZ193" i="3"/>
  <c r="CM193" i="3" s="1"/>
  <c r="BO194" i="3"/>
  <c r="CB194" i="3" s="1"/>
  <c r="BP194" i="3"/>
  <c r="CC194" i="3" s="1"/>
  <c r="BQ194" i="3"/>
  <c r="CD194" i="3" s="1"/>
  <c r="BR194" i="3"/>
  <c r="CE194" i="3" s="1"/>
  <c r="BS194" i="3"/>
  <c r="CF194" i="3" s="1"/>
  <c r="BT194" i="3"/>
  <c r="CG194" i="3" s="1"/>
  <c r="BU194" i="3"/>
  <c r="CH194" i="3" s="1"/>
  <c r="BV194" i="3"/>
  <c r="CI194" i="3" s="1"/>
  <c r="BW194" i="3"/>
  <c r="CJ194" i="3" s="1"/>
  <c r="BX194" i="3"/>
  <c r="CK194" i="3" s="1"/>
  <c r="BY194" i="3"/>
  <c r="CL194" i="3" s="1"/>
  <c r="BZ194" i="3"/>
  <c r="CM194" i="3" s="1"/>
  <c r="BO195" i="3"/>
  <c r="CB195" i="3" s="1"/>
  <c r="BP195" i="3"/>
  <c r="CC195" i="3" s="1"/>
  <c r="BQ195" i="3"/>
  <c r="CD195" i="3" s="1"/>
  <c r="BR195" i="3"/>
  <c r="CE195" i="3" s="1"/>
  <c r="BS195" i="3"/>
  <c r="CF195" i="3" s="1"/>
  <c r="BT195" i="3"/>
  <c r="CG195" i="3" s="1"/>
  <c r="BU195" i="3"/>
  <c r="CH195" i="3" s="1"/>
  <c r="BV195" i="3"/>
  <c r="CI195" i="3" s="1"/>
  <c r="BW195" i="3"/>
  <c r="CJ195" i="3" s="1"/>
  <c r="BX195" i="3"/>
  <c r="CK195" i="3" s="1"/>
  <c r="BY195" i="3"/>
  <c r="CL195" i="3" s="1"/>
  <c r="BZ195" i="3"/>
  <c r="CM195" i="3" s="1"/>
  <c r="BO196" i="3"/>
  <c r="CB196" i="3" s="1"/>
  <c r="BP196" i="3"/>
  <c r="CC196" i="3" s="1"/>
  <c r="BQ196" i="3"/>
  <c r="CD196" i="3" s="1"/>
  <c r="BR196" i="3"/>
  <c r="CE196" i="3" s="1"/>
  <c r="BS196" i="3"/>
  <c r="CF196" i="3" s="1"/>
  <c r="BT196" i="3"/>
  <c r="CG196" i="3" s="1"/>
  <c r="BU196" i="3"/>
  <c r="CH196" i="3" s="1"/>
  <c r="BV196" i="3"/>
  <c r="CI196" i="3" s="1"/>
  <c r="BW196" i="3"/>
  <c r="CJ196" i="3" s="1"/>
  <c r="BX196" i="3"/>
  <c r="CK196" i="3" s="1"/>
  <c r="BY196" i="3"/>
  <c r="CL196" i="3" s="1"/>
  <c r="BZ196" i="3"/>
  <c r="CM196" i="3" s="1"/>
  <c r="BO197" i="3"/>
  <c r="CB197" i="3" s="1"/>
  <c r="BP197" i="3"/>
  <c r="CC197" i="3" s="1"/>
  <c r="BQ197" i="3"/>
  <c r="CD197" i="3" s="1"/>
  <c r="BR197" i="3"/>
  <c r="CE197" i="3" s="1"/>
  <c r="BS197" i="3"/>
  <c r="CF197" i="3" s="1"/>
  <c r="BT197" i="3"/>
  <c r="CG197" i="3" s="1"/>
  <c r="BU197" i="3"/>
  <c r="CH197" i="3" s="1"/>
  <c r="BV197" i="3"/>
  <c r="CI197" i="3" s="1"/>
  <c r="BW197" i="3"/>
  <c r="CJ197" i="3" s="1"/>
  <c r="BX197" i="3"/>
  <c r="CK197" i="3" s="1"/>
  <c r="BY197" i="3"/>
  <c r="CL197" i="3" s="1"/>
  <c r="BZ197" i="3"/>
  <c r="CM197" i="3" s="1"/>
  <c r="BO198" i="3"/>
  <c r="CB198" i="3" s="1"/>
  <c r="BP198" i="3"/>
  <c r="CC198" i="3" s="1"/>
  <c r="BQ198" i="3"/>
  <c r="CD198" i="3" s="1"/>
  <c r="BR198" i="3"/>
  <c r="CE198" i="3" s="1"/>
  <c r="BS198" i="3"/>
  <c r="CF198" i="3" s="1"/>
  <c r="BT198" i="3"/>
  <c r="CG198" i="3" s="1"/>
  <c r="BU198" i="3"/>
  <c r="CH198" i="3" s="1"/>
  <c r="BV198" i="3"/>
  <c r="CI198" i="3" s="1"/>
  <c r="BW198" i="3"/>
  <c r="CJ198" i="3" s="1"/>
  <c r="BX198" i="3"/>
  <c r="CK198" i="3" s="1"/>
  <c r="BY198" i="3"/>
  <c r="CL198" i="3" s="1"/>
  <c r="BZ198" i="3"/>
  <c r="CM198" i="3" s="1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D181" i="3"/>
  <c r="AE181" i="3"/>
  <c r="DC181" i="3" s="1"/>
  <c r="AF181" i="3"/>
  <c r="DD181" i="3" s="1"/>
  <c r="AG181" i="3"/>
  <c r="AH181" i="3"/>
  <c r="AI181" i="3"/>
  <c r="DG181" i="3" s="1"/>
  <c r="AJ181" i="3"/>
  <c r="AK181" i="3"/>
  <c r="AL181" i="3"/>
  <c r="DJ181" i="3" s="1"/>
  <c r="AM181" i="3"/>
  <c r="DK181" i="3" s="1"/>
  <c r="AN181" i="3"/>
  <c r="AO181" i="3"/>
  <c r="AD182" i="3"/>
  <c r="AE182" i="3"/>
  <c r="DC182" i="3" s="1"/>
  <c r="AF182" i="3"/>
  <c r="DD182" i="3" s="1"/>
  <c r="AG182" i="3"/>
  <c r="DE182" i="3" s="1"/>
  <c r="AH182" i="3"/>
  <c r="DF182" i="3" s="1"/>
  <c r="AI182" i="3"/>
  <c r="AJ182" i="3"/>
  <c r="DH182" i="3" s="1"/>
  <c r="AK182" i="3"/>
  <c r="AL182" i="3"/>
  <c r="AM182" i="3"/>
  <c r="DK182" i="3" s="1"/>
  <c r="AN182" i="3"/>
  <c r="DL182" i="3" s="1"/>
  <c r="AO182" i="3"/>
  <c r="AD183" i="3"/>
  <c r="DB183" i="3" s="1"/>
  <c r="AE183" i="3"/>
  <c r="DC183" i="3" s="1"/>
  <c r="AF183" i="3"/>
  <c r="DD183" i="3" s="1"/>
  <c r="AG183" i="3"/>
  <c r="AH183" i="3"/>
  <c r="AI183" i="3"/>
  <c r="DG183" i="3" s="1"/>
  <c r="AJ183" i="3"/>
  <c r="AK183" i="3"/>
  <c r="AL183" i="3"/>
  <c r="AM183" i="3"/>
  <c r="DK183" i="3" s="1"/>
  <c r="AN183" i="3"/>
  <c r="DL183" i="3" s="1"/>
  <c r="AO183" i="3"/>
  <c r="AD184" i="3"/>
  <c r="DB184" i="3" s="1"/>
  <c r="AE184" i="3"/>
  <c r="DC184" i="3" s="1"/>
  <c r="AF184" i="3"/>
  <c r="DD184" i="3" s="1"/>
  <c r="AG184" i="3"/>
  <c r="DE184" i="3" s="1"/>
  <c r="AH184" i="3"/>
  <c r="DF184" i="3" s="1"/>
  <c r="AI184" i="3"/>
  <c r="DG184" i="3" s="1"/>
  <c r="AJ184" i="3"/>
  <c r="DH184" i="3" s="1"/>
  <c r="AK184" i="3"/>
  <c r="DI184" i="3" s="1"/>
  <c r="AL184" i="3"/>
  <c r="AM184" i="3"/>
  <c r="DK184" i="3" s="1"/>
  <c r="AN184" i="3"/>
  <c r="AO184" i="3"/>
  <c r="AD185" i="3"/>
  <c r="AE185" i="3"/>
  <c r="DC185" i="3" s="1"/>
  <c r="AF185" i="3"/>
  <c r="DD185" i="3" s="1"/>
  <c r="AG185" i="3"/>
  <c r="DE185" i="3" s="1"/>
  <c r="AH185" i="3"/>
  <c r="DF185" i="3" s="1"/>
  <c r="AI185" i="3"/>
  <c r="DG185" i="3" s="1"/>
  <c r="AJ185" i="3"/>
  <c r="AK185" i="3"/>
  <c r="AL185" i="3"/>
  <c r="DJ185" i="3" s="1"/>
  <c r="AM185" i="3"/>
  <c r="DK185" i="3" s="1"/>
  <c r="AN185" i="3"/>
  <c r="DL185" i="3" s="1"/>
  <c r="AO185" i="3"/>
  <c r="AD186" i="3"/>
  <c r="DB186" i="3" s="1"/>
  <c r="AE186" i="3"/>
  <c r="DC186" i="3" s="1"/>
  <c r="AF186" i="3"/>
  <c r="DD186" i="3" s="1"/>
  <c r="AG186" i="3"/>
  <c r="AH186" i="3"/>
  <c r="AI186" i="3"/>
  <c r="DG186" i="3" s="1"/>
  <c r="AJ186" i="3"/>
  <c r="DH186" i="3" s="1"/>
  <c r="AK186" i="3"/>
  <c r="DI186" i="3" s="1"/>
  <c r="AL186" i="3"/>
  <c r="DJ186" i="3" s="1"/>
  <c r="AM186" i="3"/>
  <c r="DK186" i="3" s="1"/>
  <c r="AN186" i="3"/>
  <c r="DL186" i="3" s="1"/>
  <c r="AO186" i="3"/>
  <c r="DM186" i="3" s="1"/>
  <c r="AD187" i="3"/>
  <c r="DB187" i="3" s="1"/>
  <c r="AE187" i="3"/>
  <c r="AF187" i="3"/>
  <c r="DD187" i="3" s="1"/>
  <c r="AG187" i="3"/>
  <c r="DE187" i="3" s="1"/>
  <c r="AH187" i="3"/>
  <c r="DF187" i="3" s="1"/>
  <c r="AI187" i="3"/>
  <c r="AJ187" i="3"/>
  <c r="DH187" i="3" s="1"/>
  <c r="AK187" i="3"/>
  <c r="DI187" i="3" s="1"/>
  <c r="AL187" i="3"/>
  <c r="DJ187" i="3" s="1"/>
  <c r="AM187" i="3"/>
  <c r="AN187" i="3"/>
  <c r="DL187" i="3" s="1"/>
  <c r="AO187" i="3"/>
  <c r="DM187" i="3" s="1"/>
  <c r="AD188" i="3"/>
  <c r="DB188" i="3" s="1"/>
  <c r="AE188" i="3"/>
  <c r="DC188" i="3" s="1"/>
  <c r="AF188" i="3"/>
  <c r="AG188" i="3"/>
  <c r="AH188" i="3"/>
  <c r="DF188" i="3" s="1"/>
  <c r="AI188" i="3"/>
  <c r="DG188" i="3" s="1"/>
  <c r="AJ188" i="3"/>
  <c r="DH188" i="3" s="1"/>
  <c r="AK188" i="3"/>
  <c r="DI188" i="3" s="1"/>
  <c r="AL188" i="3"/>
  <c r="DJ188" i="3" s="1"/>
  <c r="AM188" i="3"/>
  <c r="DK188" i="3" s="1"/>
  <c r="AN188" i="3"/>
  <c r="DL188" i="3" s="1"/>
  <c r="AO188" i="3"/>
  <c r="DM188" i="3" s="1"/>
  <c r="AD189" i="3"/>
  <c r="DB189" i="3" s="1"/>
  <c r="AE189" i="3"/>
  <c r="DC189" i="3" s="1"/>
  <c r="AF189" i="3"/>
  <c r="DD189" i="3" s="1"/>
  <c r="AG189" i="3"/>
  <c r="AH189" i="3"/>
  <c r="DF189" i="3" s="1"/>
  <c r="AI189" i="3"/>
  <c r="DG189" i="3" s="1"/>
  <c r="AJ189" i="3"/>
  <c r="DH189" i="3" s="1"/>
  <c r="AK189" i="3"/>
  <c r="DI189" i="3" s="1"/>
  <c r="AL189" i="3"/>
  <c r="DJ189" i="3" s="1"/>
  <c r="AM189" i="3"/>
  <c r="DK189" i="3" s="1"/>
  <c r="AN189" i="3"/>
  <c r="DL189" i="3" s="1"/>
  <c r="AO189" i="3"/>
  <c r="DM189" i="3" s="1"/>
  <c r="AD190" i="3"/>
  <c r="AE190" i="3"/>
  <c r="DC190" i="3" s="1"/>
  <c r="AF190" i="3"/>
  <c r="DD190" i="3" s="1"/>
  <c r="AG190" i="3"/>
  <c r="AH190" i="3"/>
  <c r="AI190" i="3"/>
  <c r="DG190" i="3" s="1"/>
  <c r="AJ190" i="3"/>
  <c r="DH190" i="3" s="1"/>
  <c r="AK190" i="3"/>
  <c r="DI190" i="3" s="1"/>
  <c r="AL190" i="3"/>
  <c r="DJ190" i="3" s="1"/>
  <c r="AM190" i="3"/>
  <c r="DK190" i="3" s="1"/>
  <c r="AN190" i="3"/>
  <c r="DL190" i="3" s="1"/>
  <c r="AO190" i="3"/>
  <c r="AD191" i="3"/>
  <c r="DB191" i="3" s="1"/>
  <c r="AE191" i="3"/>
  <c r="DC191" i="3" s="1"/>
  <c r="AF191" i="3"/>
  <c r="DD191" i="3" s="1"/>
  <c r="AG191" i="3"/>
  <c r="AH191" i="3"/>
  <c r="DF191" i="3" s="1"/>
  <c r="AI191" i="3"/>
  <c r="DG191" i="3" s="1"/>
  <c r="AJ191" i="3"/>
  <c r="DH191" i="3" s="1"/>
  <c r="AK191" i="3"/>
  <c r="AL191" i="3"/>
  <c r="DJ191" i="3" s="1"/>
  <c r="AM191" i="3"/>
  <c r="DK191" i="3" s="1"/>
  <c r="AN191" i="3"/>
  <c r="DL191" i="3" s="1"/>
  <c r="AO191" i="3"/>
  <c r="AD192" i="3"/>
  <c r="DB192" i="3" s="1"/>
  <c r="AE192" i="3"/>
  <c r="DC192" i="3" s="1"/>
  <c r="AF192" i="3"/>
  <c r="AG192" i="3"/>
  <c r="DE192" i="3" s="1"/>
  <c r="AH192" i="3"/>
  <c r="DF192" i="3" s="1"/>
  <c r="AI192" i="3"/>
  <c r="DG192" i="3" s="1"/>
  <c r="AJ192" i="3"/>
  <c r="DH192" i="3" s="1"/>
  <c r="AK192" i="3"/>
  <c r="DI192" i="3" s="1"/>
  <c r="AL192" i="3"/>
  <c r="DJ192" i="3" s="1"/>
  <c r="AM192" i="3"/>
  <c r="DK192" i="3" s="1"/>
  <c r="AN192" i="3"/>
  <c r="DL192" i="3" s="1"/>
  <c r="AO192" i="3"/>
  <c r="AD193" i="3"/>
  <c r="DB193" i="3" s="1"/>
  <c r="AE193" i="3"/>
  <c r="DC193" i="3" s="1"/>
  <c r="AF193" i="3"/>
  <c r="DD193" i="3" s="1"/>
  <c r="AG193" i="3"/>
  <c r="AH193" i="3"/>
  <c r="DF193" i="3" s="1"/>
  <c r="AI193" i="3"/>
  <c r="DG193" i="3" s="1"/>
  <c r="AJ193" i="3"/>
  <c r="AK193" i="3"/>
  <c r="DI193" i="3" s="1"/>
  <c r="AL193" i="3"/>
  <c r="AM193" i="3"/>
  <c r="DK193" i="3" s="1"/>
  <c r="AN193" i="3"/>
  <c r="DL193" i="3" s="1"/>
  <c r="AO193" i="3"/>
  <c r="DM193" i="3" s="1"/>
  <c r="AD194" i="3"/>
  <c r="AE194" i="3"/>
  <c r="AF194" i="3"/>
  <c r="DD194" i="3" s="1"/>
  <c r="AG194" i="3"/>
  <c r="DE194" i="3" s="1"/>
  <c r="AH194" i="3"/>
  <c r="DF194" i="3" s="1"/>
  <c r="AI194" i="3"/>
  <c r="DG194" i="3" s="1"/>
  <c r="AJ194" i="3"/>
  <c r="DH194" i="3" s="1"/>
  <c r="AK194" i="3"/>
  <c r="DI194" i="3" s="1"/>
  <c r="AL194" i="3"/>
  <c r="DJ194" i="3" s="1"/>
  <c r="AM194" i="3"/>
  <c r="AN194" i="3"/>
  <c r="AO194" i="3"/>
  <c r="DB195" i="3"/>
  <c r="DC195" i="3"/>
  <c r="DF195" i="3"/>
  <c r="DG195" i="3"/>
  <c r="DJ195" i="3"/>
  <c r="DK195" i="3"/>
  <c r="DL195" i="3"/>
  <c r="DC196" i="3"/>
  <c r="DF196" i="3"/>
  <c r="DG196" i="3"/>
  <c r="DK196" i="3"/>
  <c r="DF197" i="3"/>
  <c r="DE186" i="3" l="1"/>
  <c r="DM185" i="3"/>
  <c r="DI185" i="3"/>
  <c r="DL194" i="3"/>
  <c r="DG198" i="3"/>
  <c r="DL198" i="3"/>
  <c r="DC198" i="3"/>
  <c r="DG197" i="3"/>
  <c r="DJ196" i="3"/>
  <c r="DB194" i="3"/>
  <c r="DJ197" i="3"/>
  <c r="DJ198" i="3"/>
  <c r="DK198" i="3"/>
  <c r="DK197" i="3"/>
  <c r="DC197" i="3"/>
  <c r="DL197" i="3"/>
  <c r="DD196" i="3"/>
  <c r="DH198" i="3"/>
  <c r="DD197" i="3"/>
  <c r="DI196" i="3"/>
  <c r="DE197" i="3"/>
  <c r="DM197" i="3"/>
  <c r="DM195" i="3"/>
  <c r="DH195" i="3"/>
  <c r="DE188" i="3"/>
  <c r="DC187" i="3"/>
  <c r="DI183" i="3"/>
  <c r="DH183" i="3"/>
  <c r="DB181" i="3"/>
  <c r="DD195" i="3"/>
  <c r="DM192" i="3"/>
  <c r="DL184" i="3"/>
  <c r="DM181" i="3"/>
  <c r="DH185" i="3"/>
  <c r="DJ184" i="3"/>
  <c r="DK194" i="3"/>
  <c r="DF190" i="3"/>
  <c r="DM190" i="3"/>
  <c r="DM184" i="3"/>
  <c r="DJ183" i="3"/>
  <c r="DE196" i="3"/>
  <c r="DF198" i="3"/>
  <c r="DK187" i="3"/>
  <c r="DB190" i="3"/>
  <c r="DB198" i="3"/>
  <c r="DB182" i="3"/>
  <c r="DH181" i="3"/>
  <c r="DC194" i="3"/>
  <c r="DE190" i="3"/>
  <c r="DF186" i="3"/>
  <c r="DN186" i="3" s="1"/>
  <c r="DB185" i="3"/>
  <c r="DM191" i="3"/>
  <c r="DI191" i="3"/>
  <c r="DE191" i="3"/>
  <c r="DD188" i="3"/>
  <c r="DG187" i="3"/>
  <c r="DE193" i="3"/>
  <c r="DB196" i="3"/>
  <c r="DE189" i="3"/>
  <c r="DN189" i="3" s="1"/>
  <c r="DE183" i="3"/>
  <c r="DL196" i="3"/>
  <c r="DM196" i="3"/>
  <c r="DI197" i="3"/>
  <c r="DF181" i="3"/>
  <c r="DG182" i="3"/>
  <c r="DD192" i="3"/>
  <c r="DM198" i="3"/>
  <c r="DI198" i="3"/>
  <c r="DB197" i="3"/>
  <c r="DM183" i="3"/>
  <c r="DE195" i="3"/>
  <c r="DI195" i="3"/>
  <c r="DF183" i="3"/>
  <c r="DJ182" i="3"/>
  <c r="DE181" i="3"/>
  <c r="DI181" i="3"/>
  <c r="DM194" i="3"/>
  <c r="DH196" i="3"/>
  <c r="DE198" i="3"/>
  <c r="DL181" i="3"/>
  <c r="DJ193" i="3"/>
  <c r="DH197" i="3"/>
  <c r="DI182" i="3"/>
  <c r="DM182" i="3"/>
  <c r="DH193" i="3"/>
  <c r="DD198" i="3"/>
  <c r="DN192" i="3" l="1"/>
  <c r="DN188" i="3"/>
  <c r="DN185" i="3"/>
  <c r="DN184" i="3"/>
  <c r="DN187" i="3"/>
  <c r="DN193" i="3"/>
  <c r="DN190" i="3"/>
  <c r="DN194" i="3"/>
  <c r="DN191" i="3"/>
  <c r="DN196" i="3"/>
  <c r="DN197" i="3"/>
  <c r="DN183" i="3"/>
  <c r="DN198" i="3"/>
  <c r="DN195" i="3"/>
  <c r="DN181" i="3"/>
  <c r="DN182" i="3"/>
  <c r="AC197" i="3"/>
  <c r="AB181" i="3"/>
  <c r="AB182" i="3"/>
  <c r="AB183" i="3"/>
  <c r="AB184" i="3"/>
  <c r="AB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CK180" i="3" l="1"/>
  <c r="DK180" i="3" s="1"/>
  <c r="CG180" i="3"/>
  <c r="DG180" i="3" s="1"/>
  <c r="CC180" i="3"/>
  <c r="DC180" i="3" s="1"/>
  <c r="AC191" i="3"/>
  <c r="AY191" i="3"/>
  <c r="DS191" i="3" s="1"/>
  <c r="BC191" i="3"/>
  <c r="DW191" i="3" s="1"/>
  <c r="BG191" i="3"/>
  <c r="EA191" i="3" s="1"/>
  <c r="AV191" i="3"/>
  <c r="DP191" i="3" s="1"/>
  <c r="AZ191" i="3"/>
  <c r="DT191" i="3" s="1"/>
  <c r="BD191" i="3"/>
  <c r="DX191" i="3" s="1"/>
  <c r="AW191" i="3"/>
  <c r="DQ191" i="3" s="1"/>
  <c r="BA191" i="3"/>
  <c r="DU191" i="3" s="1"/>
  <c r="BE191" i="3"/>
  <c r="DY191" i="3" s="1"/>
  <c r="AX191" i="3"/>
  <c r="DR191" i="3" s="1"/>
  <c r="BB191" i="3"/>
  <c r="DV191" i="3" s="1"/>
  <c r="BF191" i="3"/>
  <c r="DZ191" i="3" s="1"/>
  <c r="AC187" i="3"/>
  <c r="AY187" i="3"/>
  <c r="DS187" i="3" s="1"/>
  <c r="BC187" i="3"/>
  <c r="DW187" i="3" s="1"/>
  <c r="BG187" i="3"/>
  <c r="EA187" i="3" s="1"/>
  <c r="AV187" i="3"/>
  <c r="DP187" i="3" s="1"/>
  <c r="AZ187" i="3"/>
  <c r="DT187" i="3" s="1"/>
  <c r="BD187" i="3"/>
  <c r="DX187" i="3" s="1"/>
  <c r="AW187" i="3"/>
  <c r="DQ187" i="3" s="1"/>
  <c r="BA187" i="3"/>
  <c r="DU187" i="3" s="1"/>
  <c r="BE187" i="3"/>
  <c r="DY187" i="3" s="1"/>
  <c r="AX187" i="3"/>
  <c r="DR187" i="3" s="1"/>
  <c r="BB187" i="3"/>
  <c r="DV187" i="3" s="1"/>
  <c r="BF187" i="3"/>
  <c r="DZ187" i="3" s="1"/>
  <c r="AC183" i="3"/>
  <c r="AY183" i="3"/>
  <c r="DS183" i="3" s="1"/>
  <c r="BC183" i="3"/>
  <c r="DW183" i="3" s="1"/>
  <c r="BG183" i="3"/>
  <c r="EA183" i="3" s="1"/>
  <c r="AV183" i="3"/>
  <c r="DP183" i="3" s="1"/>
  <c r="AZ183" i="3"/>
  <c r="DT183" i="3" s="1"/>
  <c r="BD183" i="3"/>
  <c r="DX183" i="3" s="1"/>
  <c r="AW183" i="3"/>
  <c r="DQ183" i="3" s="1"/>
  <c r="BA183" i="3"/>
  <c r="DU183" i="3" s="1"/>
  <c r="BE183" i="3"/>
  <c r="DY183" i="3" s="1"/>
  <c r="AX183" i="3"/>
  <c r="DR183" i="3" s="1"/>
  <c r="BB183" i="3"/>
  <c r="DV183" i="3" s="1"/>
  <c r="BF183" i="3"/>
  <c r="DZ183" i="3" s="1"/>
  <c r="AC196" i="3"/>
  <c r="AY196" i="3"/>
  <c r="DS196" i="3" s="1"/>
  <c r="BC196" i="3"/>
  <c r="DW196" i="3" s="1"/>
  <c r="BG196" i="3"/>
  <c r="EA196" i="3" s="1"/>
  <c r="AV196" i="3"/>
  <c r="DP196" i="3" s="1"/>
  <c r="AZ196" i="3"/>
  <c r="DT196" i="3" s="1"/>
  <c r="BD196" i="3"/>
  <c r="DX196" i="3" s="1"/>
  <c r="AW196" i="3"/>
  <c r="DQ196" i="3" s="1"/>
  <c r="BA196" i="3"/>
  <c r="DU196" i="3" s="1"/>
  <c r="BE196" i="3"/>
  <c r="DY196" i="3" s="1"/>
  <c r="AX196" i="3"/>
  <c r="DR196" i="3" s="1"/>
  <c r="BB196" i="3"/>
  <c r="DV196" i="3" s="1"/>
  <c r="BF196" i="3"/>
  <c r="DZ196" i="3" s="1"/>
  <c r="CJ180" i="3"/>
  <c r="DJ180" i="3" s="1"/>
  <c r="CF180" i="3"/>
  <c r="DF180" i="3" s="1"/>
  <c r="CB180" i="3"/>
  <c r="DB180" i="3" s="1"/>
  <c r="AC190" i="3"/>
  <c r="AY190" i="3"/>
  <c r="DS190" i="3" s="1"/>
  <c r="BC190" i="3"/>
  <c r="DW190" i="3" s="1"/>
  <c r="BG190" i="3"/>
  <c r="EA190" i="3" s="1"/>
  <c r="AV190" i="3"/>
  <c r="DP190" i="3" s="1"/>
  <c r="AZ190" i="3"/>
  <c r="DT190" i="3" s="1"/>
  <c r="BD190" i="3"/>
  <c r="DX190" i="3" s="1"/>
  <c r="AW190" i="3"/>
  <c r="DQ190" i="3" s="1"/>
  <c r="BA190" i="3"/>
  <c r="DU190" i="3" s="1"/>
  <c r="BE190" i="3"/>
  <c r="DY190" i="3" s="1"/>
  <c r="AX190" i="3"/>
  <c r="DR190" i="3" s="1"/>
  <c r="BB190" i="3"/>
  <c r="DV190" i="3" s="1"/>
  <c r="BF190" i="3"/>
  <c r="DZ190" i="3" s="1"/>
  <c r="AC186" i="3"/>
  <c r="AY186" i="3"/>
  <c r="DS186" i="3" s="1"/>
  <c r="BC186" i="3"/>
  <c r="DW186" i="3" s="1"/>
  <c r="BG186" i="3"/>
  <c r="EA186" i="3" s="1"/>
  <c r="AV186" i="3"/>
  <c r="DP186" i="3" s="1"/>
  <c r="AZ186" i="3"/>
  <c r="DT186" i="3" s="1"/>
  <c r="BD186" i="3"/>
  <c r="DX186" i="3" s="1"/>
  <c r="AW186" i="3"/>
  <c r="DQ186" i="3" s="1"/>
  <c r="BA186" i="3"/>
  <c r="DU186" i="3" s="1"/>
  <c r="BE186" i="3"/>
  <c r="DY186" i="3" s="1"/>
  <c r="AX186" i="3"/>
  <c r="DR186" i="3" s="1"/>
  <c r="BB186" i="3"/>
  <c r="DV186" i="3" s="1"/>
  <c r="BF186" i="3"/>
  <c r="DZ186" i="3" s="1"/>
  <c r="AC182" i="3"/>
  <c r="AY182" i="3"/>
  <c r="DS182" i="3" s="1"/>
  <c r="BC182" i="3"/>
  <c r="DW182" i="3" s="1"/>
  <c r="BG182" i="3"/>
  <c r="EA182" i="3" s="1"/>
  <c r="AV182" i="3"/>
  <c r="DP182" i="3" s="1"/>
  <c r="AZ182" i="3"/>
  <c r="DT182" i="3" s="1"/>
  <c r="BD182" i="3"/>
  <c r="DX182" i="3" s="1"/>
  <c r="AW182" i="3"/>
  <c r="DQ182" i="3" s="1"/>
  <c r="BA182" i="3"/>
  <c r="DU182" i="3" s="1"/>
  <c r="BE182" i="3"/>
  <c r="DY182" i="3" s="1"/>
  <c r="AX182" i="3"/>
  <c r="DR182" i="3" s="1"/>
  <c r="BB182" i="3"/>
  <c r="DV182" i="3" s="1"/>
  <c r="BF182" i="3"/>
  <c r="DZ182" i="3" s="1"/>
  <c r="AC195" i="3"/>
  <c r="AY195" i="3"/>
  <c r="DS195" i="3" s="1"/>
  <c r="BC195" i="3"/>
  <c r="DW195" i="3" s="1"/>
  <c r="BG195" i="3"/>
  <c r="EA195" i="3" s="1"/>
  <c r="AV195" i="3"/>
  <c r="DP195" i="3" s="1"/>
  <c r="AZ195" i="3"/>
  <c r="DT195" i="3" s="1"/>
  <c r="BD195" i="3"/>
  <c r="DX195" i="3" s="1"/>
  <c r="AW195" i="3"/>
  <c r="DQ195" i="3" s="1"/>
  <c r="BA195" i="3"/>
  <c r="DU195" i="3" s="1"/>
  <c r="BE195" i="3"/>
  <c r="DY195" i="3" s="1"/>
  <c r="AX195" i="3"/>
  <c r="DR195" i="3" s="1"/>
  <c r="BB195" i="3"/>
  <c r="DV195" i="3" s="1"/>
  <c r="BF195" i="3"/>
  <c r="DZ195" i="3" s="1"/>
  <c r="CM180" i="3"/>
  <c r="DM180" i="3" s="1"/>
  <c r="CI180" i="3"/>
  <c r="DI180" i="3" s="1"/>
  <c r="CE180" i="3"/>
  <c r="DE180" i="3" s="1"/>
  <c r="AC180" i="3"/>
  <c r="AY180" i="3"/>
  <c r="BC180" i="3"/>
  <c r="BG180" i="3"/>
  <c r="AV180" i="3"/>
  <c r="AZ180" i="3"/>
  <c r="BD180" i="3"/>
  <c r="AW180" i="3"/>
  <c r="BA180" i="3"/>
  <c r="BE180" i="3"/>
  <c r="AX180" i="3"/>
  <c r="BB180" i="3"/>
  <c r="BF180" i="3"/>
  <c r="AC189" i="3"/>
  <c r="AY189" i="3"/>
  <c r="DS189" i="3" s="1"/>
  <c r="BC189" i="3"/>
  <c r="DW189" i="3" s="1"/>
  <c r="BG189" i="3"/>
  <c r="EA189" i="3" s="1"/>
  <c r="AV189" i="3"/>
  <c r="DP189" i="3" s="1"/>
  <c r="AZ189" i="3"/>
  <c r="DT189" i="3" s="1"/>
  <c r="BD189" i="3"/>
  <c r="DX189" i="3" s="1"/>
  <c r="AW189" i="3"/>
  <c r="DQ189" i="3" s="1"/>
  <c r="BA189" i="3"/>
  <c r="DU189" i="3" s="1"/>
  <c r="BE189" i="3"/>
  <c r="DY189" i="3" s="1"/>
  <c r="AX189" i="3"/>
  <c r="DR189" i="3" s="1"/>
  <c r="BB189" i="3"/>
  <c r="DV189" i="3" s="1"/>
  <c r="BF189" i="3"/>
  <c r="DZ189" i="3" s="1"/>
  <c r="AC185" i="3"/>
  <c r="AY185" i="3"/>
  <c r="DS185" i="3" s="1"/>
  <c r="BC185" i="3"/>
  <c r="DW185" i="3" s="1"/>
  <c r="BG185" i="3"/>
  <c r="EA185" i="3" s="1"/>
  <c r="AV185" i="3"/>
  <c r="DP185" i="3" s="1"/>
  <c r="AZ185" i="3"/>
  <c r="DT185" i="3" s="1"/>
  <c r="BD185" i="3"/>
  <c r="DX185" i="3" s="1"/>
  <c r="AW185" i="3"/>
  <c r="DQ185" i="3" s="1"/>
  <c r="BA185" i="3"/>
  <c r="DU185" i="3" s="1"/>
  <c r="BE185" i="3"/>
  <c r="DY185" i="3" s="1"/>
  <c r="AX185" i="3"/>
  <c r="DR185" i="3" s="1"/>
  <c r="BB185" i="3"/>
  <c r="DV185" i="3" s="1"/>
  <c r="BF185" i="3"/>
  <c r="DZ185" i="3" s="1"/>
  <c r="AC181" i="3"/>
  <c r="AY181" i="3"/>
  <c r="DS181" i="3" s="1"/>
  <c r="BC181" i="3"/>
  <c r="DW181" i="3" s="1"/>
  <c r="BG181" i="3"/>
  <c r="EA181" i="3" s="1"/>
  <c r="AV181" i="3"/>
  <c r="DP181" i="3" s="1"/>
  <c r="AZ181" i="3"/>
  <c r="DT181" i="3" s="1"/>
  <c r="BD181" i="3"/>
  <c r="DX181" i="3" s="1"/>
  <c r="AW181" i="3"/>
  <c r="DQ181" i="3" s="1"/>
  <c r="BA181" i="3"/>
  <c r="DU181" i="3" s="1"/>
  <c r="BE181" i="3"/>
  <c r="DY181" i="3" s="1"/>
  <c r="AX181" i="3"/>
  <c r="DR181" i="3" s="1"/>
  <c r="BB181" i="3"/>
  <c r="DV181" i="3" s="1"/>
  <c r="BF181" i="3"/>
  <c r="DZ181" i="3" s="1"/>
  <c r="AY198" i="3"/>
  <c r="DS198" i="3" s="1"/>
  <c r="BC198" i="3"/>
  <c r="DW198" i="3" s="1"/>
  <c r="BG198" i="3"/>
  <c r="EA198" i="3" s="1"/>
  <c r="AV198" i="3"/>
  <c r="DP198" i="3" s="1"/>
  <c r="AZ198" i="3"/>
  <c r="DT198" i="3" s="1"/>
  <c r="BD198" i="3"/>
  <c r="DX198" i="3" s="1"/>
  <c r="AW198" i="3"/>
  <c r="DQ198" i="3" s="1"/>
  <c r="BA198" i="3"/>
  <c r="DU198" i="3" s="1"/>
  <c r="BE198" i="3"/>
  <c r="DY198" i="3" s="1"/>
  <c r="AX198" i="3"/>
  <c r="DR198" i="3" s="1"/>
  <c r="BB198" i="3"/>
  <c r="DV198" i="3" s="1"/>
  <c r="BF198" i="3"/>
  <c r="DZ198" i="3" s="1"/>
  <c r="AC194" i="3"/>
  <c r="AY194" i="3"/>
  <c r="DS194" i="3" s="1"/>
  <c r="BC194" i="3"/>
  <c r="DW194" i="3" s="1"/>
  <c r="BG194" i="3"/>
  <c r="EA194" i="3" s="1"/>
  <c r="AV194" i="3"/>
  <c r="DP194" i="3" s="1"/>
  <c r="AZ194" i="3"/>
  <c r="DT194" i="3" s="1"/>
  <c r="BD194" i="3"/>
  <c r="DX194" i="3" s="1"/>
  <c r="AW194" i="3"/>
  <c r="DQ194" i="3" s="1"/>
  <c r="BA194" i="3"/>
  <c r="DU194" i="3" s="1"/>
  <c r="BE194" i="3"/>
  <c r="DY194" i="3" s="1"/>
  <c r="AX194" i="3"/>
  <c r="DR194" i="3" s="1"/>
  <c r="BB194" i="3"/>
  <c r="DV194" i="3" s="1"/>
  <c r="BF194" i="3"/>
  <c r="DZ194" i="3" s="1"/>
  <c r="CL180" i="3"/>
  <c r="DL180" i="3" s="1"/>
  <c r="CH180" i="3"/>
  <c r="DH180" i="3" s="1"/>
  <c r="CD180" i="3"/>
  <c r="DD180" i="3" s="1"/>
  <c r="AC192" i="3"/>
  <c r="AY192" i="3"/>
  <c r="DS192" i="3" s="1"/>
  <c r="BC192" i="3"/>
  <c r="DW192" i="3" s="1"/>
  <c r="BG192" i="3"/>
  <c r="EA192" i="3" s="1"/>
  <c r="AV192" i="3"/>
  <c r="DP192" i="3" s="1"/>
  <c r="AZ192" i="3"/>
  <c r="DT192" i="3" s="1"/>
  <c r="BD192" i="3"/>
  <c r="DX192" i="3" s="1"/>
  <c r="AW192" i="3"/>
  <c r="DQ192" i="3" s="1"/>
  <c r="BA192" i="3"/>
  <c r="DU192" i="3" s="1"/>
  <c r="BE192" i="3"/>
  <c r="DY192" i="3" s="1"/>
  <c r="AX192" i="3"/>
  <c r="DR192" i="3" s="1"/>
  <c r="BB192" i="3"/>
  <c r="DV192" i="3" s="1"/>
  <c r="BF192" i="3"/>
  <c r="DZ192" i="3" s="1"/>
  <c r="AC188" i="3"/>
  <c r="AY188" i="3"/>
  <c r="DS188" i="3" s="1"/>
  <c r="BC188" i="3"/>
  <c r="DW188" i="3" s="1"/>
  <c r="BG188" i="3"/>
  <c r="EA188" i="3" s="1"/>
  <c r="AV188" i="3"/>
  <c r="DP188" i="3" s="1"/>
  <c r="AZ188" i="3"/>
  <c r="DT188" i="3" s="1"/>
  <c r="BD188" i="3"/>
  <c r="DX188" i="3" s="1"/>
  <c r="AW188" i="3"/>
  <c r="DQ188" i="3" s="1"/>
  <c r="BA188" i="3"/>
  <c r="DU188" i="3" s="1"/>
  <c r="BE188" i="3"/>
  <c r="DY188" i="3" s="1"/>
  <c r="AX188" i="3"/>
  <c r="DR188" i="3" s="1"/>
  <c r="BB188" i="3"/>
  <c r="DV188" i="3" s="1"/>
  <c r="BF188" i="3"/>
  <c r="DZ188" i="3" s="1"/>
  <c r="AC184" i="3"/>
  <c r="AY184" i="3"/>
  <c r="DS184" i="3" s="1"/>
  <c r="BC184" i="3"/>
  <c r="DW184" i="3" s="1"/>
  <c r="BG184" i="3"/>
  <c r="EA184" i="3" s="1"/>
  <c r="AV184" i="3"/>
  <c r="DP184" i="3" s="1"/>
  <c r="AZ184" i="3"/>
  <c r="DT184" i="3" s="1"/>
  <c r="BD184" i="3"/>
  <c r="DX184" i="3" s="1"/>
  <c r="AW184" i="3"/>
  <c r="DQ184" i="3" s="1"/>
  <c r="BA184" i="3"/>
  <c r="DU184" i="3" s="1"/>
  <c r="BE184" i="3"/>
  <c r="DY184" i="3" s="1"/>
  <c r="AX184" i="3"/>
  <c r="DR184" i="3" s="1"/>
  <c r="BB184" i="3"/>
  <c r="DV184" i="3" s="1"/>
  <c r="BF184" i="3"/>
  <c r="DZ184" i="3" s="1"/>
  <c r="AC198" i="3"/>
  <c r="AY197" i="3"/>
  <c r="DS197" i="3" s="1"/>
  <c r="BC197" i="3"/>
  <c r="DW197" i="3" s="1"/>
  <c r="BG197" i="3"/>
  <c r="EA197" i="3" s="1"/>
  <c r="AV197" i="3"/>
  <c r="DP197" i="3" s="1"/>
  <c r="AZ197" i="3"/>
  <c r="DT197" i="3" s="1"/>
  <c r="BD197" i="3"/>
  <c r="DX197" i="3" s="1"/>
  <c r="AW197" i="3"/>
  <c r="DQ197" i="3" s="1"/>
  <c r="BA197" i="3"/>
  <c r="DU197" i="3" s="1"/>
  <c r="BE197" i="3"/>
  <c r="DY197" i="3" s="1"/>
  <c r="AX197" i="3"/>
  <c r="DR197" i="3" s="1"/>
  <c r="BB197" i="3"/>
  <c r="DV197" i="3" s="1"/>
  <c r="BF197" i="3"/>
  <c r="DZ197" i="3" s="1"/>
  <c r="AC193" i="3"/>
  <c r="AY193" i="3"/>
  <c r="DS193" i="3" s="1"/>
  <c r="BC193" i="3"/>
  <c r="DW193" i="3" s="1"/>
  <c r="BG193" i="3"/>
  <c r="EA193" i="3" s="1"/>
  <c r="AV193" i="3"/>
  <c r="DP193" i="3" s="1"/>
  <c r="AZ193" i="3"/>
  <c r="DT193" i="3" s="1"/>
  <c r="BD193" i="3"/>
  <c r="DX193" i="3" s="1"/>
  <c r="AW193" i="3"/>
  <c r="DQ193" i="3" s="1"/>
  <c r="BA193" i="3"/>
  <c r="DU193" i="3" s="1"/>
  <c r="BE193" i="3"/>
  <c r="DY193" i="3" s="1"/>
  <c r="AX193" i="3"/>
  <c r="DR193" i="3" s="1"/>
  <c r="BB193" i="3"/>
  <c r="DV193" i="3" s="1"/>
  <c r="BF193" i="3"/>
  <c r="DZ193" i="3" s="1"/>
  <c r="C179" i="3"/>
  <c r="DU180" i="3" l="1"/>
  <c r="DX180" i="3"/>
  <c r="EA180" i="3"/>
  <c r="DY180" i="3"/>
  <c r="DP180" i="3"/>
  <c r="EB197" i="3"/>
  <c r="EC197" i="3" s="1"/>
  <c r="DW180" i="3"/>
  <c r="DQ180" i="3"/>
  <c r="DT180" i="3"/>
  <c r="DZ180" i="3"/>
  <c r="EB190" i="3"/>
  <c r="EC190" i="3" s="1"/>
  <c r="EB187" i="3"/>
  <c r="EC187" i="3" s="1"/>
  <c r="EB184" i="3"/>
  <c r="EC184" i="3" s="1"/>
  <c r="EB194" i="3"/>
  <c r="EC194" i="3" s="1"/>
  <c r="EB189" i="3"/>
  <c r="EC189" i="3" s="1"/>
  <c r="DV180" i="3"/>
  <c r="DN180" i="3"/>
  <c r="EB195" i="3"/>
  <c r="EC195" i="3" s="1"/>
  <c r="EB191" i="3"/>
  <c r="EC191" i="3" s="1"/>
  <c r="EB192" i="3"/>
  <c r="EC192" i="3" s="1"/>
  <c r="EB198" i="3"/>
  <c r="EC198" i="3" s="1"/>
  <c r="EB181" i="3"/>
  <c r="EC181" i="3" s="1"/>
  <c r="DR180" i="3"/>
  <c r="EB182" i="3"/>
  <c r="EC182" i="3" s="1"/>
  <c r="EB188" i="3"/>
  <c r="EC188" i="3" s="1"/>
  <c r="EB193" i="3"/>
  <c r="EC193" i="3" s="1"/>
  <c r="EB185" i="3"/>
  <c r="EC185" i="3" s="1"/>
  <c r="DS180" i="3"/>
  <c r="EB186" i="3"/>
  <c r="EC186" i="3" s="1"/>
  <c r="EB196" i="3"/>
  <c r="EC196" i="3" s="1"/>
  <c r="EB183" i="3"/>
  <c r="EC183" i="3" s="1"/>
  <c r="V180" i="3"/>
  <c r="V181" i="3"/>
  <c r="V182" i="3"/>
  <c r="V183" i="3"/>
  <c r="EB180" i="3" l="1"/>
  <c r="EC180" i="3" s="1"/>
  <c r="AB136" i="3"/>
  <c r="AB65" i="3" l="1"/>
  <c r="AB63" i="3" l="1"/>
  <c r="AB157" i="3" l="1"/>
  <c r="AB66" i="3"/>
  <c r="R170" i="7" l="1"/>
  <c r="P170" i="7"/>
  <c r="H170" i="7"/>
  <c r="G170" i="7"/>
  <c r="A6" i="21" l="1"/>
  <c r="B6" i="21"/>
  <c r="C6" i="21"/>
  <c r="E6" i="21"/>
  <c r="F6" i="21"/>
  <c r="A7" i="21"/>
  <c r="B7" i="21"/>
  <c r="C7" i="21"/>
  <c r="E7" i="21"/>
  <c r="F7" i="21"/>
  <c r="A8" i="21"/>
  <c r="B8" i="21"/>
  <c r="C8" i="21"/>
  <c r="E8" i="21"/>
  <c r="F8" i="21"/>
  <c r="A9" i="21"/>
  <c r="B9" i="21"/>
  <c r="C9" i="21"/>
  <c r="E9" i="21"/>
  <c r="F9" i="21"/>
  <c r="A10" i="21"/>
  <c r="B10" i="21"/>
  <c r="C10" i="21"/>
  <c r="E10" i="21"/>
  <c r="F10" i="21"/>
  <c r="A11" i="21"/>
  <c r="B11" i="21"/>
  <c r="C11" i="21"/>
  <c r="E11" i="21"/>
  <c r="F11" i="21"/>
  <c r="A12" i="21"/>
  <c r="B12" i="21"/>
  <c r="C12" i="21"/>
  <c r="E12" i="21"/>
  <c r="F12" i="21"/>
  <c r="A13" i="21"/>
  <c r="B13" i="21"/>
  <c r="C13" i="21"/>
  <c r="E13" i="21"/>
  <c r="F13" i="21"/>
  <c r="A14" i="21"/>
  <c r="B14" i="21"/>
  <c r="C14" i="21"/>
  <c r="E14" i="21"/>
  <c r="F14" i="21"/>
  <c r="A15" i="21"/>
  <c r="B15" i="21"/>
  <c r="C15" i="21"/>
  <c r="E15" i="21"/>
  <c r="F15" i="21"/>
  <c r="A16" i="21"/>
  <c r="B16" i="21"/>
  <c r="C16" i="21"/>
  <c r="E16" i="21"/>
  <c r="F16" i="21"/>
  <c r="A17" i="21"/>
  <c r="B17" i="21"/>
  <c r="C17" i="21"/>
  <c r="E17" i="21"/>
  <c r="F17" i="21"/>
  <c r="A18" i="21"/>
  <c r="B18" i="21"/>
  <c r="C18" i="21"/>
  <c r="E18" i="21"/>
  <c r="F18" i="21"/>
  <c r="A19" i="21"/>
  <c r="B19" i="21"/>
  <c r="C19" i="21"/>
  <c r="E19" i="21"/>
  <c r="F19" i="21"/>
  <c r="A20" i="21"/>
  <c r="B20" i="21"/>
  <c r="C20" i="21"/>
  <c r="E20" i="21"/>
  <c r="F20" i="21"/>
  <c r="A21" i="21"/>
  <c r="B21" i="21"/>
  <c r="C21" i="21"/>
  <c r="E21" i="21"/>
  <c r="F21" i="21"/>
  <c r="A22" i="21"/>
  <c r="B22" i="21"/>
  <c r="C22" i="21"/>
  <c r="E22" i="21"/>
  <c r="F22" i="21"/>
  <c r="A23" i="21"/>
  <c r="B23" i="21"/>
  <c r="C23" i="21"/>
  <c r="E23" i="21"/>
  <c r="F23" i="21"/>
  <c r="A24" i="21"/>
  <c r="B24" i="21"/>
  <c r="C24" i="21"/>
  <c r="E24" i="21"/>
  <c r="F24" i="21"/>
  <c r="A25" i="21"/>
  <c r="B25" i="21"/>
  <c r="C25" i="21"/>
  <c r="E25" i="21"/>
  <c r="F25" i="21"/>
  <c r="A26" i="21"/>
  <c r="B26" i="21"/>
  <c r="C26" i="21"/>
  <c r="E26" i="21"/>
  <c r="F26" i="21"/>
  <c r="A27" i="21"/>
  <c r="B27" i="21"/>
  <c r="C27" i="21"/>
  <c r="E27" i="21"/>
  <c r="F27" i="21"/>
  <c r="A28" i="21"/>
  <c r="B28" i="21"/>
  <c r="C28" i="21"/>
  <c r="E28" i="21"/>
  <c r="F28" i="21"/>
  <c r="A29" i="21"/>
  <c r="B29" i="21"/>
  <c r="C29" i="21"/>
  <c r="E29" i="21"/>
  <c r="F29" i="21"/>
  <c r="A30" i="21"/>
  <c r="B30" i="21"/>
  <c r="C30" i="21"/>
  <c r="E30" i="21"/>
  <c r="F30" i="21"/>
  <c r="A31" i="21"/>
  <c r="B31" i="21"/>
  <c r="C31" i="21"/>
  <c r="E31" i="21"/>
  <c r="F31" i="21"/>
  <c r="A32" i="21"/>
  <c r="B32" i="21"/>
  <c r="C32" i="21"/>
  <c r="E32" i="21"/>
  <c r="F32" i="21"/>
  <c r="A33" i="21"/>
  <c r="B33" i="21"/>
  <c r="C33" i="21"/>
  <c r="E33" i="21"/>
  <c r="F33" i="21"/>
  <c r="A34" i="21"/>
  <c r="B34" i="21"/>
  <c r="C34" i="21"/>
  <c r="E34" i="21"/>
  <c r="F34" i="21"/>
  <c r="A35" i="21"/>
  <c r="B35" i="21"/>
  <c r="C35" i="21"/>
  <c r="E35" i="21"/>
  <c r="F35" i="21"/>
  <c r="A36" i="21"/>
  <c r="B36" i="21"/>
  <c r="C36" i="21"/>
  <c r="E36" i="21"/>
  <c r="F36" i="21"/>
  <c r="A37" i="21"/>
  <c r="B37" i="21"/>
  <c r="C37" i="21"/>
  <c r="E37" i="21"/>
  <c r="F37" i="21"/>
  <c r="A38" i="21"/>
  <c r="B38" i="21"/>
  <c r="C38" i="21"/>
  <c r="E38" i="21"/>
  <c r="F38" i="21"/>
  <c r="A39" i="21"/>
  <c r="B39" i="21"/>
  <c r="C39" i="21"/>
  <c r="E39" i="21"/>
  <c r="F39" i="21"/>
  <c r="A40" i="21"/>
  <c r="B40" i="21"/>
  <c r="C40" i="21"/>
  <c r="E40" i="21"/>
  <c r="F40" i="21"/>
  <c r="A41" i="21"/>
  <c r="B41" i="21"/>
  <c r="C41" i="21"/>
  <c r="D41" i="21"/>
  <c r="E41" i="21"/>
  <c r="F41" i="21"/>
  <c r="A42" i="21"/>
  <c r="B42" i="21"/>
  <c r="C42" i="21"/>
  <c r="D42" i="21"/>
  <c r="E42" i="21"/>
  <c r="F42" i="21"/>
  <c r="A43" i="21"/>
  <c r="B43" i="21"/>
  <c r="C43" i="21"/>
  <c r="E43" i="21"/>
  <c r="F43" i="21"/>
  <c r="A44" i="21"/>
  <c r="B44" i="21"/>
  <c r="C44" i="21"/>
  <c r="E44" i="21"/>
  <c r="F44" i="21"/>
  <c r="A45" i="21"/>
  <c r="B45" i="21"/>
  <c r="C45" i="21"/>
  <c r="E45" i="21"/>
  <c r="F45" i="21"/>
  <c r="A46" i="21"/>
  <c r="B46" i="21"/>
  <c r="C46" i="21"/>
  <c r="E46" i="21"/>
  <c r="F46" i="21"/>
  <c r="A47" i="21"/>
  <c r="B47" i="21"/>
  <c r="C47" i="21"/>
  <c r="E47" i="21"/>
  <c r="F47" i="21"/>
  <c r="A48" i="21"/>
  <c r="B48" i="21"/>
  <c r="C48" i="21"/>
  <c r="E48" i="21"/>
  <c r="F48" i="21"/>
  <c r="A49" i="21"/>
  <c r="B49" i="21"/>
  <c r="C49" i="21"/>
  <c r="E49" i="21"/>
  <c r="F49" i="21"/>
  <c r="A50" i="21"/>
  <c r="B50" i="21"/>
  <c r="C50" i="21"/>
  <c r="E50" i="21"/>
  <c r="F50" i="21"/>
  <c r="A51" i="21"/>
  <c r="B51" i="21"/>
  <c r="C51" i="21"/>
  <c r="E51" i="21"/>
  <c r="F51" i="21"/>
  <c r="A52" i="21"/>
  <c r="B52" i="21"/>
  <c r="C52" i="21"/>
  <c r="E52" i="21"/>
  <c r="F52" i="21"/>
  <c r="A53" i="21"/>
  <c r="B53" i="21"/>
  <c r="C53" i="21"/>
  <c r="E53" i="21"/>
  <c r="F53" i="21"/>
  <c r="A54" i="21"/>
  <c r="B54" i="21"/>
  <c r="C54" i="21"/>
  <c r="E54" i="21"/>
  <c r="F54" i="21"/>
  <c r="A55" i="21"/>
  <c r="B55" i="21"/>
  <c r="C55" i="21"/>
  <c r="E55" i="21"/>
  <c r="F55" i="21"/>
  <c r="A56" i="21"/>
  <c r="B56" i="21"/>
  <c r="C56" i="21"/>
  <c r="E56" i="21"/>
  <c r="F56" i="21"/>
  <c r="A57" i="21"/>
  <c r="B57" i="21"/>
  <c r="C57" i="21"/>
  <c r="E57" i="21"/>
  <c r="F57" i="21"/>
  <c r="A58" i="21"/>
  <c r="B58" i="21"/>
  <c r="C58" i="21"/>
  <c r="E58" i="21"/>
  <c r="F58" i="21"/>
  <c r="A59" i="21"/>
  <c r="B59" i="21"/>
  <c r="C59" i="21"/>
  <c r="E59" i="21"/>
  <c r="F59" i="21"/>
  <c r="A60" i="21"/>
  <c r="B60" i="21"/>
  <c r="C60" i="21"/>
  <c r="E60" i="21"/>
  <c r="F60" i="21"/>
  <c r="A61" i="21"/>
  <c r="B61" i="21"/>
  <c r="C61" i="21"/>
  <c r="E61" i="21"/>
  <c r="F61" i="21"/>
  <c r="A62" i="21"/>
  <c r="B62" i="21"/>
  <c r="C62" i="21"/>
  <c r="E62" i="21"/>
  <c r="F62" i="21"/>
  <c r="A63" i="21"/>
  <c r="B63" i="21"/>
  <c r="C63" i="21"/>
  <c r="E63" i="21"/>
  <c r="F63" i="21"/>
  <c r="A64" i="21"/>
  <c r="B64" i="21"/>
  <c r="C64" i="21"/>
  <c r="E64" i="21"/>
  <c r="F64" i="21"/>
  <c r="A65" i="21"/>
  <c r="B65" i="21"/>
  <c r="C65" i="21"/>
  <c r="E65" i="21"/>
  <c r="F65" i="21"/>
  <c r="A66" i="21"/>
  <c r="B66" i="21"/>
  <c r="C66" i="21"/>
  <c r="E66" i="21"/>
  <c r="F66" i="21"/>
  <c r="A67" i="21"/>
  <c r="B67" i="21"/>
  <c r="C67" i="21"/>
  <c r="E67" i="21"/>
  <c r="F67" i="21"/>
  <c r="A68" i="21"/>
  <c r="B68" i="21"/>
  <c r="C68" i="21"/>
  <c r="E68" i="21"/>
  <c r="F68" i="21"/>
  <c r="A69" i="21"/>
  <c r="B69" i="21"/>
  <c r="C69" i="21"/>
  <c r="E69" i="21"/>
  <c r="F69" i="21"/>
  <c r="A70" i="21"/>
  <c r="B70" i="21"/>
  <c r="C70" i="21"/>
  <c r="E70" i="21"/>
  <c r="F70" i="21"/>
  <c r="A71" i="21"/>
  <c r="B71" i="21"/>
  <c r="C71" i="21"/>
  <c r="E71" i="21"/>
  <c r="F71" i="21"/>
  <c r="A72" i="21"/>
  <c r="B72" i="21"/>
  <c r="C72" i="21"/>
  <c r="E72" i="21"/>
  <c r="F72" i="21"/>
  <c r="A73" i="21"/>
  <c r="B73" i="21"/>
  <c r="C73" i="21"/>
  <c r="E73" i="21"/>
  <c r="F73" i="21"/>
  <c r="A74" i="21"/>
  <c r="B74" i="21"/>
  <c r="C74" i="21"/>
  <c r="E74" i="21"/>
  <c r="F74" i="21"/>
  <c r="A75" i="21"/>
  <c r="B75" i="21"/>
  <c r="C75" i="21"/>
  <c r="E75" i="21"/>
  <c r="F75" i="21"/>
  <c r="A76" i="21"/>
  <c r="B76" i="21"/>
  <c r="C76" i="21"/>
  <c r="E76" i="21"/>
  <c r="F76" i="21"/>
  <c r="A77" i="21"/>
  <c r="B77" i="21"/>
  <c r="C77" i="21"/>
  <c r="E77" i="21"/>
  <c r="F77" i="21"/>
  <c r="A78" i="21"/>
  <c r="B78" i="21"/>
  <c r="C78" i="21"/>
  <c r="E78" i="21"/>
  <c r="F78" i="21"/>
  <c r="A79" i="21"/>
  <c r="B79" i="21"/>
  <c r="C79" i="21"/>
  <c r="E79" i="21"/>
  <c r="F79" i="21"/>
  <c r="A80" i="21"/>
  <c r="B80" i="21"/>
  <c r="C80" i="21"/>
  <c r="E80" i="21"/>
  <c r="F80" i="21"/>
  <c r="A81" i="21"/>
  <c r="B81" i="21"/>
  <c r="C81" i="21"/>
  <c r="E81" i="21"/>
  <c r="F81" i="21"/>
  <c r="A82" i="21"/>
  <c r="B82" i="21"/>
  <c r="C82" i="21"/>
  <c r="E82" i="21"/>
  <c r="F82" i="21"/>
  <c r="A83" i="21"/>
  <c r="B83" i="21"/>
  <c r="C83" i="21"/>
  <c r="E83" i="21"/>
  <c r="F83" i="21"/>
  <c r="A84" i="21"/>
  <c r="B84" i="21"/>
  <c r="C84" i="21"/>
  <c r="E84" i="21"/>
  <c r="F84" i="21"/>
  <c r="A85" i="21"/>
  <c r="B85" i="21"/>
  <c r="C85" i="21"/>
  <c r="E85" i="21"/>
  <c r="F85" i="21"/>
  <c r="A86" i="21"/>
  <c r="B86" i="21"/>
  <c r="C86" i="21"/>
  <c r="E86" i="21"/>
  <c r="F86" i="21"/>
  <c r="A87" i="21"/>
  <c r="B87" i="21"/>
  <c r="C87" i="21"/>
  <c r="E87" i="21"/>
  <c r="F87" i="21"/>
  <c r="A88" i="21"/>
  <c r="B88" i="21"/>
  <c r="C88" i="21"/>
  <c r="E88" i="21"/>
  <c r="F88" i="21"/>
  <c r="A89" i="21"/>
  <c r="B89" i="21"/>
  <c r="C89" i="21"/>
  <c r="E89" i="21"/>
  <c r="F89" i="21"/>
  <c r="A90" i="21"/>
  <c r="B90" i="21"/>
  <c r="C90" i="21"/>
  <c r="E90" i="21"/>
  <c r="F90" i="21"/>
  <c r="A91" i="21"/>
  <c r="B91" i="21"/>
  <c r="C91" i="21"/>
  <c r="E91" i="21"/>
  <c r="F91" i="21"/>
  <c r="A92" i="21"/>
  <c r="B92" i="21"/>
  <c r="C92" i="21"/>
  <c r="E92" i="21"/>
  <c r="F92" i="21"/>
  <c r="A93" i="21"/>
  <c r="B93" i="21"/>
  <c r="C93" i="21"/>
  <c r="E93" i="21"/>
  <c r="F93" i="21"/>
  <c r="A94" i="21"/>
  <c r="B94" i="21"/>
  <c r="C94" i="21"/>
  <c r="E94" i="21"/>
  <c r="F94" i="21"/>
  <c r="A95" i="21"/>
  <c r="B95" i="21"/>
  <c r="C95" i="21"/>
  <c r="E95" i="21"/>
  <c r="F95" i="21"/>
  <c r="A96" i="21"/>
  <c r="B96" i="21"/>
  <c r="C96" i="21"/>
  <c r="E96" i="21"/>
  <c r="F96" i="21"/>
  <c r="A97" i="21"/>
  <c r="B97" i="21"/>
  <c r="C97" i="21"/>
  <c r="E97" i="21"/>
  <c r="F97" i="21"/>
  <c r="A98" i="21"/>
  <c r="B98" i="21"/>
  <c r="C98" i="21"/>
  <c r="E98" i="21"/>
  <c r="F98" i="21"/>
  <c r="A99" i="21"/>
  <c r="B99" i="21"/>
  <c r="C99" i="21"/>
  <c r="E99" i="21"/>
  <c r="F99" i="21"/>
  <c r="A100" i="21"/>
  <c r="B100" i="21"/>
  <c r="C100" i="21"/>
  <c r="E100" i="21"/>
  <c r="F100" i="21"/>
  <c r="A101" i="21"/>
  <c r="B101" i="21"/>
  <c r="C101" i="21"/>
  <c r="E101" i="21"/>
  <c r="F101" i="21"/>
  <c r="A102" i="21"/>
  <c r="B102" i="21"/>
  <c r="C102" i="21"/>
  <c r="E102" i="21"/>
  <c r="F102" i="21"/>
  <c r="A103" i="21"/>
  <c r="B103" i="21"/>
  <c r="C103" i="21"/>
  <c r="E103" i="21"/>
  <c r="F103" i="21"/>
  <c r="A104" i="21"/>
  <c r="B104" i="21"/>
  <c r="C104" i="21"/>
  <c r="E104" i="21"/>
  <c r="F104" i="21"/>
  <c r="A105" i="21"/>
  <c r="B105" i="21"/>
  <c r="C105" i="21"/>
  <c r="E105" i="21"/>
  <c r="F105" i="21"/>
  <c r="A106" i="21"/>
  <c r="B106" i="21"/>
  <c r="C106" i="21"/>
  <c r="E106" i="21"/>
  <c r="F106" i="21"/>
  <c r="A107" i="21"/>
  <c r="B107" i="21"/>
  <c r="C107" i="21"/>
  <c r="E107" i="21"/>
  <c r="F107" i="21"/>
  <c r="A108" i="21"/>
  <c r="B108" i="21"/>
  <c r="C108" i="21"/>
  <c r="E108" i="21"/>
  <c r="F108" i="21"/>
  <c r="A109" i="21"/>
  <c r="B109" i="21"/>
  <c r="C109" i="21"/>
  <c r="E109" i="21"/>
  <c r="F109" i="21"/>
  <c r="A110" i="21"/>
  <c r="B110" i="21"/>
  <c r="C110" i="21"/>
  <c r="E110" i="21"/>
  <c r="F110" i="21"/>
  <c r="A111" i="21"/>
  <c r="B111" i="21"/>
  <c r="C111" i="21"/>
  <c r="E111" i="21"/>
  <c r="F111" i="21"/>
  <c r="A112" i="21"/>
  <c r="B112" i="21"/>
  <c r="C112" i="21"/>
  <c r="E112" i="21"/>
  <c r="F112" i="21"/>
  <c r="A113" i="21"/>
  <c r="B113" i="21"/>
  <c r="C113" i="21"/>
  <c r="E113" i="21"/>
  <c r="F113" i="21"/>
  <c r="A114" i="21"/>
  <c r="B114" i="21"/>
  <c r="C114" i="21"/>
  <c r="E114" i="21"/>
  <c r="F114" i="21"/>
  <c r="A115" i="21"/>
  <c r="B115" i="21"/>
  <c r="C115" i="21"/>
  <c r="E115" i="21"/>
  <c r="F115" i="21"/>
  <c r="A116" i="21"/>
  <c r="B116" i="21"/>
  <c r="C116" i="21"/>
  <c r="E116" i="21"/>
  <c r="F116" i="21"/>
  <c r="A117" i="21"/>
  <c r="B117" i="21"/>
  <c r="C117" i="21"/>
  <c r="E117" i="21"/>
  <c r="F117" i="21"/>
  <c r="A118" i="21"/>
  <c r="B118" i="21"/>
  <c r="C118" i="21"/>
  <c r="E118" i="21"/>
  <c r="F118" i="21"/>
  <c r="A119" i="21"/>
  <c r="B119" i="21"/>
  <c r="C119" i="21"/>
  <c r="E119" i="21"/>
  <c r="F119" i="21"/>
  <c r="A120" i="21"/>
  <c r="B120" i="21"/>
  <c r="C120" i="21"/>
  <c r="E120" i="21"/>
  <c r="F120" i="21"/>
  <c r="A121" i="21"/>
  <c r="B121" i="21"/>
  <c r="C121" i="21"/>
  <c r="E121" i="21"/>
  <c r="F121" i="21"/>
  <c r="A122" i="21"/>
  <c r="B122" i="21"/>
  <c r="C122" i="21"/>
  <c r="E122" i="21"/>
  <c r="F122" i="21"/>
  <c r="A123" i="21"/>
  <c r="B123" i="21"/>
  <c r="C123" i="21"/>
  <c r="E123" i="21"/>
  <c r="F123" i="21"/>
  <c r="A124" i="21"/>
  <c r="B124" i="21"/>
  <c r="C124" i="21"/>
  <c r="E124" i="21"/>
  <c r="F124" i="21"/>
  <c r="A125" i="21"/>
  <c r="B125" i="21"/>
  <c r="C125" i="21"/>
  <c r="E125" i="21"/>
  <c r="F125" i="21"/>
  <c r="A126" i="21"/>
  <c r="B126" i="21"/>
  <c r="C126" i="21"/>
  <c r="E126" i="21"/>
  <c r="F126" i="21"/>
  <c r="A127" i="21"/>
  <c r="B127" i="21"/>
  <c r="C127" i="21"/>
  <c r="E127" i="21"/>
  <c r="F127" i="21"/>
  <c r="A128" i="21"/>
  <c r="B128" i="21"/>
  <c r="C128" i="21"/>
  <c r="E128" i="21"/>
  <c r="F128" i="21"/>
  <c r="A129" i="21"/>
  <c r="B129" i="21"/>
  <c r="C129" i="21"/>
  <c r="E129" i="21"/>
  <c r="F129" i="21"/>
  <c r="A130" i="21"/>
  <c r="B130" i="21"/>
  <c r="C130" i="21"/>
  <c r="E130" i="21"/>
  <c r="F130" i="21"/>
  <c r="A131" i="21"/>
  <c r="B131" i="21"/>
  <c r="C131" i="21"/>
  <c r="E131" i="21"/>
  <c r="F131" i="21"/>
  <c r="A132" i="21"/>
  <c r="B132" i="21"/>
  <c r="C132" i="21"/>
  <c r="E132" i="21"/>
  <c r="F132" i="21"/>
  <c r="A133" i="21"/>
  <c r="B133" i="21"/>
  <c r="C133" i="21"/>
  <c r="E133" i="21"/>
  <c r="F133" i="21"/>
  <c r="A134" i="21"/>
  <c r="B134" i="21"/>
  <c r="C134" i="21"/>
  <c r="E134" i="21"/>
  <c r="F134" i="21"/>
  <c r="A135" i="21"/>
  <c r="B135" i="21"/>
  <c r="C135" i="21"/>
  <c r="E135" i="21"/>
  <c r="F135" i="21"/>
  <c r="A136" i="21"/>
  <c r="B136" i="21"/>
  <c r="C136" i="21"/>
  <c r="E136" i="21"/>
  <c r="F136" i="21"/>
  <c r="A137" i="21"/>
  <c r="B137" i="21"/>
  <c r="C137" i="21"/>
  <c r="E137" i="21"/>
  <c r="F137" i="21"/>
  <c r="A138" i="21"/>
  <c r="B138" i="21"/>
  <c r="C138" i="21"/>
  <c r="E138" i="21"/>
  <c r="F138" i="21"/>
  <c r="A139" i="21"/>
  <c r="B139" i="21"/>
  <c r="C139" i="21"/>
  <c r="E139" i="21"/>
  <c r="F139" i="21"/>
  <c r="A140" i="21"/>
  <c r="B140" i="21"/>
  <c r="C140" i="21"/>
  <c r="E140" i="21"/>
  <c r="F140" i="21"/>
  <c r="A141" i="21"/>
  <c r="B141" i="21"/>
  <c r="C141" i="21"/>
  <c r="E141" i="21"/>
  <c r="F141" i="21"/>
  <c r="A142" i="21"/>
  <c r="B142" i="21"/>
  <c r="C142" i="21"/>
  <c r="E142" i="21"/>
  <c r="F142" i="21"/>
  <c r="A143" i="21"/>
  <c r="B143" i="21"/>
  <c r="C143" i="21"/>
  <c r="E143" i="21"/>
  <c r="F143" i="21"/>
  <c r="A144" i="21"/>
  <c r="B144" i="21"/>
  <c r="C144" i="21"/>
  <c r="E144" i="21"/>
  <c r="F144" i="21"/>
  <c r="A145" i="21"/>
  <c r="B145" i="21"/>
  <c r="C145" i="21"/>
  <c r="E145" i="21"/>
  <c r="F145" i="21"/>
  <c r="A146" i="21"/>
  <c r="B146" i="21"/>
  <c r="C146" i="21"/>
  <c r="E146" i="21"/>
  <c r="F146" i="21"/>
  <c r="A147" i="21"/>
  <c r="B147" i="21"/>
  <c r="C147" i="21"/>
  <c r="E147" i="21"/>
  <c r="F147" i="21"/>
  <c r="A148" i="21"/>
  <c r="B148" i="21"/>
  <c r="C148" i="21"/>
  <c r="E148" i="21"/>
  <c r="F148" i="21"/>
  <c r="A149" i="21"/>
  <c r="B149" i="21"/>
  <c r="C149" i="21"/>
  <c r="E149" i="21"/>
  <c r="F149" i="21"/>
  <c r="A150" i="21"/>
  <c r="B150" i="21"/>
  <c r="C150" i="21"/>
  <c r="E150" i="21"/>
  <c r="F150" i="21"/>
  <c r="A151" i="21"/>
  <c r="B151" i="21"/>
  <c r="C151" i="21"/>
  <c r="E151" i="21"/>
  <c r="F151" i="21"/>
  <c r="A152" i="21"/>
  <c r="B152" i="21"/>
  <c r="C152" i="21"/>
  <c r="E152" i="21"/>
  <c r="F152" i="21"/>
  <c r="A153" i="21"/>
  <c r="B153" i="21"/>
  <c r="C153" i="21"/>
  <c r="E153" i="21"/>
  <c r="F153" i="21"/>
  <c r="A154" i="21"/>
  <c r="B154" i="21"/>
  <c r="C154" i="21"/>
  <c r="E154" i="21"/>
  <c r="F154" i="21"/>
  <c r="A155" i="21"/>
  <c r="B155" i="21"/>
  <c r="C155" i="21"/>
  <c r="E155" i="21"/>
  <c r="F155" i="21"/>
  <c r="A156" i="21"/>
  <c r="B156" i="21"/>
  <c r="C156" i="21"/>
  <c r="E156" i="21"/>
  <c r="F156" i="21"/>
  <c r="A157" i="21"/>
  <c r="B157" i="21"/>
  <c r="C157" i="21"/>
  <c r="E157" i="21"/>
  <c r="F157" i="21"/>
  <c r="A158" i="21"/>
  <c r="B158" i="21"/>
  <c r="C158" i="21"/>
  <c r="E158" i="21"/>
  <c r="F158" i="21"/>
  <c r="A159" i="21"/>
  <c r="B159" i="21"/>
  <c r="C159" i="21"/>
  <c r="E159" i="21"/>
  <c r="F159" i="21"/>
  <c r="A160" i="21"/>
  <c r="B160" i="21"/>
  <c r="C160" i="21"/>
  <c r="E160" i="21"/>
  <c r="F160" i="21"/>
  <c r="A161" i="21"/>
  <c r="B161" i="21"/>
  <c r="C161" i="21"/>
  <c r="E161" i="21"/>
  <c r="F161" i="21"/>
  <c r="A162" i="21"/>
  <c r="B162" i="21"/>
  <c r="C162" i="21"/>
  <c r="E162" i="21"/>
  <c r="F162" i="21"/>
  <c r="A163" i="21"/>
  <c r="B163" i="21"/>
  <c r="C163" i="21"/>
  <c r="E163" i="21"/>
  <c r="F163" i="21"/>
  <c r="A164" i="21"/>
  <c r="B164" i="21"/>
  <c r="C164" i="21"/>
  <c r="E164" i="21"/>
  <c r="F164" i="21"/>
  <c r="A165" i="21"/>
  <c r="B165" i="21"/>
  <c r="C165" i="21"/>
  <c r="E165" i="21"/>
  <c r="F165" i="21"/>
  <c r="A166" i="21"/>
  <c r="B166" i="21"/>
  <c r="C166" i="21"/>
  <c r="E166" i="21"/>
  <c r="F166" i="21"/>
  <c r="A167" i="21"/>
  <c r="B167" i="21"/>
  <c r="C167" i="21"/>
  <c r="E167" i="21"/>
  <c r="F167" i="21"/>
  <c r="A168" i="21"/>
  <c r="B168" i="21"/>
  <c r="C168" i="21"/>
  <c r="E168" i="21"/>
  <c r="F168" i="21"/>
  <c r="A169" i="21"/>
  <c r="B169" i="21"/>
  <c r="C169" i="21"/>
  <c r="E169" i="21"/>
  <c r="F169" i="21"/>
  <c r="A170" i="21"/>
  <c r="B170" i="21"/>
  <c r="C170" i="21"/>
  <c r="E170" i="21"/>
  <c r="F170" i="21"/>
  <c r="A171" i="21"/>
  <c r="B171" i="21"/>
  <c r="C171" i="21"/>
  <c r="E171" i="21"/>
  <c r="F171" i="21"/>
  <c r="A172" i="21"/>
  <c r="B172" i="21"/>
  <c r="C172" i="21"/>
  <c r="E172" i="21"/>
  <c r="F172" i="21"/>
  <c r="A173" i="21"/>
  <c r="B173" i="21"/>
  <c r="C173" i="21"/>
  <c r="E173" i="21"/>
  <c r="F173" i="21"/>
  <c r="A174" i="21"/>
  <c r="B174" i="21"/>
  <c r="C174" i="21"/>
  <c r="E174" i="21"/>
  <c r="F174" i="21"/>
  <c r="A175" i="21"/>
  <c r="B175" i="21"/>
  <c r="C175" i="21"/>
  <c r="E175" i="21"/>
  <c r="F175" i="21"/>
  <c r="A176" i="21"/>
  <c r="B176" i="21"/>
  <c r="C176" i="21"/>
  <c r="E176" i="21"/>
  <c r="F176" i="21"/>
  <c r="A177" i="21"/>
  <c r="B177" i="21"/>
  <c r="C177" i="21"/>
  <c r="E177" i="21"/>
  <c r="F177" i="21"/>
  <c r="A178" i="21"/>
  <c r="B178" i="21"/>
  <c r="C178" i="21"/>
  <c r="E178" i="21"/>
  <c r="F178" i="21"/>
  <c r="A6" i="7"/>
  <c r="B6" i="7"/>
  <c r="C6" i="7"/>
  <c r="E6" i="7"/>
  <c r="F6" i="7"/>
  <c r="A7" i="7"/>
  <c r="B7" i="7"/>
  <c r="C7" i="7"/>
  <c r="E7" i="7"/>
  <c r="F7" i="7"/>
  <c r="A8" i="7"/>
  <c r="B8" i="7"/>
  <c r="C8" i="7"/>
  <c r="E8" i="7"/>
  <c r="F8" i="7"/>
  <c r="A9" i="7"/>
  <c r="B9" i="7"/>
  <c r="C9" i="7"/>
  <c r="E9" i="7"/>
  <c r="F9" i="7"/>
  <c r="A10" i="7"/>
  <c r="B10" i="7"/>
  <c r="C10" i="7"/>
  <c r="E10" i="7"/>
  <c r="F10" i="7"/>
  <c r="A11" i="7"/>
  <c r="B11" i="7"/>
  <c r="C11" i="7"/>
  <c r="E11" i="7"/>
  <c r="F11" i="7"/>
  <c r="A12" i="7"/>
  <c r="B12" i="7"/>
  <c r="C12" i="7"/>
  <c r="E12" i="7"/>
  <c r="F12" i="7"/>
  <c r="A13" i="7"/>
  <c r="B13" i="7"/>
  <c r="C13" i="7"/>
  <c r="E13" i="7"/>
  <c r="F13" i="7"/>
  <c r="A14" i="7"/>
  <c r="B14" i="7"/>
  <c r="C14" i="7"/>
  <c r="E14" i="7"/>
  <c r="F14" i="7"/>
  <c r="A15" i="7"/>
  <c r="B15" i="7"/>
  <c r="C15" i="7"/>
  <c r="E15" i="7"/>
  <c r="F15" i="7"/>
  <c r="A16" i="7"/>
  <c r="B16" i="7"/>
  <c r="C16" i="7"/>
  <c r="E16" i="7"/>
  <c r="F16" i="7"/>
  <c r="A17" i="7"/>
  <c r="B17" i="7"/>
  <c r="C17" i="7"/>
  <c r="E17" i="7"/>
  <c r="F17" i="7"/>
  <c r="A18" i="7"/>
  <c r="B18" i="7"/>
  <c r="C18" i="7"/>
  <c r="E18" i="7"/>
  <c r="F18" i="7"/>
  <c r="A19" i="7"/>
  <c r="B19" i="7"/>
  <c r="C19" i="7"/>
  <c r="E19" i="7"/>
  <c r="F19" i="7"/>
  <c r="A20" i="7"/>
  <c r="B20" i="7"/>
  <c r="C20" i="7"/>
  <c r="E20" i="7"/>
  <c r="F20" i="7"/>
  <c r="A21" i="7"/>
  <c r="B21" i="7"/>
  <c r="C21" i="7"/>
  <c r="E21" i="7"/>
  <c r="F21" i="7"/>
  <c r="A22" i="7"/>
  <c r="B22" i="7"/>
  <c r="C22" i="7"/>
  <c r="E22" i="7"/>
  <c r="F22" i="7"/>
  <c r="A23" i="7"/>
  <c r="B23" i="7"/>
  <c r="C23" i="7"/>
  <c r="E23" i="7"/>
  <c r="F23" i="7"/>
  <c r="A24" i="7"/>
  <c r="B24" i="7"/>
  <c r="C24" i="7"/>
  <c r="E24" i="7"/>
  <c r="F24" i="7"/>
  <c r="A25" i="7"/>
  <c r="B25" i="7"/>
  <c r="C25" i="7"/>
  <c r="E25" i="7"/>
  <c r="F25" i="7"/>
  <c r="A26" i="7"/>
  <c r="B26" i="7"/>
  <c r="C26" i="7"/>
  <c r="E26" i="7"/>
  <c r="F26" i="7"/>
  <c r="A27" i="7"/>
  <c r="B27" i="7"/>
  <c r="C27" i="7"/>
  <c r="E27" i="7"/>
  <c r="F27" i="7"/>
  <c r="A28" i="7"/>
  <c r="B28" i="7"/>
  <c r="C28" i="7"/>
  <c r="E28" i="7"/>
  <c r="F28" i="7"/>
  <c r="A29" i="7"/>
  <c r="B29" i="7"/>
  <c r="C29" i="7"/>
  <c r="E29" i="7"/>
  <c r="F29" i="7"/>
  <c r="A30" i="7"/>
  <c r="B30" i="7"/>
  <c r="C30" i="7"/>
  <c r="E30" i="7"/>
  <c r="F30" i="7"/>
  <c r="A31" i="7"/>
  <c r="B31" i="7"/>
  <c r="C31" i="7"/>
  <c r="E31" i="7"/>
  <c r="F31" i="7"/>
  <c r="A32" i="7"/>
  <c r="B32" i="7"/>
  <c r="C32" i="7"/>
  <c r="E32" i="7"/>
  <c r="F32" i="7"/>
  <c r="A33" i="7"/>
  <c r="B33" i="7"/>
  <c r="C33" i="7"/>
  <c r="E33" i="7"/>
  <c r="F33" i="7"/>
  <c r="A34" i="7"/>
  <c r="B34" i="7"/>
  <c r="C34" i="7"/>
  <c r="E34" i="7"/>
  <c r="F34" i="7"/>
  <c r="A35" i="7"/>
  <c r="B35" i="7"/>
  <c r="C35" i="7"/>
  <c r="E35" i="7"/>
  <c r="F35" i="7"/>
  <c r="A36" i="7"/>
  <c r="B36" i="7"/>
  <c r="C36" i="7"/>
  <c r="E36" i="7"/>
  <c r="F36" i="7"/>
  <c r="A37" i="7"/>
  <c r="B37" i="7"/>
  <c r="C37" i="7"/>
  <c r="E37" i="7"/>
  <c r="F37" i="7"/>
  <c r="A38" i="7"/>
  <c r="B38" i="7"/>
  <c r="C38" i="7"/>
  <c r="E38" i="7"/>
  <c r="F38" i="7"/>
  <c r="A39" i="7"/>
  <c r="B39" i="7"/>
  <c r="C39" i="7"/>
  <c r="E39" i="7"/>
  <c r="F39" i="7"/>
  <c r="A40" i="7"/>
  <c r="B40" i="7"/>
  <c r="C40" i="7"/>
  <c r="E40" i="7"/>
  <c r="F40" i="7"/>
  <c r="A41" i="7"/>
  <c r="B41" i="7"/>
  <c r="C41" i="7"/>
  <c r="D41" i="7"/>
  <c r="E41" i="7"/>
  <c r="F41" i="7"/>
  <c r="A42" i="7"/>
  <c r="B42" i="7"/>
  <c r="C42" i="7"/>
  <c r="D42" i="7"/>
  <c r="E42" i="7"/>
  <c r="F42" i="7"/>
  <c r="A43" i="7"/>
  <c r="B43" i="7"/>
  <c r="C43" i="7"/>
  <c r="E43" i="7"/>
  <c r="F43" i="7"/>
  <c r="A44" i="7"/>
  <c r="B44" i="7"/>
  <c r="C44" i="7"/>
  <c r="E44" i="7"/>
  <c r="F44" i="7"/>
  <c r="A45" i="7"/>
  <c r="B45" i="7"/>
  <c r="C45" i="7"/>
  <c r="E45" i="7"/>
  <c r="F45" i="7"/>
  <c r="A46" i="7"/>
  <c r="B46" i="7"/>
  <c r="C46" i="7"/>
  <c r="E46" i="7"/>
  <c r="F46" i="7"/>
  <c r="A47" i="7"/>
  <c r="B47" i="7"/>
  <c r="C47" i="7"/>
  <c r="E47" i="7"/>
  <c r="F47" i="7"/>
  <c r="A48" i="7"/>
  <c r="B48" i="7"/>
  <c r="C48" i="7"/>
  <c r="E48" i="7"/>
  <c r="F48" i="7"/>
  <c r="A49" i="7"/>
  <c r="B49" i="7"/>
  <c r="C49" i="7"/>
  <c r="E49" i="7"/>
  <c r="F49" i="7"/>
  <c r="A50" i="7"/>
  <c r="B50" i="7"/>
  <c r="C50" i="7"/>
  <c r="E50" i="7"/>
  <c r="F50" i="7"/>
  <c r="A51" i="7"/>
  <c r="B51" i="7"/>
  <c r="C51" i="7"/>
  <c r="E51" i="7"/>
  <c r="F51" i="7"/>
  <c r="A52" i="7"/>
  <c r="B52" i="7"/>
  <c r="C52" i="7"/>
  <c r="E52" i="7"/>
  <c r="F52" i="7"/>
  <c r="A53" i="7"/>
  <c r="B53" i="7"/>
  <c r="C53" i="7"/>
  <c r="E53" i="7"/>
  <c r="F53" i="7"/>
  <c r="A54" i="7"/>
  <c r="B54" i="7"/>
  <c r="C54" i="7"/>
  <c r="E54" i="7"/>
  <c r="F54" i="7"/>
  <c r="A55" i="7"/>
  <c r="B55" i="7"/>
  <c r="C55" i="7"/>
  <c r="E55" i="7"/>
  <c r="F55" i="7"/>
  <c r="A56" i="7"/>
  <c r="B56" i="7"/>
  <c r="C56" i="7"/>
  <c r="E56" i="7"/>
  <c r="F56" i="7"/>
  <c r="A57" i="7"/>
  <c r="B57" i="7"/>
  <c r="C57" i="7"/>
  <c r="E57" i="7"/>
  <c r="F57" i="7"/>
  <c r="A58" i="7"/>
  <c r="B58" i="7"/>
  <c r="C58" i="7"/>
  <c r="E58" i="7"/>
  <c r="F58" i="7"/>
  <c r="A59" i="7"/>
  <c r="B59" i="7"/>
  <c r="C59" i="7"/>
  <c r="E59" i="7"/>
  <c r="F59" i="7"/>
  <c r="A60" i="7"/>
  <c r="B60" i="7"/>
  <c r="C60" i="7"/>
  <c r="E60" i="7"/>
  <c r="F60" i="7"/>
  <c r="A61" i="7"/>
  <c r="B61" i="7"/>
  <c r="C61" i="7"/>
  <c r="E61" i="7"/>
  <c r="F61" i="7"/>
  <c r="A62" i="7"/>
  <c r="B62" i="7"/>
  <c r="C62" i="7"/>
  <c r="E62" i="7"/>
  <c r="F62" i="7"/>
  <c r="A63" i="7"/>
  <c r="B63" i="7"/>
  <c r="C63" i="7"/>
  <c r="E63" i="7"/>
  <c r="F63" i="7"/>
  <c r="A64" i="7"/>
  <c r="B64" i="7"/>
  <c r="C64" i="7"/>
  <c r="E64" i="7"/>
  <c r="F64" i="7"/>
  <c r="A65" i="7"/>
  <c r="B65" i="7"/>
  <c r="C65" i="7"/>
  <c r="E65" i="7"/>
  <c r="F65" i="7"/>
  <c r="A66" i="7"/>
  <c r="B66" i="7"/>
  <c r="C66" i="7"/>
  <c r="E66" i="7"/>
  <c r="F66" i="7"/>
  <c r="A67" i="7"/>
  <c r="B67" i="7"/>
  <c r="C67" i="7"/>
  <c r="E67" i="7"/>
  <c r="F67" i="7"/>
  <c r="A68" i="7"/>
  <c r="B68" i="7"/>
  <c r="C68" i="7"/>
  <c r="E68" i="7"/>
  <c r="F68" i="7"/>
  <c r="A69" i="7"/>
  <c r="B69" i="7"/>
  <c r="C69" i="7"/>
  <c r="E69" i="7"/>
  <c r="F69" i="7"/>
  <c r="A70" i="7"/>
  <c r="B70" i="7"/>
  <c r="C70" i="7"/>
  <c r="E70" i="7"/>
  <c r="F70" i="7"/>
  <c r="A71" i="7"/>
  <c r="B71" i="7"/>
  <c r="C71" i="7"/>
  <c r="E71" i="7"/>
  <c r="F71" i="7"/>
  <c r="A72" i="7"/>
  <c r="B72" i="7"/>
  <c r="C72" i="7"/>
  <c r="E72" i="7"/>
  <c r="F72" i="7"/>
  <c r="A73" i="7"/>
  <c r="B73" i="7"/>
  <c r="C73" i="7"/>
  <c r="E73" i="7"/>
  <c r="F73" i="7"/>
  <c r="A74" i="7"/>
  <c r="B74" i="7"/>
  <c r="C74" i="7"/>
  <c r="E74" i="7"/>
  <c r="F74" i="7"/>
  <c r="A75" i="7"/>
  <c r="B75" i="7"/>
  <c r="C75" i="7"/>
  <c r="E75" i="7"/>
  <c r="F75" i="7"/>
  <c r="A76" i="7"/>
  <c r="B76" i="7"/>
  <c r="C76" i="7"/>
  <c r="E76" i="7"/>
  <c r="F76" i="7"/>
  <c r="A77" i="7"/>
  <c r="B77" i="7"/>
  <c r="C77" i="7"/>
  <c r="E77" i="7"/>
  <c r="F77" i="7"/>
  <c r="A78" i="7"/>
  <c r="B78" i="7"/>
  <c r="C78" i="7"/>
  <c r="E78" i="7"/>
  <c r="F78" i="7"/>
  <c r="A79" i="7"/>
  <c r="B79" i="7"/>
  <c r="C79" i="7"/>
  <c r="E79" i="7"/>
  <c r="F79" i="7"/>
  <c r="A80" i="7"/>
  <c r="B80" i="7"/>
  <c r="C80" i="7"/>
  <c r="E80" i="7"/>
  <c r="F80" i="7"/>
  <c r="A81" i="7"/>
  <c r="B81" i="7"/>
  <c r="C81" i="7"/>
  <c r="E81" i="7"/>
  <c r="F81" i="7"/>
  <c r="A82" i="7"/>
  <c r="B82" i="7"/>
  <c r="C82" i="7"/>
  <c r="E82" i="7"/>
  <c r="F82" i="7"/>
  <c r="A83" i="7"/>
  <c r="B83" i="7"/>
  <c r="C83" i="7"/>
  <c r="E83" i="7"/>
  <c r="F83" i="7"/>
  <c r="A84" i="7"/>
  <c r="B84" i="7"/>
  <c r="C84" i="7"/>
  <c r="E84" i="7"/>
  <c r="F84" i="7"/>
  <c r="A85" i="7"/>
  <c r="B85" i="7"/>
  <c r="C85" i="7"/>
  <c r="E85" i="7"/>
  <c r="F85" i="7"/>
  <c r="A86" i="7"/>
  <c r="B86" i="7"/>
  <c r="C86" i="7"/>
  <c r="E86" i="7"/>
  <c r="F86" i="7"/>
  <c r="A87" i="7"/>
  <c r="B87" i="7"/>
  <c r="C87" i="7"/>
  <c r="E87" i="7"/>
  <c r="F87" i="7"/>
  <c r="A88" i="7"/>
  <c r="B88" i="7"/>
  <c r="C88" i="7"/>
  <c r="E88" i="7"/>
  <c r="F88" i="7"/>
  <c r="A89" i="7"/>
  <c r="B89" i="7"/>
  <c r="C89" i="7"/>
  <c r="E89" i="7"/>
  <c r="F89" i="7"/>
  <c r="A90" i="7"/>
  <c r="B90" i="7"/>
  <c r="C90" i="7"/>
  <c r="E90" i="7"/>
  <c r="F90" i="7"/>
  <c r="A91" i="7"/>
  <c r="B91" i="7"/>
  <c r="C91" i="7"/>
  <c r="E91" i="7"/>
  <c r="F91" i="7"/>
  <c r="A92" i="7"/>
  <c r="B92" i="7"/>
  <c r="C92" i="7"/>
  <c r="E92" i="7"/>
  <c r="F92" i="7"/>
  <c r="A93" i="7"/>
  <c r="B93" i="7"/>
  <c r="C93" i="7"/>
  <c r="E93" i="7"/>
  <c r="F93" i="7"/>
  <c r="A94" i="7"/>
  <c r="B94" i="7"/>
  <c r="C94" i="7"/>
  <c r="E94" i="7"/>
  <c r="F94" i="7"/>
  <c r="A95" i="7"/>
  <c r="B95" i="7"/>
  <c r="C95" i="7"/>
  <c r="E95" i="7"/>
  <c r="F95" i="7"/>
  <c r="A96" i="7"/>
  <c r="B96" i="7"/>
  <c r="C96" i="7"/>
  <c r="E96" i="7"/>
  <c r="F96" i="7"/>
  <c r="A97" i="7"/>
  <c r="B97" i="7"/>
  <c r="C97" i="7"/>
  <c r="E97" i="7"/>
  <c r="F97" i="7"/>
  <c r="A98" i="7"/>
  <c r="B98" i="7"/>
  <c r="C98" i="7"/>
  <c r="E98" i="7"/>
  <c r="F98" i="7"/>
  <c r="A99" i="7"/>
  <c r="B99" i="7"/>
  <c r="C99" i="7"/>
  <c r="E99" i="7"/>
  <c r="F99" i="7"/>
  <c r="A100" i="7"/>
  <c r="B100" i="7"/>
  <c r="C100" i="7"/>
  <c r="E100" i="7"/>
  <c r="F100" i="7"/>
  <c r="A101" i="7"/>
  <c r="B101" i="7"/>
  <c r="C101" i="7"/>
  <c r="E101" i="7"/>
  <c r="F101" i="7"/>
  <c r="A102" i="7"/>
  <c r="B102" i="7"/>
  <c r="C102" i="7"/>
  <c r="E102" i="7"/>
  <c r="F102" i="7"/>
  <c r="A103" i="7"/>
  <c r="B103" i="7"/>
  <c r="C103" i="7"/>
  <c r="E103" i="7"/>
  <c r="F103" i="7"/>
  <c r="A104" i="7"/>
  <c r="B104" i="7"/>
  <c r="C104" i="7"/>
  <c r="E104" i="7"/>
  <c r="F104" i="7"/>
  <c r="A105" i="7"/>
  <c r="B105" i="7"/>
  <c r="C105" i="7"/>
  <c r="E105" i="7"/>
  <c r="F105" i="7"/>
  <c r="A106" i="7"/>
  <c r="B106" i="7"/>
  <c r="C106" i="7"/>
  <c r="E106" i="7"/>
  <c r="F106" i="7"/>
  <c r="A107" i="7"/>
  <c r="B107" i="7"/>
  <c r="C107" i="7"/>
  <c r="E107" i="7"/>
  <c r="F107" i="7"/>
  <c r="A108" i="7"/>
  <c r="B108" i="7"/>
  <c r="C108" i="7"/>
  <c r="E108" i="7"/>
  <c r="F108" i="7"/>
  <c r="A109" i="7"/>
  <c r="B109" i="7"/>
  <c r="C109" i="7"/>
  <c r="E109" i="7"/>
  <c r="F109" i="7"/>
  <c r="A110" i="7"/>
  <c r="B110" i="7"/>
  <c r="C110" i="7"/>
  <c r="E110" i="7"/>
  <c r="F110" i="7"/>
  <c r="A111" i="7"/>
  <c r="B111" i="7"/>
  <c r="C111" i="7"/>
  <c r="E111" i="7"/>
  <c r="F111" i="7"/>
  <c r="A112" i="7"/>
  <c r="B112" i="7"/>
  <c r="C112" i="7"/>
  <c r="E112" i="7"/>
  <c r="F112" i="7"/>
  <c r="A113" i="7"/>
  <c r="B113" i="7"/>
  <c r="C113" i="7"/>
  <c r="E113" i="7"/>
  <c r="F113" i="7"/>
  <c r="A114" i="7"/>
  <c r="B114" i="7"/>
  <c r="C114" i="7"/>
  <c r="E114" i="7"/>
  <c r="F114" i="7"/>
  <c r="A115" i="7"/>
  <c r="B115" i="7"/>
  <c r="C115" i="7"/>
  <c r="E115" i="7"/>
  <c r="F115" i="7"/>
  <c r="A116" i="7"/>
  <c r="B116" i="7"/>
  <c r="C116" i="7"/>
  <c r="E116" i="7"/>
  <c r="F116" i="7"/>
  <c r="A117" i="7"/>
  <c r="B117" i="7"/>
  <c r="C117" i="7"/>
  <c r="E117" i="7"/>
  <c r="F117" i="7"/>
  <c r="A118" i="7"/>
  <c r="B118" i="7"/>
  <c r="C118" i="7"/>
  <c r="E118" i="7"/>
  <c r="F118" i="7"/>
  <c r="A119" i="7"/>
  <c r="B119" i="7"/>
  <c r="C119" i="7"/>
  <c r="E119" i="7"/>
  <c r="F119" i="7"/>
  <c r="A120" i="7"/>
  <c r="B120" i="7"/>
  <c r="C120" i="7"/>
  <c r="E120" i="7"/>
  <c r="F120" i="7"/>
  <c r="A121" i="7"/>
  <c r="B121" i="7"/>
  <c r="C121" i="7"/>
  <c r="E121" i="7"/>
  <c r="F121" i="7"/>
  <c r="A122" i="7"/>
  <c r="B122" i="7"/>
  <c r="C122" i="7"/>
  <c r="E122" i="7"/>
  <c r="F122" i="7"/>
  <c r="A123" i="7"/>
  <c r="B123" i="7"/>
  <c r="C123" i="7"/>
  <c r="E123" i="7"/>
  <c r="F123" i="7"/>
  <c r="A124" i="7"/>
  <c r="B124" i="7"/>
  <c r="C124" i="7"/>
  <c r="E124" i="7"/>
  <c r="F124" i="7"/>
  <c r="A125" i="7"/>
  <c r="B125" i="7"/>
  <c r="C125" i="7"/>
  <c r="E125" i="7"/>
  <c r="F125" i="7"/>
  <c r="A126" i="7"/>
  <c r="B126" i="7"/>
  <c r="C126" i="7"/>
  <c r="E126" i="7"/>
  <c r="F126" i="7"/>
  <c r="A127" i="7"/>
  <c r="B127" i="7"/>
  <c r="C127" i="7"/>
  <c r="E127" i="7"/>
  <c r="F127" i="7"/>
  <c r="A128" i="7"/>
  <c r="B128" i="7"/>
  <c r="C128" i="7"/>
  <c r="E128" i="7"/>
  <c r="F128" i="7"/>
  <c r="A129" i="7"/>
  <c r="B129" i="7"/>
  <c r="C129" i="7"/>
  <c r="E129" i="7"/>
  <c r="F129" i="7"/>
  <c r="A130" i="7"/>
  <c r="B130" i="7"/>
  <c r="C130" i="7"/>
  <c r="E130" i="7"/>
  <c r="F130" i="7"/>
  <c r="A131" i="7"/>
  <c r="B131" i="7"/>
  <c r="C131" i="7"/>
  <c r="E131" i="7"/>
  <c r="F131" i="7"/>
  <c r="A132" i="7"/>
  <c r="B132" i="7"/>
  <c r="C132" i="7"/>
  <c r="E132" i="7"/>
  <c r="F132" i="7"/>
  <c r="A133" i="7"/>
  <c r="B133" i="7"/>
  <c r="C133" i="7"/>
  <c r="E133" i="7"/>
  <c r="F133" i="7"/>
  <c r="A134" i="7"/>
  <c r="B134" i="7"/>
  <c r="C134" i="7"/>
  <c r="E134" i="7"/>
  <c r="F134" i="7"/>
  <c r="A135" i="7"/>
  <c r="B135" i="7"/>
  <c r="C135" i="7"/>
  <c r="E135" i="7"/>
  <c r="F135" i="7"/>
  <c r="A136" i="7"/>
  <c r="B136" i="7"/>
  <c r="C136" i="7"/>
  <c r="E136" i="7"/>
  <c r="F136" i="7"/>
  <c r="A137" i="7"/>
  <c r="B137" i="7"/>
  <c r="C137" i="7"/>
  <c r="E137" i="7"/>
  <c r="F137" i="7"/>
  <c r="A138" i="7"/>
  <c r="B138" i="7"/>
  <c r="C138" i="7"/>
  <c r="E138" i="7"/>
  <c r="F138" i="7"/>
  <c r="A139" i="7"/>
  <c r="B139" i="7"/>
  <c r="C139" i="7"/>
  <c r="E139" i="7"/>
  <c r="F139" i="7"/>
  <c r="A140" i="7"/>
  <c r="B140" i="7"/>
  <c r="C140" i="7"/>
  <c r="E140" i="7"/>
  <c r="F140" i="7"/>
  <c r="A141" i="7"/>
  <c r="B141" i="7"/>
  <c r="C141" i="7"/>
  <c r="E141" i="7"/>
  <c r="F141" i="7"/>
  <c r="A142" i="7"/>
  <c r="B142" i="7"/>
  <c r="C142" i="7"/>
  <c r="E142" i="7"/>
  <c r="F142" i="7"/>
  <c r="A143" i="7"/>
  <c r="B143" i="7"/>
  <c r="C143" i="7"/>
  <c r="E143" i="7"/>
  <c r="F143" i="7"/>
  <c r="A144" i="7"/>
  <c r="B144" i="7"/>
  <c r="C144" i="7"/>
  <c r="E144" i="7"/>
  <c r="F144" i="7"/>
  <c r="A145" i="7"/>
  <c r="B145" i="7"/>
  <c r="C145" i="7"/>
  <c r="E145" i="7"/>
  <c r="F145" i="7"/>
  <c r="A146" i="7"/>
  <c r="B146" i="7"/>
  <c r="C146" i="7"/>
  <c r="E146" i="7"/>
  <c r="F146" i="7"/>
  <c r="A147" i="7"/>
  <c r="B147" i="7"/>
  <c r="C147" i="7"/>
  <c r="E147" i="7"/>
  <c r="F147" i="7"/>
  <c r="A148" i="7"/>
  <c r="B148" i="7"/>
  <c r="C148" i="7"/>
  <c r="E148" i="7"/>
  <c r="F148" i="7"/>
  <c r="A149" i="7"/>
  <c r="B149" i="7"/>
  <c r="C149" i="7"/>
  <c r="E149" i="7"/>
  <c r="F149" i="7"/>
  <c r="A150" i="7"/>
  <c r="B150" i="7"/>
  <c r="C150" i="7"/>
  <c r="E150" i="7"/>
  <c r="F150" i="7"/>
  <c r="A151" i="7"/>
  <c r="B151" i="7"/>
  <c r="C151" i="7"/>
  <c r="E151" i="7"/>
  <c r="F151" i="7"/>
  <c r="A152" i="7"/>
  <c r="B152" i="7"/>
  <c r="C152" i="7"/>
  <c r="E152" i="7"/>
  <c r="F152" i="7"/>
  <c r="A153" i="7"/>
  <c r="B153" i="7"/>
  <c r="C153" i="7"/>
  <c r="E153" i="7"/>
  <c r="F153" i="7"/>
  <c r="A154" i="7"/>
  <c r="B154" i="7"/>
  <c r="C154" i="7"/>
  <c r="E154" i="7"/>
  <c r="F154" i="7"/>
  <c r="A155" i="7"/>
  <c r="B155" i="7"/>
  <c r="C155" i="7"/>
  <c r="E155" i="7"/>
  <c r="F155" i="7"/>
  <c r="A156" i="7"/>
  <c r="B156" i="7"/>
  <c r="C156" i="7"/>
  <c r="E156" i="7"/>
  <c r="F156" i="7"/>
  <c r="A157" i="7"/>
  <c r="B157" i="7"/>
  <c r="C157" i="7"/>
  <c r="E157" i="7"/>
  <c r="F157" i="7"/>
  <c r="A158" i="7"/>
  <c r="B158" i="7"/>
  <c r="C158" i="7"/>
  <c r="E158" i="7"/>
  <c r="F158" i="7"/>
  <c r="A159" i="7"/>
  <c r="B159" i="7"/>
  <c r="C159" i="7"/>
  <c r="E159" i="7"/>
  <c r="F159" i="7"/>
  <c r="A160" i="7"/>
  <c r="B160" i="7"/>
  <c r="C160" i="7"/>
  <c r="E160" i="7"/>
  <c r="F160" i="7"/>
  <c r="A161" i="7"/>
  <c r="B161" i="7"/>
  <c r="C161" i="7"/>
  <c r="E161" i="7"/>
  <c r="F161" i="7"/>
  <c r="A162" i="7"/>
  <c r="B162" i="7"/>
  <c r="C162" i="7"/>
  <c r="E162" i="7"/>
  <c r="F162" i="7"/>
  <c r="A163" i="7"/>
  <c r="B163" i="7"/>
  <c r="C163" i="7"/>
  <c r="E163" i="7"/>
  <c r="F163" i="7"/>
  <c r="A164" i="7"/>
  <c r="B164" i="7"/>
  <c r="C164" i="7"/>
  <c r="E164" i="7"/>
  <c r="F164" i="7"/>
  <c r="A165" i="7"/>
  <c r="B165" i="7"/>
  <c r="C165" i="7"/>
  <c r="E165" i="7"/>
  <c r="F165" i="7"/>
  <c r="A166" i="7"/>
  <c r="B166" i="7"/>
  <c r="C166" i="7"/>
  <c r="E166" i="7"/>
  <c r="F166" i="7"/>
  <c r="A167" i="7"/>
  <c r="B167" i="7"/>
  <c r="C167" i="7"/>
  <c r="E167" i="7"/>
  <c r="F167" i="7"/>
  <c r="A168" i="7"/>
  <c r="B168" i="7"/>
  <c r="C168" i="7"/>
  <c r="E168" i="7"/>
  <c r="F168" i="7"/>
  <c r="A169" i="7"/>
  <c r="B169" i="7"/>
  <c r="C169" i="7"/>
  <c r="E169" i="7"/>
  <c r="F169" i="7"/>
  <c r="A170" i="7"/>
  <c r="B170" i="7"/>
  <c r="C170" i="7"/>
  <c r="E170" i="7"/>
  <c r="F170" i="7"/>
  <c r="A171" i="7"/>
  <c r="B171" i="7"/>
  <c r="C171" i="7"/>
  <c r="E171" i="7"/>
  <c r="F171" i="7"/>
  <c r="A172" i="7"/>
  <c r="B172" i="7"/>
  <c r="C172" i="7"/>
  <c r="E172" i="7"/>
  <c r="F172" i="7"/>
  <c r="A173" i="7"/>
  <c r="B173" i="7"/>
  <c r="C173" i="7"/>
  <c r="E173" i="7"/>
  <c r="F173" i="7"/>
  <c r="A174" i="7"/>
  <c r="B174" i="7"/>
  <c r="C174" i="7"/>
  <c r="E174" i="7"/>
  <c r="F174" i="7"/>
  <c r="A175" i="7"/>
  <c r="B175" i="7"/>
  <c r="C175" i="7"/>
  <c r="E175" i="7"/>
  <c r="F175" i="7"/>
  <c r="A176" i="7"/>
  <c r="B176" i="7"/>
  <c r="C176" i="7"/>
  <c r="E176" i="7"/>
  <c r="F176" i="7"/>
  <c r="A177" i="7"/>
  <c r="B177" i="7"/>
  <c r="C177" i="7"/>
  <c r="E177" i="7"/>
  <c r="F177" i="7"/>
  <c r="A178" i="7"/>
  <c r="B178" i="7"/>
  <c r="C178" i="7"/>
  <c r="E178" i="7"/>
  <c r="F178" i="7"/>
  <c r="A6" i="18"/>
  <c r="C6" i="18"/>
  <c r="D6" i="18"/>
  <c r="E6" i="18"/>
  <c r="F6" i="18"/>
  <c r="A7" i="18"/>
  <c r="C7" i="18"/>
  <c r="D7" i="18"/>
  <c r="E7" i="18"/>
  <c r="F7" i="18"/>
  <c r="H7" i="18"/>
  <c r="I7" i="18"/>
  <c r="J7" i="18"/>
  <c r="K7" i="18"/>
  <c r="L7" i="18"/>
  <c r="M7" i="18"/>
  <c r="N7" i="18"/>
  <c r="O7" i="18"/>
  <c r="P7" i="18"/>
  <c r="Q7" i="18"/>
  <c r="R7" i="18"/>
  <c r="S7" i="18"/>
  <c r="A8" i="18"/>
  <c r="C8" i="18"/>
  <c r="D8" i="18"/>
  <c r="E8" i="18"/>
  <c r="F8" i="18"/>
  <c r="H8" i="18"/>
  <c r="I8" i="18"/>
  <c r="J8" i="18"/>
  <c r="K8" i="18"/>
  <c r="L8" i="18"/>
  <c r="M8" i="18"/>
  <c r="N8" i="18"/>
  <c r="O8" i="18"/>
  <c r="P8" i="18"/>
  <c r="Q8" i="18"/>
  <c r="R8" i="18"/>
  <c r="S8" i="18"/>
  <c r="A9" i="18"/>
  <c r="C9" i="18"/>
  <c r="D9" i="18"/>
  <c r="E9" i="18"/>
  <c r="F9" i="18"/>
  <c r="H9" i="18"/>
  <c r="I9" i="18"/>
  <c r="J9" i="18"/>
  <c r="K9" i="18"/>
  <c r="L9" i="18"/>
  <c r="M9" i="18"/>
  <c r="N9" i="18"/>
  <c r="O9" i="18"/>
  <c r="P9" i="18"/>
  <c r="Q9" i="18"/>
  <c r="R9" i="18"/>
  <c r="S9" i="18"/>
  <c r="A10" i="18"/>
  <c r="C10" i="18"/>
  <c r="D10" i="18"/>
  <c r="E10" i="18"/>
  <c r="F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A11" i="18"/>
  <c r="C11" i="18"/>
  <c r="D11" i="18"/>
  <c r="E11" i="18"/>
  <c r="F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A12" i="18"/>
  <c r="C12" i="18"/>
  <c r="D12" i="18"/>
  <c r="E12" i="18"/>
  <c r="F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A13" i="18"/>
  <c r="C13" i="18"/>
  <c r="D13" i="18"/>
  <c r="E13" i="18"/>
  <c r="F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A14" i="18"/>
  <c r="C14" i="18"/>
  <c r="D14" i="18"/>
  <c r="E14" i="18"/>
  <c r="F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A15" i="18"/>
  <c r="C15" i="18"/>
  <c r="D15" i="18"/>
  <c r="E15" i="18"/>
  <c r="F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A16" i="18"/>
  <c r="C16" i="18"/>
  <c r="D16" i="18"/>
  <c r="E16" i="18"/>
  <c r="F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A17" i="18"/>
  <c r="C17" i="18"/>
  <c r="D17" i="18"/>
  <c r="E17" i="18"/>
  <c r="F17" i="18"/>
  <c r="A18" i="18"/>
  <c r="C18" i="18"/>
  <c r="D18" i="18"/>
  <c r="E18" i="18"/>
  <c r="F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A19" i="18"/>
  <c r="C19" i="18"/>
  <c r="D19" i="18"/>
  <c r="E19" i="18"/>
  <c r="F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A20" i="18"/>
  <c r="C20" i="18"/>
  <c r="D20" i="18"/>
  <c r="E20" i="18"/>
  <c r="F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A21" i="18"/>
  <c r="C21" i="18"/>
  <c r="D21" i="18"/>
  <c r="E21" i="18"/>
  <c r="F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A22" i="18"/>
  <c r="C22" i="18"/>
  <c r="D22" i="18"/>
  <c r="E22" i="18"/>
  <c r="F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A23" i="18"/>
  <c r="C23" i="18"/>
  <c r="D23" i="18"/>
  <c r="E23" i="18"/>
  <c r="F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A24" i="18"/>
  <c r="C24" i="18"/>
  <c r="D24" i="18"/>
  <c r="E24" i="18"/>
  <c r="F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A25" i="18"/>
  <c r="C25" i="18"/>
  <c r="D25" i="18"/>
  <c r="E25" i="18"/>
  <c r="F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A26" i="18"/>
  <c r="C26" i="18"/>
  <c r="D26" i="18"/>
  <c r="E26" i="18"/>
  <c r="F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A27" i="18"/>
  <c r="C27" i="18"/>
  <c r="D27" i="18"/>
  <c r="E27" i="18"/>
  <c r="F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A28" i="18"/>
  <c r="C28" i="18"/>
  <c r="D28" i="18"/>
  <c r="E28" i="18"/>
  <c r="F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A29" i="18"/>
  <c r="C29" i="18"/>
  <c r="D29" i="18"/>
  <c r="E29" i="18"/>
  <c r="F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A30" i="18"/>
  <c r="C30" i="18"/>
  <c r="D30" i="18"/>
  <c r="E30" i="18"/>
  <c r="F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A31" i="18"/>
  <c r="C31" i="18"/>
  <c r="D31" i="18"/>
  <c r="E31" i="18"/>
  <c r="F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A32" i="18"/>
  <c r="C32" i="18"/>
  <c r="D32" i="18"/>
  <c r="E32" i="18"/>
  <c r="F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A33" i="18"/>
  <c r="C33" i="18"/>
  <c r="D33" i="18"/>
  <c r="E33" i="18"/>
  <c r="F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A34" i="18"/>
  <c r="C34" i="18"/>
  <c r="D34" i="18"/>
  <c r="E34" i="18"/>
  <c r="F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A35" i="18"/>
  <c r="C35" i="18"/>
  <c r="D35" i="18"/>
  <c r="E35" i="18"/>
  <c r="F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A36" i="18"/>
  <c r="C36" i="18"/>
  <c r="D36" i="18"/>
  <c r="E36" i="18"/>
  <c r="F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A37" i="18"/>
  <c r="C37" i="18"/>
  <c r="D37" i="18"/>
  <c r="E37" i="18"/>
  <c r="F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A38" i="18"/>
  <c r="C38" i="18"/>
  <c r="D38" i="18"/>
  <c r="E38" i="18"/>
  <c r="F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A39" i="18"/>
  <c r="C39" i="18"/>
  <c r="D39" i="18"/>
  <c r="E39" i="18"/>
  <c r="F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A40" i="18"/>
  <c r="C40" i="18"/>
  <c r="D40" i="18"/>
  <c r="E40" i="18"/>
  <c r="F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A41" i="18"/>
  <c r="B41" i="18"/>
  <c r="C41" i="18"/>
  <c r="D41" i="18"/>
  <c r="E41" i="18"/>
  <c r="F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A42" i="18"/>
  <c r="B42" i="18"/>
  <c r="C42" i="18"/>
  <c r="D42" i="18"/>
  <c r="E42" i="18"/>
  <c r="F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A43" i="18"/>
  <c r="C43" i="18"/>
  <c r="D43" i="18"/>
  <c r="E43" i="18"/>
  <c r="F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A44" i="18"/>
  <c r="C44" i="18"/>
  <c r="D44" i="18"/>
  <c r="E44" i="18"/>
  <c r="F44" i="18"/>
  <c r="A45" i="18"/>
  <c r="C45" i="18"/>
  <c r="D45" i="18"/>
  <c r="E45" i="18"/>
  <c r="F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A46" i="18"/>
  <c r="C46" i="18"/>
  <c r="D46" i="18"/>
  <c r="E46" i="18"/>
  <c r="F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A47" i="18"/>
  <c r="C47" i="18"/>
  <c r="D47" i="18"/>
  <c r="E47" i="18"/>
  <c r="F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A48" i="18"/>
  <c r="C48" i="18"/>
  <c r="D48" i="18"/>
  <c r="E48" i="18"/>
  <c r="F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A49" i="18"/>
  <c r="C49" i="18"/>
  <c r="D49" i="18"/>
  <c r="E49" i="18"/>
  <c r="F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A50" i="18"/>
  <c r="C50" i="18"/>
  <c r="D50" i="18"/>
  <c r="E50" i="18"/>
  <c r="F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A51" i="18"/>
  <c r="C51" i="18"/>
  <c r="D51" i="18"/>
  <c r="E51" i="18"/>
  <c r="F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A52" i="18"/>
  <c r="C52" i="18"/>
  <c r="D52" i="18"/>
  <c r="E52" i="18"/>
  <c r="F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A53" i="18"/>
  <c r="C53" i="18"/>
  <c r="D53" i="18"/>
  <c r="E53" i="18"/>
  <c r="F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A54" i="18"/>
  <c r="C54" i="18"/>
  <c r="D54" i="18"/>
  <c r="E54" i="18"/>
  <c r="F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A55" i="18"/>
  <c r="C55" i="18"/>
  <c r="D55" i="18"/>
  <c r="E55" i="18"/>
  <c r="F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A56" i="18"/>
  <c r="C56" i="18"/>
  <c r="D56" i="18"/>
  <c r="E56" i="18"/>
  <c r="F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A57" i="18"/>
  <c r="C57" i="18"/>
  <c r="D57" i="18"/>
  <c r="E57" i="18"/>
  <c r="F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A58" i="18"/>
  <c r="C58" i="18"/>
  <c r="D58" i="18"/>
  <c r="E58" i="18"/>
  <c r="F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A59" i="18"/>
  <c r="C59" i="18"/>
  <c r="D59" i="18"/>
  <c r="E59" i="18"/>
  <c r="F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A60" i="18"/>
  <c r="C60" i="18"/>
  <c r="D60" i="18"/>
  <c r="E60" i="18"/>
  <c r="F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A61" i="18"/>
  <c r="C61" i="18"/>
  <c r="D61" i="18"/>
  <c r="E61" i="18"/>
  <c r="F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A62" i="18"/>
  <c r="C62" i="18"/>
  <c r="D62" i="18"/>
  <c r="E62" i="18"/>
  <c r="F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A63" i="18"/>
  <c r="C63" i="18"/>
  <c r="D63" i="18"/>
  <c r="E63" i="18"/>
  <c r="F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A64" i="18"/>
  <c r="C64" i="18"/>
  <c r="D64" i="18"/>
  <c r="E64" i="18"/>
  <c r="F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A65" i="18"/>
  <c r="C65" i="18"/>
  <c r="D65" i="18"/>
  <c r="E65" i="18"/>
  <c r="F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A66" i="18"/>
  <c r="C66" i="18"/>
  <c r="D66" i="18"/>
  <c r="E66" i="18"/>
  <c r="F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A67" i="18"/>
  <c r="C67" i="18"/>
  <c r="D67" i="18"/>
  <c r="E67" i="18"/>
  <c r="F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A68" i="18"/>
  <c r="C68" i="18"/>
  <c r="D68" i="18"/>
  <c r="E68" i="18"/>
  <c r="F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A69" i="18"/>
  <c r="C69" i="18"/>
  <c r="D69" i="18"/>
  <c r="E69" i="18"/>
  <c r="F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A70" i="18"/>
  <c r="C70" i="18"/>
  <c r="D70" i="18"/>
  <c r="E70" i="18"/>
  <c r="F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A71" i="18"/>
  <c r="C71" i="18"/>
  <c r="D71" i="18"/>
  <c r="E71" i="18"/>
  <c r="F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A72" i="18"/>
  <c r="C72" i="18"/>
  <c r="D72" i="18"/>
  <c r="E72" i="18"/>
  <c r="F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A73" i="18"/>
  <c r="C73" i="18"/>
  <c r="D73" i="18"/>
  <c r="E73" i="18"/>
  <c r="F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A74" i="18"/>
  <c r="C74" i="18"/>
  <c r="D74" i="18"/>
  <c r="E74" i="18"/>
  <c r="F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A75" i="18"/>
  <c r="C75" i="18"/>
  <c r="D75" i="18"/>
  <c r="E75" i="18"/>
  <c r="F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A76" i="18"/>
  <c r="C76" i="18"/>
  <c r="D76" i="18"/>
  <c r="E76" i="18"/>
  <c r="F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A77" i="18"/>
  <c r="C77" i="18"/>
  <c r="D77" i="18"/>
  <c r="E77" i="18"/>
  <c r="F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A78" i="18"/>
  <c r="C78" i="18"/>
  <c r="D78" i="18"/>
  <c r="E78" i="18"/>
  <c r="F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A79" i="18"/>
  <c r="C79" i="18"/>
  <c r="D79" i="18"/>
  <c r="E79" i="18"/>
  <c r="F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A80" i="18"/>
  <c r="C80" i="18"/>
  <c r="D80" i="18"/>
  <c r="E80" i="18"/>
  <c r="F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A81" i="18"/>
  <c r="C81" i="18"/>
  <c r="D81" i="18"/>
  <c r="E81" i="18"/>
  <c r="F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A82" i="18"/>
  <c r="C82" i="18"/>
  <c r="D82" i="18"/>
  <c r="E82" i="18"/>
  <c r="F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A83" i="18"/>
  <c r="C83" i="18"/>
  <c r="D83" i="18"/>
  <c r="E83" i="18"/>
  <c r="F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A84" i="18"/>
  <c r="C84" i="18"/>
  <c r="D84" i="18"/>
  <c r="E84" i="18"/>
  <c r="F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A85" i="18"/>
  <c r="C85" i="18"/>
  <c r="D85" i="18"/>
  <c r="E85" i="18"/>
  <c r="F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A86" i="18"/>
  <c r="C86" i="18"/>
  <c r="D86" i="18"/>
  <c r="E86" i="18"/>
  <c r="F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A87" i="18"/>
  <c r="C87" i="18"/>
  <c r="D87" i="18"/>
  <c r="E87" i="18"/>
  <c r="F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A88" i="18"/>
  <c r="C88" i="18"/>
  <c r="D88" i="18"/>
  <c r="E88" i="18"/>
  <c r="F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A89" i="18"/>
  <c r="C89" i="18"/>
  <c r="D89" i="18"/>
  <c r="E89" i="18"/>
  <c r="F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A90" i="18"/>
  <c r="C90" i="18"/>
  <c r="D90" i="18"/>
  <c r="E90" i="18"/>
  <c r="F90" i="18"/>
  <c r="A91" i="18"/>
  <c r="C91" i="18"/>
  <c r="D91" i="18"/>
  <c r="E91" i="18"/>
  <c r="F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A92" i="18"/>
  <c r="C92" i="18"/>
  <c r="D92" i="18"/>
  <c r="E92" i="18"/>
  <c r="F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A93" i="18"/>
  <c r="C93" i="18"/>
  <c r="D93" i="18"/>
  <c r="E93" i="18"/>
  <c r="F93" i="18"/>
  <c r="A94" i="18"/>
  <c r="C94" i="18"/>
  <c r="D94" i="18"/>
  <c r="E94" i="18"/>
  <c r="F94" i="18"/>
  <c r="A95" i="18"/>
  <c r="C95" i="18"/>
  <c r="D95" i="18"/>
  <c r="E95" i="18"/>
  <c r="F95" i="18"/>
  <c r="A96" i="18"/>
  <c r="C96" i="18"/>
  <c r="D96" i="18"/>
  <c r="E96" i="18"/>
  <c r="F96" i="18"/>
  <c r="A97" i="18"/>
  <c r="C97" i="18"/>
  <c r="D97" i="18"/>
  <c r="E97" i="18"/>
  <c r="F97" i="18"/>
  <c r="A98" i="18"/>
  <c r="C98" i="18"/>
  <c r="D98" i="18"/>
  <c r="E98" i="18"/>
  <c r="F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A99" i="18"/>
  <c r="C99" i="18"/>
  <c r="D99" i="18"/>
  <c r="E99" i="18"/>
  <c r="F99" i="18"/>
  <c r="A100" i="18"/>
  <c r="C100" i="18"/>
  <c r="D100" i="18"/>
  <c r="E100" i="18"/>
  <c r="F100" i="18"/>
  <c r="A101" i="18"/>
  <c r="C101" i="18"/>
  <c r="D101" i="18"/>
  <c r="E101" i="18"/>
  <c r="F101" i="18"/>
  <c r="A102" i="18"/>
  <c r="C102" i="18"/>
  <c r="D102" i="18"/>
  <c r="E102" i="18"/>
  <c r="F102" i="18"/>
  <c r="A103" i="18"/>
  <c r="C103" i="18"/>
  <c r="D103" i="18"/>
  <c r="E103" i="18"/>
  <c r="F103" i="18"/>
  <c r="A104" i="18"/>
  <c r="C104" i="18"/>
  <c r="D104" i="18"/>
  <c r="E104" i="18"/>
  <c r="F104" i="18"/>
  <c r="A105" i="18"/>
  <c r="C105" i="18"/>
  <c r="D105" i="18"/>
  <c r="E105" i="18"/>
  <c r="F105" i="18"/>
  <c r="A106" i="18"/>
  <c r="C106" i="18"/>
  <c r="D106" i="18"/>
  <c r="E106" i="18"/>
  <c r="F106" i="18"/>
  <c r="A107" i="18"/>
  <c r="C107" i="18"/>
  <c r="D107" i="18"/>
  <c r="E107" i="18"/>
  <c r="F107" i="18"/>
  <c r="A108" i="18"/>
  <c r="C108" i="18"/>
  <c r="D108" i="18"/>
  <c r="E108" i="18"/>
  <c r="F108" i="18"/>
  <c r="A109" i="18"/>
  <c r="C109" i="18"/>
  <c r="D109" i="18"/>
  <c r="E109" i="18"/>
  <c r="F109" i="18"/>
  <c r="A110" i="18"/>
  <c r="C110" i="18"/>
  <c r="D110" i="18"/>
  <c r="E110" i="18"/>
  <c r="F110" i="18"/>
  <c r="A111" i="18"/>
  <c r="C111" i="18"/>
  <c r="D111" i="18"/>
  <c r="E111" i="18"/>
  <c r="F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A112" i="18"/>
  <c r="C112" i="18"/>
  <c r="D112" i="18"/>
  <c r="E112" i="18"/>
  <c r="F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A113" i="18"/>
  <c r="C113" i="18"/>
  <c r="D113" i="18"/>
  <c r="E113" i="18"/>
  <c r="F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A114" i="18"/>
  <c r="C114" i="18"/>
  <c r="D114" i="18"/>
  <c r="E114" i="18"/>
  <c r="F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A115" i="18"/>
  <c r="C115" i="18"/>
  <c r="D115" i="18"/>
  <c r="E115" i="18"/>
  <c r="F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A116" i="18"/>
  <c r="C116" i="18"/>
  <c r="D116" i="18"/>
  <c r="E116" i="18"/>
  <c r="F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A117" i="18"/>
  <c r="C117" i="18"/>
  <c r="D117" i="18"/>
  <c r="E117" i="18"/>
  <c r="F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A118" i="18"/>
  <c r="C118" i="18"/>
  <c r="D118" i="18"/>
  <c r="E118" i="18"/>
  <c r="F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A119" i="18"/>
  <c r="C119" i="18"/>
  <c r="D119" i="18"/>
  <c r="E119" i="18"/>
  <c r="F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A120" i="18"/>
  <c r="C120" i="18"/>
  <c r="D120" i="18"/>
  <c r="E120" i="18"/>
  <c r="F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A121" i="18"/>
  <c r="C121" i="18"/>
  <c r="D121" i="18"/>
  <c r="E121" i="18"/>
  <c r="F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A122" i="18"/>
  <c r="C122" i="18"/>
  <c r="D122" i="18"/>
  <c r="E122" i="18"/>
  <c r="F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A123" i="18"/>
  <c r="C123" i="18"/>
  <c r="D123" i="18"/>
  <c r="E123" i="18"/>
  <c r="F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A124" i="18"/>
  <c r="C124" i="18"/>
  <c r="D124" i="18"/>
  <c r="E124" i="18"/>
  <c r="F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A125" i="18"/>
  <c r="C125" i="18"/>
  <c r="D125" i="18"/>
  <c r="E125" i="18"/>
  <c r="F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A126" i="18"/>
  <c r="C126" i="18"/>
  <c r="D126" i="18"/>
  <c r="E126" i="18"/>
  <c r="F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A127" i="18"/>
  <c r="C127" i="18"/>
  <c r="D127" i="18"/>
  <c r="E127" i="18"/>
  <c r="F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A128" i="18"/>
  <c r="C128" i="18"/>
  <c r="D128" i="18"/>
  <c r="E128" i="18"/>
  <c r="F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A129" i="18"/>
  <c r="C129" i="18"/>
  <c r="D129" i="18"/>
  <c r="E129" i="18"/>
  <c r="F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A130" i="18"/>
  <c r="C130" i="18"/>
  <c r="D130" i="18"/>
  <c r="E130" i="18"/>
  <c r="F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A131" i="18"/>
  <c r="C131" i="18"/>
  <c r="D131" i="18"/>
  <c r="E131" i="18"/>
  <c r="F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A132" i="18"/>
  <c r="C132" i="18"/>
  <c r="D132" i="18"/>
  <c r="E132" i="18"/>
  <c r="F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A133" i="18"/>
  <c r="C133" i="18"/>
  <c r="D133" i="18"/>
  <c r="E133" i="18"/>
  <c r="F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A134" i="18"/>
  <c r="C134" i="18"/>
  <c r="D134" i="18"/>
  <c r="E134" i="18"/>
  <c r="F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A135" i="18"/>
  <c r="C135" i="18"/>
  <c r="D135" i="18"/>
  <c r="E135" i="18"/>
  <c r="F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A136" i="18"/>
  <c r="C136" i="18"/>
  <c r="D136" i="18"/>
  <c r="E136" i="18"/>
  <c r="F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A137" i="18"/>
  <c r="C137" i="18"/>
  <c r="D137" i="18"/>
  <c r="E137" i="18"/>
  <c r="F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A138" i="18"/>
  <c r="C138" i="18"/>
  <c r="D138" i="18"/>
  <c r="E138" i="18"/>
  <c r="F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A139" i="18"/>
  <c r="C139" i="18"/>
  <c r="D139" i="18"/>
  <c r="E139" i="18"/>
  <c r="F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A140" i="18"/>
  <c r="C140" i="18"/>
  <c r="D140" i="18"/>
  <c r="E140" i="18"/>
  <c r="F140" i="18"/>
  <c r="A141" i="18"/>
  <c r="C141" i="18"/>
  <c r="D141" i="18"/>
  <c r="E141" i="18"/>
  <c r="F141" i="18"/>
  <c r="A142" i="18"/>
  <c r="C142" i="18"/>
  <c r="D142" i="18"/>
  <c r="E142" i="18"/>
  <c r="F142" i="18"/>
  <c r="A143" i="18"/>
  <c r="C143" i="18"/>
  <c r="D143" i="18"/>
  <c r="E143" i="18"/>
  <c r="F143" i="18"/>
  <c r="A144" i="18"/>
  <c r="C144" i="18"/>
  <c r="D144" i="18"/>
  <c r="E144" i="18"/>
  <c r="F144" i="18"/>
  <c r="A145" i="18"/>
  <c r="C145" i="18"/>
  <c r="D145" i="18"/>
  <c r="E145" i="18"/>
  <c r="F145" i="18"/>
  <c r="A146" i="18"/>
  <c r="C146" i="18"/>
  <c r="D146" i="18"/>
  <c r="E146" i="18"/>
  <c r="F146" i="18"/>
  <c r="A147" i="18"/>
  <c r="C147" i="18"/>
  <c r="D147" i="18"/>
  <c r="E147" i="18"/>
  <c r="F147" i="18"/>
  <c r="A148" i="18"/>
  <c r="C148" i="18"/>
  <c r="D148" i="18"/>
  <c r="E148" i="18"/>
  <c r="F148" i="18"/>
  <c r="A149" i="18"/>
  <c r="C149" i="18"/>
  <c r="D149" i="18"/>
  <c r="E149" i="18"/>
  <c r="F149" i="18"/>
  <c r="A150" i="18"/>
  <c r="C150" i="18"/>
  <c r="D150" i="18"/>
  <c r="E150" i="18"/>
  <c r="F150" i="18"/>
  <c r="A151" i="18"/>
  <c r="C151" i="18"/>
  <c r="D151" i="18"/>
  <c r="E151" i="18"/>
  <c r="F151" i="18"/>
  <c r="A152" i="18"/>
  <c r="C152" i="18"/>
  <c r="D152" i="18"/>
  <c r="E152" i="18"/>
  <c r="F152" i="18"/>
  <c r="A153" i="18"/>
  <c r="C153" i="18"/>
  <c r="D153" i="18"/>
  <c r="E153" i="18"/>
  <c r="F153" i="18"/>
  <c r="A154" i="18"/>
  <c r="C154" i="18"/>
  <c r="D154" i="18"/>
  <c r="E154" i="18"/>
  <c r="F154" i="18"/>
  <c r="A155" i="18"/>
  <c r="C155" i="18"/>
  <c r="D155" i="18"/>
  <c r="E155" i="18"/>
  <c r="F155" i="18"/>
  <c r="A156" i="18"/>
  <c r="C156" i="18"/>
  <c r="D156" i="18"/>
  <c r="E156" i="18"/>
  <c r="F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A157" i="18"/>
  <c r="C157" i="18"/>
  <c r="D157" i="18"/>
  <c r="E157" i="18"/>
  <c r="F157" i="18"/>
  <c r="A158" i="18"/>
  <c r="C158" i="18"/>
  <c r="D158" i="18"/>
  <c r="E158" i="18"/>
  <c r="F158" i="18"/>
  <c r="A159" i="18"/>
  <c r="C159" i="18"/>
  <c r="D159" i="18"/>
  <c r="E159" i="18"/>
  <c r="F159" i="18"/>
  <c r="A160" i="18"/>
  <c r="C160" i="18"/>
  <c r="D160" i="18"/>
  <c r="E160" i="18"/>
  <c r="F160" i="18"/>
  <c r="A161" i="18"/>
  <c r="C161" i="18"/>
  <c r="D161" i="18"/>
  <c r="E161" i="18"/>
  <c r="F161" i="18"/>
  <c r="A162" i="18"/>
  <c r="C162" i="18"/>
  <c r="D162" i="18"/>
  <c r="E162" i="18"/>
  <c r="F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A163" i="18"/>
  <c r="C163" i="18"/>
  <c r="D163" i="18"/>
  <c r="E163" i="18"/>
  <c r="F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A164" i="18"/>
  <c r="C164" i="18"/>
  <c r="D164" i="18"/>
  <c r="E164" i="18"/>
  <c r="F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A165" i="18"/>
  <c r="C165" i="18"/>
  <c r="D165" i="18"/>
  <c r="E165" i="18"/>
  <c r="F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A166" i="18"/>
  <c r="C166" i="18"/>
  <c r="D166" i="18"/>
  <c r="E166" i="18"/>
  <c r="F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A167" i="18"/>
  <c r="C167" i="18"/>
  <c r="D167" i="18"/>
  <c r="E167" i="18"/>
  <c r="F167" i="18"/>
  <c r="A168" i="18"/>
  <c r="C168" i="18"/>
  <c r="D168" i="18"/>
  <c r="E168" i="18"/>
  <c r="F168" i="18"/>
  <c r="A169" i="18"/>
  <c r="C169" i="18"/>
  <c r="D169" i="18"/>
  <c r="E169" i="18"/>
  <c r="F169" i="18"/>
  <c r="A170" i="18"/>
  <c r="C170" i="18"/>
  <c r="D170" i="18"/>
  <c r="E170" i="18"/>
  <c r="F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A171" i="18"/>
  <c r="C171" i="18"/>
  <c r="D171" i="18"/>
  <c r="E171" i="18"/>
  <c r="F171" i="18"/>
  <c r="A172" i="18"/>
  <c r="C172" i="18"/>
  <c r="D172" i="18"/>
  <c r="E172" i="18"/>
  <c r="F172" i="18"/>
  <c r="A173" i="18"/>
  <c r="C173" i="18"/>
  <c r="D173" i="18"/>
  <c r="E173" i="18"/>
  <c r="F173" i="18"/>
  <c r="A174" i="18"/>
  <c r="C174" i="18"/>
  <c r="D174" i="18"/>
  <c r="E174" i="18"/>
  <c r="F174" i="18"/>
  <c r="A175" i="18"/>
  <c r="C175" i="18"/>
  <c r="D175" i="18"/>
  <c r="E175" i="18"/>
  <c r="F175" i="18"/>
  <c r="A176" i="18"/>
  <c r="C176" i="18"/>
  <c r="D176" i="18"/>
  <c r="E176" i="18"/>
  <c r="F176" i="18"/>
  <c r="A177" i="18"/>
  <c r="C177" i="18"/>
  <c r="D177" i="18"/>
  <c r="E177" i="18"/>
  <c r="F177" i="18"/>
  <c r="A178" i="18"/>
  <c r="C178" i="18"/>
  <c r="D178" i="18"/>
  <c r="E178" i="18"/>
  <c r="F178" i="18"/>
  <c r="A6" i="16"/>
  <c r="C6" i="16"/>
  <c r="D6" i="16"/>
  <c r="E6" i="16"/>
  <c r="F6" i="16"/>
  <c r="A7" i="16"/>
  <c r="C7" i="16"/>
  <c r="D7" i="16"/>
  <c r="E7" i="16"/>
  <c r="F7" i="16"/>
  <c r="A8" i="16"/>
  <c r="C8" i="16"/>
  <c r="D8" i="16"/>
  <c r="E8" i="16"/>
  <c r="F8" i="16"/>
  <c r="A9" i="16"/>
  <c r="C9" i="16"/>
  <c r="D9" i="16"/>
  <c r="E9" i="16"/>
  <c r="F9" i="16"/>
  <c r="A10" i="16"/>
  <c r="C10" i="16"/>
  <c r="D10" i="16"/>
  <c r="E10" i="16"/>
  <c r="F10" i="16"/>
  <c r="A11" i="16"/>
  <c r="C11" i="16"/>
  <c r="D11" i="16"/>
  <c r="E11" i="16"/>
  <c r="F11" i="16"/>
  <c r="A12" i="16"/>
  <c r="C12" i="16"/>
  <c r="D12" i="16"/>
  <c r="E12" i="16"/>
  <c r="F12" i="16"/>
  <c r="A13" i="16"/>
  <c r="C13" i="16"/>
  <c r="D13" i="16"/>
  <c r="E13" i="16"/>
  <c r="F13" i="16"/>
  <c r="A14" i="16"/>
  <c r="C14" i="16"/>
  <c r="D14" i="16"/>
  <c r="E14" i="16"/>
  <c r="F14" i="16"/>
  <c r="A15" i="16"/>
  <c r="C15" i="16"/>
  <c r="D15" i="16"/>
  <c r="E15" i="16"/>
  <c r="F15" i="16"/>
  <c r="A16" i="16"/>
  <c r="C16" i="16"/>
  <c r="D16" i="16"/>
  <c r="E16" i="16"/>
  <c r="F16" i="16"/>
  <c r="A17" i="16"/>
  <c r="C17" i="16"/>
  <c r="D17" i="16"/>
  <c r="E17" i="16"/>
  <c r="F17" i="16"/>
  <c r="A18" i="16"/>
  <c r="C18" i="16"/>
  <c r="D18" i="16"/>
  <c r="E18" i="16"/>
  <c r="F18" i="16"/>
  <c r="A19" i="16"/>
  <c r="C19" i="16"/>
  <c r="D19" i="16"/>
  <c r="E19" i="16"/>
  <c r="F19" i="16"/>
  <c r="A20" i="16"/>
  <c r="C20" i="16"/>
  <c r="D20" i="16"/>
  <c r="E20" i="16"/>
  <c r="F20" i="16"/>
  <c r="A21" i="16"/>
  <c r="C21" i="16"/>
  <c r="D21" i="16"/>
  <c r="E21" i="16"/>
  <c r="F21" i="16"/>
  <c r="A22" i="16"/>
  <c r="C22" i="16"/>
  <c r="D22" i="16"/>
  <c r="E22" i="16"/>
  <c r="F22" i="16"/>
  <c r="A23" i="16"/>
  <c r="C23" i="16"/>
  <c r="D23" i="16"/>
  <c r="E23" i="16"/>
  <c r="F23" i="16"/>
  <c r="A24" i="16"/>
  <c r="C24" i="16"/>
  <c r="D24" i="16"/>
  <c r="E24" i="16"/>
  <c r="F24" i="16"/>
  <c r="A25" i="16"/>
  <c r="C25" i="16"/>
  <c r="D25" i="16"/>
  <c r="E25" i="16"/>
  <c r="F25" i="16"/>
  <c r="A26" i="16"/>
  <c r="C26" i="16"/>
  <c r="D26" i="16"/>
  <c r="E26" i="16"/>
  <c r="F26" i="16"/>
  <c r="A27" i="16"/>
  <c r="C27" i="16"/>
  <c r="D27" i="16"/>
  <c r="E27" i="16"/>
  <c r="F27" i="16"/>
  <c r="A28" i="16"/>
  <c r="C28" i="16"/>
  <c r="D28" i="16"/>
  <c r="E28" i="16"/>
  <c r="F28" i="16"/>
  <c r="A29" i="16"/>
  <c r="C29" i="16"/>
  <c r="D29" i="16"/>
  <c r="E29" i="16"/>
  <c r="F29" i="16"/>
  <c r="A30" i="16"/>
  <c r="C30" i="16"/>
  <c r="D30" i="16"/>
  <c r="E30" i="16"/>
  <c r="F30" i="16"/>
  <c r="A31" i="16"/>
  <c r="C31" i="16"/>
  <c r="D31" i="16"/>
  <c r="E31" i="16"/>
  <c r="F31" i="16"/>
  <c r="A32" i="16"/>
  <c r="C32" i="16"/>
  <c r="D32" i="16"/>
  <c r="E32" i="16"/>
  <c r="F32" i="16"/>
  <c r="A33" i="16"/>
  <c r="C33" i="16"/>
  <c r="D33" i="16"/>
  <c r="E33" i="16"/>
  <c r="F33" i="16"/>
  <c r="A34" i="16"/>
  <c r="C34" i="16"/>
  <c r="D34" i="16"/>
  <c r="E34" i="16"/>
  <c r="F34" i="16"/>
  <c r="A35" i="16"/>
  <c r="C35" i="16"/>
  <c r="D35" i="16"/>
  <c r="E35" i="16"/>
  <c r="F35" i="16"/>
  <c r="A36" i="16"/>
  <c r="C36" i="16"/>
  <c r="D36" i="16"/>
  <c r="E36" i="16"/>
  <c r="F36" i="16"/>
  <c r="A37" i="16"/>
  <c r="C37" i="16"/>
  <c r="D37" i="16"/>
  <c r="E37" i="16"/>
  <c r="F37" i="16"/>
  <c r="A38" i="16"/>
  <c r="C38" i="16"/>
  <c r="D38" i="16"/>
  <c r="E38" i="16"/>
  <c r="F38" i="16"/>
  <c r="A39" i="16"/>
  <c r="C39" i="16"/>
  <c r="D39" i="16"/>
  <c r="E39" i="16"/>
  <c r="F39" i="16"/>
  <c r="A40" i="16"/>
  <c r="C40" i="16"/>
  <c r="D40" i="16"/>
  <c r="E40" i="16"/>
  <c r="F40" i="16"/>
  <c r="A41" i="16"/>
  <c r="B41" i="16"/>
  <c r="C41" i="16"/>
  <c r="D41" i="16"/>
  <c r="E41" i="16"/>
  <c r="F41" i="16"/>
  <c r="A42" i="16"/>
  <c r="B42" i="16"/>
  <c r="C42" i="16"/>
  <c r="D42" i="16"/>
  <c r="E42" i="16"/>
  <c r="F42" i="16"/>
  <c r="A43" i="16"/>
  <c r="C43" i="16"/>
  <c r="D43" i="16"/>
  <c r="E43" i="16"/>
  <c r="F43" i="16"/>
  <c r="A44" i="16"/>
  <c r="C44" i="16"/>
  <c r="D44" i="16"/>
  <c r="E44" i="16"/>
  <c r="F44" i="16"/>
  <c r="A45" i="16"/>
  <c r="C45" i="16"/>
  <c r="D45" i="16"/>
  <c r="E45" i="16"/>
  <c r="F45" i="16"/>
  <c r="A46" i="16"/>
  <c r="C46" i="16"/>
  <c r="D46" i="16"/>
  <c r="E46" i="16"/>
  <c r="F46" i="16"/>
  <c r="A47" i="16"/>
  <c r="C47" i="16"/>
  <c r="D47" i="16"/>
  <c r="E47" i="16"/>
  <c r="F47" i="16"/>
  <c r="A48" i="16"/>
  <c r="C48" i="16"/>
  <c r="D48" i="16"/>
  <c r="E48" i="16"/>
  <c r="F48" i="16"/>
  <c r="A49" i="16"/>
  <c r="C49" i="16"/>
  <c r="D49" i="16"/>
  <c r="E49" i="16"/>
  <c r="F49" i="16"/>
  <c r="A50" i="16"/>
  <c r="C50" i="16"/>
  <c r="D50" i="16"/>
  <c r="E50" i="16"/>
  <c r="F50" i="16"/>
  <c r="A51" i="16"/>
  <c r="C51" i="16"/>
  <c r="D51" i="16"/>
  <c r="E51" i="16"/>
  <c r="F51" i="16"/>
  <c r="A52" i="16"/>
  <c r="C52" i="16"/>
  <c r="D52" i="16"/>
  <c r="E52" i="16"/>
  <c r="F52" i="16"/>
  <c r="A53" i="16"/>
  <c r="C53" i="16"/>
  <c r="D53" i="16"/>
  <c r="E53" i="16"/>
  <c r="F53" i="16"/>
  <c r="A54" i="16"/>
  <c r="C54" i="16"/>
  <c r="D54" i="16"/>
  <c r="E54" i="16"/>
  <c r="F54" i="16"/>
  <c r="A55" i="16"/>
  <c r="C55" i="16"/>
  <c r="D55" i="16"/>
  <c r="E55" i="16"/>
  <c r="F55" i="16"/>
  <c r="A56" i="16"/>
  <c r="C56" i="16"/>
  <c r="D56" i="16"/>
  <c r="E56" i="16"/>
  <c r="F56" i="16"/>
  <c r="A57" i="16"/>
  <c r="C57" i="16"/>
  <c r="D57" i="16"/>
  <c r="E57" i="16"/>
  <c r="F57" i="16"/>
  <c r="A58" i="16"/>
  <c r="C58" i="16"/>
  <c r="D58" i="16"/>
  <c r="E58" i="16"/>
  <c r="F58" i="16"/>
  <c r="A59" i="16"/>
  <c r="C59" i="16"/>
  <c r="D59" i="16"/>
  <c r="E59" i="16"/>
  <c r="F59" i="16"/>
  <c r="A60" i="16"/>
  <c r="C60" i="16"/>
  <c r="D60" i="16"/>
  <c r="E60" i="16"/>
  <c r="F60" i="16"/>
  <c r="A61" i="16"/>
  <c r="C61" i="16"/>
  <c r="D61" i="16"/>
  <c r="E61" i="16"/>
  <c r="F61" i="16"/>
  <c r="A62" i="16"/>
  <c r="C62" i="16"/>
  <c r="D62" i="16"/>
  <c r="E62" i="16"/>
  <c r="F62" i="16"/>
  <c r="A63" i="16"/>
  <c r="C63" i="16"/>
  <c r="D63" i="16"/>
  <c r="E63" i="16"/>
  <c r="F63" i="16"/>
  <c r="A64" i="16"/>
  <c r="C64" i="16"/>
  <c r="D64" i="16"/>
  <c r="E64" i="16"/>
  <c r="F64" i="16"/>
  <c r="A65" i="16"/>
  <c r="C65" i="16"/>
  <c r="D65" i="16"/>
  <c r="E65" i="16"/>
  <c r="F65" i="16"/>
  <c r="A66" i="16"/>
  <c r="C66" i="16"/>
  <c r="D66" i="16"/>
  <c r="E66" i="16"/>
  <c r="F66" i="16"/>
  <c r="A67" i="16"/>
  <c r="C67" i="16"/>
  <c r="D67" i="16"/>
  <c r="E67" i="16"/>
  <c r="F67" i="16"/>
  <c r="A68" i="16"/>
  <c r="C68" i="16"/>
  <c r="D68" i="16"/>
  <c r="E68" i="16"/>
  <c r="F68" i="16"/>
  <c r="A69" i="16"/>
  <c r="C69" i="16"/>
  <c r="D69" i="16"/>
  <c r="E69" i="16"/>
  <c r="F69" i="16"/>
  <c r="A70" i="16"/>
  <c r="C70" i="16"/>
  <c r="D70" i="16"/>
  <c r="E70" i="16"/>
  <c r="F70" i="16"/>
  <c r="A71" i="16"/>
  <c r="C71" i="16"/>
  <c r="D71" i="16"/>
  <c r="E71" i="16"/>
  <c r="F71" i="16"/>
  <c r="A72" i="16"/>
  <c r="C72" i="16"/>
  <c r="D72" i="16"/>
  <c r="E72" i="16"/>
  <c r="F72" i="16"/>
  <c r="A73" i="16"/>
  <c r="C73" i="16"/>
  <c r="D73" i="16"/>
  <c r="E73" i="16"/>
  <c r="F73" i="16"/>
  <c r="A74" i="16"/>
  <c r="C74" i="16"/>
  <c r="D74" i="16"/>
  <c r="E74" i="16"/>
  <c r="F74" i="16"/>
  <c r="A75" i="16"/>
  <c r="C75" i="16"/>
  <c r="D75" i="16"/>
  <c r="E75" i="16"/>
  <c r="F75" i="16"/>
  <c r="A76" i="16"/>
  <c r="C76" i="16"/>
  <c r="D76" i="16"/>
  <c r="E76" i="16"/>
  <c r="F76" i="16"/>
  <c r="A77" i="16"/>
  <c r="C77" i="16"/>
  <c r="D77" i="16"/>
  <c r="E77" i="16"/>
  <c r="F77" i="16"/>
  <c r="A78" i="16"/>
  <c r="C78" i="16"/>
  <c r="D78" i="16"/>
  <c r="E78" i="16"/>
  <c r="F78" i="16"/>
  <c r="A79" i="16"/>
  <c r="C79" i="16"/>
  <c r="D79" i="16"/>
  <c r="E79" i="16"/>
  <c r="F79" i="16"/>
  <c r="A80" i="16"/>
  <c r="C80" i="16"/>
  <c r="D80" i="16"/>
  <c r="E80" i="16"/>
  <c r="F80" i="16"/>
  <c r="A81" i="16"/>
  <c r="C81" i="16"/>
  <c r="D81" i="16"/>
  <c r="E81" i="16"/>
  <c r="F81" i="16"/>
  <c r="A82" i="16"/>
  <c r="C82" i="16"/>
  <c r="D82" i="16"/>
  <c r="E82" i="16"/>
  <c r="F82" i="16"/>
  <c r="A83" i="16"/>
  <c r="C83" i="16"/>
  <c r="D83" i="16"/>
  <c r="E83" i="16"/>
  <c r="F83" i="16"/>
  <c r="A84" i="16"/>
  <c r="C84" i="16"/>
  <c r="D84" i="16"/>
  <c r="E84" i="16"/>
  <c r="F84" i="16"/>
  <c r="A85" i="16"/>
  <c r="C85" i="16"/>
  <c r="D85" i="16"/>
  <c r="E85" i="16"/>
  <c r="F85" i="16"/>
  <c r="A86" i="16"/>
  <c r="C86" i="16"/>
  <c r="D86" i="16"/>
  <c r="E86" i="16"/>
  <c r="F86" i="16"/>
  <c r="A87" i="16"/>
  <c r="C87" i="16"/>
  <c r="D87" i="16"/>
  <c r="E87" i="16"/>
  <c r="F87" i="16"/>
  <c r="A88" i="16"/>
  <c r="C88" i="16"/>
  <c r="D88" i="16"/>
  <c r="E88" i="16"/>
  <c r="F88" i="16"/>
  <c r="A89" i="16"/>
  <c r="C89" i="16"/>
  <c r="D89" i="16"/>
  <c r="E89" i="16"/>
  <c r="F89" i="16"/>
  <c r="A90" i="16"/>
  <c r="C90" i="16"/>
  <c r="D90" i="16"/>
  <c r="E90" i="16"/>
  <c r="F90" i="16"/>
  <c r="A91" i="16"/>
  <c r="C91" i="16"/>
  <c r="D91" i="16"/>
  <c r="E91" i="16"/>
  <c r="F91" i="16"/>
  <c r="A92" i="16"/>
  <c r="C92" i="16"/>
  <c r="D92" i="16"/>
  <c r="E92" i="16"/>
  <c r="F92" i="16"/>
  <c r="A93" i="16"/>
  <c r="C93" i="16"/>
  <c r="D93" i="16"/>
  <c r="E93" i="16"/>
  <c r="F93" i="16"/>
  <c r="A94" i="16"/>
  <c r="C94" i="16"/>
  <c r="D94" i="16"/>
  <c r="E94" i="16"/>
  <c r="F94" i="16"/>
  <c r="A95" i="16"/>
  <c r="C95" i="16"/>
  <c r="D95" i="16"/>
  <c r="E95" i="16"/>
  <c r="F95" i="16"/>
  <c r="A96" i="16"/>
  <c r="C96" i="16"/>
  <c r="D96" i="16"/>
  <c r="E96" i="16"/>
  <c r="F96" i="16"/>
  <c r="A97" i="16"/>
  <c r="C97" i="16"/>
  <c r="D97" i="16"/>
  <c r="E97" i="16"/>
  <c r="F97" i="16"/>
  <c r="A98" i="16"/>
  <c r="C98" i="16"/>
  <c r="D98" i="16"/>
  <c r="E98" i="16"/>
  <c r="F98" i="16"/>
  <c r="A99" i="16"/>
  <c r="C99" i="16"/>
  <c r="D99" i="16"/>
  <c r="E99" i="16"/>
  <c r="F99" i="16"/>
  <c r="A100" i="16"/>
  <c r="C100" i="16"/>
  <c r="D100" i="16"/>
  <c r="E100" i="16"/>
  <c r="F100" i="16"/>
  <c r="A101" i="16"/>
  <c r="C101" i="16"/>
  <c r="D101" i="16"/>
  <c r="E101" i="16"/>
  <c r="F101" i="16"/>
  <c r="A102" i="16"/>
  <c r="C102" i="16"/>
  <c r="D102" i="16"/>
  <c r="E102" i="16"/>
  <c r="F102" i="16"/>
  <c r="A103" i="16"/>
  <c r="C103" i="16"/>
  <c r="D103" i="16"/>
  <c r="E103" i="16"/>
  <c r="F103" i="16"/>
  <c r="A104" i="16"/>
  <c r="C104" i="16"/>
  <c r="D104" i="16"/>
  <c r="E104" i="16"/>
  <c r="F104" i="16"/>
  <c r="A105" i="16"/>
  <c r="C105" i="16"/>
  <c r="D105" i="16"/>
  <c r="E105" i="16"/>
  <c r="F105" i="16"/>
  <c r="A106" i="16"/>
  <c r="C106" i="16"/>
  <c r="D106" i="16"/>
  <c r="E106" i="16"/>
  <c r="F106" i="16"/>
  <c r="A107" i="16"/>
  <c r="C107" i="16"/>
  <c r="D107" i="16"/>
  <c r="E107" i="16"/>
  <c r="F107" i="16"/>
  <c r="A108" i="16"/>
  <c r="C108" i="16"/>
  <c r="D108" i="16"/>
  <c r="E108" i="16"/>
  <c r="F108" i="16"/>
  <c r="A109" i="16"/>
  <c r="C109" i="16"/>
  <c r="D109" i="16"/>
  <c r="E109" i="16"/>
  <c r="F109" i="16"/>
  <c r="A110" i="16"/>
  <c r="C110" i="16"/>
  <c r="D110" i="16"/>
  <c r="E110" i="16"/>
  <c r="F110" i="16"/>
  <c r="A111" i="16"/>
  <c r="C111" i="16"/>
  <c r="D111" i="16"/>
  <c r="E111" i="16"/>
  <c r="F111" i="16"/>
  <c r="A112" i="16"/>
  <c r="C112" i="16"/>
  <c r="D112" i="16"/>
  <c r="E112" i="16"/>
  <c r="F112" i="16"/>
  <c r="A113" i="16"/>
  <c r="C113" i="16"/>
  <c r="D113" i="16"/>
  <c r="E113" i="16"/>
  <c r="F113" i="16"/>
  <c r="A114" i="16"/>
  <c r="C114" i="16"/>
  <c r="D114" i="16"/>
  <c r="E114" i="16"/>
  <c r="F114" i="16"/>
  <c r="A115" i="16"/>
  <c r="C115" i="16"/>
  <c r="D115" i="16"/>
  <c r="E115" i="16"/>
  <c r="F115" i="16"/>
  <c r="A116" i="16"/>
  <c r="C116" i="16"/>
  <c r="D116" i="16"/>
  <c r="E116" i="16"/>
  <c r="F116" i="16"/>
  <c r="A117" i="16"/>
  <c r="C117" i="16"/>
  <c r="D117" i="16"/>
  <c r="E117" i="16"/>
  <c r="F117" i="16"/>
  <c r="A118" i="16"/>
  <c r="C118" i="16"/>
  <c r="D118" i="16"/>
  <c r="E118" i="16"/>
  <c r="F118" i="16"/>
  <c r="A119" i="16"/>
  <c r="C119" i="16"/>
  <c r="D119" i="16"/>
  <c r="E119" i="16"/>
  <c r="F119" i="16"/>
  <c r="A120" i="16"/>
  <c r="C120" i="16"/>
  <c r="D120" i="16"/>
  <c r="E120" i="16"/>
  <c r="F120" i="16"/>
  <c r="A121" i="16"/>
  <c r="C121" i="16"/>
  <c r="D121" i="16"/>
  <c r="E121" i="16"/>
  <c r="F121" i="16"/>
  <c r="A122" i="16"/>
  <c r="C122" i="16"/>
  <c r="D122" i="16"/>
  <c r="E122" i="16"/>
  <c r="F122" i="16"/>
  <c r="A123" i="16"/>
  <c r="C123" i="16"/>
  <c r="D123" i="16"/>
  <c r="E123" i="16"/>
  <c r="F123" i="16"/>
  <c r="A124" i="16"/>
  <c r="C124" i="16"/>
  <c r="D124" i="16"/>
  <c r="E124" i="16"/>
  <c r="F124" i="16"/>
  <c r="A125" i="16"/>
  <c r="C125" i="16"/>
  <c r="D125" i="16"/>
  <c r="E125" i="16"/>
  <c r="F125" i="16"/>
  <c r="A126" i="16"/>
  <c r="C126" i="16"/>
  <c r="D126" i="16"/>
  <c r="E126" i="16"/>
  <c r="F126" i="16"/>
  <c r="A127" i="16"/>
  <c r="C127" i="16"/>
  <c r="D127" i="16"/>
  <c r="E127" i="16"/>
  <c r="F127" i="16"/>
  <c r="A128" i="16"/>
  <c r="C128" i="16"/>
  <c r="D128" i="16"/>
  <c r="E128" i="16"/>
  <c r="F128" i="16"/>
  <c r="A129" i="16"/>
  <c r="C129" i="16"/>
  <c r="D129" i="16"/>
  <c r="E129" i="16"/>
  <c r="F129" i="16"/>
  <c r="A130" i="16"/>
  <c r="C130" i="16"/>
  <c r="D130" i="16"/>
  <c r="E130" i="16"/>
  <c r="F130" i="16"/>
  <c r="A131" i="16"/>
  <c r="C131" i="16"/>
  <c r="D131" i="16"/>
  <c r="E131" i="16"/>
  <c r="F131" i="16"/>
  <c r="A132" i="16"/>
  <c r="C132" i="16"/>
  <c r="D132" i="16"/>
  <c r="E132" i="16"/>
  <c r="F132" i="16"/>
  <c r="A133" i="16"/>
  <c r="C133" i="16"/>
  <c r="D133" i="16"/>
  <c r="E133" i="16"/>
  <c r="F133" i="16"/>
  <c r="A134" i="16"/>
  <c r="C134" i="16"/>
  <c r="D134" i="16"/>
  <c r="E134" i="16"/>
  <c r="F134" i="16"/>
  <c r="A135" i="16"/>
  <c r="C135" i="16"/>
  <c r="D135" i="16"/>
  <c r="E135" i="16"/>
  <c r="F135" i="16"/>
  <c r="A136" i="16"/>
  <c r="C136" i="16"/>
  <c r="D136" i="16"/>
  <c r="E136" i="16"/>
  <c r="F136" i="16"/>
  <c r="A137" i="16"/>
  <c r="C137" i="16"/>
  <c r="D137" i="16"/>
  <c r="E137" i="16"/>
  <c r="F137" i="16"/>
  <c r="A138" i="16"/>
  <c r="C138" i="16"/>
  <c r="D138" i="16"/>
  <c r="E138" i="16"/>
  <c r="F138" i="16"/>
  <c r="A139" i="16"/>
  <c r="C139" i="16"/>
  <c r="D139" i="16"/>
  <c r="E139" i="16"/>
  <c r="F139" i="16"/>
  <c r="A140" i="16"/>
  <c r="C140" i="16"/>
  <c r="D140" i="16"/>
  <c r="E140" i="16"/>
  <c r="F140" i="16"/>
  <c r="A141" i="16"/>
  <c r="C141" i="16"/>
  <c r="D141" i="16"/>
  <c r="E141" i="16"/>
  <c r="F141" i="16"/>
  <c r="A142" i="16"/>
  <c r="C142" i="16"/>
  <c r="D142" i="16"/>
  <c r="E142" i="16"/>
  <c r="F142" i="16"/>
  <c r="A143" i="16"/>
  <c r="C143" i="16"/>
  <c r="D143" i="16"/>
  <c r="E143" i="16"/>
  <c r="F143" i="16"/>
  <c r="A144" i="16"/>
  <c r="C144" i="16"/>
  <c r="D144" i="16"/>
  <c r="E144" i="16"/>
  <c r="F144" i="16"/>
  <c r="A145" i="16"/>
  <c r="C145" i="16"/>
  <c r="D145" i="16"/>
  <c r="E145" i="16"/>
  <c r="F145" i="16"/>
  <c r="A146" i="16"/>
  <c r="C146" i="16"/>
  <c r="D146" i="16"/>
  <c r="E146" i="16"/>
  <c r="F146" i="16"/>
  <c r="A147" i="16"/>
  <c r="C147" i="16"/>
  <c r="D147" i="16"/>
  <c r="E147" i="16"/>
  <c r="F147" i="16"/>
  <c r="A148" i="16"/>
  <c r="C148" i="16"/>
  <c r="D148" i="16"/>
  <c r="E148" i="16"/>
  <c r="F148" i="16"/>
  <c r="A149" i="16"/>
  <c r="C149" i="16"/>
  <c r="D149" i="16"/>
  <c r="E149" i="16"/>
  <c r="F149" i="16"/>
  <c r="A150" i="16"/>
  <c r="C150" i="16"/>
  <c r="D150" i="16"/>
  <c r="E150" i="16"/>
  <c r="F150" i="16"/>
  <c r="A151" i="16"/>
  <c r="C151" i="16"/>
  <c r="D151" i="16"/>
  <c r="E151" i="16"/>
  <c r="F151" i="16"/>
  <c r="A152" i="16"/>
  <c r="C152" i="16"/>
  <c r="D152" i="16"/>
  <c r="E152" i="16"/>
  <c r="F152" i="16"/>
  <c r="A153" i="16"/>
  <c r="C153" i="16"/>
  <c r="D153" i="16"/>
  <c r="E153" i="16"/>
  <c r="F153" i="16"/>
  <c r="A154" i="16"/>
  <c r="C154" i="16"/>
  <c r="D154" i="16"/>
  <c r="E154" i="16"/>
  <c r="F154" i="16"/>
  <c r="A155" i="16"/>
  <c r="C155" i="16"/>
  <c r="D155" i="16"/>
  <c r="E155" i="16"/>
  <c r="F155" i="16"/>
  <c r="A156" i="16"/>
  <c r="C156" i="16"/>
  <c r="D156" i="16"/>
  <c r="E156" i="16"/>
  <c r="F156" i="16"/>
  <c r="A157" i="16"/>
  <c r="C157" i="16"/>
  <c r="D157" i="16"/>
  <c r="E157" i="16"/>
  <c r="F157" i="16"/>
  <c r="A158" i="16"/>
  <c r="C158" i="16"/>
  <c r="D158" i="16"/>
  <c r="E158" i="16"/>
  <c r="F158" i="16"/>
  <c r="A159" i="16"/>
  <c r="C159" i="16"/>
  <c r="D159" i="16"/>
  <c r="E159" i="16"/>
  <c r="F159" i="16"/>
  <c r="A160" i="16"/>
  <c r="C160" i="16"/>
  <c r="D160" i="16"/>
  <c r="E160" i="16"/>
  <c r="F160" i="16"/>
  <c r="A161" i="16"/>
  <c r="C161" i="16"/>
  <c r="D161" i="16"/>
  <c r="E161" i="16"/>
  <c r="F161" i="16"/>
  <c r="A162" i="16"/>
  <c r="C162" i="16"/>
  <c r="D162" i="16"/>
  <c r="E162" i="16"/>
  <c r="F162" i="16"/>
  <c r="A163" i="16"/>
  <c r="C163" i="16"/>
  <c r="D163" i="16"/>
  <c r="E163" i="16"/>
  <c r="F163" i="16"/>
  <c r="A164" i="16"/>
  <c r="C164" i="16"/>
  <c r="D164" i="16"/>
  <c r="E164" i="16"/>
  <c r="F164" i="16"/>
  <c r="A165" i="16"/>
  <c r="C165" i="16"/>
  <c r="D165" i="16"/>
  <c r="E165" i="16"/>
  <c r="F165" i="16"/>
  <c r="A166" i="16"/>
  <c r="C166" i="16"/>
  <c r="D166" i="16"/>
  <c r="E166" i="16"/>
  <c r="F166" i="16"/>
  <c r="A167" i="16"/>
  <c r="C167" i="16"/>
  <c r="D167" i="16"/>
  <c r="E167" i="16"/>
  <c r="F167" i="16"/>
  <c r="A168" i="16"/>
  <c r="C168" i="16"/>
  <c r="D168" i="16"/>
  <c r="E168" i="16"/>
  <c r="F168" i="16"/>
  <c r="A169" i="16"/>
  <c r="C169" i="16"/>
  <c r="D169" i="16"/>
  <c r="E169" i="16"/>
  <c r="F169" i="16"/>
  <c r="A170" i="16"/>
  <c r="C170" i="16"/>
  <c r="D170" i="16"/>
  <c r="E170" i="16"/>
  <c r="F170" i="16"/>
  <c r="A171" i="16"/>
  <c r="C171" i="16"/>
  <c r="D171" i="16"/>
  <c r="E171" i="16"/>
  <c r="F171" i="16"/>
  <c r="A172" i="16"/>
  <c r="C172" i="16"/>
  <c r="D172" i="16"/>
  <c r="E172" i="16"/>
  <c r="F172" i="16"/>
  <c r="A173" i="16"/>
  <c r="C173" i="16"/>
  <c r="D173" i="16"/>
  <c r="E173" i="16"/>
  <c r="F173" i="16"/>
  <c r="A174" i="16"/>
  <c r="C174" i="16"/>
  <c r="D174" i="16"/>
  <c r="E174" i="16"/>
  <c r="F174" i="16"/>
  <c r="A175" i="16"/>
  <c r="C175" i="16"/>
  <c r="D175" i="16"/>
  <c r="E175" i="16"/>
  <c r="F175" i="16"/>
  <c r="A176" i="16"/>
  <c r="C176" i="16"/>
  <c r="D176" i="16"/>
  <c r="E176" i="16"/>
  <c r="F176" i="16"/>
  <c r="A177" i="16"/>
  <c r="C177" i="16"/>
  <c r="D177" i="16"/>
  <c r="E177" i="16"/>
  <c r="F177" i="16"/>
  <c r="A178" i="16"/>
  <c r="C178" i="16"/>
  <c r="D178" i="16"/>
  <c r="E178" i="16"/>
  <c r="F178" i="16"/>
  <c r="T67" i="18" l="1"/>
  <c r="T7" i="18"/>
  <c r="T71" i="18"/>
  <c r="T134" i="18"/>
  <c r="T63" i="18"/>
  <c r="T24" i="18"/>
  <c r="T129" i="18"/>
  <c r="T86" i="18"/>
  <c r="T78" i="18"/>
  <c r="T56" i="18"/>
  <c r="T47" i="18"/>
  <c r="T34" i="18"/>
  <c r="T28" i="18"/>
  <c r="T125" i="18"/>
  <c r="T121" i="18"/>
  <c r="T114" i="18"/>
  <c r="T82" i="18"/>
  <c r="T19" i="18"/>
  <c r="T11" i="18"/>
  <c r="T117" i="18"/>
  <c r="T74" i="18"/>
  <c r="T27" i="18"/>
  <c r="T14" i="18"/>
  <c r="T156" i="18"/>
  <c r="T170" i="18"/>
  <c r="T164" i="18"/>
  <c r="T166" i="18"/>
  <c r="T165" i="18"/>
  <c r="T162" i="18"/>
  <c r="T135" i="18"/>
  <c r="T127" i="18"/>
  <c r="T111" i="18"/>
  <c r="T133" i="18"/>
  <c r="T87" i="18"/>
  <c r="T138" i="18"/>
  <c r="T98" i="18"/>
  <c r="T91" i="18"/>
  <c r="T89" i="18"/>
  <c r="T139" i="18"/>
  <c r="T115" i="18"/>
  <c r="T113" i="18"/>
  <c r="T75" i="18"/>
  <c r="T55" i="18"/>
  <c r="T48" i="18"/>
  <c r="T29" i="18"/>
  <c r="T23" i="18"/>
  <c r="T79" i="18"/>
  <c r="T76" i="18"/>
  <c r="T68" i="18"/>
  <c r="T59" i="18"/>
  <c r="T51" i="18"/>
  <c r="T49" i="18"/>
  <c r="T41" i="18"/>
  <c r="T33" i="18"/>
  <c r="T32" i="18"/>
  <c r="T30" i="18"/>
  <c r="T21" i="18"/>
  <c r="T20" i="18"/>
  <c r="T72" i="18"/>
  <c r="T70" i="18"/>
  <c r="T66" i="18"/>
  <c r="T64" i="18"/>
  <c r="T52" i="18"/>
  <c r="T45" i="18"/>
  <c r="T43" i="18"/>
  <c r="T35" i="18"/>
  <c r="T31" i="18"/>
  <c r="T8" i="18"/>
  <c r="T163" i="18"/>
  <c r="T137" i="18"/>
  <c r="T132" i="18"/>
  <c r="T130" i="18"/>
  <c r="T122" i="18"/>
  <c r="T136" i="18"/>
  <c r="T131" i="18"/>
  <c r="T128" i="18"/>
  <c r="T123" i="18"/>
  <c r="T120" i="18"/>
  <c r="T126" i="18"/>
  <c r="T118" i="18"/>
  <c r="T124" i="18"/>
  <c r="T119" i="18"/>
  <c r="T116" i="18"/>
  <c r="T112" i="18"/>
  <c r="T92" i="18"/>
  <c r="T88" i="18"/>
  <c r="T81" i="18"/>
  <c r="T85" i="18"/>
  <c r="T83" i="18"/>
  <c r="T80" i="18"/>
  <c r="T77" i="18"/>
  <c r="T84" i="18"/>
  <c r="T73" i="18"/>
  <c r="T69" i="18"/>
  <c r="T65" i="18"/>
  <c r="T60" i="18"/>
  <c r="T62" i="18"/>
  <c r="T57" i="18"/>
  <c r="T54" i="18"/>
  <c r="T61" i="18"/>
  <c r="T58" i="18"/>
  <c r="T53" i="18"/>
  <c r="T50" i="18"/>
  <c r="T46" i="18"/>
  <c r="T42" i="18"/>
  <c r="T38" i="18"/>
  <c r="T39" i="18"/>
  <c r="T40" i="18"/>
  <c r="T37" i="18"/>
  <c r="T36" i="18"/>
  <c r="T26" i="18"/>
  <c r="T25" i="18"/>
  <c r="T22" i="18"/>
  <c r="T18" i="18"/>
  <c r="T16" i="18"/>
  <c r="T12" i="18"/>
  <c r="T10" i="18"/>
  <c r="T15" i="18"/>
  <c r="T13" i="18"/>
  <c r="T9" i="18"/>
  <c r="R138" i="9" l="1"/>
  <c r="AF138" i="9"/>
  <c r="R139" i="9"/>
  <c r="AF139" i="9"/>
  <c r="R140" i="9"/>
  <c r="AF140" i="9"/>
  <c r="R141" i="9"/>
  <c r="AF141" i="9"/>
  <c r="R142" i="9"/>
  <c r="AF142" i="9"/>
  <c r="AG102" i="9"/>
  <c r="AG140" i="9" s="1"/>
  <c r="AG103" i="9"/>
  <c r="AG141" i="9" s="1"/>
  <c r="AG104" i="9"/>
  <c r="AG142" i="9" s="1"/>
  <c r="A66" i="9"/>
  <c r="R66" i="9" s="1"/>
  <c r="R102" i="9" s="1"/>
  <c r="A67" i="9"/>
  <c r="AG67" i="9" s="1"/>
  <c r="A68" i="9"/>
  <c r="R68" i="9" s="1"/>
  <c r="R31" i="9"/>
  <c r="AG31" i="9"/>
  <c r="R32" i="9"/>
  <c r="AG32" i="9"/>
  <c r="R33" i="9"/>
  <c r="AG33" i="9"/>
  <c r="B31" i="9"/>
  <c r="B66" i="9" s="1"/>
  <c r="C31" i="9"/>
  <c r="C66" i="9" s="1"/>
  <c r="B32" i="9"/>
  <c r="B67" i="9" s="1"/>
  <c r="C32" i="9"/>
  <c r="C67" i="9" s="1"/>
  <c r="B33" i="9"/>
  <c r="B68" i="9" s="1"/>
  <c r="C33" i="9"/>
  <c r="C68" i="9" s="1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BZ179" i="3"/>
  <c r="S178" i="18" s="1"/>
  <c r="BY179" i="3"/>
  <c r="R178" i="18" s="1"/>
  <c r="BX179" i="3"/>
  <c r="Q178" i="18" s="1"/>
  <c r="BW179" i="3"/>
  <c r="BV179" i="3"/>
  <c r="O178" i="18" s="1"/>
  <c r="BU179" i="3"/>
  <c r="N178" i="18" s="1"/>
  <c r="BT179" i="3"/>
  <c r="M178" i="18" s="1"/>
  <c r="BS179" i="3"/>
  <c r="BR179" i="3"/>
  <c r="K178" i="18" s="1"/>
  <c r="BQ179" i="3"/>
  <c r="J178" i="18" s="1"/>
  <c r="BP179" i="3"/>
  <c r="I178" i="18" s="1"/>
  <c r="BO179" i="3"/>
  <c r="BZ178" i="3"/>
  <c r="S177" i="18" s="1"/>
  <c r="BY178" i="3"/>
  <c r="R177" i="18" s="1"/>
  <c r="BX178" i="3"/>
  <c r="Q177" i="18" s="1"/>
  <c r="BW178" i="3"/>
  <c r="BV178" i="3"/>
  <c r="O177" i="18" s="1"/>
  <c r="BU178" i="3"/>
  <c r="N177" i="18" s="1"/>
  <c r="BT178" i="3"/>
  <c r="M177" i="18" s="1"/>
  <c r="BS178" i="3"/>
  <c r="L177" i="18" s="1"/>
  <c r="BR178" i="3"/>
  <c r="K177" i="18" s="1"/>
  <c r="BQ178" i="3"/>
  <c r="J177" i="18" s="1"/>
  <c r="BP178" i="3"/>
  <c r="I177" i="18" s="1"/>
  <c r="BO178" i="3"/>
  <c r="BZ177" i="3"/>
  <c r="S176" i="18" s="1"/>
  <c r="BY177" i="3"/>
  <c r="R176" i="18" s="1"/>
  <c r="BX177" i="3"/>
  <c r="BW177" i="3"/>
  <c r="BV177" i="3"/>
  <c r="O176" i="18" s="1"/>
  <c r="BU177" i="3"/>
  <c r="N176" i="18" s="1"/>
  <c r="BT177" i="3"/>
  <c r="BS177" i="3"/>
  <c r="BR177" i="3"/>
  <c r="K176" i="18" s="1"/>
  <c r="BQ177" i="3"/>
  <c r="J176" i="18" s="1"/>
  <c r="BP177" i="3"/>
  <c r="BO177" i="3"/>
  <c r="S175" i="18"/>
  <c r="R175" i="18"/>
  <c r="Q175" i="18"/>
  <c r="O175" i="18"/>
  <c r="N175" i="18"/>
  <c r="K175" i="18"/>
  <c r="J175" i="18"/>
  <c r="I175" i="18"/>
  <c r="BZ175" i="3"/>
  <c r="S174" i="18" s="1"/>
  <c r="BY175" i="3"/>
  <c r="R174" i="18" s="1"/>
  <c r="BX175" i="3"/>
  <c r="Q174" i="18" s="1"/>
  <c r="BW175" i="3"/>
  <c r="BV175" i="3"/>
  <c r="O174" i="18" s="1"/>
  <c r="BU175" i="3"/>
  <c r="N174" i="18" s="1"/>
  <c r="BT175" i="3"/>
  <c r="M174" i="18" s="1"/>
  <c r="BS175" i="3"/>
  <c r="BR175" i="3"/>
  <c r="K174" i="18" s="1"/>
  <c r="BQ175" i="3"/>
  <c r="J174" i="18" s="1"/>
  <c r="BP175" i="3"/>
  <c r="I174" i="18" s="1"/>
  <c r="BO175" i="3"/>
  <c r="BZ174" i="3"/>
  <c r="S173" i="18" s="1"/>
  <c r="BY174" i="3"/>
  <c r="R173" i="18" s="1"/>
  <c r="BX174" i="3"/>
  <c r="BW174" i="3"/>
  <c r="BV174" i="3"/>
  <c r="O173" i="18" s="1"/>
  <c r="BU174" i="3"/>
  <c r="N173" i="18" s="1"/>
  <c r="BT174" i="3"/>
  <c r="BS174" i="3"/>
  <c r="BR174" i="3"/>
  <c r="K173" i="18" s="1"/>
  <c r="BQ174" i="3"/>
  <c r="J173" i="18" s="1"/>
  <c r="BP174" i="3"/>
  <c r="BO174" i="3"/>
  <c r="H173" i="18" s="1"/>
  <c r="BZ173" i="3"/>
  <c r="S172" i="18" s="1"/>
  <c r="BY173" i="3"/>
  <c r="R172" i="18" s="1"/>
  <c r="BX173" i="3"/>
  <c r="Q172" i="18" s="1"/>
  <c r="BW173" i="3"/>
  <c r="BV173" i="3"/>
  <c r="O172" i="18" s="1"/>
  <c r="BU173" i="3"/>
  <c r="N172" i="18" s="1"/>
  <c r="BT173" i="3"/>
  <c r="M172" i="18" s="1"/>
  <c r="BS173" i="3"/>
  <c r="BR173" i="3"/>
  <c r="K172" i="18" s="1"/>
  <c r="BQ173" i="3"/>
  <c r="J172" i="18" s="1"/>
  <c r="BP173" i="3"/>
  <c r="I172" i="18" s="1"/>
  <c r="BO173" i="3"/>
  <c r="BZ172" i="3"/>
  <c r="S171" i="18" s="1"/>
  <c r="BY172" i="3"/>
  <c r="R171" i="18" s="1"/>
  <c r="BX172" i="3"/>
  <c r="BW172" i="3"/>
  <c r="BV172" i="3"/>
  <c r="O171" i="18" s="1"/>
  <c r="BU172" i="3"/>
  <c r="N171" i="18" s="1"/>
  <c r="BT172" i="3"/>
  <c r="BS172" i="3"/>
  <c r="BR172" i="3"/>
  <c r="K171" i="18" s="1"/>
  <c r="BQ172" i="3"/>
  <c r="J171" i="18" s="1"/>
  <c r="BP172" i="3"/>
  <c r="BO172" i="3"/>
  <c r="BZ161" i="3"/>
  <c r="S160" i="18" s="1"/>
  <c r="BY161" i="3"/>
  <c r="R160" i="18" s="1"/>
  <c r="BX161" i="3"/>
  <c r="Q160" i="18" s="1"/>
  <c r="BW161" i="3"/>
  <c r="P160" i="18" s="1"/>
  <c r="BV161" i="3"/>
  <c r="O160" i="18" s="1"/>
  <c r="BU161" i="3"/>
  <c r="N160" i="18" s="1"/>
  <c r="BT161" i="3"/>
  <c r="M160" i="18" s="1"/>
  <c r="BS161" i="3"/>
  <c r="L160" i="18" s="1"/>
  <c r="BR161" i="3"/>
  <c r="K160" i="18" s="1"/>
  <c r="BQ161" i="3"/>
  <c r="J160" i="18" s="1"/>
  <c r="BP161" i="3"/>
  <c r="I160" i="18" s="1"/>
  <c r="BO161" i="3"/>
  <c r="H160" i="18" s="1"/>
  <c r="BZ97" i="3"/>
  <c r="S96" i="18" s="1"/>
  <c r="BY97" i="3"/>
  <c r="R96" i="18" s="1"/>
  <c r="BX97" i="3"/>
  <c r="Q96" i="18" s="1"/>
  <c r="BW97" i="3"/>
  <c r="P96" i="18" s="1"/>
  <c r="BV97" i="3"/>
  <c r="O96" i="18" s="1"/>
  <c r="BU97" i="3"/>
  <c r="N96" i="18" s="1"/>
  <c r="BT97" i="3"/>
  <c r="M96" i="18" s="1"/>
  <c r="BS97" i="3"/>
  <c r="L96" i="18" s="1"/>
  <c r="BR97" i="3"/>
  <c r="K96" i="18" s="1"/>
  <c r="BQ97" i="3"/>
  <c r="J96" i="18" s="1"/>
  <c r="BP97" i="3"/>
  <c r="I96" i="18" s="1"/>
  <c r="BO97" i="3"/>
  <c r="H96" i="18" s="1"/>
  <c r="BZ91" i="3"/>
  <c r="S90" i="18" s="1"/>
  <c r="BY91" i="3"/>
  <c r="R90" i="18" s="1"/>
  <c r="BX91" i="3"/>
  <c r="Q90" i="18" s="1"/>
  <c r="BW91" i="3"/>
  <c r="P90" i="18" s="1"/>
  <c r="BV91" i="3"/>
  <c r="O90" i="18" s="1"/>
  <c r="BU91" i="3"/>
  <c r="N90" i="18" s="1"/>
  <c r="BT91" i="3"/>
  <c r="M90" i="18" s="1"/>
  <c r="BS91" i="3"/>
  <c r="L90" i="18" s="1"/>
  <c r="BR91" i="3"/>
  <c r="K90" i="18" s="1"/>
  <c r="BQ91" i="3"/>
  <c r="J90" i="18" s="1"/>
  <c r="BP91" i="3"/>
  <c r="I90" i="18" s="1"/>
  <c r="BO91" i="3"/>
  <c r="H90" i="18" s="1"/>
  <c r="BZ45" i="3"/>
  <c r="S44" i="18" s="1"/>
  <c r="BY45" i="3"/>
  <c r="R44" i="18" s="1"/>
  <c r="BX45" i="3"/>
  <c r="Q44" i="18" s="1"/>
  <c r="BW45" i="3"/>
  <c r="P44" i="18" s="1"/>
  <c r="BV45" i="3"/>
  <c r="O44" i="18" s="1"/>
  <c r="BU45" i="3"/>
  <c r="N44" i="18" s="1"/>
  <c r="BT45" i="3"/>
  <c r="M44" i="18" s="1"/>
  <c r="BS45" i="3"/>
  <c r="L44" i="18" s="1"/>
  <c r="BR45" i="3"/>
  <c r="K44" i="18" s="1"/>
  <c r="BQ45" i="3"/>
  <c r="J44" i="18" s="1"/>
  <c r="BP45" i="3"/>
  <c r="I44" i="18" s="1"/>
  <c r="BO45" i="3"/>
  <c r="H44" i="18" s="1"/>
  <c r="BZ18" i="3"/>
  <c r="S17" i="18" s="1"/>
  <c r="BY18" i="3"/>
  <c r="R17" i="18" s="1"/>
  <c r="BX18" i="3"/>
  <c r="Q17" i="18" s="1"/>
  <c r="BW18" i="3"/>
  <c r="P17" i="18" s="1"/>
  <c r="BV18" i="3"/>
  <c r="O17" i="18" s="1"/>
  <c r="BU18" i="3"/>
  <c r="N17" i="18" s="1"/>
  <c r="BT18" i="3"/>
  <c r="M17" i="18" s="1"/>
  <c r="BS18" i="3"/>
  <c r="L17" i="18" s="1"/>
  <c r="BR18" i="3"/>
  <c r="K17" i="18" s="1"/>
  <c r="BQ18" i="3"/>
  <c r="J17" i="18" s="1"/>
  <c r="BP18" i="3"/>
  <c r="I17" i="18" s="1"/>
  <c r="BO18" i="3"/>
  <c r="H17" i="18" s="1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V172" i="3"/>
  <c r="V173" i="3"/>
  <c r="V174" i="3"/>
  <c r="V175" i="3"/>
  <c r="V177" i="3"/>
  <c r="V178" i="3"/>
  <c r="V179" i="3"/>
  <c r="R67" i="9" l="1"/>
  <c r="R103" i="9" s="1"/>
  <c r="CG175" i="3"/>
  <c r="M174" i="16" s="1"/>
  <c r="CH172" i="3"/>
  <c r="N171" i="16" s="1"/>
  <c r="CE172" i="3"/>
  <c r="K171" i="16" s="1"/>
  <c r="CG172" i="3"/>
  <c r="M171" i="16" s="1"/>
  <c r="M171" i="18"/>
  <c r="CK172" i="3"/>
  <c r="Q171" i="16" s="1"/>
  <c r="Q171" i="18"/>
  <c r="CC174" i="3"/>
  <c r="I173" i="16" s="1"/>
  <c r="I173" i="18"/>
  <c r="M175" i="16"/>
  <c r="M175" i="18"/>
  <c r="CC177" i="3"/>
  <c r="I176" i="16" s="1"/>
  <c r="I176" i="18"/>
  <c r="CK177" i="3"/>
  <c r="Q176" i="16" s="1"/>
  <c r="Q176" i="18"/>
  <c r="CC172" i="3"/>
  <c r="I171" i="16" s="1"/>
  <c r="I171" i="18"/>
  <c r="CG174" i="3"/>
  <c r="M173" i="16" s="1"/>
  <c r="M173" i="18"/>
  <c r="CK174" i="3"/>
  <c r="Q173" i="16" s="1"/>
  <c r="Q173" i="18"/>
  <c r="CG177" i="3"/>
  <c r="M176" i="16" s="1"/>
  <c r="M176" i="18"/>
  <c r="T17" i="18"/>
  <c r="T44" i="18"/>
  <c r="T90" i="18"/>
  <c r="T96" i="18"/>
  <c r="T160" i="18"/>
  <c r="CB172" i="3"/>
  <c r="H171" i="16" s="1"/>
  <c r="H171" i="18"/>
  <c r="CF172" i="3"/>
  <c r="L171" i="16" s="1"/>
  <c r="L171" i="18"/>
  <c r="CJ172" i="3"/>
  <c r="P171" i="16" s="1"/>
  <c r="P171" i="18"/>
  <c r="CB173" i="3"/>
  <c r="H172" i="16" s="1"/>
  <c r="H172" i="18"/>
  <c r="CF173" i="3"/>
  <c r="L172" i="16" s="1"/>
  <c r="L172" i="18"/>
  <c r="CJ173" i="3"/>
  <c r="P172" i="16" s="1"/>
  <c r="P172" i="18"/>
  <c r="CF174" i="3"/>
  <c r="L173" i="16" s="1"/>
  <c r="L173" i="18"/>
  <c r="CJ174" i="3"/>
  <c r="P173" i="16" s="1"/>
  <c r="P173" i="18"/>
  <c r="CB175" i="3"/>
  <c r="H174" i="16" s="1"/>
  <c r="H174" i="18"/>
  <c r="CF175" i="3"/>
  <c r="L174" i="16" s="1"/>
  <c r="L174" i="18"/>
  <c r="CJ175" i="3"/>
  <c r="P174" i="16" s="1"/>
  <c r="P174" i="18"/>
  <c r="H175" i="16"/>
  <c r="H175" i="18"/>
  <c r="L175" i="16"/>
  <c r="L175" i="18"/>
  <c r="P175" i="16"/>
  <c r="P175" i="18"/>
  <c r="CB177" i="3"/>
  <c r="H176" i="16" s="1"/>
  <c r="H176" i="18"/>
  <c r="CF177" i="3"/>
  <c r="L176" i="16" s="1"/>
  <c r="L176" i="18"/>
  <c r="CJ177" i="3"/>
  <c r="P176" i="16" s="1"/>
  <c r="P176" i="18"/>
  <c r="CB178" i="3"/>
  <c r="H177" i="16" s="1"/>
  <c r="H177" i="18"/>
  <c r="CJ178" i="3"/>
  <c r="P177" i="16" s="1"/>
  <c r="P177" i="18"/>
  <c r="CB179" i="3"/>
  <c r="H178" i="16" s="1"/>
  <c r="H178" i="18"/>
  <c r="CF179" i="3"/>
  <c r="L178" i="16" s="1"/>
  <c r="L178" i="18"/>
  <c r="CJ179" i="3"/>
  <c r="P178" i="16" s="1"/>
  <c r="P178" i="18"/>
  <c r="AG66" i="9"/>
  <c r="CK178" i="3"/>
  <c r="Q177" i="16" s="1"/>
  <c r="CM175" i="3"/>
  <c r="S174" i="16" s="1"/>
  <c r="CI174" i="3"/>
  <c r="O173" i="16" s="1"/>
  <c r="CI178" i="3"/>
  <c r="O177" i="16" s="1"/>
  <c r="CE178" i="3"/>
  <c r="K177" i="16" s="1"/>
  <c r="CI175" i="3"/>
  <c r="O174" i="16" s="1"/>
  <c r="CE179" i="3"/>
  <c r="K178" i="16" s="1"/>
  <c r="CE177" i="3"/>
  <c r="K176" i="16" s="1"/>
  <c r="CE173" i="3"/>
  <c r="K172" i="16" s="1"/>
  <c r="CI179" i="3"/>
  <c r="O178" i="16" s="1"/>
  <c r="CI173" i="3"/>
  <c r="O172" i="16" s="1"/>
  <c r="S175" i="16"/>
  <c r="CM174" i="3"/>
  <c r="S173" i="16" s="1"/>
  <c r="CM178" i="3"/>
  <c r="S177" i="16" s="1"/>
  <c r="CM177" i="3"/>
  <c r="S176" i="16" s="1"/>
  <c r="O175" i="16"/>
  <c r="CE174" i="3"/>
  <c r="K173" i="16" s="1"/>
  <c r="CM172" i="3"/>
  <c r="S171" i="16" s="1"/>
  <c r="CM179" i="3"/>
  <c r="S178" i="16" s="1"/>
  <c r="CI177" i="3"/>
  <c r="O176" i="16" s="1"/>
  <c r="K175" i="16"/>
  <c r="CE175" i="3"/>
  <c r="K174" i="16" s="1"/>
  <c r="CM173" i="3"/>
  <c r="S172" i="16" s="1"/>
  <c r="CI172" i="3"/>
  <c r="O171" i="16" s="1"/>
  <c r="AG68" i="9"/>
  <c r="CD174" i="3"/>
  <c r="J173" i="16" s="1"/>
  <c r="CL179" i="3"/>
  <c r="R178" i="16" s="1"/>
  <c r="CD179" i="3"/>
  <c r="J178" i="16" s="1"/>
  <c r="CH178" i="3"/>
  <c r="N177" i="16" s="1"/>
  <c r="CL177" i="3"/>
  <c r="R176" i="16" s="1"/>
  <c r="CD177" i="3"/>
  <c r="J176" i="16" s="1"/>
  <c r="N175" i="16"/>
  <c r="CL175" i="3"/>
  <c r="R174" i="16" s="1"/>
  <c r="CD175" i="3"/>
  <c r="J174" i="16" s="1"/>
  <c r="CH173" i="3"/>
  <c r="N172" i="16" s="1"/>
  <c r="CH179" i="3"/>
  <c r="N178" i="16" s="1"/>
  <c r="CD178" i="3"/>
  <c r="J177" i="16" s="1"/>
  <c r="CH177" i="3"/>
  <c r="N176" i="16" s="1"/>
  <c r="R175" i="16"/>
  <c r="J175" i="16"/>
  <c r="CL174" i="3"/>
  <c r="R173" i="16" s="1"/>
  <c r="CD173" i="3"/>
  <c r="J172" i="16" s="1"/>
  <c r="R104" i="9"/>
  <c r="CC179" i="3"/>
  <c r="I178" i="16" s="1"/>
  <c r="CK173" i="3"/>
  <c r="Q172" i="16" s="1"/>
  <c r="CK175" i="3"/>
  <c r="Q174" i="16" s="1"/>
  <c r="CC173" i="3"/>
  <c r="I172" i="16" s="1"/>
  <c r="CG179" i="3"/>
  <c r="M178" i="16" s="1"/>
  <c r="DV172" i="3"/>
  <c r="CC178" i="3"/>
  <c r="I177" i="16" s="1"/>
  <c r="CK179" i="3"/>
  <c r="Q178" i="16" s="1"/>
  <c r="CL178" i="3"/>
  <c r="R177" i="16" s="1"/>
  <c r="CG178" i="3"/>
  <c r="M177" i="16" s="1"/>
  <c r="CH175" i="3"/>
  <c r="N174" i="16" s="1"/>
  <c r="CC175" i="3"/>
  <c r="I174" i="16" s="1"/>
  <c r="CH174" i="3"/>
  <c r="N173" i="16" s="1"/>
  <c r="CL173" i="3"/>
  <c r="R172" i="16" s="1"/>
  <c r="CL172" i="3"/>
  <c r="R171" i="16" s="1"/>
  <c r="CD172" i="3"/>
  <c r="J171" i="16" s="1"/>
  <c r="CG173" i="3"/>
  <c r="M172" i="16" s="1"/>
  <c r="CB174" i="3"/>
  <c r="H173" i="16" s="1"/>
  <c r="CF178" i="3"/>
  <c r="L177" i="16" s="1"/>
  <c r="Q175" i="16"/>
  <c r="I175" i="16"/>
  <c r="C171" i="3"/>
  <c r="DH172" i="3" l="1"/>
  <c r="DU177" i="3"/>
  <c r="DG175" i="3"/>
  <c r="DE172" i="3"/>
  <c r="DU175" i="3"/>
  <c r="DQ172" i="3"/>
  <c r="DS172" i="3"/>
  <c r="DC174" i="3"/>
  <c r="DY174" i="3"/>
  <c r="DU174" i="3"/>
  <c r="DK177" i="3"/>
  <c r="DG177" i="3"/>
  <c r="DQ174" i="3"/>
  <c r="DJ177" i="3"/>
  <c r="DK174" i="3"/>
  <c r="DC172" i="3"/>
  <c r="DB177" i="3"/>
  <c r="DP175" i="3"/>
  <c r="DB175" i="3"/>
  <c r="DF174" i="3"/>
  <c r="DP173" i="3"/>
  <c r="DF172" i="3"/>
  <c r="DX177" i="3"/>
  <c r="DT174" i="3"/>
  <c r="DY172" i="3"/>
  <c r="DY177" i="3"/>
  <c r="DK172" i="3"/>
  <c r="DX173" i="3"/>
  <c r="DT172" i="3"/>
  <c r="DB173" i="3"/>
  <c r="DX179" i="3"/>
  <c r="DF177" i="3"/>
  <c r="DJ173" i="3"/>
  <c r="DP179" i="3"/>
  <c r="DJ179" i="3"/>
  <c r="DT179" i="3"/>
  <c r="DF175" i="3"/>
  <c r="DB178" i="3"/>
  <c r="DJ174" i="3"/>
  <c r="DF179" i="3"/>
  <c r="DJ178" i="3"/>
  <c r="DT177" i="3"/>
  <c r="DX174" i="3"/>
  <c r="DP178" i="3"/>
  <c r="T174" i="18"/>
  <c r="T171" i="16"/>
  <c r="DB172" i="3"/>
  <c r="DF173" i="3"/>
  <c r="T178" i="16"/>
  <c r="T176" i="16"/>
  <c r="T174" i="16"/>
  <c r="T176" i="18"/>
  <c r="DP172" i="3"/>
  <c r="T172" i="18"/>
  <c r="DP177" i="3"/>
  <c r="DX172" i="3"/>
  <c r="DX175" i="3"/>
  <c r="DX178" i="3"/>
  <c r="DG174" i="3"/>
  <c r="DJ175" i="3"/>
  <c r="DC177" i="3"/>
  <c r="DU172" i="3"/>
  <c r="DQ177" i="3"/>
  <c r="DG172" i="3"/>
  <c r="T173" i="16"/>
  <c r="DT175" i="3"/>
  <c r="T177" i="18"/>
  <c r="T175" i="18"/>
  <c r="T172" i="16"/>
  <c r="T178" i="18"/>
  <c r="D170" i="21"/>
  <c r="D170" i="7"/>
  <c r="B170" i="18"/>
  <c r="B170" i="16"/>
  <c r="DT173" i="3"/>
  <c r="DB179" i="3"/>
  <c r="DJ172" i="3"/>
  <c r="T177" i="16"/>
  <c r="T175" i="16"/>
  <c r="T173" i="18"/>
  <c r="T171" i="18"/>
  <c r="DM175" i="3"/>
  <c r="DD174" i="3"/>
  <c r="EA172" i="3"/>
  <c r="EA175" i="3"/>
  <c r="DI175" i="3"/>
  <c r="DI179" i="3"/>
  <c r="DR174" i="3"/>
  <c r="DW179" i="3"/>
  <c r="DS175" i="3"/>
  <c r="DS178" i="3"/>
  <c r="DE178" i="3"/>
  <c r="DY178" i="3"/>
  <c r="DE174" i="3"/>
  <c r="EA174" i="3"/>
  <c r="DM174" i="3"/>
  <c r="DK178" i="3"/>
  <c r="DV173" i="3"/>
  <c r="DE179" i="3"/>
  <c r="EA177" i="3"/>
  <c r="DI174" i="3"/>
  <c r="DM177" i="3"/>
  <c r="DM172" i="3"/>
  <c r="DR175" i="3"/>
  <c r="DM178" i="3"/>
  <c r="DM173" i="3"/>
  <c r="DD178" i="3"/>
  <c r="DR178" i="3"/>
  <c r="DI178" i="3"/>
  <c r="DI173" i="3"/>
  <c r="DW173" i="3"/>
  <c r="DZ179" i="3"/>
  <c r="DW174" i="3"/>
  <c r="DW175" i="3"/>
  <c r="EA178" i="3"/>
  <c r="DU179" i="3"/>
  <c r="DS179" i="3"/>
  <c r="DY173" i="3"/>
  <c r="DL178" i="3"/>
  <c r="DH177" i="3"/>
  <c r="DD175" i="3"/>
  <c r="DQ179" i="3"/>
  <c r="DW172" i="3"/>
  <c r="DL174" i="3"/>
  <c r="DI177" i="3"/>
  <c r="DZ174" i="3"/>
  <c r="DL177" i="3"/>
  <c r="DI172" i="3"/>
  <c r="DZ177" i="3"/>
  <c r="DW177" i="3"/>
  <c r="DL175" i="3"/>
  <c r="DS177" i="3"/>
  <c r="DE177" i="3"/>
  <c r="DV178" i="3"/>
  <c r="DW178" i="3"/>
  <c r="DQ175" i="3"/>
  <c r="DY179" i="3"/>
  <c r="DC175" i="3"/>
  <c r="DE173" i="3"/>
  <c r="DS174" i="3"/>
  <c r="DV177" i="3"/>
  <c r="DS173" i="3"/>
  <c r="EA179" i="3"/>
  <c r="DE175" i="3"/>
  <c r="DM179" i="3"/>
  <c r="EA173" i="3"/>
  <c r="DD179" i="3"/>
  <c r="DR179" i="3"/>
  <c r="DR172" i="3"/>
  <c r="DH178" i="3"/>
  <c r="DZ175" i="3"/>
  <c r="DQ173" i="3"/>
  <c r="DD172" i="3"/>
  <c r="DK179" i="3"/>
  <c r="DC173" i="3"/>
  <c r="DV179" i="3"/>
  <c r="DH179" i="3"/>
  <c r="DQ178" i="3"/>
  <c r="DD173" i="3"/>
  <c r="DR173" i="3"/>
  <c r="DH173" i="3"/>
  <c r="DL179" i="3"/>
  <c r="DY175" i="3"/>
  <c r="DV175" i="3"/>
  <c r="DK175" i="3"/>
  <c r="DH175" i="3"/>
  <c r="DR177" i="3"/>
  <c r="DD177" i="3"/>
  <c r="DU178" i="3"/>
  <c r="DC179" i="3"/>
  <c r="DZ178" i="3"/>
  <c r="DK173" i="3"/>
  <c r="DU173" i="3"/>
  <c r="DG179" i="3"/>
  <c r="DZ172" i="3"/>
  <c r="DZ173" i="3"/>
  <c r="DV174" i="3"/>
  <c r="DH174" i="3"/>
  <c r="DL173" i="3"/>
  <c r="DC178" i="3"/>
  <c r="DL172" i="3"/>
  <c r="DG173" i="3"/>
  <c r="DG178" i="3"/>
  <c r="DT178" i="3"/>
  <c r="DB174" i="3"/>
  <c r="DP174" i="3"/>
  <c r="DF178" i="3"/>
  <c r="C172" i="3"/>
  <c r="D175" i="21" l="1"/>
  <c r="D175" i="7"/>
  <c r="B175" i="18"/>
  <c r="B175" i="16"/>
  <c r="D171" i="21"/>
  <c r="D171" i="7"/>
  <c r="B171" i="18"/>
  <c r="B171" i="16"/>
  <c r="D172" i="21"/>
  <c r="D172" i="7"/>
  <c r="B172" i="18"/>
  <c r="B172" i="16"/>
  <c r="D173" i="21"/>
  <c r="D173" i="7"/>
  <c r="B173" i="18"/>
  <c r="B173" i="16"/>
  <c r="D177" i="21"/>
  <c r="D177" i="7"/>
  <c r="B177" i="18"/>
  <c r="B177" i="16"/>
  <c r="D176" i="21"/>
  <c r="D176" i="7"/>
  <c r="B176" i="18"/>
  <c r="B176" i="16"/>
  <c r="D174" i="21"/>
  <c r="D174" i="7"/>
  <c r="B174" i="18"/>
  <c r="B174" i="16"/>
  <c r="D178" i="21"/>
  <c r="D178" i="7"/>
  <c r="B178" i="18"/>
  <c r="B178" i="16"/>
  <c r="DN177" i="3"/>
  <c r="DN173" i="3"/>
  <c r="EB177" i="3"/>
  <c r="EB174" i="3"/>
  <c r="DN178" i="3"/>
  <c r="EB172" i="3"/>
  <c r="EB179" i="3"/>
  <c r="EB173" i="3"/>
  <c r="DN172" i="3"/>
  <c r="EB175" i="3"/>
  <c r="DN175" i="3"/>
  <c r="EB178" i="3"/>
  <c r="DN179" i="3"/>
  <c r="DN174" i="3"/>
  <c r="EC174" i="3" l="1"/>
  <c r="EC178" i="3"/>
  <c r="EC177" i="3"/>
  <c r="EC173" i="3"/>
  <c r="EC172" i="3"/>
  <c r="EC179" i="3"/>
  <c r="EC175" i="3"/>
  <c r="AG100" i="9" l="1"/>
  <c r="AG138" i="9" s="1"/>
  <c r="AG101" i="9"/>
  <c r="AG139" i="9" s="1"/>
  <c r="A64" i="9"/>
  <c r="AG64" i="9" s="1"/>
  <c r="A65" i="9"/>
  <c r="R65" i="9" s="1"/>
  <c r="R101" i="9" s="1"/>
  <c r="R29" i="9"/>
  <c r="AG29" i="9"/>
  <c r="R30" i="9"/>
  <c r="AG30" i="9"/>
  <c r="B30" i="9"/>
  <c r="B65" i="9" s="1"/>
  <c r="C30" i="9"/>
  <c r="C65" i="9" s="1"/>
  <c r="B29" i="9"/>
  <c r="B64" i="9" s="1"/>
  <c r="C29" i="9"/>
  <c r="C64" i="9" s="1"/>
  <c r="BR109" i="3"/>
  <c r="K108" i="18" s="1"/>
  <c r="BS109" i="3"/>
  <c r="L108" i="18" s="1"/>
  <c r="BT109" i="3"/>
  <c r="M108" i="18" s="1"/>
  <c r="BU109" i="3"/>
  <c r="N108" i="18" s="1"/>
  <c r="BV109" i="3"/>
  <c r="O108" i="18" s="1"/>
  <c r="BW109" i="3"/>
  <c r="P108" i="18" s="1"/>
  <c r="BQ102" i="3"/>
  <c r="J101" i="18" s="1"/>
  <c r="BR102" i="3"/>
  <c r="K101" i="18" s="1"/>
  <c r="BS102" i="3"/>
  <c r="L101" i="18" s="1"/>
  <c r="BT102" i="3"/>
  <c r="M101" i="18" s="1"/>
  <c r="BU102" i="3"/>
  <c r="N101" i="18" s="1"/>
  <c r="BV102" i="3"/>
  <c r="O101" i="18" s="1"/>
  <c r="BW102" i="3"/>
  <c r="P101" i="18" s="1"/>
  <c r="BR94" i="3"/>
  <c r="K93" i="18" s="1"/>
  <c r="BS94" i="3"/>
  <c r="L93" i="18" s="1"/>
  <c r="BT94" i="3"/>
  <c r="M93" i="18" s="1"/>
  <c r="BU94" i="3"/>
  <c r="N93" i="18" s="1"/>
  <c r="BV94" i="3"/>
  <c r="O93" i="18" s="1"/>
  <c r="BW94" i="3"/>
  <c r="P93" i="18" s="1"/>
  <c r="BX94" i="3"/>
  <c r="Q93" i="18" s="1"/>
  <c r="BY94" i="3"/>
  <c r="R93" i="18" s="1"/>
  <c r="BZ94" i="3"/>
  <c r="S93" i="18" s="1"/>
  <c r="BR95" i="3"/>
  <c r="K94" i="18" s="1"/>
  <c r="BS95" i="3"/>
  <c r="L94" i="18" s="1"/>
  <c r="BT95" i="3"/>
  <c r="M94" i="18" s="1"/>
  <c r="BU95" i="3"/>
  <c r="N94" i="18" s="1"/>
  <c r="BV95" i="3"/>
  <c r="O94" i="18" s="1"/>
  <c r="BW95" i="3"/>
  <c r="P94" i="18" s="1"/>
  <c r="BX95" i="3"/>
  <c r="Q94" i="18" s="1"/>
  <c r="BY95" i="3"/>
  <c r="R94" i="18" s="1"/>
  <c r="BZ95" i="3"/>
  <c r="S94" i="18" s="1"/>
  <c r="BZ7" i="3"/>
  <c r="S6" i="18" s="1"/>
  <c r="BY7" i="3"/>
  <c r="R6" i="18" s="1"/>
  <c r="BX7" i="3"/>
  <c r="Q6" i="18" s="1"/>
  <c r="BW7" i="3"/>
  <c r="P6" i="18" s="1"/>
  <c r="BV7" i="3"/>
  <c r="O6" i="18" s="1"/>
  <c r="BU7" i="3"/>
  <c r="N6" i="18" s="1"/>
  <c r="BT7" i="3"/>
  <c r="M6" i="18" s="1"/>
  <c r="BS7" i="3"/>
  <c r="L6" i="18" s="1"/>
  <c r="BR7" i="3"/>
  <c r="K6" i="18" s="1"/>
  <c r="BQ7" i="3"/>
  <c r="J6" i="18" s="1"/>
  <c r="BP7" i="3"/>
  <c r="I6" i="18" s="1"/>
  <c r="BO7" i="3"/>
  <c r="H6" i="18" s="1"/>
  <c r="BZ6" i="3"/>
  <c r="BY6" i="3"/>
  <c r="BX6" i="3"/>
  <c r="BW6" i="3"/>
  <c r="BV6" i="3"/>
  <c r="BU6" i="3"/>
  <c r="BT6" i="3"/>
  <c r="BS6" i="3"/>
  <c r="BR6" i="3"/>
  <c r="BQ6" i="3"/>
  <c r="BP6" i="3"/>
  <c r="BO6" i="3"/>
  <c r="T6" i="18" l="1"/>
  <c r="R64" i="9"/>
  <c r="R100" i="9" s="1"/>
  <c r="AG65" i="9"/>
  <c r="E5" i="21"/>
  <c r="BT100" i="3" l="1"/>
  <c r="M99" i="18" s="1"/>
  <c r="BQ108" i="3"/>
  <c r="J107" i="18" s="1"/>
  <c r="BQ100" i="3"/>
  <c r="J99" i="18" s="1"/>
  <c r="CB7" i="3" l="1"/>
  <c r="H6" i="16" s="1"/>
  <c r="CC7" i="3"/>
  <c r="I6" i="16" s="1"/>
  <c r="CD7" i="3"/>
  <c r="J6" i="16" s="1"/>
  <c r="CE7" i="3"/>
  <c r="K6" i="16" s="1"/>
  <c r="CF7" i="3"/>
  <c r="L6" i="16" s="1"/>
  <c r="CG7" i="3"/>
  <c r="M6" i="16" s="1"/>
  <c r="CH7" i="3"/>
  <c r="N6" i="16" s="1"/>
  <c r="CI7" i="3"/>
  <c r="O6" i="16" s="1"/>
  <c r="CJ7" i="3"/>
  <c r="P6" i="16" s="1"/>
  <c r="CK7" i="3"/>
  <c r="Q6" i="16" s="1"/>
  <c r="CL7" i="3"/>
  <c r="R6" i="16" s="1"/>
  <c r="CM7" i="3"/>
  <c r="S6" i="16" s="1"/>
  <c r="CM91" i="3"/>
  <c r="S90" i="16" s="1"/>
  <c r="CL91" i="3"/>
  <c r="R90" i="16" s="1"/>
  <c r="CK91" i="3"/>
  <c r="Q90" i="16" s="1"/>
  <c r="CJ91" i="3"/>
  <c r="P90" i="16" s="1"/>
  <c r="CI91" i="3"/>
  <c r="O90" i="16" s="1"/>
  <c r="CH91" i="3"/>
  <c r="N90" i="16" s="1"/>
  <c r="CG91" i="3"/>
  <c r="M90" i="16" s="1"/>
  <c r="CF91" i="3"/>
  <c r="L90" i="16" s="1"/>
  <c r="CE91" i="3"/>
  <c r="K90" i="16" s="1"/>
  <c r="CD91" i="3"/>
  <c r="J90" i="16" s="1"/>
  <c r="CC91" i="3"/>
  <c r="I90" i="16" s="1"/>
  <c r="CB91" i="3"/>
  <c r="H90" i="16" s="1"/>
  <c r="CM90" i="3"/>
  <c r="S89" i="16" s="1"/>
  <c r="CL90" i="3"/>
  <c r="R89" i="16" s="1"/>
  <c r="CK90" i="3"/>
  <c r="Q89" i="16" s="1"/>
  <c r="CJ90" i="3"/>
  <c r="P89" i="16" s="1"/>
  <c r="CI90" i="3"/>
  <c r="O89" i="16" s="1"/>
  <c r="CH90" i="3"/>
  <c r="N89" i="16" s="1"/>
  <c r="CG90" i="3"/>
  <c r="M89" i="16" s="1"/>
  <c r="CF90" i="3"/>
  <c r="L89" i="16" s="1"/>
  <c r="CE90" i="3"/>
  <c r="K89" i="16" s="1"/>
  <c r="CD90" i="3"/>
  <c r="J89" i="16" s="1"/>
  <c r="CC90" i="3"/>
  <c r="I89" i="16" s="1"/>
  <c r="CB90" i="3"/>
  <c r="H89" i="16" s="1"/>
  <c r="CM89" i="3"/>
  <c r="S88" i="16" s="1"/>
  <c r="CL89" i="3"/>
  <c r="R88" i="16" s="1"/>
  <c r="CK89" i="3"/>
  <c r="Q88" i="16" s="1"/>
  <c r="CJ89" i="3"/>
  <c r="P88" i="16" s="1"/>
  <c r="CI89" i="3"/>
  <c r="O88" i="16" s="1"/>
  <c r="CH89" i="3"/>
  <c r="N88" i="16" s="1"/>
  <c r="CG89" i="3"/>
  <c r="M88" i="16" s="1"/>
  <c r="CF89" i="3"/>
  <c r="L88" i="16" s="1"/>
  <c r="CE89" i="3"/>
  <c r="K88" i="16" s="1"/>
  <c r="CD89" i="3"/>
  <c r="J88" i="16" s="1"/>
  <c r="CC89" i="3"/>
  <c r="I88" i="16" s="1"/>
  <c r="CB89" i="3"/>
  <c r="H88" i="16" s="1"/>
  <c r="CM88" i="3"/>
  <c r="S87" i="16" s="1"/>
  <c r="CL88" i="3"/>
  <c r="R87" i="16" s="1"/>
  <c r="CK88" i="3"/>
  <c r="Q87" i="16" s="1"/>
  <c r="CJ88" i="3"/>
  <c r="P87" i="16" s="1"/>
  <c r="CI88" i="3"/>
  <c r="O87" i="16" s="1"/>
  <c r="CH88" i="3"/>
  <c r="N87" i="16" s="1"/>
  <c r="CG88" i="3"/>
  <c r="M87" i="16" s="1"/>
  <c r="CF88" i="3"/>
  <c r="L87" i="16" s="1"/>
  <c r="CE88" i="3"/>
  <c r="K87" i="16" s="1"/>
  <c r="CD88" i="3"/>
  <c r="J87" i="16" s="1"/>
  <c r="CC88" i="3"/>
  <c r="I87" i="16" s="1"/>
  <c r="CB88" i="3"/>
  <c r="H87" i="16" s="1"/>
  <c r="CM87" i="3"/>
  <c r="S86" i="16" s="1"/>
  <c r="CL87" i="3"/>
  <c r="R86" i="16" s="1"/>
  <c r="CK87" i="3"/>
  <c r="Q86" i="16" s="1"/>
  <c r="CJ87" i="3"/>
  <c r="P86" i="16" s="1"/>
  <c r="CI87" i="3"/>
  <c r="O86" i="16" s="1"/>
  <c r="CH87" i="3"/>
  <c r="N86" i="16" s="1"/>
  <c r="CG87" i="3"/>
  <c r="M86" i="16" s="1"/>
  <c r="CF87" i="3"/>
  <c r="L86" i="16" s="1"/>
  <c r="CE87" i="3"/>
  <c r="K86" i="16" s="1"/>
  <c r="CD87" i="3"/>
  <c r="J86" i="16" s="1"/>
  <c r="CC87" i="3"/>
  <c r="I86" i="16" s="1"/>
  <c r="CB87" i="3"/>
  <c r="H86" i="16" s="1"/>
  <c r="CM86" i="3"/>
  <c r="S85" i="16" s="1"/>
  <c r="CL86" i="3"/>
  <c r="R85" i="16" s="1"/>
  <c r="CK86" i="3"/>
  <c r="Q85" i="16" s="1"/>
  <c r="CJ86" i="3"/>
  <c r="P85" i="16" s="1"/>
  <c r="CI86" i="3"/>
  <c r="O85" i="16" s="1"/>
  <c r="CH86" i="3"/>
  <c r="N85" i="16" s="1"/>
  <c r="CG86" i="3"/>
  <c r="M85" i="16" s="1"/>
  <c r="CF86" i="3"/>
  <c r="L85" i="16" s="1"/>
  <c r="CE86" i="3"/>
  <c r="K85" i="16" s="1"/>
  <c r="CD86" i="3"/>
  <c r="J85" i="16" s="1"/>
  <c r="CC86" i="3"/>
  <c r="I85" i="16" s="1"/>
  <c r="CB86" i="3"/>
  <c r="H85" i="16" s="1"/>
  <c r="CM85" i="3"/>
  <c r="S84" i="16" s="1"/>
  <c r="CL85" i="3"/>
  <c r="R84" i="16" s="1"/>
  <c r="CK85" i="3"/>
  <c r="Q84" i="16" s="1"/>
  <c r="CJ85" i="3"/>
  <c r="P84" i="16" s="1"/>
  <c r="CI85" i="3"/>
  <c r="O84" i="16" s="1"/>
  <c r="CH85" i="3"/>
  <c r="N84" i="16" s="1"/>
  <c r="CG85" i="3"/>
  <c r="M84" i="16" s="1"/>
  <c r="CF85" i="3"/>
  <c r="L84" i="16" s="1"/>
  <c r="CE85" i="3"/>
  <c r="K84" i="16" s="1"/>
  <c r="CD85" i="3"/>
  <c r="J84" i="16" s="1"/>
  <c r="CC85" i="3"/>
  <c r="I84" i="16" s="1"/>
  <c r="CB85" i="3"/>
  <c r="H84" i="16" s="1"/>
  <c r="CM84" i="3"/>
  <c r="S83" i="16" s="1"/>
  <c r="CL84" i="3"/>
  <c r="R83" i="16" s="1"/>
  <c r="CK84" i="3"/>
  <c r="Q83" i="16" s="1"/>
  <c r="CJ84" i="3"/>
  <c r="P83" i="16" s="1"/>
  <c r="CI84" i="3"/>
  <c r="O83" i="16" s="1"/>
  <c r="CH84" i="3"/>
  <c r="N83" i="16" s="1"/>
  <c r="CG84" i="3"/>
  <c r="M83" i="16" s="1"/>
  <c r="CF84" i="3"/>
  <c r="L83" i="16" s="1"/>
  <c r="CE84" i="3"/>
  <c r="K83" i="16" s="1"/>
  <c r="CD84" i="3"/>
  <c r="J83" i="16" s="1"/>
  <c r="CC84" i="3"/>
  <c r="I83" i="16" s="1"/>
  <c r="CB84" i="3"/>
  <c r="H83" i="16" s="1"/>
  <c r="CM83" i="3"/>
  <c r="S82" i="16" s="1"/>
  <c r="CL83" i="3"/>
  <c r="R82" i="16" s="1"/>
  <c r="CK83" i="3"/>
  <c r="Q82" i="16" s="1"/>
  <c r="CJ83" i="3"/>
  <c r="P82" i="16" s="1"/>
  <c r="CI83" i="3"/>
  <c r="O82" i="16" s="1"/>
  <c r="CH83" i="3"/>
  <c r="N82" i="16" s="1"/>
  <c r="CG83" i="3"/>
  <c r="M82" i="16" s="1"/>
  <c r="CF83" i="3"/>
  <c r="L82" i="16" s="1"/>
  <c r="CE83" i="3"/>
  <c r="K82" i="16" s="1"/>
  <c r="CD83" i="3"/>
  <c r="J82" i="16" s="1"/>
  <c r="CC83" i="3"/>
  <c r="I82" i="16" s="1"/>
  <c r="CB83" i="3"/>
  <c r="H82" i="16" s="1"/>
  <c r="CM82" i="3"/>
  <c r="S81" i="16" s="1"/>
  <c r="CL82" i="3"/>
  <c r="R81" i="16" s="1"/>
  <c r="CK82" i="3"/>
  <c r="Q81" i="16" s="1"/>
  <c r="CJ82" i="3"/>
  <c r="P81" i="16" s="1"/>
  <c r="CI82" i="3"/>
  <c r="O81" i="16" s="1"/>
  <c r="CH82" i="3"/>
  <c r="N81" i="16" s="1"/>
  <c r="CG82" i="3"/>
  <c r="M81" i="16" s="1"/>
  <c r="CF82" i="3"/>
  <c r="L81" i="16" s="1"/>
  <c r="CE82" i="3"/>
  <c r="K81" i="16" s="1"/>
  <c r="CD82" i="3"/>
  <c r="J81" i="16" s="1"/>
  <c r="CC82" i="3"/>
  <c r="I81" i="16" s="1"/>
  <c r="CB82" i="3"/>
  <c r="H81" i="16" s="1"/>
  <c r="CM81" i="3"/>
  <c r="S80" i="16" s="1"/>
  <c r="CL81" i="3"/>
  <c r="R80" i="16" s="1"/>
  <c r="CK81" i="3"/>
  <c r="Q80" i="16" s="1"/>
  <c r="CJ81" i="3"/>
  <c r="P80" i="16" s="1"/>
  <c r="CI81" i="3"/>
  <c r="O80" i="16" s="1"/>
  <c r="CH81" i="3"/>
  <c r="N80" i="16" s="1"/>
  <c r="CG81" i="3"/>
  <c r="M80" i="16" s="1"/>
  <c r="CF81" i="3"/>
  <c r="L80" i="16" s="1"/>
  <c r="CE81" i="3"/>
  <c r="K80" i="16" s="1"/>
  <c r="CD81" i="3"/>
  <c r="J80" i="16" s="1"/>
  <c r="CC81" i="3"/>
  <c r="I80" i="16" s="1"/>
  <c r="CB81" i="3"/>
  <c r="H80" i="16" s="1"/>
  <c r="CM80" i="3"/>
  <c r="S79" i="16" s="1"/>
  <c r="CL80" i="3"/>
  <c r="R79" i="16" s="1"/>
  <c r="CK80" i="3"/>
  <c r="Q79" i="16" s="1"/>
  <c r="CJ80" i="3"/>
  <c r="P79" i="16" s="1"/>
  <c r="CI80" i="3"/>
  <c r="O79" i="16" s="1"/>
  <c r="CH80" i="3"/>
  <c r="N79" i="16" s="1"/>
  <c r="CG80" i="3"/>
  <c r="M79" i="16" s="1"/>
  <c r="CF80" i="3"/>
  <c r="L79" i="16" s="1"/>
  <c r="CE80" i="3"/>
  <c r="K79" i="16" s="1"/>
  <c r="CD80" i="3"/>
  <c r="J79" i="16" s="1"/>
  <c r="CC80" i="3"/>
  <c r="I79" i="16" s="1"/>
  <c r="CB80" i="3"/>
  <c r="H79" i="16" s="1"/>
  <c r="CM79" i="3"/>
  <c r="S78" i="16" s="1"/>
  <c r="CL79" i="3"/>
  <c r="R78" i="16" s="1"/>
  <c r="CK79" i="3"/>
  <c r="Q78" i="16" s="1"/>
  <c r="CJ79" i="3"/>
  <c r="P78" i="16" s="1"/>
  <c r="CI79" i="3"/>
  <c r="O78" i="16" s="1"/>
  <c r="CH79" i="3"/>
  <c r="N78" i="16" s="1"/>
  <c r="CG79" i="3"/>
  <c r="M78" i="16" s="1"/>
  <c r="CF79" i="3"/>
  <c r="L78" i="16" s="1"/>
  <c r="CE79" i="3"/>
  <c r="K78" i="16" s="1"/>
  <c r="CD79" i="3"/>
  <c r="J78" i="16" s="1"/>
  <c r="CC79" i="3"/>
  <c r="I78" i="16" s="1"/>
  <c r="CB79" i="3"/>
  <c r="H78" i="16" s="1"/>
  <c r="CM78" i="3"/>
  <c r="S77" i="16" s="1"/>
  <c r="CL78" i="3"/>
  <c r="R77" i="16" s="1"/>
  <c r="CK78" i="3"/>
  <c r="Q77" i="16" s="1"/>
  <c r="CJ78" i="3"/>
  <c r="P77" i="16" s="1"/>
  <c r="CI78" i="3"/>
  <c r="O77" i="16" s="1"/>
  <c r="CH78" i="3"/>
  <c r="N77" i="16" s="1"/>
  <c r="CG78" i="3"/>
  <c r="M77" i="16" s="1"/>
  <c r="CF78" i="3"/>
  <c r="L77" i="16" s="1"/>
  <c r="CE78" i="3"/>
  <c r="K77" i="16" s="1"/>
  <c r="CD78" i="3"/>
  <c r="J77" i="16" s="1"/>
  <c r="CC78" i="3"/>
  <c r="I77" i="16" s="1"/>
  <c r="CB78" i="3"/>
  <c r="H77" i="16" s="1"/>
  <c r="CM77" i="3"/>
  <c r="S76" i="16" s="1"/>
  <c r="CL77" i="3"/>
  <c r="R76" i="16" s="1"/>
  <c r="CK77" i="3"/>
  <c r="Q76" i="16" s="1"/>
  <c r="CJ77" i="3"/>
  <c r="P76" i="16" s="1"/>
  <c r="CI77" i="3"/>
  <c r="O76" i="16" s="1"/>
  <c r="CH77" i="3"/>
  <c r="N76" i="16" s="1"/>
  <c r="CG77" i="3"/>
  <c r="M76" i="16" s="1"/>
  <c r="CF77" i="3"/>
  <c r="L76" i="16" s="1"/>
  <c r="CE77" i="3"/>
  <c r="K76" i="16" s="1"/>
  <c r="CD77" i="3"/>
  <c r="J76" i="16" s="1"/>
  <c r="CC77" i="3"/>
  <c r="I76" i="16" s="1"/>
  <c r="CB77" i="3"/>
  <c r="H76" i="16" s="1"/>
  <c r="CM76" i="3"/>
  <c r="S75" i="16" s="1"/>
  <c r="CL76" i="3"/>
  <c r="R75" i="16" s="1"/>
  <c r="CK76" i="3"/>
  <c r="Q75" i="16" s="1"/>
  <c r="CJ76" i="3"/>
  <c r="P75" i="16" s="1"/>
  <c r="CI76" i="3"/>
  <c r="O75" i="16" s="1"/>
  <c r="CH76" i="3"/>
  <c r="N75" i="16" s="1"/>
  <c r="CG76" i="3"/>
  <c r="M75" i="16" s="1"/>
  <c r="CF76" i="3"/>
  <c r="L75" i="16" s="1"/>
  <c r="CE76" i="3"/>
  <c r="K75" i="16" s="1"/>
  <c r="CD76" i="3"/>
  <c r="J75" i="16" s="1"/>
  <c r="CC76" i="3"/>
  <c r="I75" i="16" s="1"/>
  <c r="CB76" i="3"/>
  <c r="H75" i="16" s="1"/>
  <c r="CM75" i="3"/>
  <c r="S74" i="16" s="1"/>
  <c r="CL75" i="3"/>
  <c r="R74" i="16" s="1"/>
  <c r="CK75" i="3"/>
  <c r="Q74" i="16" s="1"/>
  <c r="CJ75" i="3"/>
  <c r="P74" i="16" s="1"/>
  <c r="CI75" i="3"/>
  <c r="O74" i="16" s="1"/>
  <c r="CH75" i="3"/>
  <c r="N74" i="16" s="1"/>
  <c r="CG75" i="3"/>
  <c r="M74" i="16" s="1"/>
  <c r="CF75" i="3"/>
  <c r="L74" i="16" s="1"/>
  <c r="CE75" i="3"/>
  <c r="K74" i="16" s="1"/>
  <c r="CD75" i="3"/>
  <c r="J74" i="16" s="1"/>
  <c r="CC75" i="3"/>
  <c r="I74" i="16" s="1"/>
  <c r="CB75" i="3"/>
  <c r="H74" i="16" s="1"/>
  <c r="CM74" i="3"/>
  <c r="S73" i="16" s="1"/>
  <c r="CL74" i="3"/>
  <c r="R73" i="16" s="1"/>
  <c r="CK74" i="3"/>
  <c r="Q73" i="16" s="1"/>
  <c r="CJ74" i="3"/>
  <c r="P73" i="16" s="1"/>
  <c r="CI74" i="3"/>
  <c r="O73" i="16" s="1"/>
  <c r="CH74" i="3"/>
  <c r="N73" i="16" s="1"/>
  <c r="CG74" i="3"/>
  <c r="M73" i="16" s="1"/>
  <c r="CF74" i="3"/>
  <c r="L73" i="16" s="1"/>
  <c r="CE74" i="3"/>
  <c r="K73" i="16" s="1"/>
  <c r="CD74" i="3"/>
  <c r="J73" i="16" s="1"/>
  <c r="CC74" i="3"/>
  <c r="I73" i="16" s="1"/>
  <c r="CB74" i="3"/>
  <c r="H73" i="16" s="1"/>
  <c r="CM73" i="3"/>
  <c r="S72" i="16" s="1"/>
  <c r="CL73" i="3"/>
  <c r="R72" i="16" s="1"/>
  <c r="CK73" i="3"/>
  <c r="Q72" i="16" s="1"/>
  <c r="CJ73" i="3"/>
  <c r="P72" i="16" s="1"/>
  <c r="CI73" i="3"/>
  <c r="O72" i="16" s="1"/>
  <c r="CH73" i="3"/>
  <c r="N72" i="16" s="1"/>
  <c r="CG73" i="3"/>
  <c r="M72" i="16" s="1"/>
  <c r="CF73" i="3"/>
  <c r="L72" i="16" s="1"/>
  <c r="CE73" i="3"/>
  <c r="K72" i="16" s="1"/>
  <c r="CD73" i="3"/>
  <c r="J72" i="16" s="1"/>
  <c r="CC73" i="3"/>
  <c r="I72" i="16" s="1"/>
  <c r="CB73" i="3"/>
  <c r="H72" i="16" s="1"/>
  <c r="CM72" i="3"/>
  <c r="S71" i="16" s="1"/>
  <c r="CL72" i="3"/>
  <c r="R71" i="16" s="1"/>
  <c r="CK72" i="3"/>
  <c r="Q71" i="16" s="1"/>
  <c r="CJ72" i="3"/>
  <c r="P71" i="16" s="1"/>
  <c r="CI72" i="3"/>
  <c r="O71" i="16" s="1"/>
  <c r="CH72" i="3"/>
  <c r="N71" i="16" s="1"/>
  <c r="CG72" i="3"/>
  <c r="M71" i="16" s="1"/>
  <c r="CF72" i="3"/>
  <c r="L71" i="16" s="1"/>
  <c r="CE72" i="3"/>
  <c r="K71" i="16" s="1"/>
  <c r="CD72" i="3"/>
  <c r="J71" i="16" s="1"/>
  <c r="CC72" i="3"/>
  <c r="I71" i="16" s="1"/>
  <c r="CB72" i="3"/>
  <c r="H71" i="16" s="1"/>
  <c r="CM71" i="3"/>
  <c r="S70" i="16" s="1"/>
  <c r="CL71" i="3"/>
  <c r="R70" i="16" s="1"/>
  <c r="CK71" i="3"/>
  <c r="Q70" i="16" s="1"/>
  <c r="CJ71" i="3"/>
  <c r="P70" i="16" s="1"/>
  <c r="CI71" i="3"/>
  <c r="O70" i="16" s="1"/>
  <c r="CH71" i="3"/>
  <c r="N70" i="16" s="1"/>
  <c r="CG71" i="3"/>
  <c r="M70" i="16" s="1"/>
  <c r="CF71" i="3"/>
  <c r="L70" i="16" s="1"/>
  <c r="CE71" i="3"/>
  <c r="K70" i="16" s="1"/>
  <c r="CD71" i="3"/>
  <c r="J70" i="16" s="1"/>
  <c r="CC71" i="3"/>
  <c r="I70" i="16" s="1"/>
  <c r="CB71" i="3"/>
  <c r="H70" i="16" s="1"/>
  <c r="CM70" i="3"/>
  <c r="S69" i="16" s="1"/>
  <c r="CL70" i="3"/>
  <c r="R69" i="16" s="1"/>
  <c r="CK70" i="3"/>
  <c r="Q69" i="16" s="1"/>
  <c r="CJ70" i="3"/>
  <c r="P69" i="16" s="1"/>
  <c r="CI70" i="3"/>
  <c r="O69" i="16" s="1"/>
  <c r="CH70" i="3"/>
  <c r="N69" i="16" s="1"/>
  <c r="CG70" i="3"/>
  <c r="M69" i="16" s="1"/>
  <c r="CF70" i="3"/>
  <c r="L69" i="16" s="1"/>
  <c r="CE70" i="3"/>
  <c r="K69" i="16" s="1"/>
  <c r="CD70" i="3"/>
  <c r="J69" i="16" s="1"/>
  <c r="CC70" i="3"/>
  <c r="I69" i="16" s="1"/>
  <c r="CB70" i="3"/>
  <c r="H69" i="16" s="1"/>
  <c r="CM69" i="3"/>
  <c r="S68" i="16" s="1"/>
  <c r="CL69" i="3"/>
  <c r="R68" i="16" s="1"/>
  <c r="CK69" i="3"/>
  <c r="Q68" i="16" s="1"/>
  <c r="CJ69" i="3"/>
  <c r="P68" i="16" s="1"/>
  <c r="CI69" i="3"/>
  <c r="O68" i="16" s="1"/>
  <c r="CH69" i="3"/>
  <c r="N68" i="16" s="1"/>
  <c r="CG69" i="3"/>
  <c r="M68" i="16" s="1"/>
  <c r="CF69" i="3"/>
  <c r="L68" i="16" s="1"/>
  <c r="CE69" i="3"/>
  <c r="K68" i="16" s="1"/>
  <c r="CD69" i="3"/>
  <c r="J68" i="16" s="1"/>
  <c r="CC69" i="3"/>
  <c r="I68" i="16" s="1"/>
  <c r="CB69" i="3"/>
  <c r="H68" i="16" s="1"/>
  <c r="CM68" i="3"/>
  <c r="S67" i="16" s="1"/>
  <c r="CL68" i="3"/>
  <c r="R67" i="16" s="1"/>
  <c r="CK68" i="3"/>
  <c r="Q67" i="16" s="1"/>
  <c r="CJ68" i="3"/>
  <c r="P67" i="16" s="1"/>
  <c r="CI68" i="3"/>
  <c r="O67" i="16" s="1"/>
  <c r="CH68" i="3"/>
  <c r="N67" i="16" s="1"/>
  <c r="CG68" i="3"/>
  <c r="M67" i="16" s="1"/>
  <c r="CF68" i="3"/>
  <c r="L67" i="16" s="1"/>
  <c r="CE68" i="3"/>
  <c r="K67" i="16" s="1"/>
  <c r="CD68" i="3"/>
  <c r="J67" i="16" s="1"/>
  <c r="CC68" i="3"/>
  <c r="I67" i="16" s="1"/>
  <c r="CB68" i="3"/>
  <c r="H67" i="16" s="1"/>
  <c r="CM67" i="3"/>
  <c r="S66" i="16" s="1"/>
  <c r="CL67" i="3"/>
  <c r="R66" i="16" s="1"/>
  <c r="CK67" i="3"/>
  <c r="Q66" i="16" s="1"/>
  <c r="CJ67" i="3"/>
  <c r="P66" i="16" s="1"/>
  <c r="CI67" i="3"/>
  <c r="O66" i="16" s="1"/>
  <c r="CH67" i="3"/>
  <c r="N66" i="16" s="1"/>
  <c r="CG67" i="3"/>
  <c r="M66" i="16" s="1"/>
  <c r="CF67" i="3"/>
  <c r="L66" i="16" s="1"/>
  <c r="CE67" i="3"/>
  <c r="K66" i="16" s="1"/>
  <c r="CD67" i="3"/>
  <c r="J66" i="16" s="1"/>
  <c r="CC67" i="3"/>
  <c r="I66" i="16" s="1"/>
  <c r="CB67" i="3"/>
  <c r="H66" i="16" s="1"/>
  <c r="CM66" i="3"/>
  <c r="S65" i="16" s="1"/>
  <c r="CL66" i="3"/>
  <c r="R65" i="16" s="1"/>
  <c r="CK66" i="3"/>
  <c r="Q65" i="16" s="1"/>
  <c r="CJ66" i="3"/>
  <c r="P65" i="16" s="1"/>
  <c r="CI66" i="3"/>
  <c r="O65" i="16" s="1"/>
  <c r="CH66" i="3"/>
  <c r="N65" i="16" s="1"/>
  <c r="CG66" i="3"/>
  <c r="M65" i="16" s="1"/>
  <c r="CF66" i="3"/>
  <c r="L65" i="16" s="1"/>
  <c r="CE66" i="3"/>
  <c r="K65" i="16" s="1"/>
  <c r="CD66" i="3"/>
  <c r="J65" i="16" s="1"/>
  <c r="CC66" i="3"/>
  <c r="I65" i="16" s="1"/>
  <c r="CB66" i="3"/>
  <c r="H65" i="16" s="1"/>
  <c r="CM65" i="3"/>
  <c r="S64" i="16" s="1"/>
  <c r="CL65" i="3"/>
  <c r="R64" i="16" s="1"/>
  <c r="CK65" i="3"/>
  <c r="Q64" i="16" s="1"/>
  <c r="CJ65" i="3"/>
  <c r="P64" i="16" s="1"/>
  <c r="CI65" i="3"/>
  <c r="O64" i="16" s="1"/>
  <c r="CH65" i="3"/>
  <c r="N64" i="16" s="1"/>
  <c r="CG65" i="3"/>
  <c r="M64" i="16" s="1"/>
  <c r="CF65" i="3"/>
  <c r="L64" i="16" s="1"/>
  <c r="CE65" i="3"/>
  <c r="K64" i="16" s="1"/>
  <c r="CD65" i="3"/>
  <c r="J64" i="16" s="1"/>
  <c r="CC65" i="3"/>
  <c r="I64" i="16" s="1"/>
  <c r="CB65" i="3"/>
  <c r="H64" i="16" s="1"/>
  <c r="CM64" i="3"/>
  <c r="S63" i="16" s="1"/>
  <c r="CL64" i="3"/>
  <c r="R63" i="16" s="1"/>
  <c r="CK64" i="3"/>
  <c r="Q63" i="16" s="1"/>
  <c r="CJ64" i="3"/>
  <c r="P63" i="16" s="1"/>
  <c r="CI64" i="3"/>
  <c r="O63" i="16" s="1"/>
  <c r="CH64" i="3"/>
  <c r="N63" i="16" s="1"/>
  <c r="CG64" i="3"/>
  <c r="M63" i="16" s="1"/>
  <c r="CF64" i="3"/>
  <c r="L63" i="16" s="1"/>
  <c r="CE64" i="3"/>
  <c r="K63" i="16" s="1"/>
  <c r="CD64" i="3"/>
  <c r="J63" i="16" s="1"/>
  <c r="CC64" i="3"/>
  <c r="I63" i="16" s="1"/>
  <c r="CB64" i="3"/>
  <c r="H63" i="16" s="1"/>
  <c r="CM63" i="3"/>
  <c r="S62" i="16" s="1"/>
  <c r="CL63" i="3"/>
  <c r="R62" i="16" s="1"/>
  <c r="CK63" i="3"/>
  <c r="Q62" i="16" s="1"/>
  <c r="CJ63" i="3"/>
  <c r="P62" i="16" s="1"/>
  <c r="CI63" i="3"/>
  <c r="O62" i="16" s="1"/>
  <c r="CH63" i="3"/>
  <c r="N62" i="16" s="1"/>
  <c r="CG63" i="3"/>
  <c r="M62" i="16" s="1"/>
  <c r="CF63" i="3"/>
  <c r="L62" i="16" s="1"/>
  <c r="CE63" i="3"/>
  <c r="K62" i="16" s="1"/>
  <c r="CD63" i="3"/>
  <c r="J62" i="16" s="1"/>
  <c r="CC63" i="3"/>
  <c r="I62" i="16" s="1"/>
  <c r="CB63" i="3"/>
  <c r="H62" i="16" s="1"/>
  <c r="CM62" i="3"/>
  <c r="S61" i="16" s="1"/>
  <c r="CL62" i="3"/>
  <c r="R61" i="16" s="1"/>
  <c r="CK62" i="3"/>
  <c r="Q61" i="16" s="1"/>
  <c r="CJ62" i="3"/>
  <c r="P61" i="16" s="1"/>
  <c r="CI62" i="3"/>
  <c r="O61" i="16" s="1"/>
  <c r="CH62" i="3"/>
  <c r="N61" i="16" s="1"/>
  <c r="CG62" i="3"/>
  <c r="M61" i="16" s="1"/>
  <c r="CF62" i="3"/>
  <c r="L61" i="16" s="1"/>
  <c r="CE62" i="3"/>
  <c r="K61" i="16" s="1"/>
  <c r="CD62" i="3"/>
  <c r="J61" i="16" s="1"/>
  <c r="CC62" i="3"/>
  <c r="I61" i="16" s="1"/>
  <c r="CB62" i="3"/>
  <c r="H61" i="16" s="1"/>
  <c r="CM61" i="3"/>
  <c r="S60" i="16" s="1"/>
  <c r="CL61" i="3"/>
  <c r="R60" i="16" s="1"/>
  <c r="CK61" i="3"/>
  <c r="Q60" i="16" s="1"/>
  <c r="CJ61" i="3"/>
  <c r="P60" i="16" s="1"/>
  <c r="CI61" i="3"/>
  <c r="O60" i="16" s="1"/>
  <c r="CH61" i="3"/>
  <c r="N60" i="16" s="1"/>
  <c r="CG61" i="3"/>
  <c r="M60" i="16" s="1"/>
  <c r="CF61" i="3"/>
  <c r="L60" i="16" s="1"/>
  <c r="CE61" i="3"/>
  <c r="K60" i="16" s="1"/>
  <c r="CD61" i="3"/>
  <c r="J60" i="16" s="1"/>
  <c r="CC61" i="3"/>
  <c r="I60" i="16" s="1"/>
  <c r="CB61" i="3"/>
  <c r="H60" i="16" s="1"/>
  <c r="CM60" i="3"/>
  <c r="S59" i="16" s="1"/>
  <c r="CL60" i="3"/>
  <c r="R59" i="16" s="1"/>
  <c r="CK60" i="3"/>
  <c r="Q59" i="16" s="1"/>
  <c r="CJ60" i="3"/>
  <c r="P59" i="16" s="1"/>
  <c r="CI60" i="3"/>
  <c r="O59" i="16" s="1"/>
  <c r="CH60" i="3"/>
  <c r="N59" i="16" s="1"/>
  <c r="CG60" i="3"/>
  <c r="M59" i="16" s="1"/>
  <c r="CF60" i="3"/>
  <c r="L59" i="16" s="1"/>
  <c r="CE60" i="3"/>
  <c r="K59" i="16" s="1"/>
  <c r="CD60" i="3"/>
  <c r="J59" i="16" s="1"/>
  <c r="CC60" i="3"/>
  <c r="I59" i="16" s="1"/>
  <c r="CB60" i="3"/>
  <c r="H59" i="16" s="1"/>
  <c r="CM59" i="3"/>
  <c r="S58" i="16" s="1"/>
  <c r="CL59" i="3"/>
  <c r="R58" i="16" s="1"/>
  <c r="CK59" i="3"/>
  <c r="Q58" i="16" s="1"/>
  <c r="CJ59" i="3"/>
  <c r="P58" i="16" s="1"/>
  <c r="CI59" i="3"/>
  <c r="O58" i="16" s="1"/>
  <c r="CH59" i="3"/>
  <c r="N58" i="16" s="1"/>
  <c r="CG59" i="3"/>
  <c r="M58" i="16" s="1"/>
  <c r="CF59" i="3"/>
  <c r="L58" i="16" s="1"/>
  <c r="CE59" i="3"/>
  <c r="K58" i="16" s="1"/>
  <c r="CD59" i="3"/>
  <c r="J58" i="16" s="1"/>
  <c r="CC59" i="3"/>
  <c r="I58" i="16" s="1"/>
  <c r="CB59" i="3"/>
  <c r="H58" i="16" s="1"/>
  <c r="CM58" i="3"/>
  <c r="S57" i="16" s="1"/>
  <c r="CL58" i="3"/>
  <c r="R57" i="16" s="1"/>
  <c r="CK58" i="3"/>
  <c r="Q57" i="16" s="1"/>
  <c r="CJ58" i="3"/>
  <c r="P57" i="16" s="1"/>
  <c r="CI58" i="3"/>
  <c r="O57" i="16" s="1"/>
  <c r="CH58" i="3"/>
  <c r="N57" i="16" s="1"/>
  <c r="CG58" i="3"/>
  <c r="M57" i="16" s="1"/>
  <c r="CF58" i="3"/>
  <c r="L57" i="16" s="1"/>
  <c r="CE58" i="3"/>
  <c r="K57" i="16" s="1"/>
  <c r="CD58" i="3"/>
  <c r="J57" i="16" s="1"/>
  <c r="CC58" i="3"/>
  <c r="I57" i="16" s="1"/>
  <c r="CB58" i="3"/>
  <c r="H57" i="16" s="1"/>
  <c r="CM57" i="3"/>
  <c r="S56" i="16" s="1"/>
  <c r="CL57" i="3"/>
  <c r="R56" i="16" s="1"/>
  <c r="CK57" i="3"/>
  <c r="Q56" i="16" s="1"/>
  <c r="CJ57" i="3"/>
  <c r="P56" i="16" s="1"/>
  <c r="CI57" i="3"/>
  <c r="O56" i="16" s="1"/>
  <c r="CH57" i="3"/>
  <c r="N56" i="16" s="1"/>
  <c r="CG57" i="3"/>
  <c r="M56" i="16" s="1"/>
  <c r="CF57" i="3"/>
  <c r="L56" i="16" s="1"/>
  <c r="CE57" i="3"/>
  <c r="K56" i="16" s="1"/>
  <c r="CD57" i="3"/>
  <c r="J56" i="16" s="1"/>
  <c r="CC57" i="3"/>
  <c r="I56" i="16" s="1"/>
  <c r="CB57" i="3"/>
  <c r="H56" i="16" s="1"/>
  <c r="CM56" i="3"/>
  <c r="S55" i="16" s="1"/>
  <c r="CL56" i="3"/>
  <c r="R55" i="16" s="1"/>
  <c r="CK56" i="3"/>
  <c r="Q55" i="16" s="1"/>
  <c r="CJ56" i="3"/>
  <c r="P55" i="16" s="1"/>
  <c r="CI56" i="3"/>
  <c r="O55" i="16" s="1"/>
  <c r="CH56" i="3"/>
  <c r="N55" i="16" s="1"/>
  <c r="CG56" i="3"/>
  <c r="M55" i="16" s="1"/>
  <c r="CF56" i="3"/>
  <c r="L55" i="16" s="1"/>
  <c r="CE56" i="3"/>
  <c r="K55" i="16" s="1"/>
  <c r="CD56" i="3"/>
  <c r="J55" i="16" s="1"/>
  <c r="CC56" i="3"/>
  <c r="I55" i="16" s="1"/>
  <c r="CB56" i="3"/>
  <c r="H55" i="16" s="1"/>
  <c r="CM55" i="3"/>
  <c r="S54" i="16" s="1"/>
  <c r="CL55" i="3"/>
  <c r="R54" i="16" s="1"/>
  <c r="CK55" i="3"/>
  <c r="Q54" i="16" s="1"/>
  <c r="CJ55" i="3"/>
  <c r="P54" i="16" s="1"/>
  <c r="CI55" i="3"/>
  <c r="O54" i="16" s="1"/>
  <c r="CH55" i="3"/>
  <c r="N54" i="16" s="1"/>
  <c r="CG55" i="3"/>
  <c r="M54" i="16" s="1"/>
  <c r="CF55" i="3"/>
  <c r="L54" i="16" s="1"/>
  <c r="CE55" i="3"/>
  <c r="K54" i="16" s="1"/>
  <c r="CD55" i="3"/>
  <c r="J54" i="16" s="1"/>
  <c r="CC55" i="3"/>
  <c r="I54" i="16" s="1"/>
  <c r="CB55" i="3"/>
  <c r="H54" i="16" s="1"/>
  <c r="CM54" i="3"/>
  <c r="S53" i="16" s="1"/>
  <c r="CL54" i="3"/>
  <c r="R53" i="16" s="1"/>
  <c r="CK54" i="3"/>
  <c r="Q53" i="16" s="1"/>
  <c r="CJ54" i="3"/>
  <c r="P53" i="16" s="1"/>
  <c r="CI54" i="3"/>
  <c r="O53" i="16" s="1"/>
  <c r="CH54" i="3"/>
  <c r="N53" i="16" s="1"/>
  <c r="CG54" i="3"/>
  <c r="M53" i="16" s="1"/>
  <c r="CF54" i="3"/>
  <c r="L53" i="16" s="1"/>
  <c r="CE54" i="3"/>
  <c r="K53" i="16" s="1"/>
  <c r="CD54" i="3"/>
  <c r="J53" i="16" s="1"/>
  <c r="CC54" i="3"/>
  <c r="I53" i="16" s="1"/>
  <c r="CB54" i="3"/>
  <c r="H53" i="16" s="1"/>
  <c r="CM53" i="3"/>
  <c r="S52" i="16" s="1"/>
  <c r="CL53" i="3"/>
  <c r="R52" i="16" s="1"/>
  <c r="CK53" i="3"/>
  <c r="Q52" i="16" s="1"/>
  <c r="CJ53" i="3"/>
  <c r="P52" i="16" s="1"/>
  <c r="CI53" i="3"/>
  <c r="O52" i="16" s="1"/>
  <c r="CH53" i="3"/>
  <c r="N52" i="16" s="1"/>
  <c r="CG53" i="3"/>
  <c r="M52" i="16" s="1"/>
  <c r="CF53" i="3"/>
  <c r="L52" i="16" s="1"/>
  <c r="CE53" i="3"/>
  <c r="K52" i="16" s="1"/>
  <c r="CD53" i="3"/>
  <c r="J52" i="16" s="1"/>
  <c r="CC53" i="3"/>
  <c r="I52" i="16" s="1"/>
  <c r="CB53" i="3"/>
  <c r="H52" i="16" s="1"/>
  <c r="CM52" i="3"/>
  <c r="S51" i="16" s="1"/>
  <c r="CL52" i="3"/>
  <c r="R51" i="16" s="1"/>
  <c r="CK52" i="3"/>
  <c r="Q51" i="16" s="1"/>
  <c r="CJ52" i="3"/>
  <c r="P51" i="16" s="1"/>
  <c r="CI52" i="3"/>
  <c r="O51" i="16" s="1"/>
  <c r="CH52" i="3"/>
  <c r="N51" i="16" s="1"/>
  <c r="CG52" i="3"/>
  <c r="M51" i="16" s="1"/>
  <c r="CF52" i="3"/>
  <c r="L51" i="16" s="1"/>
  <c r="CE52" i="3"/>
  <c r="K51" i="16" s="1"/>
  <c r="CD52" i="3"/>
  <c r="J51" i="16" s="1"/>
  <c r="CC52" i="3"/>
  <c r="I51" i="16" s="1"/>
  <c r="CB52" i="3"/>
  <c r="H51" i="16" s="1"/>
  <c r="CM51" i="3"/>
  <c r="S50" i="16" s="1"/>
  <c r="CL51" i="3"/>
  <c r="R50" i="16" s="1"/>
  <c r="CK51" i="3"/>
  <c r="Q50" i="16" s="1"/>
  <c r="CJ51" i="3"/>
  <c r="P50" i="16" s="1"/>
  <c r="CI51" i="3"/>
  <c r="O50" i="16" s="1"/>
  <c r="CH51" i="3"/>
  <c r="N50" i="16" s="1"/>
  <c r="CG51" i="3"/>
  <c r="M50" i="16" s="1"/>
  <c r="CF51" i="3"/>
  <c r="L50" i="16" s="1"/>
  <c r="CE51" i="3"/>
  <c r="K50" i="16" s="1"/>
  <c r="CD51" i="3"/>
  <c r="J50" i="16" s="1"/>
  <c r="CC51" i="3"/>
  <c r="I50" i="16" s="1"/>
  <c r="CB51" i="3"/>
  <c r="H50" i="16" s="1"/>
  <c r="CM50" i="3"/>
  <c r="S49" i="16" s="1"/>
  <c r="CL50" i="3"/>
  <c r="R49" i="16" s="1"/>
  <c r="CK50" i="3"/>
  <c r="Q49" i="16" s="1"/>
  <c r="CJ50" i="3"/>
  <c r="P49" i="16" s="1"/>
  <c r="CI50" i="3"/>
  <c r="O49" i="16" s="1"/>
  <c r="CH50" i="3"/>
  <c r="N49" i="16" s="1"/>
  <c r="CG50" i="3"/>
  <c r="M49" i="16" s="1"/>
  <c r="CF50" i="3"/>
  <c r="L49" i="16" s="1"/>
  <c r="CE50" i="3"/>
  <c r="K49" i="16" s="1"/>
  <c r="CD50" i="3"/>
  <c r="J49" i="16" s="1"/>
  <c r="CC50" i="3"/>
  <c r="I49" i="16" s="1"/>
  <c r="CB50" i="3"/>
  <c r="H49" i="16" s="1"/>
  <c r="CM49" i="3"/>
  <c r="S48" i="16" s="1"/>
  <c r="CL49" i="3"/>
  <c r="R48" i="16" s="1"/>
  <c r="CK49" i="3"/>
  <c r="Q48" i="16" s="1"/>
  <c r="CJ49" i="3"/>
  <c r="P48" i="16" s="1"/>
  <c r="CI49" i="3"/>
  <c r="O48" i="16" s="1"/>
  <c r="CH49" i="3"/>
  <c r="N48" i="16" s="1"/>
  <c r="CG49" i="3"/>
  <c r="M48" i="16" s="1"/>
  <c r="CF49" i="3"/>
  <c r="L48" i="16" s="1"/>
  <c r="CE49" i="3"/>
  <c r="K48" i="16" s="1"/>
  <c r="CD49" i="3"/>
  <c r="J48" i="16" s="1"/>
  <c r="CC49" i="3"/>
  <c r="I48" i="16" s="1"/>
  <c r="CB49" i="3"/>
  <c r="H48" i="16" s="1"/>
  <c r="CM48" i="3"/>
  <c r="S47" i="16" s="1"/>
  <c r="CL48" i="3"/>
  <c r="R47" i="16" s="1"/>
  <c r="CK48" i="3"/>
  <c r="Q47" i="16" s="1"/>
  <c r="CJ48" i="3"/>
  <c r="P47" i="16" s="1"/>
  <c r="CI48" i="3"/>
  <c r="O47" i="16" s="1"/>
  <c r="CH48" i="3"/>
  <c r="N47" i="16" s="1"/>
  <c r="CG48" i="3"/>
  <c r="M47" i="16" s="1"/>
  <c r="CF48" i="3"/>
  <c r="L47" i="16" s="1"/>
  <c r="CE48" i="3"/>
  <c r="K47" i="16" s="1"/>
  <c r="CD48" i="3"/>
  <c r="J47" i="16" s="1"/>
  <c r="CC48" i="3"/>
  <c r="I47" i="16" s="1"/>
  <c r="CB48" i="3"/>
  <c r="H47" i="16" s="1"/>
  <c r="CM47" i="3"/>
  <c r="S46" i="16" s="1"/>
  <c r="CL47" i="3"/>
  <c r="R46" i="16" s="1"/>
  <c r="CK47" i="3"/>
  <c r="Q46" i="16" s="1"/>
  <c r="CJ47" i="3"/>
  <c r="P46" i="16" s="1"/>
  <c r="CI47" i="3"/>
  <c r="O46" i="16" s="1"/>
  <c r="CH47" i="3"/>
  <c r="N46" i="16" s="1"/>
  <c r="CG47" i="3"/>
  <c r="M46" i="16" s="1"/>
  <c r="CF47" i="3"/>
  <c r="L46" i="16" s="1"/>
  <c r="CE47" i="3"/>
  <c r="K46" i="16" s="1"/>
  <c r="CD47" i="3"/>
  <c r="J46" i="16" s="1"/>
  <c r="CC47" i="3"/>
  <c r="I46" i="16" s="1"/>
  <c r="CB47" i="3"/>
  <c r="H46" i="16" s="1"/>
  <c r="CM46" i="3"/>
  <c r="S45" i="16" s="1"/>
  <c r="CL46" i="3"/>
  <c r="R45" i="16" s="1"/>
  <c r="CK46" i="3"/>
  <c r="Q45" i="16" s="1"/>
  <c r="CJ46" i="3"/>
  <c r="P45" i="16" s="1"/>
  <c r="CI46" i="3"/>
  <c r="O45" i="16" s="1"/>
  <c r="CH46" i="3"/>
  <c r="N45" i="16" s="1"/>
  <c r="CG46" i="3"/>
  <c r="M45" i="16" s="1"/>
  <c r="CF46" i="3"/>
  <c r="L45" i="16" s="1"/>
  <c r="CE46" i="3"/>
  <c r="K45" i="16" s="1"/>
  <c r="CD46" i="3"/>
  <c r="J45" i="16" s="1"/>
  <c r="CC46" i="3"/>
  <c r="I45" i="16" s="1"/>
  <c r="CB46" i="3"/>
  <c r="H45" i="16" s="1"/>
  <c r="CM45" i="3"/>
  <c r="S44" i="16" s="1"/>
  <c r="CL45" i="3"/>
  <c r="R44" i="16" s="1"/>
  <c r="CK45" i="3"/>
  <c r="Q44" i="16" s="1"/>
  <c r="CJ45" i="3"/>
  <c r="P44" i="16" s="1"/>
  <c r="CI45" i="3"/>
  <c r="O44" i="16" s="1"/>
  <c r="CH45" i="3"/>
  <c r="N44" i="16" s="1"/>
  <c r="CG45" i="3"/>
  <c r="M44" i="16" s="1"/>
  <c r="CF45" i="3"/>
  <c r="L44" i="16" s="1"/>
  <c r="CE45" i="3"/>
  <c r="K44" i="16" s="1"/>
  <c r="CD45" i="3"/>
  <c r="J44" i="16" s="1"/>
  <c r="CC45" i="3"/>
  <c r="I44" i="16" s="1"/>
  <c r="CB45" i="3"/>
  <c r="H44" i="16" s="1"/>
  <c r="CM44" i="3"/>
  <c r="S43" i="16" s="1"/>
  <c r="CL44" i="3"/>
  <c r="R43" i="16" s="1"/>
  <c r="CK44" i="3"/>
  <c r="Q43" i="16" s="1"/>
  <c r="CJ44" i="3"/>
  <c r="P43" i="16" s="1"/>
  <c r="CI44" i="3"/>
  <c r="O43" i="16" s="1"/>
  <c r="CH44" i="3"/>
  <c r="N43" i="16" s="1"/>
  <c r="CG44" i="3"/>
  <c r="M43" i="16" s="1"/>
  <c r="CF44" i="3"/>
  <c r="L43" i="16" s="1"/>
  <c r="CE44" i="3"/>
  <c r="K43" i="16" s="1"/>
  <c r="CD44" i="3"/>
  <c r="J43" i="16" s="1"/>
  <c r="CC44" i="3"/>
  <c r="I43" i="16" s="1"/>
  <c r="CB44" i="3"/>
  <c r="H43" i="16" s="1"/>
  <c r="CM43" i="3"/>
  <c r="S42" i="16" s="1"/>
  <c r="CL43" i="3"/>
  <c r="R42" i="16" s="1"/>
  <c r="CK43" i="3"/>
  <c r="Q42" i="16" s="1"/>
  <c r="CJ43" i="3"/>
  <c r="P42" i="16" s="1"/>
  <c r="CI43" i="3"/>
  <c r="O42" i="16" s="1"/>
  <c r="CH43" i="3"/>
  <c r="N42" i="16" s="1"/>
  <c r="CG43" i="3"/>
  <c r="M42" i="16" s="1"/>
  <c r="CF43" i="3"/>
  <c r="L42" i="16" s="1"/>
  <c r="CE43" i="3"/>
  <c r="K42" i="16" s="1"/>
  <c r="CD43" i="3"/>
  <c r="J42" i="16" s="1"/>
  <c r="CC43" i="3"/>
  <c r="I42" i="16" s="1"/>
  <c r="CB43" i="3"/>
  <c r="H42" i="16" s="1"/>
  <c r="CM42" i="3"/>
  <c r="S41" i="16" s="1"/>
  <c r="CL42" i="3"/>
  <c r="R41" i="16" s="1"/>
  <c r="CK42" i="3"/>
  <c r="Q41" i="16" s="1"/>
  <c r="CJ42" i="3"/>
  <c r="P41" i="16" s="1"/>
  <c r="CI42" i="3"/>
  <c r="O41" i="16" s="1"/>
  <c r="CH42" i="3"/>
  <c r="N41" i="16" s="1"/>
  <c r="CG42" i="3"/>
  <c r="M41" i="16" s="1"/>
  <c r="CF42" i="3"/>
  <c r="L41" i="16" s="1"/>
  <c r="CE42" i="3"/>
  <c r="K41" i="16" s="1"/>
  <c r="CD42" i="3"/>
  <c r="J41" i="16" s="1"/>
  <c r="CC42" i="3"/>
  <c r="I41" i="16" s="1"/>
  <c r="CB42" i="3"/>
  <c r="H41" i="16" s="1"/>
  <c r="CM41" i="3"/>
  <c r="S40" i="16" s="1"/>
  <c r="CL41" i="3"/>
  <c r="R40" i="16" s="1"/>
  <c r="CK41" i="3"/>
  <c r="Q40" i="16" s="1"/>
  <c r="CJ41" i="3"/>
  <c r="P40" i="16" s="1"/>
  <c r="CI41" i="3"/>
  <c r="O40" i="16" s="1"/>
  <c r="CH41" i="3"/>
  <c r="N40" i="16" s="1"/>
  <c r="CG41" i="3"/>
  <c r="M40" i="16" s="1"/>
  <c r="CF41" i="3"/>
  <c r="L40" i="16" s="1"/>
  <c r="CE41" i="3"/>
  <c r="K40" i="16" s="1"/>
  <c r="CD41" i="3"/>
  <c r="J40" i="16" s="1"/>
  <c r="CC41" i="3"/>
  <c r="I40" i="16" s="1"/>
  <c r="CB41" i="3"/>
  <c r="H40" i="16" s="1"/>
  <c r="CM40" i="3"/>
  <c r="S39" i="16" s="1"/>
  <c r="CL40" i="3"/>
  <c r="R39" i="16" s="1"/>
  <c r="CK40" i="3"/>
  <c r="Q39" i="16" s="1"/>
  <c r="CJ40" i="3"/>
  <c r="P39" i="16" s="1"/>
  <c r="CI40" i="3"/>
  <c r="O39" i="16" s="1"/>
  <c r="CH40" i="3"/>
  <c r="N39" i="16" s="1"/>
  <c r="CG40" i="3"/>
  <c r="M39" i="16" s="1"/>
  <c r="CF40" i="3"/>
  <c r="L39" i="16" s="1"/>
  <c r="CE40" i="3"/>
  <c r="K39" i="16" s="1"/>
  <c r="CD40" i="3"/>
  <c r="J39" i="16" s="1"/>
  <c r="CC40" i="3"/>
  <c r="I39" i="16" s="1"/>
  <c r="CB40" i="3"/>
  <c r="H39" i="16" s="1"/>
  <c r="CM39" i="3"/>
  <c r="S38" i="16" s="1"/>
  <c r="CL39" i="3"/>
  <c r="R38" i="16" s="1"/>
  <c r="CK39" i="3"/>
  <c r="Q38" i="16" s="1"/>
  <c r="CJ39" i="3"/>
  <c r="P38" i="16" s="1"/>
  <c r="CI39" i="3"/>
  <c r="O38" i="16" s="1"/>
  <c r="CH39" i="3"/>
  <c r="N38" i="16" s="1"/>
  <c r="CG39" i="3"/>
  <c r="M38" i="16" s="1"/>
  <c r="CF39" i="3"/>
  <c r="L38" i="16" s="1"/>
  <c r="CE39" i="3"/>
  <c r="K38" i="16" s="1"/>
  <c r="CD39" i="3"/>
  <c r="J38" i="16" s="1"/>
  <c r="CC39" i="3"/>
  <c r="I38" i="16" s="1"/>
  <c r="CB39" i="3"/>
  <c r="H38" i="16" s="1"/>
  <c r="CM38" i="3"/>
  <c r="S37" i="16" s="1"/>
  <c r="CL38" i="3"/>
  <c r="R37" i="16" s="1"/>
  <c r="CK38" i="3"/>
  <c r="Q37" i="16" s="1"/>
  <c r="CJ38" i="3"/>
  <c r="P37" i="16" s="1"/>
  <c r="CI38" i="3"/>
  <c r="O37" i="16" s="1"/>
  <c r="CH38" i="3"/>
  <c r="N37" i="16" s="1"/>
  <c r="CG38" i="3"/>
  <c r="M37" i="16" s="1"/>
  <c r="CF38" i="3"/>
  <c r="L37" i="16" s="1"/>
  <c r="CE38" i="3"/>
  <c r="K37" i="16" s="1"/>
  <c r="CD38" i="3"/>
  <c r="J37" i="16" s="1"/>
  <c r="CC38" i="3"/>
  <c r="I37" i="16" s="1"/>
  <c r="CB38" i="3"/>
  <c r="H37" i="16" s="1"/>
  <c r="CM37" i="3"/>
  <c r="S36" i="16" s="1"/>
  <c r="CL37" i="3"/>
  <c r="R36" i="16" s="1"/>
  <c r="CK37" i="3"/>
  <c r="Q36" i="16" s="1"/>
  <c r="CJ37" i="3"/>
  <c r="P36" i="16" s="1"/>
  <c r="CI37" i="3"/>
  <c r="O36" i="16" s="1"/>
  <c r="CH37" i="3"/>
  <c r="N36" i="16" s="1"/>
  <c r="CG37" i="3"/>
  <c r="M36" i="16" s="1"/>
  <c r="CF37" i="3"/>
  <c r="L36" i="16" s="1"/>
  <c r="CE37" i="3"/>
  <c r="K36" i="16" s="1"/>
  <c r="CD37" i="3"/>
  <c r="J36" i="16" s="1"/>
  <c r="CC37" i="3"/>
  <c r="I36" i="16" s="1"/>
  <c r="CB37" i="3"/>
  <c r="H36" i="16" s="1"/>
  <c r="CM36" i="3"/>
  <c r="S35" i="16" s="1"/>
  <c r="CL36" i="3"/>
  <c r="R35" i="16" s="1"/>
  <c r="CK36" i="3"/>
  <c r="Q35" i="16" s="1"/>
  <c r="CJ36" i="3"/>
  <c r="P35" i="16" s="1"/>
  <c r="CI36" i="3"/>
  <c r="O35" i="16" s="1"/>
  <c r="CH36" i="3"/>
  <c r="N35" i="16" s="1"/>
  <c r="CG36" i="3"/>
  <c r="M35" i="16" s="1"/>
  <c r="CF36" i="3"/>
  <c r="L35" i="16" s="1"/>
  <c r="CE36" i="3"/>
  <c r="K35" i="16" s="1"/>
  <c r="CD36" i="3"/>
  <c r="J35" i="16" s="1"/>
  <c r="CC36" i="3"/>
  <c r="I35" i="16" s="1"/>
  <c r="CB36" i="3"/>
  <c r="H35" i="16" s="1"/>
  <c r="CM35" i="3"/>
  <c r="S34" i="16" s="1"/>
  <c r="CL35" i="3"/>
  <c r="R34" i="16" s="1"/>
  <c r="CK35" i="3"/>
  <c r="Q34" i="16" s="1"/>
  <c r="CJ35" i="3"/>
  <c r="P34" i="16" s="1"/>
  <c r="CI35" i="3"/>
  <c r="O34" i="16" s="1"/>
  <c r="CH35" i="3"/>
  <c r="N34" i="16" s="1"/>
  <c r="CG35" i="3"/>
  <c r="M34" i="16" s="1"/>
  <c r="CF35" i="3"/>
  <c r="L34" i="16" s="1"/>
  <c r="CE35" i="3"/>
  <c r="K34" i="16" s="1"/>
  <c r="CD35" i="3"/>
  <c r="J34" i="16" s="1"/>
  <c r="CC35" i="3"/>
  <c r="I34" i="16" s="1"/>
  <c r="CB35" i="3"/>
  <c r="H34" i="16" s="1"/>
  <c r="CM34" i="3"/>
  <c r="S33" i="16" s="1"/>
  <c r="CL34" i="3"/>
  <c r="R33" i="16" s="1"/>
  <c r="CK34" i="3"/>
  <c r="Q33" i="16" s="1"/>
  <c r="CJ34" i="3"/>
  <c r="P33" i="16" s="1"/>
  <c r="CI34" i="3"/>
  <c r="O33" i="16" s="1"/>
  <c r="CH34" i="3"/>
  <c r="N33" i="16" s="1"/>
  <c r="CG34" i="3"/>
  <c r="M33" i="16" s="1"/>
  <c r="CF34" i="3"/>
  <c r="L33" i="16" s="1"/>
  <c r="CE34" i="3"/>
  <c r="K33" i="16" s="1"/>
  <c r="CD34" i="3"/>
  <c r="J33" i="16" s="1"/>
  <c r="CC34" i="3"/>
  <c r="I33" i="16" s="1"/>
  <c r="CB34" i="3"/>
  <c r="H33" i="16" s="1"/>
  <c r="CM33" i="3"/>
  <c r="S32" i="16" s="1"/>
  <c r="CL33" i="3"/>
  <c r="R32" i="16" s="1"/>
  <c r="CK33" i="3"/>
  <c r="Q32" i="16" s="1"/>
  <c r="CJ33" i="3"/>
  <c r="P32" i="16" s="1"/>
  <c r="CI33" i="3"/>
  <c r="O32" i="16" s="1"/>
  <c r="CH33" i="3"/>
  <c r="N32" i="16" s="1"/>
  <c r="CG33" i="3"/>
  <c r="M32" i="16" s="1"/>
  <c r="CF33" i="3"/>
  <c r="L32" i="16" s="1"/>
  <c r="CE33" i="3"/>
  <c r="K32" i="16" s="1"/>
  <c r="CD33" i="3"/>
  <c r="J32" i="16" s="1"/>
  <c r="CC33" i="3"/>
  <c r="I32" i="16" s="1"/>
  <c r="CB33" i="3"/>
  <c r="H32" i="16" s="1"/>
  <c r="CM32" i="3"/>
  <c r="S31" i="16" s="1"/>
  <c r="CL32" i="3"/>
  <c r="R31" i="16" s="1"/>
  <c r="CK32" i="3"/>
  <c r="Q31" i="16" s="1"/>
  <c r="CJ32" i="3"/>
  <c r="P31" i="16" s="1"/>
  <c r="CI32" i="3"/>
  <c r="O31" i="16" s="1"/>
  <c r="CH32" i="3"/>
  <c r="N31" i="16" s="1"/>
  <c r="CG32" i="3"/>
  <c r="M31" i="16" s="1"/>
  <c r="CF32" i="3"/>
  <c r="L31" i="16" s="1"/>
  <c r="CE32" i="3"/>
  <c r="K31" i="16" s="1"/>
  <c r="CD32" i="3"/>
  <c r="J31" i="16" s="1"/>
  <c r="CC32" i="3"/>
  <c r="I31" i="16" s="1"/>
  <c r="CB32" i="3"/>
  <c r="H31" i="16" s="1"/>
  <c r="CM31" i="3"/>
  <c r="S30" i="16" s="1"/>
  <c r="CL31" i="3"/>
  <c r="R30" i="16" s="1"/>
  <c r="CK31" i="3"/>
  <c r="Q30" i="16" s="1"/>
  <c r="CJ31" i="3"/>
  <c r="P30" i="16" s="1"/>
  <c r="CI31" i="3"/>
  <c r="O30" i="16" s="1"/>
  <c r="CH31" i="3"/>
  <c r="N30" i="16" s="1"/>
  <c r="CG31" i="3"/>
  <c r="M30" i="16" s="1"/>
  <c r="CF31" i="3"/>
  <c r="L30" i="16" s="1"/>
  <c r="CE31" i="3"/>
  <c r="K30" i="16" s="1"/>
  <c r="CD31" i="3"/>
  <c r="J30" i="16" s="1"/>
  <c r="CC31" i="3"/>
  <c r="I30" i="16" s="1"/>
  <c r="CB31" i="3"/>
  <c r="H30" i="16" s="1"/>
  <c r="CM30" i="3"/>
  <c r="S29" i="16" s="1"/>
  <c r="CL30" i="3"/>
  <c r="R29" i="16" s="1"/>
  <c r="CK30" i="3"/>
  <c r="Q29" i="16" s="1"/>
  <c r="CJ30" i="3"/>
  <c r="P29" i="16" s="1"/>
  <c r="CI30" i="3"/>
  <c r="O29" i="16" s="1"/>
  <c r="CH30" i="3"/>
  <c r="N29" i="16" s="1"/>
  <c r="CG30" i="3"/>
  <c r="M29" i="16" s="1"/>
  <c r="CF30" i="3"/>
  <c r="L29" i="16" s="1"/>
  <c r="CE30" i="3"/>
  <c r="K29" i="16" s="1"/>
  <c r="CD30" i="3"/>
  <c r="J29" i="16" s="1"/>
  <c r="CC30" i="3"/>
  <c r="I29" i="16" s="1"/>
  <c r="CB30" i="3"/>
  <c r="H29" i="16" s="1"/>
  <c r="CM29" i="3"/>
  <c r="S28" i="16" s="1"/>
  <c r="CL29" i="3"/>
  <c r="R28" i="16" s="1"/>
  <c r="CK29" i="3"/>
  <c r="Q28" i="16" s="1"/>
  <c r="CJ29" i="3"/>
  <c r="P28" i="16" s="1"/>
  <c r="CI29" i="3"/>
  <c r="O28" i="16" s="1"/>
  <c r="CH29" i="3"/>
  <c r="N28" i="16" s="1"/>
  <c r="CG29" i="3"/>
  <c r="M28" i="16" s="1"/>
  <c r="CF29" i="3"/>
  <c r="L28" i="16" s="1"/>
  <c r="CE29" i="3"/>
  <c r="K28" i="16" s="1"/>
  <c r="CD29" i="3"/>
  <c r="J28" i="16" s="1"/>
  <c r="CC29" i="3"/>
  <c r="I28" i="16" s="1"/>
  <c r="CB29" i="3"/>
  <c r="H28" i="16" s="1"/>
  <c r="CM28" i="3"/>
  <c r="S27" i="16" s="1"/>
  <c r="CL28" i="3"/>
  <c r="R27" i="16" s="1"/>
  <c r="CK28" i="3"/>
  <c r="Q27" i="16" s="1"/>
  <c r="CJ28" i="3"/>
  <c r="P27" i="16" s="1"/>
  <c r="CI28" i="3"/>
  <c r="O27" i="16" s="1"/>
  <c r="CH28" i="3"/>
  <c r="N27" i="16" s="1"/>
  <c r="CG28" i="3"/>
  <c r="M27" i="16" s="1"/>
  <c r="CF28" i="3"/>
  <c r="L27" i="16" s="1"/>
  <c r="CE28" i="3"/>
  <c r="K27" i="16" s="1"/>
  <c r="CD28" i="3"/>
  <c r="J27" i="16" s="1"/>
  <c r="CC28" i="3"/>
  <c r="I27" i="16" s="1"/>
  <c r="CB28" i="3"/>
  <c r="H27" i="16" s="1"/>
  <c r="CM27" i="3"/>
  <c r="S26" i="16" s="1"/>
  <c r="CL27" i="3"/>
  <c r="R26" i="16" s="1"/>
  <c r="CK27" i="3"/>
  <c r="Q26" i="16" s="1"/>
  <c r="CJ27" i="3"/>
  <c r="P26" i="16" s="1"/>
  <c r="CI27" i="3"/>
  <c r="O26" i="16" s="1"/>
  <c r="CH27" i="3"/>
  <c r="N26" i="16" s="1"/>
  <c r="CG27" i="3"/>
  <c r="M26" i="16" s="1"/>
  <c r="CF27" i="3"/>
  <c r="L26" i="16" s="1"/>
  <c r="CE27" i="3"/>
  <c r="K26" i="16" s="1"/>
  <c r="CD27" i="3"/>
  <c r="J26" i="16" s="1"/>
  <c r="CC27" i="3"/>
  <c r="I26" i="16" s="1"/>
  <c r="CB27" i="3"/>
  <c r="H26" i="16" s="1"/>
  <c r="CM26" i="3"/>
  <c r="S25" i="16" s="1"/>
  <c r="CL26" i="3"/>
  <c r="R25" i="16" s="1"/>
  <c r="CK26" i="3"/>
  <c r="Q25" i="16" s="1"/>
  <c r="CJ26" i="3"/>
  <c r="P25" i="16" s="1"/>
  <c r="CI26" i="3"/>
  <c r="O25" i="16" s="1"/>
  <c r="CH26" i="3"/>
  <c r="N25" i="16" s="1"/>
  <c r="CG26" i="3"/>
  <c r="M25" i="16" s="1"/>
  <c r="CF26" i="3"/>
  <c r="L25" i="16" s="1"/>
  <c r="CE26" i="3"/>
  <c r="K25" i="16" s="1"/>
  <c r="CD26" i="3"/>
  <c r="J25" i="16" s="1"/>
  <c r="CC26" i="3"/>
  <c r="I25" i="16" s="1"/>
  <c r="CB26" i="3"/>
  <c r="H25" i="16" s="1"/>
  <c r="CM25" i="3"/>
  <c r="S24" i="16" s="1"/>
  <c r="CL25" i="3"/>
  <c r="R24" i="16" s="1"/>
  <c r="CK25" i="3"/>
  <c r="Q24" i="16" s="1"/>
  <c r="CJ25" i="3"/>
  <c r="P24" i="16" s="1"/>
  <c r="CI25" i="3"/>
  <c r="O24" i="16" s="1"/>
  <c r="CH25" i="3"/>
  <c r="N24" i="16" s="1"/>
  <c r="CG25" i="3"/>
  <c r="M24" i="16" s="1"/>
  <c r="CF25" i="3"/>
  <c r="L24" i="16" s="1"/>
  <c r="CE25" i="3"/>
  <c r="K24" i="16" s="1"/>
  <c r="CD25" i="3"/>
  <c r="J24" i="16" s="1"/>
  <c r="CC25" i="3"/>
  <c r="I24" i="16" s="1"/>
  <c r="CB25" i="3"/>
  <c r="H24" i="16" s="1"/>
  <c r="CM24" i="3"/>
  <c r="S23" i="16" s="1"/>
  <c r="CL24" i="3"/>
  <c r="R23" i="16" s="1"/>
  <c r="CK24" i="3"/>
  <c r="Q23" i="16" s="1"/>
  <c r="CJ24" i="3"/>
  <c r="P23" i="16" s="1"/>
  <c r="CI24" i="3"/>
  <c r="O23" i="16" s="1"/>
  <c r="CH24" i="3"/>
  <c r="N23" i="16" s="1"/>
  <c r="CG24" i="3"/>
  <c r="M23" i="16" s="1"/>
  <c r="CF24" i="3"/>
  <c r="L23" i="16" s="1"/>
  <c r="CE24" i="3"/>
  <c r="K23" i="16" s="1"/>
  <c r="CD24" i="3"/>
  <c r="J23" i="16" s="1"/>
  <c r="CC24" i="3"/>
  <c r="I23" i="16" s="1"/>
  <c r="CB24" i="3"/>
  <c r="H23" i="16" s="1"/>
  <c r="CM23" i="3"/>
  <c r="S22" i="16" s="1"/>
  <c r="CL23" i="3"/>
  <c r="R22" i="16" s="1"/>
  <c r="CK23" i="3"/>
  <c r="Q22" i="16" s="1"/>
  <c r="CJ23" i="3"/>
  <c r="P22" i="16" s="1"/>
  <c r="CI23" i="3"/>
  <c r="O22" i="16" s="1"/>
  <c r="CH23" i="3"/>
  <c r="N22" i="16" s="1"/>
  <c r="CG23" i="3"/>
  <c r="M22" i="16" s="1"/>
  <c r="CF23" i="3"/>
  <c r="L22" i="16" s="1"/>
  <c r="CE23" i="3"/>
  <c r="K22" i="16" s="1"/>
  <c r="CD23" i="3"/>
  <c r="J22" i="16" s="1"/>
  <c r="CC23" i="3"/>
  <c r="I22" i="16" s="1"/>
  <c r="CB23" i="3"/>
  <c r="H22" i="16" s="1"/>
  <c r="CM22" i="3"/>
  <c r="S21" i="16" s="1"/>
  <c r="CL22" i="3"/>
  <c r="R21" i="16" s="1"/>
  <c r="CK22" i="3"/>
  <c r="Q21" i="16" s="1"/>
  <c r="CJ22" i="3"/>
  <c r="P21" i="16" s="1"/>
  <c r="CI22" i="3"/>
  <c r="O21" i="16" s="1"/>
  <c r="CH22" i="3"/>
  <c r="N21" i="16" s="1"/>
  <c r="CG22" i="3"/>
  <c r="M21" i="16" s="1"/>
  <c r="CF22" i="3"/>
  <c r="L21" i="16" s="1"/>
  <c r="CE22" i="3"/>
  <c r="K21" i="16" s="1"/>
  <c r="CD22" i="3"/>
  <c r="J21" i="16" s="1"/>
  <c r="CC22" i="3"/>
  <c r="I21" i="16" s="1"/>
  <c r="CB22" i="3"/>
  <c r="H21" i="16" s="1"/>
  <c r="CM21" i="3"/>
  <c r="S20" i="16" s="1"/>
  <c r="CL21" i="3"/>
  <c r="R20" i="16" s="1"/>
  <c r="CK21" i="3"/>
  <c r="Q20" i="16" s="1"/>
  <c r="CJ21" i="3"/>
  <c r="P20" i="16" s="1"/>
  <c r="CI21" i="3"/>
  <c r="O20" i="16" s="1"/>
  <c r="CH21" i="3"/>
  <c r="N20" i="16" s="1"/>
  <c r="CG21" i="3"/>
  <c r="M20" i="16" s="1"/>
  <c r="CF21" i="3"/>
  <c r="L20" i="16" s="1"/>
  <c r="CE21" i="3"/>
  <c r="K20" i="16" s="1"/>
  <c r="CD21" i="3"/>
  <c r="J20" i="16" s="1"/>
  <c r="CC21" i="3"/>
  <c r="I20" i="16" s="1"/>
  <c r="CB21" i="3"/>
  <c r="H20" i="16" s="1"/>
  <c r="CM20" i="3"/>
  <c r="S19" i="16" s="1"/>
  <c r="CL20" i="3"/>
  <c r="R19" i="16" s="1"/>
  <c r="CK20" i="3"/>
  <c r="Q19" i="16" s="1"/>
  <c r="CJ20" i="3"/>
  <c r="P19" i="16" s="1"/>
  <c r="CI20" i="3"/>
  <c r="O19" i="16" s="1"/>
  <c r="CH20" i="3"/>
  <c r="N19" i="16" s="1"/>
  <c r="CG20" i="3"/>
  <c r="M19" i="16" s="1"/>
  <c r="CF20" i="3"/>
  <c r="L19" i="16" s="1"/>
  <c r="CE20" i="3"/>
  <c r="K19" i="16" s="1"/>
  <c r="CD20" i="3"/>
  <c r="J19" i="16" s="1"/>
  <c r="CC20" i="3"/>
  <c r="I19" i="16" s="1"/>
  <c r="CB20" i="3"/>
  <c r="H19" i="16" s="1"/>
  <c r="CM19" i="3"/>
  <c r="S18" i="16" s="1"/>
  <c r="CL19" i="3"/>
  <c r="R18" i="16" s="1"/>
  <c r="CK19" i="3"/>
  <c r="Q18" i="16" s="1"/>
  <c r="CJ19" i="3"/>
  <c r="P18" i="16" s="1"/>
  <c r="CI19" i="3"/>
  <c r="O18" i="16" s="1"/>
  <c r="CH19" i="3"/>
  <c r="N18" i="16" s="1"/>
  <c r="CG19" i="3"/>
  <c r="M18" i="16" s="1"/>
  <c r="CF19" i="3"/>
  <c r="L18" i="16" s="1"/>
  <c r="CE19" i="3"/>
  <c r="K18" i="16" s="1"/>
  <c r="CD19" i="3"/>
  <c r="J18" i="16" s="1"/>
  <c r="CC19" i="3"/>
  <c r="I18" i="16" s="1"/>
  <c r="CB19" i="3"/>
  <c r="H18" i="16" s="1"/>
  <c r="CM18" i="3"/>
  <c r="S17" i="16" s="1"/>
  <c r="CL18" i="3"/>
  <c r="R17" i="16" s="1"/>
  <c r="CK18" i="3"/>
  <c r="Q17" i="16" s="1"/>
  <c r="CJ18" i="3"/>
  <c r="P17" i="16" s="1"/>
  <c r="CI18" i="3"/>
  <c r="O17" i="16" s="1"/>
  <c r="CH18" i="3"/>
  <c r="N17" i="16" s="1"/>
  <c r="CG18" i="3"/>
  <c r="M17" i="16" s="1"/>
  <c r="CF18" i="3"/>
  <c r="L17" i="16" s="1"/>
  <c r="CE18" i="3"/>
  <c r="K17" i="16" s="1"/>
  <c r="CD18" i="3"/>
  <c r="J17" i="16" s="1"/>
  <c r="CC18" i="3"/>
  <c r="I17" i="16" s="1"/>
  <c r="CB18" i="3"/>
  <c r="H17" i="16" s="1"/>
  <c r="CM17" i="3"/>
  <c r="S16" i="16" s="1"/>
  <c r="CL17" i="3"/>
  <c r="R16" i="16" s="1"/>
  <c r="CK17" i="3"/>
  <c r="Q16" i="16" s="1"/>
  <c r="CJ17" i="3"/>
  <c r="P16" i="16" s="1"/>
  <c r="CI17" i="3"/>
  <c r="O16" i="16" s="1"/>
  <c r="CH17" i="3"/>
  <c r="N16" i="16" s="1"/>
  <c r="CG17" i="3"/>
  <c r="M16" i="16" s="1"/>
  <c r="CF17" i="3"/>
  <c r="L16" i="16" s="1"/>
  <c r="CE17" i="3"/>
  <c r="K16" i="16" s="1"/>
  <c r="CD17" i="3"/>
  <c r="J16" i="16" s="1"/>
  <c r="CC17" i="3"/>
  <c r="I16" i="16" s="1"/>
  <c r="CB17" i="3"/>
  <c r="H16" i="16" s="1"/>
  <c r="CM16" i="3"/>
  <c r="S15" i="16" s="1"/>
  <c r="CL16" i="3"/>
  <c r="R15" i="16" s="1"/>
  <c r="CK16" i="3"/>
  <c r="Q15" i="16" s="1"/>
  <c r="CJ16" i="3"/>
  <c r="P15" i="16" s="1"/>
  <c r="CI16" i="3"/>
  <c r="O15" i="16" s="1"/>
  <c r="CH16" i="3"/>
  <c r="N15" i="16" s="1"/>
  <c r="CG16" i="3"/>
  <c r="M15" i="16" s="1"/>
  <c r="CF16" i="3"/>
  <c r="L15" i="16" s="1"/>
  <c r="CE16" i="3"/>
  <c r="K15" i="16" s="1"/>
  <c r="CD16" i="3"/>
  <c r="J15" i="16" s="1"/>
  <c r="CC16" i="3"/>
  <c r="I15" i="16" s="1"/>
  <c r="CB16" i="3"/>
  <c r="H15" i="16" s="1"/>
  <c r="CM15" i="3"/>
  <c r="S14" i="16" s="1"/>
  <c r="CL15" i="3"/>
  <c r="R14" i="16" s="1"/>
  <c r="CK15" i="3"/>
  <c r="Q14" i="16" s="1"/>
  <c r="CJ15" i="3"/>
  <c r="P14" i="16" s="1"/>
  <c r="CI15" i="3"/>
  <c r="O14" i="16" s="1"/>
  <c r="CH15" i="3"/>
  <c r="N14" i="16" s="1"/>
  <c r="CG15" i="3"/>
  <c r="M14" i="16" s="1"/>
  <c r="CF15" i="3"/>
  <c r="L14" i="16" s="1"/>
  <c r="CE15" i="3"/>
  <c r="K14" i="16" s="1"/>
  <c r="CD15" i="3"/>
  <c r="J14" i="16" s="1"/>
  <c r="CC15" i="3"/>
  <c r="I14" i="16" s="1"/>
  <c r="CB15" i="3"/>
  <c r="H14" i="16" s="1"/>
  <c r="CM14" i="3"/>
  <c r="S13" i="16" s="1"/>
  <c r="CL14" i="3"/>
  <c r="R13" i="16" s="1"/>
  <c r="CK14" i="3"/>
  <c r="Q13" i="16" s="1"/>
  <c r="CJ14" i="3"/>
  <c r="P13" i="16" s="1"/>
  <c r="CI14" i="3"/>
  <c r="O13" i="16" s="1"/>
  <c r="CH14" i="3"/>
  <c r="N13" i="16" s="1"/>
  <c r="CG14" i="3"/>
  <c r="M13" i="16" s="1"/>
  <c r="CF14" i="3"/>
  <c r="L13" i="16" s="1"/>
  <c r="CE14" i="3"/>
  <c r="K13" i="16" s="1"/>
  <c r="CD14" i="3"/>
  <c r="J13" i="16" s="1"/>
  <c r="CC14" i="3"/>
  <c r="I13" i="16" s="1"/>
  <c r="CB14" i="3"/>
  <c r="H13" i="16" s="1"/>
  <c r="CM13" i="3"/>
  <c r="S12" i="16" s="1"/>
  <c r="CL13" i="3"/>
  <c r="R12" i="16" s="1"/>
  <c r="CK13" i="3"/>
  <c r="Q12" i="16" s="1"/>
  <c r="CJ13" i="3"/>
  <c r="P12" i="16" s="1"/>
  <c r="CI13" i="3"/>
  <c r="O12" i="16" s="1"/>
  <c r="CH13" i="3"/>
  <c r="N12" i="16" s="1"/>
  <c r="CG13" i="3"/>
  <c r="M12" i="16" s="1"/>
  <c r="CF13" i="3"/>
  <c r="L12" i="16" s="1"/>
  <c r="CE13" i="3"/>
  <c r="K12" i="16" s="1"/>
  <c r="CD13" i="3"/>
  <c r="J12" i="16" s="1"/>
  <c r="CC13" i="3"/>
  <c r="I12" i="16" s="1"/>
  <c r="CB13" i="3"/>
  <c r="H12" i="16" s="1"/>
  <c r="CM12" i="3"/>
  <c r="S11" i="16" s="1"/>
  <c r="CL12" i="3"/>
  <c r="R11" i="16" s="1"/>
  <c r="CK12" i="3"/>
  <c r="Q11" i="16" s="1"/>
  <c r="CJ12" i="3"/>
  <c r="P11" i="16" s="1"/>
  <c r="CI12" i="3"/>
  <c r="O11" i="16" s="1"/>
  <c r="CH12" i="3"/>
  <c r="N11" i="16" s="1"/>
  <c r="CG12" i="3"/>
  <c r="M11" i="16" s="1"/>
  <c r="CF12" i="3"/>
  <c r="L11" i="16" s="1"/>
  <c r="CE12" i="3"/>
  <c r="K11" i="16" s="1"/>
  <c r="CD12" i="3"/>
  <c r="J11" i="16" s="1"/>
  <c r="CC12" i="3"/>
  <c r="I11" i="16" s="1"/>
  <c r="CB12" i="3"/>
  <c r="H11" i="16" s="1"/>
  <c r="CM11" i="3"/>
  <c r="S10" i="16" s="1"/>
  <c r="CL11" i="3"/>
  <c r="R10" i="16" s="1"/>
  <c r="CK11" i="3"/>
  <c r="Q10" i="16" s="1"/>
  <c r="CJ11" i="3"/>
  <c r="P10" i="16" s="1"/>
  <c r="CI11" i="3"/>
  <c r="O10" i="16" s="1"/>
  <c r="CH11" i="3"/>
  <c r="N10" i="16" s="1"/>
  <c r="CG11" i="3"/>
  <c r="M10" i="16" s="1"/>
  <c r="CF11" i="3"/>
  <c r="L10" i="16" s="1"/>
  <c r="CE11" i="3"/>
  <c r="K10" i="16" s="1"/>
  <c r="CD11" i="3"/>
  <c r="J10" i="16" s="1"/>
  <c r="CC11" i="3"/>
  <c r="I10" i="16" s="1"/>
  <c r="CB11" i="3"/>
  <c r="H10" i="16" s="1"/>
  <c r="CM10" i="3"/>
  <c r="S9" i="16" s="1"/>
  <c r="CL10" i="3"/>
  <c r="R9" i="16" s="1"/>
  <c r="CK10" i="3"/>
  <c r="Q9" i="16" s="1"/>
  <c r="CJ10" i="3"/>
  <c r="P9" i="16" s="1"/>
  <c r="CI10" i="3"/>
  <c r="O9" i="16" s="1"/>
  <c r="CH10" i="3"/>
  <c r="N9" i="16" s="1"/>
  <c r="CG10" i="3"/>
  <c r="M9" i="16" s="1"/>
  <c r="CF10" i="3"/>
  <c r="L9" i="16" s="1"/>
  <c r="CE10" i="3"/>
  <c r="K9" i="16" s="1"/>
  <c r="CD10" i="3"/>
  <c r="J9" i="16" s="1"/>
  <c r="CC10" i="3"/>
  <c r="I9" i="16" s="1"/>
  <c r="CB10" i="3"/>
  <c r="H9" i="16" s="1"/>
  <c r="CM9" i="3"/>
  <c r="S8" i="16" s="1"/>
  <c r="CL9" i="3"/>
  <c r="R8" i="16" s="1"/>
  <c r="CK9" i="3"/>
  <c r="Q8" i="16" s="1"/>
  <c r="CJ9" i="3"/>
  <c r="P8" i="16" s="1"/>
  <c r="CI9" i="3"/>
  <c r="O8" i="16" s="1"/>
  <c r="CH9" i="3"/>
  <c r="N8" i="16" s="1"/>
  <c r="CG9" i="3"/>
  <c r="M8" i="16" s="1"/>
  <c r="CF9" i="3"/>
  <c r="L8" i="16" s="1"/>
  <c r="CE9" i="3"/>
  <c r="K8" i="16" s="1"/>
  <c r="CD9" i="3"/>
  <c r="J8" i="16" s="1"/>
  <c r="CC9" i="3"/>
  <c r="I8" i="16" s="1"/>
  <c r="CB9" i="3"/>
  <c r="H8" i="16" s="1"/>
  <c r="CM8" i="3"/>
  <c r="S7" i="16" s="1"/>
  <c r="CL8" i="3"/>
  <c r="R7" i="16" s="1"/>
  <c r="CK8" i="3"/>
  <c r="Q7" i="16" s="1"/>
  <c r="CJ8" i="3"/>
  <c r="P7" i="16" s="1"/>
  <c r="CI8" i="3"/>
  <c r="O7" i="16" s="1"/>
  <c r="CH8" i="3"/>
  <c r="N7" i="16" s="1"/>
  <c r="CG8" i="3"/>
  <c r="M7" i="16" s="1"/>
  <c r="CF8" i="3"/>
  <c r="L7" i="16" s="1"/>
  <c r="CE8" i="3"/>
  <c r="K7" i="16" s="1"/>
  <c r="CD8" i="3"/>
  <c r="J7" i="16" s="1"/>
  <c r="CC8" i="3"/>
  <c r="I7" i="16" s="1"/>
  <c r="CB8" i="3"/>
  <c r="H7" i="16" s="1"/>
  <c r="BZ170" i="3"/>
  <c r="S169" i="18" s="1"/>
  <c r="BY170" i="3"/>
  <c r="R169" i="18" s="1"/>
  <c r="BX170" i="3"/>
  <c r="Q169" i="18" s="1"/>
  <c r="BW170" i="3"/>
  <c r="P169" i="18" s="1"/>
  <c r="BV170" i="3"/>
  <c r="O169" i="18" s="1"/>
  <c r="BU170" i="3"/>
  <c r="N169" i="18" s="1"/>
  <c r="BT170" i="3"/>
  <c r="M169" i="18" s="1"/>
  <c r="BS170" i="3"/>
  <c r="L169" i="18" s="1"/>
  <c r="BR170" i="3"/>
  <c r="K169" i="18" s="1"/>
  <c r="BQ170" i="3"/>
  <c r="J169" i="18" s="1"/>
  <c r="BP170" i="3"/>
  <c r="I169" i="18" s="1"/>
  <c r="BO170" i="3"/>
  <c r="H169" i="18" s="1"/>
  <c r="BZ169" i="3"/>
  <c r="S168" i="18" s="1"/>
  <c r="BY169" i="3"/>
  <c r="R168" i="18" s="1"/>
  <c r="BX169" i="3"/>
  <c r="Q168" i="18" s="1"/>
  <c r="BW169" i="3"/>
  <c r="P168" i="18" s="1"/>
  <c r="BV169" i="3"/>
  <c r="O168" i="18" s="1"/>
  <c r="BU169" i="3"/>
  <c r="N168" i="18" s="1"/>
  <c r="BT169" i="3"/>
  <c r="M168" i="18" s="1"/>
  <c r="BS169" i="3"/>
  <c r="L168" i="18" s="1"/>
  <c r="BR169" i="3"/>
  <c r="K168" i="18" s="1"/>
  <c r="BQ169" i="3"/>
  <c r="J168" i="18" s="1"/>
  <c r="BP169" i="3"/>
  <c r="I168" i="18" s="1"/>
  <c r="BO169" i="3"/>
  <c r="H168" i="18" s="1"/>
  <c r="BZ168" i="3"/>
  <c r="S167" i="18" s="1"/>
  <c r="BY168" i="3"/>
  <c r="R167" i="18" s="1"/>
  <c r="BX168" i="3"/>
  <c r="Q167" i="18" s="1"/>
  <c r="BW168" i="3"/>
  <c r="P167" i="18" s="1"/>
  <c r="BV168" i="3"/>
  <c r="O167" i="18" s="1"/>
  <c r="BU168" i="3"/>
  <c r="N167" i="18" s="1"/>
  <c r="BT168" i="3"/>
  <c r="M167" i="18" s="1"/>
  <c r="BS168" i="3"/>
  <c r="L167" i="18" s="1"/>
  <c r="BR168" i="3"/>
  <c r="K167" i="18" s="1"/>
  <c r="BQ168" i="3"/>
  <c r="J167" i="18" s="1"/>
  <c r="BP168" i="3"/>
  <c r="I167" i="18" s="1"/>
  <c r="BO168" i="3"/>
  <c r="H167" i="18" s="1"/>
  <c r="BZ162" i="3"/>
  <c r="S161" i="18" s="1"/>
  <c r="BY162" i="3"/>
  <c r="R161" i="18" s="1"/>
  <c r="BX162" i="3"/>
  <c r="Q161" i="18" s="1"/>
  <c r="BW162" i="3"/>
  <c r="P161" i="18" s="1"/>
  <c r="BV162" i="3"/>
  <c r="O161" i="18" s="1"/>
  <c r="BU162" i="3"/>
  <c r="N161" i="18" s="1"/>
  <c r="BT162" i="3"/>
  <c r="M161" i="18" s="1"/>
  <c r="BS162" i="3"/>
  <c r="L161" i="18" s="1"/>
  <c r="BR162" i="3"/>
  <c r="K161" i="18" s="1"/>
  <c r="BQ162" i="3"/>
  <c r="J161" i="18" s="1"/>
  <c r="BP162" i="3"/>
  <c r="I161" i="18" s="1"/>
  <c r="BO162" i="3"/>
  <c r="H161" i="18" s="1"/>
  <c r="BZ160" i="3"/>
  <c r="S159" i="18" s="1"/>
  <c r="BY160" i="3"/>
  <c r="R159" i="18" s="1"/>
  <c r="BX160" i="3"/>
  <c r="Q159" i="18" s="1"/>
  <c r="BW160" i="3"/>
  <c r="P159" i="18" s="1"/>
  <c r="BV160" i="3"/>
  <c r="O159" i="18" s="1"/>
  <c r="BU160" i="3"/>
  <c r="N159" i="18" s="1"/>
  <c r="BT160" i="3"/>
  <c r="M159" i="18" s="1"/>
  <c r="BS160" i="3"/>
  <c r="L159" i="18" s="1"/>
  <c r="BR160" i="3"/>
  <c r="K159" i="18" s="1"/>
  <c r="BQ160" i="3"/>
  <c r="J159" i="18" s="1"/>
  <c r="BP160" i="3"/>
  <c r="I159" i="18" s="1"/>
  <c r="BO160" i="3"/>
  <c r="H159" i="18" s="1"/>
  <c r="BZ159" i="3"/>
  <c r="S158" i="18" s="1"/>
  <c r="BY159" i="3"/>
  <c r="R158" i="18" s="1"/>
  <c r="BX159" i="3"/>
  <c r="Q158" i="18" s="1"/>
  <c r="BW159" i="3"/>
  <c r="P158" i="18" s="1"/>
  <c r="BV159" i="3"/>
  <c r="O158" i="18" s="1"/>
  <c r="BU159" i="3"/>
  <c r="N158" i="18" s="1"/>
  <c r="BT159" i="3"/>
  <c r="M158" i="18" s="1"/>
  <c r="BS159" i="3"/>
  <c r="L158" i="18" s="1"/>
  <c r="BR159" i="3"/>
  <c r="K158" i="18" s="1"/>
  <c r="BQ159" i="3"/>
  <c r="J158" i="18" s="1"/>
  <c r="BP159" i="3"/>
  <c r="I158" i="18" s="1"/>
  <c r="BO159" i="3"/>
  <c r="H158" i="18" s="1"/>
  <c r="BZ158" i="3"/>
  <c r="S157" i="18" s="1"/>
  <c r="BY158" i="3"/>
  <c r="R157" i="18" s="1"/>
  <c r="BX158" i="3"/>
  <c r="Q157" i="18" s="1"/>
  <c r="BW158" i="3"/>
  <c r="P157" i="18" s="1"/>
  <c r="BV158" i="3"/>
  <c r="O157" i="18" s="1"/>
  <c r="BU158" i="3"/>
  <c r="N157" i="18" s="1"/>
  <c r="BT158" i="3"/>
  <c r="M157" i="18" s="1"/>
  <c r="BS158" i="3"/>
  <c r="L157" i="18" s="1"/>
  <c r="BR158" i="3"/>
  <c r="K157" i="18" s="1"/>
  <c r="BQ158" i="3"/>
  <c r="J157" i="18" s="1"/>
  <c r="BP158" i="3"/>
  <c r="I157" i="18" s="1"/>
  <c r="BO158" i="3"/>
  <c r="H157" i="18" s="1"/>
  <c r="BZ156" i="3"/>
  <c r="S155" i="18" s="1"/>
  <c r="BY156" i="3"/>
  <c r="R155" i="18" s="1"/>
  <c r="BX156" i="3"/>
  <c r="Q155" i="18" s="1"/>
  <c r="BW156" i="3"/>
  <c r="P155" i="18" s="1"/>
  <c r="BV156" i="3"/>
  <c r="O155" i="18" s="1"/>
  <c r="BU156" i="3"/>
  <c r="N155" i="18" s="1"/>
  <c r="BT156" i="3"/>
  <c r="M155" i="18" s="1"/>
  <c r="BS156" i="3"/>
  <c r="L155" i="18" s="1"/>
  <c r="BR156" i="3"/>
  <c r="K155" i="18" s="1"/>
  <c r="BQ156" i="3"/>
  <c r="J155" i="18" s="1"/>
  <c r="BP156" i="3"/>
  <c r="I155" i="18" s="1"/>
  <c r="BO156" i="3"/>
  <c r="H155" i="18" s="1"/>
  <c r="BZ155" i="3"/>
  <c r="S154" i="18" s="1"/>
  <c r="BY155" i="3"/>
  <c r="R154" i="18" s="1"/>
  <c r="BX155" i="3"/>
  <c r="Q154" i="18" s="1"/>
  <c r="BW155" i="3"/>
  <c r="P154" i="18" s="1"/>
  <c r="BV155" i="3"/>
  <c r="O154" i="18" s="1"/>
  <c r="BU155" i="3"/>
  <c r="N154" i="18" s="1"/>
  <c r="BT155" i="3"/>
  <c r="M154" i="18" s="1"/>
  <c r="BS155" i="3"/>
  <c r="L154" i="18" s="1"/>
  <c r="BR155" i="3"/>
  <c r="K154" i="18" s="1"/>
  <c r="BQ155" i="3"/>
  <c r="J154" i="18" s="1"/>
  <c r="BP155" i="3"/>
  <c r="I154" i="18" s="1"/>
  <c r="BO155" i="3"/>
  <c r="H154" i="18" s="1"/>
  <c r="BZ154" i="3"/>
  <c r="S153" i="18" s="1"/>
  <c r="BY154" i="3"/>
  <c r="R153" i="18" s="1"/>
  <c r="BX154" i="3"/>
  <c r="Q153" i="18" s="1"/>
  <c r="BW154" i="3"/>
  <c r="P153" i="18" s="1"/>
  <c r="BV154" i="3"/>
  <c r="O153" i="18" s="1"/>
  <c r="BU154" i="3"/>
  <c r="N153" i="18" s="1"/>
  <c r="BT154" i="3"/>
  <c r="M153" i="18" s="1"/>
  <c r="BS154" i="3"/>
  <c r="L153" i="18" s="1"/>
  <c r="BR154" i="3"/>
  <c r="K153" i="18" s="1"/>
  <c r="BQ154" i="3"/>
  <c r="J153" i="18" s="1"/>
  <c r="BP154" i="3"/>
  <c r="I153" i="18" s="1"/>
  <c r="BO154" i="3"/>
  <c r="H153" i="18" s="1"/>
  <c r="BZ153" i="3"/>
  <c r="S152" i="18" s="1"/>
  <c r="BY153" i="3"/>
  <c r="R152" i="18" s="1"/>
  <c r="BX153" i="3"/>
  <c r="Q152" i="18" s="1"/>
  <c r="BW153" i="3"/>
  <c r="P152" i="18" s="1"/>
  <c r="BV153" i="3"/>
  <c r="O152" i="18" s="1"/>
  <c r="BU153" i="3"/>
  <c r="N152" i="18" s="1"/>
  <c r="BT153" i="3"/>
  <c r="M152" i="18" s="1"/>
  <c r="BS153" i="3"/>
  <c r="L152" i="18" s="1"/>
  <c r="BR153" i="3"/>
  <c r="K152" i="18" s="1"/>
  <c r="BQ153" i="3"/>
  <c r="J152" i="18" s="1"/>
  <c r="BP153" i="3"/>
  <c r="I152" i="18" s="1"/>
  <c r="BO153" i="3"/>
  <c r="H152" i="18" s="1"/>
  <c r="BZ152" i="3"/>
  <c r="S151" i="18" s="1"/>
  <c r="BY152" i="3"/>
  <c r="R151" i="18" s="1"/>
  <c r="BX152" i="3"/>
  <c r="Q151" i="18" s="1"/>
  <c r="BW152" i="3"/>
  <c r="P151" i="18" s="1"/>
  <c r="BV152" i="3"/>
  <c r="O151" i="18" s="1"/>
  <c r="BU152" i="3"/>
  <c r="N151" i="18" s="1"/>
  <c r="BT152" i="3"/>
  <c r="M151" i="18" s="1"/>
  <c r="BS152" i="3"/>
  <c r="L151" i="18" s="1"/>
  <c r="BR152" i="3"/>
  <c r="K151" i="18" s="1"/>
  <c r="BQ152" i="3"/>
  <c r="J151" i="18" s="1"/>
  <c r="BP152" i="3"/>
  <c r="I151" i="18" s="1"/>
  <c r="BO152" i="3"/>
  <c r="H151" i="18" s="1"/>
  <c r="BZ151" i="3"/>
  <c r="S150" i="18" s="1"/>
  <c r="BY151" i="3"/>
  <c r="R150" i="18" s="1"/>
  <c r="BX151" i="3"/>
  <c r="Q150" i="18" s="1"/>
  <c r="BW151" i="3"/>
  <c r="P150" i="18" s="1"/>
  <c r="BV151" i="3"/>
  <c r="O150" i="18" s="1"/>
  <c r="BU151" i="3"/>
  <c r="N150" i="18" s="1"/>
  <c r="BT151" i="3"/>
  <c r="M150" i="18" s="1"/>
  <c r="BS151" i="3"/>
  <c r="L150" i="18" s="1"/>
  <c r="BR151" i="3"/>
  <c r="K150" i="18" s="1"/>
  <c r="BQ151" i="3"/>
  <c r="J150" i="18" s="1"/>
  <c r="BP151" i="3"/>
  <c r="I150" i="18" s="1"/>
  <c r="BO151" i="3"/>
  <c r="H150" i="18" s="1"/>
  <c r="BZ150" i="3"/>
  <c r="S149" i="18" s="1"/>
  <c r="BY150" i="3"/>
  <c r="R149" i="18" s="1"/>
  <c r="BX150" i="3"/>
  <c r="Q149" i="18" s="1"/>
  <c r="BW150" i="3"/>
  <c r="P149" i="18" s="1"/>
  <c r="BV150" i="3"/>
  <c r="O149" i="18" s="1"/>
  <c r="BU150" i="3"/>
  <c r="N149" i="18" s="1"/>
  <c r="BT150" i="3"/>
  <c r="M149" i="18" s="1"/>
  <c r="BS150" i="3"/>
  <c r="L149" i="18" s="1"/>
  <c r="BR150" i="3"/>
  <c r="K149" i="18" s="1"/>
  <c r="BQ150" i="3"/>
  <c r="J149" i="18" s="1"/>
  <c r="BP150" i="3"/>
  <c r="I149" i="18" s="1"/>
  <c r="BO150" i="3"/>
  <c r="H149" i="18" s="1"/>
  <c r="BZ149" i="3"/>
  <c r="S148" i="18" s="1"/>
  <c r="BY149" i="3"/>
  <c r="R148" i="18" s="1"/>
  <c r="BX149" i="3"/>
  <c r="Q148" i="18" s="1"/>
  <c r="BW149" i="3"/>
  <c r="P148" i="18" s="1"/>
  <c r="BV149" i="3"/>
  <c r="O148" i="18" s="1"/>
  <c r="BU149" i="3"/>
  <c r="N148" i="18" s="1"/>
  <c r="BT149" i="3"/>
  <c r="M148" i="18" s="1"/>
  <c r="BS149" i="3"/>
  <c r="L148" i="18" s="1"/>
  <c r="BR149" i="3"/>
  <c r="K148" i="18" s="1"/>
  <c r="BQ149" i="3"/>
  <c r="J148" i="18" s="1"/>
  <c r="BP149" i="3"/>
  <c r="I148" i="18" s="1"/>
  <c r="BO149" i="3"/>
  <c r="H148" i="18" s="1"/>
  <c r="BZ148" i="3"/>
  <c r="S147" i="18" s="1"/>
  <c r="BY148" i="3"/>
  <c r="R147" i="18" s="1"/>
  <c r="BX148" i="3"/>
  <c r="Q147" i="18" s="1"/>
  <c r="BW148" i="3"/>
  <c r="P147" i="18" s="1"/>
  <c r="BV148" i="3"/>
  <c r="O147" i="18" s="1"/>
  <c r="BU148" i="3"/>
  <c r="N147" i="18" s="1"/>
  <c r="BT148" i="3"/>
  <c r="M147" i="18" s="1"/>
  <c r="BS148" i="3"/>
  <c r="L147" i="18" s="1"/>
  <c r="BR148" i="3"/>
  <c r="K147" i="18" s="1"/>
  <c r="BQ148" i="3"/>
  <c r="J147" i="18" s="1"/>
  <c r="BP148" i="3"/>
  <c r="I147" i="18" s="1"/>
  <c r="BO148" i="3"/>
  <c r="H147" i="18" s="1"/>
  <c r="BZ147" i="3"/>
  <c r="S146" i="18" s="1"/>
  <c r="BY147" i="3"/>
  <c r="R146" i="18" s="1"/>
  <c r="BX147" i="3"/>
  <c r="Q146" i="18" s="1"/>
  <c r="BW147" i="3"/>
  <c r="P146" i="18" s="1"/>
  <c r="BV147" i="3"/>
  <c r="O146" i="18" s="1"/>
  <c r="BU147" i="3"/>
  <c r="N146" i="18" s="1"/>
  <c r="BT147" i="3"/>
  <c r="M146" i="18" s="1"/>
  <c r="BS147" i="3"/>
  <c r="L146" i="18" s="1"/>
  <c r="BR147" i="3"/>
  <c r="K146" i="18" s="1"/>
  <c r="BQ147" i="3"/>
  <c r="J146" i="18" s="1"/>
  <c r="BP147" i="3"/>
  <c r="I146" i="18" s="1"/>
  <c r="BO147" i="3"/>
  <c r="H146" i="18" s="1"/>
  <c r="BZ146" i="3"/>
  <c r="S145" i="18" s="1"/>
  <c r="BY146" i="3"/>
  <c r="R145" i="18" s="1"/>
  <c r="BX146" i="3"/>
  <c r="Q145" i="18" s="1"/>
  <c r="BW146" i="3"/>
  <c r="P145" i="18" s="1"/>
  <c r="BV146" i="3"/>
  <c r="O145" i="18" s="1"/>
  <c r="BU146" i="3"/>
  <c r="N145" i="18" s="1"/>
  <c r="BT146" i="3"/>
  <c r="M145" i="18" s="1"/>
  <c r="BS146" i="3"/>
  <c r="L145" i="18" s="1"/>
  <c r="BR146" i="3"/>
  <c r="K145" i="18" s="1"/>
  <c r="BQ146" i="3"/>
  <c r="J145" i="18" s="1"/>
  <c r="BP146" i="3"/>
  <c r="I145" i="18" s="1"/>
  <c r="BO146" i="3"/>
  <c r="H145" i="18" s="1"/>
  <c r="BZ145" i="3"/>
  <c r="S144" i="18" s="1"/>
  <c r="BY145" i="3"/>
  <c r="R144" i="18" s="1"/>
  <c r="BX145" i="3"/>
  <c r="Q144" i="18" s="1"/>
  <c r="BW145" i="3"/>
  <c r="P144" i="18" s="1"/>
  <c r="BV145" i="3"/>
  <c r="O144" i="18" s="1"/>
  <c r="BU145" i="3"/>
  <c r="N144" i="18" s="1"/>
  <c r="BT145" i="3"/>
  <c r="M144" i="18" s="1"/>
  <c r="BS145" i="3"/>
  <c r="L144" i="18" s="1"/>
  <c r="BR145" i="3"/>
  <c r="K144" i="18" s="1"/>
  <c r="BQ145" i="3"/>
  <c r="J144" i="18" s="1"/>
  <c r="BP145" i="3"/>
  <c r="I144" i="18" s="1"/>
  <c r="BO145" i="3"/>
  <c r="H144" i="18" s="1"/>
  <c r="BZ144" i="3"/>
  <c r="S143" i="18" s="1"/>
  <c r="BY144" i="3"/>
  <c r="R143" i="18" s="1"/>
  <c r="BX144" i="3"/>
  <c r="Q143" i="18" s="1"/>
  <c r="BW144" i="3"/>
  <c r="P143" i="18" s="1"/>
  <c r="BV144" i="3"/>
  <c r="O143" i="18" s="1"/>
  <c r="BU144" i="3"/>
  <c r="N143" i="18" s="1"/>
  <c r="BT144" i="3"/>
  <c r="M143" i="18" s="1"/>
  <c r="BS144" i="3"/>
  <c r="L143" i="18" s="1"/>
  <c r="BR144" i="3"/>
  <c r="K143" i="18" s="1"/>
  <c r="BQ144" i="3"/>
  <c r="J143" i="18" s="1"/>
  <c r="BP144" i="3"/>
  <c r="I143" i="18" s="1"/>
  <c r="BO144" i="3"/>
  <c r="H143" i="18" s="1"/>
  <c r="BZ143" i="3"/>
  <c r="S142" i="18" s="1"/>
  <c r="BY143" i="3"/>
  <c r="R142" i="18" s="1"/>
  <c r="BX143" i="3"/>
  <c r="Q142" i="18" s="1"/>
  <c r="BW143" i="3"/>
  <c r="P142" i="18" s="1"/>
  <c r="BV143" i="3"/>
  <c r="O142" i="18" s="1"/>
  <c r="BU143" i="3"/>
  <c r="N142" i="18" s="1"/>
  <c r="BT143" i="3"/>
  <c r="M142" i="18" s="1"/>
  <c r="BS143" i="3"/>
  <c r="L142" i="18" s="1"/>
  <c r="BR143" i="3"/>
  <c r="K142" i="18" s="1"/>
  <c r="BQ143" i="3"/>
  <c r="J142" i="18" s="1"/>
  <c r="BP143" i="3"/>
  <c r="I142" i="18" s="1"/>
  <c r="BO143" i="3"/>
  <c r="H142" i="18" s="1"/>
  <c r="BZ142" i="3"/>
  <c r="S141" i="18" s="1"/>
  <c r="BY142" i="3"/>
  <c r="R141" i="18" s="1"/>
  <c r="BX142" i="3"/>
  <c r="Q141" i="18" s="1"/>
  <c r="BW142" i="3"/>
  <c r="P141" i="18" s="1"/>
  <c r="BV142" i="3"/>
  <c r="O141" i="18" s="1"/>
  <c r="BU142" i="3"/>
  <c r="N141" i="18" s="1"/>
  <c r="BT142" i="3"/>
  <c r="M141" i="18" s="1"/>
  <c r="BS142" i="3"/>
  <c r="L141" i="18" s="1"/>
  <c r="BR142" i="3"/>
  <c r="K141" i="18" s="1"/>
  <c r="BQ142" i="3"/>
  <c r="J141" i="18" s="1"/>
  <c r="BP142" i="3"/>
  <c r="I141" i="18" s="1"/>
  <c r="BO142" i="3"/>
  <c r="H141" i="18" s="1"/>
  <c r="BZ141" i="3"/>
  <c r="S140" i="18" s="1"/>
  <c r="BY141" i="3"/>
  <c r="R140" i="18" s="1"/>
  <c r="BX141" i="3"/>
  <c r="Q140" i="18" s="1"/>
  <c r="BW141" i="3"/>
  <c r="P140" i="18" s="1"/>
  <c r="BV141" i="3"/>
  <c r="O140" i="18" s="1"/>
  <c r="BU141" i="3"/>
  <c r="N140" i="18" s="1"/>
  <c r="BT141" i="3"/>
  <c r="M140" i="18" s="1"/>
  <c r="BS141" i="3"/>
  <c r="L140" i="18" s="1"/>
  <c r="BR141" i="3"/>
  <c r="K140" i="18" s="1"/>
  <c r="BQ141" i="3"/>
  <c r="J140" i="18" s="1"/>
  <c r="BP141" i="3"/>
  <c r="I140" i="18" s="1"/>
  <c r="BO141" i="3"/>
  <c r="H140" i="18" s="1"/>
  <c r="BZ111" i="3"/>
  <c r="S110" i="18" s="1"/>
  <c r="BY111" i="3"/>
  <c r="R110" i="18" s="1"/>
  <c r="BX111" i="3"/>
  <c r="Q110" i="18" s="1"/>
  <c r="BW111" i="3"/>
  <c r="P110" i="18" s="1"/>
  <c r="BV111" i="3"/>
  <c r="O110" i="18" s="1"/>
  <c r="BU111" i="3"/>
  <c r="N110" i="18" s="1"/>
  <c r="BT111" i="3"/>
  <c r="M110" i="18" s="1"/>
  <c r="BS111" i="3"/>
  <c r="L110" i="18" s="1"/>
  <c r="BR111" i="3"/>
  <c r="K110" i="18" s="1"/>
  <c r="BQ111" i="3"/>
  <c r="J110" i="18" s="1"/>
  <c r="BP111" i="3"/>
  <c r="I110" i="18" s="1"/>
  <c r="BO111" i="3"/>
  <c r="H110" i="18" s="1"/>
  <c r="BZ110" i="3"/>
  <c r="S109" i="18" s="1"/>
  <c r="BY110" i="3"/>
  <c r="R109" i="18" s="1"/>
  <c r="BX110" i="3"/>
  <c r="Q109" i="18" s="1"/>
  <c r="BW110" i="3"/>
  <c r="P109" i="18" s="1"/>
  <c r="BV110" i="3"/>
  <c r="O109" i="18" s="1"/>
  <c r="BU110" i="3"/>
  <c r="N109" i="18" s="1"/>
  <c r="BT110" i="3"/>
  <c r="M109" i="18" s="1"/>
  <c r="BS110" i="3"/>
  <c r="L109" i="18" s="1"/>
  <c r="BR110" i="3"/>
  <c r="K109" i="18" s="1"/>
  <c r="BQ110" i="3"/>
  <c r="J109" i="18" s="1"/>
  <c r="BP110" i="3"/>
  <c r="I109" i="18" s="1"/>
  <c r="BO110" i="3"/>
  <c r="H109" i="18" s="1"/>
  <c r="BZ109" i="3"/>
  <c r="S108" i="18" s="1"/>
  <c r="BY109" i="3"/>
  <c r="R108" i="18" s="1"/>
  <c r="BX109" i="3"/>
  <c r="Q108" i="18" s="1"/>
  <c r="BQ109" i="3"/>
  <c r="J108" i="18" s="1"/>
  <c r="BP109" i="3"/>
  <c r="I108" i="18" s="1"/>
  <c r="BO109" i="3"/>
  <c r="H108" i="18" s="1"/>
  <c r="BZ108" i="3"/>
  <c r="S107" i="18" s="1"/>
  <c r="BY108" i="3"/>
  <c r="R107" i="18" s="1"/>
  <c r="BX108" i="3"/>
  <c r="Q107" i="18" s="1"/>
  <c r="BW108" i="3"/>
  <c r="P107" i="18" s="1"/>
  <c r="BV108" i="3"/>
  <c r="O107" i="18" s="1"/>
  <c r="BU108" i="3"/>
  <c r="N107" i="18" s="1"/>
  <c r="BT108" i="3"/>
  <c r="M107" i="18" s="1"/>
  <c r="BS108" i="3"/>
  <c r="L107" i="18" s="1"/>
  <c r="BR108" i="3"/>
  <c r="K107" i="18" s="1"/>
  <c r="BP108" i="3"/>
  <c r="I107" i="18" s="1"/>
  <c r="BO108" i="3"/>
  <c r="H107" i="18" s="1"/>
  <c r="BZ107" i="3"/>
  <c r="S106" i="18" s="1"/>
  <c r="BY107" i="3"/>
  <c r="R106" i="18" s="1"/>
  <c r="BX107" i="3"/>
  <c r="Q106" i="18" s="1"/>
  <c r="BW107" i="3"/>
  <c r="P106" i="18" s="1"/>
  <c r="BV107" i="3"/>
  <c r="O106" i="18" s="1"/>
  <c r="BU107" i="3"/>
  <c r="N106" i="18" s="1"/>
  <c r="BT107" i="3"/>
  <c r="M106" i="18" s="1"/>
  <c r="BS107" i="3"/>
  <c r="L106" i="18" s="1"/>
  <c r="BR107" i="3"/>
  <c r="K106" i="18" s="1"/>
  <c r="BQ107" i="3"/>
  <c r="J106" i="18" s="1"/>
  <c r="BP107" i="3"/>
  <c r="I106" i="18" s="1"/>
  <c r="BO107" i="3"/>
  <c r="H106" i="18" s="1"/>
  <c r="BZ106" i="3"/>
  <c r="S105" i="18" s="1"/>
  <c r="BY106" i="3"/>
  <c r="R105" i="18" s="1"/>
  <c r="BX106" i="3"/>
  <c r="Q105" i="18" s="1"/>
  <c r="BW106" i="3"/>
  <c r="P105" i="18" s="1"/>
  <c r="BV106" i="3"/>
  <c r="O105" i="18" s="1"/>
  <c r="BU106" i="3"/>
  <c r="N105" i="18" s="1"/>
  <c r="BT106" i="3"/>
  <c r="M105" i="18" s="1"/>
  <c r="BS106" i="3"/>
  <c r="L105" i="18" s="1"/>
  <c r="BR106" i="3"/>
  <c r="K105" i="18" s="1"/>
  <c r="BQ106" i="3"/>
  <c r="J105" i="18" s="1"/>
  <c r="BP106" i="3"/>
  <c r="I105" i="18" s="1"/>
  <c r="BO106" i="3"/>
  <c r="H105" i="18" s="1"/>
  <c r="BZ105" i="3"/>
  <c r="S104" i="18" s="1"/>
  <c r="BY105" i="3"/>
  <c r="R104" i="18" s="1"/>
  <c r="BX105" i="3"/>
  <c r="Q104" i="18" s="1"/>
  <c r="BW105" i="3"/>
  <c r="P104" i="18" s="1"/>
  <c r="BV105" i="3"/>
  <c r="O104" i="18" s="1"/>
  <c r="BU105" i="3"/>
  <c r="N104" i="18" s="1"/>
  <c r="BT105" i="3"/>
  <c r="M104" i="18" s="1"/>
  <c r="BS105" i="3"/>
  <c r="L104" i="18" s="1"/>
  <c r="BR105" i="3"/>
  <c r="K104" i="18" s="1"/>
  <c r="BQ105" i="3"/>
  <c r="J104" i="18" s="1"/>
  <c r="BP105" i="3"/>
  <c r="I104" i="18" s="1"/>
  <c r="BO105" i="3"/>
  <c r="H104" i="18" s="1"/>
  <c r="BZ104" i="3"/>
  <c r="S103" i="18" s="1"/>
  <c r="BY104" i="3"/>
  <c r="R103" i="18" s="1"/>
  <c r="BX104" i="3"/>
  <c r="Q103" i="18" s="1"/>
  <c r="BW104" i="3"/>
  <c r="P103" i="18" s="1"/>
  <c r="BV104" i="3"/>
  <c r="O103" i="18" s="1"/>
  <c r="BU104" i="3"/>
  <c r="N103" i="18" s="1"/>
  <c r="BT104" i="3"/>
  <c r="M103" i="18" s="1"/>
  <c r="BS104" i="3"/>
  <c r="L103" i="18" s="1"/>
  <c r="BR104" i="3"/>
  <c r="K103" i="18" s="1"/>
  <c r="BQ104" i="3"/>
  <c r="J103" i="18" s="1"/>
  <c r="BP104" i="3"/>
  <c r="I103" i="18" s="1"/>
  <c r="BO104" i="3"/>
  <c r="H103" i="18" s="1"/>
  <c r="BZ103" i="3"/>
  <c r="S102" i="18" s="1"/>
  <c r="BY103" i="3"/>
  <c r="R102" i="18" s="1"/>
  <c r="BX103" i="3"/>
  <c r="Q102" i="18" s="1"/>
  <c r="BW103" i="3"/>
  <c r="P102" i="18" s="1"/>
  <c r="BV103" i="3"/>
  <c r="O102" i="18" s="1"/>
  <c r="BU103" i="3"/>
  <c r="N102" i="18" s="1"/>
  <c r="BT103" i="3"/>
  <c r="M102" i="18" s="1"/>
  <c r="BS103" i="3"/>
  <c r="L102" i="18" s="1"/>
  <c r="BR103" i="3"/>
  <c r="K102" i="18" s="1"/>
  <c r="BQ103" i="3"/>
  <c r="J102" i="18" s="1"/>
  <c r="BP103" i="3"/>
  <c r="I102" i="18" s="1"/>
  <c r="BO103" i="3"/>
  <c r="H102" i="18" s="1"/>
  <c r="BZ102" i="3"/>
  <c r="S101" i="18" s="1"/>
  <c r="BY102" i="3"/>
  <c r="R101" i="18" s="1"/>
  <c r="BX102" i="3"/>
  <c r="Q101" i="18" s="1"/>
  <c r="BP102" i="3"/>
  <c r="I101" i="18" s="1"/>
  <c r="BO102" i="3"/>
  <c r="H101" i="18" s="1"/>
  <c r="BZ101" i="3"/>
  <c r="S100" i="18" s="1"/>
  <c r="BY101" i="3"/>
  <c r="R100" i="18" s="1"/>
  <c r="BX101" i="3"/>
  <c r="Q100" i="18" s="1"/>
  <c r="BW101" i="3"/>
  <c r="P100" i="18" s="1"/>
  <c r="BV101" i="3"/>
  <c r="O100" i="18" s="1"/>
  <c r="BU101" i="3"/>
  <c r="N100" i="18" s="1"/>
  <c r="BT101" i="3"/>
  <c r="M100" i="18" s="1"/>
  <c r="BS101" i="3"/>
  <c r="L100" i="18" s="1"/>
  <c r="BR101" i="3"/>
  <c r="K100" i="18" s="1"/>
  <c r="BQ101" i="3"/>
  <c r="J100" i="18" s="1"/>
  <c r="BP101" i="3"/>
  <c r="I100" i="18" s="1"/>
  <c r="BO101" i="3"/>
  <c r="H100" i="18" s="1"/>
  <c r="BZ100" i="3"/>
  <c r="S99" i="18" s="1"/>
  <c r="BY100" i="3"/>
  <c r="R99" i="18" s="1"/>
  <c r="BX100" i="3"/>
  <c r="Q99" i="18" s="1"/>
  <c r="BW100" i="3"/>
  <c r="P99" i="18" s="1"/>
  <c r="BV100" i="3"/>
  <c r="O99" i="18" s="1"/>
  <c r="BU100" i="3"/>
  <c r="N99" i="18" s="1"/>
  <c r="BS100" i="3"/>
  <c r="L99" i="18" s="1"/>
  <c r="BR100" i="3"/>
  <c r="K99" i="18" s="1"/>
  <c r="BP100" i="3"/>
  <c r="I99" i="18" s="1"/>
  <c r="BO100" i="3"/>
  <c r="H99" i="18" s="1"/>
  <c r="BZ98" i="3"/>
  <c r="S97" i="18" s="1"/>
  <c r="BY98" i="3"/>
  <c r="R97" i="18" s="1"/>
  <c r="BX98" i="3"/>
  <c r="Q97" i="18" s="1"/>
  <c r="BW98" i="3"/>
  <c r="P97" i="18" s="1"/>
  <c r="BV98" i="3"/>
  <c r="O97" i="18" s="1"/>
  <c r="BU98" i="3"/>
  <c r="N97" i="18" s="1"/>
  <c r="BT98" i="3"/>
  <c r="M97" i="18" s="1"/>
  <c r="BS98" i="3"/>
  <c r="L97" i="18" s="1"/>
  <c r="BR98" i="3"/>
  <c r="K97" i="18" s="1"/>
  <c r="BQ98" i="3"/>
  <c r="J97" i="18" s="1"/>
  <c r="BP98" i="3"/>
  <c r="I97" i="18" s="1"/>
  <c r="BO98" i="3"/>
  <c r="H97" i="18" s="1"/>
  <c r="BZ96" i="3"/>
  <c r="S95" i="18" s="1"/>
  <c r="BY96" i="3"/>
  <c r="R95" i="18" s="1"/>
  <c r="BX96" i="3"/>
  <c r="Q95" i="18" s="1"/>
  <c r="BW96" i="3"/>
  <c r="P95" i="18" s="1"/>
  <c r="BV96" i="3"/>
  <c r="O95" i="18" s="1"/>
  <c r="BU96" i="3"/>
  <c r="N95" i="18" s="1"/>
  <c r="BT96" i="3"/>
  <c r="M95" i="18" s="1"/>
  <c r="BS96" i="3"/>
  <c r="L95" i="18" s="1"/>
  <c r="BR96" i="3"/>
  <c r="K95" i="18" s="1"/>
  <c r="BQ96" i="3"/>
  <c r="J95" i="18" s="1"/>
  <c r="BP96" i="3"/>
  <c r="I95" i="18" s="1"/>
  <c r="BO96" i="3"/>
  <c r="H95" i="18" s="1"/>
  <c r="BQ95" i="3"/>
  <c r="J94" i="18" s="1"/>
  <c r="BP95" i="3"/>
  <c r="I94" i="18" s="1"/>
  <c r="BO95" i="3"/>
  <c r="H94" i="18" s="1"/>
  <c r="BQ94" i="3"/>
  <c r="J93" i="18" s="1"/>
  <c r="BP94" i="3"/>
  <c r="I93" i="18" s="1"/>
  <c r="BO94" i="3"/>
  <c r="H93" i="18" s="1"/>
  <c r="AV92" i="3"/>
  <c r="AW92" i="3"/>
  <c r="AX92" i="3"/>
  <c r="AY92" i="3"/>
  <c r="AZ92" i="3"/>
  <c r="BA92" i="3"/>
  <c r="BB92" i="3"/>
  <c r="BC92" i="3"/>
  <c r="BD92" i="3"/>
  <c r="BE92" i="3"/>
  <c r="BF92" i="3"/>
  <c r="BG92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V82" i="3"/>
  <c r="V83" i="3"/>
  <c r="V85" i="3"/>
  <c r="V86" i="3"/>
  <c r="V87" i="3"/>
  <c r="V88" i="3"/>
  <c r="V89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T93" i="18" l="1"/>
  <c r="T100" i="18"/>
  <c r="T101" i="18"/>
  <c r="T108" i="18"/>
  <c r="T46" i="16"/>
  <c r="T102" i="18"/>
  <c r="T103" i="18"/>
  <c r="T104" i="18"/>
  <c r="T105" i="18"/>
  <c r="T106" i="18"/>
  <c r="T107" i="18"/>
  <c r="T161" i="18"/>
  <c r="T6" i="16"/>
  <c r="T95" i="18"/>
  <c r="T97" i="18"/>
  <c r="T99" i="18"/>
  <c r="T109" i="18"/>
  <c r="T110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7" i="18"/>
  <c r="T158" i="18"/>
  <c r="T159" i="18"/>
  <c r="T167" i="18"/>
  <c r="T168" i="18"/>
  <c r="T169" i="18"/>
  <c r="T7" i="16"/>
  <c r="T8" i="16"/>
  <c r="T9" i="16"/>
  <c r="T10" i="16"/>
  <c r="T11" i="16"/>
  <c r="T12" i="16"/>
  <c r="T13" i="16"/>
  <c r="T14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4" i="18"/>
  <c r="T15" i="16"/>
  <c r="T60" i="16"/>
  <c r="CM171" i="3"/>
  <c r="S170" i="16" s="1"/>
  <c r="CI171" i="3"/>
  <c r="O170" i="16" s="1"/>
  <c r="CE171" i="3"/>
  <c r="K170" i="16" s="1"/>
  <c r="CK93" i="3"/>
  <c r="Q92" i="16" s="1"/>
  <c r="CG93" i="3"/>
  <c r="M92" i="16" s="1"/>
  <c r="CC93" i="3"/>
  <c r="I92" i="16" s="1"/>
  <c r="CE94" i="3"/>
  <c r="K93" i="16" s="1"/>
  <c r="CI94" i="3"/>
  <c r="O93" i="16" s="1"/>
  <c r="CM94" i="3"/>
  <c r="S93" i="16" s="1"/>
  <c r="CE95" i="3"/>
  <c r="K94" i="16" s="1"/>
  <c r="CI95" i="3"/>
  <c r="CM95" i="3"/>
  <c r="S94" i="16" s="1"/>
  <c r="CE96" i="3"/>
  <c r="CI96" i="3"/>
  <c r="O95" i="16" s="1"/>
  <c r="CM96" i="3"/>
  <c r="CE97" i="3"/>
  <c r="K96" i="16" s="1"/>
  <c r="CI97" i="3"/>
  <c r="CM97" i="3"/>
  <c r="S96" i="16" s="1"/>
  <c r="CE98" i="3"/>
  <c r="CI98" i="3"/>
  <c r="CM98" i="3"/>
  <c r="CE99" i="3"/>
  <c r="K98" i="16" s="1"/>
  <c r="CI99" i="3"/>
  <c r="CM99" i="3"/>
  <c r="S98" i="16" s="1"/>
  <c r="CE100" i="3"/>
  <c r="CI100" i="3"/>
  <c r="CM100" i="3"/>
  <c r="CE101" i="3"/>
  <c r="K100" i="16" s="1"/>
  <c r="CI101" i="3"/>
  <c r="CM101" i="3"/>
  <c r="S100" i="16" s="1"/>
  <c r="CE102" i="3"/>
  <c r="CI102" i="3"/>
  <c r="O101" i="16" s="1"/>
  <c r="CM102" i="3"/>
  <c r="S101" i="16" s="1"/>
  <c r="CE103" i="3"/>
  <c r="K102" i="16" s="1"/>
  <c r="CI103" i="3"/>
  <c r="O102" i="16" s="1"/>
  <c r="CM103" i="3"/>
  <c r="S102" i="16" s="1"/>
  <c r="CE104" i="3"/>
  <c r="K103" i="16" s="1"/>
  <c r="CI104" i="3"/>
  <c r="O103" i="16" s="1"/>
  <c r="CM104" i="3"/>
  <c r="S103" i="16" s="1"/>
  <c r="CE105" i="3"/>
  <c r="CI105" i="3"/>
  <c r="O104" i="16" s="1"/>
  <c r="CM105" i="3"/>
  <c r="S104" i="16" s="1"/>
  <c r="CE106" i="3"/>
  <c r="K105" i="16" s="1"/>
  <c r="CI106" i="3"/>
  <c r="CM106" i="3"/>
  <c r="S105" i="16" s="1"/>
  <c r="CE107" i="3"/>
  <c r="K106" i="16" s="1"/>
  <c r="CI107" i="3"/>
  <c r="O106" i="16" s="1"/>
  <c r="CM107" i="3"/>
  <c r="S106" i="16" s="1"/>
  <c r="CE108" i="3"/>
  <c r="K107" i="16" s="1"/>
  <c r="CI108" i="3"/>
  <c r="O107" i="16" s="1"/>
  <c r="CM108" i="3"/>
  <c r="CE109" i="3"/>
  <c r="K108" i="16" s="1"/>
  <c r="CI109" i="3"/>
  <c r="O108" i="16" s="1"/>
  <c r="CM109" i="3"/>
  <c r="S108" i="16" s="1"/>
  <c r="CE110" i="3"/>
  <c r="K109" i="16" s="1"/>
  <c r="CI110" i="3"/>
  <c r="O109" i="16" s="1"/>
  <c r="CM110" i="3"/>
  <c r="S109" i="16" s="1"/>
  <c r="CE111" i="3"/>
  <c r="K110" i="16" s="1"/>
  <c r="CI111" i="3"/>
  <c r="O110" i="16" s="1"/>
  <c r="CM111" i="3"/>
  <c r="S110" i="16" s="1"/>
  <c r="CE112" i="3"/>
  <c r="K111" i="16" s="1"/>
  <c r="CI112" i="3"/>
  <c r="O111" i="16" s="1"/>
  <c r="CM112" i="3"/>
  <c r="S111" i="16" s="1"/>
  <c r="CE113" i="3"/>
  <c r="K112" i="16" s="1"/>
  <c r="CI113" i="3"/>
  <c r="O112" i="16" s="1"/>
  <c r="CM113" i="3"/>
  <c r="CE114" i="3"/>
  <c r="K113" i="16" s="1"/>
  <c r="CI114" i="3"/>
  <c r="O113" i="16" s="1"/>
  <c r="CM114" i="3"/>
  <c r="S113" i="16" s="1"/>
  <c r="CE115" i="3"/>
  <c r="K114" i="16" s="1"/>
  <c r="CI115" i="3"/>
  <c r="O114" i="16" s="1"/>
  <c r="CM115" i="3"/>
  <c r="CE116" i="3"/>
  <c r="K115" i="16" s="1"/>
  <c r="CI116" i="3"/>
  <c r="O115" i="16" s="1"/>
  <c r="CM116" i="3"/>
  <c r="S115" i="16" s="1"/>
  <c r="CE117" i="3"/>
  <c r="K116" i="16" s="1"/>
  <c r="CI117" i="3"/>
  <c r="CM117" i="3"/>
  <c r="S116" i="16" s="1"/>
  <c r="CE118" i="3"/>
  <c r="K117" i="16" s="1"/>
  <c r="CI118" i="3"/>
  <c r="O117" i="16" s="1"/>
  <c r="CM118" i="3"/>
  <c r="S117" i="16" s="1"/>
  <c r="CE119" i="3"/>
  <c r="CI119" i="3"/>
  <c r="O118" i="16" s="1"/>
  <c r="CM119" i="3"/>
  <c r="S118" i="16" s="1"/>
  <c r="CE120" i="3"/>
  <c r="K119" i="16" s="1"/>
  <c r="CI120" i="3"/>
  <c r="O119" i="16" s="1"/>
  <c r="CM120" i="3"/>
  <c r="S119" i="16" s="1"/>
  <c r="CE121" i="3"/>
  <c r="K120" i="16" s="1"/>
  <c r="CI121" i="3"/>
  <c r="CM121" i="3"/>
  <c r="CE122" i="3"/>
  <c r="K121" i="16" s="1"/>
  <c r="CI122" i="3"/>
  <c r="O121" i="16" s="1"/>
  <c r="CM122" i="3"/>
  <c r="S121" i="16" s="1"/>
  <c r="CE123" i="3"/>
  <c r="K122" i="16" s="1"/>
  <c r="CI123" i="3"/>
  <c r="O122" i="16" s="1"/>
  <c r="CM123" i="3"/>
  <c r="S122" i="16" s="1"/>
  <c r="CE124" i="3"/>
  <c r="K123" i="16" s="1"/>
  <c r="CI124" i="3"/>
  <c r="O123" i="16" s="1"/>
  <c r="CM124" i="3"/>
  <c r="S123" i="16" s="1"/>
  <c r="CE125" i="3"/>
  <c r="K124" i="16" s="1"/>
  <c r="CI125" i="3"/>
  <c r="O124" i="16" s="1"/>
  <c r="CM125" i="3"/>
  <c r="S124" i="16" s="1"/>
  <c r="CE126" i="3"/>
  <c r="K125" i="16" s="1"/>
  <c r="CI126" i="3"/>
  <c r="O125" i="16" s="1"/>
  <c r="CM126" i="3"/>
  <c r="S125" i="16" s="1"/>
  <c r="CE127" i="3"/>
  <c r="K126" i="16" s="1"/>
  <c r="CI127" i="3"/>
  <c r="O126" i="16" s="1"/>
  <c r="CM127" i="3"/>
  <c r="S126" i="16" s="1"/>
  <c r="CE128" i="3"/>
  <c r="K127" i="16" s="1"/>
  <c r="CI128" i="3"/>
  <c r="O127" i="16" s="1"/>
  <c r="CM128" i="3"/>
  <c r="S127" i="16" s="1"/>
  <c r="CE129" i="3"/>
  <c r="K128" i="16" s="1"/>
  <c r="CI129" i="3"/>
  <c r="O128" i="16" s="1"/>
  <c r="CM129" i="3"/>
  <c r="S128" i="16" s="1"/>
  <c r="CE130" i="3"/>
  <c r="K129" i="16" s="1"/>
  <c r="CI130" i="3"/>
  <c r="O129" i="16" s="1"/>
  <c r="CM130" i="3"/>
  <c r="S129" i="16" s="1"/>
  <c r="CE131" i="3"/>
  <c r="K130" i="16" s="1"/>
  <c r="CI131" i="3"/>
  <c r="O130" i="16" s="1"/>
  <c r="CM131" i="3"/>
  <c r="S130" i="16" s="1"/>
  <c r="CE132" i="3"/>
  <c r="K131" i="16" s="1"/>
  <c r="CI132" i="3"/>
  <c r="O131" i="16" s="1"/>
  <c r="CM132" i="3"/>
  <c r="S131" i="16" s="1"/>
  <c r="CE133" i="3"/>
  <c r="K132" i="16" s="1"/>
  <c r="CI133" i="3"/>
  <c r="O132" i="16" s="1"/>
  <c r="CM133" i="3"/>
  <c r="S132" i="16" s="1"/>
  <c r="CE134" i="3"/>
  <c r="K133" i="16" s="1"/>
  <c r="CI134" i="3"/>
  <c r="O133" i="16" s="1"/>
  <c r="CM134" i="3"/>
  <c r="S133" i="16" s="1"/>
  <c r="CE135" i="3"/>
  <c r="K134" i="16" s="1"/>
  <c r="CI135" i="3"/>
  <c r="O134" i="16" s="1"/>
  <c r="CM135" i="3"/>
  <c r="S134" i="16" s="1"/>
  <c r="CE136" i="3"/>
  <c r="K135" i="16" s="1"/>
  <c r="CI136" i="3"/>
  <c r="O135" i="16" s="1"/>
  <c r="CM136" i="3"/>
  <c r="CE137" i="3"/>
  <c r="CI137" i="3"/>
  <c r="O136" i="16" s="1"/>
  <c r="CM137" i="3"/>
  <c r="S136" i="16" s="1"/>
  <c r="CE138" i="3"/>
  <c r="K137" i="16" s="1"/>
  <c r="CI138" i="3"/>
  <c r="O137" i="16" s="1"/>
  <c r="CM138" i="3"/>
  <c r="S137" i="16" s="1"/>
  <c r="CE139" i="3"/>
  <c r="K138" i="16" s="1"/>
  <c r="CI139" i="3"/>
  <c r="O138" i="16" s="1"/>
  <c r="CM139" i="3"/>
  <c r="CE140" i="3"/>
  <c r="K139" i="16" s="1"/>
  <c r="CI140" i="3"/>
  <c r="O139" i="16" s="1"/>
  <c r="CM140" i="3"/>
  <c r="S139" i="16" s="1"/>
  <c r="CE141" i="3"/>
  <c r="K140" i="16" s="1"/>
  <c r="CI141" i="3"/>
  <c r="CM141" i="3"/>
  <c r="S140" i="16" s="1"/>
  <c r="CE142" i="3"/>
  <c r="K141" i="16" s="1"/>
  <c r="CI142" i="3"/>
  <c r="O141" i="16" s="1"/>
  <c r="CM142" i="3"/>
  <c r="CE143" i="3"/>
  <c r="K142" i="16" s="1"/>
  <c r="CI143" i="3"/>
  <c r="O142" i="16" s="1"/>
  <c r="CM143" i="3"/>
  <c r="S142" i="16" s="1"/>
  <c r="CE144" i="3"/>
  <c r="K143" i="16" s="1"/>
  <c r="CI144" i="3"/>
  <c r="O143" i="16" s="1"/>
  <c r="CM144" i="3"/>
  <c r="CE145" i="3"/>
  <c r="K144" i="16" s="1"/>
  <c r="CI145" i="3"/>
  <c r="O144" i="16" s="1"/>
  <c r="CM145" i="3"/>
  <c r="S144" i="16" s="1"/>
  <c r="CE146" i="3"/>
  <c r="CI146" i="3"/>
  <c r="O145" i="16" s="1"/>
  <c r="CM146" i="3"/>
  <c r="S145" i="16" s="1"/>
  <c r="CE147" i="3"/>
  <c r="K146" i="16" s="1"/>
  <c r="CI147" i="3"/>
  <c r="O146" i="16" s="1"/>
  <c r="CM147" i="3"/>
  <c r="S146" i="16" s="1"/>
  <c r="CE148" i="3"/>
  <c r="CI148" i="3"/>
  <c r="O147" i="16" s="1"/>
  <c r="CM148" i="3"/>
  <c r="S147" i="16" s="1"/>
  <c r="CE149" i="3"/>
  <c r="K148" i="16" s="1"/>
  <c r="CI149" i="3"/>
  <c r="O148" i="16" s="1"/>
  <c r="CM149" i="3"/>
  <c r="S148" i="16" s="1"/>
  <c r="CE150" i="3"/>
  <c r="K149" i="16" s="1"/>
  <c r="CI150" i="3"/>
  <c r="O149" i="16" s="1"/>
  <c r="CM150" i="3"/>
  <c r="CE151" i="3"/>
  <c r="K150" i="16" s="1"/>
  <c r="CI151" i="3"/>
  <c r="O150" i="16" s="1"/>
  <c r="CM151" i="3"/>
  <c r="S150" i="16" s="1"/>
  <c r="CE152" i="3"/>
  <c r="K151" i="16" s="1"/>
  <c r="CI152" i="3"/>
  <c r="O151" i="16" s="1"/>
  <c r="CM152" i="3"/>
  <c r="S151" i="16" s="1"/>
  <c r="CE153" i="3"/>
  <c r="K152" i="16" s="1"/>
  <c r="CI153" i="3"/>
  <c r="O152" i="16" s="1"/>
  <c r="CM153" i="3"/>
  <c r="S152" i="16" s="1"/>
  <c r="CE154" i="3"/>
  <c r="K153" i="16" s="1"/>
  <c r="CI154" i="3"/>
  <c r="O153" i="16" s="1"/>
  <c r="CM154" i="3"/>
  <c r="S153" i="16" s="1"/>
  <c r="CE155" i="3"/>
  <c r="K154" i="16" s="1"/>
  <c r="CI155" i="3"/>
  <c r="O154" i="16" s="1"/>
  <c r="CM155" i="3"/>
  <c r="S154" i="16" s="1"/>
  <c r="CE156" i="3"/>
  <c r="K155" i="16" s="1"/>
  <c r="CI156" i="3"/>
  <c r="O155" i="16" s="1"/>
  <c r="CM156" i="3"/>
  <c r="S155" i="16" s="1"/>
  <c r="CE157" i="3"/>
  <c r="K156" i="16" s="1"/>
  <c r="CI157" i="3"/>
  <c r="O156" i="16" s="1"/>
  <c r="CM157" i="3"/>
  <c r="S156" i="16" s="1"/>
  <c r="CE158" i="3"/>
  <c r="K157" i="16" s="1"/>
  <c r="CI158" i="3"/>
  <c r="O157" i="16" s="1"/>
  <c r="CM158" i="3"/>
  <c r="S157" i="16" s="1"/>
  <c r="CE159" i="3"/>
  <c r="K158" i="16" s="1"/>
  <c r="CI159" i="3"/>
  <c r="O158" i="16" s="1"/>
  <c r="CM159" i="3"/>
  <c r="S158" i="16" s="1"/>
  <c r="CE160" i="3"/>
  <c r="K159" i="16" s="1"/>
  <c r="CI160" i="3"/>
  <c r="O159" i="16" s="1"/>
  <c r="CM160" i="3"/>
  <c r="S159" i="16" s="1"/>
  <c r="CE161" i="3"/>
  <c r="K160" i="16" s="1"/>
  <c r="CI161" i="3"/>
  <c r="O160" i="16" s="1"/>
  <c r="CM161" i="3"/>
  <c r="S160" i="16" s="1"/>
  <c r="CE162" i="3"/>
  <c r="K161" i="16" s="1"/>
  <c r="CI162" i="3"/>
  <c r="O161" i="16" s="1"/>
  <c r="CM162" i="3"/>
  <c r="S161" i="16" s="1"/>
  <c r="CE163" i="3"/>
  <c r="K162" i="16" s="1"/>
  <c r="CI163" i="3"/>
  <c r="O162" i="16" s="1"/>
  <c r="CM163" i="3"/>
  <c r="S162" i="16" s="1"/>
  <c r="CE164" i="3"/>
  <c r="K163" i="16" s="1"/>
  <c r="CI164" i="3"/>
  <c r="O163" i="16" s="1"/>
  <c r="CM164" i="3"/>
  <c r="S163" i="16" s="1"/>
  <c r="CE165" i="3"/>
  <c r="K164" i="16" s="1"/>
  <c r="CI165" i="3"/>
  <c r="O164" i="16" s="1"/>
  <c r="CM165" i="3"/>
  <c r="S164" i="16" s="1"/>
  <c r="CE166" i="3"/>
  <c r="K165" i="16" s="1"/>
  <c r="CI166" i="3"/>
  <c r="O165" i="16" s="1"/>
  <c r="CM166" i="3"/>
  <c r="S165" i="16" s="1"/>
  <c r="CE167" i="3"/>
  <c r="K166" i="16" s="1"/>
  <c r="CI167" i="3"/>
  <c r="O166" i="16" s="1"/>
  <c r="CM167" i="3"/>
  <c r="S166" i="16" s="1"/>
  <c r="CE168" i="3"/>
  <c r="K167" i="16" s="1"/>
  <c r="CI168" i="3"/>
  <c r="O167" i="16" s="1"/>
  <c r="CM168" i="3"/>
  <c r="S167" i="16" s="1"/>
  <c r="CE169" i="3"/>
  <c r="K168" i="16" s="1"/>
  <c r="CI169" i="3"/>
  <c r="O168" i="16" s="1"/>
  <c r="CM169" i="3"/>
  <c r="S168" i="16" s="1"/>
  <c r="CE170" i="3"/>
  <c r="K169" i="16" s="1"/>
  <c r="CI170" i="3"/>
  <c r="O169" i="16" s="1"/>
  <c r="CM170" i="3"/>
  <c r="S169" i="16" s="1"/>
  <c r="CL170" i="3"/>
  <c r="R169" i="16" s="1"/>
  <c r="CH169" i="3"/>
  <c r="N168" i="16" s="1"/>
  <c r="CD168" i="3"/>
  <c r="J167" i="16" s="1"/>
  <c r="CH167" i="3"/>
  <c r="N166" i="16" s="1"/>
  <c r="CD166" i="3"/>
  <c r="J165" i="16" s="1"/>
  <c r="CL165" i="3"/>
  <c r="R164" i="16" s="1"/>
  <c r="CH164" i="3"/>
  <c r="N163" i="16" s="1"/>
  <c r="CD163" i="3"/>
  <c r="J162" i="16" s="1"/>
  <c r="CL161" i="3"/>
  <c r="R160" i="16" s="1"/>
  <c r="CF160" i="3"/>
  <c r="L159" i="16" s="1"/>
  <c r="CB93" i="3"/>
  <c r="H92" i="16" s="1"/>
  <c r="CJ93" i="3"/>
  <c r="P92" i="16" s="1"/>
  <c r="CF93" i="3"/>
  <c r="L92" i="16" s="1"/>
  <c r="CB94" i="3"/>
  <c r="H93" i="16" s="1"/>
  <c r="CF94" i="3"/>
  <c r="L93" i="16" s="1"/>
  <c r="CJ94" i="3"/>
  <c r="P93" i="16" s="1"/>
  <c r="CB95" i="3"/>
  <c r="H94" i="16" s="1"/>
  <c r="CF95" i="3"/>
  <c r="L94" i="16" s="1"/>
  <c r="CJ95" i="3"/>
  <c r="CB96" i="3"/>
  <c r="H95" i="16" s="1"/>
  <c r="CF96" i="3"/>
  <c r="CJ96" i="3"/>
  <c r="P95" i="16" s="1"/>
  <c r="CB97" i="3"/>
  <c r="H96" i="16" s="1"/>
  <c r="CF97" i="3"/>
  <c r="L96" i="16" s="1"/>
  <c r="CJ97" i="3"/>
  <c r="P96" i="16" s="1"/>
  <c r="CB98" i="3"/>
  <c r="H97" i="16" s="1"/>
  <c r="CF98" i="3"/>
  <c r="CJ98" i="3"/>
  <c r="P97" i="16" s="1"/>
  <c r="CB99" i="3"/>
  <c r="H98" i="16" s="1"/>
  <c r="CF99" i="3"/>
  <c r="L98" i="16" s="1"/>
  <c r="CJ99" i="3"/>
  <c r="P98" i="16" s="1"/>
  <c r="CB100" i="3"/>
  <c r="H99" i="16" s="1"/>
  <c r="CF100" i="3"/>
  <c r="L99" i="16" s="1"/>
  <c r="CJ100" i="3"/>
  <c r="P99" i="16" s="1"/>
  <c r="CB101" i="3"/>
  <c r="H100" i="16" s="1"/>
  <c r="CF101" i="3"/>
  <c r="L100" i="16" s="1"/>
  <c r="CJ101" i="3"/>
  <c r="P100" i="16" s="1"/>
  <c r="CB102" i="3"/>
  <c r="H101" i="16" s="1"/>
  <c r="CF102" i="3"/>
  <c r="CJ102" i="3"/>
  <c r="P101" i="16" s="1"/>
  <c r="CB103" i="3"/>
  <c r="H102" i="16" s="1"/>
  <c r="CF103" i="3"/>
  <c r="L102" i="16" s="1"/>
  <c r="CJ103" i="3"/>
  <c r="CB104" i="3"/>
  <c r="H103" i="16" s="1"/>
  <c r="CF104" i="3"/>
  <c r="L103" i="16" s="1"/>
  <c r="CJ104" i="3"/>
  <c r="P103" i="16" s="1"/>
  <c r="CB105" i="3"/>
  <c r="H104" i="16" s="1"/>
  <c r="CF105" i="3"/>
  <c r="L104" i="16" s="1"/>
  <c r="CJ105" i="3"/>
  <c r="P104" i="16" s="1"/>
  <c r="CB106" i="3"/>
  <c r="H105" i="16" s="1"/>
  <c r="CF106" i="3"/>
  <c r="L105" i="16" s="1"/>
  <c r="CJ106" i="3"/>
  <c r="P105" i="16" s="1"/>
  <c r="CB107" i="3"/>
  <c r="CF107" i="3"/>
  <c r="L106" i="16" s="1"/>
  <c r="CJ107" i="3"/>
  <c r="CB108" i="3"/>
  <c r="H107" i="16" s="1"/>
  <c r="CF108" i="3"/>
  <c r="L107" i="16" s="1"/>
  <c r="CJ108" i="3"/>
  <c r="P107" i="16" s="1"/>
  <c r="CB109" i="3"/>
  <c r="H108" i="16" s="1"/>
  <c r="CF109" i="3"/>
  <c r="L108" i="16" s="1"/>
  <c r="CJ109" i="3"/>
  <c r="P108" i="16" s="1"/>
  <c r="CB110" i="3"/>
  <c r="H109" i="16" s="1"/>
  <c r="CF110" i="3"/>
  <c r="L109" i="16" s="1"/>
  <c r="CJ110" i="3"/>
  <c r="P109" i="16" s="1"/>
  <c r="CB111" i="3"/>
  <c r="H110" i="16" s="1"/>
  <c r="CF111" i="3"/>
  <c r="CJ111" i="3"/>
  <c r="P110" i="16" s="1"/>
  <c r="CB112" i="3"/>
  <c r="H111" i="16" s="1"/>
  <c r="CF112" i="3"/>
  <c r="L111" i="16" s="1"/>
  <c r="CJ112" i="3"/>
  <c r="P111" i="16" s="1"/>
  <c r="CB113" i="3"/>
  <c r="H112" i="16" s="1"/>
  <c r="CF113" i="3"/>
  <c r="L112" i="16" s="1"/>
  <c r="CJ113" i="3"/>
  <c r="P112" i="16" s="1"/>
  <c r="CB114" i="3"/>
  <c r="H113" i="16" s="1"/>
  <c r="CF114" i="3"/>
  <c r="CJ114" i="3"/>
  <c r="P113" i="16" s="1"/>
  <c r="CB115" i="3"/>
  <c r="H114" i="16" s="1"/>
  <c r="CF115" i="3"/>
  <c r="L114" i="16" s="1"/>
  <c r="CJ115" i="3"/>
  <c r="P114" i="16" s="1"/>
  <c r="CB116" i="3"/>
  <c r="H115" i="16" s="1"/>
  <c r="CF116" i="3"/>
  <c r="L115" i="16" s="1"/>
  <c r="CJ116" i="3"/>
  <c r="P115" i="16" s="1"/>
  <c r="CB117" i="3"/>
  <c r="H116" i="16" s="1"/>
  <c r="CF117" i="3"/>
  <c r="L116" i="16" s="1"/>
  <c r="CJ117" i="3"/>
  <c r="P116" i="16" s="1"/>
  <c r="CB118" i="3"/>
  <c r="H117" i="16" s="1"/>
  <c r="CF118" i="3"/>
  <c r="L117" i="16" s="1"/>
  <c r="CJ118" i="3"/>
  <c r="P117" i="16" s="1"/>
  <c r="CB119" i="3"/>
  <c r="H118" i="16" s="1"/>
  <c r="CF119" i="3"/>
  <c r="L118" i="16" s="1"/>
  <c r="CJ119" i="3"/>
  <c r="P118" i="16" s="1"/>
  <c r="CB120" i="3"/>
  <c r="H119" i="16" s="1"/>
  <c r="CF120" i="3"/>
  <c r="L119" i="16" s="1"/>
  <c r="CJ120" i="3"/>
  <c r="P119" i="16" s="1"/>
  <c r="CB121" i="3"/>
  <c r="CF121" i="3"/>
  <c r="L120" i="16" s="1"/>
  <c r="CJ121" i="3"/>
  <c r="P120" i="16" s="1"/>
  <c r="CB122" i="3"/>
  <c r="H121" i="16" s="1"/>
  <c r="CF122" i="3"/>
  <c r="L121" i="16" s="1"/>
  <c r="CJ122" i="3"/>
  <c r="P121" i="16" s="1"/>
  <c r="CB123" i="3"/>
  <c r="H122" i="16" s="1"/>
  <c r="CF123" i="3"/>
  <c r="L122" i="16" s="1"/>
  <c r="CJ123" i="3"/>
  <c r="P122" i="16" s="1"/>
  <c r="CB124" i="3"/>
  <c r="H123" i="16" s="1"/>
  <c r="CF124" i="3"/>
  <c r="L123" i="16" s="1"/>
  <c r="CJ124" i="3"/>
  <c r="P123" i="16" s="1"/>
  <c r="CB125" i="3"/>
  <c r="H124" i="16" s="1"/>
  <c r="CF125" i="3"/>
  <c r="L124" i="16" s="1"/>
  <c r="CJ125" i="3"/>
  <c r="P124" i="16" s="1"/>
  <c r="CB126" i="3"/>
  <c r="H125" i="16" s="1"/>
  <c r="CF126" i="3"/>
  <c r="L125" i="16" s="1"/>
  <c r="CJ126" i="3"/>
  <c r="P125" i="16" s="1"/>
  <c r="CB127" i="3"/>
  <c r="H126" i="16" s="1"/>
  <c r="CF127" i="3"/>
  <c r="L126" i="16" s="1"/>
  <c r="CJ127" i="3"/>
  <c r="P126" i="16" s="1"/>
  <c r="CB128" i="3"/>
  <c r="H127" i="16" s="1"/>
  <c r="CF128" i="3"/>
  <c r="L127" i="16" s="1"/>
  <c r="CJ128" i="3"/>
  <c r="P127" i="16" s="1"/>
  <c r="CB129" i="3"/>
  <c r="H128" i="16" s="1"/>
  <c r="CF129" i="3"/>
  <c r="L128" i="16" s="1"/>
  <c r="CJ129" i="3"/>
  <c r="CB130" i="3"/>
  <c r="H129" i="16" s="1"/>
  <c r="CF130" i="3"/>
  <c r="L129" i="16" s="1"/>
  <c r="CJ130" i="3"/>
  <c r="P129" i="16" s="1"/>
  <c r="CB131" i="3"/>
  <c r="H130" i="16" s="1"/>
  <c r="CF131" i="3"/>
  <c r="CJ131" i="3"/>
  <c r="P130" i="16" s="1"/>
  <c r="CB132" i="3"/>
  <c r="H131" i="16" s="1"/>
  <c r="CF132" i="3"/>
  <c r="L131" i="16" s="1"/>
  <c r="CJ132" i="3"/>
  <c r="P131" i="16" s="1"/>
  <c r="CB133" i="3"/>
  <c r="H132" i="16" s="1"/>
  <c r="CF133" i="3"/>
  <c r="L132" i="16" s="1"/>
  <c r="CJ133" i="3"/>
  <c r="P132" i="16" s="1"/>
  <c r="CB134" i="3"/>
  <c r="H133" i="16" s="1"/>
  <c r="CF134" i="3"/>
  <c r="L133" i="16" s="1"/>
  <c r="CJ134" i="3"/>
  <c r="P133" i="16" s="1"/>
  <c r="CB135" i="3"/>
  <c r="H134" i="16" s="1"/>
  <c r="CF135" i="3"/>
  <c r="L134" i="16" s="1"/>
  <c r="CJ135" i="3"/>
  <c r="CB136" i="3"/>
  <c r="H135" i="16" s="1"/>
  <c r="CF136" i="3"/>
  <c r="L135" i="16" s="1"/>
  <c r="CJ136" i="3"/>
  <c r="CB137" i="3"/>
  <c r="CF137" i="3"/>
  <c r="L136" i="16" s="1"/>
  <c r="CJ137" i="3"/>
  <c r="P136" i="16" s="1"/>
  <c r="CB138" i="3"/>
  <c r="H137" i="16" s="1"/>
  <c r="CF138" i="3"/>
  <c r="L137" i="16" s="1"/>
  <c r="CJ138" i="3"/>
  <c r="P137" i="16" s="1"/>
  <c r="CB139" i="3"/>
  <c r="CF139" i="3"/>
  <c r="L138" i="16" s="1"/>
  <c r="CJ139" i="3"/>
  <c r="CB140" i="3"/>
  <c r="H139" i="16" s="1"/>
  <c r="CF140" i="3"/>
  <c r="L139" i="16" s="1"/>
  <c r="CJ140" i="3"/>
  <c r="P139" i="16" s="1"/>
  <c r="CB141" i="3"/>
  <c r="H140" i="16" s="1"/>
  <c r="CF141" i="3"/>
  <c r="L140" i="16" s="1"/>
  <c r="CJ141" i="3"/>
  <c r="CB142" i="3"/>
  <c r="H141" i="16" s="1"/>
  <c r="CF142" i="3"/>
  <c r="L141" i="16" s="1"/>
  <c r="CJ142" i="3"/>
  <c r="CB143" i="3"/>
  <c r="H142" i="16" s="1"/>
  <c r="CF143" i="3"/>
  <c r="CJ143" i="3"/>
  <c r="P142" i="16" s="1"/>
  <c r="CB144" i="3"/>
  <c r="H143" i="16" s="1"/>
  <c r="CF144" i="3"/>
  <c r="L143" i="16" s="1"/>
  <c r="CJ144" i="3"/>
  <c r="P143" i="16" s="1"/>
  <c r="CB145" i="3"/>
  <c r="H144" i="16" s="1"/>
  <c r="CF145" i="3"/>
  <c r="CJ145" i="3"/>
  <c r="CB146" i="3"/>
  <c r="H145" i="16" s="1"/>
  <c r="CF146" i="3"/>
  <c r="L145" i="16" s="1"/>
  <c r="CJ146" i="3"/>
  <c r="CB147" i="3"/>
  <c r="CF147" i="3"/>
  <c r="CJ147" i="3"/>
  <c r="CB148" i="3"/>
  <c r="H147" i="16" s="1"/>
  <c r="CF148" i="3"/>
  <c r="L147" i="16" s="1"/>
  <c r="CJ148" i="3"/>
  <c r="P147" i="16" s="1"/>
  <c r="CB149" i="3"/>
  <c r="H148" i="16" s="1"/>
  <c r="CF149" i="3"/>
  <c r="L148" i="16" s="1"/>
  <c r="CJ149" i="3"/>
  <c r="P148" i="16" s="1"/>
  <c r="CB150" i="3"/>
  <c r="H149" i="16" s="1"/>
  <c r="CF150" i="3"/>
  <c r="CJ150" i="3"/>
  <c r="P149" i="16" s="1"/>
  <c r="CB151" i="3"/>
  <c r="H150" i="16" s="1"/>
  <c r="CF151" i="3"/>
  <c r="CJ151" i="3"/>
  <c r="P150" i="16" s="1"/>
  <c r="CB152" i="3"/>
  <c r="H151" i="16" s="1"/>
  <c r="CF152" i="3"/>
  <c r="CJ152" i="3"/>
  <c r="CB153" i="3"/>
  <c r="H152" i="16" s="1"/>
  <c r="CF153" i="3"/>
  <c r="CJ153" i="3"/>
  <c r="P152" i="16" s="1"/>
  <c r="CB154" i="3"/>
  <c r="H153" i="16" s="1"/>
  <c r="CF154" i="3"/>
  <c r="L153" i="16" s="1"/>
  <c r="CJ154" i="3"/>
  <c r="CB155" i="3"/>
  <c r="H154" i="16" s="1"/>
  <c r="CF155" i="3"/>
  <c r="L154" i="16" s="1"/>
  <c r="CJ155" i="3"/>
  <c r="P154" i="16" s="1"/>
  <c r="CB156" i="3"/>
  <c r="H155" i="16" s="1"/>
  <c r="CF156" i="3"/>
  <c r="L155" i="16" s="1"/>
  <c r="CJ156" i="3"/>
  <c r="P155" i="16" s="1"/>
  <c r="CB157" i="3"/>
  <c r="H156" i="16" s="1"/>
  <c r="CF157" i="3"/>
  <c r="L156" i="16" s="1"/>
  <c r="CJ157" i="3"/>
  <c r="P156" i="16" s="1"/>
  <c r="CB158" i="3"/>
  <c r="H157" i="16" s="1"/>
  <c r="CF158" i="3"/>
  <c r="L157" i="16" s="1"/>
  <c r="CJ158" i="3"/>
  <c r="P157" i="16" s="1"/>
  <c r="CB159" i="3"/>
  <c r="H158" i="16" s="1"/>
  <c r="CF159" i="3"/>
  <c r="L158" i="16" s="1"/>
  <c r="CJ159" i="3"/>
  <c r="P158" i="16" s="1"/>
  <c r="CB160" i="3"/>
  <c r="CJ160" i="3"/>
  <c r="P159" i="16" s="1"/>
  <c r="CB161" i="3"/>
  <c r="H160" i="16" s="1"/>
  <c r="CF161" i="3"/>
  <c r="L160" i="16" s="1"/>
  <c r="CJ161" i="3"/>
  <c r="P160" i="16" s="1"/>
  <c r="CB162" i="3"/>
  <c r="H161" i="16" s="1"/>
  <c r="CF162" i="3"/>
  <c r="L161" i="16" s="1"/>
  <c r="CJ162" i="3"/>
  <c r="CB163" i="3"/>
  <c r="CF163" i="3"/>
  <c r="L162" i="16" s="1"/>
  <c r="CJ163" i="3"/>
  <c r="P162" i="16" s="1"/>
  <c r="CB164" i="3"/>
  <c r="H163" i="16" s="1"/>
  <c r="CF164" i="3"/>
  <c r="L163" i="16" s="1"/>
  <c r="CJ164" i="3"/>
  <c r="P163" i="16" s="1"/>
  <c r="CB165" i="3"/>
  <c r="H164" i="16" s="1"/>
  <c r="CF165" i="3"/>
  <c r="L164" i="16" s="1"/>
  <c r="CJ165" i="3"/>
  <c r="P164" i="16" s="1"/>
  <c r="CB166" i="3"/>
  <c r="CF166" i="3"/>
  <c r="L165" i="16" s="1"/>
  <c r="CJ166" i="3"/>
  <c r="CB167" i="3"/>
  <c r="H166" i="16" s="1"/>
  <c r="CF167" i="3"/>
  <c r="CJ167" i="3"/>
  <c r="P166" i="16" s="1"/>
  <c r="CB168" i="3"/>
  <c r="H167" i="16" s="1"/>
  <c r="CF168" i="3"/>
  <c r="L167" i="16" s="1"/>
  <c r="CJ168" i="3"/>
  <c r="P167" i="16" s="1"/>
  <c r="CB169" i="3"/>
  <c r="H168" i="16" s="1"/>
  <c r="CF169" i="3"/>
  <c r="L168" i="16" s="1"/>
  <c r="CJ169" i="3"/>
  <c r="CB170" i="3"/>
  <c r="CF170" i="3"/>
  <c r="L169" i="16" s="1"/>
  <c r="CJ170" i="3"/>
  <c r="P169" i="16" s="1"/>
  <c r="CL171" i="3"/>
  <c r="R170" i="16" s="1"/>
  <c r="CH170" i="3"/>
  <c r="N169" i="16" s="1"/>
  <c r="CD169" i="3"/>
  <c r="J168" i="16" s="1"/>
  <c r="CD167" i="3"/>
  <c r="J166" i="16" s="1"/>
  <c r="CH165" i="3"/>
  <c r="N164" i="16" s="1"/>
  <c r="CD164" i="3"/>
  <c r="CL162" i="3"/>
  <c r="R161" i="16" s="1"/>
  <c r="CH161" i="3"/>
  <c r="N160" i="16" s="1"/>
  <c r="CK159" i="3"/>
  <c r="Q158" i="16" s="1"/>
  <c r="CK171" i="3"/>
  <c r="Q170" i="16" s="1"/>
  <c r="CG171" i="3"/>
  <c r="M170" i="16" s="1"/>
  <c r="CC171" i="3"/>
  <c r="I170" i="16" s="1"/>
  <c r="CM93" i="3"/>
  <c r="S92" i="16" s="1"/>
  <c r="CI93" i="3"/>
  <c r="O92" i="16" s="1"/>
  <c r="CE93" i="3"/>
  <c r="K92" i="16" s="1"/>
  <c r="CC94" i="3"/>
  <c r="I93" i="16" s="1"/>
  <c r="CG94" i="3"/>
  <c r="M93" i="16" s="1"/>
  <c r="CK94" i="3"/>
  <c r="Q93" i="16" s="1"/>
  <c r="CC95" i="3"/>
  <c r="I94" i="16" s="1"/>
  <c r="CG95" i="3"/>
  <c r="M94" i="16" s="1"/>
  <c r="CK95" i="3"/>
  <c r="Q94" i="16" s="1"/>
  <c r="CC96" i="3"/>
  <c r="I95" i="16" s="1"/>
  <c r="CG96" i="3"/>
  <c r="M95" i="16" s="1"/>
  <c r="CK96" i="3"/>
  <c r="Q95" i="16" s="1"/>
  <c r="CC97" i="3"/>
  <c r="I96" i="16" s="1"/>
  <c r="CG97" i="3"/>
  <c r="CK97" i="3"/>
  <c r="Q96" i="16" s="1"/>
  <c r="CC98" i="3"/>
  <c r="I97" i="16" s="1"/>
  <c r="CG98" i="3"/>
  <c r="CK98" i="3"/>
  <c r="Q97" i="16" s="1"/>
  <c r="CC99" i="3"/>
  <c r="I98" i="16" s="1"/>
  <c r="CG99" i="3"/>
  <c r="M98" i="16" s="1"/>
  <c r="CK99" i="3"/>
  <c r="Q98" i="16" s="1"/>
  <c r="CC100" i="3"/>
  <c r="I99" i="16" s="1"/>
  <c r="CG100" i="3"/>
  <c r="M99" i="16" s="1"/>
  <c r="CK100" i="3"/>
  <c r="Q99" i="16" s="1"/>
  <c r="CC101" i="3"/>
  <c r="I100" i="16" s="1"/>
  <c r="CG101" i="3"/>
  <c r="M100" i="16" s="1"/>
  <c r="CK101" i="3"/>
  <c r="Q100" i="16" s="1"/>
  <c r="CC102" i="3"/>
  <c r="I101" i="16" s="1"/>
  <c r="CG102" i="3"/>
  <c r="M101" i="16" s="1"/>
  <c r="CK102" i="3"/>
  <c r="Q101" i="16" s="1"/>
  <c r="CC103" i="3"/>
  <c r="I102" i="16" s="1"/>
  <c r="CG103" i="3"/>
  <c r="M102" i="16" s="1"/>
  <c r="CK103" i="3"/>
  <c r="Q102" i="16" s="1"/>
  <c r="CC104" i="3"/>
  <c r="I103" i="16" s="1"/>
  <c r="CG104" i="3"/>
  <c r="M103" i="16" s="1"/>
  <c r="CK104" i="3"/>
  <c r="Q103" i="16" s="1"/>
  <c r="CC105" i="3"/>
  <c r="I104" i="16" s="1"/>
  <c r="CG105" i="3"/>
  <c r="CK105" i="3"/>
  <c r="Q104" i="16" s="1"/>
  <c r="CC106" i="3"/>
  <c r="I105" i="16" s="1"/>
  <c r="CG106" i="3"/>
  <c r="M105" i="16" s="1"/>
  <c r="CK106" i="3"/>
  <c r="CC107" i="3"/>
  <c r="I106" i="16" s="1"/>
  <c r="CG107" i="3"/>
  <c r="M106" i="16" s="1"/>
  <c r="CK107" i="3"/>
  <c r="Q106" i="16" s="1"/>
  <c r="CC108" i="3"/>
  <c r="I107" i="16" s="1"/>
  <c r="CG108" i="3"/>
  <c r="M107" i="16" s="1"/>
  <c r="CK108" i="3"/>
  <c r="Q107" i="16" s="1"/>
  <c r="CC109" i="3"/>
  <c r="I108" i="16" s="1"/>
  <c r="CG109" i="3"/>
  <c r="M108" i="16" s="1"/>
  <c r="CK109" i="3"/>
  <c r="Q108" i="16" s="1"/>
  <c r="CC110" i="3"/>
  <c r="I109" i="16" s="1"/>
  <c r="CG110" i="3"/>
  <c r="M109" i="16" s="1"/>
  <c r="CK110" i="3"/>
  <c r="Q109" i="16" s="1"/>
  <c r="CC111" i="3"/>
  <c r="I110" i="16" s="1"/>
  <c r="CG111" i="3"/>
  <c r="M110" i="16" s="1"/>
  <c r="CK111" i="3"/>
  <c r="Q110" i="16" s="1"/>
  <c r="CC112" i="3"/>
  <c r="I111" i="16" s="1"/>
  <c r="CG112" i="3"/>
  <c r="M111" i="16" s="1"/>
  <c r="CK112" i="3"/>
  <c r="Q111" i="16" s="1"/>
  <c r="CC113" i="3"/>
  <c r="I112" i="16" s="1"/>
  <c r="CG113" i="3"/>
  <c r="M112" i="16" s="1"/>
  <c r="CK113" i="3"/>
  <c r="Q112" i="16" s="1"/>
  <c r="CC114" i="3"/>
  <c r="I113" i="16" s="1"/>
  <c r="CG114" i="3"/>
  <c r="M113" i="16" s="1"/>
  <c r="CK114" i="3"/>
  <c r="Q113" i="16" s="1"/>
  <c r="CC115" i="3"/>
  <c r="I114" i="16" s="1"/>
  <c r="CG115" i="3"/>
  <c r="M114" i="16" s="1"/>
  <c r="CK115" i="3"/>
  <c r="Q114" i="16" s="1"/>
  <c r="CC116" i="3"/>
  <c r="I115" i="16" s="1"/>
  <c r="CG116" i="3"/>
  <c r="M115" i="16" s="1"/>
  <c r="CK116" i="3"/>
  <c r="Q115" i="16" s="1"/>
  <c r="CC117" i="3"/>
  <c r="I116" i="16" s="1"/>
  <c r="CG117" i="3"/>
  <c r="M116" i="16" s="1"/>
  <c r="CK117" i="3"/>
  <c r="Q116" i="16" s="1"/>
  <c r="CC118" i="3"/>
  <c r="I117" i="16" s="1"/>
  <c r="CG118" i="3"/>
  <c r="M117" i="16" s="1"/>
  <c r="CK118" i="3"/>
  <c r="Q117" i="16" s="1"/>
  <c r="CC119" i="3"/>
  <c r="I118" i="16" s="1"/>
  <c r="CG119" i="3"/>
  <c r="M118" i="16" s="1"/>
  <c r="CK119" i="3"/>
  <c r="Q118" i="16" s="1"/>
  <c r="CC120" i="3"/>
  <c r="I119" i="16" s="1"/>
  <c r="CG120" i="3"/>
  <c r="M119" i="16" s="1"/>
  <c r="CK120" i="3"/>
  <c r="Q119" i="16" s="1"/>
  <c r="CC121" i="3"/>
  <c r="I120" i="16" s="1"/>
  <c r="CG121" i="3"/>
  <c r="M120" i="16" s="1"/>
  <c r="CK121" i="3"/>
  <c r="Q120" i="16" s="1"/>
  <c r="CC122" i="3"/>
  <c r="I121" i="16" s="1"/>
  <c r="CG122" i="3"/>
  <c r="M121" i="16" s="1"/>
  <c r="CK122" i="3"/>
  <c r="Q121" i="16" s="1"/>
  <c r="CC123" i="3"/>
  <c r="I122" i="16" s="1"/>
  <c r="CG123" i="3"/>
  <c r="M122" i="16" s="1"/>
  <c r="CK123" i="3"/>
  <c r="Q122" i="16" s="1"/>
  <c r="CC124" i="3"/>
  <c r="I123" i="16" s="1"/>
  <c r="CG124" i="3"/>
  <c r="M123" i="16" s="1"/>
  <c r="CK124" i="3"/>
  <c r="Q123" i="16" s="1"/>
  <c r="CC125" i="3"/>
  <c r="I124" i="16" s="1"/>
  <c r="CG125" i="3"/>
  <c r="M124" i="16" s="1"/>
  <c r="CK125" i="3"/>
  <c r="Q124" i="16" s="1"/>
  <c r="CC126" i="3"/>
  <c r="I125" i="16" s="1"/>
  <c r="CG126" i="3"/>
  <c r="M125" i="16" s="1"/>
  <c r="CK126" i="3"/>
  <c r="Q125" i="16" s="1"/>
  <c r="CC127" i="3"/>
  <c r="I126" i="16" s="1"/>
  <c r="CG127" i="3"/>
  <c r="M126" i="16" s="1"/>
  <c r="CK127" i="3"/>
  <c r="Q126" i="16" s="1"/>
  <c r="CC128" i="3"/>
  <c r="I127" i="16" s="1"/>
  <c r="CG128" i="3"/>
  <c r="M127" i="16" s="1"/>
  <c r="CK128" i="3"/>
  <c r="Q127" i="16" s="1"/>
  <c r="CC129" i="3"/>
  <c r="I128" i="16" s="1"/>
  <c r="CG129" i="3"/>
  <c r="CK129" i="3"/>
  <c r="Q128" i="16" s="1"/>
  <c r="CC130" i="3"/>
  <c r="CG130" i="3"/>
  <c r="M129" i="16" s="1"/>
  <c r="CK130" i="3"/>
  <c r="Q129" i="16" s="1"/>
  <c r="CC131" i="3"/>
  <c r="I130" i="16" s="1"/>
  <c r="CG131" i="3"/>
  <c r="M130" i="16" s="1"/>
  <c r="CK131" i="3"/>
  <c r="Q130" i="16" s="1"/>
  <c r="CC132" i="3"/>
  <c r="I131" i="16" s="1"/>
  <c r="CG132" i="3"/>
  <c r="M131" i="16" s="1"/>
  <c r="CK132" i="3"/>
  <c r="CC133" i="3"/>
  <c r="I132" i="16" s="1"/>
  <c r="CG133" i="3"/>
  <c r="M132" i="16" s="1"/>
  <c r="CK133" i="3"/>
  <c r="Q132" i="16" s="1"/>
  <c r="CC134" i="3"/>
  <c r="I133" i="16" s="1"/>
  <c r="CG134" i="3"/>
  <c r="M133" i="16" s="1"/>
  <c r="CK134" i="3"/>
  <c r="Q133" i="16" s="1"/>
  <c r="CC135" i="3"/>
  <c r="I134" i="16" s="1"/>
  <c r="CG135" i="3"/>
  <c r="M134" i="16" s="1"/>
  <c r="CK135" i="3"/>
  <c r="Q134" i="16" s="1"/>
  <c r="CC136" i="3"/>
  <c r="I135" i="16" s="1"/>
  <c r="CG136" i="3"/>
  <c r="M135" i="16" s="1"/>
  <c r="CK136" i="3"/>
  <c r="Q135" i="16" s="1"/>
  <c r="CC137" i="3"/>
  <c r="I136" i="16" s="1"/>
  <c r="CG137" i="3"/>
  <c r="M136" i="16" s="1"/>
  <c r="CK137" i="3"/>
  <c r="Q136" i="16" s="1"/>
  <c r="CC138" i="3"/>
  <c r="I137" i="16" s="1"/>
  <c r="CG138" i="3"/>
  <c r="M137" i="16" s="1"/>
  <c r="CK138" i="3"/>
  <c r="Q137" i="16" s="1"/>
  <c r="CC139" i="3"/>
  <c r="I138" i="16" s="1"/>
  <c r="CG139" i="3"/>
  <c r="M138" i="16" s="1"/>
  <c r="CK139" i="3"/>
  <c r="DK139" i="3" s="1"/>
  <c r="CC140" i="3"/>
  <c r="I139" i="16" s="1"/>
  <c r="CG140" i="3"/>
  <c r="M139" i="16" s="1"/>
  <c r="CK140" i="3"/>
  <c r="Q139" i="16" s="1"/>
  <c r="CC141" i="3"/>
  <c r="I140" i="16" s="1"/>
  <c r="CG141" i="3"/>
  <c r="M140" i="16" s="1"/>
  <c r="CK141" i="3"/>
  <c r="Q140" i="16" s="1"/>
  <c r="CC142" i="3"/>
  <c r="I141" i="16" s="1"/>
  <c r="CG142" i="3"/>
  <c r="M141" i="16" s="1"/>
  <c r="CK142" i="3"/>
  <c r="Q141" i="16" s="1"/>
  <c r="CC143" i="3"/>
  <c r="I142" i="16" s="1"/>
  <c r="CG143" i="3"/>
  <c r="M142" i="16" s="1"/>
  <c r="CK143" i="3"/>
  <c r="Q142" i="16" s="1"/>
  <c r="CC144" i="3"/>
  <c r="I143" i="16" s="1"/>
  <c r="CG144" i="3"/>
  <c r="M143" i="16" s="1"/>
  <c r="CK144" i="3"/>
  <c r="Q143" i="16" s="1"/>
  <c r="CC145" i="3"/>
  <c r="I144" i="16" s="1"/>
  <c r="CG145" i="3"/>
  <c r="M144" i="16" s="1"/>
  <c r="CK145" i="3"/>
  <c r="Q144" i="16" s="1"/>
  <c r="CC146" i="3"/>
  <c r="I145" i="16" s="1"/>
  <c r="CG146" i="3"/>
  <c r="M145" i="16" s="1"/>
  <c r="CK146" i="3"/>
  <c r="Q145" i="16" s="1"/>
  <c r="CC147" i="3"/>
  <c r="I146" i="16" s="1"/>
  <c r="CG147" i="3"/>
  <c r="M146" i="16" s="1"/>
  <c r="CK147" i="3"/>
  <c r="Q146" i="16" s="1"/>
  <c r="CC148" i="3"/>
  <c r="I147" i="16" s="1"/>
  <c r="CG148" i="3"/>
  <c r="M147" i="16" s="1"/>
  <c r="CK148" i="3"/>
  <c r="Q147" i="16" s="1"/>
  <c r="CC149" i="3"/>
  <c r="I148" i="16" s="1"/>
  <c r="CG149" i="3"/>
  <c r="M148" i="16" s="1"/>
  <c r="CK149" i="3"/>
  <c r="Q148" i="16" s="1"/>
  <c r="CC150" i="3"/>
  <c r="I149" i="16" s="1"/>
  <c r="CG150" i="3"/>
  <c r="M149" i="16" s="1"/>
  <c r="CK150" i="3"/>
  <c r="Q149" i="16" s="1"/>
  <c r="CC151" i="3"/>
  <c r="I150" i="16" s="1"/>
  <c r="CG151" i="3"/>
  <c r="M150" i="16" s="1"/>
  <c r="CK151" i="3"/>
  <c r="CC152" i="3"/>
  <c r="I151" i="16" s="1"/>
  <c r="CG152" i="3"/>
  <c r="M151" i="16" s="1"/>
  <c r="CK152" i="3"/>
  <c r="Q151" i="16" s="1"/>
  <c r="CC153" i="3"/>
  <c r="I152" i="16" s="1"/>
  <c r="CG153" i="3"/>
  <c r="M152" i="16" s="1"/>
  <c r="CK153" i="3"/>
  <c r="Q152" i="16" s="1"/>
  <c r="CC154" i="3"/>
  <c r="I153" i="16" s="1"/>
  <c r="CG154" i="3"/>
  <c r="M153" i="16" s="1"/>
  <c r="CK154" i="3"/>
  <c r="Q153" i="16" s="1"/>
  <c r="CC155" i="3"/>
  <c r="I154" i="16" s="1"/>
  <c r="CG155" i="3"/>
  <c r="M154" i="16" s="1"/>
  <c r="CK155" i="3"/>
  <c r="CC156" i="3"/>
  <c r="I155" i="16" s="1"/>
  <c r="CG156" i="3"/>
  <c r="CK156" i="3"/>
  <c r="Q155" i="16" s="1"/>
  <c r="CC157" i="3"/>
  <c r="I156" i="16" s="1"/>
  <c r="CG157" i="3"/>
  <c r="M156" i="16" s="1"/>
  <c r="CK157" i="3"/>
  <c r="Q156" i="16" s="1"/>
  <c r="CC158" i="3"/>
  <c r="I157" i="16" s="1"/>
  <c r="CK158" i="3"/>
  <c r="Q157" i="16" s="1"/>
  <c r="CG159" i="3"/>
  <c r="M158" i="16" s="1"/>
  <c r="CC160" i="3"/>
  <c r="I159" i="16" s="1"/>
  <c r="CG160" i="3"/>
  <c r="M159" i="16" s="1"/>
  <c r="CC161" i="3"/>
  <c r="I160" i="16" s="1"/>
  <c r="CG161" i="3"/>
  <c r="M160" i="16" s="1"/>
  <c r="CK161" i="3"/>
  <c r="Q160" i="16" s="1"/>
  <c r="CC162" i="3"/>
  <c r="I161" i="16" s="1"/>
  <c r="CG162" i="3"/>
  <c r="M161" i="16" s="1"/>
  <c r="CK162" i="3"/>
  <c r="Q161" i="16" s="1"/>
  <c r="CC163" i="3"/>
  <c r="I162" i="16" s="1"/>
  <c r="CG163" i="3"/>
  <c r="M162" i="16" s="1"/>
  <c r="CK163" i="3"/>
  <c r="CC164" i="3"/>
  <c r="I163" i="16" s="1"/>
  <c r="CG164" i="3"/>
  <c r="M163" i="16" s="1"/>
  <c r="CK164" i="3"/>
  <c r="Q163" i="16" s="1"/>
  <c r="CC165" i="3"/>
  <c r="I164" i="16" s="1"/>
  <c r="CG165" i="3"/>
  <c r="M164" i="16" s="1"/>
  <c r="CK165" i="3"/>
  <c r="Q164" i="16" s="1"/>
  <c r="CC166" i="3"/>
  <c r="I165" i="16" s="1"/>
  <c r="CG166" i="3"/>
  <c r="M165" i="16" s="1"/>
  <c r="CK166" i="3"/>
  <c r="Q165" i="16" s="1"/>
  <c r="CC167" i="3"/>
  <c r="I166" i="16" s="1"/>
  <c r="CG167" i="3"/>
  <c r="CK167" i="3"/>
  <c r="Q166" i="16" s="1"/>
  <c r="CC168" i="3"/>
  <c r="I167" i="16" s="1"/>
  <c r="CG168" i="3"/>
  <c r="M167" i="16" s="1"/>
  <c r="CK168" i="3"/>
  <c r="CC169" i="3"/>
  <c r="I168" i="16" s="1"/>
  <c r="CG169" i="3"/>
  <c r="M168" i="16" s="1"/>
  <c r="CK169" i="3"/>
  <c r="Q168" i="16" s="1"/>
  <c r="CC170" i="3"/>
  <c r="I169" i="16" s="1"/>
  <c r="CG170" i="3"/>
  <c r="M169" i="16" s="1"/>
  <c r="CK170" i="3"/>
  <c r="Q169" i="16" s="1"/>
  <c r="CC92" i="3"/>
  <c r="I91" i="16" s="1"/>
  <c r="CG92" i="3"/>
  <c r="M91" i="16" s="1"/>
  <c r="CK92" i="3"/>
  <c r="Q91" i="16" s="1"/>
  <c r="CH171" i="3"/>
  <c r="N170" i="16" s="1"/>
  <c r="CD170" i="3"/>
  <c r="J169" i="16" s="1"/>
  <c r="CL168" i="3"/>
  <c r="R167" i="16" s="1"/>
  <c r="CL166" i="3"/>
  <c r="R165" i="16" s="1"/>
  <c r="CD165" i="3"/>
  <c r="J164" i="16" s="1"/>
  <c r="CL163" i="3"/>
  <c r="R162" i="16" s="1"/>
  <c r="CH162" i="3"/>
  <c r="N161" i="16" s="1"/>
  <c r="CD161" i="3"/>
  <c r="J160" i="16" s="1"/>
  <c r="CC159" i="3"/>
  <c r="I158" i="16" s="1"/>
  <c r="CJ171" i="3"/>
  <c r="P170" i="16" s="1"/>
  <c r="CF171" i="3"/>
  <c r="L170" i="16" s="1"/>
  <c r="CB171" i="3"/>
  <c r="H170" i="16" s="1"/>
  <c r="CL93" i="3"/>
  <c r="R92" i="16" s="1"/>
  <c r="CH93" i="3"/>
  <c r="N92" i="16" s="1"/>
  <c r="CD93" i="3"/>
  <c r="J92" i="16" s="1"/>
  <c r="CD94" i="3"/>
  <c r="J93" i="16" s="1"/>
  <c r="CH94" i="3"/>
  <c r="N93" i="16" s="1"/>
  <c r="CL94" i="3"/>
  <c r="R93" i="16" s="1"/>
  <c r="CD95" i="3"/>
  <c r="J94" i="16" s="1"/>
  <c r="CH95" i="3"/>
  <c r="N94" i="16" s="1"/>
  <c r="CL95" i="3"/>
  <c r="R94" i="16" s="1"/>
  <c r="CD96" i="3"/>
  <c r="J95" i="16" s="1"/>
  <c r="CH96" i="3"/>
  <c r="N95" i="16" s="1"/>
  <c r="CL96" i="3"/>
  <c r="R95" i="16" s="1"/>
  <c r="CD97" i="3"/>
  <c r="J96" i="16" s="1"/>
  <c r="CH97" i="3"/>
  <c r="N96" i="16" s="1"/>
  <c r="CL97" i="3"/>
  <c r="R96" i="16" s="1"/>
  <c r="CD98" i="3"/>
  <c r="J97" i="16" s="1"/>
  <c r="CH98" i="3"/>
  <c r="N97" i="16" s="1"/>
  <c r="CL98" i="3"/>
  <c r="R97" i="16" s="1"/>
  <c r="CD99" i="3"/>
  <c r="J98" i="16" s="1"/>
  <c r="CH99" i="3"/>
  <c r="N98" i="16" s="1"/>
  <c r="CL99" i="3"/>
  <c r="R98" i="16" s="1"/>
  <c r="CD100" i="3"/>
  <c r="J99" i="16" s="1"/>
  <c r="CH100" i="3"/>
  <c r="N99" i="16" s="1"/>
  <c r="CL100" i="3"/>
  <c r="R99" i="16" s="1"/>
  <c r="CD101" i="3"/>
  <c r="J100" i="16" s="1"/>
  <c r="CH101" i="3"/>
  <c r="N100" i="16" s="1"/>
  <c r="CL101" i="3"/>
  <c r="R100" i="16" s="1"/>
  <c r="CD102" i="3"/>
  <c r="J101" i="16" s="1"/>
  <c r="CH102" i="3"/>
  <c r="CL102" i="3"/>
  <c r="R101" i="16" s="1"/>
  <c r="CD103" i="3"/>
  <c r="J102" i="16" s="1"/>
  <c r="CH103" i="3"/>
  <c r="N102" i="16" s="1"/>
  <c r="CL103" i="3"/>
  <c r="R102" i="16" s="1"/>
  <c r="CD104" i="3"/>
  <c r="J103" i="16" s="1"/>
  <c r="CH104" i="3"/>
  <c r="N103" i="16" s="1"/>
  <c r="CL104" i="3"/>
  <c r="R103" i="16" s="1"/>
  <c r="CD105" i="3"/>
  <c r="J104" i="16" s="1"/>
  <c r="CH105" i="3"/>
  <c r="N104" i="16" s="1"/>
  <c r="CL105" i="3"/>
  <c r="R104" i="16" s="1"/>
  <c r="CD106" i="3"/>
  <c r="J105" i="16" s="1"/>
  <c r="CH106" i="3"/>
  <c r="N105" i="16" s="1"/>
  <c r="CL106" i="3"/>
  <c r="R105" i="16" s="1"/>
  <c r="CD107" i="3"/>
  <c r="J106" i="16" s="1"/>
  <c r="CH107" i="3"/>
  <c r="N106" i="16" s="1"/>
  <c r="CL107" i="3"/>
  <c r="R106" i="16" s="1"/>
  <c r="CD108" i="3"/>
  <c r="J107" i="16" s="1"/>
  <c r="CH108" i="3"/>
  <c r="N107" i="16" s="1"/>
  <c r="CL108" i="3"/>
  <c r="R107" i="16" s="1"/>
  <c r="CD109" i="3"/>
  <c r="J108" i="16" s="1"/>
  <c r="CH109" i="3"/>
  <c r="N108" i="16" s="1"/>
  <c r="CL109" i="3"/>
  <c r="R108" i="16" s="1"/>
  <c r="CD110" i="3"/>
  <c r="J109" i="16" s="1"/>
  <c r="CH110" i="3"/>
  <c r="N109" i="16" s="1"/>
  <c r="CL110" i="3"/>
  <c r="R109" i="16" s="1"/>
  <c r="CD111" i="3"/>
  <c r="J110" i="16" s="1"/>
  <c r="CH111" i="3"/>
  <c r="N110" i="16" s="1"/>
  <c r="CL111" i="3"/>
  <c r="R110" i="16" s="1"/>
  <c r="CD112" i="3"/>
  <c r="J111" i="16" s="1"/>
  <c r="CH112" i="3"/>
  <c r="N111" i="16" s="1"/>
  <c r="CL112" i="3"/>
  <c r="R111" i="16" s="1"/>
  <c r="CD113" i="3"/>
  <c r="J112" i="16" s="1"/>
  <c r="CH113" i="3"/>
  <c r="N112" i="16" s="1"/>
  <c r="CL113" i="3"/>
  <c r="R112" i="16" s="1"/>
  <c r="CD114" i="3"/>
  <c r="J113" i="16" s="1"/>
  <c r="CH114" i="3"/>
  <c r="N113" i="16" s="1"/>
  <c r="CL114" i="3"/>
  <c r="R113" i="16" s="1"/>
  <c r="CD115" i="3"/>
  <c r="J114" i="16" s="1"/>
  <c r="CH115" i="3"/>
  <c r="N114" i="16" s="1"/>
  <c r="CL115" i="3"/>
  <c r="R114" i="16" s="1"/>
  <c r="CD116" i="3"/>
  <c r="J115" i="16" s="1"/>
  <c r="CH116" i="3"/>
  <c r="N115" i="16" s="1"/>
  <c r="CL116" i="3"/>
  <c r="R115" i="16" s="1"/>
  <c r="CD117" i="3"/>
  <c r="J116" i="16" s="1"/>
  <c r="CH117" i="3"/>
  <c r="N116" i="16" s="1"/>
  <c r="CL117" i="3"/>
  <c r="R116" i="16" s="1"/>
  <c r="CD118" i="3"/>
  <c r="J117" i="16" s="1"/>
  <c r="CH118" i="3"/>
  <c r="N117" i="16" s="1"/>
  <c r="CL118" i="3"/>
  <c r="R117" i="16" s="1"/>
  <c r="CD119" i="3"/>
  <c r="J118" i="16" s="1"/>
  <c r="CH119" i="3"/>
  <c r="N118" i="16" s="1"/>
  <c r="CL119" i="3"/>
  <c r="R118" i="16" s="1"/>
  <c r="CD120" i="3"/>
  <c r="J119" i="16" s="1"/>
  <c r="CH120" i="3"/>
  <c r="N119" i="16" s="1"/>
  <c r="CL120" i="3"/>
  <c r="R119" i="16" s="1"/>
  <c r="CD121" i="3"/>
  <c r="J120" i="16" s="1"/>
  <c r="CH121" i="3"/>
  <c r="CL121" i="3"/>
  <c r="R120" i="16" s="1"/>
  <c r="CD122" i="3"/>
  <c r="J121" i="16" s="1"/>
  <c r="CH122" i="3"/>
  <c r="N121" i="16" s="1"/>
  <c r="CL122" i="3"/>
  <c r="R121" i="16" s="1"/>
  <c r="CD123" i="3"/>
  <c r="J122" i="16" s="1"/>
  <c r="CH123" i="3"/>
  <c r="N122" i="16" s="1"/>
  <c r="CL123" i="3"/>
  <c r="R122" i="16" s="1"/>
  <c r="CD124" i="3"/>
  <c r="J123" i="16" s="1"/>
  <c r="CH124" i="3"/>
  <c r="N123" i="16" s="1"/>
  <c r="CL124" i="3"/>
  <c r="R123" i="16" s="1"/>
  <c r="CD125" i="3"/>
  <c r="J124" i="16" s="1"/>
  <c r="CH125" i="3"/>
  <c r="N124" i="16" s="1"/>
  <c r="CL125" i="3"/>
  <c r="R124" i="16" s="1"/>
  <c r="CD126" i="3"/>
  <c r="J125" i="16" s="1"/>
  <c r="CH126" i="3"/>
  <c r="N125" i="16" s="1"/>
  <c r="CL126" i="3"/>
  <c r="R125" i="16" s="1"/>
  <c r="CD127" i="3"/>
  <c r="J126" i="16" s="1"/>
  <c r="CH127" i="3"/>
  <c r="N126" i="16" s="1"/>
  <c r="CL127" i="3"/>
  <c r="R126" i="16" s="1"/>
  <c r="CD128" i="3"/>
  <c r="J127" i="16" s="1"/>
  <c r="CH128" i="3"/>
  <c r="N127" i="16" s="1"/>
  <c r="CL128" i="3"/>
  <c r="R127" i="16" s="1"/>
  <c r="CD129" i="3"/>
  <c r="J128" i="16" s="1"/>
  <c r="CH129" i="3"/>
  <c r="N128" i="16" s="1"/>
  <c r="CL129" i="3"/>
  <c r="R128" i="16" s="1"/>
  <c r="CD130" i="3"/>
  <c r="J129" i="16" s="1"/>
  <c r="CH130" i="3"/>
  <c r="N129" i="16" s="1"/>
  <c r="CL130" i="3"/>
  <c r="R129" i="16" s="1"/>
  <c r="CD131" i="3"/>
  <c r="J130" i="16" s="1"/>
  <c r="CH131" i="3"/>
  <c r="N130" i="16" s="1"/>
  <c r="CL131" i="3"/>
  <c r="R130" i="16" s="1"/>
  <c r="CD132" i="3"/>
  <c r="J131" i="16" s="1"/>
  <c r="CH132" i="3"/>
  <c r="N131" i="16" s="1"/>
  <c r="CL132" i="3"/>
  <c r="R131" i="16" s="1"/>
  <c r="CD133" i="3"/>
  <c r="J132" i="16" s="1"/>
  <c r="CH133" i="3"/>
  <c r="N132" i="16" s="1"/>
  <c r="CL133" i="3"/>
  <c r="R132" i="16" s="1"/>
  <c r="CD134" i="3"/>
  <c r="J133" i="16" s="1"/>
  <c r="CH134" i="3"/>
  <c r="N133" i="16" s="1"/>
  <c r="CL134" i="3"/>
  <c r="R133" i="16" s="1"/>
  <c r="CD135" i="3"/>
  <c r="J134" i="16" s="1"/>
  <c r="CH135" i="3"/>
  <c r="N134" i="16" s="1"/>
  <c r="CL135" i="3"/>
  <c r="R134" i="16" s="1"/>
  <c r="CD136" i="3"/>
  <c r="J135" i="16" s="1"/>
  <c r="CH136" i="3"/>
  <c r="N135" i="16" s="1"/>
  <c r="CL136" i="3"/>
  <c r="R135" i="16" s="1"/>
  <c r="CD137" i="3"/>
  <c r="J136" i="16" s="1"/>
  <c r="CH137" i="3"/>
  <c r="N136" i="16" s="1"/>
  <c r="CL137" i="3"/>
  <c r="R136" i="16" s="1"/>
  <c r="CD138" i="3"/>
  <c r="J137" i="16" s="1"/>
  <c r="CH138" i="3"/>
  <c r="N137" i="16" s="1"/>
  <c r="CL138" i="3"/>
  <c r="R137" i="16" s="1"/>
  <c r="CD139" i="3"/>
  <c r="J138" i="16" s="1"/>
  <c r="CH139" i="3"/>
  <c r="N138" i="16" s="1"/>
  <c r="CL139" i="3"/>
  <c r="R138" i="16" s="1"/>
  <c r="CD140" i="3"/>
  <c r="J139" i="16" s="1"/>
  <c r="CH140" i="3"/>
  <c r="N139" i="16" s="1"/>
  <c r="CL140" i="3"/>
  <c r="R139" i="16" s="1"/>
  <c r="CD141" i="3"/>
  <c r="J140" i="16" s="1"/>
  <c r="CH141" i="3"/>
  <c r="N140" i="16" s="1"/>
  <c r="CL141" i="3"/>
  <c r="R140" i="16" s="1"/>
  <c r="CD142" i="3"/>
  <c r="J141" i="16" s="1"/>
  <c r="CH142" i="3"/>
  <c r="N141" i="16" s="1"/>
  <c r="CL142" i="3"/>
  <c r="R141" i="16" s="1"/>
  <c r="CD143" i="3"/>
  <c r="J142" i="16" s="1"/>
  <c r="CH143" i="3"/>
  <c r="N142" i="16" s="1"/>
  <c r="CL143" i="3"/>
  <c r="R142" i="16" s="1"/>
  <c r="CD144" i="3"/>
  <c r="J143" i="16" s="1"/>
  <c r="CH144" i="3"/>
  <c r="N143" i="16" s="1"/>
  <c r="CL144" i="3"/>
  <c r="R143" i="16" s="1"/>
  <c r="CD145" i="3"/>
  <c r="J144" i="16" s="1"/>
  <c r="CH145" i="3"/>
  <c r="N144" i="16" s="1"/>
  <c r="CL145" i="3"/>
  <c r="R144" i="16" s="1"/>
  <c r="CD146" i="3"/>
  <c r="J145" i="16" s="1"/>
  <c r="CH146" i="3"/>
  <c r="N145" i="16" s="1"/>
  <c r="CL146" i="3"/>
  <c r="R145" i="16" s="1"/>
  <c r="CD147" i="3"/>
  <c r="J146" i="16" s="1"/>
  <c r="CH147" i="3"/>
  <c r="N146" i="16" s="1"/>
  <c r="CL147" i="3"/>
  <c r="R146" i="16" s="1"/>
  <c r="CD148" i="3"/>
  <c r="J147" i="16" s="1"/>
  <c r="CH148" i="3"/>
  <c r="N147" i="16" s="1"/>
  <c r="CL148" i="3"/>
  <c r="R147" i="16" s="1"/>
  <c r="CD149" i="3"/>
  <c r="J148" i="16" s="1"/>
  <c r="CH149" i="3"/>
  <c r="N148" i="16" s="1"/>
  <c r="CL149" i="3"/>
  <c r="R148" i="16" s="1"/>
  <c r="CD150" i="3"/>
  <c r="J149" i="16" s="1"/>
  <c r="CH150" i="3"/>
  <c r="N149" i="16" s="1"/>
  <c r="CL150" i="3"/>
  <c r="R149" i="16" s="1"/>
  <c r="CD151" i="3"/>
  <c r="J150" i="16" s="1"/>
  <c r="CH151" i="3"/>
  <c r="N150" i="16" s="1"/>
  <c r="CL151" i="3"/>
  <c r="R150" i="16" s="1"/>
  <c r="CD152" i="3"/>
  <c r="J151" i="16" s="1"/>
  <c r="CH152" i="3"/>
  <c r="N151" i="16" s="1"/>
  <c r="CL152" i="3"/>
  <c r="R151" i="16" s="1"/>
  <c r="CD153" i="3"/>
  <c r="J152" i="16" s="1"/>
  <c r="CH153" i="3"/>
  <c r="N152" i="16" s="1"/>
  <c r="CL153" i="3"/>
  <c r="R152" i="16" s="1"/>
  <c r="CD154" i="3"/>
  <c r="J153" i="16" s="1"/>
  <c r="CH154" i="3"/>
  <c r="N153" i="16" s="1"/>
  <c r="CL154" i="3"/>
  <c r="R153" i="16" s="1"/>
  <c r="CD155" i="3"/>
  <c r="J154" i="16" s="1"/>
  <c r="CH155" i="3"/>
  <c r="CL155" i="3"/>
  <c r="R154" i="16" s="1"/>
  <c r="CD156" i="3"/>
  <c r="J155" i="16" s="1"/>
  <c r="CH156" i="3"/>
  <c r="N155" i="16" s="1"/>
  <c r="CL156" i="3"/>
  <c r="R155" i="16" s="1"/>
  <c r="CD157" i="3"/>
  <c r="J156" i="16" s="1"/>
  <c r="CH157" i="3"/>
  <c r="N156" i="16" s="1"/>
  <c r="CL157" i="3"/>
  <c r="R156" i="16" s="1"/>
  <c r="CD158" i="3"/>
  <c r="J157" i="16" s="1"/>
  <c r="CH158" i="3"/>
  <c r="N157" i="16" s="1"/>
  <c r="CL158" i="3"/>
  <c r="R157" i="16" s="1"/>
  <c r="CD159" i="3"/>
  <c r="J158" i="16" s="1"/>
  <c r="CH159" i="3"/>
  <c r="N158" i="16" s="1"/>
  <c r="CL159" i="3"/>
  <c r="R158" i="16" s="1"/>
  <c r="CD160" i="3"/>
  <c r="J159" i="16" s="1"/>
  <c r="CH160" i="3"/>
  <c r="N159" i="16" s="1"/>
  <c r="CL160" i="3"/>
  <c r="R159" i="16" s="1"/>
  <c r="CD171" i="3"/>
  <c r="J170" i="16" s="1"/>
  <c r="CL169" i="3"/>
  <c r="R168" i="16" s="1"/>
  <c r="CH168" i="3"/>
  <c r="N167" i="16" s="1"/>
  <c r="CL167" i="3"/>
  <c r="R166" i="16" s="1"/>
  <c r="CH166" i="3"/>
  <c r="N165" i="16" s="1"/>
  <c r="CL164" i="3"/>
  <c r="R163" i="16" s="1"/>
  <c r="CH163" i="3"/>
  <c r="N162" i="16" s="1"/>
  <c r="CD162" i="3"/>
  <c r="J161" i="16" s="1"/>
  <c r="CK160" i="3"/>
  <c r="Q159" i="16" s="1"/>
  <c r="CG158" i="3"/>
  <c r="M157" i="16" s="1"/>
  <c r="CD92" i="3"/>
  <c r="J91" i="16" s="1"/>
  <c r="CH92" i="3"/>
  <c r="N91" i="16" s="1"/>
  <c r="CL92" i="3"/>
  <c r="R91" i="16" s="1"/>
  <c r="CE92" i="3"/>
  <c r="K91" i="16" s="1"/>
  <c r="CI92" i="3"/>
  <c r="O91" i="16" s="1"/>
  <c r="CM92" i="3"/>
  <c r="S91" i="16" s="1"/>
  <c r="CB92" i="3"/>
  <c r="H91" i="16" s="1"/>
  <c r="CF92" i="3"/>
  <c r="L91" i="16" s="1"/>
  <c r="CJ92" i="3"/>
  <c r="P91" i="16" s="1"/>
  <c r="V90" i="3"/>
  <c r="V84" i="3"/>
  <c r="DF170" i="3" l="1"/>
  <c r="DG170" i="3"/>
  <c r="DE170" i="3"/>
  <c r="DJ170" i="3"/>
  <c r="DK170" i="3"/>
  <c r="DI170" i="3"/>
  <c r="DD170" i="3"/>
  <c r="DL170" i="3"/>
  <c r="DM170" i="3"/>
  <c r="DC170" i="3"/>
  <c r="DH170" i="3"/>
  <c r="DL138" i="3"/>
  <c r="DL140" i="3"/>
  <c r="DL139" i="3"/>
  <c r="DK140" i="3"/>
  <c r="DK138" i="3"/>
  <c r="DB100" i="3"/>
  <c r="DM158" i="3"/>
  <c r="DX96" i="3"/>
  <c r="DR166" i="3"/>
  <c r="DB94" i="3"/>
  <c r="EA169" i="3"/>
  <c r="DT101" i="3"/>
  <c r="DP96" i="3"/>
  <c r="DP108" i="3"/>
  <c r="DE160" i="3"/>
  <c r="DX98" i="3"/>
  <c r="DF113" i="3"/>
  <c r="DI159" i="3"/>
  <c r="DP102" i="3"/>
  <c r="DM164" i="3"/>
  <c r="DI163" i="3"/>
  <c r="DT103" i="3"/>
  <c r="DJ104" i="3"/>
  <c r="EA164" i="3"/>
  <c r="DB98" i="3"/>
  <c r="DE162" i="3"/>
  <c r="DM160" i="3"/>
  <c r="DP94" i="3"/>
  <c r="DT99" i="3"/>
  <c r="DP106" i="3"/>
  <c r="DF103" i="3"/>
  <c r="DB114" i="3"/>
  <c r="T91" i="16"/>
  <c r="DV102" i="3"/>
  <c r="N101" i="16"/>
  <c r="DG129" i="3"/>
  <c r="M128" i="16"/>
  <c r="T170" i="16"/>
  <c r="DK163" i="3"/>
  <c r="Q162" i="16"/>
  <c r="DK155" i="3"/>
  <c r="Q154" i="16"/>
  <c r="DK151" i="3"/>
  <c r="Q150" i="16"/>
  <c r="Q138" i="16"/>
  <c r="DG98" i="3"/>
  <c r="M97" i="16"/>
  <c r="DX169" i="3"/>
  <c r="P168" i="16"/>
  <c r="T168" i="16" s="1"/>
  <c r="DP163" i="3"/>
  <c r="H162" i="16"/>
  <c r="DB160" i="3"/>
  <c r="H159" i="16"/>
  <c r="DJ154" i="3"/>
  <c r="P153" i="16"/>
  <c r="T153" i="16" s="1"/>
  <c r="DT153" i="3"/>
  <c r="L152" i="16"/>
  <c r="T152" i="16" s="1"/>
  <c r="DX146" i="3"/>
  <c r="P145" i="16"/>
  <c r="DT145" i="3"/>
  <c r="L144" i="16"/>
  <c r="DJ142" i="3"/>
  <c r="P141" i="16"/>
  <c r="T139" i="16"/>
  <c r="T127" i="16"/>
  <c r="T123" i="16"/>
  <c r="T119" i="16"/>
  <c r="T115" i="16"/>
  <c r="T111" i="16"/>
  <c r="T103" i="16"/>
  <c r="DM150" i="3"/>
  <c r="S149" i="16"/>
  <c r="DS148" i="3"/>
  <c r="K147" i="16"/>
  <c r="EA142" i="3"/>
  <c r="S141" i="16"/>
  <c r="DI141" i="3"/>
  <c r="O140" i="16"/>
  <c r="DW121" i="3"/>
  <c r="O120" i="16"/>
  <c r="DH155" i="3"/>
  <c r="N154" i="16"/>
  <c r="DK168" i="3"/>
  <c r="Q167" i="16"/>
  <c r="T167" i="16" s="1"/>
  <c r="DK132" i="3"/>
  <c r="Q131" i="16"/>
  <c r="T131" i="16" s="1"/>
  <c r="DC130" i="3"/>
  <c r="I129" i="16"/>
  <c r="T129" i="16" s="1"/>
  <c r="DX166" i="3"/>
  <c r="P165" i="16"/>
  <c r="DX162" i="3"/>
  <c r="P161" i="16"/>
  <c r="T161" i="16" s="1"/>
  <c r="T156" i="16"/>
  <c r="DT150" i="3"/>
  <c r="L149" i="16"/>
  <c r="T148" i="16"/>
  <c r="DX147" i="3"/>
  <c r="P146" i="16"/>
  <c r="DX139" i="3"/>
  <c r="P138" i="16"/>
  <c r="DB137" i="3"/>
  <c r="H136" i="16"/>
  <c r="DX135" i="3"/>
  <c r="P134" i="16"/>
  <c r="T134" i="16" s="1"/>
  <c r="T132" i="16"/>
  <c r="T124" i="16"/>
  <c r="DB121" i="3"/>
  <c r="H120" i="16"/>
  <c r="DT114" i="3"/>
  <c r="L113" i="16"/>
  <c r="T113" i="16" s="1"/>
  <c r="T108" i="16"/>
  <c r="DJ107" i="3"/>
  <c r="P106" i="16"/>
  <c r="DJ103" i="3"/>
  <c r="P102" i="16"/>
  <c r="T102" i="16" s="1"/>
  <c r="DF102" i="3"/>
  <c r="L101" i="16"/>
  <c r="DF98" i="3"/>
  <c r="L97" i="16"/>
  <c r="DJ95" i="3"/>
  <c r="P94" i="16"/>
  <c r="T92" i="16"/>
  <c r="EA139" i="3"/>
  <c r="S138" i="16"/>
  <c r="DE137" i="3"/>
  <c r="K136" i="16"/>
  <c r="DM115" i="3"/>
  <c r="S114" i="16"/>
  <c r="T114" i="16" s="1"/>
  <c r="DU167" i="3"/>
  <c r="M166" i="16"/>
  <c r="DH121" i="3"/>
  <c r="N120" i="16"/>
  <c r="DU156" i="3"/>
  <c r="M155" i="16"/>
  <c r="T155" i="16" s="1"/>
  <c r="DW117" i="3"/>
  <c r="O116" i="16"/>
  <c r="DW101" i="3"/>
  <c r="O100" i="16"/>
  <c r="DS100" i="3"/>
  <c r="K99" i="16"/>
  <c r="EA98" i="3"/>
  <c r="S97" i="16"/>
  <c r="DW97" i="3"/>
  <c r="O96" i="16"/>
  <c r="DS96" i="3"/>
  <c r="K95" i="16"/>
  <c r="DI106" i="3"/>
  <c r="O105" i="16"/>
  <c r="DE105" i="3"/>
  <c r="K104" i="16"/>
  <c r="DW98" i="3"/>
  <c r="O97" i="16"/>
  <c r="T164" i="16"/>
  <c r="T160" i="16"/>
  <c r="T157" i="16"/>
  <c r="DX152" i="3"/>
  <c r="P151" i="16"/>
  <c r="DF151" i="3"/>
  <c r="L150" i="16"/>
  <c r="DT147" i="3"/>
  <c r="L146" i="16"/>
  <c r="DT143" i="3"/>
  <c r="L142" i="16"/>
  <c r="T142" i="16" s="1"/>
  <c r="T137" i="16"/>
  <c r="DX136" i="3"/>
  <c r="P135" i="16"/>
  <c r="T133" i="16"/>
  <c r="DT131" i="3"/>
  <c r="L130" i="16"/>
  <c r="T130" i="16" s="1"/>
  <c r="T125" i="16"/>
  <c r="T121" i="16"/>
  <c r="T117" i="16"/>
  <c r="DF111" i="3"/>
  <c r="L110" i="16"/>
  <c r="T110" i="16" s="1"/>
  <c r="T109" i="16"/>
  <c r="T93" i="16"/>
  <c r="DS146" i="3"/>
  <c r="K145" i="16"/>
  <c r="EA144" i="3"/>
  <c r="S143" i="16"/>
  <c r="T143" i="16" s="1"/>
  <c r="DM136" i="3"/>
  <c r="S135" i="16"/>
  <c r="EA108" i="3"/>
  <c r="S107" i="16"/>
  <c r="T107" i="16" s="1"/>
  <c r="DS102" i="3"/>
  <c r="K101" i="16"/>
  <c r="EA100" i="3"/>
  <c r="S99" i="16"/>
  <c r="DW99" i="3"/>
  <c r="O98" i="16"/>
  <c r="T98" i="16" s="1"/>
  <c r="DS98" i="3"/>
  <c r="K97" i="16"/>
  <c r="EA96" i="3"/>
  <c r="S95" i="16"/>
  <c r="DW95" i="3"/>
  <c r="O94" i="16"/>
  <c r="DY106" i="3"/>
  <c r="Q105" i="16"/>
  <c r="DG105" i="3"/>
  <c r="M104" i="16"/>
  <c r="DG97" i="3"/>
  <c r="M96" i="16"/>
  <c r="DD164" i="3"/>
  <c r="J163" i="16"/>
  <c r="T163" i="16" s="1"/>
  <c r="DB170" i="3"/>
  <c r="H169" i="16"/>
  <c r="DT167" i="3"/>
  <c r="L166" i="16"/>
  <c r="DB166" i="3"/>
  <c r="H165" i="16"/>
  <c r="T158" i="16"/>
  <c r="DF152" i="3"/>
  <c r="L151" i="16"/>
  <c r="DB147" i="3"/>
  <c r="H146" i="16"/>
  <c r="DJ145" i="3"/>
  <c r="P144" i="16"/>
  <c r="DX141" i="3"/>
  <c r="P140" i="16"/>
  <c r="DB139" i="3"/>
  <c r="H138" i="16"/>
  <c r="DX129" i="3"/>
  <c r="P128" i="16"/>
  <c r="T126" i="16"/>
  <c r="T122" i="16"/>
  <c r="DP107" i="3"/>
  <c r="H106" i="16"/>
  <c r="DT96" i="3"/>
  <c r="L95" i="16"/>
  <c r="DM121" i="3"/>
  <c r="S120" i="16"/>
  <c r="DE119" i="3"/>
  <c r="K118" i="16"/>
  <c r="EA113" i="3"/>
  <c r="S112" i="16"/>
  <c r="DI100" i="3"/>
  <c r="O99" i="16"/>
  <c r="DZ165" i="3"/>
  <c r="DW165" i="3"/>
  <c r="DE164" i="3"/>
  <c r="DI161" i="3"/>
  <c r="DE158" i="3"/>
  <c r="DT135" i="3"/>
  <c r="DF100" i="3"/>
  <c r="DL165" i="3"/>
  <c r="DP93" i="3"/>
  <c r="DX101" i="3"/>
  <c r="DB103" i="3"/>
  <c r="DP109" i="3"/>
  <c r="DX119" i="3"/>
  <c r="DP99" i="3"/>
  <c r="DB113" i="3"/>
  <c r="DT160" i="3"/>
  <c r="DT93" i="3"/>
  <c r="DX105" i="3"/>
  <c r="DP113" i="3"/>
  <c r="DX144" i="3"/>
  <c r="DX117" i="3"/>
  <c r="DX133" i="3"/>
  <c r="DP152" i="3"/>
  <c r="DW170" i="3"/>
  <c r="DB93" i="3"/>
  <c r="DP95" i="3"/>
  <c r="DX97" i="3"/>
  <c r="DT100" i="3"/>
  <c r="DT112" i="3"/>
  <c r="DF116" i="3"/>
  <c r="DF160" i="3"/>
  <c r="DF93" i="3"/>
  <c r="DT104" i="3"/>
  <c r="DT116" i="3"/>
  <c r="DX128" i="3"/>
  <c r="DT137" i="3"/>
  <c r="DF134" i="3"/>
  <c r="DB99" i="3"/>
  <c r="DP115" i="3"/>
  <c r="DF108" i="3"/>
  <c r="DF118" i="3"/>
  <c r="DI145" i="3"/>
  <c r="DS117" i="3"/>
  <c r="DW155" i="3"/>
  <c r="DE154" i="3"/>
  <c r="DS154" i="3"/>
  <c r="DS152" i="3"/>
  <c r="DW151" i="3"/>
  <c r="DE150" i="3"/>
  <c r="DS150" i="3"/>
  <c r="EA148" i="3"/>
  <c r="DE144" i="3"/>
  <c r="DE142" i="3"/>
  <c r="DM140" i="3"/>
  <c r="DM138" i="3"/>
  <c r="DI137" i="3"/>
  <c r="DI135" i="3"/>
  <c r="DW135" i="3"/>
  <c r="EA133" i="3"/>
  <c r="DM131" i="3"/>
  <c r="EA131" i="3"/>
  <c r="DW130" i="3"/>
  <c r="DM128" i="3"/>
  <c r="DW127" i="3"/>
  <c r="DM124" i="3"/>
  <c r="EA124" i="3"/>
  <c r="EA121" i="3"/>
  <c r="DM119" i="3"/>
  <c r="EA119" i="3"/>
  <c r="DI118" i="3"/>
  <c r="DW118" i="3"/>
  <c r="EA115" i="3"/>
  <c r="DI114" i="3"/>
  <c r="DI111" i="3"/>
  <c r="DW111" i="3"/>
  <c r="DS110" i="3"/>
  <c r="DM109" i="3"/>
  <c r="DI108" i="3"/>
  <c r="DW108" i="3"/>
  <c r="DE107" i="3"/>
  <c r="DS107" i="3"/>
  <c r="DM105" i="3"/>
  <c r="EA105" i="3"/>
  <c r="DI98" i="3"/>
  <c r="DE97" i="3"/>
  <c r="DI96" i="3"/>
  <c r="DW96" i="3"/>
  <c r="EA95" i="3"/>
  <c r="DI94" i="3"/>
  <c r="DW94" i="3"/>
  <c r="DQ93" i="3"/>
  <c r="DY93" i="3"/>
  <c r="DI171" i="3"/>
  <c r="DW171" i="3"/>
  <c r="DW114" i="3"/>
  <c r="DI130" i="3"/>
  <c r="DM117" i="3"/>
  <c r="DM133" i="3"/>
  <c r="DI155" i="3"/>
  <c r="DS156" i="3"/>
  <c r="DE156" i="3"/>
  <c r="DW153" i="3"/>
  <c r="EA150" i="3"/>
  <c r="DM146" i="3"/>
  <c r="EA146" i="3"/>
  <c r="EA136" i="3"/>
  <c r="DS133" i="3"/>
  <c r="DM113" i="3"/>
  <c r="DE117" i="3"/>
  <c r="DW157" i="3"/>
  <c r="EA156" i="3"/>
  <c r="DM156" i="3"/>
  <c r="EA154" i="3"/>
  <c r="DM152" i="3"/>
  <c r="DE148" i="3"/>
  <c r="DI147" i="3"/>
  <c r="DW147" i="3"/>
  <c r="DE146" i="3"/>
  <c r="DM144" i="3"/>
  <c r="DI143" i="3"/>
  <c r="DW143" i="3"/>
  <c r="DM142" i="3"/>
  <c r="DW141" i="3"/>
  <c r="DI139" i="3"/>
  <c r="DE138" i="3"/>
  <c r="DS136" i="3"/>
  <c r="DI134" i="3"/>
  <c r="DW134" i="3"/>
  <c r="DW132" i="3"/>
  <c r="DE131" i="3"/>
  <c r="DW129" i="3"/>
  <c r="DE128" i="3"/>
  <c r="DS124" i="3"/>
  <c r="DS121" i="3"/>
  <c r="DS119" i="3"/>
  <c r="DI116" i="3"/>
  <c r="DW116" i="3"/>
  <c r="DE115" i="3"/>
  <c r="DS115" i="3"/>
  <c r="DE113" i="3"/>
  <c r="DS113" i="3"/>
  <c r="DI112" i="3"/>
  <c r="DM110" i="3"/>
  <c r="DE109" i="3"/>
  <c r="EA107" i="3"/>
  <c r="DW106" i="3"/>
  <c r="DS105" i="3"/>
  <c r="DI104" i="3"/>
  <c r="DW104" i="3"/>
  <c r="DM103" i="3"/>
  <c r="DS103" i="3"/>
  <c r="DE103" i="3"/>
  <c r="EA101" i="3"/>
  <c r="DE101" i="3"/>
  <c r="DS101" i="3"/>
  <c r="DW100" i="3"/>
  <c r="DE99" i="3"/>
  <c r="DW112" i="3"/>
  <c r="DE124" i="3"/>
  <c r="DI132" i="3"/>
  <c r="DE152" i="3"/>
  <c r="DE110" i="3"/>
  <c r="EA152" i="3"/>
  <c r="DM101" i="3"/>
  <c r="DM107" i="3"/>
  <c r="DW137" i="3"/>
  <c r="EA110" i="3"/>
  <c r="DE121" i="3"/>
  <c r="DI129" i="3"/>
  <c r="DE133" i="3"/>
  <c r="DS144" i="3"/>
  <c r="DM154" i="3"/>
  <c r="EA117" i="3"/>
  <c r="DI127" i="3"/>
  <c r="DS142" i="3"/>
  <c r="DM95" i="3"/>
  <c r="EA103" i="3"/>
  <c r="EA109" i="3"/>
  <c r="DS131" i="3"/>
  <c r="DW149" i="3"/>
  <c r="DM99" i="3"/>
  <c r="EA99" i="3"/>
  <c r="DS99" i="3"/>
  <c r="EA97" i="3"/>
  <c r="DM97" i="3"/>
  <c r="DS97" i="3"/>
  <c r="DX116" i="3"/>
  <c r="DB149" i="3"/>
  <c r="DX118" i="3"/>
  <c r="DI109" i="3"/>
  <c r="DV167" i="3"/>
  <c r="DJ108" i="3"/>
  <c r="DX93" i="3"/>
  <c r="DT95" i="3"/>
  <c r="DT97" i="3"/>
  <c r="DX100" i="3"/>
  <c r="DX102" i="3"/>
  <c r="DX104" i="3"/>
  <c r="DX106" i="3"/>
  <c r="DT110" i="3"/>
  <c r="DP112" i="3"/>
  <c r="DT115" i="3"/>
  <c r="DT117" i="3"/>
  <c r="DJ102" i="3"/>
  <c r="DB116" i="3"/>
  <c r="DF109" i="3"/>
  <c r="DF121" i="3"/>
  <c r="DB108" i="3"/>
  <c r="DJ114" i="3"/>
  <c r="DR163" i="3"/>
  <c r="DT105" i="3"/>
  <c r="DX111" i="3"/>
  <c r="DP116" i="3"/>
  <c r="DT121" i="3"/>
  <c r="DT140" i="3"/>
  <c r="DJ98" i="3"/>
  <c r="DB106" i="3"/>
  <c r="DJ111" i="3"/>
  <c r="DP111" i="3"/>
  <c r="DP164" i="3"/>
  <c r="DF99" i="3"/>
  <c r="DF107" i="3"/>
  <c r="DF140" i="3"/>
  <c r="DB96" i="3"/>
  <c r="DJ100" i="3"/>
  <c r="DX108" i="3"/>
  <c r="DJ93" i="3"/>
  <c r="DX94" i="3"/>
  <c r="DP98" i="3"/>
  <c r="DP100" i="3"/>
  <c r="DP104" i="3"/>
  <c r="DT107" i="3"/>
  <c r="DX112" i="3"/>
  <c r="DP118" i="3"/>
  <c r="DJ94" i="3"/>
  <c r="DB102" i="3"/>
  <c r="DJ106" i="3"/>
  <c r="DF110" i="3"/>
  <c r="DF95" i="3"/>
  <c r="DJ96" i="3"/>
  <c r="DB104" i="3"/>
  <c r="DB127" i="3"/>
  <c r="DP128" i="3"/>
  <c r="DP146" i="3"/>
  <c r="DF141" i="3"/>
  <c r="DP140" i="3"/>
  <c r="DJ138" i="3"/>
  <c r="DE111" i="3"/>
  <c r="DS116" i="3"/>
  <c r="DM112" i="3"/>
  <c r="DI113" i="3"/>
  <c r="DW131" i="3"/>
  <c r="DM102" i="3"/>
  <c r="EA93" i="3"/>
  <c r="DP143" i="3"/>
  <c r="DB155" i="3"/>
  <c r="DX160" i="3"/>
  <c r="DP155" i="3"/>
  <c r="DB168" i="3"/>
  <c r="DT166" i="3"/>
  <c r="DM137" i="3"/>
  <c r="DI107" i="3"/>
  <c r="DS114" i="3"/>
  <c r="DM171" i="3"/>
  <c r="DS108" i="3"/>
  <c r="EA111" i="3"/>
  <c r="DI119" i="3"/>
  <c r="EA149" i="3"/>
  <c r="DM151" i="3"/>
  <c r="EA157" i="3"/>
  <c r="DS155" i="3"/>
  <c r="DI105" i="3"/>
  <c r="DE114" i="3"/>
  <c r="DS132" i="3"/>
  <c r="DE118" i="3"/>
  <c r="DW109" i="3"/>
  <c r="DI115" i="3"/>
  <c r="DM127" i="3"/>
  <c r="DS111" i="3"/>
  <c r="EA112" i="3"/>
  <c r="DM94" i="3"/>
  <c r="DM104" i="3"/>
  <c r="DM161" i="3"/>
  <c r="DW146" i="3"/>
  <c r="EA129" i="3"/>
  <c r="DM135" i="3"/>
  <c r="EA114" i="3"/>
  <c r="DI138" i="3"/>
  <c r="DW144" i="3"/>
  <c r="DW128" i="3"/>
  <c r="DI131" i="3"/>
  <c r="DS118" i="3"/>
  <c r="DM116" i="3"/>
  <c r="DM106" i="3"/>
  <c r="DS112" i="3"/>
  <c r="DI124" i="3"/>
  <c r="DS143" i="3"/>
  <c r="EA171" i="3"/>
  <c r="DW113" i="3"/>
  <c r="DW115" i="3"/>
  <c r="DW119" i="3"/>
  <c r="DI128" i="3"/>
  <c r="DE134" i="3"/>
  <c r="EA147" i="3"/>
  <c r="DS130" i="3"/>
  <c r="DE94" i="3"/>
  <c r="DE104" i="3"/>
  <c r="DW110" i="3"/>
  <c r="DE112" i="3"/>
  <c r="DE171" i="3"/>
  <c r="DW138" i="3"/>
  <c r="DM147" i="3"/>
  <c r="EA132" i="3"/>
  <c r="DS135" i="3"/>
  <c r="DE139" i="3"/>
  <c r="DE149" i="3"/>
  <c r="DS127" i="3"/>
  <c r="DM143" i="3"/>
  <c r="DW162" i="3"/>
  <c r="DS153" i="3"/>
  <c r="DS151" i="3"/>
  <c r="DM149" i="3"/>
  <c r="DE151" i="3"/>
  <c r="DE153" i="3"/>
  <c r="EA161" i="3"/>
  <c r="DW156" i="3"/>
  <c r="DI136" i="3"/>
  <c r="DT130" i="3"/>
  <c r="DT134" i="3"/>
  <c r="DU101" i="3"/>
  <c r="DF130" i="3"/>
  <c r="DM139" i="3"/>
  <c r="DS137" i="3"/>
  <c r="EA134" i="3"/>
  <c r="DI133" i="3"/>
  <c r="EA130" i="3"/>
  <c r="DS129" i="3"/>
  <c r="DI121" i="3"/>
  <c r="EA118" i="3"/>
  <c r="DI117" i="3"/>
  <c r="DM108" i="3"/>
  <c r="DE106" i="3"/>
  <c r="DW103" i="3"/>
  <c r="DE102" i="3"/>
  <c r="DI101" i="3"/>
  <c r="DM100" i="3"/>
  <c r="DE100" i="3"/>
  <c r="DI99" i="3"/>
  <c r="DM98" i="3"/>
  <c r="DE98" i="3"/>
  <c r="DI97" i="3"/>
  <c r="DM96" i="3"/>
  <c r="DE96" i="3"/>
  <c r="DI95" i="3"/>
  <c r="DP138" i="3"/>
  <c r="DJ136" i="3"/>
  <c r="DT132" i="3"/>
  <c r="DF129" i="3"/>
  <c r="DX124" i="3"/>
  <c r="DJ121" i="3"/>
  <c r="DP121" i="3"/>
  <c r="DB117" i="3"/>
  <c r="DF114" i="3"/>
  <c r="DT111" i="3"/>
  <c r="DX109" i="3"/>
  <c r="DX107" i="3"/>
  <c r="DB107" i="3"/>
  <c r="DF106" i="3"/>
  <c r="DT106" i="3"/>
  <c r="DP105" i="3"/>
  <c r="DX103" i="3"/>
  <c r="DT102" i="3"/>
  <c r="DP101" i="3"/>
  <c r="DJ99" i="3"/>
  <c r="DX99" i="3"/>
  <c r="DT98" i="3"/>
  <c r="DP97" i="3"/>
  <c r="DF96" i="3"/>
  <c r="DX95" i="3"/>
  <c r="DT94" i="3"/>
  <c r="DK141" i="3"/>
  <c r="DX115" i="3"/>
  <c r="DP117" i="3"/>
  <c r="DT118" i="3"/>
  <c r="DP131" i="3"/>
  <c r="DX138" i="3"/>
  <c r="DP124" i="3"/>
  <c r="DB124" i="3"/>
  <c r="DJ113" i="3"/>
  <c r="DB131" i="3"/>
  <c r="DB144" i="3"/>
  <c r="DF112" i="3"/>
  <c r="DC111" i="3"/>
  <c r="DW93" i="3"/>
  <c r="DP103" i="3"/>
  <c r="DT108" i="3"/>
  <c r="DX110" i="3"/>
  <c r="DX113" i="3"/>
  <c r="DT127" i="3"/>
  <c r="DX131" i="3"/>
  <c r="DP136" i="3"/>
  <c r="DP144" i="3"/>
  <c r="DP154" i="3"/>
  <c r="DF94" i="3"/>
  <c r="DB119" i="3"/>
  <c r="DB110" i="3"/>
  <c r="DX156" i="3"/>
  <c r="DB95" i="3"/>
  <c r="DJ117" i="3"/>
  <c r="DJ144" i="3"/>
  <c r="DP133" i="3"/>
  <c r="DF104" i="3"/>
  <c r="DR168" i="3"/>
  <c r="DF166" i="3"/>
  <c r="DM165" i="3"/>
  <c r="DI160" i="3"/>
  <c r="DW154" i="3"/>
  <c r="DS171" i="3"/>
  <c r="DE108" i="3"/>
  <c r="DM111" i="3"/>
  <c r="DE116" i="3"/>
  <c r="EA127" i="3"/>
  <c r="DS134" i="3"/>
  <c r="EA135" i="3"/>
  <c r="EA137" i="3"/>
  <c r="DI144" i="3"/>
  <c r="DW148" i="3"/>
  <c r="EA153" i="3"/>
  <c r="DS157" i="3"/>
  <c r="EA159" i="3"/>
  <c r="DS145" i="3"/>
  <c r="EA116" i="3"/>
  <c r="DE129" i="3"/>
  <c r="DE130" i="3"/>
  <c r="DM132" i="3"/>
  <c r="DM134" i="3"/>
  <c r="DE135" i="3"/>
  <c r="DM141" i="3"/>
  <c r="DE145" i="3"/>
  <c r="DS163" i="3"/>
  <c r="EA155" i="3"/>
  <c r="DS94" i="3"/>
  <c r="EA94" i="3"/>
  <c r="EA102" i="3"/>
  <c r="DI103" i="3"/>
  <c r="DS104" i="3"/>
  <c r="EA104" i="3"/>
  <c r="DW105" i="3"/>
  <c r="DS106" i="3"/>
  <c r="EA106" i="3"/>
  <c r="DW107" i="3"/>
  <c r="DI110" i="3"/>
  <c r="DM114" i="3"/>
  <c r="DE127" i="3"/>
  <c r="DM129" i="3"/>
  <c r="DM130" i="3"/>
  <c r="DE132" i="3"/>
  <c r="DI140" i="3"/>
  <c r="DS147" i="3"/>
  <c r="DI152" i="3"/>
  <c r="DE166" i="3"/>
  <c r="DM168" i="3"/>
  <c r="DU93" i="3"/>
  <c r="DW158" i="3"/>
  <c r="DI148" i="3"/>
  <c r="DM153" i="3"/>
  <c r="DE157" i="3"/>
  <c r="DM159" i="3"/>
  <c r="DM163" i="3"/>
  <c r="EA145" i="3"/>
  <c r="DS139" i="3"/>
  <c r="EA141" i="3"/>
  <c r="DS149" i="3"/>
  <c r="EA151" i="3"/>
  <c r="EA166" i="3"/>
  <c r="DW124" i="3"/>
  <c r="DW133" i="3"/>
  <c r="DW136" i="3"/>
  <c r="DS141" i="3"/>
  <c r="DS159" i="3"/>
  <c r="DM118" i="3"/>
  <c r="EA165" i="3"/>
  <c r="DW160" i="3"/>
  <c r="DE163" i="3"/>
  <c r="DI142" i="3"/>
  <c r="DM145" i="3"/>
  <c r="DW150" i="3"/>
  <c r="DE159" i="3"/>
  <c r="DI162" i="3"/>
  <c r="DI146" i="3"/>
  <c r="DM155" i="3"/>
  <c r="DI167" i="3"/>
  <c r="EA170" i="3"/>
  <c r="DV164" i="3"/>
  <c r="DS168" i="3"/>
  <c r="DS165" i="3"/>
  <c r="DE161" i="3"/>
  <c r="DW167" i="3"/>
  <c r="DE141" i="3"/>
  <c r="DE143" i="3"/>
  <c r="DW152" i="3"/>
  <c r="DI154" i="3"/>
  <c r="DI164" i="3"/>
  <c r="DE155" i="3"/>
  <c r="DI156" i="3"/>
  <c r="DS170" i="3"/>
  <c r="DE168" i="3"/>
  <c r="DI158" i="3"/>
  <c r="EA168" i="3"/>
  <c r="DI93" i="3"/>
  <c r="DX130" i="3"/>
  <c r="DP132" i="3"/>
  <c r="DP149" i="3"/>
  <c r="DG101" i="3"/>
  <c r="DJ168" i="3"/>
  <c r="DT169" i="3"/>
  <c r="DT162" i="3"/>
  <c r="DJ156" i="3"/>
  <c r="DJ164" i="3"/>
  <c r="DB152" i="3"/>
  <c r="DF157" i="3"/>
  <c r="DR167" i="3"/>
  <c r="DX121" i="3"/>
  <c r="DG95" i="3"/>
  <c r="DS93" i="3"/>
  <c r="DP130" i="3"/>
  <c r="DX132" i="3"/>
  <c r="DQ96" i="3"/>
  <c r="DT157" i="3"/>
  <c r="DX158" i="3"/>
  <c r="DX165" i="3"/>
  <c r="DP168" i="3"/>
  <c r="DJ132" i="3"/>
  <c r="DF161" i="3"/>
  <c r="DB164" i="3"/>
  <c r="EA163" i="3"/>
  <c r="DM157" i="3"/>
  <c r="DS161" i="3"/>
  <c r="DS166" i="3"/>
  <c r="DW140" i="3"/>
  <c r="DW142" i="3"/>
  <c r="EA143" i="3"/>
  <c r="DE147" i="3"/>
  <c r="DI150" i="3"/>
  <c r="DW164" i="3"/>
  <c r="DE165" i="3"/>
  <c r="DM166" i="3"/>
  <c r="DW169" i="3"/>
  <c r="DI169" i="3"/>
  <c r="DC119" i="3"/>
  <c r="DU108" i="3"/>
  <c r="DP156" i="3"/>
  <c r="DB154" i="3"/>
  <c r="DF139" i="3"/>
  <c r="DP158" i="3"/>
  <c r="DX168" i="3"/>
  <c r="DB156" i="3"/>
  <c r="DX170" i="3"/>
  <c r="DJ165" i="3"/>
  <c r="DW166" i="3"/>
  <c r="EA167" i="3"/>
  <c r="DM148" i="3"/>
  <c r="EA160" i="3"/>
  <c r="DW145" i="3"/>
  <c r="DI165" i="3"/>
  <c r="DE167" i="3"/>
  <c r="DL161" i="3"/>
  <c r="DV169" i="3"/>
  <c r="DE169" i="3"/>
  <c r="DS158" i="3"/>
  <c r="DW168" i="3"/>
  <c r="DW159" i="3"/>
  <c r="DS164" i="3"/>
  <c r="DS167" i="3"/>
  <c r="DI149" i="3"/>
  <c r="DI151" i="3"/>
  <c r="DI153" i="3"/>
  <c r="DI157" i="3"/>
  <c r="DS160" i="3"/>
  <c r="DW161" i="3"/>
  <c r="DI166" i="3"/>
  <c r="DM167" i="3"/>
  <c r="DM162" i="3"/>
  <c r="DM169" i="3"/>
  <c r="DI168" i="3"/>
  <c r="EA158" i="3"/>
  <c r="DK127" i="3"/>
  <c r="DM92" i="3"/>
  <c r="DT92" i="3"/>
  <c r="DL162" i="3"/>
  <c r="DZ162" i="3"/>
  <c r="DT170" i="3"/>
  <c r="DJ169" i="3"/>
  <c r="DB169" i="3"/>
  <c r="DP169" i="3"/>
  <c r="DT168" i="3"/>
  <c r="DF168" i="3"/>
  <c r="DX167" i="3"/>
  <c r="DB167" i="3"/>
  <c r="DP167" i="3"/>
  <c r="DT165" i="3"/>
  <c r="DF165" i="3"/>
  <c r="DP162" i="3"/>
  <c r="DB159" i="3"/>
  <c r="DT158" i="3"/>
  <c r="DX157" i="3"/>
  <c r="DJ157" i="3"/>
  <c r="DB157" i="3"/>
  <c r="DP157" i="3"/>
  <c r="DF156" i="3"/>
  <c r="DT156" i="3"/>
  <c r="DJ155" i="3"/>
  <c r="DX155" i="3"/>
  <c r="DT154" i="3"/>
  <c r="DX153" i="3"/>
  <c r="DB153" i="3"/>
  <c r="DP153" i="3"/>
  <c r="DT152" i="3"/>
  <c r="DJ151" i="3"/>
  <c r="DX151" i="3"/>
  <c r="DJ147" i="3"/>
  <c r="DP147" i="3"/>
  <c r="DT146" i="3"/>
  <c r="DX145" i="3"/>
  <c r="DP145" i="3"/>
  <c r="DF144" i="3"/>
  <c r="DT144" i="3"/>
  <c r="DX143" i="3"/>
  <c r="DJ143" i="3"/>
  <c r="DJ141" i="3"/>
  <c r="DB141" i="3"/>
  <c r="DJ139" i="3"/>
  <c r="DP139" i="3"/>
  <c r="DT138" i="3"/>
  <c r="DX137" i="3"/>
  <c r="DP137" i="3"/>
  <c r="DT136" i="3"/>
  <c r="DJ135" i="3"/>
  <c r="DJ134" i="3"/>
  <c r="DB134" i="3"/>
  <c r="DF131" i="3"/>
  <c r="DJ129" i="3"/>
  <c r="DE93" i="3"/>
  <c r="DM93" i="3"/>
  <c r="DP134" i="3"/>
  <c r="DP141" i="3"/>
  <c r="DX149" i="3"/>
  <c r="DQ104" i="3"/>
  <c r="DB130" i="3"/>
  <c r="DB135" i="3"/>
  <c r="DB151" i="3"/>
  <c r="DJ159" i="3"/>
  <c r="DX159" i="3"/>
  <c r="DJ167" i="3"/>
  <c r="DB132" i="3"/>
  <c r="DJ137" i="3"/>
  <c r="DJ149" i="3"/>
  <c r="DF169" i="3"/>
  <c r="DP159" i="3"/>
  <c r="DV170" i="3"/>
  <c r="DC147" i="3"/>
  <c r="DC98" i="3"/>
  <c r="DG107" i="3"/>
  <c r="DC134" i="3"/>
  <c r="DK106" i="3"/>
  <c r="DC106" i="3"/>
  <c r="DU105" i="3"/>
  <c r="DG103" i="3"/>
  <c r="DY102" i="3"/>
  <c r="DK102" i="3"/>
  <c r="DK100" i="3"/>
  <c r="DQ100" i="3"/>
  <c r="DK98" i="3"/>
  <c r="DU97" i="3"/>
  <c r="DK94" i="3"/>
  <c r="DY94" i="3"/>
  <c r="DC94" i="3"/>
  <c r="DP170" i="3"/>
  <c r="DF167" i="3"/>
  <c r="DJ166" i="3"/>
  <c r="DP166" i="3"/>
  <c r="DP165" i="3"/>
  <c r="DF164" i="3"/>
  <c r="DT164" i="3"/>
  <c r="DJ163" i="3"/>
  <c r="DX163" i="3"/>
  <c r="DB163" i="3"/>
  <c r="DJ161" i="3"/>
  <c r="DX161" i="3"/>
  <c r="DB161" i="3"/>
  <c r="DP161" i="3"/>
  <c r="DP160" i="3"/>
  <c r="DF159" i="3"/>
  <c r="DT159" i="3"/>
  <c r="DF155" i="3"/>
  <c r="DT155" i="3"/>
  <c r="DX154" i="3"/>
  <c r="DF153" i="3"/>
  <c r="DJ152" i="3"/>
  <c r="DT151" i="3"/>
  <c r="DX150" i="3"/>
  <c r="DJ150" i="3"/>
  <c r="DP150" i="3"/>
  <c r="DF149" i="3"/>
  <c r="DT149" i="3"/>
  <c r="DJ148" i="3"/>
  <c r="DX148" i="3"/>
  <c r="DB148" i="3"/>
  <c r="DP148" i="3"/>
  <c r="DF147" i="3"/>
  <c r="DJ146" i="3"/>
  <c r="DF145" i="3"/>
  <c r="DF143" i="3"/>
  <c r="DX142" i="3"/>
  <c r="DP142" i="3"/>
  <c r="DK92" i="3"/>
  <c r="DY92" i="3"/>
  <c r="DG108" i="3"/>
  <c r="DT124" i="3"/>
  <c r="DT133" i="3"/>
  <c r="DX134" i="3"/>
  <c r="DP135" i="3"/>
  <c r="DT142" i="3"/>
  <c r="DT148" i="3"/>
  <c r="DP151" i="3"/>
  <c r="DY98" i="3"/>
  <c r="DJ130" i="3"/>
  <c r="DB143" i="3"/>
  <c r="DT161" i="3"/>
  <c r="DX164" i="3"/>
  <c r="DF148" i="3"/>
  <c r="DJ160" i="3"/>
  <c r="DJ153" i="3"/>
  <c r="DJ127" i="3"/>
  <c r="DB145" i="3"/>
  <c r="DB165" i="3"/>
  <c r="DF162" i="3"/>
  <c r="DT141" i="3"/>
  <c r="DT139" i="3"/>
  <c r="DB140" i="3"/>
  <c r="DF132" i="3"/>
  <c r="DX140" i="3"/>
  <c r="DF135" i="3"/>
  <c r="DJ131" i="3"/>
  <c r="DB136" i="3"/>
  <c r="DJ140" i="3"/>
  <c r="DF127" i="3"/>
  <c r="DF137" i="3"/>
  <c r="EA92" i="3"/>
  <c r="DF92" i="3"/>
  <c r="DS162" i="3"/>
  <c r="DL171" i="3"/>
  <c r="DR161" i="3"/>
  <c r="DZ171" i="3"/>
  <c r="DY149" i="3"/>
  <c r="DZ168" i="3"/>
  <c r="DZ151" i="3"/>
  <c r="DH149" i="3"/>
  <c r="DZ131" i="3"/>
  <c r="DL137" i="3"/>
  <c r="DS92" i="3"/>
  <c r="DU95" i="3"/>
  <c r="DS95" i="3"/>
  <c r="DE95" i="3"/>
  <c r="DS109" i="3"/>
  <c r="DW102" i="3"/>
  <c r="DI102" i="3"/>
  <c r="DZ117" i="3"/>
  <c r="DV162" i="3"/>
  <c r="DH162" i="3"/>
  <c r="DZ169" i="3"/>
  <c r="DR156" i="3"/>
  <c r="DV152" i="3"/>
  <c r="DR159" i="3"/>
  <c r="DR162" i="3"/>
  <c r="DJ92" i="3"/>
  <c r="DC129" i="3"/>
  <c r="DY129" i="3"/>
  <c r="DV163" i="3"/>
  <c r="DU140" i="3"/>
  <c r="DV159" i="3"/>
  <c r="DQ170" i="3"/>
  <c r="DS140" i="3"/>
  <c r="DE140" i="3"/>
  <c r="DW139" i="3"/>
  <c r="DS138" i="3"/>
  <c r="EA140" i="3"/>
  <c r="EA138" i="3"/>
  <c r="DD145" i="3"/>
  <c r="DV143" i="3"/>
  <c r="DZ161" i="3"/>
  <c r="DZ164" i="3"/>
  <c r="DR169" i="3"/>
  <c r="DD140" i="3"/>
  <c r="EA162" i="3"/>
  <c r="DC135" i="3"/>
  <c r="DQ116" i="3"/>
  <c r="DY135" i="3"/>
  <c r="DI92" i="3"/>
  <c r="DZ147" i="3"/>
  <c r="DV107" i="3"/>
  <c r="DR165" i="3"/>
  <c r="DC92" i="3"/>
  <c r="DH124" i="3"/>
  <c r="DZ152" i="3"/>
  <c r="DR158" i="3"/>
  <c r="DV153" i="3"/>
  <c r="DD128" i="3"/>
  <c r="DV145" i="3"/>
  <c r="DR128" i="3"/>
  <c r="DV135" i="3"/>
  <c r="DC154" i="3"/>
  <c r="DD115" i="3"/>
  <c r="DV171" i="3"/>
  <c r="DC151" i="3"/>
  <c r="DU134" i="3"/>
  <c r="DQ155" i="3"/>
  <c r="DV149" i="3"/>
  <c r="DV134" i="3"/>
  <c r="DR146" i="3"/>
  <c r="DR154" i="3"/>
  <c r="DV139" i="3"/>
  <c r="DZ144" i="3"/>
  <c r="DS169" i="3"/>
  <c r="DD101" i="3"/>
  <c r="DQ158" i="3"/>
  <c r="DC139" i="3"/>
  <c r="DC155" i="3"/>
  <c r="DY141" i="3"/>
  <c r="DG134" i="3"/>
  <c r="DK143" i="3"/>
  <c r="DQ127" i="3"/>
  <c r="DU131" i="3"/>
  <c r="DU138" i="3"/>
  <c r="DQ153" i="3"/>
  <c r="DQ166" i="3"/>
  <c r="DG144" i="3"/>
  <c r="DC166" i="3"/>
  <c r="DU164" i="3"/>
  <c r="DQ94" i="3"/>
  <c r="DC96" i="3"/>
  <c r="DE92" i="3"/>
  <c r="DG106" i="3"/>
  <c r="DD110" i="3"/>
  <c r="DK134" i="3"/>
  <c r="DG139" i="3"/>
  <c r="DK147" i="3"/>
  <c r="DK166" i="3"/>
  <c r="DU117" i="3"/>
  <c r="DY128" i="3"/>
  <c r="DQ132" i="3"/>
  <c r="DQ135" i="3"/>
  <c r="DQ139" i="3"/>
  <c r="DQ149" i="3"/>
  <c r="DU154" i="3"/>
  <c r="DY165" i="3"/>
  <c r="DQ168" i="3"/>
  <c r="DG99" i="3"/>
  <c r="DG113" i="3"/>
  <c r="DG152" i="3"/>
  <c r="DQ98" i="3"/>
  <c r="DU110" i="3"/>
  <c r="DQ143" i="3"/>
  <c r="DF105" i="3"/>
  <c r="DU103" i="3"/>
  <c r="DQ151" i="3"/>
  <c r="DX92" i="3"/>
  <c r="DZ166" i="3"/>
  <c r="DR170" i="3"/>
  <c r="DG92" i="3"/>
  <c r="DU92" i="3"/>
  <c r="DG94" i="3"/>
  <c r="DC102" i="3"/>
  <c r="DK111" i="3"/>
  <c r="DK130" i="3"/>
  <c r="DK135" i="3"/>
  <c r="DC143" i="3"/>
  <c r="DC168" i="3"/>
  <c r="DY114" i="3"/>
  <c r="DU124" i="3"/>
  <c r="DY130" i="3"/>
  <c r="DY137" i="3"/>
  <c r="DQ141" i="3"/>
  <c r="DU152" i="3"/>
  <c r="DQ163" i="3"/>
  <c r="DY166" i="3"/>
  <c r="DY170" i="3"/>
  <c r="DK103" i="3"/>
  <c r="DG131" i="3"/>
  <c r="DU107" i="3"/>
  <c r="DE136" i="3"/>
  <c r="EA128" i="3"/>
  <c r="DT113" i="3"/>
  <c r="DX114" i="3"/>
  <c r="DT119" i="3"/>
  <c r="DP127" i="3"/>
  <c r="DT128" i="3"/>
  <c r="DB129" i="3"/>
  <c r="DF117" i="3"/>
  <c r="DB112" i="3"/>
  <c r="DJ118" i="3"/>
  <c r="DR121" i="3"/>
  <c r="DG116" i="3"/>
  <c r="DY112" i="3"/>
  <c r="DU115" i="3"/>
  <c r="DQ118" i="3"/>
  <c r="DQ129" i="3"/>
  <c r="DG117" i="3"/>
  <c r="DQ171" i="3"/>
  <c r="DH119" i="3"/>
  <c r="DQ119" i="3"/>
  <c r="DS128" i="3"/>
  <c r="DW163" i="3"/>
  <c r="DP114" i="3"/>
  <c r="DX127" i="3"/>
  <c r="DP129" i="3"/>
  <c r="DF163" i="3"/>
  <c r="DJ116" i="3"/>
  <c r="DT163" i="3"/>
  <c r="DF136" i="3"/>
  <c r="DJ112" i="3"/>
  <c r="DB118" i="3"/>
  <c r="DR115" i="3"/>
  <c r="DR127" i="3"/>
  <c r="DK116" i="3"/>
  <c r="DC116" i="3"/>
  <c r="DK129" i="3"/>
  <c r="DC163" i="3"/>
  <c r="DD171" i="3"/>
  <c r="DQ114" i="3"/>
  <c r="DQ117" i="3"/>
  <c r="DY127" i="3"/>
  <c r="DD146" i="3"/>
  <c r="DK167" i="3"/>
  <c r="DG159" i="3"/>
  <c r="DU157" i="3"/>
  <c r="DC156" i="3"/>
  <c r="DY154" i="3"/>
  <c r="DU153" i="3"/>
  <c r="DQ150" i="3"/>
  <c r="DK148" i="3"/>
  <c r="DU147" i="3"/>
  <c r="DY146" i="3"/>
  <c r="DY144" i="3"/>
  <c r="DQ144" i="3"/>
  <c r="DQ142" i="3"/>
  <c r="DQ140" i="3"/>
  <c r="DC140" i="3"/>
  <c r="DU137" i="3"/>
  <c r="DY136" i="3"/>
  <c r="DK136" i="3"/>
  <c r="DQ136" i="3"/>
  <c r="DZ145" i="3"/>
  <c r="DR148" i="3"/>
  <c r="DR152" i="3"/>
  <c r="DH153" i="3"/>
  <c r="DR143" i="3"/>
  <c r="DV104" i="3"/>
  <c r="DR113" i="3"/>
  <c r="DV118" i="3"/>
  <c r="DV130" i="3"/>
  <c r="DR142" i="3"/>
  <c r="DV156" i="3"/>
  <c r="DV158" i="3"/>
  <c r="DD148" i="3"/>
  <c r="DD153" i="3"/>
  <c r="DL115" i="3"/>
  <c r="DL128" i="3"/>
  <c r="DD133" i="3"/>
  <c r="DD142" i="3"/>
  <c r="DL136" i="3"/>
  <c r="DD97" i="3"/>
  <c r="DG163" i="3"/>
  <c r="DH94" i="3"/>
  <c r="DL154" i="3"/>
  <c r="DL142" i="3"/>
  <c r="DD138" i="3"/>
  <c r="DL124" i="3"/>
  <c r="DH111" i="3"/>
  <c r="DL109" i="3"/>
  <c r="DL105" i="3"/>
  <c r="DH102" i="3"/>
  <c r="DD93" i="3"/>
  <c r="DL133" i="3"/>
  <c r="DD150" i="3"/>
  <c r="DH147" i="3"/>
  <c r="DH129" i="3"/>
  <c r="DR144" i="3"/>
  <c r="DV147" i="3"/>
  <c r="DR150" i="3"/>
  <c r="DZ155" i="3"/>
  <c r="DH145" i="3"/>
  <c r="DH157" i="3"/>
  <c r="DV94" i="3"/>
  <c r="DV112" i="3"/>
  <c r="DZ115" i="3"/>
  <c r="DZ128" i="3"/>
  <c r="DR133" i="3"/>
  <c r="DR138" i="3"/>
  <c r="DV151" i="3"/>
  <c r="DZ154" i="3"/>
  <c r="DC162" i="3"/>
  <c r="DZ136" i="3"/>
  <c r="DZ160" i="3"/>
  <c r="DZ167" i="3"/>
  <c r="DG151" i="3"/>
  <c r="DU116" i="3"/>
  <c r="DU118" i="3"/>
  <c r="DY121" i="3"/>
  <c r="DQ128" i="3"/>
  <c r="DY133" i="3"/>
  <c r="DC99" i="3"/>
  <c r="DY103" i="3"/>
  <c r="DQ124" i="3"/>
  <c r="DU129" i="3"/>
  <c r="DC121" i="3"/>
  <c r="DK117" i="3"/>
  <c r="DY115" i="3"/>
  <c r="DC113" i="3"/>
  <c r="DQ109" i="3"/>
  <c r="DC107" i="3"/>
  <c r="DY105" i="3"/>
  <c r="DQ103" i="3"/>
  <c r="DU98" i="3"/>
  <c r="DK95" i="3"/>
  <c r="DY95" i="3"/>
  <c r="DU171" i="3"/>
  <c r="DU100" i="3"/>
  <c r="DU106" i="3"/>
  <c r="DY131" i="3"/>
  <c r="DK131" i="3"/>
  <c r="DG102" i="3"/>
  <c r="DG130" i="3"/>
  <c r="DQ113" i="3"/>
  <c r="DY119" i="3"/>
  <c r="DQ160" i="3"/>
  <c r="DQ165" i="3"/>
  <c r="DU169" i="3"/>
  <c r="DC95" i="3"/>
  <c r="DK99" i="3"/>
  <c r="DK113" i="3"/>
  <c r="DC160" i="3"/>
  <c r="DU94" i="3"/>
  <c r="DQ101" i="3"/>
  <c r="DY134" i="3"/>
  <c r="DG111" i="3"/>
  <c r="DY109" i="3"/>
  <c r="DY113" i="3"/>
  <c r="DQ121" i="3"/>
  <c r="DQ133" i="3"/>
  <c r="DY160" i="3"/>
  <c r="DC103" i="3"/>
  <c r="DK107" i="3"/>
  <c r="DY168" i="3"/>
  <c r="DG167" i="3"/>
  <c r="DY163" i="3"/>
  <c r="DY161" i="3"/>
  <c r="DY158" i="3"/>
  <c r="DQ157" i="3"/>
  <c r="DG156" i="3"/>
  <c r="DY155" i="3"/>
  <c r="DY153" i="3"/>
  <c r="DY151" i="3"/>
  <c r="DU148" i="3"/>
  <c r="DY145" i="3"/>
  <c r="DY139" i="3"/>
  <c r="DY132" i="3"/>
  <c r="DQ130" i="3"/>
  <c r="DY97" i="3"/>
  <c r="DJ162" i="3"/>
  <c r="DF150" i="3"/>
  <c r="DQ102" i="3"/>
  <c r="DY104" i="3"/>
  <c r="DQ108" i="3"/>
  <c r="DQ111" i="3"/>
  <c r="DF97" i="3"/>
  <c r="DC108" i="3"/>
  <c r="DC114" i="3"/>
  <c r="DF138" i="3"/>
  <c r="DY96" i="3"/>
  <c r="DU99" i="3"/>
  <c r="DY111" i="3"/>
  <c r="DQ112" i="3"/>
  <c r="DU119" i="3"/>
  <c r="DC100" i="3"/>
  <c r="DC118" i="3"/>
  <c r="DC104" i="3"/>
  <c r="DF128" i="3"/>
  <c r="DK93" i="3"/>
  <c r="DH109" i="3"/>
  <c r="DH115" i="3"/>
  <c r="DH133" i="3"/>
  <c r="DH154" i="3"/>
  <c r="DC159" i="3"/>
  <c r="DY162" i="3"/>
  <c r="DD111" i="3"/>
  <c r="DD134" i="3"/>
  <c r="DC167" i="3"/>
  <c r="DQ159" i="3"/>
  <c r="DY164" i="3"/>
  <c r="DU166" i="3"/>
  <c r="DY169" i="3"/>
  <c r="DL151" i="3"/>
  <c r="DZ92" i="3"/>
  <c r="DR94" i="3"/>
  <c r="DZ95" i="3"/>
  <c r="DR97" i="3"/>
  <c r="DV98" i="3"/>
  <c r="DR100" i="3"/>
  <c r="DV101" i="3"/>
  <c r="DR103" i="3"/>
  <c r="DZ104" i="3"/>
  <c r="DR106" i="3"/>
  <c r="DZ107" i="3"/>
  <c r="DV109" i="3"/>
  <c r="DR110" i="3"/>
  <c r="DZ111" i="3"/>
  <c r="DZ113" i="3"/>
  <c r="DR116" i="3"/>
  <c r="DR118" i="3"/>
  <c r="DZ121" i="3"/>
  <c r="DR124" i="3"/>
  <c r="DV128" i="3"/>
  <c r="DV131" i="3"/>
  <c r="DV133" i="3"/>
  <c r="DR136" i="3"/>
  <c r="DZ137" i="3"/>
  <c r="DR140" i="3"/>
  <c r="DZ141" i="3"/>
  <c r="DR145" i="3"/>
  <c r="DV148" i="3"/>
  <c r="DV154" i="3"/>
  <c r="DJ101" i="3"/>
  <c r="DG112" i="3"/>
  <c r="DJ115" i="3"/>
  <c r="DJ119" i="3"/>
  <c r="DJ124" i="3"/>
  <c r="DD131" i="3"/>
  <c r="DG132" i="3"/>
  <c r="DC137" i="3"/>
  <c r="DG141" i="3"/>
  <c r="DH144" i="3"/>
  <c r="DB146" i="3"/>
  <c r="DC149" i="3"/>
  <c r="DC153" i="3"/>
  <c r="DD156" i="3"/>
  <c r="DJ158" i="3"/>
  <c r="DC161" i="3"/>
  <c r="DC165" i="3"/>
  <c r="DF171" i="3"/>
  <c r="DL157" i="3"/>
  <c r="DK158" i="3"/>
  <c r="DK162" i="3"/>
  <c r="DL129" i="3"/>
  <c r="DK152" i="3"/>
  <c r="DC164" i="3"/>
  <c r="DH92" i="3"/>
  <c r="DC97" i="3"/>
  <c r="DL100" i="3"/>
  <c r="DH104" i="3"/>
  <c r="DD108" i="3"/>
  <c r="DG109" i="3"/>
  <c r="DC110" i="3"/>
  <c r="DH114" i="3"/>
  <c r="DK115" i="3"/>
  <c r="DG119" i="3"/>
  <c r="DD127" i="3"/>
  <c r="DG128" i="3"/>
  <c r="DH132" i="3"/>
  <c r="DK133" i="3"/>
  <c r="DH137" i="3"/>
  <c r="DD141" i="3"/>
  <c r="DG142" i="3"/>
  <c r="DK146" i="3"/>
  <c r="DK150" i="3"/>
  <c r="DG171" i="3"/>
  <c r="DD139" i="3"/>
  <c r="DC148" i="3"/>
  <c r="DK164" i="3"/>
  <c r="DR114" i="3"/>
  <c r="DZ148" i="3"/>
  <c r="DV166" i="3"/>
  <c r="DH97" i="3"/>
  <c r="DH128" i="3"/>
  <c r="DL94" i="3"/>
  <c r="DD98" i="3"/>
  <c r="DL102" i="3"/>
  <c r="DD106" i="3"/>
  <c r="DD116" i="3"/>
  <c r="DD130" i="3"/>
  <c r="DU96" i="3"/>
  <c r="DY99" i="3"/>
  <c r="DY101" i="3"/>
  <c r="DQ105" i="3"/>
  <c r="DQ107" i="3"/>
  <c r="DY108" i="3"/>
  <c r="DQ110" i="3"/>
  <c r="DU111" i="3"/>
  <c r="DU113" i="3"/>
  <c r="DY116" i="3"/>
  <c r="DU121" i="3"/>
  <c r="DY124" i="3"/>
  <c r="DU132" i="3"/>
  <c r="DU135" i="3"/>
  <c r="DQ138" i="3"/>
  <c r="DY140" i="3"/>
  <c r="DY143" i="3"/>
  <c r="DU146" i="3"/>
  <c r="DY148" i="3"/>
  <c r="DQ152" i="3"/>
  <c r="DY157" i="3"/>
  <c r="DY159" i="3"/>
  <c r="DU162" i="3"/>
  <c r="DU165" i="3"/>
  <c r="DQ167" i="3"/>
  <c r="DU170" i="3"/>
  <c r="DG121" i="3"/>
  <c r="DH134" i="3"/>
  <c r="DD143" i="3"/>
  <c r="DD155" i="3"/>
  <c r="DD159" i="3"/>
  <c r="DL168" i="3"/>
  <c r="DV161" i="3"/>
  <c r="DR93" i="3"/>
  <c r="DZ94" i="3"/>
  <c r="DR96" i="3"/>
  <c r="DV97" i="3"/>
  <c r="DZ98" i="3"/>
  <c r="DV100" i="3"/>
  <c r="DZ101" i="3"/>
  <c r="DV103" i="3"/>
  <c r="DR105" i="3"/>
  <c r="DV106" i="3"/>
  <c r="DR108" i="3"/>
  <c r="DZ109" i="3"/>
  <c r="DV110" i="3"/>
  <c r="DR112" i="3"/>
  <c r="DV114" i="3"/>
  <c r="DV116" i="3"/>
  <c r="DZ118" i="3"/>
  <c r="DZ124" i="3"/>
  <c r="DR129" i="3"/>
  <c r="DR130" i="3"/>
  <c r="DR132" i="3"/>
  <c r="DZ133" i="3"/>
  <c r="DV136" i="3"/>
  <c r="DZ138" i="3"/>
  <c r="DV140" i="3"/>
  <c r="DZ142" i="3"/>
  <c r="DV146" i="3"/>
  <c r="DR149" i="3"/>
  <c r="DR155" i="3"/>
  <c r="DD95" i="3"/>
  <c r="DG96" i="3"/>
  <c r="DJ97" i="3"/>
  <c r="DG100" i="3"/>
  <c r="DD103" i="3"/>
  <c r="DG104" i="3"/>
  <c r="DJ105" i="3"/>
  <c r="DK108" i="3"/>
  <c r="DK112" i="3"/>
  <c r="DD113" i="3"/>
  <c r="DG114" i="3"/>
  <c r="DD117" i="3"/>
  <c r="DG118" i="3"/>
  <c r="DD121" i="3"/>
  <c r="DC127" i="3"/>
  <c r="DJ128" i="3"/>
  <c r="DH131" i="3"/>
  <c r="DB133" i="3"/>
  <c r="DG137" i="3"/>
  <c r="DH140" i="3"/>
  <c r="DB142" i="3"/>
  <c r="DL144" i="3"/>
  <c r="DF146" i="3"/>
  <c r="DG149" i="3"/>
  <c r="DD152" i="3"/>
  <c r="DG153" i="3"/>
  <c r="DH156" i="3"/>
  <c r="DD160" i="3"/>
  <c r="DG161" i="3"/>
  <c r="DG165" i="3"/>
  <c r="DD167" i="3"/>
  <c r="DD169" i="3"/>
  <c r="DJ171" i="3"/>
  <c r="DD161" i="3"/>
  <c r="DD165" i="3"/>
  <c r="DD135" i="3"/>
  <c r="DC144" i="3"/>
  <c r="DL155" i="3"/>
  <c r="DG164" i="3"/>
  <c r="DL92" i="3"/>
  <c r="DD96" i="3"/>
  <c r="DK97" i="3"/>
  <c r="DC101" i="3"/>
  <c r="DL104" i="3"/>
  <c r="DH108" i="3"/>
  <c r="DK109" i="3"/>
  <c r="DG110" i="3"/>
  <c r="DD112" i="3"/>
  <c r="DL114" i="3"/>
  <c r="DD118" i="3"/>
  <c r="DK119" i="3"/>
  <c r="DC124" i="3"/>
  <c r="DH127" i="3"/>
  <c r="DK128" i="3"/>
  <c r="DL132" i="3"/>
  <c r="DC138" i="3"/>
  <c r="DH141" i="3"/>
  <c r="DK142" i="3"/>
  <c r="DL149" i="3"/>
  <c r="DL153" i="3"/>
  <c r="DG140" i="3"/>
  <c r="DC152" i="3"/>
  <c r="DD166" i="3"/>
  <c r="DZ156" i="3"/>
  <c r="DV168" i="3"/>
  <c r="DK145" i="3"/>
  <c r="DP171" i="3"/>
  <c r="DD149" i="3"/>
  <c r="DB92" i="3"/>
  <c r="DL145" i="3"/>
  <c r="DV99" i="3"/>
  <c r="DZ108" i="3"/>
  <c r="DR111" i="3"/>
  <c r="DV119" i="3"/>
  <c r="DR157" i="3"/>
  <c r="DZ159" i="3"/>
  <c r="DH99" i="3"/>
  <c r="DV142" i="3"/>
  <c r="DG155" i="3"/>
  <c r="DQ92" i="3"/>
  <c r="DH107" i="3"/>
  <c r="DT171" i="3"/>
  <c r="DL93" i="3"/>
  <c r="DL97" i="3"/>
  <c r="DH101" i="3"/>
  <c r="DD105" i="3"/>
  <c r="DH110" i="3"/>
  <c r="DD119" i="3"/>
  <c r="DH138" i="3"/>
  <c r="DG143" i="3"/>
  <c r="DL146" i="3"/>
  <c r="DH150" i="3"/>
  <c r="DD158" i="3"/>
  <c r="DK159" i="3"/>
  <c r="DG166" i="3"/>
  <c r="DH171" i="3"/>
  <c r="DY142" i="3"/>
  <c r="DU145" i="3"/>
  <c r="DQ148" i="3"/>
  <c r="DY150" i="3"/>
  <c r="DY152" i="3"/>
  <c r="DQ154" i="3"/>
  <c r="DU161" i="3"/>
  <c r="DH98" i="3"/>
  <c r="DH106" i="3"/>
  <c r="DL111" i="3"/>
  <c r="DL116" i="3"/>
  <c r="DL130" i="3"/>
  <c r="DL143" i="3"/>
  <c r="DH151" i="3"/>
  <c r="DG160" i="3"/>
  <c r="DC169" i="3"/>
  <c r="DU114" i="3"/>
  <c r="DY117" i="3"/>
  <c r="DU127" i="3"/>
  <c r="DU130" i="3"/>
  <c r="DU133" i="3"/>
  <c r="DU136" i="3"/>
  <c r="DY138" i="3"/>
  <c r="DU141" i="3"/>
  <c r="DU144" i="3"/>
  <c r="DQ147" i="3"/>
  <c r="DU149" i="3"/>
  <c r="DU155" i="3"/>
  <c r="DU160" i="3"/>
  <c r="DU163" i="3"/>
  <c r="DY167" i="3"/>
  <c r="DU168" i="3"/>
  <c r="DH116" i="3"/>
  <c r="DK121" i="3"/>
  <c r="DH130" i="3"/>
  <c r="DD147" i="3"/>
  <c r="DH163" i="3"/>
  <c r="DR92" i="3"/>
  <c r="DV93" i="3"/>
  <c r="DR95" i="3"/>
  <c r="DV96" i="3"/>
  <c r="DZ97" i="3"/>
  <c r="DR99" i="3"/>
  <c r="DZ100" i="3"/>
  <c r="DR102" i="3"/>
  <c r="DZ103" i="3"/>
  <c r="DV105" i="3"/>
  <c r="DZ106" i="3"/>
  <c r="DV108" i="3"/>
  <c r="DZ110" i="3"/>
  <c r="DZ112" i="3"/>
  <c r="DZ114" i="3"/>
  <c r="DR117" i="3"/>
  <c r="DR119" i="3"/>
  <c r="DV127" i="3"/>
  <c r="DV129" i="3"/>
  <c r="DZ130" i="3"/>
  <c r="DV132" i="3"/>
  <c r="DR134" i="3"/>
  <c r="DR137" i="3"/>
  <c r="DR139" i="3"/>
  <c r="DR141" i="3"/>
  <c r="DZ143" i="3"/>
  <c r="DZ146" i="3"/>
  <c r="DZ150" i="3"/>
  <c r="DV157" i="3"/>
  <c r="DH95" i="3"/>
  <c r="DK96" i="3"/>
  <c r="DD99" i="3"/>
  <c r="DB101" i="3"/>
  <c r="DH103" i="3"/>
  <c r="DK104" i="3"/>
  <c r="DD107" i="3"/>
  <c r="DB109" i="3"/>
  <c r="DH113" i="3"/>
  <c r="DK114" i="3"/>
  <c r="DH117" i="3"/>
  <c r="DK118" i="3"/>
  <c r="DG127" i="3"/>
  <c r="DL131" i="3"/>
  <c r="DF133" i="3"/>
  <c r="DD136" i="3"/>
  <c r="DK137" i="3"/>
  <c r="DF142" i="3"/>
  <c r="DC145" i="3"/>
  <c r="DH148" i="3"/>
  <c r="DK149" i="3"/>
  <c r="DH152" i="3"/>
  <c r="DK153" i="3"/>
  <c r="DL156" i="3"/>
  <c r="DC157" i="3"/>
  <c r="DB158" i="3"/>
  <c r="DH160" i="3"/>
  <c r="DK161" i="3"/>
  <c r="DH164" i="3"/>
  <c r="DK165" i="3"/>
  <c r="DH167" i="3"/>
  <c r="DH169" i="3"/>
  <c r="DC158" i="3"/>
  <c r="DH161" i="3"/>
  <c r="DH165" i="3"/>
  <c r="DC171" i="3"/>
  <c r="DG136" i="3"/>
  <c r="DL147" i="3"/>
  <c r="DK156" i="3"/>
  <c r="DL159" i="3"/>
  <c r="DL166" i="3"/>
  <c r="DC93" i="3"/>
  <c r="DH96" i="3"/>
  <c r="DD100" i="3"/>
  <c r="DK101" i="3"/>
  <c r="DC105" i="3"/>
  <c r="DL108" i="3"/>
  <c r="DK110" i="3"/>
  <c r="DH112" i="3"/>
  <c r="DC115" i="3"/>
  <c r="DH118" i="3"/>
  <c r="DG124" i="3"/>
  <c r="DL127" i="3"/>
  <c r="DC133" i="3"/>
  <c r="DG138" i="3"/>
  <c r="DL141" i="3"/>
  <c r="DC146" i="3"/>
  <c r="DC150" i="3"/>
  <c r="DG154" i="3"/>
  <c r="DL134" i="3"/>
  <c r="DH143" i="3"/>
  <c r="DH159" i="3"/>
  <c r="DD168" i="3"/>
  <c r="DV138" i="3"/>
  <c r="DZ158" i="3"/>
  <c r="DZ170" i="3"/>
  <c r="DK157" i="3"/>
  <c r="DV121" i="3"/>
  <c r="DH93" i="3"/>
  <c r="DH146" i="3"/>
  <c r="DW92" i="3"/>
  <c r="DZ149" i="3"/>
  <c r="DZ153" i="3"/>
  <c r="DZ157" i="3"/>
  <c r="DV160" i="3"/>
  <c r="DP92" i="3"/>
  <c r="DR135" i="3"/>
  <c r="DR151" i="3"/>
  <c r="DZ116" i="3"/>
  <c r="DV124" i="3"/>
  <c r="DZ129" i="3"/>
  <c r="DV150" i="3"/>
  <c r="DZ163" i="3"/>
  <c r="DV155" i="3"/>
  <c r="DX171" i="3"/>
  <c r="DL101" i="3"/>
  <c r="DH105" i="3"/>
  <c r="DD109" i="3"/>
  <c r="DL110" i="3"/>
  <c r="DL119" i="3"/>
  <c r="DD124" i="3"/>
  <c r="DG135" i="3"/>
  <c r="DH142" i="3"/>
  <c r="DG147" i="3"/>
  <c r="DL150" i="3"/>
  <c r="DD154" i="3"/>
  <c r="DL158" i="3"/>
  <c r="DD162" i="3"/>
  <c r="DG168" i="3"/>
  <c r="DU143" i="3"/>
  <c r="DQ146" i="3"/>
  <c r="DU151" i="3"/>
  <c r="DQ156" i="3"/>
  <c r="DU159" i="3"/>
  <c r="DQ162" i="3"/>
  <c r="DD94" i="3"/>
  <c r="DL98" i="3"/>
  <c r="DD102" i="3"/>
  <c r="DL106" i="3"/>
  <c r="DD129" i="3"/>
  <c r="DH135" i="3"/>
  <c r="DL163" i="3"/>
  <c r="DK169" i="3"/>
  <c r="DQ95" i="3"/>
  <c r="DQ97" i="3"/>
  <c r="DQ99" i="3"/>
  <c r="DY100" i="3"/>
  <c r="DU102" i="3"/>
  <c r="DU104" i="3"/>
  <c r="DQ106" i="3"/>
  <c r="DY107" i="3"/>
  <c r="DU109" i="3"/>
  <c r="DY110" i="3"/>
  <c r="DU112" i="3"/>
  <c r="DQ115" i="3"/>
  <c r="DY118" i="3"/>
  <c r="DU128" i="3"/>
  <c r="DQ131" i="3"/>
  <c r="DQ134" i="3"/>
  <c r="DQ137" i="3"/>
  <c r="DU139" i="3"/>
  <c r="DU142" i="3"/>
  <c r="DQ145" i="3"/>
  <c r="DY147" i="3"/>
  <c r="DU150" i="3"/>
  <c r="DY156" i="3"/>
  <c r="DU158" i="3"/>
  <c r="DQ161" i="3"/>
  <c r="DQ164" i="3"/>
  <c r="DQ169" i="3"/>
  <c r="DY171" i="3"/>
  <c r="DC117" i="3"/>
  <c r="DC131" i="3"/>
  <c r="DL135" i="3"/>
  <c r="DG148" i="3"/>
  <c r="DH166" i="3"/>
  <c r="DR164" i="3"/>
  <c r="DV92" i="3"/>
  <c r="DZ93" i="3"/>
  <c r="DV95" i="3"/>
  <c r="DZ96" i="3"/>
  <c r="DR98" i="3"/>
  <c r="DZ99" i="3"/>
  <c r="DR101" i="3"/>
  <c r="DZ102" i="3"/>
  <c r="DR104" i="3"/>
  <c r="DZ105" i="3"/>
  <c r="DR107" i="3"/>
  <c r="DR109" i="3"/>
  <c r="DV111" i="3"/>
  <c r="DV113" i="3"/>
  <c r="DV115" i="3"/>
  <c r="DV117" i="3"/>
  <c r="DZ119" i="3"/>
  <c r="DZ127" i="3"/>
  <c r="DR131" i="3"/>
  <c r="DZ132" i="3"/>
  <c r="DZ134" i="3"/>
  <c r="DZ135" i="3"/>
  <c r="DV137" i="3"/>
  <c r="DZ139" i="3"/>
  <c r="DV141" i="3"/>
  <c r="DV144" i="3"/>
  <c r="DR147" i="3"/>
  <c r="DR153" i="3"/>
  <c r="DV165" i="3"/>
  <c r="DL95" i="3"/>
  <c r="DB97" i="3"/>
  <c r="DL99" i="3"/>
  <c r="DF101" i="3"/>
  <c r="DL103" i="3"/>
  <c r="DB105" i="3"/>
  <c r="DL107" i="3"/>
  <c r="DJ109" i="3"/>
  <c r="DJ110" i="3"/>
  <c r="DC112" i="3"/>
  <c r="DL113" i="3"/>
  <c r="DF115" i="3"/>
  <c r="DL117" i="3"/>
  <c r="DF119" i="3"/>
  <c r="DL121" i="3"/>
  <c r="DF124" i="3"/>
  <c r="DB128" i="3"/>
  <c r="DC132" i="3"/>
  <c r="DJ133" i="3"/>
  <c r="DH136" i="3"/>
  <c r="DB138" i="3"/>
  <c r="DC141" i="3"/>
  <c r="DD144" i="3"/>
  <c r="DG145" i="3"/>
  <c r="DL148" i="3"/>
  <c r="DB150" i="3"/>
  <c r="DL152" i="3"/>
  <c r="DF154" i="3"/>
  <c r="DG157" i="3"/>
  <c r="DF158" i="3"/>
  <c r="DL160" i="3"/>
  <c r="DB162" i="3"/>
  <c r="DL164" i="3"/>
  <c r="DL167" i="3"/>
  <c r="DL169" i="3"/>
  <c r="DB171" i="3"/>
  <c r="DD157" i="3"/>
  <c r="DG158" i="3"/>
  <c r="DG162" i="3"/>
  <c r="DK171" i="3"/>
  <c r="DH139" i="3"/>
  <c r="DD151" i="3"/>
  <c r="DK160" i="3"/>
  <c r="DH168" i="3"/>
  <c r="DD92" i="3"/>
  <c r="DG93" i="3"/>
  <c r="DL96" i="3"/>
  <c r="DH100" i="3"/>
  <c r="DD104" i="3"/>
  <c r="DK105" i="3"/>
  <c r="DC109" i="3"/>
  <c r="DL112" i="3"/>
  <c r="DD114" i="3"/>
  <c r="DG115" i="3"/>
  <c r="DL118" i="3"/>
  <c r="DK124" i="3"/>
  <c r="DC128" i="3"/>
  <c r="DD132" i="3"/>
  <c r="DG133" i="3"/>
  <c r="DD137" i="3"/>
  <c r="DC142" i="3"/>
  <c r="DG146" i="3"/>
  <c r="DG150" i="3"/>
  <c r="DK154" i="3"/>
  <c r="DC136" i="3"/>
  <c r="DK144" i="3"/>
  <c r="DD163" i="3"/>
  <c r="DG169" i="3"/>
  <c r="DZ140" i="3"/>
  <c r="DR160" i="3"/>
  <c r="DR171" i="3"/>
  <c r="DH158" i="3"/>
  <c r="DP110" i="3"/>
  <c r="DB115" i="3"/>
  <c r="DB111" i="3"/>
  <c r="DT109" i="3"/>
  <c r="DP119" i="3"/>
  <c r="DT129" i="3"/>
  <c r="T94" i="16" l="1"/>
  <c r="T144" i="16"/>
  <c r="T150" i="16"/>
  <c r="T101" i="16"/>
  <c r="T145" i="16"/>
  <c r="T141" i="16"/>
  <c r="T154" i="16"/>
  <c r="T151" i="16"/>
  <c r="T105" i="16"/>
  <c r="T96" i="16"/>
  <c r="T104" i="16"/>
  <c r="T95" i="16"/>
  <c r="T166" i="16"/>
  <c r="T135" i="16"/>
  <c r="T128" i="16"/>
  <c r="T138" i="16"/>
  <c r="T112" i="16"/>
  <c r="T140" i="16"/>
  <c r="T106" i="16"/>
  <c r="T146" i="16"/>
  <c r="T165" i="16"/>
  <c r="T136" i="16"/>
  <c r="T118" i="16"/>
  <c r="T97" i="16"/>
  <c r="T149" i="16"/>
  <c r="T120" i="16"/>
  <c r="T99" i="16"/>
  <c r="T147" i="16"/>
  <c r="T159" i="16"/>
  <c r="T162" i="16"/>
  <c r="T169" i="16"/>
  <c r="T100" i="16"/>
  <c r="T116" i="16"/>
  <c r="EB166" i="3"/>
  <c r="DN94" i="3"/>
  <c r="EB168" i="3"/>
  <c r="EB167" i="3"/>
  <c r="EB169" i="3"/>
  <c r="EB170" i="3"/>
  <c r="EB94" i="3"/>
  <c r="EB103" i="3"/>
  <c r="EB153" i="3"/>
  <c r="EB152" i="3"/>
  <c r="EB136" i="3"/>
  <c r="DN139" i="3"/>
  <c r="EB121" i="3"/>
  <c r="EB142" i="3"/>
  <c r="DN111" i="3"/>
  <c r="DN129" i="3"/>
  <c r="DN149" i="3"/>
  <c r="EB148" i="3"/>
  <c r="EB162" i="3"/>
  <c r="EB154" i="3"/>
  <c r="DN93" i="3"/>
  <c r="EB97" i="3"/>
  <c r="DN102" i="3"/>
  <c r="EB159" i="3"/>
  <c r="EB149" i="3"/>
  <c r="DN134" i="3"/>
  <c r="DN133" i="3"/>
  <c r="DN137" i="3"/>
  <c r="EB116" i="3"/>
  <c r="DN130" i="3"/>
  <c r="DN147" i="3"/>
  <c r="EB133" i="3"/>
  <c r="DN156" i="3"/>
  <c r="DN108" i="3"/>
  <c r="DN116" i="3"/>
  <c r="EB105" i="3"/>
  <c r="DN100" i="3"/>
  <c r="DN99" i="3"/>
  <c r="EB134" i="3"/>
  <c r="EB156" i="3"/>
  <c r="EB130" i="3"/>
  <c r="EB140" i="3"/>
  <c r="DN142" i="3"/>
  <c r="DN160" i="3"/>
  <c r="DN141" i="3"/>
  <c r="EB144" i="3"/>
  <c r="EB98" i="3"/>
  <c r="EB92" i="3"/>
  <c r="EB151" i="3"/>
  <c r="DN146" i="3"/>
  <c r="DN153" i="3"/>
  <c r="EB129" i="3"/>
  <c r="EB160" i="3"/>
  <c r="DN170" i="3"/>
  <c r="EB165" i="3"/>
  <c r="EB111" i="3"/>
  <c r="EB145" i="3"/>
  <c r="EB100" i="3"/>
  <c r="EB146" i="3"/>
  <c r="DN159" i="3"/>
  <c r="DN161" i="3"/>
  <c r="DN140" i="3"/>
  <c r="EB108" i="3"/>
  <c r="DN166" i="3"/>
  <c r="EB124" i="3"/>
  <c r="DN155" i="3"/>
  <c r="EB138" i="3"/>
  <c r="EB101" i="3"/>
  <c r="DN154" i="3"/>
  <c r="DN104" i="3"/>
  <c r="DN92" i="3"/>
  <c r="DN151" i="3"/>
  <c r="DN164" i="3"/>
  <c r="DN145" i="3"/>
  <c r="DN121" i="3"/>
  <c r="EB161" i="3"/>
  <c r="EB112" i="3"/>
  <c r="DN98" i="3"/>
  <c r="EB143" i="3"/>
  <c r="DN143" i="3"/>
  <c r="DN128" i="3"/>
  <c r="DN168" i="3"/>
  <c r="DN157" i="3"/>
  <c r="DN152" i="3"/>
  <c r="EB132" i="3"/>
  <c r="EB93" i="3"/>
  <c r="DN158" i="3"/>
  <c r="DN124" i="3"/>
  <c r="EB109" i="3"/>
  <c r="DN110" i="3"/>
  <c r="EB158" i="3"/>
  <c r="DN167" i="3"/>
  <c r="DN127" i="3"/>
  <c r="DN118" i="3"/>
  <c r="EB127" i="3"/>
  <c r="EB115" i="3"/>
  <c r="EB114" i="3"/>
  <c r="EB147" i="3"/>
  <c r="EB150" i="3"/>
  <c r="EB118" i="3"/>
  <c r="DN163" i="3"/>
  <c r="DN112" i="3"/>
  <c r="DN171" i="3"/>
  <c r="EB128" i="3"/>
  <c r="EB163" i="3"/>
  <c r="DN135" i="3"/>
  <c r="DN115" i="3"/>
  <c r="DN109" i="3"/>
  <c r="DN101" i="3"/>
  <c r="EB157" i="3"/>
  <c r="EB141" i="3"/>
  <c r="EB102" i="3"/>
  <c r="EB96" i="3"/>
  <c r="DN105" i="3"/>
  <c r="DN131" i="3"/>
  <c r="DN113" i="3"/>
  <c r="DN107" i="3"/>
  <c r="EB117" i="3"/>
  <c r="EB106" i="3"/>
  <c r="DN132" i="3"/>
  <c r="EB107" i="3"/>
  <c r="EB171" i="3"/>
  <c r="DN169" i="3"/>
  <c r="DN136" i="3"/>
  <c r="DN114" i="3"/>
  <c r="DN150" i="3"/>
  <c r="DN103" i="3"/>
  <c r="DN95" i="3"/>
  <c r="EB135" i="3"/>
  <c r="EB113" i="3"/>
  <c r="EB164" i="3"/>
  <c r="DN148" i="3"/>
  <c r="DN117" i="3"/>
  <c r="EB137" i="3"/>
  <c r="EB95" i="3"/>
  <c r="DN106" i="3"/>
  <c r="DN138" i="3"/>
  <c r="DN96" i="3"/>
  <c r="DN162" i="3"/>
  <c r="DN144" i="3"/>
  <c r="DN119" i="3"/>
  <c r="DN97" i="3"/>
  <c r="EB99" i="3"/>
  <c r="EB139" i="3"/>
  <c r="EB131" i="3"/>
  <c r="EB104" i="3"/>
  <c r="EB155" i="3"/>
  <c r="DN165" i="3"/>
  <c r="EB119" i="3"/>
  <c r="EB110" i="3"/>
  <c r="EC130" i="3" l="1"/>
  <c r="EC100" i="3"/>
  <c r="EC121" i="3"/>
  <c r="EC168" i="3"/>
  <c r="EC152" i="3"/>
  <c r="EC94" i="3"/>
  <c r="EC103" i="3"/>
  <c r="EC169" i="3"/>
  <c r="EC167" i="3"/>
  <c r="EC149" i="3"/>
  <c r="EC142" i="3"/>
  <c r="EC137" i="3"/>
  <c r="EC148" i="3"/>
  <c r="EC147" i="3"/>
  <c r="EC154" i="3"/>
  <c r="EC166" i="3"/>
  <c r="EC170" i="3"/>
  <c r="EC153" i="3"/>
  <c r="EC159" i="3"/>
  <c r="EC136" i="3"/>
  <c r="EC102" i="3"/>
  <c r="EC111" i="3"/>
  <c r="EC116" i="3"/>
  <c r="EC161" i="3"/>
  <c r="EC164" i="3"/>
  <c r="EC141" i="3"/>
  <c r="EC108" i="3"/>
  <c r="EC138" i="3"/>
  <c r="EC156" i="3"/>
  <c r="EC165" i="3"/>
  <c r="EC151" i="3"/>
  <c r="EC133" i="3"/>
  <c r="EC155" i="3"/>
  <c r="EC146" i="3"/>
  <c r="EC160" i="3"/>
  <c r="EC101" i="3"/>
  <c r="EC129" i="3"/>
  <c r="EC143" i="3"/>
  <c r="EC144" i="3"/>
  <c r="EC93" i="3"/>
  <c r="EC139" i="3"/>
  <c r="EC97" i="3"/>
  <c r="EC162" i="3"/>
  <c r="EC163" i="3"/>
  <c r="EC112" i="3"/>
  <c r="EC110" i="3"/>
  <c r="EC134" i="3"/>
  <c r="EC105" i="3"/>
  <c r="EC150" i="3"/>
  <c r="EC119" i="3"/>
  <c r="EC95" i="3"/>
  <c r="EC99" i="3"/>
  <c r="EC124" i="3"/>
  <c r="EC98" i="3"/>
  <c r="EC131" i="3"/>
  <c r="EC106" i="3"/>
  <c r="EC115" i="3"/>
  <c r="EC140" i="3"/>
  <c r="EC128" i="3"/>
  <c r="EC132" i="3"/>
  <c r="EC127" i="3"/>
  <c r="EC135" i="3"/>
  <c r="EC107" i="3"/>
  <c r="EC109" i="3"/>
  <c r="EC92" i="3"/>
  <c r="EC145" i="3"/>
  <c r="EC114" i="3"/>
  <c r="EC171" i="3"/>
  <c r="EC157" i="3"/>
  <c r="EC104" i="3"/>
  <c r="EC118" i="3"/>
  <c r="EC117" i="3"/>
  <c r="EC158" i="3"/>
  <c r="EC113" i="3"/>
  <c r="EC96" i="3"/>
  <c r="C92" i="3" l="1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63" i="3"/>
  <c r="C164" i="3"/>
  <c r="C165" i="3"/>
  <c r="C166" i="3"/>
  <c r="C167" i="3"/>
  <c r="D165" i="21" l="1"/>
  <c r="D165" i="7"/>
  <c r="B165" i="18"/>
  <c r="B165" i="16"/>
  <c r="D167" i="21"/>
  <c r="D167" i="7"/>
  <c r="B167" i="18"/>
  <c r="B167" i="16"/>
  <c r="D166" i="21"/>
  <c r="D166" i="7"/>
  <c r="B166" i="18"/>
  <c r="B166" i="16"/>
  <c r="D162" i="21"/>
  <c r="D162" i="7"/>
  <c r="B162" i="18"/>
  <c r="B162" i="16"/>
  <c r="D158" i="21"/>
  <c r="D158" i="7"/>
  <c r="B158" i="18"/>
  <c r="B158" i="16"/>
  <c r="D154" i="21"/>
  <c r="D154" i="7"/>
  <c r="B154" i="18"/>
  <c r="B154" i="16"/>
  <c r="D150" i="21"/>
  <c r="D150" i="7"/>
  <c r="B150" i="18"/>
  <c r="B150" i="16"/>
  <c r="D146" i="21"/>
  <c r="D146" i="7"/>
  <c r="B146" i="18"/>
  <c r="B146" i="16"/>
  <c r="D142" i="21"/>
  <c r="D142" i="7"/>
  <c r="B142" i="18"/>
  <c r="B142" i="16"/>
  <c r="D138" i="21"/>
  <c r="D138" i="7"/>
  <c r="B138" i="18"/>
  <c r="B138" i="16"/>
  <c r="D134" i="21"/>
  <c r="D134" i="7"/>
  <c r="B134" i="18"/>
  <c r="B134" i="16"/>
  <c r="D130" i="21"/>
  <c r="D130" i="7"/>
  <c r="B130" i="18"/>
  <c r="B130" i="16"/>
  <c r="D126" i="21"/>
  <c r="D126" i="7"/>
  <c r="B126" i="18"/>
  <c r="B126" i="16"/>
  <c r="D122" i="21"/>
  <c r="D122" i="7"/>
  <c r="B122" i="18"/>
  <c r="B122" i="16"/>
  <c r="D118" i="21"/>
  <c r="D118" i="7"/>
  <c r="B118" i="18"/>
  <c r="B118" i="16"/>
  <c r="D114" i="21"/>
  <c r="D114" i="7"/>
  <c r="B114" i="18"/>
  <c r="B114" i="16"/>
  <c r="D110" i="21"/>
  <c r="D110" i="7"/>
  <c r="B110" i="18"/>
  <c r="B110" i="16"/>
  <c r="D106" i="21"/>
  <c r="D106" i="7"/>
  <c r="B106" i="18"/>
  <c r="B106" i="16"/>
  <c r="D102" i="21"/>
  <c r="D102" i="7"/>
  <c r="B102" i="18"/>
  <c r="B102" i="16"/>
  <c r="D98" i="21"/>
  <c r="D98" i="7"/>
  <c r="B98" i="18"/>
  <c r="B98" i="16"/>
  <c r="D94" i="21"/>
  <c r="D94" i="7"/>
  <c r="B94" i="18"/>
  <c r="B94" i="16"/>
  <c r="D169" i="21"/>
  <c r="D169" i="7"/>
  <c r="B169" i="18"/>
  <c r="B169" i="16"/>
  <c r="D161" i="21"/>
  <c r="D161" i="7"/>
  <c r="B161" i="18"/>
  <c r="B161" i="16"/>
  <c r="D157" i="21"/>
  <c r="D157" i="7"/>
  <c r="B157" i="18"/>
  <c r="B157" i="16"/>
  <c r="D153" i="21"/>
  <c r="D153" i="7"/>
  <c r="B153" i="18"/>
  <c r="B153" i="16"/>
  <c r="D149" i="21"/>
  <c r="D149" i="7"/>
  <c r="B149" i="18"/>
  <c r="B149" i="16"/>
  <c r="D145" i="21"/>
  <c r="D145" i="7"/>
  <c r="B145" i="18"/>
  <c r="B145" i="16"/>
  <c r="D141" i="21"/>
  <c r="D141" i="7"/>
  <c r="B141" i="18"/>
  <c r="B141" i="16"/>
  <c r="D137" i="21"/>
  <c r="D137" i="7"/>
  <c r="B137" i="18"/>
  <c r="B137" i="16"/>
  <c r="D133" i="21"/>
  <c r="D133" i="7"/>
  <c r="B133" i="18"/>
  <c r="B133" i="16"/>
  <c r="D129" i="21"/>
  <c r="D129" i="7"/>
  <c r="B129" i="18"/>
  <c r="B129" i="16"/>
  <c r="D125" i="21"/>
  <c r="D125" i="7"/>
  <c r="B125" i="18"/>
  <c r="B125" i="16"/>
  <c r="D121" i="21"/>
  <c r="D121" i="7"/>
  <c r="B121" i="18"/>
  <c r="B121" i="16"/>
  <c r="D117" i="21"/>
  <c r="D117" i="7"/>
  <c r="B117" i="18"/>
  <c r="B117" i="16"/>
  <c r="D113" i="21"/>
  <c r="D113" i="7"/>
  <c r="B113" i="18"/>
  <c r="B113" i="16"/>
  <c r="D109" i="21"/>
  <c r="D109" i="7"/>
  <c r="B109" i="18"/>
  <c r="B109" i="16"/>
  <c r="D105" i="21"/>
  <c r="D105" i="7"/>
  <c r="B105" i="18"/>
  <c r="B105" i="16"/>
  <c r="D101" i="21"/>
  <c r="D101" i="7"/>
  <c r="B101" i="18"/>
  <c r="B101" i="16"/>
  <c r="D97" i="21"/>
  <c r="D97" i="7"/>
  <c r="B97" i="18"/>
  <c r="B97" i="16"/>
  <c r="D93" i="21"/>
  <c r="D93" i="7"/>
  <c r="B93" i="18"/>
  <c r="B93" i="16"/>
  <c r="D168" i="21"/>
  <c r="D168" i="7"/>
  <c r="B168" i="18"/>
  <c r="B168" i="16"/>
  <c r="D164" i="21"/>
  <c r="D164" i="7"/>
  <c r="B164" i="18"/>
  <c r="B164" i="16"/>
  <c r="D160" i="21"/>
  <c r="D160" i="7"/>
  <c r="B160" i="18"/>
  <c r="B160" i="16"/>
  <c r="D156" i="21"/>
  <c r="D156" i="7"/>
  <c r="B156" i="18"/>
  <c r="B156" i="16"/>
  <c r="D152" i="21"/>
  <c r="D152" i="7"/>
  <c r="B152" i="18"/>
  <c r="B152" i="16"/>
  <c r="D148" i="21"/>
  <c r="D148" i="7"/>
  <c r="B148" i="18"/>
  <c r="B148" i="16"/>
  <c r="D144" i="21"/>
  <c r="D144" i="7"/>
  <c r="B144" i="18"/>
  <c r="B144" i="16"/>
  <c r="D140" i="21"/>
  <c r="D140" i="7"/>
  <c r="B140" i="18"/>
  <c r="B140" i="16"/>
  <c r="D136" i="21"/>
  <c r="D136" i="7"/>
  <c r="B136" i="18"/>
  <c r="B136" i="16"/>
  <c r="D132" i="21"/>
  <c r="D132" i="7"/>
  <c r="B132" i="18"/>
  <c r="B132" i="16"/>
  <c r="D128" i="21"/>
  <c r="D128" i="7"/>
  <c r="B128" i="18"/>
  <c r="B128" i="16"/>
  <c r="D124" i="21"/>
  <c r="D124" i="7"/>
  <c r="B124" i="18"/>
  <c r="B124" i="16"/>
  <c r="D120" i="21"/>
  <c r="D120" i="7"/>
  <c r="B120" i="18"/>
  <c r="B120" i="16"/>
  <c r="D116" i="21"/>
  <c r="D116" i="7"/>
  <c r="B116" i="18"/>
  <c r="B116" i="16"/>
  <c r="D112" i="21"/>
  <c r="D112" i="7"/>
  <c r="B112" i="18"/>
  <c r="B112" i="16"/>
  <c r="D108" i="21"/>
  <c r="D108" i="7"/>
  <c r="B108" i="18"/>
  <c r="B108" i="16"/>
  <c r="D104" i="21"/>
  <c r="D104" i="7"/>
  <c r="B104" i="18"/>
  <c r="B104" i="16"/>
  <c r="D100" i="21"/>
  <c r="D100" i="7"/>
  <c r="B100" i="18"/>
  <c r="B100" i="16"/>
  <c r="D96" i="21"/>
  <c r="D96" i="7"/>
  <c r="B96" i="18"/>
  <c r="B96" i="16"/>
  <c r="D92" i="21"/>
  <c r="D92" i="7"/>
  <c r="B92" i="18"/>
  <c r="B92" i="16"/>
  <c r="D163" i="21"/>
  <c r="D163" i="7"/>
  <c r="B163" i="18"/>
  <c r="B163" i="16"/>
  <c r="D159" i="21"/>
  <c r="D159" i="7"/>
  <c r="B159" i="18"/>
  <c r="B159" i="16"/>
  <c r="D155" i="21"/>
  <c r="D155" i="7"/>
  <c r="B155" i="18"/>
  <c r="B155" i="16"/>
  <c r="D151" i="21"/>
  <c r="D151" i="7"/>
  <c r="B151" i="18"/>
  <c r="B151" i="16"/>
  <c r="D147" i="21"/>
  <c r="D147" i="7"/>
  <c r="B147" i="18"/>
  <c r="B147" i="16"/>
  <c r="D143" i="21"/>
  <c r="D143" i="7"/>
  <c r="B143" i="18"/>
  <c r="B143" i="16"/>
  <c r="D139" i="21"/>
  <c r="D139" i="7"/>
  <c r="B139" i="18"/>
  <c r="B139" i="16"/>
  <c r="D135" i="21"/>
  <c r="D135" i="7"/>
  <c r="B135" i="18"/>
  <c r="B135" i="16"/>
  <c r="D131" i="21"/>
  <c r="D131" i="7"/>
  <c r="B131" i="18"/>
  <c r="B131" i="16"/>
  <c r="D127" i="21"/>
  <c r="D127" i="7"/>
  <c r="B127" i="18"/>
  <c r="B127" i="16"/>
  <c r="D123" i="21"/>
  <c r="D123" i="7"/>
  <c r="B123" i="18"/>
  <c r="B123" i="16"/>
  <c r="D119" i="21"/>
  <c r="D119" i="7"/>
  <c r="B119" i="18"/>
  <c r="B119" i="16"/>
  <c r="D115" i="21"/>
  <c r="D115" i="7"/>
  <c r="B115" i="18"/>
  <c r="B115" i="16"/>
  <c r="D111" i="21"/>
  <c r="D111" i="7"/>
  <c r="B111" i="18"/>
  <c r="B111" i="16"/>
  <c r="D107" i="21"/>
  <c r="D107" i="7"/>
  <c r="B107" i="18"/>
  <c r="B107" i="16"/>
  <c r="D103" i="21"/>
  <c r="D103" i="7"/>
  <c r="B103" i="18"/>
  <c r="B103" i="16"/>
  <c r="D99" i="21"/>
  <c r="D99" i="7"/>
  <c r="B99" i="18"/>
  <c r="B99" i="16"/>
  <c r="D95" i="21"/>
  <c r="D95" i="7"/>
  <c r="B95" i="18"/>
  <c r="B95" i="16"/>
  <c r="D91" i="21"/>
  <c r="D91" i="7"/>
  <c r="B91" i="18"/>
  <c r="B91" i="16"/>
  <c r="AF182" i="9"/>
  <c r="AV82" i="3" l="1"/>
  <c r="AW82" i="3"/>
  <c r="AX82" i="3"/>
  <c r="AY82" i="3"/>
  <c r="AZ82" i="3"/>
  <c r="BA82" i="3"/>
  <c r="BB82" i="3"/>
  <c r="BC82" i="3"/>
  <c r="BD82" i="3"/>
  <c r="BE82" i="3"/>
  <c r="BF82" i="3"/>
  <c r="BG82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C81" i="3"/>
  <c r="C82" i="3"/>
  <c r="C83" i="3"/>
  <c r="C84" i="3"/>
  <c r="C85" i="3"/>
  <c r="C86" i="3"/>
  <c r="C87" i="3"/>
  <c r="C88" i="3"/>
  <c r="C89" i="3"/>
  <c r="C90" i="3"/>
  <c r="C91" i="3"/>
  <c r="DJ90" i="3" l="1"/>
  <c r="D88" i="21"/>
  <c r="D88" i="7"/>
  <c r="B88" i="18"/>
  <c r="B88" i="16"/>
  <c r="D84" i="21"/>
  <c r="D84" i="7"/>
  <c r="B84" i="18"/>
  <c r="B84" i="16"/>
  <c r="D80" i="21"/>
  <c r="D80" i="7"/>
  <c r="B80" i="18"/>
  <c r="B80" i="16"/>
  <c r="DK90" i="3"/>
  <c r="DG90" i="3"/>
  <c r="DC90" i="3"/>
  <c r="DF83" i="3"/>
  <c r="DG82" i="3"/>
  <c r="EA90" i="3"/>
  <c r="DW90" i="3"/>
  <c r="DS90" i="3"/>
  <c r="EA89" i="3"/>
  <c r="DW89" i="3"/>
  <c r="DS89" i="3"/>
  <c r="EA88" i="3"/>
  <c r="DS88" i="3"/>
  <c r="EA87" i="3"/>
  <c r="DW87" i="3"/>
  <c r="DS87" i="3"/>
  <c r="EA86" i="3"/>
  <c r="DW86" i="3"/>
  <c r="DS86" i="3"/>
  <c r="DW85" i="3"/>
  <c r="DS85" i="3"/>
  <c r="EA84" i="3"/>
  <c r="DS84" i="3"/>
  <c r="EA82" i="3"/>
  <c r="DS82" i="3"/>
  <c r="DB86" i="3"/>
  <c r="DD84" i="3"/>
  <c r="DZ90" i="3"/>
  <c r="DV90" i="3"/>
  <c r="DR90" i="3"/>
  <c r="DZ89" i="3"/>
  <c r="DR89" i="3"/>
  <c r="DZ87" i="3"/>
  <c r="DV87" i="3"/>
  <c r="DR87" i="3"/>
  <c r="DZ86" i="3"/>
  <c r="DV86" i="3"/>
  <c r="DR86" i="3"/>
  <c r="DZ83" i="3"/>
  <c r="DR83" i="3"/>
  <c r="DZ82" i="3"/>
  <c r="DV82" i="3"/>
  <c r="DR82" i="3"/>
  <c r="D83" i="21"/>
  <c r="D83" i="7"/>
  <c r="B83" i="18"/>
  <c r="B83" i="16"/>
  <c r="DB90" i="3"/>
  <c r="DJ86" i="3"/>
  <c r="D90" i="21"/>
  <c r="D90" i="7"/>
  <c r="B90" i="18"/>
  <c r="B90" i="16"/>
  <c r="D86" i="21"/>
  <c r="D86" i="7"/>
  <c r="B86" i="18"/>
  <c r="B86" i="16"/>
  <c r="D82" i="21"/>
  <c r="D82" i="7"/>
  <c r="B82" i="18"/>
  <c r="B82" i="16"/>
  <c r="DL87" i="3"/>
  <c r="DH87" i="3"/>
  <c r="DM86" i="3"/>
  <c r="DI86" i="3"/>
  <c r="DE86" i="3"/>
  <c r="DJ85" i="3"/>
  <c r="DF85" i="3"/>
  <c r="DB85" i="3"/>
  <c r="DE82" i="3"/>
  <c r="DY88" i="3"/>
  <c r="DU88" i="3"/>
  <c r="DQ88" i="3"/>
  <c r="DY87" i="3"/>
  <c r="DY86" i="3"/>
  <c r="DQ86" i="3"/>
  <c r="DY84" i="3"/>
  <c r="DU84" i="3"/>
  <c r="DQ84" i="3"/>
  <c r="DY83" i="3"/>
  <c r="DU83" i="3"/>
  <c r="DQ83" i="3"/>
  <c r="DU82" i="3"/>
  <c r="D87" i="21"/>
  <c r="D87" i="7"/>
  <c r="B87" i="18"/>
  <c r="B87" i="16"/>
  <c r="DM91" i="3"/>
  <c r="DF90" i="3"/>
  <c r="DF86" i="3"/>
  <c r="D89" i="21"/>
  <c r="D89" i="7"/>
  <c r="B89" i="18"/>
  <c r="B89" i="16"/>
  <c r="D85" i="21"/>
  <c r="D85" i="7"/>
  <c r="B85" i="18"/>
  <c r="B85" i="16"/>
  <c r="D81" i="21"/>
  <c r="D81" i="7"/>
  <c r="B81" i="18"/>
  <c r="B81" i="16"/>
  <c r="DG87" i="3"/>
  <c r="DF84" i="3"/>
  <c r="DL82" i="3"/>
  <c r="DH82" i="3"/>
  <c r="DD82" i="3"/>
  <c r="DX90" i="3"/>
  <c r="DP90" i="3"/>
  <c r="DX89" i="3"/>
  <c r="DT89" i="3"/>
  <c r="DP89" i="3"/>
  <c r="DX85" i="3"/>
  <c r="DT85" i="3"/>
  <c r="DP85" i="3"/>
  <c r="DP84" i="3"/>
  <c r="DT83" i="3"/>
  <c r="DP83" i="3"/>
  <c r="DK86" i="3"/>
  <c r="DK89" i="3"/>
  <c r="DG89" i="3"/>
  <c r="DC86" i="3"/>
  <c r="DK88" i="3"/>
  <c r="DG88" i="3"/>
  <c r="DC88" i="3"/>
  <c r="DK85" i="3"/>
  <c r="DG85" i="3"/>
  <c r="DC89" i="3"/>
  <c r="DG86" i="3"/>
  <c r="DK84" i="3"/>
  <c r="DG84" i="3"/>
  <c r="DC84" i="3"/>
  <c r="DK83" i="3"/>
  <c r="DG83" i="3"/>
  <c r="DC83" i="3"/>
  <c r="DL90" i="3"/>
  <c r="DD90" i="3"/>
  <c r="DI89" i="3"/>
  <c r="DE89" i="3"/>
  <c r="DD87" i="3"/>
  <c r="DK87" i="3"/>
  <c r="DC87" i="3"/>
  <c r="DJ84" i="3"/>
  <c r="DB84" i="3"/>
  <c r="DJ83" i="3"/>
  <c r="DB83" i="3"/>
  <c r="DK82" i="3"/>
  <c r="DC82" i="3"/>
  <c r="DY90" i="3"/>
  <c r="DU90" i="3"/>
  <c r="DQ90" i="3"/>
  <c r="DY89" i="3"/>
  <c r="DU89" i="3"/>
  <c r="DQ89" i="3"/>
  <c r="DU87" i="3"/>
  <c r="DQ87" i="3"/>
  <c r="DU86" i="3"/>
  <c r="DY85" i="3"/>
  <c r="DU85" i="3"/>
  <c r="DQ85" i="3"/>
  <c r="DY82" i="3"/>
  <c r="DQ82" i="3"/>
  <c r="DZ91" i="3"/>
  <c r="DJ87" i="3"/>
  <c r="DB87" i="3"/>
  <c r="DJ82" i="3"/>
  <c r="DF82" i="3"/>
  <c r="DB82" i="3"/>
  <c r="DT90" i="3"/>
  <c r="DX88" i="3"/>
  <c r="DT88" i="3"/>
  <c r="DP88" i="3"/>
  <c r="DX87" i="3"/>
  <c r="DT87" i="3"/>
  <c r="DP87" i="3"/>
  <c r="DX86" i="3"/>
  <c r="DT86" i="3"/>
  <c r="DP86" i="3"/>
  <c r="DX84" i="3"/>
  <c r="DT84" i="3"/>
  <c r="DX83" i="3"/>
  <c r="DX82" i="3"/>
  <c r="DT82" i="3"/>
  <c r="DP82" i="3"/>
  <c r="EA91" i="3"/>
  <c r="DF87" i="3"/>
  <c r="DS91" i="3"/>
  <c r="DW88" i="3"/>
  <c r="EA85" i="3"/>
  <c r="DW84" i="3"/>
  <c r="EA83" i="3"/>
  <c r="DW83" i="3"/>
  <c r="DS83" i="3"/>
  <c r="DW82" i="3"/>
  <c r="DC85" i="3"/>
  <c r="DH90" i="3"/>
  <c r="DM89" i="3"/>
  <c r="DV91" i="3"/>
  <c r="DV89" i="3"/>
  <c r="DZ88" i="3"/>
  <c r="DV88" i="3"/>
  <c r="DR88" i="3"/>
  <c r="DZ85" i="3"/>
  <c r="DV85" i="3"/>
  <c r="DR85" i="3"/>
  <c r="DZ84" i="3"/>
  <c r="DV84" i="3"/>
  <c r="DR84" i="3"/>
  <c r="DV83" i="3"/>
  <c r="DY91" i="3"/>
  <c r="DL89" i="3"/>
  <c r="DH89" i="3"/>
  <c r="DD89" i="3"/>
  <c r="DL86" i="3"/>
  <c r="DH86" i="3"/>
  <c r="DD86" i="3"/>
  <c r="DL84" i="3"/>
  <c r="DH84" i="3"/>
  <c r="DM82" i="3"/>
  <c r="DI82" i="3"/>
  <c r="DK91" i="3"/>
  <c r="DI88" i="3"/>
  <c r="DI85" i="3"/>
  <c r="DL88" i="3"/>
  <c r="DH88" i="3"/>
  <c r="DD88" i="3"/>
  <c r="DL85" i="3"/>
  <c r="DH85" i="3"/>
  <c r="DD85" i="3"/>
  <c r="DM84" i="3"/>
  <c r="DI84" i="3"/>
  <c r="DE84" i="3"/>
  <c r="DM83" i="3"/>
  <c r="DI83" i="3"/>
  <c r="DE83" i="3"/>
  <c r="DM88" i="3"/>
  <c r="DE88" i="3"/>
  <c r="DM85" i="3"/>
  <c r="DE85" i="3"/>
  <c r="DL91" i="3"/>
  <c r="DH91" i="3"/>
  <c r="DM90" i="3"/>
  <c r="DI90" i="3"/>
  <c r="DE90" i="3"/>
  <c r="DM87" i="3"/>
  <c r="DI87" i="3"/>
  <c r="DE87" i="3"/>
  <c r="DL83" i="3"/>
  <c r="DH83" i="3"/>
  <c r="DD83" i="3"/>
  <c r="DJ89" i="3"/>
  <c r="DF89" i="3"/>
  <c r="DB89" i="3"/>
  <c r="DJ88" i="3"/>
  <c r="DF88" i="3"/>
  <c r="DB88" i="3"/>
  <c r="EB82" i="3" l="1"/>
  <c r="DN82" i="3"/>
  <c r="EB85" i="3"/>
  <c r="EB87" i="3"/>
  <c r="EB90" i="3"/>
  <c r="DD91" i="3"/>
  <c r="DR91" i="3"/>
  <c r="DW91" i="3"/>
  <c r="DI91" i="3"/>
  <c r="EB84" i="3"/>
  <c r="EB88" i="3"/>
  <c r="EB83" i="3"/>
  <c r="DC91" i="3"/>
  <c r="DN89" i="3"/>
  <c r="DN86" i="3"/>
  <c r="EB86" i="3"/>
  <c r="DE91" i="3"/>
  <c r="DT91" i="3"/>
  <c r="EB89" i="3"/>
  <c r="DQ91" i="3"/>
  <c r="DJ91" i="3"/>
  <c r="DX91" i="3"/>
  <c r="DU91" i="3"/>
  <c r="DN85" i="3"/>
  <c r="DB91" i="3"/>
  <c r="DG91" i="3"/>
  <c r="DP91" i="3"/>
  <c r="DF91" i="3"/>
  <c r="DN88" i="3"/>
  <c r="DN87" i="3"/>
  <c r="DN90" i="3"/>
  <c r="DN83" i="3"/>
  <c r="DN84" i="3"/>
  <c r="EC88" i="3" l="1"/>
  <c r="EC90" i="3"/>
  <c r="EC82" i="3"/>
  <c r="EC87" i="3"/>
  <c r="EC84" i="3"/>
  <c r="EC83" i="3"/>
  <c r="EC85" i="3"/>
  <c r="EB91" i="3"/>
  <c r="EC89" i="3"/>
  <c r="DN91" i="3"/>
  <c r="EC86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4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D9" i="21" l="1"/>
  <c r="D9" i="7"/>
  <c r="B9" i="18"/>
  <c r="B9" i="16"/>
  <c r="D13" i="21"/>
  <c r="D13" i="7"/>
  <c r="B13" i="18"/>
  <c r="B13" i="16"/>
  <c r="D17" i="21"/>
  <c r="D17" i="7"/>
  <c r="B17" i="18"/>
  <c r="B17" i="16"/>
  <c r="D21" i="21"/>
  <c r="D21" i="7"/>
  <c r="B21" i="18"/>
  <c r="B21" i="16"/>
  <c r="D25" i="21"/>
  <c r="D25" i="7"/>
  <c r="B25" i="18"/>
  <c r="B25" i="16"/>
  <c r="D29" i="21"/>
  <c r="D29" i="7"/>
  <c r="B29" i="18"/>
  <c r="B29" i="16"/>
  <c r="D33" i="21"/>
  <c r="D33" i="7"/>
  <c r="B33" i="18"/>
  <c r="B33" i="16"/>
  <c r="D37" i="21"/>
  <c r="D37" i="7"/>
  <c r="B37" i="18"/>
  <c r="B37" i="16"/>
  <c r="D43" i="21"/>
  <c r="D43" i="7"/>
  <c r="B43" i="18"/>
  <c r="B43" i="16"/>
  <c r="D47" i="21"/>
  <c r="D47" i="7"/>
  <c r="B47" i="18"/>
  <c r="B47" i="16"/>
  <c r="D51" i="21"/>
  <c r="D51" i="7"/>
  <c r="B51" i="18"/>
  <c r="B51" i="16"/>
  <c r="D55" i="21"/>
  <c r="D55" i="7"/>
  <c r="B55" i="18"/>
  <c r="B55" i="16"/>
  <c r="D63" i="21"/>
  <c r="D63" i="7"/>
  <c r="B63" i="18"/>
  <c r="B63" i="16"/>
  <c r="D67" i="21"/>
  <c r="D67" i="7"/>
  <c r="B67" i="18"/>
  <c r="B67" i="16"/>
  <c r="D71" i="21"/>
  <c r="D71" i="7"/>
  <c r="B71" i="18"/>
  <c r="B71" i="16"/>
  <c r="D75" i="21"/>
  <c r="D75" i="7"/>
  <c r="B75" i="18"/>
  <c r="B75" i="16"/>
  <c r="D79" i="21"/>
  <c r="D79" i="7"/>
  <c r="B79" i="18"/>
  <c r="B79" i="16"/>
  <c r="D6" i="21"/>
  <c r="D6" i="7"/>
  <c r="B6" i="18"/>
  <c r="B6" i="16"/>
  <c r="D10" i="21"/>
  <c r="D10" i="7"/>
  <c r="B10" i="18"/>
  <c r="B10" i="16"/>
  <c r="D14" i="21"/>
  <c r="D14" i="7"/>
  <c r="B14" i="18"/>
  <c r="B14" i="16"/>
  <c r="D18" i="21"/>
  <c r="D18" i="7"/>
  <c r="B18" i="18"/>
  <c r="B18" i="16"/>
  <c r="D22" i="21"/>
  <c r="D22" i="7"/>
  <c r="B22" i="18"/>
  <c r="B22" i="16"/>
  <c r="D26" i="21"/>
  <c r="D26" i="7"/>
  <c r="B26" i="18"/>
  <c r="B26" i="16"/>
  <c r="D30" i="21"/>
  <c r="D30" i="7"/>
  <c r="B30" i="18"/>
  <c r="B30" i="16"/>
  <c r="D34" i="21"/>
  <c r="D34" i="7"/>
  <c r="B34" i="18"/>
  <c r="B34" i="16"/>
  <c r="D38" i="21"/>
  <c r="D38" i="7"/>
  <c r="B38" i="18"/>
  <c r="B38" i="16"/>
  <c r="D44" i="21"/>
  <c r="D44" i="7"/>
  <c r="B44" i="18"/>
  <c r="B44" i="16"/>
  <c r="D48" i="21"/>
  <c r="D48" i="7"/>
  <c r="B48" i="18"/>
  <c r="B48" i="16"/>
  <c r="D52" i="21"/>
  <c r="D52" i="7"/>
  <c r="B52" i="18"/>
  <c r="B52" i="16"/>
  <c r="D56" i="21"/>
  <c r="D56" i="7"/>
  <c r="B56" i="18"/>
  <c r="B56" i="16"/>
  <c r="D60" i="21"/>
  <c r="D60" i="7"/>
  <c r="B60" i="18"/>
  <c r="B60" i="16"/>
  <c r="D64" i="21"/>
  <c r="D64" i="7"/>
  <c r="B64" i="18"/>
  <c r="B64" i="16"/>
  <c r="D68" i="21"/>
  <c r="D68" i="7"/>
  <c r="B68" i="18"/>
  <c r="B68" i="16"/>
  <c r="D72" i="21"/>
  <c r="D72" i="7"/>
  <c r="B72" i="18"/>
  <c r="B72" i="16"/>
  <c r="D76" i="21"/>
  <c r="D76" i="7"/>
  <c r="B76" i="18"/>
  <c r="B76" i="16"/>
  <c r="D7" i="21"/>
  <c r="D7" i="7"/>
  <c r="B7" i="18"/>
  <c r="B7" i="16"/>
  <c r="D11" i="21"/>
  <c r="D11" i="7"/>
  <c r="B11" i="18"/>
  <c r="B11" i="16"/>
  <c r="D15" i="21"/>
  <c r="D15" i="7"/>
  <c r="B15" i="18"/>
  <c r="B15" i="16"/>
  <c r="D19" i="21"/>
  <c r="D19" i="7"/>
  <c r="B19" i="18"/>
  <c r="B19" i="16"/>
  <c r="D23" i="21"/>
  <c r="D23" i="7"/>
  <c r="B23" i="18"/>
  <c r="B23" i="16"/>
  <c r="D27" i="21"/>
  <c r="D27" i="7"/>
  <c r="B27" i="18"/>
  <c r="B27" i="16"/>
  <c r="D31" i="21"/>
  <c r="D31" i="7"/>
  <c r="B31" i="18"/>
  <c r="B31" i="16"/>
  <c r="D35" i="21"/>
  <c r="D35" i="7"/>
  <c r="B35" i="18"/>
  <c r="B35" i="16"/>
  <c r="D39" i="21"/>
  <c r="D39" i="7"/>
  <c r="B39" i="18"/>
  <c r="B39" i="16"/>
  <c r="D45" i="21"/>
  <c r="D45" i="7"/>
  <c r="B45" i="18"/>
  <c r="B45" i="16"/>
  <c r="D49" i="21"/>
  <c r="D49" i="7"/>
  <c r="B49" i="18"/>
  <c r="B49" i="16"/>
  <c r="D53" i="21"/>
  <c r="D53" i="7"/>
  <c r="B53" i="18"/>
  <c r="B53" i="16"/>
  <c r="D57" i="21"/>
  <c r="D57" i="7"/>
  <c r="B57" i="18"/>
  <c r="B57" i="16"/>
  <c r="D61" i="21"/>
  <c r="D61" i="7"/>
  <c r="B61" i="18"/>
  <c r="B61" i="16"/>
  <c r="D69" i="21"/>
  <c r="D69" i="7"/>
  <c r="B69" i="18"/>
  <c r="B69" i="16"/>
  <c r="D73" i="21"/>
  <c r="D73" i="7"/>
  <c r="B73" i="18"/>
  <c r="B73" i="16"/>
  <c r="D77" i="21"/>
  <c r="D77" i="7"/>
  <c r="B77" i="18"/>
  <c r="B77" i="16"/>
  <c r="D8" i="21"/>
  <c r="D8" i="7"/>
  <c r="B8" i="18"/>
  <c r="B8" i="16"/>
  <c r="D12" i="21"/>
  <c r="D12" i="7"/>
  <c r="B12" i="18"/>
  <c r="B12" i="16"/>
  <c r="D16" i="21"/>
  <c r="D16" i="7"/>
  <c r="B16" i="18"/>
  <c r="B16" i="16"/>
  <c r="D20" i="21"/>
  <c r="D20" i="7"/>
  <c r="B20" i="18"/>
  <c r="B20" i="16"/>
  <c r="D24" i="21"/>
  <c r="D24" i="7"/>
  <c r="B24" i="18"/>
  <c r="B24" i="16"/>
  <c r="D28" i="21"/>
  <c r="D28" i="7"/>
  <c r="B28" i="18"/>
  <c r="B28" i="16"/>
  <c r="D32" i="21"/>
  <c r="D32" i="7"/>
  <c r="B32" i="18"/>
  <c r="B32" i="16"/>
  <c r="D36" i="21"/>
  <c r="D36" i="7"/>
  <c r="B36" i="18"/>
  <c r="B36" i="16"/>
  <c r="D40" i="21"/>
  <c r="D40" i="7"/>
  <c r="B40" i="18"/>
  <c r="B40" i="16"/>
  <c r="D46" i="21"/>
  <c r="D46" i="7"/>
  <c r="B46" i="18"/>
  <c r="B46" i="16"/>
  <c r="D50" i="21"/>
  <c r="D50" i="7"/>
  <c r="B50" i="18"/>
  <c r="B50" i="16"/>
  <c r="D54" i="21"/>
  <c r="D54" i="7"/>
  <c r="B54" i="18"/>
  <c r="B54" i="16"/>
  <c r="D58" i="21"/>
  <c r="D58" i="7"/>
  <c r="B58" i="18"/>
  <c r="B58" i="16"/>
  <c r="D62" i="21"/>
  <c r="D62" i="7"/>
  <c r="B62" i="18"/>
  <c r="B62" i="16"/>
  <c r="D66" i="21"/>
  <c r="D66" i="7"/>
  <c r="B66" i="18"/>
  <c r="B66" i="16"/>
  <c r="D70" i="21"/>
  <c r="D70" i="7"/>
  <c r="B70" i="18"/>
  <c r="B70" i="16"/>
  <c r="D74" i="21"/>
  <c r="D74" i="7"/>
  <c r="B74" i="18"/>
  <c r="B74" i="16"/>
  <c r="D78" i="21"/>
  <c r="D78" i="7"/>
  <c r="B78" i="18"/>
  <c r="B78" i="16"/>
  <c r="D59" i="7"/>
  <c r="D59" i="21"/>
  <c r="B59" i="18"/>
  <c r="B59" i="16"/>
  <c r="B65" i="16"/>
  <c r="D65" i="21"/>
  <c r="B65" i="18"/>
  <c r="D65" i="7"/>
  <c r="EC91" i="3"/>
  <c r="AV72" i="3" l="1"/>
  <c r="AV71" i="3"/>
  <c r="AV70" i="3"/>
  <c r="AV69" i="3"/>
  <c r="AV67" i="3"/>
  <c r="AV66" i="3"/>
  <c r="AV65" i="3"/>
  <c r="AV64" i="3"/>
  <c r="AV63" i="3"/>
  <c r="AV62" i="3"/>
  <c r="AV61" i="3"/>
  <c r="AV60" i="3"/>
  <c r="AV59" i="3"/>
  <c r="AV7" i="3" l="1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68" i="3"/>
  <c r="AV73" i="3"/>
  <c r="AV74" i="3"/>
  <c r="AV75" i="3"/>
  <c r="AV76" i="3"/>
  <c r="AV77" i="3"/>
  <c r="AV78" i="3"/>
  <c r="AV79" i="3"/>
  <c r="AV80" i="3"/>
  <c r="AV81" i="3"/>
  <c r="AV6" i="3"/>
  <c r="CC6" i="3" l="1"/>
  <c r="CD6" i="3"/>
  <c r="CE6" i="3"/>
  <c r="CF6" i="3"/>
  <c r="CG6" i="3"/>
  <c r="CH6" i="3"/>
  <c r="CI6" i="3"/>
  <c r="CJ6" i="3"/>
  <c r="CK6" i="3"/>
  <c r="CL6" i="3"/>
  <c r="CM6" i="3"/>
  <c r="CB6" i="3"/>
  <c r="AG26" i="9" l="1"/>
  <c r="B5" i="9" l="1"/>
  <c r="B40" i="9" s="1"/>
  <c r="C5" i="9"/>
  <c r="C40" i="9" s="1"/>
  <c r="B6" i="9"/>
  <c r="B41" i="9" s="1"/>
  <c r="C6" i="9"/>
  <c r="C41" i="9" s="1"/>
  <c r="B7" i="9"/>
  <c r="B42" i="9" s="1"/>
  <c r="C7" i="9"/>
  <c r="C42" i="9" s="1"/>
  <c r="B8" i="9"/>
  <c r="B43" i="9" s="1"/>
  <c r="C8" i="9"/>
  <c r="C43" i="9" s="1"/>
  <c r="B9" i="9"/>
  <c r="B44" i="9" s="1"/>
  <c r="C9" i="9"/>
  <c r="C44" i="9" s="1"/>
  <c r="B10" i="9"/>
  <c r="B45" i="9" s="1"/>
  <c r="C10" i="9"/>
  <c r="C45" i="9" s="1"/>
  <c r="B11" i="9"/>
  <c r="B46" i="9" s="1"/>
  <c r="C11" i="9"/>
  <c r="C46" i="9" s="1"/>
  <c r="B12" i="9"/>
  <c r="B47" i="9" s="1"/>
  <c r="C12" i="9"/>
  <c r="C47" i="9" s="1"/>
  <c r="B13" i="9"/>
  <c r="B48" i="9" s="1"/>
  <c r="C13" i="9"/>
  <c r="C48" i="9" s="1"/>
  <c r="B14" i="9"/>
  <c r="B49" i="9" s="1"/>
  <c r="C14" i="9"/>
  <c r="C49" i="9" s="1"/>
  <c r="B15" i="9"/>
  <c r="B50" i="9" s="1"/>
  <c r="C15" i="9"/>
  <c r="C50" i="9" s="1"/>
  <c r="B16" i="9"/>
  <c r="B51" i="9" s="1"/>
  <c r="C16" i="9"/>
  <c r="C51" i="9" s="1"/>
  <c r="B17" i="9"/>
  <c r="B52" i="9" s="1"/>
  <c r="C17" i="9"/>
  <c r="C52" i="9" s="1"/>
  <c r="B18" i="9"/>
  <c r="B53" i="9" s="1"/>
  <c r="C18" i="9"/>
  <c r="C53" i="9" s="1"/>
  <c r="B19" i="9"/>
  <c r="B54" i="9" s="1"/>
  <c r="C19" i="9"/>
  <c r="C54" i="9" s="1"/>
  <c r="B20" i="9"/>
  <c r="B55" i="9" s="1"/>
  <c r="C20" i="9"/>
  <c r="C55" i="9" s="1"/>
  <c r="B21" i="9"/>
  <c r="B56" i="9" s="1"/>
  <c r="C21" i="9"/>
  <c r="C56" i="9" s="1"/>
  <c r="B22" i="9"/>
  <c r="B57" i="9" s="1"/>
  <c r="C22" i="9"/>
  <c r="C57" i="9" s="1"/>
  <c r="B23" i="9"/>
  <c r="B58" i="9" s="1"/>
  <c r="C23" i="9"/>
  <c r="C58" i="9" s="1"/>
  <c r="B24" i="9"/>
  <c r="B59" i="9" s="1"/>
  <c r="C24" i="9"/>
  <c r="C59" i="9" s="1"/>
  <c r="B25" i="9"/>
  <c r="B60" i="9" s="1"/>
  <c r="C25" i="9"/>
  <c r="C60" i="9" s="1"/>
  <c r="B26" i="9"/>
  <c r="B61" i="9" s="1"/>
  <c r="C26" i="9"/>
  <c r="C61" i="9" s="1"/>
  <c r="B27" i="9"/>
  <c r="B62" i="9" s="1"/>
  <c r="C27" i="9"/>
  <c r="C62" i="9" s="1"/>
  <c r="B28" i="9"/>
  <c r="B63" i="9" s="1"/>
  <c r="C28" i="9"/>
  <c r="C63" i="9" s="1"/>
  <c r="C4" i="9"/>
  <c r="C39" i="9" s="1"/>
  <c r="B4" i="9"/>
  <c r="B39" i="9" s="1"/>
  <c r="C4" i="18"/>
  <c r="C5" i="18"/>
  <c r="B1" i="18"/>
  <c r="C4" i="16"/>
  <c r="C5" i="16"/>
  <c r="B1" i="16"/>
  <c r="BN54" i="3"/>
  <c r="BN50" i="3"/>
  <c r="AF178" i="7"/>
  <c r="AE178" i="7"/>
  <c r="AD178" i="7"/>
  <c r="AC178" i="7"/>
  <c r="AB178" i="7"/>
  <c r="AA178" i="7"/>
  <c r="Z178" i="7"/>
  <c r="Y178" i="7"/>
  <c r="X178" i="7"/>
  <c r="U178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AF175" i="7"/>
  <c r="AE175" i="7"/>
  <c r="AD175" i="7"/>
  <c r="AC175" i="7"/>
  <c r="AB175" i="7"/>
  <c r="AA175" i="7"/>
  <c r="Z175" i="7"/>
  <c r="Y175" i="7"/>
  <c r="W175" i="7"/>
  <c r="V175" i="7"/>
  <c r="AF174" i="7"/>
  <c r="AE174" i="7"/>
  <c r="AD174" i="7"/>
  <c r="AC174" i="7"/>
  <c r="AB174" i="7"/>
  <c r="AA174" i="7"/>
  <c r="Z174" i="7"/>
  <c r="Y174" i="7"/>
  <c r="X174" i="7"/>
  <c r="V174" i="7"/>
  <c r="AF173" i="7"/>
  <c r="AE173" i="7"/>
  <c r="AD173" i="7"/>
  <c r="AC173" i="7"/>
  <c r="AB173" i="7"/>
  <c r="AA173" i="7"/>
  <c r="Z173" i="7"/>
  <c r="Y173" i="7"/>
  <c r="X173" i="7"/>
  <c r="V173" i="7"/>
  <c r="AF172" i="7"/>
  <c r="AE172" i="7"/>
  <c r="AD172" i="7"/>
  <c r="AC172" i="7"/>
  <c r="AB172" i="7"/>
  <c r="AA172" i="7"/>
  <c r="Z172" i="7"/>
  <c r="X172" i="7"/>
  <c r="W172" i="7"/>
  <c r="V172" i="7"/>
  <c r="AF171" i="7"/>
  <c r="AE171" i="7"/>
  <c r="AD171" i="7"/>
  <c r="AC171" i="7"/>
  <c r="AB171" i="7"/>
  <c r="AA171" i="7"/>
  <c r="Z171" i="7"/>
  <c r="Y171" i="7"/>
  <c r="X171" i="7"/>
  <c r="W171" i="7"/>
  <c r="V171" i="7"/>
  <c r="AF170" i="7"/>
  <c r="AE170" i="7"/>
  <c r="AD170" i="7"/>
  <c r="AC170" i="7"/>
  <c r="AB170" i="7"/>
  <c r="AA170" i="7"/>
  <c r="Z170" i="7"/>
  <c r="Y170" i="7"/>
  <c r="X170" i="7"/>
  <c r="W170" i="7"/>
  <c r="U170" i="7"/>
  <c r="AF169" i="7"/>
  <c r="AE169" i="7"/>
  <c r="AD169" i="7"/>
  <c r="AC169" i="7"/>
  <c r="AB169" i="7"/>
  <c r="AA169" i="7"/>
  <c r="Z169" i="7"/>
  <c r="Y169" i="7"/>
  <c r="X169" i="7"/>
  <c r="W169" i="7"/>
  <c r="U169" i="7"/>
  <c r="AF168" i="7"/>
  <c r="AE168" i="7"/>
  <c r="AD168" i="7"/>
  <c r="AC168" i="7"/>
  <c r="AB168" i="7"/>
  <c r="AA168" i="7"/>
  <c r="Z168" i="7"/>
  <c r="Y168" i="7"/>
  <c r="X168" i="7"/>
  <c r="W168" i="7"/>
  <c r="AF167" i="7"/>
  <c r="AE167" i="7"/>
  <c r="AD167" i="7"/>
  <c r="AC167" i="7"/>
  <c r="AB167" i="7"/>
  <c r="AA167" i="7"/>
  <c r="Z167" i="7"/>
  <c r="Y167" i="7"/>
  <c r="X167" i="7"/>
  <c r="W167" i="7"/>
  <c r="V167" i="7"/>
  <c r="AF166" i="7"/>
  <c r="AE166" i="7"/>
  <c r="AD166" i="7"/>
  <c r="AC166" i="7"/>
  <c r="AB166" i="7"/>
  <c r="AA166" i="7"/>
  <c r="Z166" i="7"/>
  <c r="Y166" i="7"/>
  <c r="X166" i="7"/>
  <c r="V166" i="7"/>
  <c r="AF165" i="7"/>
  <c r="AE165" i="7"/>
  <c r="AD165" i="7"/>
  <c r="AC165" i="7"/>
  <c r="AB165" i="7"/>
  <c r="AA165" i="7"/>
  <c r="Z165" i="7"/>
  <c r="Y165" i="7"/>
  <c r="X165" i="7"/>
  <c r="W165" i="7"/>
  <c r="V165" i="7"/>
  <c r="AF164" i="7"/>
  <c r="AE164" i="7"/>
  <c r="AD164" i="7"/>
  <c r="AC164" i="7"/>
  <c r="AB164" i="7"/>
  <c r="AA164" i="7"/>
  <c r="Z164" i="7"/>
  <c r="Y164" i="7"/>
  <c r="X164" i="7"/>
  <c r="W164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AF162" i="7"/>
  <c r="AE162" i="7"/>
  <c r="AD162" i="7"/>
  <c r="AC162" i="7"/>
  <c r="AB162" i="7"/>
  <c r="AA162" i="7"/>
  <c r="Z162" i="7"/>
  <c r="Y162" i="7"/>
  <c r="X162" i="7"/>
  <c r="V162" i="7"/>
  <c r="U162" i="7"/>
  <c r="AF161" i="7"/>
  <c r="AE161" i="7"/>
  <c r="AD161" i="7"/>
  <c r="AC161" i="7"/>
  <c r="AB161" i="7"/>
  <c r="AA161" i="7"/>
  <c r="Z161" i="7"/>
  <c r="Y161" i="7"/>
  <c r="X161" i="7"/>
  <c r="W161" i="7"/>
  <c r="V161" i="7"/>
  <c r="AF160" i="7"/>
  <c r="AE160" i="7"/>
  <c r="AD160" i="7"/>
  <c r="AC160" i="7"/>
  <c r="AB160" i="7"/>
  <c r="AA160" i="7"/>
  <c r="Z160" i="7"/>
  <c r="Y160" i="7"/>
  <c r="W160" i="7"/>
  <c r="V160" i="7"/>
  <c r="U160" i="7"/>
  <c r="AF159" i="7"/>
  <c r="AE159" i="7"/>
  <c r="AD159" i="7"/>
  <c r="AC159" i="7"/>
  <c r="AB159" i="7"/>
  <c r="AA159" i="7"/>
  <c r="Z159" i="7"/>
  <c r="Y159" i="7"/>
  <c r="X159" i="7"/>
  <c r="W159" i="7"/>
  <c r="V159" i="7"/>
  <c r="AF158" i="7"/>
  <c r="AE158" i="7"/>
  <c r="AD158" i="7"/>
  <c r="AC158" i="7"/>
  <c r="AB158" i="7"/>
  <c r="AA158" i="7"/>
  <c r="Z158" i="7"/>
  <c r="Y158" i="7"/>
  <c r="X158" i="7"/>
  <c r="W158" i="7"/>
  <c r="V158" i="7"/>
  <c r="AF157" i="7"/>
  <c r="AE157" i="7"/>
  <c r="AD157" i="7"/>
  <c r="AC157" i="7"/>
  <c r="AB157" i="7"/>
  <c r="AA157" i="7"/>
  <c r="Z157" i="7"/>
  <c r="Y157" i="7"/>
  <c r="X157" i="7"/>
  <c r="W157" i="7"/>
  <c r="V157" i="7"/>
  <c r="AF156" i="7"/>
  <c r="AE156" i="7"/>
  <c r="AD156" i="7"/>
  <c r="AC156" i="7"/>
  <c r="AB156" i="7"/>
  <c r="AA156" i="7"/>
  <c r="Z156" i="7"/>
  <c r="Y156" i="7"/>
  <c r="X156" i="7"/>
  <c r="W156" i="7"/>
  <c r="V156" i="7"/>
  <c r="AF155" i="7"/>
  <c r="AE155" i="7"/>
  <c r="AD155" i="7"/>
  <c r="AC155" i="7"/>
  <c r="AB155" i="7"/>
  <c r="AA155" i="7"/>
  <c r="Z155" i="7"/>
  <c r="Y155" i="7"/>
  <c r="X155" i="7"/>
  <c r="W155" i="7"/>
  <c r="V155" i="7"/>
  <c r="AF154" i="7"/>
  <c r="AE154" i="7"/>
  <c r="AD154" i="7"/>
  <c r="AC154" i="7"/>
  <c r="AB154" i="7"/>
  <c r="AA154" i="7"/>
  <c r="Y154" i="7"/>
  <c r="X154" i="7"/>
  <c r="W154" i="7"/>
  <c r="V154" i="7"/>
  <c r="AF153" i="7"/>
  <c r="AE153" i="7"/>
  <c r="AD153" i="7"/>
  <c r="AC153" i="7"/>
  <c r="AB153" i="7"/>
  <c r="AA153" i="7"/>
  <c r="Z153" i="7"/>
  <c r="Y153" i="7"/>
  <c r="X153" i="7"/>
  <c r="W153" i="7"/>
  <c r="V153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AF151" i="7"/>
  <c r="AE151" i="7"/>
  <c r="AD151" i="7"/>
  <c r="AC151" i="7"/>
  <c r="AB151" i="7"/>
  <c r="AA151" i="7"/>
  <c r="Z151" i="7"/>
  <c r="Y151" i="7"/>
  <c r="X151" i="7"/>
  <c r="W151" i="7"/>
  <c r="V151" i="7"/>
  <c r="AF150" i="7"/>
  <c r="AE150" i="7"/>
  <c r="AD150" i="7"/>
  <c r="AC150" i="7"/>
  <c r="AB150" i="7"/>
  <c r="AA150" i="7"/>
  <c r="Z150" i="7"/>
  <c r="Y150" i="7"/>
  <c r="X150" i="7"/>
  <c r="V150" i="7"/>
  <c r="AF149" i="7"/>
  <c r="AE149" i="7"/>
  <c r="AD149" i="7"/>
  <c r="AC149" i="7"/>
  <c r="AB149" i="7"/>
  <c r="AA149" i="7"/>
  <c r="Z149" i="7"/>
  <c r="Y149" i="7"/>
  <c r="X149" i="7"/>
  <c r="V149" i="7"/>
  <c r="AF148" i="7"/>
  <c r="AE148" i="7"/>
  <c r="AD148" i="7"/>
  <c r="AC148" i="7"/>
  <c r="AB148" i="7"/>
  <c r="AA148" i="7"/>
  <c r="Z148" i="7"/>
  <c r="Y148" i="7"/>
  <c r="X148" i="7"/>
  <c r="W148" i="7"/>
  <c r="V148" i="7"/>
  <c r="AF147" i="7"/>
  <c r="AE147" i="7"/>
  <c r="AD147" i="7"/>
  <c r="AC147" i="7"/>
  <c r="AB147" i="7"/>
  <c r="AA147" i="7"/>
  <c r="Z147" i="7"/>
  <c r="Y147" i="7"/>
  <c r="X147" i="7"/>
  <c r="W147" i="7"/>
  <c r="V147" i="7"/>
  <c r="AF146" i="7"/>
  <c r="AE146" i="7"/>
  <c r="AC146" i="7"/>
  <c r="AB146" i="7"/>
  <c r="AA146" i="7"/>
  <c r="Z146" i="7"/>
  <c r="Y146" i="7"/>
  <c r="X146" i="7"/>
  <c r="W146" i="7"/>
  <c r="V146" i="7"/>
  <c r="AF145" i="7"/>
  <c r="AE145" i="7"/>
  <c r="AD145" i="7"/>
  <c r="AC145" i="7"/>
  <c r="AB145" i="7"/>
  <c r="AA145" i="7"/>
  <c r="Z145" i="7"/>
  <c r="Y145" i="7"/>
  <c r="X145" i="7"/>
  <c r="W145" i="7"/>
  <c r="V145" i="7"/>
  <c r="AF144" i="7"/>
  <c r="AE144" i="7"/>
  <c r="AD144" i="7"/>
  <c r="AC144" i="7"/>
  <c r="AB144" i="7"/>
  <c r="AA144" i="7"/>
  <c r="Z144" i="7"/>
  <c r="Y144" i="7"/>
  <c r="X144" i="7"/>
  <c r="V144" i="7"/>
  <c r="U144" i="7"/>
  <c r="AF143" i="7"/>
  <c r="AE143" i="7"/>
  <c r="AC143" i="7"/>
  <c r="AB143" i="7"/>
  <c r="AA143" i="7"/>
  <c r="Z143" i="7"/>
  <c r="Y143" i="7"/>
  <c r="X143" i="7"/>
  <c r="W143" i="7"/>
  <c r="AF142" i="7"/>
  <c r="AE142" i="7"/>
  <c r="AC142" i="7"/>
  <c r="AB142" i="7"/>
  <c r="AA142" i="7"/>
  <c r="Z142" i="7"/>
  <c r="Y142" i="7"/>
  <c r="X142" i="7"/>
  <c r="W142" i="7"/>
  <c r="V142" i="7"/>
  <c r="U142" i="7"/>
  <c r="AF141" i="7"/>
  <c r="AE141" i="7"/>
  <c r="AD141" i="7"/>
  <c r="AC141" i="7"/>
  <c r="AB141" i="7"/>
  <c r="AA141" i="7"/>
  <c r="Z141" i="7"/>
  <c r="Y141" i="7"/>
  <c r="X141" i="7"/>
  <c r="W141" i="7"/>
  <c r="V141" i="7"/>
  <c r="AF140" i="7"/>
  <c r="AD140" i="7"/>
  <c r="AC140" i="7"/>
  <c r="AB140" i="7"/>
  <c r="AA140" i="7"/>
  <c r="Z140" i="7"/>
  <c r="Y140" i="7"/>
  <c r="X140" i="7"/>
  <c r="W140" i="7"/>
  <c r="U140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AF138" i="7"/>
  <c r="AE138" i="7"/>
  <c r="AD138" i="7"/>
  <c r="AC138" i="7"/>
  <c r="AB138" i="7"/>
  <c r="AA138" i="7"/>
  <c r="Z138" i="7"/>
  <c r="Y138" i="7"/>
  <c r="X138" i="7"/>
  <c r="W138" i="7"/>
  <c r="V138" i="7"/>
  <c r="AF137" i="7"/>
  <c r="AE137" i="7"/>
  <c r="AD137" i="7"/>
  <c r="AC137" i="7"/>
  <c r="AB137" i="7"/>
  <c r="AA137" i="7"/>
  <c r="Z137" i="7"/>
  <c r="Y137" i="7"/>
  <c r="X137" i="7"/>
  <c r="V137" i="7"/>
  <c r="AF136" i="7"/>
  <c r="AE136" i="7"/>
  <c r="AD136" i="7"/>
  <c r="AC136" i="7"/>
  <c r="AB136" i="7"/>
  <c r="AA136" i="7"/>
  <c r="Z136" i="7"/>
  <c r="Y136" i="7"/>
  <c r="X136" i="7"/>
  <c r="W136" i="7"/>
  <c r="V136" i="7"/>
  <c r="AF135" i="7"/>
  <c r="AE135" i="7"/>
  <c r="AD135" i="7"/>
  <c r="AC135" i="7"/>
  <c r="AB135" i="7"/>
  <c r="AA135" i="7"/>
  <c r="Z135" i="7"/>
  <c r="Y135" i="7"/>
  <c r="X135" i="7"/>
  <c r="V135" i="7"/>
  <c r="AF134" i="7"/>
  <c r="AE134" i="7"/>
  <c r="AD134" i="7"/>
  <c r="AC134" i="7"/>
  <c r="AB134" i="7"/>
  <c r="AA134" i="7"/>
  <c r="Z134" i="7"/>
  <c r="Y134" i="7"/>
  <c r="X134" i="7"/>
  <c r="V134" i="7"/>
  <c r="AF133" i="7"/>
  <c r="AE133" i="7"/>
  <c r="AD133" i="7"/>
  <c r="AC133" i="7"/>
  <c r="AB133" i="7"/>
  <c r="AA133" i="7"/>
  <c r="Z133" i="7"/>
  <c r="Y133" i="7"/>
  <c r="X133" i="7"/>
  <c r="W133" i="7"/>
  <c r="U133" i="7"/>
  <c r="AF132" i="7"/>
  <c r="AE132" i="7"/>
  <c r="AD132" i="7"/>
  <c r="AC132" i="7"/>
  <c r="AB132" i="7"/>
  <c r="AA132" i="7"/>
  <c r="Z132" i="7"/>
  <c r="Y132" i="7"/>
  <c r="W132" i="7"/>
  <c r="V132" i="7"/>
  <c r="AF131" i="7"/>
  <c r="AE131" i="7"/>
  <c r="AD131" i="7"/>
  <c r="AC131" i="7"/>
  <c r="AB131" i="7"/>
  <c r="AA131" i="7"/>
  <c r="Z131" i="7"/>
  <c r="Y131" i="7"/>
  <c r="X131" i="7"/>
  <c r="V131" i="7"/>
  <c r="U131" i="7"/>
  <c r="AF130" i="7"/>
  <c r="AE130" i="7"/>
  <c r="AD130" i="7"/>
  <c r="AC130" i="7"/>
  <c r="AB130" i="7"/>
  <c r="AA130" i="7"/>
  <c r="Z130" i="7"/>
  <c r="Y130" i="7"/>
  <c r="X130" i="7"/>
  <c r="W130" i="7"/>
  <c r="V130" i="7"/>
  <c r="AF129" i="7"/>
  <c r="AE129" i="7"/>
  <c r="AD129" i="7"/>
  <c r="AC129" i="7"/>
  <c r="AB129" i="7"/>
  <c r="AA129" i="7"/>
  <c r="Z129" i="7"/>
  <c r="Y129" i="7"/>
  <c r="X129" i="7"/>
  <c r="W129" i="7"/>
  <c r="V129" i="7"/>
  <c r="AF128" i="7"/>
  <c r="AE128" i="7"/>
  <c r="AD128" i="7"/>
  <c r="AC128" i="7"/>
  <c r="AB128" i="7"/>
  <c r="AA128" i="7"/>
  <c r="Z128" i="7"/>
  <c r="Y128" i="7"/>
  <c r="X128" i="7"/>
  <c r="V128" i="7"/>
  <c r="AF127" i="7"/>
  <c r="AE127" i="7"/>
  <c r="AD127" i="7"/>
  <c r="AB127" i="7"/>
  <c r="AA127" i="7"/>
  <c r="Z127" i="7"/>
  <c r="Y127" i="7"/>
  <c r="X127" i="7"/>
  <c r="W127" i="7"/>
  <c r="V127" i="7"/>
  <c r="AF126" i="7"/>
  <c r="AE126" i="7"/>
  <c r="AD126" i="7"/>
  <c r="AC126" i="7"/>
  <c r="AB126" i="7"/>
  <c r="AA126" i="7"/>
  <c r="Z126" i="7"/>
  <c r="Y126" i="7"/>
  <c r="X126" i="7"/>
  <c r="W126" i="7"/>
  <c r="U126" i="7"/>
  <c r="AF125" i="7"/>
  <c r="AE125" i="7"/>
  <c r="AD125" i="7"/>
  <c r="AC125" i="7"/>
  <c r="AB125" i="7"/>
  <c r="AA125" i="7"/>
  <c r="Z125" i="7"/>
  <c r="Y125" i="7"/>
  <c r="X125" i="7"/>
  <c r="W125" i="7"/>
  <c r="V125" i="7"/>
  <c r="AF124" i="7"/>
  <c r="AE124" i="7"/>
  <c r="AD124" i="7"/>
  <c r="AC124" i="7"/>
  <c r="AB124" i="7"/>
  <c r="AA124" i="7"/>
  <c r="Y124" i="7"/>
  <c r="W124" i="7"/>
  <c r="AF123" i="7"/>
  <c r="AE123" i="7"/>
  <c r="AD123" i="7"/>
  <c r="AC123" i="7"/>
  <c r="AB123" i="7"/>
  <c r="AA123" i="7"/>
  <c r="Y123" i="7"/>
  <c r="X123" i="7"/>
  <c r="V123" i="7"/>
  <c r="U123" i="7"/>
  <c r="AF122" i="7"/>
  <c r="AE122" i="7"/>
  <c r="AD122" i="7"/>
  <c r="AC122" i="7"/>
  <c r="AB122" i="7"/>
  <c r="AA122" i="7"/>
  <c r="Z122" i="7"/>
  <c r="Y122" i="7"/>
  <c r="X122" i="7"/>
  <c r="W122" i="7"/>
  <c r="V122" i="7"/>
  <c r="AE121" i="7"/>
  <c r="AD121" i="7"/>
  <c r="AB121" i="7"/>
  <c r="AA121" i="7"/>
  <c r="Y121" i="7"/>
  <c r="X121" i="7"/>
  <c r="W121" i="7"/>
  <c r="U121" i="7"/>
  <c r="AF120" i="7"/>
  <c r="AE120" i="7"/>
  <c r="AD120" i="7"/>
  <c r="AC120" i="7"/>
  <c r="AB120" i="7"/>
  <c r="AA120" i="7"/>
  <c r="Y120" i="7"/>
  <c r="X120" i="7"/>
  <c r="W120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AF118" i="7"/>
  <c r="AE118" i="7"/>
  <c r="AD118" i="7"/>
  <c r="AC118" i="7"/>
  <c r="AB118" i="7"/>
  <c r="AA118" i="7"/>
  <c r="Z118" i="7"/>
  <c r="Y118" i="7"/>
  <c r="X118" i="7"/>
  <c r="W118" i="7"/>
  <c r="V118" i="7"/>
  <c r="AF117" i="7"/>
  <c r="AE117" i="7"/>
  <c r="AD117" i="7"/>
  <c r="AC117" i="7"/>
  <c r="AB117" i="7"/>
  <c r="AA117" i="7"/>
  <c r="Y117" i="7"/>
  <c r="W117" i="7"/>
  <c r="AF116" i="7"/>
  <c r="AE116" i="7"/>
  <c r="AD116" i="7"/>
  <c r="AC116" i="7"/>
  <c r="AB116" i="7"/>
  <c r="AA116" i="7"/>
  <c r="Z116" i="7"/>
  <c r="Y116" i="7"/>
  <c r="X116" i="7"/>
  <c r="U116" i="7"/>
  <c r="AF115" i="7"/>
  <c r="AE115" i="7"/>
  <c r="AC115" i="7"/>
  <c r="AB115" i="7"/>
  <c r="AA115" i="7"/>
  <c r="Z115" i="7"/>
  <c r="Y115" i="7"/>
  <c r="X115" i="7"/>
  <c r="V115" i="7"/>
  <c r="AF114" i="7"/>
  <c r="AE114" i="7"/>
  <c r="AC114" i="7"/>
  <c r="AB114" i="7"/>
  <c r="AA114" i="7"/>
  <c r="Y114" i="7"/>
  <c r="V114" i="7"/>
  <c r="U114" i="7"/>
  <c r="AF113" i="7"/>
  <c r="AE113" i="7"/>
  <c r="AD113" i="7"/>
  <c r="AC113" i="7"/>
  <c r="AB113" i="7"/>
  <c r="AA113" i="7"/>
  <c r="Y113" i="7"/>
  <c r="X113" i="7"/>
  <c r="V113" i="7"/>
  <c r="U113" i="7"/>
  <c r="AF112" i="7"/>
  <c r="AE112" i="7"/>
  <c r="AD112" i="7"/>
  <c r="AC112" i="7"/>
  <c r="AB112" i="7"/>
  <c r="AA112" i="7"/>
  <c r="Y112" i="7"/>
  <c r="W112" i="7"/>
  <c r="V112" i="7"/>
  <c r="AF111" i="7"/>
  <c r="AE111" i="7"/>
  <c r="AD111" i="7"/>
  <c r="AC111" i="7"/>
  <c r="AB111" i="7"/>
  <c r="AA111" i="7"/>
  <c r="Z111" i="7"/>
  <c r="Y111" i="7"/>
  <c r="X111" i="7"/>
  <c r="W111" i="7"/>
  <c r="AF110" i="7"/>
  <c r="AE110" i="7"/>
  <c r="AD110" i="7"/>
  <c r="AC110" i="7"/>
  <c r="AB110" i="7"/>
  <c r="AA110" i="7"/>
  <c r="Y110" i="7"/>
  <c r="V110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AF108" i="7"/>
  <c r="AE108" i="7"/>
  <c r="AD108" i="7"/>
  <c r="AC108" i="7"/>
  <c r="AB108" i="7"/>
  <c r="AA108" i="7"/>
  <c r="Y108" i="7"/>
  <c r="W108" i="7"/>
  <c r="V108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AF106" i="7"/>
  <c r="AE106" i="7"/>
  <c r="AD106" i="7"/>
  <c r="AC106" i="7"/>
  <c r="AB106" i="7"/>
  <c r="AA106" i="7"/>
  <c r="Z106" i="7"/>
  <c r="W106" i="7"/>
  <c r="AF105" i="7"/>
  <c r="AE105" i="7"/>
  <c r="AC105" i="7"/>
  <c r="AB105" i="7"/>
  <c r="AA105" i="7"/>
  <c r="X105" i="7"/>
  <c r="V105" i="7"/>
  <c r="AF104" i="7"/>
  <c r="AE104" i="7"/>
  <c r="AC104" i="7"/>
  <c r="AB104" i="7"/>
  <c r="AA104" i="7"/>
  <c r="Z104" i="7"/>
  <c r="Y104" i="7"/>
  <c r="W104" i="7"/>
  <c r="U104" i="7"/>
  <c r="AF103" i="7"/>
  <c r="AE103" i="7"/>
  <c r="AD103" i="7"/>
  <c r="AC103" i="7"/>
  <c r="AB103" i="7"/>
  <c r="AA103" i="7"/>
  <c r="Z103" i="7"/>
  <c r="Y103" i="7"/>
  <c r="X103" i="7"/>
  <c r="W103" i="7"/>
  <c r="V103" i="7"/>
  <c r="AE102" i="7"/>
  <c r="AD102" i="7"/>
  <c r="AC102" i="7"/>
  <c r="AB102" i="7"/>
  <c r="AA102" i="7"/>
  <c r="Z102" i="7"/>
  <c r="Y102" i="7"/>
  <c r="V102" i="7"/>
  <c r="AF101" i="7"/>
  <c r="AE101" i="7"/>
  <c r="AD101" i="7"/>
  <c r="AC101" i="7"/>
  <c r="AB101" i="7"/>
  <c r="AA101" i="7"/>
  <c r="Y101" i="7"/>
  <c r="X101" i="7"/>
  <c r="W101" i="7"/>
  <c r="U101" i="7"/>
  <c r="AF100" i="7"/>
  <c r="AC100" i="7"/>
  <c r="AB100" i="7"/>
  <c r="Y100" i="7"/>
  <c r="V100" i="7"/>
  <c r="AF99" i="7"/>
  <c r="AE99" i="7"/>
  <c r="AD99" i="7"/>
  <c r="AC99" i="7"/>
  <c r="AB99" i="7"/>
  <c r="AA99" i="7"/>
  <c r="Y99" i="7"/>
  <c r="X99" i="7"/>
  <c r="W99" i="7"/>
  <c r="AF98" i="7"/>
  <c r="AE98" i="7"/>
  <c r="AC98" i="7"/>
  <c r="AB98" i="7"/>
  <c r="AA98" i="7"/>
  <c r="Z98" i="7"/>
  <c r="Y98" i="7"/>
  <c r="AF97" i="7"/>
  <c r="AE97" i="7"/>
  <c r="AD97" i="7"/>
  <c r="AC97" i="7"/>
  <c r="AB97" i="7"/>
  <c r="AA97" i="7"/>
  <c r="Z97" i="7"/>
  <c r="Y97" i="7"/>
  <c r="X97" i="7"/>
  <c r="W97" i="7"/>
  <c r="V97" i="7"/>
  <c r="AF96" i="7"/>
  <c r="AE96" i="7"/>
  <c r="AD96" i="7"/>
  <c r="AC96" i="7"/>
  <c r="AB96" i="7"/>
  <c r="AA96" i="7"/>
  <c r="Z96" i="7"/>
  <c r="Y96" i="7"/>
  <c r="W96" i="7"/>
  <c r="AF95" i="7"/>
  <c r="AE95" i="7"/>
  <c r="AD95" i="7"/>
  <c r="AC95" i="7"/>
  <c r="AB95" i="7"/>
  <c r="AA95" i="7"/>
  <c r="Z95" i="7"/>
  <c r="Y95" i="7"/>
  <c r="X95" i="7"/>
  <c r="V95" i="7"/>
  <c r="AF94" i="7"/>
  <c r="AE94" i="7"/>
  <c r="AD94" i="7"/>
  <c r="AC94" i="7"/>
  <c r="AB94" i="7"/>
  <c r="AA94" i="7"/>
  <c r="Z94" i="7"/>
  <c r="Y94" i="7"/>
  <c r="AF93" i="7"/>
  <c r="AE93" i="7"/>
  <c r="AC93" i="7"/>
  <c r="AB93" i="7"/>
  <c r="AA93" i="7"/>
  <c r="Y93" i="7"/>
  <c r="X93" i="7"/>
  <c r="W93" i="7"/>
  <c r="V93" i="7"/>
  <c r="AF92" i="7"/>
  <c r="AE92" i="7"/>
  <c r="AC92" i="7"/>
  <c r="AB92" i="7"/>
  <c r="AA92" i="7"/>
  <c r="Z92" i="7"/>
  <c r="Y92" i="7"/>
  <c r="X92" i="7"/>
  <c r="W92" i="7"/>
  <c r="V92" i="7"/>
  <c r="U92" i="7"/>
  <c r="AF91" i="7"/>
  <c r="AE91" i="7"/>
  <c r="AD91" i="7"/>
  <c r="AC91" i="7"/>
  <c r="AB91" i="7"/>
  <c r="AA91" i="7"/>
  <c r="Y91" i="7"/>
  <c r="X91" i="7"/>
  <c r="W91" i="7"/>
  <c r="AF90" i="7"/>
  <c r="AE90" i="7"/>
  <c r="AD90" i="7"/>
  <c r="AC90" i="7"/>
  <c r="AB90" i="7"/>
  <c r="AA90" i="7"/>
  <c r="Z90" i="7"/>
  <c r="Y90" i="7"/>
  <c r="X90" i="7"/>
  <c r="U90" i="7"/>
  <c r="AF89" i="7"/>
  <c r="AE89" i="7"/>
  <c r="AD89" i="7"/>
  <c r="AC89" i="7"/>
  <c r="AB89" i="7"/>
  <c r="AA89" i="7"/>
  <c r="Z89" i="7"/>
  <c r="Y89" i="7"/>
  <c r="X89" i="7"/>
  <c r="W89" i="7"/>
  <c r="V89" i="7"/>
  <c r="U89" i="7"/>
  <c r="AF88" i="7"/>
  <c r="AE88" i="7"/>
  <c r="AC88" i="7"/>
  <c r="AB88" i="7"/>
  <c r="AA88" i="7"/>
  <c r="Z88" i="7"/>
  <c r="Y88" i="7"/>
  <c r="W88" i="7"/>
  <c r="U88" i="7"/>
  <c r="AF87" i="7"/>
  <c r="AE87" i="7"/>
  <c r="AD87" i="7"/>
  <c r="AC87" i="7"/>
  <c r="AB87" i="7"/>
  <c r="AA87" i="7"/>
  <c r="Z87" i="7"/>
  <c r="Y87" i="7"/>
  <c r="X87" i="7"/>
  <c r="AF86" i="7"/>
  <c r="AD86" i="7"/>
  <c r="AC86" i="7"/>
  <c r="AB86" i="7"/>
  <c r="AA86" i="7"/>
  <c r="Z86" i="7"/>
  <c r="Y86" i="7"/>
  <c r="X86" i="7"/>
  <c r="W86" i="7"/>
  <c r="U86" i="7"/>
  <c r="AF85" i="7"/>
  <c r="AE85" i="7"/>
  <c r="AD85" i="7"/>
  <c r="AC85" i="7"/>
  <c r="AB85" i="7"/>
  <c r="AA85" i="7"/>
  <c r="Y85" i="7"/>
  <c r="X85" i="7"/>
  <c r="W85" i="7"/>
  <c r="V85" i="7"/>
  <c r="AF84" i="7"/>
  <c r="AE84" i="7"/>
  <c r="AD84" i="7"/>
  <c r="AC84" i="7"/>
  <c r="AB84" i="7"/>
  <c r="AA84" i="7"/>
  <c r="Z84" i="7"/>
  <c r="Y84" i="7"/>
  <c r="X84" i="7"/>
  <c r="W84" i="7"/>
  <c r="V84" i="7"/>
  <c r="U84" i="7"/>
  <c r="AF83" i="7"/>
  <c r="AE83" i="7"/>
  <c r="AD83" i="7"/>
  <c r="AC83" i="7"/>
  <c r="AB83" i="7"/>
  <c r="AA83" i="7"/>
  <c r="Z83" i="7"/>
  <c r="Y83" i="7"/>
  <c r="X83" i="7"/>
  <c r="W83" i="7"/>
  <c r="V83" i="7"/>
  <c r="AF82" i="7"/>
  <c r="AE82" i="7"/>
  <c r="AD82" i="7"/>
  <c r="AC82" i="7"/>
  <c r="AB82" i="7"/>
  <c r="AA82" i="7"/>
  <c r="Z82" i="7"/>
  <c r="Y82" i="7"/>
  <c r="X82" i="7"/>
  <c r="AF81" i="7"/>
  <c r="AE81" i="7"/>
  <c r="AD81" i="7"/>
  <c r="AC81" i="7"/>
  <c r="AB81" i="7"/>
  <c r="AA81" i="7"/>
  <c r="Z81" i="7"/>
  <c r="Y81" i="7"/>
  <c r="X81" i="7"/>
  <c r="W81" i="7"/>
  <c r="V81" i="7"/>
  <c r="U81" i="7"/>
  <c r="AF80" i="7"/>
  <c r="AE80" i="7"/>
  <c r="AD80" i="7"/>
  <c r="AC80" i="7"/>
  <c r="AB80" i="7"/>
  <c r="AA80" i="7"/>
  <c r="Y80" i="7"/>
  <c r="X80" i="7"/>
  <c r="W80" i="7"/>
  <c r="AF79" i="7"/>
  <c r="AE79" i="7"/>
  <c r="AD79" i="7"/>
  <c r="AC79" i="7"/>
  <c r="AB79" i="7"/>
  <c r="AA79" i="7"/>
  <c r="Z79" i="7"/>
  <c r="Y79" i="7"/>
  <c r="X79" i="7"/>
  <c r="W79" i="7"/>
  <c r="AF78" i="7"/>
  <c r="AE78" i="7"/>
  <c r="AD78" i="7"/>
  <c r="AC78" i="7"/>
  <c r="AB78" i="7"/>
  <c r="AA78" i="7"/>
  <c r="Z78" i="7"/>
  <c r="Y78" i="7"/>
  <c r="X78" i="7"/>
  <c r="W78" i="7"/>
  <c r="AF77" i="7"/>
  <c r="AE77" i="7"/>
  <c r="AD77" i="7"/>
  <c r="AC77" i="7"/>
  <c r="AB77" i="7"/>
  <c r="AA77" i="7"/>
  <c r="Z77" i="7"/>
  <c r="Y77" i="7"/>
  <c r="X77" i="7"/>
  <c r="V77" i="7"/>
  <c r="U77" i="7"/>
  <c r="AF76" i="7"/>
  <c r="AE76" i="7"/>
  <c r="AC76" i="7"/>
  <c r="AB76" i="7"/>
  <c r="AA76" i="7"/>
  <c r="Z76" i="7"/>
  <c r="Y76" i="7"/>
  <c r="X76" i="7"/>
  <c r="W76" i="7"/>
  <c r="AF75" i="7"/>
  <c r="AE75" i="7"/>
  <c r="AD75" i="7"/>
  <c r="AC75" i="7"/>
  <c r="AB75" i="7"/>
  <c r="AA75" i="7"/>
  <c r="Z75" i="7"/>
  <c r="Y75" i="7"/>
  <c r="X75" i="7"/>
  <c r="V75" i="7"/>
  <c r="U75" i="7"/>
  <c r="AF74" i="7"/>
  <c r="AE74" i="7"/>
  <c r="AC74" i="7"/>
  <c r="AB74" i="7"/>
  <c r="AA74" i="7"/>
  <c r="Y74" i="7"/>
  <c r="X74" i="7"/>
  <c r="W74" i="7"/>
  <c r="V74" i="7"/>
  <c r="U74" i="7"/>
  <c r="AF73" i="7"/>
  <c r="AE73" i="7"/>
  <c r="AD73" i="7"/>
  <c r="AC73" i="7"/>
  <c r="AB73" i="7"/>
  <c r="AA73" i="7"/>
  <c r="Z73" i="7"/>
  <c r="Y73" i="7"/>
  <c r="X73" i="7"/>
  <c r="W73" i="7"/>
  <c r="V73" i="7"/>
  <c r="AF72" i="7"/>
  <c r="AE72" i="7"/>
  <c r="AD72" i="7"/>
  <c r="AC72" i="7"/>
  <c r="AB72" i="7"/>
  <c r="AA72" i="7"/>
  <c r="Z72" i="7"/>
  <c r="Y72" i="7"/>
  <c r="X72" i="7"/>
  <c r="W72" i="7"/>
  <c r="AF71" i="7"/>
  <c r="AE71" i="7"/>
  <c r="AC71" i="7"/>
  <c r="AC208" i="7" s="1"/>
  <c r="AB71" i="7"/>
  <c r="AA71" i="7"/>
  <c r="Y71" i="7"/>
  <c r="X71" i="7"/>
  <c r="AF70" i="7"/>
  <c r="AE70" i="7"/>
  <c r="AD70" i="7"/>
  <c r="AC70" i="7"/>
  <c r="AB70" i="7"/>
  <c r="AA70" i="7"/>
  <c r="Z70" i="7"/>
  <c r="Y70" i="7"/>
  <c r="X70" i="7"/>
  <c r="W70" i="7"/>
  <c r="V70" i="7"/>
  <c r="AF69" i="7"/>
  <c r="AE69" i="7"/>
  <c r="AD69" i="7"/>
  <c r="AC69" i="7"/>
  <c r="AB69" i="7"/>
  <c r="AA69" i="7"/>
  <c r="Z69" i="7"/>
  <c r="Y69" i="7"/>
  <c r="X69" i="7"/>
  <c r="W69" i="7"/>
  <c r="U69" i="7"/>
  <c r="AF68" i="7"/>
  <c r="AE68" i="7"/>
  <c r="AC68" i="7"/>
  <c r="AB68" i="7"/>
  <c r="AA68" i="7"/>
  <c r="Y68" i="7"/>
  <c r="X68" i="7"/>
  <c r="W68" i="7"/>
  <c r="U68" i="7"/>
  <c r="AF67" i="7"/>
  <c r="AE67" i="7"/>
  <c r="AD67" i="7"/>
  <c r="AC67" i="7"/>
  <c r="AB67" i="7"/>
  <c r="AA67" i="7"/>
  <c r="Z67" i="7"/>
  <c r="Y67" i="7"/>
  <c r="X67" i="7"/>
  <c r="W67" i="7"/>
  <c r="U67" i="7"/>
  <c r="AF66" i="7"/>
  <c r="AE66" i="7"/>
  <c r="AD66" i="7"/>
  <c r="AC66" i="7"/>
  <c r="AB66" i="7"/>
  <c r="AA66" i="7"/>
  <c r="Z66" i="7"/>
  <c r="Y66" i="7"/>
  <c r="X66" i="7"/>
  <c r="W66" i="7"/>
  <c r="V66" i="7"/>
  <c r="AF65" i="7"/>
  <c r="AE65" i="7"/>
  <c r="AD65" i="7"/>
  <c r="AC65" i="7"/>
  <c r="AB65" i="7"/>
  <c r="AA65" i="7"/>
  <c r="Z65" i="7"/>
  <c r="Y65" i="7"/>
  <c r="X65" i="7"/>
  <c r="U65" i="7"/>
  <c r="AF64" i="7"/>
  <c r="AE64" i="7"/>
  <c r="AC64" i="7"/>
  <c r="AB64" i="7"/>
  <c r="AA64" i="7"/>
  <c r="Z64" i="7"/>
  <c r="Y64" i="7"/>
  <c r="X64" i="7"/>
  <c r="W64" i="7"/>
  <c r="AF63" i="7"/>
  <c r="AE63" i="7"/>
  <c r="AC63" i="7"/>
  <c r="AB63" i="7"/>
  <c r="AA63" i="7"/>
  <c r="Z63" i="7"/>
  <c r="Y63" i="7"/>
  <c r="X63" i="7"/>
  <c r="W63" i="7"/>
  <c r="V63" i="7"/>
  <c r="AF62" i="7"/>
  <c r="AE62" i="7"/>
  <c r="AD62" i="7"/>
  <c r="AC62" i="7"/>
  <c r="AB62" i="7"/>
  <c r="AA62" i="7"/>
  <c r="Z62" i="7"/>
  <c r="Y62" i="7"/>
  <c r="X62" i="7"/>
  <c r="W62" i="7"/>
  <c r="AF61" i="7"/>
  <c r="AE61" i="7"/>
  <c r="AC61" i="7"/>
  <c r="AB61" i="7"/>
  <c r="AA61" i="7"/>
  <c r="Z61" i="7"/>
  <c r="Y61" i="7"/>
  <c r="X61" i="7"/>
  <c r="W61" i="7"/>
  <c r="AF60" i="7"/>
  <c r="AE60" i="7"/>
  <c r="AD60" i="7"/>
  <c r="AC60" i="7"/>
  <c r="AB60" i="7"/>
  <c r="AA60" i="7"/>
  <c r="Z60" i="7"/>
  <c r="Y60" i="7"/>
  <c r="X60" i="7"/>
  <c r="V60" i="7"/>
  <c r="AF59" i="7"/>
  <c r="AE59" i="7"/>
  <c r="AC59" i="7"/>
  <c r="AB59" i="7"/>
  <c r="AA59" i="7"/>
  <c r="Y59" i="7"/>
  <c r="X59" i="7"/>
  <c r="W59" i="7"/>
  <c r="AF58" i="7"/>
  <c r="AE58" i="7"/>
  <c r="AD58" i="7"/>
  <c r="AC58" i="7"/>
  <c r="AB58" i="7"/>
  <c r="AA58" i="7"/>
  <c r="Z58" i="7"/>
  <c r="Y58" i="7"/>
  <c r="X58" i="7"/>
  <c r="W58" i="7"/>
  <c r="AF57" i="7"/>
  <c r="AE57" i="7"/>
  <c r="AC57" i="7"/>
  <c r="AB57" i="7"/>
  <c r="AA57" i="7"/>
  <c r="Y57" i="7"/>
  <c r="X57" i="7"/>
  <c r="W57" i="7"/>
  <c r="V57" i="7"/>
  <c r="AF56" i="7"/>
  <c r="AE56" i="7"/>
  <c r="AD56" i="7"/>
  <c r="AC56" i="7"/>
  <c r="AB56" i="7"/>
  <c r="AA56" i="7"/>
  <c r="Y56" i="7"/>
  <c r="X56" i="7"/>
  <c r="AF55" i="7"/>
  <c r="AE55" i="7"/>
  <c r="AD55" i="7"/>
  <c r="AC55" i="7"/>
  <c r="AB55" i="7"/>
  <c r="AA55" i="7"/>
  <c r="Z55" i="7"/>
  <c r="Y55" i="7"/>
  <c r="X55" i="7"/>
  <c r="W55" i="7"/>
  <c r="AF54" i="7"/>
  <c r="AE54" i="7"/>
  <c r="AD54" i="7"/>
  <c r="AC54" i="7"/>
  <c r="AB54" i="7"/>
  <c r="AA54" i="7"/>
  <c r="Y54" i="7"/>
  <c r="X54" i="7"/>
  <c r="V54" i="7"/>
  <c r="AF53" i="7"/>
  <c r="AE53" i="7"/>
  <c r="AD53" i="7"/>
  <c r="AB53" i="7"/>
  <c r="AA53" i="7"/>
  <c r="Z53" i="7"/>
  <c r="Y53" i="7"/>
  <c r="X53" i="7"/>
  <c r="W53" i="7"/>
  <c r="U53" i="7"/>
  <c r="AF52" i="7"/>
  <c r="AE52" i="7"/>
  <c r="AC52" i="7"/>
  <c r="AB52" i="7"/>
  <c r="AA52" i="7"/>
  <c r="Z52" i="7"/>
  <c r="Y52" i="7"/>
  <c r="W52" i="7"/>
  <c r="V52" i="7"/>
  <c r="AF51" i="7"/>
  <c r="AE51" i="7"/>
  <c r="AD51" i="7"/>
  <c r="AC51" i="7"/>
  <c r="AB51" i="7"/>
  <c r="AA51" i="7"/>
  <c r="Y51" i="7"/>
  <c r="X51" i="7"/>
  <c r="W51" i="7"/>
  <c r="V51" i="7"/>
  <c r="AF50" i="7"/>
  <c r="AE50" i="7"/>
  <c r="AD50" i="7"/>
  <c r="AC50" i="7"/>
  <c r="AB50" i="7"/>
  <c r="AA50" i="7"/>
  <c r="Z50" i="7"/>
  <c r="AF49" i="7"/>
  <c r="AE49" i="7"/>
  <c r="AD49" i="7"/>
  <c r="AC49" i="7"/>
  <c r="AB49" i="7"/>
  <c r="AA49" i="7"/>
  <c r="Y49" i="7"/>
  <c r="X49" i="7"/>
  <c r="W49" i="7"/>
  <c r="U49" i="7"/>
  <c r="AF48" i="7"/>
  <c r="AE48" i="7"/>
  <c r="AD48" i="7"/>
  <c r="AC48" i="7"/>
  <c r="AB48" i="7"/>
  <c r="AA48" i="7"/>
  <c r="Z48" i="7"/>
  <c r="Y48" i="7"/>
  <c r="W48" i="7"/>
  <c r="V48" i="7"/>
  <c r="AF47" i="7"/>
  <c r="AE47" i="7"/>
  <c r="AD47" i="7"/>
  <c r="AC47" i="7"/>
  <c r="AB47" i="7"/>
  <c r="AA47" i="7"/>
  <c r="Y47" i="7"/>
  <c r="X47" i="7"/>
  <c r="V47" i="7"/>
  <c r="U47" i="7"/>
  <c r="AF46" i="7"/>
  <c r="AE46" i="7"/>
  <c r="AC46" i="7"/>
  <c r="AB46" i="7"/>
  <c r="AA46" i="7"/>
  <c r="Z46" i="7"/>
  <c r="Y46" i="7"/>
  <c r="X46" i="7"/>
  <c r="W46" i="7"/>
  <c r="V46" i="7"/>
  <c r="AF45" i="7"/>
  <c r="AE45" i="7"/>
  <c r="AC45" i="7"/>
  <c r="AB45" i="7"/>
  <c r="AA45" i="7"/>
  <c r="Z45" i="7"/>
  <c r="Y45" i="7"/>
  <c r="X45" i="7"/>
  <c r="W45" i="7"/>
  <c r="V45" i="7"/>
  <c r="AF44" i="7"/>
  <c r="AE44" i="7"/>
  <c r="AC44" i="7"/>
  <c r="AB44" i="7"/>
  <c r="AA44" i="7"/>
  <c r="Z44" i="7"/>
  <c r="Y44" i="7"/>
  <c r="V44" i="7"/>
  <c r="AF43" i="7"/>
  <c r="AE43" i="7"/>
  <c r="AC43" i="7"/>
  <c r="AB43" i="7"/>
  <c r="AA43" i="7"/>
  <c r="Y43" i="7"/>
  <c r="X43" i="7"/>
  <c r="W43" i="7"/>
  <c r="V43" i="7"/>
  <c r="AF42" i="7"/>
  <c r="AE42" i="7"/>
  <c r="AD42" i="7"/>
  <c r="AC42" i="7"/>
  <c r="AB42" i="7"/>
  <c r="AA42" i="7"/>
  <c r="Y42" i="7"/>
  <c r="X42" i="7"/>
  <c r="W42" i="7"/>
  <c r="AF41" i="7"/>
  <c r="AE41" i="7"/>
  <c r="AD41" i="7"/>
  <c r="AC41" i="7"/>
  <c r="AB41" i="7"/>
  <c r="AA41" i="7"/>
  <c r="Y41" i="7"/>
  <c r="X41" i="7"/>
  <c r="W41" i="7"/>
  <c r="V41" i="7"/>
  <c r="U41" i="7"/>
  <c r="AF40" i="7"/>
  <c r="AE40" i="7"/>
  <c r="AC40" i="7"/>
  <c r="AB40" i="7"/>
  <c r="AA40" i="7"/>
  <c r="Z40" i="7"/>
  <c r="Y40" i="7"/>
  <c r="X40" i="7"/>
  <c r="W40" i="7"/>
  <c r="V40" i="7"/>
  <c r="AF39" i="7"/>
  <c r="AE39" i="7"/>
  <c r="AD39" i="7"/>
  <c r="AC39" i="7"/>
  <c r="AB39" i="7"/>
  <c r="AA39" i="7"/>
  <c r="Y39" i="7"/>
  <c r="X39" i="7"/>
  <c r="W39" i="7"/>
  <c r="U39" i="7"/>
  <c r="AF38" i="7"/>
  <c r="AE38" i="7"/>
  <c r="AD38" i="7"/>
  <c r="AC38" i="7"/>
  <c r="AB38" i="7"/>
  <c r="AA38" i="7"/>
  <c r="Z38" i="7"/>
  <c r="Y38" i="7"/>
  <c r="X38" i="7"/>
  <c r="W38" i="7"/>
  <c r="V38" i="7"/>
  <c r="U38" i="7"/>
  <c r="AF37" i="7"/>
  <c r="AE37" i="7"/>
  <c r="AD37" i="7"/>
  <c r="AC37" i="7"/>
  <c r="AB37" i="7"/>
  <c r="AA37" i="7"/>
  <c r="Z37" i="7"/>
  <c r="Y37" i="7"/>
  <c r="X37" i="7"/>
  <c r="W37" i="7"/>
  <c r="AF36" i="7"/>
  <c r="AE36" i="7"/>
  <c r="AD36" i="7"/>
  <c r="AC36" i="7"/>
  <c r="AB36" i="7"/>
  <c r="AA36" i="7"/>
  <c r="Z36" i="7"/>
  <c r="Y36" i="7"/>
  <c r="X36" i="7"/>
  <c r="AF35" i="7"/>
  <c r="AE35" i="7"/>
  <c r="AD35" i="7"/>
  <c r="AC35" i="7"/>
  <c r="AB35" i="7"/>
  <c r="AA35" i="7"/>
  <c r="Z35" i="7"/>
  <c r="Y35" i="7"/>
  <c r="X35" i="7"/>
  <c r="W35" i="7"/>
  <c r="V35" i="7"/>
  <c r="U35" i="7"/>
  <c r="AF34" i="7"/>
  <c r="AE34" i="7"/>
  <c r="AD34" i="7"/>
  <c r="AC34" i="7"/>
  <c r="AB34" i="7"/>
  <c r="AA34" i="7"/>
  <c r="Z34" i="7"/>
  <c r="Y34" i="7"/>
  <c r="X34" i="7"/>
  <c r="W34" i="7"/>
  <c r="AF33" i="7"/>
  <c r="AE33" i="7"/>
  <c r="AD33" i="7"/>
  <c r="AC33" i="7"/>
  <c r="AB33" i="7"/>
  <c r="AA33" i="7"/>
  <c r="Z33" i="7"/>
  <c r="Y33" i="7"/>
  <c r="X33" i="7"/>
  <c r="W33" i="7"/>
  <c r="V33" i="7"/>
  <c r="AF32" i="7"/>
  <c r="AE32" i="7"/>
  <c r="AD32" i="7"/>
  <c r="AC32" i="7"/>
  <c r="AB32" i="7"/>
  <c r="AA32" i="7"/>
  <c r="Z32" i="7"/>
  <c r="Y32" i="7"/>
  <c r="X32" i="7"/>
  <c r="V32" i="7"/>
  <c r="U32" i="7"/>
  <c r="AF31" i="7"/>
  <c r="AE31" i="7"/>
  <c r="AD31" i="7"/>
  <c r="AC31" i="7"/>
  <c r="AB31" i="7"/>
  <c r="AA31" i="7"/>
  <c r="Y31" i="7"/>
  <c r="X31" i="7"/>
  <c r="W31" i="7"/>
  <c r="AF30" i="7"/>
  <c r="AE30" i="7"/>
  <c r="AD30" i="7"/>
  <c r="AC30" i="7"/>
  <c r="AB30" i="7"/>
  <c r="AA30" i="7"/>
  <c r="Z30" i="7"/>
  <c r="Y30" i="7"/>
  <c r="X30" i="7"/>
  <c r="W30" i="7"/>
  <c r="V30" i="7"/>
  <c r="AF29" i="7"/>
  <c r="AE29" i="7"/>
  <c r="AD29" i="7"/>
  <c r="AC29" i="7"/>
  <c r="AB29" i="7"/>
  <c r="AA29" i="7"/>
  <c r="Z29" i="7"/>
  <c r="Y29" i="7"/>
  <c r="X29" i="7"/>
  <c r="W29" i="7"/>
  <c r="U29" i="7"/>
  <c r="AF28" i="7"/>
  <c r="AE28" i="7"/>
  <c r="AD28" i="7"/>
  <c r="AC28" i="7"/>
  <c r="AB28" i="7"/>
  <c r="AA28" i="7"/>
  <c r="Z28" i="7"/>
  <c r="Y28" i="7"/>
  <c r="X28" i="7"/>
  <c r="V28" i="7"/>
  <c r="AF27" i="7"/>
  <c r="AE27" i="7"/>
  <c r="AD27" i="7"/>
  <c r="AC27" i="7"/>
  <c r="AB27" i="7"/>
  <c r="AA27" i="7"/>
  <c r="Y27" i="7"/>
  <c r="X27" i="7"/>
  <c r="W27" i="7"/>
  <c r="V27" i="7"/>
  <c r="AF26" i="7"/>
  <c r="AE26" i="7"/>
  <c r="AD26" i="7"/>
  <c r="AC26" i="7"/>
  <c r="AB26" i="7"/>
  <c r="AA26" i="7"/>
  <c r="Y26" i="7"/>
  <c r="X26" i="7"/>
  <c r="W26" i="7"/>
  <c r="V26" i="7"/>
  <c r="AF25" i="7"/>
  <c r="AE25" i="7"/>
  <c r="AC25" i="7"/>
  <c r="AB25" i="7"/>
  <c r="AA25" i="7"/>
  <c r="Y25" i="7"/>
  <c r="X25" i="7"/>
  <c r="W25" i="7"/>
  <c r="V25" i="7"/>
  <c r="AF24" i="7"/>
  <c r="AE24" i="7"/>
  <c r="AC24" i="7"/>
  <c r="AB24" i="7"/>
  <c r="AA24" i="7"/>
  <c r="Y24" i="7"/>
  <c r="X24" i="7"/>
  <c r="AF23" i="7"/>
  <c r="AE23" i="7"/>
  <c r="AD23" i="7"/>
  <c r="AC23" i="7"/>
  <c r="AB23" i="7"/>
  <c r="AA23" i="7"/>
  <c r="Z23" i="7"/>
  <c r="Y23" i="7"/>
  <c r="X23" i="7"/>
  <c r="W23" i="7"/>
  <c r="AF22" i="7"/>
  <c r="AE22" i="7"/>
  <c r="AD22" i="7"/>
  <c r="AC22" i="7"/>
  <c r="AB22" i="7"/>
  <c r="AA22" i="7"/>
  <c r="Z22" i="7"/>
  <c r="Y22" i="7"/>
  <c r="X22" i="7"/>
  <c r="W22" i="7"/>
  <c r="V22" i="7"/>
  <c r="AF21" i="7"/>
  <c r="AE21" i="7"/>
  <c r="AD21" i="7"/>
  <c r="AC21" i="7"/>
  <c r="AB21" i="7"/>
  <c r="AA21" i="7"/>
  <c r="Z21" i="7"/>
  <c r="Y21" i="7"/>
  <c r="X21" i="7"/>
  <c r="W21" i="7"/>
  <c r="V21" i="7"/>
  <c r="AF20" i="7"/>
  <c r="AE20" i="7"/>
  <c r="AD20" i="7"/>
  <c r="AC20" i="7"/>
  <c r="AB20" i="7"/>
  <c r="AA20" i="7"/>
  <c r="Z20" i="7"/>
  <c r="Y20" i="7"/>
  <c r="X20" i="7"/>
  <c r="V20" i="7"/>
  <c r="AF19" i="7"/>
  <c r="AE19" i="7"/>
  <c r="AD19" i="7"/>
  <c r="AC19" i="7"/>
  <c r="AB19" i="7"/>
  <c r="AA19" i="7"/>
  <c r="Z19" i="7"/>
  <c r="Y19" i="7"/>
  <c r="X19" i="7"/>
  <c r="W19" i="7"/>
  <c r="U19" i="7"/>
  <c r="AF18" i="7"/>
  <c r="AE18" i="7"/>
  <c r="AD18" i="7"/>
  <c r="AC18" i="7"/>
  <c r="AB18" i="7"/>
  <c r="AA18" i="7"/>
  <c r="Z18" i="7"/>
  <c r="Y18" i="7"/>
  <c r="X18" i="7"/>
  <c r="W18" i="7"/>
  <c r="AF17" i="7"/>
  <c r="AE17" i="7"/>
  <c r="AD17" i="7"/>
  <c r="AC17" i="7"/>
  <c r="AB17" i="7"/>
  <c r="AA17" i="7"/>
  <c r="Z17" i="7"/>
  <c r="Y17" i="7"/>
  <c r="X17" i="7"/>
  <c r="W17" i="7"/>
  <c r="U17" i="7"/>
  <c r="AF16" i="7"/>
  <c r="AE16" i="7"/>
  <c r="AD16" i="7"/>
  <c r="AC16" i="7"/>
  <c r="AB16" i="7"/>
  <c r="AA16" i="7"/>
  <c r="Z16" i="7"/>
  <c r="Y16" i="7"/>
  <c r="X16" i="7"/>
  <c r="W16" i="7"/>
  <c r="V16" i="7"/>
  <c r="AF15" i="7"/>
  <c r="AE15" i="7"/>
  <c r="AD15" i="7"/>
  <c r="AC15" i="7"/>
  <c r="AB15" i="7"/>
  <c r="AA15" i="7"/>
  <c r="Z15" i="7"/>
  <c r="Y15" i="7"/>
  <c r="X15" i="7"/>
  <c r="V15" i="7"/>
  <c r="AF14" i="7"/>
  <c r="AE14" i="7"/>
  <c r="AC14" i="7"/>
  <c r="AB14" i="7"/>
  <c r="AA14" i="7"/>
  <c r="Z14" i="7"/>
  <c r="X14" i="7"/>
  <c r="W14" i="7"/>
  <c r="AF13" i="7"/>
  <c r="AE13" i="7"/>
  <c r="AD13" i="7"/>
  <c r="AC13" i="7"/>
  <c r="AB13" i="7"/>
  <c r="AA13" i="7"/>
  <c r="Z13" i="7"/>
  <c r="Y13" i="7"/>
  <c r="X13" i="7"/>
  <c r="W13" i="7"/>
  <c r="V13" i="7"/>
  <c r="AF12" i="7"/>
  <c r="AE12" i="7"/>
  <c r="AD12" i="7"/>
  <c r="AC12" i="7"/>
  <c r="AB12" i="7"/>
  <c r="AA12" i="7"/>
  <c r="Z12" i="7"/>
  <c r="Y12" i="7"/>
  <c r="X12" i="7"/>
  <c r="W12" i="7"/>
  <c r="AF11" i="7"/>
  <c r="AE11" i="7"/>
  <c r="AD11" i="7"/>
  <c r="AC11" i="7"/>
  <c r="AB11" i="7"/>
  <c r="AA11" i="7"/>
  <c r="Y11" i="7"/>
  <c r="X11" i="7"/>
  <c r="W11" i="7"/>
  <c r="V11" i="7"/>
  <c r="AF10" i="7"/>
  <c r="AE10" i="7"/>
  <c r="AD10" i="7"/>
  <c r="AC10" i="7"/>
  <c r="AB10" i="7"/>
  <c r="AA10" i="7"/>
  <c r="Z10" i="7"/>
  <c r="Y10" i="7"/>
  <c r="X10" i="7"/>
  <c r="W10" i="7"/>
  <c r="AF9" i="7"/>
  <c r="AE9" i="7"/>
  <c r="AC9" i="7"/>
  <c r="AB9" i="7"/>
  <c r="AA9" i="7"/>
  <c r="Y9" i="7"/>
  <c r="X9" i="7"/>
  <c r="W9" i="7"/>
  <c r="V9" i="7"/>
  <c r="U9" i="7"/>
  <c r="AF8" i="7"/>
  <c r="AE8" i="7"/>
  <c r="AD8" i="7"/>
  <c r="AC8" i="7"/>
  <c r="AB8" i="7"/>
  <c r="AA8" i="7"/>
  <c r="Z8" i="7"/>
  <c r="Y8" i="7"/>
  <c r="X8" i="7"/>
  <c r="V8" i="7"/>
  <c r="U8" i="7"/>
  <c r="AF7" i="7"/>
  <c r="AE7" i="7"/>
  <c r="AD7" i="7"/>
  <c r="AC7" i="7"/>
  <c r="AB7" i="7"/>
  <c r="AA7" i="7"/>
  <c r="Z7" i="7"/>
  <c r="Y7" i="7"/>
  <c r="X7" i="7"/>
  <c r="V7" i="7"/>
  <c r="U7" i="7"/>
  <c r="AF6" i="7"/>
  <c r="AE6" i="7"/>
  <c r="AD6" i="7"/>
  <c r="AC6" i="7"/>
  <c r="AB6" i="7"/>
  <c r="AA6" i="7"/>
  <c r="CN6" i="7" s="1"/>
  <c r="Z6" i="7"/>
  <c r="Y6" i="7"/>
  <c r="X6" i="7"/>
  <c r="W6" i="7"/>
  <c r="CJ6" i="7" s="1"/>
  <c r="U6" i="7"/>
  <c r="S5" i="16"/>
  <c r="AF5" i="7" s="1"/>
  <c r="R5" i="16"/>
  <c r="AE5" i="7" s="1"/>
  <c r="Q5" i="16"/>
  <c r="AD5" i="7" s="1"/>
  <c r="P5" i="16"/>
  <c r="AC5" i="7" s="1"/>
  <c r="O5" i="16"/>
  <c r="N5" i="16"/>
  <c r="M5" i="16"/>
  <c r="Z5" i="7" s="1"/>
  <c r="L5" i="16"/>
  <c r="Y5" i="7" s="1"/>
  <c r="K5" i="16"/>
  <c r="X5" i="7" s="1"/>
  <c r="J5" i="16"/>
  <c r="W5" i="7" s="1"/>
  <c r="I5" i="16"/>
  <c r="H5" i="16"/>
  <c r="U5" i="7" s="1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U6" i="21"/>
  <c r="V6" i="21"/>
  <c r="W6" i="21"/>
  <c r="AW6" i="21" s="1"/>
  <c r="X6" i="21"/>
  <c r="Y6" i="21"/>
  <c r="BY6" i="21" s="1"/>
  <c r="Z6" i="21"/>
  <c r="BZ6" i="21" s="1"/>
  <c r="AA6" i="21"/>
  <c r="CA6" i="21" s="1"/>
  <c r="AB6" i="21"/>
  <c r="AC6" i="21"/>
  <c r="AD6" i="21"/>
  <c r="AE6" i="21"/>
  <c r="DE6" i="21" s="1"/>
  <c r="U7" i="21"/>
  <c r="V7" i="21"/>
  <c r="W7" i="21"/>
  <c r="X7" i="21"/>
  <c r="BX7" i="21" s="1"/>
  <c r="Y7" i="21"/>
  <c r="BY7" i="21" s="1"/>
  <c r="Z7" i="21"/>
  <c r="BZ7" i="21" s="1"/>
  <c r="AA7" i="21"/>
  <c r="AB7" i="21"/>
  <c r="AC7" i="21"/>
  <c r="CC7" i="21" s="1"/>
  <c r="AD7" i="21"/>
  <c r="CD7" i="21" s="1"/>
  <c r="AE7" i="21"/>
  <c r="AF7" i="21"/>
  <c r="U8" i="21"/>
  <c r="BU8" i="21" s="1"/>
  <c r="V8" i="21"/>
  <c r="W8" i="21"/>
  <c r="X8" i="21"/>
  <c r="BX8" i="21" s="1"/>
  <c r="Y8" i="21"/>
  <c r="CL8" i="21" s="1"/>
  <c r="Z8" i="21"/>
  <c r="AA8" i="21"/>
  <c r="DA8" i="21" s="1"/>
  <c r="AB8" i="21"/>
  <c r="AC8" i="21"/>
  <c r="AD8" i="21"/>
  <c r="AE8" i="21"/>
  <c r="AF8" i="21"/>
  <c r="V9" i="21"/>
  <c r="CV9" i="21" s="1"/>
  <c r="W9" i="21"/>
  <c r="BW9" i="21" s="1"/>
  <c r="X9" i="21"/>
  <c r="CK9" i="21" s="1"/>
  <c r="Y9" i="21"/>
  <c r="Z9" i="21"/>
  <c r="BZ9" i="21" s="1"/>
  <c r="AA9" i="21"/>
  <c r="DA9" i="21" s="1"/>
  <c r="AB9" i="21"/>
  <c r="AC9" i="21"/>
  <c r="AD9" i="21"/>
  <c r="CQ9" i="21" s="1"/>
  <c r="AE9" i="21"/>
  <c r="DE9" i="21" s="1"/>
  <c r="AF9" i="21"/>
  <c r="U10" i="21"/>
  <c r="V10" i="21"/>
  <c r="W10" i="21"/>
  <c r="X10" i="21"/>
  <c r="Y10" i="21"/>
  <c r="CL10" i="21" s="1"/>
  <c r="Z10" i="21"/>
  <c r="AZ10" i="21" s="1"/>
  <c r="AA10" i="21"/>
  <c r="AB10" i="21"/>
  <c r="AC10" i="21"/>
  <c r="CC10" i="21" s="1"/>
  <c r="AD10" i="21"/>
  <c r="AE10" i="21"/>
  <c r="CR10" i="21" s="1"/>
  <c r="AF10" i="21"/>
  <c r="U11" i="21"/>
  <c r="CU11" i="21" s="1"/>
  <c r="V11" i="21"/>
  <c r="CV11" i="21" s="1"/>
  <c r="W11" i="21"/>
  <c r="X11" i="21"/>
  <c r="Y11" i="21"/>
  <c r="CL11" i="21" s="1"/>
  <c r="Z11" i="21"/>
  <c r="AZ11" i="21" s="1"/>
  <c r="AA11" i="21"/>
  <c r="AB11" i="21"/>
  <c r="AC11" i="21"/>
  <c r="DC11" i="21" s="1"/>
  <c r="AD11" i="21"/>
  <c r="BD11" i="21" s="1"/>
  <c r="AE11" i="21"/>
  <c r="AF11" i="21"/>
  <c r="U12" i="21"/>
  <c r="CU12" i="21" s="1"/>
  <c r="V12" i="21"/>
  <c r="W12" i="21"/>
  <c r="X12" i="21"/>
  <c r="Y12" i="21"/>
  <c r="CL12" i="21" s="1"/>
  <c r="Z12" i="21"/>
  <c r="AA12" i="21"/>
  <c r="AB12" i="21"/>
  <c r="BB12" i="21" s="1"/>
  <c r="AC12" i="21"/>
  <c r="CC12" i="21" s="1"/>
  <c r="AD12" i="21"/>
  <c r="AE12" i="21"/>
  <c r="AF12" i="21"/>
  <c r="U13" i="21"/>
  <c r="V13" i="21"/>
  <c r="BV13" i="21" s="1"/>
  <c r="W13" i="21"/>
  <c r="X13" i="21"/>
  <c r="Y13" i="21"/>
  <c r="Z13" i="21"/>
  <c r="AA13" i="21"/>
  <c r="AB13" i="21"/>
  <c r="DB13" i="21" s="1"/>
  <c r="AC13" i="21"/>
  <c r="AD13" i="21"/>
  <c r="AE13" i="21"/>
  <c r="AF13" i="21"/>
  <c r="U14" i="21"/>
  <c r="CU14" i="21" s="1"/>
  <c r="V14" i="21"/>
  <c r="BV14" i="21" s="1"/>
  <c r="W14" i="21"/>
  <c r="X14" i="21"/>
  <c r="Y14" i="21"/>
  <c r="Z14" i="21"/>
  <c r="CM14" i="21" s="1"/>
  <c r="AA14" i="21"/>
  <c r="BA14" i="21" s="1"/>
  <c r="AB14" i="21"/>
  <c r="AC14" i="21"/>
  <c r="CC14" i="21" s="1"/>
  <c r="AD14" i="21"/>
  <c r="CD14" i="21" s="1"/>
  <c r="AE14" i="21"/>
  <c r="CR14" i="21" s="1"/>
  <c r="AF14" i="21"/>
  <c r="U15" i="21"/>
  <c r="AU15" i="21" s="1"/>
  <c r="V15" i="21"/>
  <c r="AV15" i="21" s="1"/>
  <c r="W15" i="21"/>
  <c r="X15" i="21"/>
  <c r="Y15" i="21"/>
  <c r="CL15" i="21" s="1"/>
  <c r="Z15" i="21"/>
  <c r="CM15" i="21" s="1"/>
  <c r="AA15" i="21"/>
  <c r="AB15" i="21"/>
  <c r="AC15" i="21"/>
  <c r="BC15" i="21" s="1"/>
  <c r="AD15" i="21"/>
  <c r="DD15" i="21" s="1"/>
  <c r="AE15" i="21"/>
  <c r="AF15" i="21"/>
  <c r="CS15" i="21" s="1"/>
  <c r="U16" i="21"/>
  <c r="BU16" i="21" s="1"/>
  <c r="V16" i="21"/>
  <c r="W16" i="21"/>
  <c r="X16" i="21"/>
  <c r="AX16" i="21" s="1"/>
  <c r="Y16" i="21"/>
  <c r="CL16" i="21" s="1"/>
  <c r="Z16" i="21"/>
  <c r="AA16" i="21"/>
  <c r="CN16" i="21" s="1"/>
  <c r="AB16" i="21"/>
  <c r="AC16" i="21"/>
  <c r="CC16" i="21" s="1"/>
  <c r="AD16" i="21"/>
  <c r="AE16" i="21"/>
  <c r="DE16" i="21" s="1"/>
  <c r="AF16" i="21"/>
  <c r="U17" i="21"/>
  <c r="V17" i="21"/>
  <c r="CV17" i="21" s="1"/>
  <c r="W17" i="21"/>
  <c r="X17" i="21"/>
  <c r="Y17" i="21"/>
  <c r="Z17" i="21"/>
  <c r="CZ17" i="21" s="1"/>
  <c r="AA17" i="21"/>
  <c r="AB17" i="21"/>
  <c r="CB17" i="21" s="1"/>
  <c r="AC17" i="21"/>
  <c r="AD17" i="21"/>
  <c r="DD17" i="21" s="1"/>
  <c r="AE17" i="21"/>
  <c r="CR17" i="21" s="1"/>
  <c r="AF17" i="21"/>
  <c r="DF17" i="21" s="1"/>
  <c r="U18" i="21"/>
  <c r="BU18" i="21" s="1"/>
  <c r="V18" i="21"/>
  <c r="CI18" i="21" s="1"/>
  <c r="W18" i="21"/>
  <c r="X18" i="21"/>
  <c r="Y18" i="21"/>
  <c r="BY18" i="21" s="1"/>
  <c r="Z18" i="21"/>
  <c r="BZ18" i="21" s="1"/>
  <c r="AA18" i="21"/>
  <c r="AB18" i="21"/>
  <c r="AC18" i="21"/>
  <c r="DC18" i="21" s="1"/>
  <c r="AD18" i="21"/>
  <c r="AE18" i="21"/>
  <c r="CR18" i="21" s="1"/>
  <c r="AF18" i="21"/>
  <c r="U19" i="21"/>
  <c r="CU19" i="21" s="1"/>
  <c r="V19" i="21"/>
  <c r="AV19" i="21" s="1"/>
  <c r="X19" i="21"/>
  <c r="AX19" i="21" s="1"/>
  <c r="Y19" i="21"/>
  <c r="Z19" i="21"/>
  <c r="AZ19" i="21" s="1"/>
  <c r="AA19" i="21"/>
  <c r="AB19" i="21"/>
  <c r="AC19" i="21"/>
  <c r="CC19" i="21" s="1"/>
  <c r="AD19" i="21"/>
  <c r="CQ19" i="21" s="1"/>
  <c r="AE19" i="21"/>
  <c r="AF19" i="21"/>
  <c r="U20" i="21"/>
  <c r="AU20" i="21" s="1"/>
  <c r="V20" i="21"/>
  <c r="W20" i="21"/>
  <c r="X20" i="21"/>
  <c r="CK20" i="21" s="1"/>
  <c r="Y20" i="21"/>
  <c r="Z20" i="21"/>
  <c r="AA20" i="21"/>
  <c r="CN20" i="21" s="1"/>
  <c r="AB20" i="21"/>
  <c r="AC20" i="21"/>
  <c r="BC20" i="21" s="1"/>
  <c r="AD20" i="21"/>
  <c r="AE20" i="21"/>
  <c r="DE20" i="21" s="1"/>
  <c r="AF20" i="21"/>
  <c r="DF20" i="21" s="1"/>
  <c r="U21" i="21"/>
  <c r="V21" i="21"/>
  <c r="CI21" i="21" s="1"/>
  <c r="W21" i="21"/>
  <c r="BW21" i="21" s="1"/>
  <c r="X21" i="21"/>
  <c r="Y21" i="21"/>
  <c r="Z21" i="21"/>
  <c r="AA21" i="21"/>
  <c r="CN21" i="21" s="1"/>
  <c r="AB21" i="21"/>
  <c r="AC21" i="21"/>
  <c r="AD21" i="21"/>
  <c r="CQ21" i="21" s="1"/>
  <c r="AE21" i="21"/>
  <c r="CR21" i="21" s="1"/>
  <c r="AF21" i="21"/>
  <c r="DF21" i="21" s="1"/>
  <c r="U22" i="21"/>
  <c r="V22" i="21"/>
  <c r="AV22" i="21" s="1"/>
  <c r="W22" i="21"/>
  <c r="X22" i="21"/>
  <c r="Y22" i="21"/>
  <c r="CY22" i="21" s="1"/>
  <c r="Z22" i="21"/>
  <c r="CZ22" i="21" s="1"/>
  <c r="AA22" i="21"/>
  <c r="CA22" i="21" s="1"/>
  <c r="AB22" i="21"/>
  <c r="AC22" i="21"/>
  <c r="CC22" i="21" s="1"/>
  <c r="AD22" i="21"/>
  <c r="AE22" i="21"/>
  <c r="BE22" i="21" s="1"/>
  <c r="AF22" i="21"/>
  <c r="U23" i="21"/>
  <c r="V23" i="21"/>
  <c r="CI23" i="21" s="1"/>
  <c r="W23" i="21"/>
  <c r="X23" i="21"/>
  <c r="AX23" i="21" s="1"/>
  <c r="Y23" i="21"/>
  <c r="CL23" i="21" s="1"/>
  <c r="Z23" i="21"/>
  <c r="AZ23" i="21" s="1"/>
  <c r="AA23" i="21"/>
  <c r="AB23" i="21"/>
  <c r="DB23" i="21" s="1"/>
  <c r="AC23" i="21"/>
  <c r="DC23" i="21" s="1"/>
  <c r="AD23" i="21"/>
  <c r="CD23" i="21" s="1"/>
  <c r="AE23" i="21"/>
  <c r="AF23" i="21"/>
  <c r="U24" i="21"/>
  <c r="CH24" i="21" s="1"/>
  <c r="V24" i="21"/>
  <c r="W24" i="21"/>
  <c r="X24" i="21"/>
  <c r="Y24" i="21"/>
  <c r="AY24" i="21" s="1"/>
  <c r="Z24" i="21"/>
  <c r="AA24" i="21"/>
  <c r="BA24" i="21" s="1"/>
  <c r="AB24" i="21"/>
  <c r="AC24" i="21"/>
  <c r="CP24" i="21" s="1"/>
  <c r="AD24" i="21"/>
  <c r="AE24" i="21"/>
  <c r="AF24" i="21"/>
  <c r="CF24" i="21" s="1"/>
  <c r="U25" i="21"/>
  <c r="V25" i="21"/>
  <c r="W25" i="21"/>
  <c r="CW25" i="21" s="1"/>
  <c r="X25" i="21"/>
  <c r="CK25" i="21" s="1"/>
  <c r="Y25" i="21"/>
  <c r="Z25" i="21"/>
  <c r="AA25" i="21"/>
  <c r="CA25" i="21" s="1"/>
  <c r="AB25" i="21"/>
  <c r="AC25" i="21"/>
  <c r="AD25" i="21"/>
  <c r="AE25" i="21"/>
  <c r="AF25" i="21"/>
  <c r="U26" i="21"/>
  <c r="AU26" i="21" s="1"/>
  <c r="V26" i="21"/>
  <c r="BV26" i="21" s="1"/>
  <c r="W26" i="21"/>
  <c r="Y26" i="21"/>
  <c r="Z26" i="21"/>
  <c r="CZ26" i="21" s="1"/>
  <c r="AA26" i="21"/>
  <c r="CN26" i="21" s="1"/>
  <c r="AB26" i="21"/>
  <c r="AC26" i="21"/>
  <c r="CP26" i="21" s="1"/>
  <c r="AD26" i="21"/>
  <c r="AE26" i="21"/>
  <c r="DE26" i="21" s="1"/>
  <c r="AF26" i="21"/>
  <c r="U27" i="21"/>
  <c r="CH27" i="21" s="1"/>
  <c r="V27" i="21"/>
  <c r="CV27" i="21" s="1"/>
  <c r="W27" i="21"/>
  <c r="X27" i="21"/>
  <c r="Y27" i="21"/>
  <c r="CY27" i="21" s="1"/>
  <c r="Z27" i="21"/>
  <c r="CM27" i="21" s="1"/>
  <c r="AA27" i="21"/>
  <c r="AB27" i="21"/>
  <c r="CO27" i="21" s="1"/>
  <c r="AC27" i="21"/>
  <c r="CC27" i="21" s="1"/>
  <c r="AD27" i="21"/>
  <c r="AE27" i="21"/>
  <c r="AF27" i="21"/>
  <c r="U28" i="21"/>
  <c r="V28" i="21"/>
  <c r="W28" i="21"/>
  <c r="BW28" i="21" s="1"/>
  <c r="X28" i="21"/>
  <c r="BX28" i="21" s="1"/>
  <c r="Y28" i="21"/>
  <c r="Z28" i="21"/>
  <c r="AA28" i="21"/>
  <c r="DA28" i="21" s="1"/>
  <c r="AB28" i="21"/>
  <c r="BB28" i="21" s="1"/>
  <c r="AC28" i="21"/>
  <c r="AD28" i="21"/>
  <c r="AE28" i="21"/>
  <c r="AF28" i="21"/>
  <c r="DF28" i="21" s="1"/>
  <c r="U29" i="21"/>
  <c r="V29" i="21"/>
  <c r="AV29" i="21" s="1"/>
  <c r="W29" i="21"/>
  <c r="CW29" i="21" s="1"/>
  <c r="X29" i="21"/>
  <c r="Y29" i="21"/>
  <c r="Z29" i="21"/>
  <c r="CM29" i="21" s="1"/>
  <c r="AA29" i="21"/>
  <c r="DA29" i="21" s="1"/>
  <c r="AB29" i="21"/>
  <c r="AC29" i="21"/>
  <c r="AD29" i="21"/>
  <c r="AE29" i="21"/>
  <c r="AF29" i="21"/>
  <c r="CF29" i="21" s="1"/>
  <c r="U30" i="21"/>
  <c r="V30" i="21"/>
  <c r="W30" i="21"/>
  <c r="CW30" i="21" s="1"/>
  <c r="X30" i="21"/>
  <c r="Y30" i="21"/>
  <c r="AY30" i="21" s="1"/>
  <c r="Z30" i="21"/>
  <c r="AA30" i="21"/>
  <c r="CN30" i="21" s="1"/>
  <c r="AB30" i="21"/>
  <c r="AC30" i="21"/>
  <c r="AD30" i="21"/>
  <c r="CD30" i="21" s="1"/>
  <c r="AE30" i="21"/>
  <c r="CR30" i="21" s="1"/>
  <c r="AF30" i="21"/>
  <c r="U31" i="21"/>
  <c r="CU31" i="21" s="1"/>
  <c r="V31" i="21"/>
  <c r="X31" i="21"/>
  <c r="CX31" i="21" s="1"/>
  <c r="Y31" i="21"/>
  <c r="CL31" i="21" s="1"/>
  <c r="Z31" i="21"/>
  <c r="CZ31" i="21" s="1"/>
  <c r="AA31" i="21"/>
  <c r="AB31" i="21"/>
  <c r="AC31" i="21"/>
  <c r="BC31" i="21" s="1"/>
  <c r="AD31" i="21"/>
  <c r="AE31" i="21"/>
  <c r="AF31" i="21"/>
  <c r="CF31" i="21" s="1"/>
  <c r="U32" i="21"/>
  <c r="AU32" i="21" s="1"/>
  <c r="V32" i="21"/>
  <c r="W32" i="21"/>
  <c r="X32" i="21"/>
  <c r="Y32" i="21"/>
  <c r="CY32" i="21" s="1"/>
  <c r="Z32" i="21"/>
  <c r="AA32" i="21"/>
  <c r="AB32" i="21"/>
  <c r="AC32" i="21"/>
  <c r="AD32" i="21"/>
  <c r="AE32" i="21"/>
  <c r="DE32" i="21" s="1"/>
  <c r="AF32" i="21"/>
  <c r="U33" i="21"/>
  <c r="V33" i="21"/>
  <c r="CV33" i="21" s="1"/>
  <c r="W33" i="21"/>
  <c r="X33" i="21"/>
  <c r="Y33" i="21"/>
  <c r="Z33" i="21"/>
  <c r="CZ33" i="21" s="1"/>
  <c r="AA33" i="21"/>
  <c r="CN33" i="21" s="1"/>
  <c r="AB33" i="21"/>
  <c r="AC33" i="21"/>
  <c r="AD33" i="21"/>
  <c r="DD33" i="21" s="1"/>
  <c r="AE33" i="21"/>
  <c r="CR33" i="21" s="1"/>
  <c r="AF33" i="21"/>
  <c r="DF33" i="21" s="1"/>
  <c r="U34" i="21"/>
  <c r="BU34" i="21" s="1"/>
  <c r="V34" i="21"/>
  <c r="AV34" i="21" s="1"/>
  <c r="W34" i="21"/>
  <c r="CJ34" i="21" s="1"/>
  <c r="X34" i="21"/>
  <c r="Y34" i="21"/>
  <c r="BY34" i="21" s="1"/>
  <c r="Z34" i="21"/>
  <c r="CZ34" i="21" s="1"/>
  <c r="AA34" i="21"/>
  <c r="DA34" i="21" s="1"/>
  <c r="AB34" i="21"/>
  <c r="AC34" i="21"/>
  <c r="CC34" i="21" s="1"/>
  <c r="AD34" i="21"/>
  <c r="CD34" i="21" s="1"/>
  <c r="AE34" i="21"/>
  <c r="CR34" i="21" s="1"/>
  <c r="AF34" i="21"/>
  <c r="U35" i="21"/>
  <c r="CU35" i="21" s="1"/>
  <c r="V35" i="21"/>
  <c r="X35" i="21"/>
  <c r="Y35" i="21"/>
  <c r="BY35" i="21" s="1"/>
  <c r="Z35" i="21"/>
  <c r="CM35" i="21" s="1"/>
  <c r="AA35" i="21"/>
  <c r="AB35" i="21"/>
  <c r="AC35" i="21"/>
  <c r="DC35" i="21" s="1"/>
  <c r="AD35" i="21"/>
  <c r="DD35" i="21" s="1"/>
  <c r="AE35" i="21"/>
  <c r="AF35" i="21"/>
  <c r="U36" i="21"/>
  <c r="CH36" i="21" s="1"/>
  <c r="V36" i="21"/>
  <c r="W36" i="21"/>
  <c r="AW36" i="21" s="1"/>
  <c r="X36" i="21"/>
  <c r="BX36" i="21" s="1"/>
  <c r="Y36" i="21"/>
  <c r="CY36" i="21" s="1"/>
  <c r="Z36" i="21"/>
  <c r="AA36" i="21"/>
  <c r="BA36" i="21" s="1"/>
  <c r="AB36" i="21"/>
  <c r="AC36" i="21"/>
  <c r="DC36" i="21" s="1"/>
  <c r="AD36" i="21"/>
  <c r="AE36" i="21"/>
  <c r="CE36" i="21" s="1"/>
  <c r="AF36" i="21"/>
  <c r="DF36" i="21" s="1"/>
  <c r="V37" i="21"/>
  <c r="AV37" i="21" s="1"/>
  <c r="W37" i="21"/>
  <c r="X37" i="21"/>
  <c r="AX37" i="21" s="1"/>
  <c r="Y37" i="21"/>
  <c r="Z37" i="21"/>
  <c r="BZ37" i="21" s="1"/>
  <c r="AA37" i="21"/>
  <c r="CA37" i="21" s="1"/>
  <c r="AB37" i="21"/>
  <c r="CB37" i="21" s="1"/>
  <c r="AC37" i="21"/>
  <c r="AD37" i="21"/>
  <c r="CQ37" i="21" s="1"/>
  <c r="AE37" i="21"/>
  <c r="CR37" i="21" s="1"/>
  <c r="AF37" i="21"/>
  <c r="U38" i="21"/>
  <c r="CU38" i="21" s="1"/>
  <c r="V38" i="21"/>
  <c r="AV38" i="21" s="1"/>
  <c r="W38" i="21"/>
  <c r="CJ38" i="21" s="1"/>
  <c r="X38" i="21"/>
  <c r="Y38" i="21"/>
  <c r="BY38" i="21" s="1"/>
  <c r="Z38" i="21"/>
  <c r="CZ38" i="21" s="1"/>
  <c r="AA38" i="21"/>
  <c r="AB38" i="21"/>
  <c r="AC38" i="21"/>
  <c r="AD38" i="21"/>
  <c r="DD38" i="21" s="1"/>
  <c r="AE38" i="21"/>
  <c r="CE38" i="21" s="1"/>
  <c r="AF38" i="21"/>
  <c r="U39" i="21"/>
  <c r="V39" i="21"/>
  <c r="CV39" i="21" s="1"/>
  <c r="X39" i="21"/>
  <c r="Y39" i="21"/>
  <c r="BY39" i="21" s="1"/>
  <c r="Z39" i="21"/>
  <c r="BZ39" i="21" s="1"/>
  <c r="AA39" i="21"/>
  <c r="AB39" i="21"/>
  <c r="CO39" i="21" s="1"/>
  <c r="AC39" i="21"/>
  <c r="DC39" i="21" s="1"/>
  <c r="AD39" i="21"/>
  <c r="CD39" i="21" s="1"/>
  <c r="AE39" i="21"/>
  <c r="AF39" i="21"/>
  <c r="U40" i="21"/>
  <c r="CH40" i="21" s="1"/>
  <c r="V40" i="21"/>
  <c r="W40" i="21"/>
  <c r="AW40" i="21" s="1"/>
  <c r="X40" i="21"/>
  <c r="Y40" i="21"/>
  <c r="Z40" i="21"/>
  <c r="AA40" i="21"/>
  <c r="CN40" i="21" s="1"/>
  <c r="AB40" i="21"/>
  <c r="AC40" i="21"/>
  <c r="AD40" i="21"/>
  <c r="AE40" i="21"/>
  <c r="AF40" i="21"/>
  <c r="U41" i="21"/>
  <c r="V41" i="21"/>
  <c r="CI41" i="21" s="1"/>
  <c r="W41" i="21"/>
  <c r="CJ41" i="21" s="1"/>
  <c r="X41" i="21"/>
  <c r="Y41" i="21"/>
  <c r="Z41" i="21"/>
  <c r="CM41" i="21" s="1"/>
  <c r="AA41" i="21"/>
  <c r="CA41" i="21" s="1"/>
  <c r="AB41" i="21"/>
  <c r="AC41" i="21"/>
  <c r="AD41" i="21"/>
  <c r="AE41" i="21"/>
  <c r="CR41" i="21" s="1"/>
  <c r="AF41" i="21"/>
  <c r="U42" i="21"/>
  <c r="BU42" i="21" s="1"/>
  <c r="V42" i="21"/>
  <c r="CI42" i="21" s="1"/>
  <c r="W42" i="21"/>
  <c r="AW42" i="21" s="1"/>
  <c r="X42" i="21"/>
  <c r="Y42" i="21"/>
  <c r="AY42" i="21" s="1"/>
  <c r="Z42" i="21"/>
  <c r="BZ42" i="21" s="1"/>
  <c r="AA42" i="21"/>
  <c r="CN42" i="21" s="1"/>
  <c r="AB42" i="21"/>
  <c r="AC42" i="21"/>
  <c r="CC42" i="21" s="1"/>
  <c r="AD42" i="21"/>
  <c r="DD42" i="21" s="1"/>
  <c r="AE42" i="21"/>
  <c r="CR42" i="21" s="1"/>
  <c r="AF42" i="21"/>
  <c r="U43" i="21"/>
  <c r="V43" i="21"/>
  <c r="W43" i="21"/>
  <c r="X43" i="21"/>
  <c r="CX43" i="21" s="1"/>
  <c r="Y43" i="21"/>
  <c r="CY43" i="21" s="1"/>
  <c r="Z43" i="21"/>
  <c r="AA43" i="21"/>
  <c r="AB43" i="21"/>
  <c r="AC43" i="21"/>
  <c r="DC43" i="21" s="1"/>
  <c r="AD43" i="21"/>
  <c r="AE43" i="21"/>
  <c r="AF43" i="21"/>
  <c r="CF43" i="21" s="1"/>
  <c r="U44" i="21"/>
  <c r="AU44" i="21" s="1"/>
  <c r="V44" i="21"/>
  <c r="W44" i="21"/>
  <c r="X44" i="21"/>
  <c r="CX44" i="21" s="1"/>
  <c r="Y44" i="21"/>
  <c r="Z44" i="21"/>
  <c r="AA44" i="21"/>
  <c r="DA44" i="21" s="1"/>
  <c r="AB44" i="21"/>
  <c r="AC44" i="21"/>
  <c r="CP44" i="21" s="1"/>
  <c r="AD44" i="21"/>
  <c r="AE44" i="21"/>
  <c r="CR44" i="21" s="1"/>
  <c r="AF44" i="21"/>
  <c r="U45" i="21"/>
  <c r="V45" i="21"/>
  <c r="W45" i="21"/>
  <c r="AW45" i="21" s="1"/>
  <c r="X45" i="21"/>
  <c r="Y45" i="21"/>
  <c r="Z45" i="21"/>
  <c r="AZ45" i="21" s="1"/>
  <c r="AA45" i="21"/>
  <c r="CN45" i="21" s="1"/>
  <c r="AB45" i="21"/>
  <c r="AC45" i="21"/>
  <c r="AD45" i="21"/>
  <c r="AE45" i="21"/>
  <c r="DE45" i="21" s="1"/>
  <c r="AF45" i="21"/>
  <c r="U46" i="21"/>
  <c r="BU46" i="21" s="1"/>
  <c r="V46" i="21"/>
  <c r="W46" i="21"/>
  <c r="CW46" i="21" s="1"/>
  <c r="X46" i="21"/>
  <c r="Y46" i="21"/>
  <c r="Z46" i="21"/>
  <c r="AA46" i="21"/>
  <c r="BA46" i="21" s="1"/>
  <c r="AB46" i="21"/>
  <c r="AC46" i="21"/>
  <c r="AD46" i="21"/>
  <c r="DD46" i="21" s="1"/>
  <c r="AE46" i="21"/>
  <c r="CR46" i="21" s="1"/>
  <c r="AF46" i="21"/>
  <c r="U47" i="21"/>
  <c r="V47" i="21"/>
  <c r="W47" i="21"/>
  <c r="X47" i="21"/>
  <c r="CK47" i="21" s="1"/>
  <c r="Y47" i="21"/>
  <c r="CL47" i="21" s="1"/>
  <c r="Z47" i="21"/>
  <c r="CZ47" i="21" s="1"/>
  <c r="AA47" i="21"/>
  <c r="AB47" i="21"/>
  <c r="AC47" i="21"/>
  <c r="AD47" i="21"/>
  <c r="CD47" i="21" s="1"/>
  <c r="AE47" i="21"/>
  <c r="AF47" i="21"/>
  <c r="DF47" i="21" s="1"/>
  <c r="U48" i="21"/>
  <c r="CH48" i="21" s="1"/>
  <c r="V48" i="21"/>
  <c r="W48" i="21"/>
  <c r="CJ48" i="21" s="1"/>
  <c r="X48" i="21"/>
  <c r="AX48" i="21" s="1"/>
  <c r="Y48" i="21"/>
  <c r="CY48" i="21" s="1"/>
  <c r="Z48" i="21"/>
  <c r="AA48" i="21"/>
  <c r="AB48" i="21"/>
  <c r="CB48" i="21" s="1"/>
  <c r="AC48" i="21"/>
  <c r="CC48" i="21" s="1"/>
  <c r="AD48" i="21"/>
  <c r="AE48" i="21"/>
  <c r="DE48" i="21" s="1"/>
  <c r="AF48" i="21"/>
  <c r="U49" i="21"/>
  <c r="V49" i="21"/>
  <c r="CI49" i="21" s="1"/>
  <c r="W49" i="21"/>
  <c r="AW49" i="21" s="1"/>
  <c r="X49" i="21"/>
  <c r="Y49" i="21"/>
  <c r="Z49" i="21"/>
  <c r="BZ49" i="21" s="1"/>
  <c r="AA49" i="21"/>
  <c r="CN49" i="21" s="1"/>
  <c r="AC49" i="21"/>
  <c r="AD49" i="21"/>
  <c r="CD49" i="21" s="1"/>
  <c r="AE49" i="21"/>
  <c r="AF49" i="21"/>
  <c r="CS49" i="21" s="1"/>
  <c r="U50" i="21"/>
  <c r="V50" i="21"/>
  <c r="AV50" i="21" s="1"/>
  <c r="W50" i="21"/>
  <c r="AW50" i="21" s="1"/>
  <c r="X50" i="21"/>
  <c r="Y50" i="21"/>
  <c r="BY50" i="21" s="1"/>
  <c r="Z50" i="21"/>
  <c r="CZ50" i="21" s="1"/>
  <c r="AA50" i="21"/>
  <c r="CA50" i="21" s="1"/>
  <c r="AB50" i="21"/>
  <c r="AC50" i="21"/>
  <c r="AD50" i="21"/>
  <c r="CQ50" i="21" s="1"/>
  <c r="AE50" i="21"/>
  <c r="AF50" i="21"/>
  <c r="U51" i="21"/>
  <c r="CH51" i="21" s="1"/>
  <c r="V51" i="21"/>
  <c r="W51" i="21"/>
  <c r="X51" i="21"/>
  <c r="CK51" i="21" s="1"/>
  <c r="Y51" i="21"/>
  <c r="BY51" i="21" s="1"/>
  <c r="Z51" i="21"/>
  <c r="CM51" i="21" s="1"/>
  <c r="AA51" i="21"/>
  <c r="AB51" i="21"/>
  <c r="BB51" i="21" s="1"/>
  <c r="AC51" i="21"/>
  <c r="AD51" i="21"/>
  <c r="CD51" i="21" s="1"/>
  <c r="AE51" i="21"/>
  <c r="AF51" i="21"/>
  <c r="U52" i="21"/>
  <c r="V52" i="21"/>
  <c r="W52" i="21"/>
  <c r="AW52" i="21" s="1"/>
  <c r="X52" i="21"/>
  <c r="Y52" i="21"/>
  <c r="AY52" i="21" s="1"/>
  <c r="Z52" i="21"/>
  <c r="AA52" i="21"/>
  <c r="AB52" i="21"/>
  <c r="AC52" i="21"/>
  <c r="CC52" i="21" s="1"/>
  <c r="AD52" i="21"/>
  <c r="AE52" i="21"/>
  <c r="CR52" i="21" s="1"/>
  <c r="AF52" i="21"/>
  <c r="CF52" i="21" s="1"/>
  <c r="U53" i="21"/>
  <c r="V53" i="21"/>
  <c r="BV53" i="21" s="1"/>
  <c r="W53" i="21"/>
  <c r="X53" i="21"/>
  <c r="Y53" i="21"/>
  <c r="Z53" i="21"/>
  <c r="AA53" i="21"/>
  <c r="AB53" i="21"/>
  <c r="DB53" i="21" s="1"/>
  <c r="AC53" i="21"/>
  <c r="AD53" i="21"/>
  <c r="BD53" i="21" s="1"/>
  <c r="AE53" i="21"/>
  <c r="CR53" i="21" s="1"/>
  <c r="AF53" i="21"/>
  <c r="U54" i="21"/>
  <c r="V54" i="21"/>
  <c r="W54" i="21"/>
  <c r="CW54" i="21" s="1"/>
  <c r="Y54" i="21"/>
  <c r="Z54" i="21"/>
  <c r="AZ54" i="21" s="1"/>
  <c r="AA54" i="21"/>
  <c r="CA54" i="21" s="1"/>
  <c r="AB54" i="21"/>
  <c r="AC54" i="21"/>
  <c r="AD54" i="21"/>
  <c r="DD54" i="21" s="1"/>
  <c r="AE54" i="21"/>
  <c r="BE54" i="21" s="1"/>
  <c r="AF54" i="21"/>
  <c r="DF54" i="21" s="1"/>
  <c r="U55" i="21"/>
  <c r="BU55" i="21" s="1"/>
  <c r="V55" i="21"/>
  <c r="CI55" i="21" s="1"/>
  <c r="W55" i="21"/>
  <c r="X55" i="21"/>
  <c r="Y55" i="21"/>
  <c r="AY55" i="21" s="1"/>
  <c r="Z55" i="21"/>
  <c r="CM55" i="21" s="1"/>
  <c r="AA55" i="21"/>
  <c r="AB55" i="21"/>
  <c r="CB55" i="21" s="1"/>
  <c r="AC55" i="21"/>
  <c r="BC55" i="21" s="1"/>
  <c r="AD55" i="21"/>
  <c r="CD55" i="21" s="1"/>
  <c r="AE55" i="21"/>
  <c r="AF55" i="21"/>
  <c r="CS55" i="21" s="1"/>
  <c r="U56" i="21"/>
  <c r="CH56" i="21" s="1"/>
  <c r="V56" i="21"/>
  <c r="W56" i="21"/>
  <c r="X56" i="21"/>
  <c r="Y56" i="21"/>
  <c r="BY56" i="21" s="1"/>
  <c r="Z56" i="21"/>
  <c r="AA56" i="21"/>
  <c r="AB56" i="21"/>
  <c r="AC56" i="21"/>
  <c r="DC56" i="21" s="1"/>
  <c r="AD56" i="21"/>
  <c r="AE56" i="21"/>
  <c r="CE56" i="21" s="1"/>
  <c r="AF56" i="21"/>
  <c r="CF56" i="21" s="1"/>
  <c r="U57" i="21"/>
  <c r="V57" i="21"/>
  <c r="W57" i="21"/>
  <c r="CW57" i="21" s="1"/>
  <c r="X57" i="21"/>
  <c r="BX57" i="21" s="1"/>
  <c r="Y57" i="21"/>
  <c r="Z57" i="21"/>
  <c r="AA57" i="21"/>
  <c r="BA57" i="21" s="1"/>
  <c r="AB57" i="21"/>
  <c r="AC57" i="21"/>
  <c r="AD57" i="21"/>
  <c r="DD57" i="21" s="1"/>
  <c r="AE57" i="21"/>
  <c r="BE57" i="21" s="1"/>
  <c r="AF57" i="21"/>
  <c r="CF57" i="21" s="1"/>
  <c r="U58" i="21"/>
  <c r="V58" i="21"/>
  <c r="BV58" i="21" s="1"/>
  <c r="W58" i="21"/>
  <c r="BW58" i="21" s="1"/>
  <c r="Y58" i="21"/>
  <c r="Z58" i="21"/>
  <c r="AA58" i="21"/>
  <c r="CN58" i="21" s="1"/>
  <c r="AB58" i="21"/>
  <c r="AC58" i="21"/>
  <c r="CC58" i="21" s="1"/>
  <c r="AD58" i="21"/>
  <c r="CQ58" i="21" s="1"/>
  <c r="AE58" i="21"/>
  <c r="BE58" i="21" s="1"/>
  <c r="AF58" i="21"/>
  <c r="U59" i="21"/>
  <c r="V59" i="21"/>
  <c r="W59" i="21"/>
  <c r="X59" i="21"/>
  <c r="Y59" i="21"/>
  <c r="Z59" i="21"/>
  <c r="BZ59" i="21" s="1"/>
  <c r="AA59" i="21"/>
  <c r="AB59" i="21"/>
  <c r="CB59" i="21" s="1"/>
  <c r="AC59" i="21"/>
  <c r="AD59" i="21"/>
  <c r="AE59" i="21"/>
  <c r="AF59" i="21"/>
  <c r="U60" i="21"/>
  <c r="BU60" i="21" s="1"/>
  <c r="V60" i="21"/>
  <c r="W60" i="21"/>
  <c r="X60" i="21"/>
  <c r="Y60" i="21"/>
  <c r="BY60" i="21" s="1"/>
  <c r="Z60" i="21"/>
  <c r="AA60" i="21"/>
  <c r="DA60" i="21" s="1"/>
  <c r="AB60" i="21"/>
  <c r="AC60" i="21"/>
  <c r="BC60" i="21" s="1"/>
  <c r="AD60" i="21"/>
  <c r="AE60" i="21"/>
  <c r="CE60" i="21" s="1"/>
  <c r="AF60" i="21"/>
  <c r="DF60" i="21" s="1"/>
  <c r="U61" i="21"/>
  <c r="V61" i="21"/>
  <c r="W61" i="21"/>
  <c r="AW61" i="21" s="1"/>
  <c r="X61" i="21"/>
  <c r="Y61" i="21"/>
  <c r="Z61" i="21"/>
  <c r="AA61" i="21"/>
  <c r="AB61" i="21"/>
  <c r="CB61" i="21" s="1"/>
  <c r="AC61" i="21"/>
  <c r="AD61" i="21"/>
  <c r="DD61" i="21" s="1"/>
  <c r="AE61" i="21"/>
  <c r="BE61" i="21" s="1"/>
  <c r="AF61" i="21"/>
  <c r="U62" i="21"/>
  <c r="V62" i="21"/>
  <c r="W62" i="21"/>
  <c r="AW62" i="21" s="1"/>
  <c r="X62" i="21"/>
  <c r="Y62" i="21"/>
  <c r="Z62" i="21"/>
  <c r="BZ62" i="21" s="1"/>
  <c r="AA62" i="21"/>
  <c r="BA62" i="21" s="1"/>
  <c r="AB62" i="21"/>
  <c r="AC62" i="21"/>
  <c r="CP62" i="21" s="1"/>
  <c r="AD62" i="21"/>
  <c r="CD62" i="21" s="1"/>
  <c r="AE62" i="21"/>
  <c r="DE62" i="21" s="1"/>
  <c r="AF62" i="21"/>
  <c r="U63" i="21"/>
  <c r="V63" i="21"/>
  <c r="CI63" i="21" s="1"/>
  <c r="W63" i="21"/>
  <c r="X63" i="21"/>
  <c r="Y63" i="21"/>
  <c r="CL63" i="21" s="1"/>
  <c r="Z63" i="21"/>
  <c r="CZ63" i="21" s="1"/>
  <c r="AA63" i="21"/>
  <c r="AB63" i="21"/>
  <c r="AC63" i="21"/>
  <c r="AD63" i="21"/>
  <c r="CD63" i="21" s="1"/>
  <c r="AE63" i="21"/>
  <c r="AF63" i="21"/>
  <c r="U64" i="21"/>
  <c r="CH64" i="21" s="1"/>
  <c r="V64" i="21"/>
  <c r="W64" i="21"/>
  <c r="X64" i="21"/>
  <c r="Y64" i="21"/>
  <c r="CL64" i="21" s="1"/>
  <c r="Z64" i="21"/>
  <c r="AA64" i="21"/>
  <c r="BA64" i="21" s="1"/>
  <c r="AB64" i="21"/>
  <c r="CB64" i="21" s="1"/>
  <c r="AC64" i="21"/>
  <c r="AD64" i="21"/>
  <c r="AE64" i="21"/>
  <c r="CR64" i="21" s="1"/>
  <c r="AF64" i="21"/>
  <c r="U65" i="21"/>
  <c r="V65" i="21"/>
  <c r="W65" i="21"/>
  <c r="X65" i="21"/>
  <c r="Y65" i="21"/>
  <c r="Z65" i="21"/>
  <c r="AA65" i="21"/>
  <c r="DA65" i="21" s="1"/>
  <c r="AB65" i="21"/>
  <c r="AC65" i="21"/>
  <c r="AD65" i="21"/>
  <c r="CD65" i="21" s="1"/>
  <c r="AE65" i="21"/>
  <c r="DE65" i="21" s="1"/>
  <c r="AF65" i="21"/>
  <c r="CS65" i="21" s="1"/>
  <c r="U66" i="21"/>
  <c r="V66" i="21"/>
  <c r="W66" i="21"/>
  <c r="CW66" i="21" s="1"/>
  <c r="X66" i="21"/>
  <c r="Y66" i="21"/>
  <c r="Z66" i="21"/>
  <c r="AZ66" i="21" s="1"/>
  <c r="AA66" i="21"/>
  <c r="AB66" i="21"/>
  <c r="AC66" i="21"/>
  <c r="DC66" i="21" s="1"/>
  <c r="AD66" i="21"/>
  <c r="AE66" i="21"/>
  <c r="CR66" i="21" s="1"/>
  <c r="AF66" i="21"/>
  <c r="U67" i="21"/>
  <c r="BU67" i="21" s="1"/>
  <c r="V67" i="21"/>
  <c r="CV67" i="21" s="1"/>
  <c r="W67" i="21"/>
  <c r="X67" i="21"/>
  <c r="Y67" i="21"/>
  <c r="Z67" i="21"/>
  <c r="BZ67" i="21" s="1"/>
  <c r="AA67" i="21"/>
  <c r="AB67" i="21"/>
  <c r="AC67" i="21"/>
  <c r="AD67" i="21"/>
  <c r="DD67" i="21" s="1"/>
  <c r="AE67" i="21"/>
  <c r="AF67" i="21"/>
  <c r="CF67" i="21" s="1"/>
  <c r="U68" i="21"/>
  <c r="V68" i="21"/>
  <c r="W68" i="21"/>
  <c r="X68" i="21"/>
  <c r="Y68" i="21"/>
  <c r="BY68" i="21" s="1"/>
  <c r="Z68" i="21"/>
  <c r="AA68" i="21"/>
  <c r="AB68" i="21"/>
  <c r="AC68" i="21"/>
  <c r="BC68" i="21" s="1"/>
  <c r="AD68" i="21"/>
  <c r="AE68" i="21"/>
  <c r="BE68" i="21" s="1"/>
  <c r="AF68" i="21"/>
  <c r="BF68" i="21" s="1"/>
  <c r="U69" i="21"/>
  <c r="V69" i="21"/>
  <c r="W69" i="21"/>
  <c r="BW69" i="21" s="1"/>
  <c r="X69" i="21"/>
  <c r="Y69" i="21"/>
  <c r="Z69" i="21"/>
  <c r="AA69" i="21"/>
  <c r="BA69" i="21" s="1"/>
  <c r="AB69" i="21"/>
  <c r="AC69" i="21"/>
  <c r="AD69" i="21"/>
  <c r="DD69" i="21" s="1"/>
  <c r="AE69" i="21"/>
  <c r="AF69" i="21"/>
  <c r="U70" i="21"/>
  <c r="V70" i="21"/>
  <c r="AV70" i="21" s="1"/>
  <c r="W70" i="21"/>
  <c r="X70" i="21"/>
  <c r="Y70" i="21"/>
  <c r="Z70" i="21"/>
  <c r="CM70" i="21" s="1"/>
  <c r="AA70" i="21"/>
  <c r="BA70" i="21" s="1"/>
  <c r="AB70" i="21"/>
  <c r="AC70" i="21"/>
  <c r="AD70" i="21"/>
  <c r="CQ70" i="21" s="1"/>
  <c r="AE70" i="21"/>
  <c r="CE70" i="21" s="1"/>
  <c r="AF70" i="21"/>
  <c r="U71" i="21"/>
  <c r="CH71" i="21" s="1"/>
  <c r="V71" i="21"/>
  <c r="CI71" i="21" s="1"/>
  <c r="X71" i="21"/>
  <c r="Y71" i="21"/>
  <c r="CY71" i="21" s="1"/>
  <c r="Z71" i="21"/>
  <c r="BZ71" i="21" s="1"/>
  <c r="AA71" i="21"/>
  <c r="AB71" i="21"/>
  <c r="AC71" i="21"/>
  <c r="CC71" i="21" s="1"/>
  <c r="AD71" i="21"/>
  <c r="AE71" i="21"/>
  <c r="AF71" i="21"/>
  <c r="U72" i="21"/>
  <c r="V72" i="21"/>
  <c r="W72" i="21"/>
  <c r="X72" i="21"/>
  <c r="Y72" i="21"/>
  <c r="Z72" i="21"/>
  <c r="AA72" i="21"/>
  <c r="CA72" i="21" s="1"/>
  <c r="AB72" i="21"/>
  <c r="AC72" i="21"/>
  <c r="CC72" i="21" s="1"/>
  <c r="AD72" i="21"/>
  <c r="AE72" i="21"/>
  <c r="AF72" i="21"/>
  <c r="U73" i="21"/>
  <c r="V73" i="21"/>
  <c r="W73" i="21"/>
  <c r="BW73" i="21" s="1"/>
  <c r="X73" i="21"/>
  <c r="Y73" i="21"/>
  <c r="Z73" i="21"/>
  <c r="AA73" i="21"/>
  <c r="DA73" i="21" s="1"/>
  <c r="AB73" i="21"/>
  <c r="AC73" i="21"/>
  <c r="AD73" i="21"/>
  <c r="AE73" i="21"/>
  <c r="CR73" i="21" s="1"/>
  <c r="AF73" i="21"/>
  <c r="BF73" i="21" s="1"/>
  <c r="U74" i="21"/>
  <c r="V74" i="21"/>
  <c r="AV74" i="21" s="1"/>
  <c r="W74" i="21"/>
  <c r="BW74" i="21" s="1"/>
  <c r="X74" i="21"/>
  <c r="Y74" i="21"/>
  <c r="CL74" i="21" s="1"/>
  <c r="Z74" i="21"/>
  <c r="AA74" i="21"/>
  <c r="CA74" i="21" s="1"/>
  <c r="AB74" i="21"/>
  <c r="AC74" i="21"/>
  <c r="CP74" i="21" s="1"/>
  <c r="AD74" i="21"/>
  <c r="CD74" i="21" s="1"/>
  <c r="AE74" i="21"/>
  <c r="DE74" i="21" s="1"/>
  <c r="AF74" i="21"/>
  <c r="U75" i="21"/>
  <c r="V75" i="21"/>
  <c r="BV75" i="21" s="1"/>
  <c r="W75" i="21"/>
  <c r="X75" i="21"/>
  <c r="Y75" i="21"/>
  <c r="Z75" i="21"/>
  <c r="AZ75" i="21" s="1"/>
  <c r="AA75" i="21"/>
  <c r="AB75" i="21"/>
  <c r="CB75" i="21" s="1"/>
  <c r="AC75" i="21"/>
  <c r="CC75" i="21" s="1"/>
  <c r="AD75" i="21"/>
  <c r="CQ75" i="21" s="1"/>
  <c r="AE75" i="21"/>
  <c r="AF75" i="21"/>
  <c r="CF75" i="21" s="1"/>
  <c r="U76" i="21"/>
  <c r="V76" i="21"/>
  <c r="W76" i="21"/>
  <c r="X76" i="21"/>
  <c r="Y76" i="21"/>
  <c r="CY76" i="21" s="1"/>
  <c r="Z76" i="21"/>
  <c r="AA76" i="21"/>
  <c r="BA76" i="21" s="1"/>
  <c r="AB76" i="21"/>
  <c r="DB76" i="21" s="1"/>
  <c r="AC76" i="21"/>
  <c r="AD76" i="21"/>
  <c r="AE76" i="21"/>
  <c r="AF76" i="21"/>
  <c r="DF76" i="21" s="1"/>
  <c r="V77" i="21"/>
  <c r="BV77" i="21" s="1"/>
  <c r="W77" i="21"/>
  <c r="X77" i="21"/>
  <c r="CK77" i="21" s="1"/>
  <c r="Y77" i="21"/>
  <c r="Z77" i="21"/>
  <c r="AA77" i="21"/>
  <c r="CA77" i="21" s="1"/>
  <c r="AB77" i="21"/>
  <c r="AC77" i="21"/>
  <c r="AD77" i="21"/>
  <c r="AE77" i="21"/>
  <c r="AF77" i="21"/>
  <c r="U78" i="21"/>
  <c r="CH78" i="21" s="1"/>
  <c r="V78" i="21"/>
  <c r="CV78" i="21" s="1"/>
  <c r="W78" i="21"/>
  <c r="AW78" i="21" s="1"/>
  <c r="Y78" i="21"/>
  <c r="Z78" i="21"/>
  <c r="AA78" i="21"/>
  <c r="AB78" i="21"/>
  <c r="AC78" i="21"/>
  <c r="CP78" i="21" s="1"/>
  <c r="AD78" i="21"/>
  <c r="CQ78" i="21" s="1"/>
  <c r="AE78" i="21"/>
  <c r="AF78" i="21"/>
  <c r="U79" i="21"/>
  <c r="V79" i="21"/>
  <c r="W79" i="21"/>
  <c r="X79" i="21"/>
  <c r="Y79" i="21"/>
  <c r="BY79" i="21" s="1"/>
  <c r="Z79" i="21"/>
  <c r="AZ79" i="21" s="1"/>
  <c r="AA79" i="21"/>
  <c r="AB79" i="21"/>
  <c r="AC79" i="21"/>
  <c r="CP79" i="21" s="1"/>
  <c r="AD79" i="21"/>
  <c r="CD79" i="21" s="1"/>
  <c r="AE79" i="21"/>
  <c r="AF79" i="21"/>
  <c r="CS79" i="21" s="1"/>
  <c r="U80" i="21"/>
  <c r="AU80" i="21" s="1"/>
  <c r="V80" i="21"/>
  <c r="W80" i="21"/>
  <c r="BW80" i="21" s="1"/>
  <c r="X80" i="21"/>
  <c r="Y80" i="21"/>
  <c r="Z80" i="21"/>
  <c r="AA80" i="21"/>
  <c r="CA80" i="21" s="1"/>
  <c r="AB80" i="21"/>
  <c r="CO80" i="21" s="1"/>
  <c r="AC80" i="21"/>
  <c r="CC80" i="21" s="1"/>
  <c r="AD80" i="21"/>
  <c r="AE80" i="21"/>
  <c r="AF80" i="21"/>
  <c r="BF80" i="21" s="1"/>
  <c r="U81" i="21"/>
  <c r="V81" i="21"/>
  <c r="CV81" i="21" s="1"/>
  <c r="W81" i="21"/>
  <c r="X81" i="21"/>
  <c r="Y81" i="21"/>
  <c r="Z81" i="21"/>
  <c r="CM81" i="21" s="1"/>
  <c r="AA81" i="21"/>
  <c r="BA81" i="21" s="1"/>
  <c r="AB81" i="21"/>
  <c r="AC81" i="21"/>
  <c r="AD81" i="21"/>
  <c r="CD81" i="21" s="1"/>
  <c r="AE81" i="21"/>
  <c r="CR81" i="21" s="1"/>
  <c r="AF81" i="21"/>
  <c r="DF81" i="21" s="1"/>
  <c r="U82" i="21"/>
  <c r="CH82" i="21" s="1"/>
  <c r="V82" i="21"/>
  <c r="BV82" i="21" s="1"/>
  <c r="W82" i="21"/>
  <c r="CJ82" i="21" s="1"/>
  <c r="X82" i="21"/>
  <c r="Y82" i="21"/>
  <c r="AY82" i="21" s="1"/>
  <c r="Z82" i="21"/>
  <c r="AA82" i="21"/>
  <c r="AB82" i="21"/>
  <c r="AC82" i="21"/>
  <c r="CP82" i="21" s="1"/>
  <c r="AD82" i="21"/>
  <c r="CQ82" i="21" s="1"/>
  <c r="AE82" i="21"/>
  <c r="AF82" i="21"/>
  <c r="U83" i="21"/>
  <c r="BU83" i="21" s="1"/>
  <c r="V83" i="21"/>
  <c r="CV83" i="21" s="1"/>
  <c r="W83" i="21"/>
  <c r="X83" i="21"/>
  <c r="CK83" i="21" s="1"/>
  <c r="Y83" i="21"/>
  <c r="CY83" i="21" s="1"/>
  <c r="Z83" i="21"/>
  <c r="CZ83" i="21" s="1"/>
  <c r="AA83" i="21"/>
  <c r="AB83" i="21"/>
  <c r="AC83" i="21"/>
  <c r="CC83" i="21" s="1"/>
  <c r="AD83" i="21"/>
  <c r="DD83" i="21" s="1"/>
  <c r="AE83" i="21"/>
  <c r="AF83" i="21"/>
  <c r="CS83" i="21" s="1"/>
  <c r="U84" i="21"/>
  <c r="W84" i="21"/>
  <c r="CJ84" i="21" s="1"/>
  <c r="X84" i="21"/>
  <c r="Y84" i="21"/>
  <c r="CL84" i="21" s="1"/>
  <c r="Z84" i="21"/>
  <c r="AA84" i="21"/>
  <c r="AB84" i="21"/>
  <c r="CO84" i="21" s="1"/>
  <c r="AC84" i="21"/>
  <c r="AD84" i="21"/>
  <c r="AE84" i="21"/>
  <c r="CE84" i="21" s="1"/>
  <c r="AF84" i="21"/>
  <c r="U85" i="21"/>
  <c r="V85" i="21"/>
  <c r="CI85" i="21" s="1"/>
  <c r="W85" i="21"/>
  <c r="CJ85" i="21" s="1"/>
  <c r="X85" i="21"/>
  <c r="Y85" i="21"/>
  <c r="Z85" i="21"/>
  <c r="CM85" i="21" s="1"/>
  <c r="AA85" i="21"/>
  <c r="CA85" i="21" s="1"/>
  <c r="AB85" i="21"/>
  <c r="AC85" i="21"/>
  <c r="AD85" i="21"/>
  <c r="AE85" i="21"/>
  <c r="AF85" i="21"/>
  <c r="U86" i="21"/>
  <c r="BU86" i="21" s="1"/>
  <c r="V86" i="21"/>
  <c r="CV86" i="21" s="1"/>
  <c r="W86" i="21"/>
  <c r="AW86" i="21" s="1"/>
  <c r="X86" i="21"/>
  <c r="Y86" i="21"/>
  <c r="Z86" i="21"/>
  <c r="BZ86" i="21" s="1"/>
  <c r="AA86" i="21"/>
  <c r="DA86" i="21" s="1"/>
  <c r="AB86" i="21"/>
  <c r="AC86" i="21"/>
  <c r="AD86" i="21"/>
  <c r="AE86" i="21"/>
  <c r="CE86" i="21" s="1"/>
  <c r="AF86" i="21"/>
  <c r="U87" i="21"/>
  <c r="V87" i="21"/>
  <c r="W87" i="21"/>
  <c r="X87" i="21"/>
  <c r="Y87" i="21"/>
  <c r="Z87" i="21"/>
  <c r="BZ87" i="21" s="1"/>
  <c r="AA87" i="21"/>
  <c r="AB87" i="21"/>
  <c r="CB87" i="21" s="1"/>
  <c r="AC87" i="21"/>
  <c r="DC87" i="21" s="1"/>
  <c r="AD87" i="21"/>
  <c r="DD87" i="21" s="1"/>
  <c r="AE87" i="21"/>
  <c r="AF87" i="21"/>
  <c r="CF87" i="21" s="1"/>
  <c r="U88" i="21"/>
  <c r="BU88" i="21" s="1"/>
  <c r="W88" i="21"/>
  <c r="CW88" i="21" s="1"/>
  <c r="X88" i="21"/>
  <c r="Y88" i="21"/>
  <c r="BY88" i="21" s="1"/>
  <c r="Z88" i="21"/>
  <c r="AA88" i="21"/>
  <c r="AB88" i="21"/>
  <c r="CB88" i="21" s="1"/>
  <c r="AC88" i="21"/>
  <c r="AD88" i="21"/>
  <c r="AE88" i="21"/>
  <c r="DE88" i="21" s="1"/>
  <c r="AF88" i="21"/>
  <c r="BF88" i="21" s="1"/>
  <c r="V89" i="21"/>
  <c r="W89" i="21"/>
  <c r="X89" i="21"/>
  <c r="AX89" i="21" s="1"/>
  <c r="Y89" i="21"/>
  <c r="Z89" i="21"/>
  <c r="CZ89" i="21" s="1"/>
  <c r="AA89" i="21"/>
  <c r="AB89" i="21"/>
  <c r="AC89" i="21"/>
  <c r="AD89" i="21"/>
  <c r="AE89" i="21"/>
  <c r="DE89" i="21" s="1"/>
  <c r="AF89" i="21"/>
  <c r="CF89" i="21" s="1"/>
  <c r="U90" i="21"/>
  <c r="V90" i="21"/>
  <c r="AV90" i="21" s="1"/>
  <c r="W90" i="21"/>
  <c r="X90" i="21"/>
  <c r="Y90" i="21"/>
  <c r="CL90" i="21" s="1"/>
  <c r="Z90" i="21"/>
  <c r="CZ90" i="21" s="1"/>
  <c r="AA90" i="21"/>
  <c r="AB90" i="21"/>
  <c r="AC90" i="21"/>
  <c r="CP90" i="21" s="1"/>
  <c r="AD90" i="21"/>
  <c r="DD90" i="21" s="1"/>
  <c r="AE90" i="21"/>
  <c r="AF90" i="21"/>
  <c r="U91" i="21"/>
  <c r="CU91" i="21" s="1"/>
  <c r="V91" i="21"/>
  <c r="AV91" i="21" s="1"/>
  <c r="W91" i="21"/>
  <c r="AW91" i="21" s="1"/>
  <c r="X91" i="21"/>
  <c r="Y91" i="21"/>
  <c r="AY91" i="21" s="1"/>
  <c r="Z91" i="21"/>
  <c r="AA91" i="21"/>
  <c r="AB91" i="21"/>
  <c r="AC91" i="21"/>
  <c r="CC91" i="21" s="1"/>
  <c r="AD91" i="21"/>
  <c r="BD91" i="21" s="1"/>
  <c r="AE91" i="21"/>
  <c r="AF91" i="21"/>
  <c r="DF91" i="21" s="1"/>
  <c r="U92" i="21"/>
  <c r="CU92" i="21" s="1"/>
  <c r="V92" i="21"/>
  <c r="W92" i="21"/>
  <c r="X92" i="21"/>
  <c r="AX92" i="21" s="1"/>
  <c r="Y92" i="21"/>
  <c r="BY92" i="21" s="1"/>
  <c r="Z92" i="21"/>
  <c r="AA92" i="21"/>
  <c r="AB92" i="21"/>
  <c r="AC92" i="21"/>
  <c r="DC92" i="21" s="1"/>
  <c r="AD92" i="21"/>
  <c r="AE92" i="21"/>
  <c r="AF92" i="21"/>
  <c r="BF92" i="21" s="1"/>
  <c r="V93" i="21"/>
  <c r="BV93" i="21" s="1"/>
  <c r="W93" i="21"/>
  <c r="BW93" i="21" s="1"/>
  <c r="X93" i="21"/>
  <c r="Y93" i="21"/>
  <c r="Z93" i="21"/>
  <c r="CM93" i="21" s="1"/>
  <c r="AA93" i="21"/>
  <c r="CA93" i="21" s="1"/>
  <c r="AB93" i="21"/>
  <c r="AC93" i="21"/>
  <c r="AD93" i="21"/>
  <c r="BD93" i="21" s="1"/>
  <c r="AE93" i="21"/>
  <c r="CR93" i="21" s="1"/>
  <c r="AF93" i="21"/>
  <c r="U94" i="21"/>
  <c r="CU94" i="21" s="1"/>
  <c r="V94" i="21"/>
  <c r="W94" i="21"/>
  <c r="CJ94" i="21" s="1"/>
  <c r="X94" i="21"/>
  <c r="Y94" i="21"/>
  <c r="CY94" i="21" s="1"/>
  <c r="Z94" i="21"/>
  <c r="CM94" i="21" s="1"/>
  <c r="AA94" i="21"/>
  <c r="CN94" i="21" s="1"/>
  <c r="AB94" i="21"/>
  <c r="AC94" i="21"/>
  <c r="DC94" i="21" s="1"/>
  <c r="AD94" i="21"/>
  <c r="BD94" i="21" s="1"/>
  <c r="AE94" i="21"/>
  <c r="BE94" i="21" s="1"/>
  <c r="AF94" i="21"/>
  <c r="U95" i="21"/>
  <c r="BU95" i="21" s="1"/>
  <c r="V95" i="21"/>
  <c r="BV95" i="21" s="1"/>
  <c r="X95" i="21"/>
  <c r="Y95" i="21"/>
  <c r="Z95" i="21"/>
  <c r="CZ95" i="21" s="1"/>
  <c r="AA95" i="21"/>
  <c r="AB95" i="21"/>
  <c r="AC95" i="21"/>
  <c r="CC95" i="21" s="1"/>
  <c r="AD95" i="21"/>
  <c r="CQ95" i="21" s="1"/>
  <c r="AE95" i="21"/>
  <c r="AF95" i="21"/>
  <c r="BF95" i="21" s="1"/>
  <c r="U96" i="21"/>
  <c r="W96" i="21"/>
  <c r="BW96" i="21" s="1"/>
  <c r="X96" i="21"/>
  <c r="Y96" i="21"/>
  <c r="AY96" i="21" s="1"/>
  <c r="Z96" i="21"/>
  <c r="AA96" i="21"/>
  <c r="AB96" i="21"/>
  <c r="CB96" i="21" s="1"/>
  <c r="AC96" i="21"/>
  <c r="CP96" i="21" s="1"/>
  <c r="AD96" i="21"/>
  <c r="AE96" i="21"/>
  <c r="AF96" i="21"/>
  <c r="V97" i="21"/>
  <c r="BV97" i="21" s="1"/>
  <c r="W97" i="21"/>
  <c r="CW97" i="21" s="1"/>
  <c r="X97" i="21"/>
  <c r="AX97" i="21" s="1"/>
  <c r="Y97" i="21"/>
  <c r="Z97" i="21"/>
  <c r="AA97" i="21"/>
  <c r="DA97" i="21" s="1"/>
  <c r="AB97" i="21"/>
  <c r="BB97" i="21" s="1"/>
  <c r="AC97" i="21"/>
  <c r="AD97" i="21"/>
  <c r="AE97" i="21"/>
  <c r="AF97" i="21"/>
  <c r="U98" i="21"/>
  <c r="V98" i="21"/>
  <c r="W98" i="21"/>
  <c r="AW98" i="21" s="1"/>
  <c r="Y98" i="21"/>
  <c r="Z98" i="21"/>
  <c r="BZ98" i="21" s="1"/>
  <c r="AA98" i="21"/>
  <c r="CN98" i="21" s="1"/>
  <c r="AB98" i="21"/>
  <c r="AC98" i="21"/>
  <c r="AD98" i="21"/>
  <c r="CQ98" i="21" s="1"/>
  <c r="AE98" i="21"/>
  <c r="BE98" i="21" s="1"/>
  <c r="AF98" i="21"/>
  <c r="U99" i="21"/>
  <c r="V99" i="21"/>
  <c r="CV99" i="21" s="1"/>
  <c r="X99" i="21"/>
  <c r="Y99" i="21"/>
  <c r="AY99" i="21" s="1"/>
  <c r="Z99" i="21"/>
  <c r="AA99" i="21"/>
  <c r="AB99" i="21"/>
  <c r="CO99" i="21" s="1"/>
  <c r="AC99" i="21"/>
  <c r="AD99" i="21"/>
  <c r="DD99" i="21" s="1"/>
  <c r="AE99" i="21"/>
  <c r="AF99" i="21"/>
  <c r="U100" i="21"/>
  <c r="BU100" i="21" s="1"/>
  <c r="W100" i="21"/>
  <c r="AW100" i="21" s="1"/>
  <c r="X100" i="21"/>
  <c r="BX100" i="21" s="1"/>
  <c r="Y100" i="21"/>
  <c r="Z100" i="21"/>
  <c r="AA100" i="21"/>
  <c r="BA100" i="21" s="1"/>
  <c r="AB100" i="21"/>
  <c r="AC100" i="21"/>
  <c r="DC100" i="21" s="1"/>
  <c r="AD100" i="21"/>
  <c r="AE100" i="21"/>
  <c r="DE100" i="21" s="1"/>
  <c r="AF100" i="21"/>
  <c r="CS100" i="21" s="1"/>
  <c r="V101" i="21"/>
  <c r="W101" i="21"/>
  <c r="X101" i="21"/>
  <c r="Y101" i="21"/>
  <c r="Z101" i="21"/>
  <c r="AA101" i="21"/>
  <c r="AB101" i="21"/>
  <c r="AC101" i="21"/>
  <c r="AD101" i="21"/>
  <c r="AE101" i="21"/>
  <c r="BE101" i="21" s="1"/>
  <c r="AF101" i="21"/>
  <c r="U102" i="21"/>
  <c r="BU102" i="21" s="1"/>
  <c r="V102" i="21"/>
  <c r="W102" i="21"/>
  <c r="Y102" i="21"/>
  <c r="AY102" i="21" s="1"/>
  <c r="Z102" i="21"/>
  <c r="AA102" i="21"/>
  <c r="BA102" i="21" s="1"/>
  <c r="AB102" i="21"/>
  <c r="AC102" i="21"/>
  <c r="AD102" i="21"/>
  <c r="AE102" i="21"/>
  <c r="AF102" i="21"/>
  <c r="U103" i="21"/>
  <c r="CH103" i="21" s="1"/>
  <c r="V103" i="21"/>
  <c r="BV103" i="21" s="1"/>
  <c r="W103" i="21"/>
  <c r="X103" i="21"/>
  <c r="AX103" i="21" s="1"/>
  <c r="Y103" i="21"/>
  <c r="CY103" i="21" s="1"/>
  <c r="Z103" i="21"/>
  <c r="BZ103" i="21" s="1"/>
  <c r="AA103" i="21"/>
  <c r="AB103" i="21"/>
  <c r="DB103" i="21" s="1"/>
  <c r="AC103" i="21"/>
  <c r="CP103" i="21" s="1"/>
  <c r="AD103" i="21"/>
  <c r="BD103" i="21" s="1"/>
  <c r="AE103" i="21"/>
  <c r="AF103" i="21"/>
  <c r="U104" i="21"/>
  <c r="AU104" i="21" s="1"/>
  <c r="W104" i="21"/>
  <c r="AW104" i="21" s="1"/>
  <c r="X104" i="21"/>
  <c r="Y104" i="21"/>
  <c r="CL104" i="21" s="1"/>
  <c r="Z104" i="21"/>
  <c r="AA104" i="21"/>
  <c r="BA104" i="21" s="1"/>
  <c r="AB104" i="21"/>
  <c r="AC104" i="21"/>
  <c r="BC104" i="21" s="1"/>
  <c r="AE104" i="21"/>
  <c r="AF104" i="21"/>
  <c r="DF104" i="21" s="1"/>
  <c r="V105" i="21"/>
  <c r="W105" i="21"/>
  <c r="BW105" i="21" s="1"/>
  <c r="X105" i="21"/>
  <c r="CK105" i="21" s="1"/>
  <c r="Y105" i="21"/>
  <c r="CY105" i="21" s="1"/>
  <c r="Z105" i="21"/>
  <c r="BZ105" i="21" s="1"/>
  <c r="AA105" i="21"/>
  <c r="CN105" i="21" s="1"/>
  <c r="AB105" i="21"/>
  <c r="DB105" i="21" s="1"/>
  <c r="AC105" i="21"/>
  <c r="AD105" i="21"/>
  <c r="AE105" i="21"/>
  <c r="DE105" i="21" s="1"/>
  <c r="AF105" i="21"/>
  <c r="U106" i="21"/>
  <c r="V106" i="21"/>
  <c r="W106" i="21"/>
  <c r="CW106" i="21" s="1"/>
  <c r="Y106" i="21"/>
  <c r="CY106" i="21" s="1"/>
  <c r="Z106" i="21"/>
  <c r="AA106" i="21"/>
  <c r="AB106" i="21"/>
  <c r="AC106" i="21"/>
  <c r="AD106" i="21"/>
  <c r="DD106" i="21" s="1"/>
  <c r="AE106" i="21"/>
  <c r="DE106" i="21" s="1"/>
  <c r="AF106" i="21"/>
  <c r="U107" i="21"/>
  <c r="BU107" i="21" s="1"/>
  <c r="V107" i="21"/>
  <c r="AV107" i="21" s="1"/>
  <c r="W107" i="21"/>
  <c r="X107" i="21"/>
  <c r="Y107" i="21"/>
  <c r="AY107" i="21" s="1"/>
  <c r="Z107" i="21"/>
  <c r="AA107" i="21"/>
  <c r="AB107" i="21"/>
  <c r="AC107" i="21"/>
  <c r="DC107" i="21" s="1"/>
  <c r="AD107" i="21"/>
  <c r="AE107" i="21"/>
  <c r="AF107" i="21"/>
  <c r="U108" i="21"/>
  <c r="BU108" i="21" s="1"/>
  <c r="W108" i="21"/>
  <c r="X108" i="21"/>
  <c r="CX108" i="21" s="1"/>
  <c r="Y108" i="21"/>
  <c r="Z108" i="21"/>
  <c r="AA108" i="21"/>
  <c r="AB108" i="21"/>
  <c r="BB108" i="21" s="1"/>
  <c r="AC108" i="21"/>
  <c r="CC108" i="21" s="1"/>
  <c r="AD108" i="21"/>
  <c r="AE108" i="21"/>
  <c r="AF108" i="21"/>
  <c r="V109" i="21"/>
  <c r="AV109" i="21" s="1"/>
  <c r="W109" i="21"/>
  <c r="CJ109" i="21" s="1"/>
  <c r="X109" i="21"/>
  <c r="Y109" i="21"/>
  <c r="Z109" i="21"/>
  <c r="AA109" i="21"/>
  <c r="DA109" i="21" s="1"/>
  <c r="AB109" i="21"/>
  <c r="CB109" i="21" s="1"/>
  <c r="AC109" i="21"/>
  <c r="AD109" i="21"/>
  <c r="AE109" i="21"/>
  <c r="DE109" i="21" s="1"/>
  <c r="AF109" i="21"/>
  <c r="U110" i="21"/>
  <c r="V110" i="21"/>
  <c r="AV110" i="21" s="1"/>
  <c r="W110" i="21"/>
  <c r="BW110" i="21" s="1"/>
  <c r="Y110" i="21"/>
  <c r="CL110" i="21" s="1"/>
  <c r="Z110" i="21"/>
  <c r="AA110" i="21"/>
  <c r="AB110" i="21"/>
  <c r="AC110" i="21"/>
  <c r="AD110" i="21"/>
  <c r="AE110" i="21"/>
  <c r="DE110" i="21" s="1"/>
  <c r="AF110" i="21"/>
  <c r="U111" i="21"/>
  <c r="V111" i="21"/>
  <c r="CI111" i="21" s="1"/>
  <c r="W111" i="21"/>
  <c r="X111" i="21"/>
  <c r="Y111" i="21"/>
  <c r="CY111" i="21" s="1"/>
  <c r="Z111" i="21"/>
  <c r="BZ111" i="21" s="1"/>
  <c r="AA111" i="21"/>
  <c r="AB111" i="21"/>
  <c r="AC111" i="21"/>
  <c r="CC111" i="21" s="1"/>
  <c r="AD111" i="21"/>
  <c r="CD111" i="21" s="1"/>
  <c r="AE111" i="21"/>
  <c r="AF111" i="21"/>
  <c r="U112" i="21"/>
  <c r="CH112" i="21" s="1"/>
  <c r="W112" i="21"/>
  <c r="AW112" i="21" s="1"/>
  <c r="X112" i="21"/>
  <c r="Z112" i="21"/>
  <c r="AA112" i="21"/>
  <c r="AB112" i="21"/>
  <c r="AC112" i="21"/>
  <c r="CP112" i="21" s="1"/>
  <c r="AD112" i="21"/>
  <c r="AE112" i="21"/>
  <c r="CR112" i="21" s="1"/>
  <c r="AF112" i="21"/>
  <c r="V113" i="21"/>
  <c r="W113" i="21"/>
  <c r="BW113" i="21" s="1"/>
  <c r="X113" i="21"/>
  <c r="Y113" i="21"/>
  <c r="Z113" i="21"/>
  <c r="BZ113" i="21" s="1"/>
  <c r="AA113" i="21"/>
  <c r="CA113" i="21" s="1"/>
  <c r="AB113" i="21"/>
  <c r="BB113" i="21" s="1"/>
  <c r="AC113" i="21"/>
  <c r="AD113" i="21"/>
  <c r="AE113" i="21"/>
  <c r="BE113" i="21" s="1"/>
  <c r="AF113" i="21"/>
  <c r="U114" i="21"/>
  <c r="BU114" i="21" s="1"/>
  <c r="V114" i="21"/>
  <c r="BV114" i="21" s="1"/>
  <c r="W114" i="21"/>
  <c r="BW114" i="21" s="1"/>
  <c r="Y114" i="21"/>
  <c r="Z114" i="21"/>
  <c r="AA114" i="21"/>
  <c r="AB114" i="21"/>
  <c r="AC114" i="21"/>
  <c r="CP114" i="21" s="1"/>
  <c r="AD114" i="21"/>
  <c r="BD114" i="21" s="1"/>
  <c r="AE114" i="21"/>
  <c r="AF114" i="21"/>
  <c r="U115" i="21"/>
  <c r="CU115" i="21" s="1"/>
  <c r="V115" i="21"/>
  <c r="X115" i="21"/>
  <c r="Y115" i="21"/>
  <c r="Z115" i="21"/>
  <c r="BZ115" i="21" s="1"/>
  <c r="AA115" i="21"/>
  <c r="AB115" i="21"/>
  <c r="CB115" i="21" s="1"/>
  <c r="AC115" i="21"/>
  <c r="DC115" i="21" s="1"/>
  <c r="AD115" i="21"/>
  <c r="AE115" i="21"/>
  <c r="AF115" i="21"/>
  <c r="U116" i="21"/>
  <c r="CH116" i="21" s="1"/>
  <c r="W116" i="21"/>
  <c r="AW116" i="21" s="1"/>
  <c r="X116" i="21"/>
  <c r="CK116" i="21" s="1"/>
  <c r="Y116" i="21"/>
  <c r="CL116" i="21" s="1"/>
  <c r="AA116" i="21"/>
  <c r="BA116" i="21" s="1"/>
  <c r="AB116" i="21"/>
  <c r="AC116" i="21"/>
  <c r="BC116" i="21" s="1"/>
  <c r="AD116" i="21"/>
  <c r="AE116" i="21"/>
  <c r="CE116" i="21" s="1"/>
  <c r="AF116" i="21"/>
  <c r="BF116" i="21" s="1"/>
  <c r="V117" i="21"/>
  <c r="W117" i="21"/>
  <c r="CW117" i="21" s="1"/>
  <c r="X117" i="21"/>
  <c r="AX117" i="21" s="1"/>
  <c r="Y117" i="21"/>
  <c r="Z117" i="21"/>
  <c r="BZ117" i="21" s="1"/>
  <c r="AA117" i="21"/>
  <c r="BA117" i="21" s="1"/>
  <c r="AB117" i="21"/>
  <c r="AC117" i="21"/>
  <c r="AD117" i="21"/>
  <c r="AE117" i="21"/>
  <c r="AF117" i="21"/>
  <c r="DF117" i="21" s="1"/>
  <c r="U118" i="21"/>
  <c r="AU118" i="21" s="1"/>
  <c r="V118" i="21"/>
  <c r="W118" i="21"/>
  <c r="CW118" i="21" s="1"/>
  <c r="Y118" i="21"/>
  <c r="Z118" i="21"/>
  <c r="BZ118" i="21" s="1"/>
  <c r="AA118" i="21"/>
  <c r="BA118" i="21" s="1"/>
  <c r="AB118" i="21"/>
  <c r="AC118" i="21"/>
  <c r="AD118" i="21"/>
  <c r="BD118" i="21" s="1"/>
  <c r="AE118" i="21"/>
  <c r="BE118" i="21" s="1"/>
  <c r="AF118" i="21"/>
  <c r="U119" i="21"/>
  <c r="V119" i="21"/>
  <c r="BV119" i="21" s="1"/>
  <c r="X119" i="21"/>
  <c r="Y119" i="21"/>
  <c r="AY119" i="21" s="1"/>
  <c r="Z119" i="21"/>
  <c r="AZ119" i="21" s="1"/>
  <c r="AA119" i="21"/>
  <c r="AB119" i="21"/>
  <c r="AC119" i="21"/>
  <c r="AD119" i="21"/>
  <c r="DD119" i="21" s="1"/>
  <c r="AE119" i="21"/>
  <c r="AF119" i="21"/>
  <c r="CF119" i="21" s="1"/>
  <c r="U120" i="21"/>
  <c r="V120" i="21"/>
  <c r="W120" i="21"/>
  <c r="BW120" i="21" s="1"/>
  <c r="X120" i="21"/>
  <c r="Y120" i="21"/>
  <c r="Z120" i="21"/>
  <c r="AA120" i="21"/>
  <c r="BA120" i="21" s="1"/>
  <c r="AB120" i="21"/>
  <c r="DB120" i="21" s="1"/>
  <c r="AC120" i="21"/>
  <c r="AD120" i="21"/>
  <c r="AE120" i="21"/>
  <c r="AF120" i="21"/>
  <c r="V121" i="21"/>
  <c r="BV121" i="21" s="1"/>
  <c r="W121" i="21"/>
  <c r="CW121" i="21" s="1"/>
  <c r="X121" i="21"/>
  <c r="Y121" i="21"/>
  <c r="Z121" i="21"/>
  <c r="CZ121" i="21" s="1"/>
  <c r="AA121" i="21"/>
  <c r="DA121" i="21" s="1"/>
  <c r="AB121" i="21"/>
  <c r="CB121" i="21" s="1"/>
  <c r="AC121" i="21"/>
  <c r="AD121" i="21"/>
  <c r="CQ121" i="21" s="1"/>
  <c r="AE121" i="21"/>
  <c r="AF121" i="21"/>
  <c r="CS121" i="21" s="1"/>
  <c r="U122" i="21"/>
  <c r="V122" i="21"/>
  <c r="AV122" i="21" s="1"/>
  <c r="W122" i="21"/>
  <c r="CJ122" i="21" s="1"/>
  <c r="Y122" i="21"/>
  <c r="BY122" i="21" s="1"/>
  <c r="Z122" i="21"/>
  <c r="AZ122" i="21" s="1"/>
  <c r="AA122" i="21"/>
  <c r="AB122" i="21"/>
  <c r="AC122" i="21"/>
  <c r="CP122" i="21" s="1"/>
  <c r="AD122" i="21"/>
  <c r="DD122" i="21" s="1"/>
  <c r="AE122" i="21"/>
  <c r="BE122" i="21" s="1"/>
  <c r="AF122" i="21"/>
  <c r="U123" i="21"/>
  <c r="CU123" i="21" s="1"/>
  <c r="V123" i="21"/>
  <c r="CV123" i="21" s="1"/>
  <c r="X123" i="21"/>
  <c r="Y123" i="21"/>
  <c r="Z123" i="21"/>
  <c r="BZ123" i="21" s="1"/>
  <c r="AA123" i="21"/>
  <c r="AB123" i="21"/>
  <c r="CB123" i="21" s="1"/>
  <c r="AC123" i="21"/>
  <c r="BC123" i="21" s="1"/>
  <c r="AD123" i="21"/>
  <c r="CD123" i="21" s="1"/>
  <c r="AE123" i="21"/>
  <c r="AF123" i="21"/>
  <c r="U124" i="21"/>
  <c r="CU124" i="21" s="1"/>
  <c r="V124" i="21"/>
  <c r="W124" i="21"/>
  <c r="CW124" i="21" s="1"/>
  <c r="X124" i="21"/>
  <c r="Y124" i="21"/>
  <c r="AY124" i="21" s="1"/>
  <c r="Z124" i="21"/>
  <c r="AA124" i="21"/>
  <c r="AB124" i="21"/>
  <c r="DB124" i="21" s="1"/>
  <c r="AC124" i="21"/>
  <c r="DC124" i="21" s="1"/>
  <c r="AD124" i="21"/>
  <c r="AE124" i="21"/>
  <c r="CR124" i="21" s="1"/>
  <c r="AF124" i="21"/>
  <c r="V125" i="21"/>
  <c r="W125" i="21"/>
  <c r="BW125" i="21" s="1"/>
  <c r="X125" i="21"/>
  <c r="Y125" i="21"/>
  <c r="Z125" i="21"/>
  <c r="AA125" i="21"/>
  <c r="CA125" i="21" s="1"/>
  <c r="AB125" i="21"/>
  <c r="AC125" i="21"/>
  <c r="AD125" i="21"/>
  <c r="DD125" i="21" s="1"/>
  <c r="AE125" i="21"/>
  <c r="AF125" i="21"/>
  <c r="CS125" i="21" s="1"/>
  <c r="U126" i="21"/>
  <c r="V126" i="21"/>
  <c r="W126" i="21"/>
  <c r="BW126" i="21" s="1"/>
  <c r="Y126" i="21"/>
  <c r="Z126" i="21"/>
  <c r="CM126" i="21" s="1"/>
  <c r="AA126" i="21"/>
  <c r="BA126" i="21" s="1"/>
  <c r="AB126" i="21"/>
  <c r="AC126" i="21"/>
  <c r="AD126" i="21"/>
  <c r="AE126" i="21"/>
  <c r="CE126" i="21" s="1"/>
  <c r="AF126" i="21"/>
  <c r="U127" i="21"/>
  <c r="V127" i="21"/>
  <c r="X127" i="21"/>
  <c r="Y127" i="21"/>
  <c r="CL127" i="21" s="1"/>
  <c r="Z127" i="21"/>
  <c r="CZ127" i="21" s="1"/>
  <c r="AA127" i="21"/>
  <c r="AB127" i="21"/>
  <c r="DB127" i="21" s="1"/>
  <c r="AC127" i="21"/>
  <c r="AD127" i="21"/>
  <c r="AE127" i="21"/>
  <c r="AF127" i="21"/>
  <c r="CF127" i="21" s="1"/>
  <c r="U128" i="21"/>
  <c r="AU128" i="21" s="1"/>
  <c r="W128" i="21"/>
  <c r="X128" i="21"/>
  <c r="Y128" i="21"/>
  <c r="CL128" i="21" s="1"/>
  <c r="Z128" i="21"/>
  <c r="AA128" i="21"/>
  <c r="AB128" i="21"/>
  <c r="AC128" i="21"/>
  <c r="BC128" i="21" s="1"/>
  <c r="AD128" i="21"/>
  <c r="AE128" i="21"/>
  <c r="BE128" i="21" s="1"/>
  <c r="AF128" i="21"/>
  <c r="V129" i="21"/>
  <c r="W129" i="21"/>
  <c r="AW129" i="21" s="1"/>
  <c r="X129" i="21"/>
  <c r="Y129" i="21"/>
  <c r="Z129" i="21"/>
  <c r="AA129" i="21"/>
  <c r="CA129" i="21" s="1"/>
  <c r="AB129" i="21"/>
  <c r="CB129" i="21" s="1"/>
  <c r="AC129" i="21"/>
  <c r="AD129" i="21"/>
  <c r="AE129" i="21"/>
  <c r="DE129" i="21" s="1"/>
  <c r="AF129" i="21"/>
  <c r="U130" i="21"/>
  <c r="V130" i="21"/>
  <c r="W130" i="21"/>
  <c r="Y130" i="21"/>
  <c r="Z130" i="21"/>
  <c r="CZ130" i="21" s="1"/>
  <c r="AA130" i="21"/>
  <c r="DA130" i="21" s="1"/>
  <c r="AB130" i="21"/>
  <c r="AC130" i="21"/>
  <c r="BC130" i="21" s="1"/>
  <c r="AD130" i="21"/>
  <c r="CQ130" i="21" s="1"/>
  <c r="AE130" i="21"/>
  <c r="DE130" i="21" s="1"/>
  <c r="AF130" i="21"/>
  <c r="U131" i="21"/>
  <c r="V131" i="21"/>
  <c r="CV131" i="21" s="1"/>
  <c r="X131" i="21"/>
  <c r="Y131" i="21"/>
  <c r="AY131" i="21" s="1"/>
  <c r="Z131" i="21"/>
  <c r="CZ131" i="21" s="1"/>
  <c r="AA131" i="21"/>
  <c r="AB131" i="21"/>
  <c r="AC131" i="21"/>
  <c r="CC131" i="21" s="1"/>
  <c r="AD131" i="21"/>
  <c r="CD131" i="21" s="1"/>
  <c r="AE131" i="21"/>
  <c r="AF131" i="21"/>
  <c r="U132" i="21"/>
  <c r="AU132" i="21" s="1"/>
  <c r="W132" i="21"/>
  <c r="X132" i="21"/>
  <c r="BX132" i="21" s="1"/>
  <c r="Y132" i="21"/>
  <c r="BY132" i="21" s="1"/>
  <c r="Z132" i="21"/>
  <c r="AA132" i="21"/>
  <c r="BA132" i="21" s="1"/>
  <c r="AB132" i="21"/>
  <c r="DB132" i="21" s="1"/>
  <c r="AC132" i="21"/>
  <c r="CP132" i="21" s="1"/>
  <c r="AD132" i="21"/>
  <c r="AE132" i="21"/>
  <c r="AF132" i="21"/>
  <c r="V133" i="21"/>
  <c r="W133" i="21"/>
  <c r="BW133" i="21" s="1"/>
  <c r="X133" i="21"/>
  <c r="Y133" i="21"/>
  <c r="Z133" i="21"/>
  <c r="AA133" i="21"/>
  <c r="AB133" i="21"/>
  <c r="AC133" i="21"/>
  <c r="AD133" i="21"/>
  <c r="CD133" i="21" s="1"/>
  <c r="AE133" i="21"/>
  <c r="CE133" i="21" s="1"/>
  <c r="AF133" i="21"/>
  <c r="DF133" i="21" s="1"/>
  <c r="U134" i="21"/>
  <c r="V134" i="21"/>
  <c r="W134" i="21"/>
  <c r="CJ134" i="21" s="1"/>
  <c r="X134" i="21"/>
  <c r="Y134" i="21"/>
  <c r="Z134" i="21"/>
  <c r="AA134" i="21"/>
  <c r="AB134" i="21"/>
  <c r="AC134" i="21"/>
  <c r="AD134" i="21"/>
  <c r="BD134" i="21" s="1"/>
  <c r="AE134" i="21"/>
  <c r="CE134" i="21" s="1"/>
  <c r="AF134" i="21"/>
  <c r="U135" i="21"/>
  <c r="CU135" i="21" s="1"/>
  <c r="V135" i="21"/>
  <c r="CI135" i="21" s="1"/>
  <c r="X135" i="21"/>
  <c r="Y135" i="21"/>
  <c r="CY135" i="21" s="1"/>
  <c r="Z135" i="21"/>
  <c r="CM135" i="21" s="1"/>
  <c r="AA135" i="21"/>
  <c r="AB135" i="21"/>
  <c r="DB135" i="21" s="1"/>
  <c r="AC135" i="21"/>
  <c r="AD135" i="21"/>
  <c r="CQ135" i="21" s="1"/>
  <c r="AE135" i="21"/>
  <c r="AF135" i="21"/>
  <c r="U136" i="21"/>
  <c r="BU136" i="21" s="1"/>
  <c r="W136" i="21"/>
  <c r="X136" i="21"/>
  <c r="CX136" i="21" s="1"/>
  <c r="Y136" i="21"/>
  <c r="BY136" i="21" s="1"/>
  <c r="Z136" i="21"/>
  <c r="AA136" i="21"/>
  <c r="DA136" i="21" s="1"/>
  <c r="AB136" i="21"/>
  <c r="CB136" i="21" s="1"/>
  <c r="AC136" i="21"/>
  <c r="AD136" i="21"/>
  <c r="AE136" i="21"/>
  <c r="AF136" i="21"/>
  <c r="V137" i="21"/>
  <c r="W137" i="21"/>
  <c r="CW137" i="21" s="1"/>
  <c r="X137" i="21"/>
  <c r="Y137" i="21"/>
  <c r="Z137" i="21"/>
  <c r="AA137" i="21"/>
  <c r="CN137" i="21" s="1"/>
  <c r="AB137" i="21"/>
  <c r="AC137" i="21"/>
  <c r="AD137" i="21"/>
  <c r="CD137" i="21" s="1"/>
  <c r="AE137" i="21"/>
  <c r="DE137" i="21" s="1"/>
  <c r="AF137" i="21"/>
  <c r="BF137" i="21" s="1"/>
  <c r="U138" i="21"/>
  <c r="V138" i="21"/>
  <c r="BV138" i="21" s="1"/>
  <c r="W138" i="21"/>
  <c r="AW138" i="21" s="1"/>
  <c r="Y138" i="21"/>
  <c r="Z138" i="21"/>
  <c r="AA138" i="21"/>
  <c r="CN138" i="21" s="1"/>
  <c r="AB138" i="21"/>
  <c r="AC138" i="21"/>
  <c r="CP138" i="21" s="1"/>
  <c r="AD138" i="21"/>
  <c r="BD138" i="21" s="1"/>
  <c r="AE138" i="21"/>
  <c r="DE138" i="21" s="1"/>
  <c r="AF138" i="21"/>
  <c r="U139" i="21"/>
  <c r="CH139" i="21" s="1"/>
  <c r="V139" i="21"/>
  <c r="AV139" i="21" s="1"/>
  <c r="X139" i="21"/>
  <c r="Y139" i="21"/>
  <c r="BY139" i="21" s="1"/>
  <c r="Z139" i="21"/>
  <c r="AZ139" i="21" s="1"/>
  <c r="AA139" i="21"/>
  <c r="AB139" i="21"/>
  <c r="AC139" i="21"/>
  <c r="CP139" i="21" s="1"/>
  <c r="AD139" i="21"/>
  <c r="CQ139" i="21" s="1"/>
  <c r="AE139" i="21"/>
  <c r="U140" i="21"/>
  <c r="CU140" i="21" s="1"/>
  <c r="W140" i="21"/>
  <c r="X140" i="21"/>
  <c r="Y140" i="21"/>
  <c r="BY140" i="21" s="1"/>
  <c r="Z140" i="21"/>
  <c r="AA140" i="21"/>
  <c r="AB140" i="21"/>
  <c r="AC140" i="21"/>
  <c r="DC140" i="21" s="1"/>
  <c r="AD140" i="21"/>
  <c r="AE140" i="21"/>
  <c r="DE140" i="21" s="1"/>
  <c r="AF140" i="21"/>
  <c r="DF140" i="21" s="1"/>
  <c r="V141" i="21"/>
  <c r="W141" i="21"/>
  <c r="AW141" i="21" s="1"/>
  <c r="X141" i="21"/>
  <c r="Y141" i="21"/>
  <c r="Z141" i="21"/>
  <c r="AA141" i="21"/>
  <c r="BA141" i="21" s="1"/>
  <c r="AB141" i="21"/>
  <c r="CB141" i="21" s="1"/>
  <c r="AC141" i="21"/>
  <c r="AD141" i="21"/>
  <c r="AE141" i="21"/>
  <c r="DE141" i="21" s="1"/>
  <c r="AF141" i="21"/>
  <c r="CF141" i="21" s="1"/>
  <c r="U142" i="21"/>
  <c r="V142" i="21"/>
  <c r="CV142" i="21" s="1"/>
  <c r="W142" i="21"/>
  <c r="CW142" i="21" s="1"/>
  <c r="Y142" i="21"/>
  <c r="Z142" i="21"/>
  <c r="CZ142" i="21" s="1"/>
  <c r="AA142" i="21"/>
  <c r="CA142" i="21" s="1"/>
  <c r="AB142" i="21"/>
  <c r="AC142" i="21"/>
  <c r="AD142" i="21"/>
  <c r="CD142" i="21" s="1"/>
  <c r="AE142" i="21"/>
  <c r="CR142" i="21" s="1"/>
  <c r="AF142" i="21"/>
  <c r="U143" i="21"/>
  <c r="V143" i="21"/>
  <c r="X143" i="21"/>
  <c r="Y143" i="21"/>
  <c r="CL143" i="21" s="1"/>
  <c r="Z143" i="21"/>
  <c r="AA143" i="21"/>
  <c r="AB143" i="21"/>
  <c r="AC143" i="21"/>
  <c r="AD143" i="21"/>
  <c r="CD143" i="21" s="1"/>
  <c r="AE143" i="21"/>
  <c r="AF143" i="21"/>
  <c r="U144" i="21"/>
  <c r="CH144" i="21" s="1"/>
  <c r="W144" i="21"/>
  <c r="X144" i="21"/>
  <c r="Y144" i="21"/>
  <c r="Z144" i="21"/>
  <c r="AA144" i="21"/>
  <c r="AB144" i="21"/>
  <c r="AC144" i="21"/>
  <c r="CP144" i="21" s="1"/>
  <c r="AD144" i="21"/>
  <c r="AE144" i="21"/>
  <c r="AF144" i="21"/>
  <c r="U145" i="21"/>
  <c r="V145" i="21"/>
  <c r="W145" i="21"/>
  <c r="CW145" i="21" s="1"/>
  <c r="X145" i="21"/>
  <c r="CX145" i="21" s="1"/>
  <c r="Y145" i="21"/>
  <c r="Z145" i="21"/>
  <c r="CZ145" i="21" s="1"/>
  <c r="AA145" i="21"/>
  <c r="BA145" i="21" s="1"/>
  <c r="AB145" i="21"/>
  <c r="DB145" i="21" s="1"/>
  <c r="AC145" i="21"/>
  <c r="AD145" i="21"/>
  <c r="AE145" i="21"/>
  <c r="AF145" i="21"/>
  <c r="DF145" i="21" s="1"/>
  <c r="U146" i="21"/>
  <c r="CU146" i="21" s="1"/>
  <c r="V146" i="21"/>
  <c r="W146" i="21"/>
  <c r="Y146" i="21"/>
  <c r="Z146" i="21"/>
  <c r="AA146" i="21"/>
  <c r="CN146" i="21" s="1"/>
  <c r="AB146" i="21"/>
  <c r="AC146" i="21"/>
  <c r="CC146" i="21" s="1"/>
  <c r="AD146" i="21"/>
  <c r="CQ146" i="21" s="1"/>
  <c r="AE146" i="21"/>
  <c r="CR146" i="21" s="1"/>
  <c r="AF146" i="21"/>
  <c r="U147" i="21"/>
  <c r="AU147" i="21" s="1"/>
  <c r="V147" i="21"/>
  <c r="CI147" i="21" s="1"/>
  <c r="X147" i="21"/>
  <c r="CX147" i="21" s="1"/>
  <c r="Y147" i="21"/>
  <c r="CY147" i="21" s="1"/>
  <c r="Z147" i="21"/>
  <c r="AZ147" i="21" s="1"/>
  <c r="AA147" i="21"/>
  <c r="AB147" i="21"/>
  <c r="AC147" i="21"/>
  <c r="AD147" i="21"/>
  <c r="CQ147" i="21" s="1"/>
  <c r="AE147" i="21"/>
  <c r="AF147" i="21"/>
  <c r="DF147" i="21" s="1"/>
  <c r="U148" i="21"/>
  <c r="W148" i="21"/>
  <c r="X148" i="21"/>
  <c r="Y148" i="21"/>
  <c r="BY148" i="21" s="1"/>
  <c r="Z148" i="21"/>
  <c r="AA148" i="21"/>
  <c r="BA148" i="21" s="1"/>
  <c r="AB148" i="21"/>
  <c r="AC148" i="21"/>
  <c r="CP148" i="21" s="1"/>
  <c r="AD148" i="21"/>
  <c r="AE148" i="21"/>
  <c r="CR148" i="21" s="1"/>
  <c r="AF148" i="21"/>
  <c r="DF148" i="21" s="1"/>
  <c r="U149" i="21"/>
  <c r="V149" i="21"/>
  <c r="W149" i="21"/>
  <c r="CJ149" i="21" s="1"/>
  <c r="X149" i="21"/>
  <c r="Y149" i="21"/>
  <c r="Z149" i="21"/>
  <c r="AA149" i="21"/>
  <c r="CA149" i="21" s="1"/>
  <c r="AB149" i="21"/>
  <c r="AC149" i="21"/>
  <c r="AD149" i="21"/>
  <c r="CD149" i="21" s="1"/>
  <c r="AE149" i="21"/>
  <c r="AF149" i="21"/>
  <c r="U150" i="21"/>
  <c r="BU150" i="21" s="1"/>
  <c r="V150" i="21"/>
  <c r="W150" i="21"/>
  <c r="CW150" i="21" s="1"/>
  <c r="Y150" i="21"/>
  <c r="CL150" i="21" s="1"/>
  <c r="Z150" i="21"/>
  <c r="CM150" i="21" s="1"/>
  <c r="AA150" i="21"/>
  <c r="CN150" i="21" s="1"/>
  <c r="AB150" i="21"/>
  <c r="AC150" i="21"/>
  <c r="AD150" i="21"/>
  <c r="AE150" i="21"/>
  <c r="CR150" i="21" s="1"/>
  <c r="AF150" i="21"/>
  <c r="U151" i="21"/>
  <c r="AU151" i="21" s="1"/>
  <c r="V151" i="21"/>
  <c r="AV151" i="21" s="1"/>
  <c r="X151" i="21"/>
  <c r="CX151" i="21" s="1"/>
  <c r="Y151" i="21"/>
  <c r="BY151" i="21" s="1"/>
  <c r="Z151" i="21"/>
  <c r="AZ151" i="21" s="1"/>
  <c r="AA151" i="21"/>
  <c r="AB151" i="21"/>
  <c r="AC151" i="21"/>
  <c r="DC151" i="21" s="1"/>
  <c r="AD151" i="21"/>
  <c r="CD151" i="21" s="1"/>
  <c r="AE151" i="21"/>
  <c r="AF151" i="21"/>
  <c r="U152" i="21"/>
  <c r="CU152" i="21" s="1"/>
  <c r="W152" i="21"/>
  <c r="X152" i="21"/>
  <c r="BX152" i="21" s="1"/>
  <c r="Y152" i="21"/>
  <c r="Z152" i="21"/>
  <c r="AA152" i="21"/>
  <c r="DA152" i="21" s="1"/>
  <c r="AB152" i="21"/>
  <c r="AC152" i="21"/>
  <c r="CC152" i="21" s="1"/>
  <c r="AD152" i="21"/>
  <c r="AE152" i="21"/>
  <c r="AF152" i="21"/>
  <c r="DF152" i="21" s="1"/>
  <c r="V153" i="21"/>
  <c r="W153" i="21"/>
  <c r="X153" i="21"/>
  <c r="Y153" i="21"/>
  <c r="Z153" i="21"/>
  <c r="CZ153" i="21" s="1"/>
  <c r="AA153" i="21"/>
  <c r="AB153" i="21"/>
  <c r="AC153" i="21"/>
  <c r="AD153" i="21"/>
  <c r="DD153" i="21" s="1"/>
  <c r="AE153" i="21"/>
  <c r="AF153" i="21"/>
  <c r="U154" i="21"/>
  <c r="BU154" i="21" s="1"/>
  <c r="V154" i="21"/>
  <c r="CV154" i="21" s="1"/>
  <c r="W154" i="21"/>
  <c r="X154" i="21"/>
  <c r="Y154" i="21"/>
  <c r="CY154" i="21" s="1"/>
  <c r="Z154" i="21"/>
  <c r="CM154" i="21" s="1"/>
  <c r="AA154" i="21"/>
  <c r="BA154" i="21" s="1"/>
  <c r="AB154" i="21"/>
  <c r="AC154" i="21"/>
  <c r="CP154" i="21" s="1"/>
  <c r="AD154" i="21"/>
  <c r="AE154" i="21"/>
  <c r="AF154" i="21"/>
  <c r="U155" i="21"/>
  <c r="CU155" i="21" s="1"/>
  <c r="V155" i="21"/>
  <c r="X155" i="21"/>
  <c r="Y155" i="21"/>
  <c r="Z155" i="21"/>
  <c r="BZ155" i="21" s="1"/>
  <c r="AA155" i="21"/>
  <c r="AB155" i="21"/>
  <c r="AC155" i="21"/>
  <c r="BC155" i="21" s="1"/>
  <c r="AD155" i="21"/>
  <c r="BD155" i="21" s="1"/>
  <c r="AE155" i="21"/>
  <c r="AF155" i="21"/>
  <c r="CF155" i="21" s="1"/>
  <c r="U156" i="21"/>
  <c r="BU156" i="21" s="1"/>
  <c r="W156" i="21"/>
  <c r="X156" i="21"/>
  <c r="BX156" i="21" s="1"/>
  <c r="Y156" i="21"/>
  <c r="CL156" i="21" s="1"/>
  <c r="Z156" i="21"/>
  <c r="AA156" i="21"/>
  <c r="AB156" i="21"/>
  <c r="BB156" i="21" s="1"/>
  <c r="AC156" i="21"/>
  <c r="CC156" i="21" s="1"/>
  <c r="AD156" i="21"/>
  <c r="AE156" i="21"/>
  <c r="AF156" i="21"/>
  <c r="CS156" i="21" s="1"/>
  <c r="V157" i="21"/>
  <c r="CV157" i="21" s="1"/>
  <c r="W157" i="21"/>
  <c r="CW157" i="21" s="1"/>
  <c r="X157" i="21"/>
  <c r="Y157" i="21"/>
  <c r="Z157" i="21"/>
  <c r="BZ157" i="21" s="1"/>
  <c r="AA157" i="21"/>
  <c r="BA157" i="21" s="1"/>
  <c r="AB157" i="21"/>
  <c r="CB157" i="21" s="1"/>
  <c r="AC157" i="21"/>
  <c r="AD157" i="21"/>
  <c r="AE157" i="21"/>
  <c r="CE157" i="21" s="1"/>
  <c r="AF157" i="21"/>
  <c r="U158" i="21"/>
  <c r="V158" i="21"/>
  <c r="W158" i="21"/>
  <c r="BW158" i="21" s="1"/>
  <c r="Y158" i="21"/>
  <c r="Z158" i="21"/>
  <c r="AA158" i="21"/>
  <c r="AB158" i="21"/>
  <c r="AC158" i="21"/>
  <c r="CP158" i="21" s="1"/>
  <c r="AD158" i="21"/>
  <c r="CQ158" i="21" s="1"/>
  <c r="AE158" i="21"/>
  <c r="BE158" i="21" s="1"/>
  <c r="AF158" i="21"/>
  <c r="U159" i="21"/>
  <c r="CH159" i="21" s="1"/>
  <c r="V159" i="21"/>
  <c r="X159" i="21"/>
  <c r="BX159" i="21" s="1"/>
  <c r="Y159" i="21"/>
  <c r="Z159" i="21"/>
  <c r="AA159" i="21"/>
  <c r="AB159" i="21"/>
  <c r="DB159" i="21" s="1"/>
  <c r="AC159" i="21"/>
  <c r="DC159" i="21" s="1"/>
  <c r="AD159" i="21"/>
  <c r="AE159" i="21"/>
  <c r="AF159" i="21"/>
  <c r="U160" i="21"/>
  <c r="CH160" i="21" s="1"/>
  <c r="W160" i="21"/>
  <c r="CW160" i="21" s="1"/>
  <c r="X160" i="21"/>
  <c r="Y160" i="21"/>
  <c r="Z160" i="21"/>
  <c r="AA160" i="21"/>
  <c r="AB160" i="21"/>
  <c r="AC160" i="21"/>
  <c r="CP160" i="21" s="1"/>
  <c r="AD160" i="21"/>
  <c r="AE160" i="21"/>
  <c r="AF160" i="21"/>
  <c r="DF160" i="21" s="1"/>
  <c r="V161" i="21"/>
  <c r="AV161" i="21" s="1"/>
  <c r="W161" i="21"/>
  <c r="BW161" i="21" s="1"/>
  <c r="X161" i="21"/>
  <c r="CK161" i="21" s="1"/>
  <c r="Y161" i="21"/>
  <c r="Z161" i="21"/>
  <c r="BZ161" i="21" s="1"/>
  <c r="AA161" i="21"/>
  <c r="CA161" i="21" s="1"/>
  <c r="AB161" i="21"/>
  <c r="CB161" i="21" s="1"/>
  <c r="AC161" i="21"/>
  <c r="AD161" i="21"/>
  <c r="CQ161" i="21" s="1"/>
  <c r="AE161" i="21"/>
  <c r="BE161" i="21" s="1"/>
  <c r="AF161" i="21"/>
  <c r="U162" i="21"/>
  <c r="V162" i="21"/>
  <c r="W162" i="21"/>
  <c r="CJ162" i="21" s="1"/>
  <c r="X162" i="21"/>
  <c r="Y162" i="21"/>
  <c r="Z162" i="21"/>
  <c r="BZ162" i="21" s="1"/>
  <c r="AA162" i="21"/>
  <c r="DA162" i="21" s="1"/>
  <c r="AB162" i="21"/>
  <c r="AC162" i="21"/>
  <c r="AD162" i="21"/>
  <c r="CQ162" i="21" s="1"/>
  <c r="AE162" i="21"/>
  <c r="CE162" i="21" s="1"/>
  <c r="AF162" i="21"/>
  <c r="U163" i="21"/>
  <c r="CU163" i="21" s="1"/>
  <c r="V163" i="21"/>
  <c r="CI163" i="21" s="1"/>
  <c r="X163" i="21"/>
  <c r="BX163" i="21" s="1"/>
  <c r="Y163" i="21"/>
  <c r="BY163" i="21" s="1"/>
  <c r="Z163" i="21"/>
  <c r="CZ163" i="21" s="1"/>
  <c r="AA163" i="21"/>
  <c r="AB163" i="21"/>
  <c r="CB163" i="21" s="1"/>
  <c r="AC163" i="21"/>
  <c r="DC163" i="21" s="1"/>
  <c r="AD163" i="21"/>
  <c r="CQ163" i="21" s="1"/>
  <c r="AE163" i="21"/>
  <c r="AF163" i="21"/>
  <c r="CF163" i="21" s="1"/>
  <c r="U164" i="21"/>
  <c r="BU164" i="21" s="1"/>
  <c r="W164" i="21"/>
  <c r="CW164" i="21" s="1"/>
  <c r="X164" i="21"/>
  <c r="CX164" i="21" s="1"/>
  <c r="Y164" i="21"/>
  <c r="BY164" i="21" s="1"/>
  <c r="Z164" i="21"/>
  <c r="AA164" i="21"/>
  <c r="DA164" i="21" s="1"/>
  <c r="AB164" i="21"/>
  <c r="AC164" i="21"/>
  <c r="CP164" i="21" s="1"/>
  <c r="AD164" i="21"/>
  <c r="AE164" i="21"/>
  <c r="AF164" i="21"/>
  <c r="DF164" i="21" s="1"/>
  <c r="V165" i="21"/>
  <c r="W165" i="21"/>
  <c r="BW165" i="21" s="1"/>
  <c r="X165" i="21"/>
  <c r="Y165" i="21"/>
  <c r="Z165" i="21"/>
  <c r="BZ165" i="21" s="1"/>
  <c r="AA165" i="21"/>
  <c r="DA165" i="21" s="1"/>
  <c r="AB165" i="21"/>
  <c r="AC165" i="21"/>
  <c r="AD165" i="21"/>
  <c r="AE165" i="21"/>
  <c r="CR165" i="21" s="1"/>
  <c r="AF165" i="21"/>
  <c r="DF165" i="21" s="1"/>
  <c r="U166" i="21"/>
  <c r="BU166" i="21" s="1"/>
  <c r="V166" i="21"/>
  <c r="AV166" i="21" s="1"/>
  <c r="W166" i="21"/>
  <c r="X166" i="21"/>
  <c r="Y166" i="21"/>
  <c r="CY166" i="21" s="1"/>
  <c r="Z166" i="21"/>
  <c r="CZ166" i="21" s="1"/>
  <c r="AA166" i="21"/>
  <c r="CN166" i="21" s="1"/>
  <c r="AB166" i="21"/>
  <c r="AC166" i="21"/>
  <c r="CP166" i="21" s="1"/>
  <c r="AD166" i="21"/>
  <c r="BD166" i="21" s="1"/>
  <c r="AE166" i="21"/>
  <c r="AF166" i="21"/>
  <c r="U167" i="21"/>
  <c r="V167" i="21"/>
  <c r="CV167" i="21" s="1"/>
  <c r="X167" i="21"/>
  <c r="CK167" i="21" s="1"/>
  <c r="Y167" i="21"/>
  <c r="Z167" i="21"/>
  <c r="AZ167" i="21" s="1"/>
  <c r="AA167" i="21"/>
  <c r="AB167" i="21"/>
  <c r="AC167" i="21"/>
  <c r="AD167" i="21"/>
  <c r="BD167" i="21" s="1"/>
  <c r="AE167" i="21"/>
  <c r="AF167" i="21"/>
  <c r="DF167" i="21" s="1"/>
  <c r="U168" i="21"/>
  <c r="CU168" i="21" s="1"/>
  <c r="W168" i="21"/>
  <c r="CW168" i="21" s="1"/>
  <c r="X168" i="21"/>
  <c r="CX168" i="21" s="1"/>
  <c r="Y168" i="21"/>
  <c r="AY168" i="21" s="1"/>
  <c r="AA168" i="21"/>
  <c r="AB168" i="21"/>
  <c r="AC168" i="21"/>
  <c r="CC168" i="21" s="1"/>
  <c r="AD168" i="21"/>
  <c r="AE168" i="21"/>
  <c r="CE168" i="21" s="1"/>
  <c r="AF168" i="21"/>
  <c r="V169" i="21"/>
  <c r="W169" i="21"/>
  <c r="BW169" i="21" s="1"/>
  <c r="X169" i="21"/>
  <c r="Y169" i="21"/>
  <c r="Z169" i="21"/>
  <c r="CM169" i="21" s="1"/>
  <c r="AA169" i="21"/>
  <c r="CA169" i="21" s="1"/>
  <c r="AB169" i="21"/>
  <c r="AC169" i="21"/>
  <c r="AD169" i="21"/>
  <c r="DD169" i="21" s="1"/>
  <c r="AE169" i="21"/>
  <c r="BE169" i="21" s="1"/>
  <c r="AF169" i="21"/>
  <c r="U170" i="21"/>
  <c r="V170" i="21"/>
  <c r="BV170" i="21" s="1"/>
  <c r="W170" i="21"/>
  <c r="CJ170" i="21" s="1"/>
  <c r="Y170" i="21"/>
  <c r="BY170" i="21" s="1"/>
  <c r="Z170" i="21"/>
  <c r="BZ170" i="21" s="1"/>
  <c r="AA170" i="21"/>
  <c r="BA170" i="21" s="1"/>
  <c r="AB170" i="21"/>
  <c r="AC170" i="21"/>
  <c r="CC170" i="21" s="1"/>
  <c r="AD170" i="21"/>
  <c r="DD170" i="21" s="1"/>
  <c r="AE170" i="21"/>
  <c r="BE170" i="21" s="1"/>
  <c r="AF170" i="21"/>
  <c r="U171" i="21"/>
  <c r="V171" i="21"/>
  <c r="X171" i="21"/>
  <c r="Y171" i="21"/>
  <c r="CL171" i="21" s="1"/>
  <c r="Z171" i="21"/>
  <c r="AA171" i="21"/>
  <c r="AB171" i="21"/>
  <c r="CO171" i="21" s="1"/>
  <c r="AC171" i="21"/>
  <c r="BC171" i="21" s="1"/>
  <c r="AD171" i="21"/>
  <c r="AF171" i="21"/>
  <c r="U172" i="21"/>
  <c r="BU172" i="21" s="1"/>
  <c r="V172" i="21"/>
  <c r="W172" i="21"/>
  <c r="X172" i="21"/>
  <c r="Y172" i="21"/>
  <c r="CL172" i="21" s="1"/>
  <c r="Z172" i="21"/>
  <c r="AA172" i="21"/>
  <c r="AB172" i="21"/>
  <c r="AC172" i="21"/>
  <c r="DC172" i="21" s="1"/>
  <c r="AD172" i="21"/>
  <c r="AE172" i="21"/>
  <c r="AF172" i="21"/>
  <c r="CS172" i="21" s="1"/>
  <c r="V173" i="21"/>
  <c r="W173" i="21"/>
  <c r="AW173" i="21" s="1"/>
  <c r="X173" i="21"/>
  <c r="Y173" i="21"/>
  <c r="Z173" i="21"/>
  <c r="AA173" i="21"/>
  <c r="DA173" i="21" s="1"/>
  <c r="AB173" i="21"/>
  <c r="DB173" i="21" s="1"/>
  <c r="AC173" i="21"/>
  <c r="AD173" i="21"/>
  <c r="AE173" i="21"/>
  <c r="DE173" i="21" s="1"/>
  <c r="AF173" i="21"/>
  <c r="CF173" i="21" s="1"/>
  <c r="U174" i="21"/>
  <c r="V174" i="21"/>
  <c r="CV174" i="21" s="1"/>
  <c r="W174" i="21"/>
  <c r="BW174" i="21" s="1"/>
  <c r="Y174" i="21"/>
  <c r="Z174" i="21"/>
  <c r="BZ174" i="21" s="1"/>
  <c r="AA174" i="21"/>
  <c r="BA174" i="21" s="1"/>
  <c r="AB174" i="21"/>
  <c r="AC174" i="21"/>
  <c r="AD174" i="21"/>
  <c r="AE174" i="21"/>
  <c r="CR174" i="21" s="1"/>
  <c r="AF174" i="21"/>
  <c r="U175" i="21"/>
  <c r="V175" i="21"/>
  <c r="X175" i="21"/>
  <c r="Y175" i="21"/>
  <c r="Z175" i="21"/>
  <c r="AA175" i="21"/>
  <c r="AB175" i="21"/>
  <c r="AC175" i="21"/>
  <c r="AD175" i="21"/>
  <c r="AE175" i="21"/>
  <c r="AF175" i="21"/>
  <c r="W176" i="21"/>
  <c r="X176" i="21"/>
  <c r="Y176" i="21"/>
  <c r="CL176" i="21" s="1"/>
  <c r="Z176" i="21"/>
  <c r="AA176" i="21"/>
  <c r="AB176" i="21"/>
  <c r="AC176" i="21"/>
  <c r="CP176" i="21" s="1"/>
  <c r="AD176" i="21"/>
  <c r="AE176" i="21"/>
  <c r="AF176" i="21"/>
  <c r="CF176" i="21" s="1"/>
  <c r="V177" i="21"/>
  <c r="W177" i="21"/>
  <c r="CW177" i="21" s="1"/>
  <c r="X177" i="21"/>
  <c r="Y177" i="21"/>
  <c r="Z177" i="21"/>
  <c r="AA177" i="21"/>
  <c r="CA177" i="21" s="1"/>
  <c r="AB177" i="21"/>
  <c r="CO177" i="21" s="1"/>
  <c r="AC177" i="21"/>
  <c r="AD177" i="21"/>
  <c r="AE177" i="21"/>
  <c r="BE177" i="21" s="1"/>
  <c r="AF177" i="21"/>
  <c r="BF177" i="21" s="1"/>
  <c r="U178" i="21"/>
  <c r="V178" i="21"/>
  <c r="CI178" i="21" s="1"/>
  <c r="W178" i="21"/>
  <c r="Y178" i="21"/>
  <c r="Z178" i="21"/>
  <c r="CZ178" i="21" s="1"/>
  <c r="AA178" i="21"/>
  <c r="CA178" i="21" s="1"/>
  <c r="AB178" i="21"/>
  <c r="AC178" i="21"/>
  <c r="AD178" i="21"/>
  <c r="CD178" i="21" s="1"/>
  <c r="AE178" i="21"/>
  <c r="DE178" i="21" s="1"/>
  <c r="AF178" i="21"/>
  <c r="CR190" i="21"/>
  <c r="CJ187" i="21"/>
  <c r="CL187" i="21"/>
  <c r="CR187" i="21"/>
  <c r="CS187" i="21"/>
  <c r="Y50" i="7"/>
  <c r="AC53" i="7"/>
  <c r="Y203" i="7"/>
  <c r="Z203" i="7"/>
  <c r="AA203" i="7"/>
  <c r="AC203" i="7"/>
  <c r="AD203" i="7"/>
  <c r="AE203" i="7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AH188" i="9"/>
  <c r="AH189" i="9" s="1"/>
  <c r="AI188" i="9"/>
  <c r="AI189" i="9" s="1"/>
  <c r="AJ188" i="9"/>
  <c r="AJ189" i="9" s="1"/>
  <c r="AK188" i="9"/>
  <c r="AK189" i="9" s="1"/>
  <c r="AL188" i="9"/>
  <c r="AM188" i="9"/>
  <c r="AM189" i="9" s="1"/>
  <c r="AN188" i="9"/>
  <c r="AN189" i="9" s="1"/>
  <c r="AO188" i="9"/>
  <c r="AO189" i="9" s="1"/>
  <c r="AP188" i="9"/>
  <c r="AP189" i="9" s="1"/>
  <c r="AQ188" i="9"/>
  <c r="AQ189" i="9" s="1"/>
  <c r="AR188" i="9"/>
  <c r="AR189" i="9" s="1"/>
  <c r="AS188" i="9"/>
  <c r="AS189" i="9" s="1"/>
  <c r="AL189" i="9"/>
  <c r="AF114" i="9"/>
  <c r="AU114" i="9"/>
  <c r="AF115" i="9"/>
  <c r="AU115" i="9"/>
  <c r="AF116" i="9"/>
  <c r="AU116" i="9"/>
  <c r="AF117" i="9"/>
  <c r="AU117" i="9"/>
  <c r="AF118" i="9"/>
  <c r="AU118" i="9"/>
  <c r="AF119" i="9"/>
  <c r="AU119" i="9"/>
  <c r="AF120" i="9"/>
  <c r="AU120" i="9"/>
  <c r="AF121" i="9"/>
  <c r="AU121" i="9"/>
  <c r="AF122" i="9"/>
  <c r="AU122" i="9"/>
  <c r="AF123" i="9"/>
  <c r="AU123" i="9"/>
  <c r="AF124" i="9"/>
  <c r="AU124" i="9"/>
  <c r="AF125" i="9"/>
  <c r="AU125" i="9"/>
  <c r="AF126" i="9"/>
  <c r="AU126" i="9"/>
  <c r="AF127" i="9"/>
  <c r="AU127" i="9"/>
  <c r="AF128" i="9"/>
  <c r="AU128" i="9"/>
  <c r="AF129" i="9"/>
  <c r="AU129" i="9"/>
  <c r="AF130" i="9"/>
  <c r="AU130" i="9"/>
  <c r="AF131" i="9"/>
  <c r="AU131" i="9"/>
  <c r="AF132" i="9"/>
  <c r="AU132" i="9"/>
  <c r="AF133" i="9"/>
  <c r="AU133" i="9"/>
  <c r="AF134" i="9"/>
  <c r="AU134" i="9"/>
  <c r="AF135" i="9"/>
  <c r="AU135" i="9"/>
  <c r="AF136" i="9"/>
  <c r="AU136" i="9"/>
  <c r="AF137" i="9"/>
  <c r="AU137" i="9"/>
  <c r="AG76" i="9"/>
  <c r="AG77" i="9"/>
  <c r="AG78" i="9"/>
  <c r="AG116" i="9" s="1"/>
  <c r="AG79" i="9"/>
  <c r="AG80" i="9"/>
  <c r="AG81" i="9"/>
  <c r="AG119" i="9" s="1"/>
  <c r="AG82" i="9"/>
  <c r="AG120" i="9" s="1"/>
  <c r="AG83" i="9"/>
  <c r="AG121" i="9" s="1"/>
  <c r="AG84" i="9"/>
  <c r="AG122" i="9" s="1"/>
  <c r="AG85" i="9"/>
  <c r="AG86" i="9"/>
  <c r="AG124" i="9" s="1"/>
  <c r="AG87" i="9"/>
  <c r="AG88" i="9"/>
  <c r="AG89" i="9"/>
  <c r="AG127" i="9" s="1"/>
  <c r="AG90" i="9"/>
  <c r="AG91" i="9"/>
  <c r="AG92" i="9"/>
  <c r="AG130" i="9" s="1"/>
  <c r="AG93" i="9"/>
  <c r="AG131" i="9" s="1"/>
  <c r="AG94" i="9"/>
  <c r="AG95" i="9"/>
  <c r="AG96" i="9"/>
  <c r="AG97" i="9"/>
  <c r="AG135" i="9" s="1"/>
  <c r="AG98" i="9"/>
  <c r="AG99" i="9"/>
  <c r="R5" i="9"/>
  <c r="AG5" i="9"/>
  <c r="R6" i="9"/>
  <c r="AG6" i="9"/>
  <c r="R7" i="9"/>
  <c r="AG7" i="9"/>
  <c r="R8" i="9"/>
  <c r="AG8" i="9"/>
  <c r="R9" i="9"/>
  <c r="AG9" i="9"/>
  <c r="R10" i="9"/>
  <c r="AG10" i="9"/>
  <c r="R11" i="9"/>
  <c r="AG11" i="9"/>
  <c r="R12" i="9"/>
  <c r="AG12" i="9"/>
  <c r="R13" i="9"/>
  <c r="AG13" i="9"/>
  <c r="R14" i="9"/>
  <c r="AG14" i="9"/>
  <c r="R15" i="9"/>
  <c r="AG15" i="9"/>
  <c r="R16" i="9"/>
  <c r="AG16" i="9"/>
  <c r="R17" i="9"/>
  <c r="AG17" i="9"/>
  <c r="R18" i="9"/>
  <c r="AG18" i="9"/>
  <c r="R19" i="9"/>
  <c r="AG19" i="9"/>
  <c r="R20" i="9"/>
  <c r="AG20" i="9"/>
  <c r="R21" i="9"/>
  <c r="AG21" i="9"/>
  <c r="R22" i="9"/>
  <c r="AG22" i="9"/>
  <c r="R23" i="9"/>
  <c r="AG23" i="9"/>
  <c r="R24" i="9"/>
  <c r="AG24" i="9"/>
  <c r="R25" i="9"/>
  <c r="AG25" i="9"/>
  <c r="R26" i="9"/>
  <c r="R27" i="9"/>
  <c r="AG27" i="9"/>
  <c r="R28" i="9"/>
  <c r="AG28" i="9"/>
  <c r="R113" i="9"/>
  <c r="AG75" i="9"/>
  <c r="R40" i="9"/>
  <c r="R76" i="9" s="1"/>
  <c r="AG44" i="9"/>
  <c r="AG47" i="9"/>
  <c r="AG48" i="9"/>
  <c r="AG49" i="9"/>
  <c r="AG50" i="9"/>
  <c r="AG51" i="9"/>
  <c r="R53" i="9"/>
  <c r="R89" i="9" s="1"/>
  <c r="R55" i="9"/>
  <c r="R91" i="9" s="1"/>
  <c r="AG56" i="9"/>
  <c r="R57" i="9"/>
  <c r="R93" i="9" s="1"/>
  <c r="AG58" i="9"/>
  <c r="R59" i="9"/>
  <c r="R95" i="9" s="1"/>
  <c r="R61" i="9"/>
  <c r="R97" i="9" s="1"/>
  <c r="AG63" i="9"/>
  <c r="AG155" i="9"/>
  <c r="AG166" i="9" s="1"/>
  <c r="AG154" i="9"/>
  <c r="AG165" i="9" s="1"/>
  <c r="AG153" i="9"/>
  <c r="AG152" i="9"/>
  <c r="AG151" i="9"/>
  <c r="AG162" i="9" s="1"/>
  <c r="AG150" i="9"/>
  <c r="AG161" i="9" s="1"/>
  <c r="AG149" i="9"/>
  <c r="AG160" i="9" s="1"/>
  <c r="AG148" i="9"/>
  <c r="AG147" i="9"/>
  <c r="F5" i="16"/>
  <c r="E5" i="16"/>
  <c r="D5" i="16"/>
  <c r="B5" i="16"/>
  <c r="A5" i="16"/>
  <c r="T4" i="16"/>
  <c r="S4" i="16"/>
  <c r="AG4" i="16" s="1"/>
  <c r="R4" i="16"/>
  <c r="AT4" i="16" s="1"/>
  <c r="Q4" i="16"/>
  <c r="AE4" i="16" s="1"/>
  <c r="P4" i="16"/>
  <c r="O4" i="16"/>
  <c r="AC4" i="16" s="1"/>
  <c r="N4" i="16"/>
  <c r="AP4" i="16" s="1"/>
  <c r="M4" i="16"/>
  <c r="L4" i="16"/>
  <c r="AN4" i="16" s="1"/>
  <c r="K4" i="16"/>
  <c r="J4" i="16"/>
  <c r="X4" i="16" s="1"/>
  <c r="I4" i="16"/>
  <c r="W4" i="16" s="1"/>
  <c r="H4" i="16"/>
  <c r="AJ4" i="16" s="1"/>
  <c r="F4" i="16"/>
  <c r="E4" i="16"/>
  <c r="D4" i="16"/>
  <c r="B4" i="16"/>
  <c r="A4" i="16"/>
  <c r="A2" i="9"/>
  <c r="AU182" i="9"/>
  <c r="DF192" i="21"/>
  <c r="DE192" i="21"/>
  <c r="DD192" i="21"/>
  <c r="DC192" i="21"/>
  <c r="DB192" i="21"/>
  <c r="DA192" i="21"/>
  <c r="CZ192" i="21"/>
  <c r="CY192" i="21"/>
  <c r="CX192" i="21"/>
  <c r="CW192" i="21"/>
  <c r="CV192" i="21"/>
  <c r="CU192" i="21"/>
  <c r="CS192" i="21"/>
  <c r="CR192" i="21"/>
  <c r="CQ192" i="21"/>
  <c r="CP192" i="21"/>
  <c r="CO192" i="21"/>
  <c r="CN192" i="21"/>
  <c r="CM192" i="21"/>
  <c r="CL192" i="21"/>
  <c r="CK192" i="21"/>
  <c r="CJ192" i="21"/>
  <c r="CI192" i="21"/>
  <c r="CH192" i="21"/>
  <c r="CF192" i="21"/>
  <c r="CE192" i="21"/>
  <c r="CD192" i="21"/>
  <c r="CC192" i="21"/>
  <c r="CB192" i="21"/>
  <c r="CA192" i="21"/>
  <c r="BZ192" i="21"/>
  <c r="BY192" i="21"/>
  <c r="BX192" i="21"/>
  <c r="BW192" i="21"/>
  <c r="BV192" i="21"/>
  <c r="BU192" i="21"/>
  <c r="DF191" i="21"/>
  <c r="DE191" i="21"/>
  <c r="DD191" i="21"/>
  <c r="DC191" i="21"/>
  <c r="DB191" i="21"/>
  <c r="DA191" i="21"/>
  <c r="CZ191" i="21"/>
  <c r="CY191" i="21"/>
  <c r="CX191" i="21"/>
  <c r="CW191" i="21"/>
  <c r="CV191" i="21"/>
  <c r="CU191" i="21"/>
  <c r="DF190" i="21"/>
  <c r="DE190" i="21"/>
  <c r="DD190" i="21"/>
  <c r="DC190" i="21"/>
  <c r="DB190" i="21"/>
  <c r="DA190" i="21"/>
  <c r="CZ190" i="21"/>
  <c r="CY190" i="21"/>
  <c r="CX190" i="21"/>
  <c r="CW190" i="21"/>
  <c r="CV190" i="21"/>
  <c r="CU190" i="21"/>
  <c r="CF189" i="21"/>
  <c r="CE189" i="21"/>
  <c r="CD189" i="21"/>
  <c r="CC189" i="21"/>
  <c r="CB189" i="21"/>
  <c r="CA189" i="21"/>
  <c r="BZ189" i="21"/>
  <c r="BY189" i="21"/>
  <c r="BX189" i="21"/>
  <c r="BW189" i="21"/>
  <c r="BV189" i="21"/>
  <c r="BU189" i="21"/>
  <c r="BS189" i="21"/>
  <c r="BR189" i="21"/>
  <c r="BQ189" i="21"/>
  <c r="BP189" i="21"/>
  <c r="BO189" i="21"/>
  <c r="BN189" i="21"/>
  <c r="BM189" i="21"/>
  <c r="BL189" i="21"/>
  <c r="BK189" i="21"/>
  <c r="BJ189" i="21"/>
  <c r="BI189" i="21"/>
  <c r="BH189" i="21"/>
  <c r="BF189" i="21"/>
  <c r="BE189" i="21"/>
  <c r="BD189" i="21"/>
  <c r="BC189" i="21"/>
  <c r="BB189" i="21"/>
  <c r="BA189" i="21"/>
  <c r="AZ189" i="21"/>
  <c r="AY189" i="21"/>
  <c r="AX189" i="21"/>
  <c r="AW189" i="21"/>
  <c r="AV189" i="21"/>
  <c r="AU189" i="21"/>
  <c r="AF189" i="21"/>
  <c r="AE189" i="21"/>
  <c r="AD189" i="21"/>
  <c r="AC189" i="21"/>
  <c r="AB189" i="21"/>
  <c r="AA189" i="21"/>
  <c r="Z189" i="21"/>
  <c r="Y189" i="21"/>
  <c r="X189" i="21"/>
  <c r="W189" i="21"/>
  <c r="V189" i="21"/>
  <c r="U189" i="21"/>
  <c r="DF188" i="21"/>
  <c r="DE188" i="21"/>
  <c r="DD188" i="21"/>
  <c r="DC188" i="21"/>
  <c r="DB188" i="21"/>
  <c r="DA188" i="21"/>
  <c r="CZ188" i="21"/>
  <c r="CY188" i="21"/>
  <c r="CX188" i="21"/>
  <c r="CW188" i="21"/>
  <c r="CV188" i="21"/>
  <c r="CU188" i="21"/>
  <c r="CS188" i="21"/>
  <c r="CR188" i="21"/>
  <c r="CQ188" i="21"/>
  <c r="CP188" i="21"/>
  <c r="CO188" i="21"/>
  <c r="CN188" i="21"/>
  <c r="CM188" i="21"/>
  <c r="CL188" i="21"/>
  <c r="CK188" i="21"/>
  <c r="CJ188" i="21"/>
  <c r="CI188" i="21"/>
  <c r="CH188" i="21"/>
  <c r="CF187" i="21"/>
  <c r="CE187" i="21"/>
  <c r="CD187" i="21"/>
  <c r="CC187" i="21"/>
  <c r="CB187" i="21"/>
  <c r="CA187" i="21"/>
  <c r="BZ187" i="21"/>
  <c r="BY187" i="21"/>
  <c r="BX187" i="21"/>
  <c r="BW187" i="21"/>
  <c r="BV187" i="21"/>
  <c r="BU187" i="21"/>
  <c r="BS187" i="21"/>
  <c r="BR187" i="21"/>
  <c r="BQ187" i="21"/>
  <c r="BP187" i="21"/>
  <c r="BO187" i="21"/>
  <c r="BN187" i="21"/>
  <c r="BM187" i="21"/>
  <c r="BL187" i="21"/>
  <c r="BK187" i="21"/>
  <c r="BJ187" i="21"/>
  <c r="BI187" i="21"/>
  <c r="BH187" i="21"/>
  <c r="BF187" i="21"/>
  <c r="BE187" i="21"/>
  <c r="BD187" i="21"/>
  <c r="BC187" i="21"/>
  <c r="BB187" i="21"/>
  <c r="BA187" i="21"/>
  <c r="AZ187" i="21"/>
  <c r="AY187" i="21"/>
  <c r="AX187" i="21"/>
  <c r="AW187" i="21"/>
  <c r="AV187" i="21"/>
  <c r="AU187" i="21"/>
  <c r="AF187" i="21"/>
  <c r="AE187" i="21"/>
  <c r="AD187" i="21"/>
  <c r="AC187" i="21"/>
  <c r="AB187" i="21"/>
  <c r="AA187" i="21"/>
  <c r="Z187" i="21"/>
  <c r="Y187" i="21"/>
  <c r="X187" i="21"/>
  <c r="W187" i="21"/>
  <c r="V187" i="21"/>
  <c r="U187" i="21"/>
  <c r="DF186" i="21"/>
  <c r="DE186" i="21"/>
  <c r="DD186" i="21"/>
  <c r="DC186" i="21"/>
  <c r="DB186" i="21"/>
  <c r="DA186" i="21"/>
  <c r="CZ186" i="21"/>
  <c r="CY186" i="21"/>
  <c r="CX186" i="21"/>
  <c r="CW186" i="21"/>
  <c r="CV186" i="21"/>
  <c r="CU186" i="21"/>
  <c r="DF183" i="21"/>
  <c r="DE183" i="21"/>
  <c r="DD183" i="21"/>
  <c r="DC183" i="21"/>
  <c r="DB183" i="21"/>
  <c r="DA183" i="21"/>
  <c r="CZ183" i="21"/>
  <c r="CY183" i="21"/>
  <c r="CX183" i="21"/>
  <c r="CW183" i="21"/>
  <c r="CV183" i="21"/>
  <c r="CU183" i="21"/>
  <c r="CS183" i="21"/>
  <c r="CR183" i="21"/>
  <c r="CQ183" i="21"/>
  <c r="CP183" i="21"/>
  <c r="CO183" i="21"/>
  <c r="CN183" i="21"/>
  <c r="CM183" i="21"/>
  <c r="CL183" i="21"/>
  <c r="CK183" i="21"/>
  <c r="CJ183" i="21"/>
  <c r="CI183" i="21"/>
  <c r="CH183" i="21"/>
  <c r="CF183" i="21"/>
  <c r="CE183" i="21"/>
  <c r="CD183" i="21"/>
  <c r="CC183" i="21"/>
  <c r="CB183" i="21"/>
  <c r="CA183" i="21"/>
  <c r="BZ183" i="21"/>
  <c r="BY183" i="21"/>
  <c r="BX183" i="21"/>
  <c r="BW183" i="21"/>
  <c r="BV183" i="21"/>
  <c r="BU183" i="21"/>
  <c r="F5" i="21"/>
  <c r="D5" i="21"/>
  <c r="C5" i="21"/>
  <c r="B5" i="21"/>
  <c r="A5" i="21"/>
  <c r="AS4" i="21"/>
  <c r="AR4" i="21"/>
  <c r="AQ4" i="21"/>
  <c r="AP4" i="21"/>
  <c r="AO4" i="21"/>
  <c r="AN4" i="21"/>
  <c r="AM4" i="21"/>
  <c r="AL4" i="21"/>
  <c r="AK4" i="21"/>
  <c r="AJ4" i="21"/>
  <c r="AI4" i="21"/>
  <c r="AH4" i="21"/>
  <c r="AF4" i="21"/>
  <c r="BF4" i="21" s="1"/>
  <c r="BS4" i="21" s="1"/>
  <c r="CF4" i="21" s="1"/>
  <c r="CS4" i="21" s="1"/>
  <c r="DF4" i="21" s="1"/>
  <c r="AE4" i="21"/>
  <c r="BE4" i="21" s="1"/>
  <c r="BR4" i="21" s="1"/>
  <c r="CE4" i="21" s="1"/>
  <c r="CR4" i="21" s="1"/>
  <c r="DE4" i="21" s="1"/>
  <c r="AD4" i="21"/>
  <c r="BD4" i="21" s="1"/>
  <c r="BQ4" i="21" s="1"/>
  <c r="CD4" i="21" s="1"/>
  <c r="CQ4" i="21" s="1"/>
  <c r="DD4" i="21" s="1"/>
  <c r="AC4" i="21"/>
  <c r="BC4" i="21" s="1"/>
  <c r="BP4" i="21" s="1"/>
  <c r="CC4" i="21" s="1"/>
  <c r="CP4" i="21" s="1"/>
  <c r="DC4" i="21" s="1"/>
  <c r="AB4" i="21"/>
  <c r="BB4" i="21" s="1"/>
  <c r="BO4" i="21" s="1"/>
  <c r="CB4" i="21" s="1"/>
  <c r="CO4" i="21" s="1"/>
  <c r="DB4" i="21" s="1"/>
  <c r="AA4" i="21"/>
  <c r="BA4" i="21" s="1"/>
  <c r="BN4" i="21" s="1"/>
  <c r="CA4" i="21" s="1"/>
  <c r="CN4" i="21" s="1"/>
  <c r="DA4" i="21" s="1"/>
  <c r="Z4" i="21"/>
  <c r="AZ4" i="21" s="1"/>
  <c r="BM4" i="21" s="1"/>
  <c r="BZ4" i="21" s="1"/>
  <c r="CM4" i="21" s="1"/>
  <c r="CZ4" i="21" s="1"/>
  <c r="Y4" i="21"/>
  <c r="AY4" i="21" s="1"/>
  <c r="BL4" i="21" s="1"/>
  <c r="BY4" i="21" s="1"/>
  <c r="CL4" i="21" s="1"/>
  <c r="CY4" i="21" s="1"/>
  <c r="X4" i="21"/>
  <c r="AX4" i="21" s="1"/>
  <c r="BK4" i="21" s="1"/>
  <c r="BX4" i="21" s="1"/>
  <c r="CK4" i="21" s="1"/>
  <c r="CX4" i="21" s="1"/>
  <c r="W4" i="21"/>
  <c r="AW4" i="21" s="1"/>
  <c r="BJ4" i="21" s="1"/>
  <c r="BW4" i="21" s="1"/>
  <c r="CJ4" i="21" s="1"/>
  <c r="CW4" i="21" s="1"/>
  <c r="V4" i="21"/>
  <c r="AV4" i="21" s="1"/>
  <c r="BI4" i="21" s="1"/>
  <c r="BV4" i="21" s="1"/>
  <c r="CI4" i="21" s="1"/>
  <c r="CV4" i="21" s="1"/>
  <c r="U4" i="21"/>
  <c r="AU4" i="21" s="1"/>
  <c r="BH4" i="21" s="1"/>
  <c r="BU4" i="21" s="1"/>
  <c r="CH4" i="21" s="1"/>
  <c r="CU4" i="21" s="1"/>
  <c r="AB49" i="21"/>
  <c r="DF210" i="7"/>
  <c r="DE210" i="7"/>
  <c r="DD210" i="7"/>
  <c r="DC210" i="7"/>
  <c r="DB210" i="7"/>
  <c r="DA210" i="7"/>
  <c r="CZ210" i="7"/>
  <c r="CY210" i="7"/>
  <c r="CX210" i="7"/>
  <c r="CW210" i="7"/>
  <c r="CV210" i="7"/>
  <c r="CU210" i="7"/>
  <c r="CS210" i="7"/>
  <c r="CR210" i="7"/>
  <c r="CQ210" i="7"/>
  <c r="CP210" i="7"/>
  <c r="CO210" i="7"/>
  <c r="CN210" i="7"/>
  <c r="CM210" i="7"/>
  <c r="CL210" i="7"/>
  <c r="CK210" i="7"/>
  <c r="CJ210" i="7"/>
  <c r="CI210" i="7"/>
  <c r="CH210" i="7"/>
  <c r="CF210" i="7"/>
  <c r="CE210" i="7"/>
  <c r="CD210" i="7"/>
  <c r="CC210" i="7"/>
  <c r="CB210" i="7"/>
  <c r="CA210" i="7"/>
  <c r="BZ210" i="7"/>
  <c r="BY210" i="7"/>
  <c r="BX210" i="7"/>
  <c r="BW210" i="7"/>
  <c r="BV210" i="7"/>
  <c r="BU210" i="7"/>
  <c r="DF209" i="7"/>
  <c r="DE209" i="7"/>
  <c r="DD209" i="7"/>
  <c r="DC209" i="7"/>
  <c r="DB209" i="7"/>
  <c r="DA209" i="7"/>
  <c r="CZ209" i="7"/>
  <c r="CY209" i="7"/>
  <c r="CX209" i="7"/>
  <c r="CW209" i="7"/>
  <c r="CV209" i="7"/>
  <c r="CU209" i="7"/>
  <c r="DF208" i="7"/>
  <c r="DE208" i="7"/>
  <c r="DD208" i="7"/>
  <c r="DC208" i="7"/>
  <c r="DB208" i="7"/>
  <c r="DA208" i="7"/>
  <c r="CZ208" i="7"/>
  <c r="CY208" i="7"/>
  <c r="CX208" i="7"/>
  <c r="CW208" i="7"/>
  <c r="CV208" i="7"/>
  <c r="CU208" i="7"/>
  <c r="CF207" i="7"/>
  <c r="CE207" i="7"/>
  <c r="CD207" i="7"/>
  <c r="CC207" i="7"/>
  <c r="CB207" i="7"/>
  <c r="CA207" i="7"/>
  <c r="BZ207" i="7"/>
  <c r="BY207" i="7"/>
  <c r="BX207" i="7"/>
  <c r="BW207" i="7"/>
  <c r="BV207" i="7"/>
  <c r="BU207" i="7"/>
  <c r="BS207" i="7"/>
  <c r="BR207" i="7"/>
  <c r="BQ207" i="7"/>
  <c r="BP207" i="7"/>
  <c r="BO207" i="7"/>
  <c r="BN207" i="7"/>
  <c r="BM207" i="7"/>
  <c r="BL207" i="7"/>
  <c r="BK207" i="7"/>
  <c r="BJ207" i="7"/>
  <c r="BI207" i="7"/>
  <c r="BH207" i="7"/>
  <c r="BF207" i="7"/>
  <c r="BE207" i="7"/>
  <c r="BD207" i="7"/>
  <c r="BC207" i="7"/>
  <c r="BB207" i="7"/>
  <c r="BA207" i="7"/>
  <c r="AZ207" i="7"/>
  <c r="AY207" i="7"/>
  <c r="AX207" i="7"/>
  <c r="AW207" i="7"/>
  <c r="AV207" i="7"/>
  <c r="AU207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DF206" i="7"/>
  <c r="DE206" i="7"/>
  <c r="DD206" i="7"/>
  <c r="DC206" i="7"/>
  <c r="DB206" i="7"/>
  <c r="DA206" i="7"/>
  <c r="CZ206" i="7"/>
  <c r="CY206" i="7"/>
  <c r="CX206" i="7"/>
  <c r="CW206" i="7"/>
  <c r="CV206" i="7"/>
  <c r="CU206" i="7"/>
  <c r="CS206" i="7"/>
  <c r="CR206" i="7"/>
  <c r="CQ206" i="7"/>
  <c r="CP206" i="7"/>
  <c r="CO206" i="7"/>
  <c r="CN206" i="7"/>
  <c r="CM206" i="7"/>
  <c r="CL206" i="7"/>
  <c r="CK206" i="7"/>
  <c r="CJ206" i="7"/>
  <c r="CI206" i="7"/>
  <c r="CH206" i="7"/>
  <c r="CF205" i="7"/>
  <c r="CE205" i="7"/>
  <c r="CD205" i="7"/>
  <c r="CC205" i="7"/>
  <c r="CB205" i="7"/>
  <c r="CA205" i="7"/>
  <c r="BZ205" i="7"/>
  <c r="BY205" i="7"/>
  <c r="BX205" i="7"/>
  <c r="BW205" i="7"/>
  <c r="BV205" i="7"/>
  <c r="BU205" i="7"/>
  <c r="BS205" i="7"/>
  <c r="BR205" i="7"/>
  <c r="BQ205" i="7"/>
  <c r="BP205" i="7"/>
  <c r="BO205" i="7"/>
  <c r="BN205" i="7"/>
  <c r="BM205" i="7"/>
  <c r="BL205" i="7"/>
  <c r="BK205" i="7"/>
  <c r="BJ205" i="7"/>
  <c r="BI205" i="7"/>
  <c r="BH205" i="7"/>
  <c r="BF205" i="7"/>
  <c r="BE205" i="7"/>
  <c r="BD205" i="7"/>
  <c r="BC205" i="7"/>
  <c r="BB205" i="7"/>
  <c r="BA205" i="7"/>
  <c r="AZ205" i="7"/>
  <c r="AY205" i="7"/>
  <c r="AX205" i="7"/>
  <c r="AW205" i="7"/>
  <c r="AV205" i="7"/>
  <c r="AU205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DF204" i="7"/>
  <c r="DE204" i="7"/>
  <c r="DD204" i="7"/>
  <c r="DC204" i="7"/>
  <c r="DB204" i="7"/>
  <c r="DA204" i="7"/>
  <c r="CZ204" i="7"/>
  <c r="CY204" i="7"/>
  <c r="CX204" i="7"/>
  <c r="CW204" i="7"/>
  <c r="CV204" i="7"/>
  <c r="CU204" i="7"/>
  <c r="DF201" i="7"/>
  <c r="DE201" i="7"/>
  <c r="DD201" i="7"/>
  <c r="DC201" i="7"/>
  <c r="DB201" i="7"/>
  <c r="DA201" i="7"/>
  <c r="CZ201" i="7"/>
  <c r="CY201" i="7"/>
  <c r="CX201" i="7"/>
  <c r="CW201" i="7"/>
  <c r="CV201" i="7"/>
  <c r="CU201" i="7"/>
  <c r="CS201" i="7"/>
  <c r="CR201" i="7"/>
  <c r="CQ201" i="7"/>
  <c r="CP201" i="7"/>
  <c r="CO201" i="7"/>
  <c r="CN201" i="7"/>
  <c r="CM201" i="7"/>
  <c r="CL201" i="7"/>
  <c r="CK201" i="7"/>
  <c r="CJ201" i="7"/>
  <c r="CI201" i="7"/>
  <c r="CH201" i="7"/>
  <c r="F5" i="7"/>
  <c r="E5" i="7"/>
  <c r="D5" i="7"/>
  <c r="C5" i="7"/>
  <c r="B5" i="7"/>
  <c r="A5" i="7"/>
  <c r="AS4" i="7"/>
  <c r="AR4" i="7"/>
  <c r="AQ4" i="7"/>
  <c r="AP4" i="7"/>
  <c r="AO4" i="7"/>
  <c r="AN4" i="7"/>
  <c r="AM4" i="7"/>
  <c r="AL4" i="7"/>
  <c r="AK4" i="7"/>
  <c r="AJ4" i="7"/>
  <c r="AI4" i="7"/>
  <c r="AH4" i="7"/>
  <c r="AF4" i="7"/>
  <c r="BF4" i="7" s="1"/>
  <c r="BS4" i="7" s="1"/>
  <c r="CF4" i="7" s="1"/>
  <c r="CS4" i="7" s="1"/>
  <c r="DF4" i="7" s="1"/>
  <c r="AE4" i="7"/>
  <c r="BE4" i="7" s="1"/>
  <c r="BR4" i="7" s="1"/>
  <c r="CE4" i="7" s="1"/>
  <c r="CR4" i="7" s="1"/>
  <c r="DE4" i="7" s="1"/>
  <c r="AD4" i="7"/>
  <c r="BD4" i="7" s="1"/>
  <c r="BQ4" i="7" s="1"/>
  <c r="CD4" i="7" s="1"/>
  <c r="CQ4" i="7" s="1"/>
  <c r="DD4" i="7" s="1"/>
  <c r="AC4" i="7"/>
  <c r="BC4" i="7" s="1"/>
  <c r="BP4" i="7" s="1"/>
  <c r="CC4" i="7" s="1"/>
  <c r="CP4" i="7" s="1"/>
  <c r="DC4" i="7" s="1"/>
  <c r="AB4" i="7"/>
  <c r="BB4" i="7" s="1"/>
  <c r="BO4" i="7" s="1"/>
  <c r="CB4" i="7" s="1"/>
  <c r="CO4" i="7" s="1"/>
  <c r="DB4" i="7" s="1"/>
  <c r="AA4" i="7"/>
  <c r="BA4" i="7" s="1"/>
  <c r="BN4" i="7" s="1"/>
  <c r="CA4" i="7" s="1"/>
  <c r="CN4" i="7" s="1"/>
  <c r="DA4" i="7" s="1"/>
  <c r="Z4" i="7"/>
  <c r="AZ4" i="7" s="1"/>
  <c r="BM4" i="7" s="1"/>
  <c r="BZ4" i="7" s="1"/>
  <c r="CM4" i="7" s="1"/>
  <c r="CZ4" i="7" s="1"/>
  <c r="Y4" i="7"/>
  <c r="AY4" i="7" s="1"/>
  <c r="BL4" i="7" s="1"/>
  <c r="BY4" i="7" s="1"/>
  <c r="CL4" i="7" s="1"/>
  <c r="CY4" i="7" s="1"/>
  <c r="X4" i="7"/>
  <c r="AX4" i="7" s="1"/>
  <c r="BK4" i="7" s="1"/>
  <c r="BX4" i="7" s="1"/>
  <c r="CK4" i="7" s="1"/>
  <c r="CX4" i="7" s="1"/>
  <c r="W4" i="7"/>
  <c r="AW4" i="7" s="1"/>
  <c r="BJ4" i="7" s="1"/>
  <c r="BW4" i="7" s="1"/>
  <c r="CJ4" i="7" s="1"/>
  <c r="CW4" i="7" s="1"/>
  <c r="V4" i="7"/>
  <c r="AV4" i="7" s="1"/>
  <c r="BI4" i="7" s="1"/>
  <c r="BV4" i="7" s="1"/>
  <c r="CI4" i="7" s="1"/>
  <c r="CV4" i="7" s="1"/>
  <c r="U4" i="7"/>
  <c r="AU4" i="7" s="1"/>
  <c r="BH4" i="7" s="1"/>
  <c r="BU4" i="7" s="1"/>
  <c r="CH4" i="7" s="1"/>
  <c r="CU4" i="7" s="1"/>
  <c r="AD188" i="9"/>
  <c r="AD189" i="9" s="1"/>
  <c r="AC188" i="9"/>
  <c r="AC189" i="9" s="1"/>
  <c r="T145" i="9"/>
  <c r="U145" i="9" s="1"/>
  <c r="V145" i="9" s="1"/>
  <c r="W145" i="9" s="1"/>
  <c r="X145" i="9" s="1"/>
  <c r="Y145" i="9" s="1"/>
  <c r="Z145" i="9" s="1"/>
  <c r="AA145" i="9" s="1"/>
  <c r="AB145" i="9" s="1"/>
  <c r="AC145" i="9" s="1"/>
  <c r="AD145" i="9" s="1"/>
  <c r="R159" i="9"/>
  <c r="R160" i="9"/>
  <c r="R161" i="9"/>
  <c r="R162" i="9"/>
  <c r="R163" i="9"/>
  <c r="R164" i="9"/>
  <c r="R165" i="9"/>
  <c r="R166" i="9"/>
  <c r="R158" i="9"/>
  <c r="H5" i="18"/>
  <c r="U5" i="21" s="1"/>
  <c r="I5" i="18"/>
  <c r="J5" i="18"/>
  <c r="W5" i="21" s="1"/>
  <c r="K5" i="18"/>
  <c r="X5" i="21" s="1"/>
  <c r="L5" i="18"/>
  <c r="Y5" i="21" s="1"/>
  <c r="M5" i="18"/>
  <c r="N5" i="18"/>
  <c r="AA5" i="21" s="1"/>
  <c r="O5" i="18"/>
  <c r="AB5" i="21" s="1"/>
  <c r="P5" i="18"/>
  <c r="AC5" i="21" s="1"/>
  <c r="Q5" i="18"/>
  <c r="AD5" i="21" s="1"/>
  <c r="R5" i="18"/>
  <c r="AE5" i="21" s="1"/>
  <c r="S5" i="18"/>
  <c r="AF5" i="21" s="1"/>
  <c r="AG39" i="9"/>
  <c r="R4" i="9"/>
  <c r="E2" i="9"/>
  <c r="AI2" i="9" s="1"/>
  <c r="AI146" i="9" s="1"/>
  <c r="F2" i="9"/>
  <c r="G2" i="9"/>
  <c r="H2" i="9"/>
  <c r="H37" i="9" s="1"/>
  <c r="AL37" i="9" s="1"/>
  <c r="I2" i="9"/>
  <c r="AM2" i="9" s="1"/>
  <c r="J2" i="9"/>
  <c r="K2" i="9"/>
  <c r="L2" i="9"/>
  <c r="AP2" i="9" s="1"/>
  <c r="AP146" i="9" s="1"/>
  <c r="M2" i="9"/>
  <c r="AQ2" i="9" s="1"/>
  <c r="N2" i="9"/>
  <c r="N37" i="9" s="1"/>
  <c r="AR37" i="9" s="1"/>
  <c r="O2" i="9"/>
  <c r="D2" i="9"/>
  <c r="I4" i="18"/>
  <c r="AK4" i="18" s="1"/>
  <c r="J4" i="18"/>
  <c r="AL4" i="18" s="1"/>
  <c r="K4" i="18"/>
  <c r="Y4" i="18" s="1"/>
  <c r="L4" i="18"/>
  <c r="Z4" i="18" s="1"/>
  <c r="M4" i="18"/>
  <c r="AO4" i="18" s="1"/>
  <c r="N4" i="18"/>
  <c r="AB4" i="18" s="1"/>
  <c r="O4" i="18"/>
  <c r="P4" i="18"/>
  <c r="Q4" i="18"/>
  <c r="AS4" i="18" s="1"/>
  <c r="R4" i="18"/>
  <c r="AF4" i="18" s="1"/>
  <c r="S4" i="18"/>
  <c r="AG4" i="18" s="1"/>
  <c r="T4" i="18"/>
  <c r="AV4" i="18" s="1"/>
  <c r="H4" i="18"/>
  <c r="DB5" i="3"/>
  <c r="DP5" i="3" s="1"/>
  <c r="AE5" i="3"/>
  <c r="BP5" i="3" s="1"/>
  <c r="AF5" i="3"/>
  <c r="BQ5" i="3" s="1"/>
  <c r="AG5" i="3"/>
  <c r="BR5" i="3" s="1"/>
  <c r="AH5" i="3"/>
  <c r="BS5" i="3" s="1"/>
  <c r="AI5" i="3"/>
  <c r="BA5" i="3" s="1"/>
  <c r="CG5" i="3" s="1"/>
  <c r="CT5" i="3" s="1"/>
  <c r="AJ5" i="3"/>
  <c r="BU5" i="3" s="1"/>
  <c r="AK5" i="3"/>
  <c r="BC5" i="3" s="1"/>
  <c r="CI5" i="3" s="1"/>
  <c r="CV5" i="3" s="1"/>
  <c r="AL5" i="3"/>
  <c r="BD5" i="3" s="1"/>
  <c r="CJ5" i="3" s="1"/>
  <c r="CW5" i="3" s="1"/>
  <c r="AM5" i="3"/>
  <c r="BE5" i="3" s="1"/>
  <c r="CK5" i="3" s="1"/>
  <c r="CX5" i="3" s="1"/>
  <c r="AN5" i="3"/>
  <c r="BF5" i="3" s="1"/>
  <c r="CL5" i="3" s="1"/>
  <c r="CY5" i="3" s="1"/>
  <c r="AO5" i="3"/>
  <c r="BG5" i="3" s="1"/>
  <c r="CM5" i="3" s="1"/>
  <c r="CZ5" i="3" s="1"/>
  <c r="AD5" i="3"/>
  <c r="AV5" i="3" s="1"/>
  <c r="CB5" i="3" s="1"/>
  <c r="CO5" i="3" s="1"/>
  <c r="DC5" i="3"/>
  <c r="DQ5" i="3" s="1"/>
  <c r="DD5" i="3"/>
  <c r="DR5" i="3" s="1"/>
  <c r="DE5" i="3"/>
  <c r="DS5" i="3" s="1"/>
  <c r="DF5" i="3"/>
  <c r="DT5" i="3" s="1"/>
  <c r="DG5" i="3"/>
  <c r="DU5" i="3" s="1"/>
  <c r="DH5" i="3"/>
  <c r="DV5" i="3" s="1"/>
  <c r="DI5" i="3"/>
  <c r="DW5" i="3" s="1"/>
  <c r="DJ5" i="3"/>
  <c r="DX5" i="3" s="1"/>
  <c r="DK5" i="3"/>
  <c r="DY5" i="3" s="1"/>
  <c r="DL5" i="3"/>
  <c r="DZ5" i="3" s="1"/>
  <c r="DM5" i="3"/>
  <c r="EA5" i="3" s="1"/>
  <c r="V6" i="3"/>
  <c r="F5" i="18"/>
  <c r="E5" i="18"/>
  <c r="D5" i="18"/>
  <c r="B5" i="18"/>
  <c r="A5" i="18"/>
  <c r="F4" i="18"/>
  <c r="E4" i="18"/>
  <c r="D4" i="18"/>
  <c r="B4" i="18"/>
  <c r="A4" i="18"/>
  <c r="AB188" i="9"/>
  <c r="AB189" i="9" s="1"/>
  <c r="AA188" i="9"/>
  <c r="AA189" i="9" s="1"/>
  <c r="AG4" i="9"/>
  <c r="AF113" i="9"/>
  <c r="AU113" i="9"/>
  <c r="S188" i="9"/>
  <c r="S189" i="9" s="1"/>
  <c r="T188" i="9"/>
  <c r="T189" i="9" s="1"/>
  <c r="U188" i="9"/>
  <c r="U189" i="9" s="1"/>
  <c r="V188" i="9"/>
  <c r="V189" i="9" s="1"/>
  <c r="W188" i="9"/>
  <c r="W189" i="9" s="1"/>
  <c r="X188" i="9"/>
  <c r="X189" i="9" s="1"/>
  <c r="Y188" i="9"/>
  <c r="Y189" i="9" s="1"/>
  <c r="Z188" i="9"/>
  <c r="Z189" i="9" s="1"/>
  <c r="AF204" i="9"/>
  <c r="AF214" i="9" s="1"/>
  <c r="AU204" i="9"/>
  <c r="AU214" i="9" s="1"/>
  <c r="AF205" i="9"/>
  <c r="AF206" i="9"/>
  <c r="AF207" i="9"/>
  <c r="AF209" i="9"/>
  <c r="AF210" i="9"/>
  <c r="AF208" i="9"/>
  <c r="AF213" i="9" s="1"/>
  <c r="AU205" i="9"/>
  <c r="AU206" i="9"/>
  <c r="AU207" i="9"/>
  <c r="AU208" i="9"/>
  <c r="AU213" i="9" s="1"/>
  <c r="AU209" i="9"/>
  <c r="AU210" i="9"/>
  <c r="AT212" i="9"/>
  <c r="AE212" i="9"/>
  <c r="AE213" i="9"/>
  <c r="AT213" i="9"/>
  <c r="AE214" i="9"/>
  <c r="AT214" i="9"/>
  <c r="EI4" i="3"/>
  <c r="EW4" i="3" s="1"/>
  <c r="FL4" i="3" s="1"/>
  <c r="FZ4" i="3" s="1"/>
  <c r="EE4" i="3"/>
  <c r="ES4" i="3" s="1"/>
  <c r="FH4" i="3" s="1"/>
  <c r="FV4" i="3" s="1"/>
  <c r="EN4" i="3"/>
  <c r="FB4" i="3" s="1"/>
  <c r="FQ4" i="3" s="1"/>
  <c r="GE4" i="3" s="1"/>
  <c r="EM4" i="3"/>
  <c r="FA4" i="3" s="1"/>
  <c r="FP4" i="3" s="1"/>
  <c r="GD4" i="3" s="1"/>
  <c r="EJ4" i="3"/>
  <c r="EX4" i="3" s="1"/>
  <c r="FM4" i="3" s="1"/>
  <c r="GA4" i="3" s="1"/>
  <c r="EK4" i="3"/>
  <c r="EY4" i="3" s="1"/>
  <c r="FN4" i="3" s="1"/>
  <c r="GB4" i="3" s="1"/>
  <c r="EG4" i="3"/>
  <c r="EU4" i="3" s="1"/>
  <c r="FJ4" i="3" s="1"/>
  <c r="FX4" i="3" s="1"/>
  <c r="EO4" i="3"/>
  <c r="FC4" i="3" s="1"/>
  <c r="FR4" i="3" s="1"/>
  <c r="GF4" i="3" s="1"/>
  <c r="EF4" i="3"/>
  <c r="ET4" i="3" s="1"/>
  <c r="FI4" i="3" s="1"/>
  <c r="FW4" i="3" s="1"/>
  <c r="EP4" i="3"/>
  <c r="FD4" i="3" s="1"/>
  <c r="FS4" i="3" s="1"/>
  <c r="GG4" i="3" s="1"/>
  <c r="EH4" i="3"/>
  <c r="EV4" i="3" s="1"/>
  <c r="FK4" i="3" s="1"/>
  <c r="FY4" i="3" s="1"/>
  <c r="EL4" i="3"/>
  <c r="EZ4" i="3" s="1"/>
  <c r="FO4" i="3" s="1"/>
  <c r="GC4" i="3" s="1"/>
  <c r="EC5" i="3"/>
  <c r="X206" i="7"/>
  <c r="DD205" i="7"/>
  <c r="CD206" i="7"/>
  <c r="DC205" i="7"/>
  <c r="CC206" i="7"/>
  <c r="CY205" i="7"/>
  <c r="BY206" i="7"/>
  <c r="CU205" i="7"/>
  <c r="BU206" i="7"/>
  <c r="CH205" i="7"/>
  <c r="CV205" i="7"/>
  <c r="BV206" i="7"/>
  <c r="CX207" i="7"/>
  <c r="BK206" i="7"/>
  <c r="CK208" i="7"/>
  <c r="DF205" i="7"/>
  <c r="CF206" i="7"/>
  <c r="DB205" i="7"/>
  <c r="CB206" i="7"/>
  <c r="CX205" i="7"/>
  <c r="BX206" i="7"/>
  <c r="BZ206" i="7"/>
  <c r="CZ205" i="7"/>
  <c r="DE205" i="7"/>
  <c r="CE206" i="7"/>
  <c r="DA205" i="7"/>
  <c r="CA206" i="7"/>
  <c r="CW205" i="7"/>
  <c r="BW206" i="7"/>
  <c r="AC206" i="7"/>
  <c r="U206" i="7"/>
  <c r="Z204" i="7"/>
  <c r="AA206" i="7"/>
  <c r="W206" i="7"/>
  <c r="U204" i="7"/>
  <c r="V204" i="7"/>
  <c r="V206" i="7"/>
  <c r="Z206" i="7"/>
  <c r="Y206" i="7"/>
  <c r="AB206" i="7"/>
  <c r="CW203" i="7"/>
  <c r="CI207" i="7"/>
  <c r="Y204" i="7"/>
  <c r="AC204" i="7"/>
  <c r="AA204" i="7"/>
  <c r="X204" i="7"/>
  <c r="W204" i="7"/>
  <c r="CM207" i="7"/>
  <c r="DF203" i="7"/>
  <c r="CV202" i="7"/>
  <c r="CS207" i="7"/>
  <c r="CA209" i="7"/>
  <c r="W203" i="7"/>
  <c r="BV209" i="7"/>
  <c r="DD203" i="7"/>
  <c r="CH207" i="7"/>
  <c r="BS204" i="7"/>
  <c r="BX209" i="7"/>
  <c r="DB202" i="7"/>
  <c r="CF209" i="7"/>
  <c r="U203" i="7"/>
  <c r="DA202" i="7"/>
  <c r="DA203" i="7"/>
  <c r="AX206" i="7"/>
  <c r="AY204" i="7"/>
  <c r="BL204" i="7"/>
  <c r="CJ207" i="7"/>
  <c r="BA204" i="7"/>
  <c r="BJ204" i="7"/>
  <c r="BO204" i="7"/>
  <c r="CD209" i="7"/>
  <c r="CV203" i="7"/>
  <c r="BF204" i="7"/>
  <c r="BD204" i="7"/>
  <c r="CQ207" i="7"/>
  <c r="CP207" i="7"/>
  <c r="CE209" i="7"/>
  <c r="DE203" i="7"/>
  <c r="CX203" i="7"/>
  <c r="CW202" i="7"/>
  <c r="DE202" i="7"/>
  <c r="AZ204" i="7"/>
  <c r="BC204" i="7"/>
  <c r="CY202" i="7"/>
  <c r="CN207" i="7"/>
  <c r="BY209" i="7"/>
  <c r="CC209" i="7"/>
  <c r="CY203" i="7"/>
  <c r="CZ203" i="7"/>
  <c r="BN204" i="7"/>
  <c r="BR204" i="7"/>
  <c r="BI204" i="7"/>
  <c r="AX204" i="7"/>
  <c r="CX202" i="7"/>
  <c r="DF202" i="7"/>
  <c r="DB203" i="7"/>
  <c r="BM204" i="7"/>
  <c r="DD202" i="7"/>
  <c r="CK207" i="7"/>
  <c r="AU204" i="7"/>
  <c r="BU209" i="7"/>
  <c r="CH204" i="7"/>
  <c r="CZ202" i="7"/>
  <c r="BZ209" i="7"/>
  <c r="BH204" i="7"/>
  <c r="BE204" i="7"/>
  <c r="BW209" i="7"/>
  <c r="AW204" i="7"/>
  <c r="CL207" i="7"/>
  <c r="AV204" i="7"/>
  <c r="BK204" i="7"/>
  <c r="BB204" i="7"/>
  <c r="CB209" i="7"/>
  <c r="BP204" i="7"/>
  <c r="CU202" i="7"/>
  <c r="DC202" i="7"/>
  <c r="CR207" i="7"/>
  <c r="CU203" i="7"/>
  <c r="DC203" i="7"/>
  <c r="BQ204" i="7"/>
  <c r="CO207" i="7"/>
  <c r="CI203" i="7"/>
  <c r="CN205" i="7"/>
  <c r="BO206" i="7"/>
  <c r="DB207" i="7"/>
  <c r="CO208" i="7"/>
  <c r="CO205" i="7"/>
  <c r="CO204" i="7"/>
  <c r="CP204" i="7"/>
  <c r="CI205" i="7"/>
  <c r="CL204" i="7"/>
  <c r="CJ203" i="7"/>
  <c r="CR205" i="7"/>
  <c r="CP205" i="7"/>
  <c r="CY207" i="7"/>
  <c r="BL206" i="7"/>
  <c r="CL208" i="7"/>
  <c r="CN203" i="7"/>
  <c r="CJ202" i="7"/>
  <c r="CR203" i="7"/>
  <c r="CZ207" i="7"/>
  <c r="CM208" i="7"/>
  <c r="BM206" i="7"/>
  <c r="CH209" i="7"/>
  <c r="CH203" i="7"/>
  <c r="CP209" i="7"/>
  <c r="CN202" i="7"/>
  <c r="CM205" i="7"/>
  <c r="CS205" i="7"/>
  <c r="CV207" i="7"/>
  <c r="BI206" i="7"/>
  <c r="CI208" i="7"/>
  <c r="CQ203" i="7"/>
  <c r="BU201" i="7"/>
  <c r="CO209" i="7"/>
  <c r="CP203" i="7"/>
  <c r="CI204" i="7"/>
  <c r="BV204" i="7"/>
  <c r="CK202" i="7"/>
  <c r="CL203" i="7"/>
  <c r="CM203" i="7"/>
  <c r="CN204" i="7"/>
  <c r="CQ205" i="7"/>
  <c r="CK203" i="7"/>
  <c r="CQ204" i="7"/>
  <c r="CS204" i="7"/>
  <c r="CK205" i="7"/>
  <c r="CK204" i="7"/>
  <c r="CO203" i="7"/>
  <c r="CJ205" i="7"/>
  <c r="CJ204" i="7"/>
  <c r="CR204" i="7"/>
  <c r="BU204" i="7"/>
  <c r="CW207" i="7"/>
  <c r="BJ206" i="7"/>
  <c r="CJ208" i="7"/>
  <c r="DA207" i="7"/>
  <c r="BN206" i="7"/>
  <c r="CN208" i="7"/>
  <c r="BZ204" i="7"/>
  <c r="CM204" i="7"/>
  <c r="CS203" i="7"/>
  <c r="CF201" i="7"/>
  <c r="CU207" i="7"/>
  <c r="CH208" i="7"/>
  <c r="BH206" i="7"/>
  <c r="DC207" i="7"/>
  <c r="BP206" i="7"/>
  <c r="CP208" i="7"/>
  <c r="CL205" i="7"/>
  <c r="AE204" i="7"/>
  <c r="AD204" i="7"/>
  <c r="AF204" i="7"/>
  <c r="AB204" i="7"/>
  <c r="CO202" i="7"/>
  <c r="AE206" i="7"/>
  <c r="AD206" i="7"/>
  <c r="AF206" i="7"/>
  <c r="AU206" i="7"/>
  <c r="AY206" i="7"/>
  <c r="BB206" i="7"/>
  <c r="BC206" i="7"/>
  <c r="AW206" i="7"/>
  <c r="BA206" i="7"/>
  <c r="AV206" i="7"/>
  <c r="AZ206" i="7"/>
  <c r="BX204" i="7"/>
  <c r="CI202" i="7"/>
  <c r="BW204" i="7"/>
  <c r="CB203" i="7"/>
  <c r="BX203" i="7"/>
  <c r="BZ203" i="7"/>
  <c r="CL202" i="7"/>
  <c r="BV203" i="7"/>
  <c r="BY204" i="7"/>
  <c r="CC204" i="7"/>
  <c r="CM202" i="7"/>
  <c r="BY203" i="7"/>
  <c r="BZ208" i="7"/>
  <c r="BW203" i="7"/>
  <c r="CA204" i="7"/>
  <c r="BV201" i="7"/>
  <c r="CQ209" i="7"/>
  <c r="CA203" i="7"/>
  <c r="BU203" i="7"/>
  <c r="CC203" i="7"/>
  <c r="CH202" i="7"/>
  <c r="BX208" i="7"/>
  <c r="CS209" i="7"/>
  <c r="BU208" i="7"/>
  <c r="CK209" i="7"/>
  <c r="BY208" i="7"/>
  <c r="CA208" i="7"/>
  <c r="BW208" i="7"/>
  <c r="CI209" i="7"/>
  <c r="BV208" i="7"/>
  <c r="CM209" i="7"/>
  <c r="CL209" i="7"/>
  <c r="CR209" i="7"/>
  <c r="CN209" i="7"/>
  <c r="CJ209" i="7"/>
  <c r="BZ201" i="7"/>
  <c r="BX201" i="7"/>
  <c r="CD201" i="7"/>
  <c r="CC201" i="7"/>
  <c r="CA201" i="7"/>
  <c r="BW201" i="7"/>
  <c r="BY201" i="7"/>
  <c r="CB201" i="7"/>
  <c r="CE201" i="7"/>
  <c r="CB204" i="7"/>
  <c r="CP202" i="7"/>
  <c r="CF204" i="7"/>
  <c r="CD204" i="7"/>
  <c r="DD207" i="7"/>
  <c r="CD203" i="7"/>
  <c r="BQ206" i="7"/>
  <c r="CQ208" i="7"/>
  <c r="CQ202" i="7"/>
  <c r="CE204" i="7"/>
  <c r="CR202" i="7"/>
  <c r="DE207" i="7"/>
  <c r="CR208" i="7"/>
  <c r="CE203" i="7"/>
  <c r="BR206" i="7"/>
  <c r="CS202" i="7"/>
  <c r="CS208" i="7"/>
  <c r="CF203" i="7"/>
  <c r="DF207" i="7"/>
  <c r="BS206" i="7"/>
  <c r="BE206" i="7"/>
  <c r="BF206" i="7"/>
  <c r="BD206" i="7"/>
  <c r="CD208" i="7"/>
  <c r="CE208" i="7"/>
  <c r="CB208" i="7"/>
  <c r="CC208" i="7"/>
  <c r="CF208" i="7"/>
  <c r="AE215" i="9"/>
  <c r="AE200" i="9" s="1"/>
  <c r="AF200" i="9" s="1"/>
  <c r="AE41" i="3"/>
  <c r="AI29" i="3"/>
  <c r="AI41" i="3"/>
  <c r="AL41" i="3"/>
  <c r="AM41" i="3"/>
  <c r="AO29" i="3"/>
  <c r="AM21" i="3"/>
  <c r="AJ23" i="3"/>
  <c r="AD23" i="3"/>
  <c r="AE25" i="3"/>
  <c r="AD25" i="3"/>
  <c r="AJ27" i="3"/>
  <c r="AD27" i="3"/>
  <c r="AE27" i="3"/>
  <c r="AF23" i="3"/>
  <c r="AF27" i="3"/>
  <c r="AG27" i="3"/>
  <c r="AH25" i="3"/>
  <c r="AH27" i="3"/>
  <c r="AI23" i="3"/>
  <c r="AI27" i="3"/>
  <c r="AL23" i="3"/>
  <c r="AL25" i="3"/>
  <c r="AL27" i="3"/>
  <c r="AM23" i="3"/>
  <c r="AM27" i="3"/>
  <c r="AN27" i="3"/>
  <c r="AO23" i="3"/>
  <c r="AO27" i="3"/>
  <c r="AG57" i="9"/>
  <c r="AG45" i="9"/>
  <c r="BN30" i="3"/>
  <c r="AG53" i="9"/>
  <c r="V203" i="7"/>
  <c r="BN27" i="3"/>
  <c r="BN31" i="3"/>
  <c r="BN39" i="3"/>
  <c r="AB203" i="7"/>
  <c r="BL203" i="7"/>
  <c r="AF203" i="7"/>
  <c r="X203" i="7"/>
  <c r="BF203" i="7"/>
  <c r="CN187" i="21"/>
  <c r="BS185" i="21"/>
  <c r="CV184" i="21"/>
  <c r="BR203" i="7"/>
  <c r="BS203" i="7"/>
  <c r="DC189" i="21"/>
  <c r="CP190" i="21"/>
  <c r="BP188" i="21"/>
  <c r="CY189" i="21"/>
  <c r="DE185" i="21"/>
  <c r="BN185" i="21"/>
  <c r="BO188" i="21"/>
  <c r="AZ43" i="21"/>
  <c r="DC120" i="21"/>
  <c r="BW188" i="21"/>
  <c r="CW187" i="21"/>
  <c r="CI187" i="21"/>
  <c r="CP187" i="21"/>
  <c r="BD30" i="21"/>
  <c r="BU20" i="21"/>
  <c r="CC84" i="21"/>
  <c r="DA33" i="21"/>
  <c r="AA188" i="21"/>
  <c r="X132" i="7"/>
  <c r="DA6" i="7"/>
  <c r="DE92" i="21"/>
  <c r="CP60" i="21"/>
  <c r="CH187" i="21"/>
  <c r="CQ187" i="21"/>
  <c r="DA178" i="21"/>
  <c r="CH87" i="21"/>
  <c r="DA53" i="21"/>
  <c r="AV42" i="21"/>
  <c r="BD75" i="21"/>
  <c r="CZ75" i="21"/>
  <c r="CC60" i="21"/>
  <c r="BO203" i="7"/>
  <c r="AD10" i="3"/>
  <c r="AK17" i="3"/>
  <c r="AL45" i="3"/>
  <c r="AG13" i="3"/>
  <c r="BB44" i="3"/>
  <c r="CC68" i="21"/>
  <c r="CD43" i="21"/>
  <c r="BC59" i="21"/>
  <c r="CJ78" i="21"/>
  <c r="CE33" i="21"/>
  <c r="DC86" i="21"/>
  <c r="DD71" i="21"/>
  <c r="CM121" i="21"/>
  <c r="DF132" i="21"/>
  <c r="BK188" i="21"/>
  <c r="CE153" i="21"/>
  <c r="CU120" i="21"/>
  <c r="BQ203" i="7"/>
  <c r="BD203" i="7"/>
  <c r="BE203" i="7"/>
  <c r="BP203" i="7"/>
  <c r="BC203" i="7"/>
  <c r="BB203" i="7"/>
  <c r="BV175" i="21"/>
  <c r="CN90" i="21"/>
  <c r="CA101" i="21"/>
  <c r="CU96" i="21"/>
  <c r="CA8" i="21"/>
  <c r="BA90" i="21"/>
  <c r="BA101" i="21"/>
  <c r="CA34" i="21"/>
  <c r="BW97" i="21"/>
  <c r="CU24" i="21"/>
  <c r="CE188" i="21"/>
  <c r="DE187" i="21"/>
  <c r="BC188" i="21"/>
  <c r="CD177" i="21"/>
  <c r="AW168" i="21"/>
  <c r="CE154" i="21"/>
  <c r="BY120" i="21"/>
  <c r="CE89" i="21"/>
  <c r="DC70" i="21"/>
  <c r="BC146" i="21"/>
  <c r="CD161" i="21"/>
  <c r="CF188" i="21"/>
  <c r="DA187" i="21"/>
  <c r="CH190" i="21"/>
  <c r="CA148" i="21"/>
  <c r="CJ102" i="21"/>
  <c r="DF79" i="21"/>
  <c r="CC66" i="21"/>
  <c r="CQ27" i="21"/>
  <c r="CO12" i="21"/>
  <c r="CO159" i="21"/>
  <c r="BS188" i="21"/>
  <c r="X188" i="21"/>
  <c r="AU203" i="7"/>
  <c r="BA203" i="7"/>
  <c r="CK187" i="21"/>
  <c r="Y191" i="21"/>
  <c r="CB172" i="21"/>
  <c r="CH135" i="21"/>
  <c r="CC62" i="21"/>
  <c r="CL190" i="21"/>
  <c r="BB103" i="21"/>
  <c r="CS93" i="21"/>
  <c r="CH39" i="21"/>
  <c r="CL119" i="21"/>
  <c r="CM45" i="21"/>
  <c r="BV74" i="21"/>
  <c r="CW52" i="21"/>
  <c r="CE50" i="21"/>
  <c r="DF189" i="21"/>
  <c r="BF188" i="21"/>
  <c r="BH188" i="21"/>
  <c r="CU189" i="21"/>
  <c r="CZ162" i="21"/>
  <c r="DF144" i="21"/>
  <c r="CR122" i="21"/>
  <c r="CW98" i="21"/>
  <c r="CZ39" i="21"/>
  <c r="DF16" i="21"/>
  <c r="DF13" i="21"/>
  <c r="BL188" i="21"/>
  <c r="CY151" i="21"/>
  <c r="CO103" i="21"/>
  <c r="CV41" i="21"/>
  <c r="CL38" i="21"/>
  <c r="CV29" i="21"/>
  <c r="CM71" i="21"/>
  <c r="AZ157" i="21"/>
  <c r="CQ39" i="21"/>
  <c r="BW52" i="21"/>
  <c r="CI122" i="21"/>
  <c r="CI121" i="21"/>
  <c r="CY99" i="21"/>
  <c r="BU24" i="21"/>
  <c r="CP22" i="21"/>
  <c r="BD39" i="21"/>
  <c r="AY188" i="21"/>
  <c r="AY151" i="21"/>
  <c r="CN92" i="21"/>
  <c r="CJ154" i="21"/>
  <c r="AZ135" i="21"/>
  <c r="BV122" i="21"/>
  <c r="AW102" i="21"/>
  <c r="BY22" i="21"/>
  <c r="BZ147" i="21"/>
  <c r="CS168" i="21"/>
  <c r="CP146" i="21"/>
  <c r="BV161" i="21"/>
  <c r="CA188" i="21"/>
  <c r="CO187" i="21"/>
  <c r="CZ157" i="21"/>
  <c r="DE148" i="21"/>
  <c r="DC60" i="21"/>
  <c r="BC58" i="21"/>
  <c r="AW54" i="21"/>
  <c r="AZ27" i="21"/>
  <c r="CS12" i="21"/>
  <c r="AB188" i="21"/>
  <c r="CZ174" i="21"/>
  <c r="DC160" i="21"/>
  <c r="CK128" i="21"/>
  <c r="AV114" i="21"/>
  <c r="CV110" i="21"/>
  <c r="DC104" i="21"/>
  <c r="CU88" i="21"/>
  <c r="CU22" i="21"/>
  <c r="BI203" i="7"/>
  <c r="AV203" i="7"/>
  <c r="BJ203" i="7"/>
  <c r="AW203" i="7"/>
  <c r="AY203" i="7"/>
  <c r="BM203" i="7"/>
  <c r="AZ203" i="7"/>
  <c r="BK203" i="7"/>
  <c r="AX203" i="7"/>
  <c r="BH203" i="7"/>
  <c r="BN203" i="7"/>
  <c r="X160" i="7"/>
  <c r="X124" i="7"/>
  <c r="X114" i="7"/>
  <c r="X112" i="7"/>
  <c r="X110" i="7"/>
  <c r="X108" i="7"/>
  <c r="X106" i="7"/>
  <c r="X104" i="7"/>
  <c r="X102" i="7"/>
  <c r="X100" i="7"/>
  <c r="X98" i="7"/>
  <c r="X96" i="7"/>
  <c r="X94" i="7"/>
  <c r="X52" i="7"/>
  <c r="X50" i="7"/>
  <c r="X48" i="7"/>
  <c r="X44" i="7"/>
  <c r="AE44" i="3"/>
  <c r="AN43" i="3"/>
  <c r="AH9" i="3"/>
  <c r="AN9" i="3"/>
  <c r="AL9" i="3"/>
  <c r="AD9" i="3"/>
  <c r="AJ9" i="3"/>
  <c r="AO9" i="3"/>
  <c r="AI9" i="3"/>
  <c r="AM9" i="3"/>
  <c r="AK9" i="3"/>
  <c r="AG9" i="3"/>
  <c r="AF9" i="3"/>
  <c r="AE9" i="3"/>
  <c r="AY20" i="3"/>
  <c r="AW20" i="3"/>
  <c r="BC20" i="3"/>
  <c r="BD20" i="3"/>
  <c r="BF20" i="3"/>
  <c r="AX20" i="3"/>
  <c r="AZ20" i="3"/>
  <c r="BA20" i="3"/>
  <c r="BG20" i="3"/>
  <c r="FV20" i="3"/>
  <c r="BE20" i="3"/>
  <c r="BB20" i="3"/>
  <c r="AH7" i="3"/>
  <c r="AN7" i="3"/>
  <c r="AK7" i="3"/>
  <c r="AL7" i="3"/>
  <c r="AE7" i="3"/>
  <c r="AF7" i="3"/>
  <c r="AI7" i="3"/>
  <c r="AG7" i="3"/>
  <c r="AD7" i="3"/>
  <c r="AO7" i="3"/>
  <c r="AM7" i="3"/>
  <c r="AJ7" i="3"/>
  <c r="BE44" i="3"/>
  <c r="BF44" i="3"/>
  <c r="AY44" i="3"/>
  <c r="AX44" i="3"/>
  <c r="BD44" i="3"/>
  <c r="BG33" i="3"/>
  <c r="BF33" i="3"/>
  <c r="BD33" i="3"/>
  <c r="AX33" i="3"/>
  <c r="BC33" i="3"/>
  <c r="BB33" i="3"/>
  <c r="BA33" i="3"/>
  <c r="AW33" i="3"/>
  <c r="AY33" i="3"/>
  <c r="BE33" i="3"/>
  <c r="AZ33" i="3"/>
  <c r="AG17" i="3"/>
  <c r="AI17" i="3"/>
  <c r="AN17" i="3"/>
  <c r="AE17" i="3"/>
  <c r="BF38" i="3"/>
  <c r="AW38" i="3"/>
  <c r="BC38" i="3"/>
  <c r="BE38" i="3"/>
  <c r="AZ38" i="3"/>
  <c r="BA38" i="3"/>
  <c r="BG38" i="3"/>
  <c r="AX38" i="3"/>
  <c r="BD38" i="3"/>
  <c r="AY38" i="3"/>
  <c r="BB38" i="3"/>
  <c r="AO45" i="3"/>
  <c r="AN45" i="3"/>
  <c r="AH45" i="3"/>
  <c r="AG45" i="3"/>
  <c r="AF45" i="3"/>
  <c r="AE42" i="3"/>
  <c r="AN42" i="3"/>
  <c r="AK42" i="3"/>
  <c r="AH42" i="3"/>
  <c r="AF42" i="3"/>
  <c r="AD42" i="3"/>
  <c r="AM42" i="3"/>
  <c r="AG42" i="3"/>
  <c r="AI42" i="3"/>
  <c r="AO42" i="3"/>
  <c r="AL42" i="3"/>
  <c r="AJ42" i="3"/>
  <c r="BF22" i="3"/>
  <c r="BC22" i="3"/>
  <c r="AW22" i="3"/>
  <c r="AZ22" i="3"/>
  <c r="BG22" i="3"/>
  <c r="AY22" i="3"/>
  <c r="AX22" i="3"/>
  <c r="BA22" i="3"/>
  <c r="BD22" i="3"/>
  <c r="BE22" i="3"/>
  <c r="BB22" i="3"/>
  <c r="AM44" i="3"/>
  <c r="AL44" i="3"/>
  <c r="AN44" i="3"/>
  <c r="AI44" i="3"/>
  <c r="AK44" i="3"/>
  <c r="AG44" i="3"/>
  <c r="BB35" i="3"/>
  <c r="AY35" i="3"/>
  <c r="BE35" i="3"/>
  <c r="AC35" i="3"/>
  <c r="BF35" i="3"/>
  <c r="AX35" i="3"/>
  <c r="BG35" i="3"/>
  <c r="BC35" i="3"/>
  <c r="AZ35" i="3"/>
  <c r="BD35" i="3"/>
  <c r="BA35" i="3"/>
  <c r="AW35" i="3"/>
  <c r="AX24" i="3"/>
  <c r="BE24" i="3"/>
  <c r="BF24" i="3"/>
  <c r="AY24" i="3"/>
  <c r="AZ24" i="3"/>
  <c r="BC24" i="3"/>
  <c r="BD24" i="3"/>
  <c r="BG24" i="3"/>
  <c r="AW24" i="3"/>
  <c r="BB24" i="3"/>
  <c r="BA24" i="3"/>
  <c r="AM13" i="3"/>
  <c r="AH13" i="3"/>
  <c r="AO13" i="3"/>
  <c r="AF13" i="3"/>
  <c r="AJ13" i="3"/>
  <c r="AK13" i="3"/>
  <c r="BA16" i="3"/>
  <c r="BB16" i="3"/>
  <c r="AW16" i="3"/>
  <c r="BE16" i="3"/>
  <c r="BG16" i="3"/>
  <c r="AX16" i="3"/>
  <c r="BD16" i="3"/>
  <c r="BC16" i="3"/>
  <c r="AZ16" i="3"/>
  <c r="AY16" i="3"/>
  <c r="BF16" i="3"/>
  <c r="DP29" i="3"/>
  <c r="BF29" i="3"/>
  <c r="BB29" i="3"/>
  <c r="AX29" i="3"/>
  <c r="BA29" i="3"/>
  <c r="AZ29" i="3"/>
  <c r="AL20" i="3"/>
  <c r="AN20" i="3"/>
  <c r="AI20" i="3"/>
  <c r="AK20" i="3"/>
  <c r="AH20" i="3"/>
  <c r="AJ20" i="3"/>
  <c r="AG20" i="3"/>
  <c r="AW25" i="3"/>
  <c r="BC25" i="3"/>
  <c r="AZ25" i="3"/>
  <c r="AY25" i="3"/>
  <c r="BF25" i="3"/>
  <c r="BD25" i="3"/>
  <c r="BE25" i="3"/>
  <c r="BA25" i="3"/>
  <c r="BB25" i="3"/>
  <c r="AX25" i="3"/>
  <c r="BG25" i="3"/>
  <c r="AL10" i="3"/>
  <c r="AF10" i="3"/>
  <c r="AM10" i="3"/>
  <c r="AG10" i="3"/>
  <c r="AE10" i="3"/>
  <c r="AN10" i="3"/>
  <c r="BC39" i="3"/>
  <c r="BA39" i="3"/>
  <c r="AC39" i="3"/>
  <c r="BG39" i="3"/>
  <c r="AW39" i="3"/>
  <c r="AZ39" i="3"/>
  <c r="AX39" i="3"/>
  <c r="BE39" i="3"/>
  <c r="AY39" i="3"/>
  <c r="BB39" i="3"/>
  <c r="BF39" i="3"/>
  <c r="BD39" i="3"/>
  <c r="BD37" i="3"/>
  <c r="AW37" i="3"/>
  <c r="AC37" i="3"/>
  <c r="BE37" i="3"/>
  <c r="FV31" i="3"/>
  <c r="BB31" i="3"/>
  <c r="AY31" i="3"/>
  <c r="AC31" i="3"/>
  <c r="AZ31" i="3"/>
  <c r="AX31" i="3"/>
  <c r="BF31" i="3"/>
  <c r="BG31" i="3"/>
  <c r="BA31" i="3"/>
  <c r="AW31" i="3"/>
  <c r="BE31" i="3"/>
  <c r="BD31" i="3"/>
  <c r="BC31" i="3"/>
  <c r="BD36" i="3"/>
  <c r="AX36" i="3"/>
  <c r="AY36" i="3"/>
  <c r="BA36" i="3"/>
  <c r="BC36" i="3"/>
  <c r="AW36" i="3"/>
  <c r="BF36" i="3"/>
  <c r="AZ36" i="3"/>
  <c r="BB36" i="3"/>
  <c r="BE36" i="3"/>
  <c r="BG36" i="3"/>
  <c r="BF26" i="3"/>
  <c r="AY26" i="3"/>
  <c r="BD26" i="3"/>
  <c r="BC26" i="3"/>
  <c r="BE26" i="3"/>
  <c r="BB26" i="3"/>
  <c r="AZ26" i="3"/>
  <c r="AW26" i="3"/>
  <c r="AX26" i="3"/>
  <c r="BA26" i="3"/>
  <c r="BG26" i="3"/>
  <c r="AK16" i="3"/>
  <c r="AL16" i="3"/>
  <c r="AC16" i="3"/>
  <c r="AN16" i="3"/>
  <c r="AO16" i="3"/>
  <c r="AD16" i="3"/>
  <c r="BG18" i="3"/>
  <c r="AY18" i="3"/>
  <c r="AZ18" i="3"/>
  <c r="BF18" i="3"/>
  <c r="BC18" i="3"/>
  <c r="AX18" i="3"/>
  <c r="BD18" i="3"/>
  <c r="BA18" i="3"/>
  <c r="AW18" i="3"/>
  <c r="BB18" i="3"/>
  <c r="BE18" i="3"/>
  <c r="BD14" i="3"/>
  <c r="BB14" i="3"/>
  <c r="AY14" i="3"/>
  <c r="AX14" i="3"/>
  <c r="BG14" i="3"/>
  <c r="BE14" i="3"/>
  <c r="BF14" i="3"/>
  <c r="BA14" i="3"/>
  <c r="BC14" i="3"/>
  <c r="AZ14" i="3"/>
  <c r="AW14" i="3"/>
  <c r="AZ17" i="3"/>
  <c r="BF17" i="3"/>
  <c r="BD17" i="3"/>
  <c r="BE17" i="3"/>
  <c r="BG17" i="3"/>
  <c r="AY17" i="3"/>
  <c r="BB17" i="3"/>
  <c r="BC17" i="3"/>
  <c r="AW17" i="3"/>
  <c r="AX17" i="3"/>
  <c r="BA17" i="3"/>
  <c r="BB34" i="3"/>
  <c r="BE34" i="3"/>
  <c r="AX34" i="3"/>
  <c r="BD34" i="3"/>
  <c r="BA34" i="3"/>
  <c r="AY34" i="3"/>
  <c r="BF34" i="3"/>
  <c r="BG34" i="3"/>
  <c r="BC34" i="3"/>
  <c r="AZ34" i="3"/>
  <c r="AW34" i="3"/>
  <c r="AW28" i="3"/>
  <c r="AZ28" i="3"/>
  <c r="BG28" i="3"/>
  <c r="AY28" i="3"/>
  <c r="BB28" i="3"/>
  <c r="BC28" i="3"/>
  <c r="AX28" i="3"/>
  <c r="BE28" i="3"/>
  <c r="BD28" i="3"/>
  <c r="AC28" i="3"/>
  <c r="DP28" i="3"/>
  <c r="BF28" i="3"/>
  <c r="BA28" i="3"/>
  <c r="AI33" i="3"/>
  <c r="AM33" i="3"/>
  <c r="AJ33" i="3"/>
  <c r="AD33" i="3"/>
  <c r="AE33" i="3"/>
  <c r="AL33" i="3"/>
  <c r="AK33" i="3"/>
  <c r="AH33" i="3"/>
  <c r="AG33" i="3"/>
  <c r="AF33" i="3"/>
  <c r="AN33" i="3"/>
  <c r="AO33" i="3"/>
  <c r="AC33" i="3"/>
  <c r="AC29" i="3"/>
  <c r="BG21" i="3"/>
  <c r="AW21" i="3"/>
  <c r="AX21" i="3"/>
  <c r="FV21" i="3"/>
  <c r="BA21" i="3"/>
  <c r="BB21" i="3"/>
  <c r="BD21" i="3"/>
  <c r="AZ21" i="3"/>
  <c r="AC21" i="3"/>
  <c r="BC21" i="3"/>
  <c r="AY21" i="3"/>
  <c r="BF21" i="3"/>
  <c r="BE21" i="3"/>
  <c r="AW23" i="3"/>
  <c r="AX23" i="3"/>
  <c r="AZ23" i="3"/>
  <c r="BB23" i="3"/>
  <c r="BC23" i="3"/>
  <c r="BD23" i="3"/>
  <c r="BA23" i="3"/>
  <c r="AY23" i="3"/>
  <c r="AC23" i="3"/>
  <c r="BG23" i="3"/>
  <c r="BF23" i="3"/>
  <c r="BE23" i="3"/>
  <c r="AI12" i="3"/>
  <c r="AF12" i="3"/>
  <c r="AM12" i="3"/>
  <c r="AL12" i="3"/>
  <c r="AJ12" i="3"/>
  <c r="AE12" i="3"/>
  <c r="AY19" i="3"/>
  <c r="BC19" i="3"/>
  <c r="BG19" i="3"/>
  <c r="BF19" i="3"/>
  <c r="BD19" i="3"/>
  <c r="AW19" i="3"/>
  <c r="AZ19" i="3"/>
  <c r="BA19" i="3"/>
  <c r="BE19" i="3"/>
  <c r="AX19" i="3"/>
  <c r="BB19" i="3"/>
  <c r="AM15" i="3"/>
  <c r="AH15" i="3"/>
  <c r="AJ15" i="3"/>
  <c r="AE15" i="3"/>
  <c r="AG15" i="3"/>
  <c r="AO15" i="3"/>
  <c r="AD15" i="3"/>
  <c r="AL15" i="3"/>
  <c r="AN15" i="3"/>
  <c r="AK15" i="3"/>
  <c r="AI15" i="3"/>
  <c r="AF15" i="3"/>
  <c r="AN19" i="3"/>
  <c r="AF19" i="3"/>
  <c r="AK19" i="3"/>
  <c r="AI19" i="3"/>
  <c r="AJ19" i="3"/>
  <c r="AH19" i="3"/>
  <c r="ES8" i="3"/>
  <c r="AW8" i="3"/>
  <c r="BB8" i="3"/>
  <c r="BG8" i="3"/>
  <c r="AZ8" i="3"/>
  <c r="BE8" i="3"/>
  <c r="BC8" i="3"/>
  <c r="BA8" i="3"/>
  <c r="AY8" i="3"/>
  <c r="AC8" i="3"/>
  <c r="BF8" i="3"/>
  <c r="BD8" i="3"/>
  <c r="AX8" i="3"/>
  <c r="AC7" i="3"/>
  <c r="BD7" i="3"/>
  <c r="BB7" i="3"/>
  <c r="BF7" i="3"/>
  <c r="BG7" i="3"/>
  <c r="AZ7" i="3"/>
  <c r="BA7" i="3"/>
  <c r="DP41" i="3"/>
  <c r="BB41" i="3"/>
  <c r="AZ41" i="3"/>
  <c r="BG41" i="3"/>
  <c r="BA41" i="3"/>
  <c r="BD41" i="3"/>
  <c r="BC41" i="3"/>
  <c r="AX41" i="3"/>
  <c r="AY41" i="3"/>
  <c r="AW41" i="3"/>
  <c r="BF41" i="3"/>
  <c r="AC41" i="3"/>
  <c r="BE41" i="3"/>
  <c r="AG43" i="3"/>
  <c r="AM43" i="3"/>
  <c r="AE43" i="3"/>
  <c r="AI43" i="3"/>
  <c r="AO43" i="3"/>
  <c r="AJ43" i="3"/>
  <c r="BE32" i="3"/>
  <c r="BG32" i="3"/>
  <c r="FV32" i="3"/>
  <c r="BC32" i="3"/>
  <c r="BB32" i="3"/>
  <c r="AZ32" i="3"/>
  <c r="AW32" i="3"/>
  <c r="AX32" i="3"/>
  <c r="BD32" i="3"/>
  <c r="AY32" i="3"/>
  <c r="BA32" i="3"/>
  <c r="BF32" i="3"/>
  <c r="AC25" i="3"/>
  <c r="AC22" i="3"/>
  <c r="AC11" i="3"/>
  <c r="AX11" i="3"/>
  <c r="BC11" i="3"/>
  <c r="BD11" i="3"/>
  <c r="BB11" i="3"/>
  <c r="FV11" i="3"/>
  <c r="BE11" i="3"/>
  <c r="BG11" i="3"/>
  <c r="AY11" i="3"/>
  <c r="BF11" i="3"/>
  <c r="BA11" i="3"/>
  <c r="AZ11" i="3"/>
  <c r="AW11" i="3"/>
  <c r="AI8" i="3"/>
  <c r="AH8" i="3"/>
  <c r="AF8" i="3"/>
  <c r="AD8" i="3"/>
  <c r="AO8" i="3"/>
  <c r="AG8" i="3"/>
  <c r="AM8" i="3"/>
  <c r="AJ8" i="3"/>
  <c r="AN8" i="3"/>
  <c r="AL8" i="3"/>
  <c r="AE8" i="3"/>
  <c r="AK8" i="3"/>
  <c r="AM11" i="3"/>
  <c r="AF11" i="3"/>
  <c r="AJ11" i="3"/>
  <c r="AK11" i="3"/>
  <c r="AI11" i="3"/>
  <c r="AD11" i="3"/>
  <c r="AO11" i="3"/>
  <c r="AN11" i="3"/>
  <c r="AH11" i="3"/>
  <c r="AL11" i="3"/>
  <c r="AG11" i="3"/>
  <c r="AE11" i="3"/>
  <c r="AW13" i="3"/>
  <c r="BB13" i="3"/>
  <c r="AZ13" i="3"/>
  <c r="BE13" i="3"/>
  <c r="BG13" i="3"/>
  <c r="BA13" i="3"/>
  <c r="BD13" i="3"/>
  <c r="BC13" i="3"/>
  <c r="BF13" i="3"/>
  <c r="AX13" i="3"/>
  <c r="AY13" i="3"/>
  <c r="BB12" i="3"/>
  <c r="BG12" i="3"/>
  <c r="BA12" i="3"/>
  <c r="BF12" i="3"/>
  <c r="AZ12" i="3"/>
  <c r="AX12" i="3"/>
  <c r="AW12" i="3"/>
  <c r="AY12" i="3"/>
  <c r="BD12" i="3"/>
  <c r="BE12" i="3"/>
  <c r="BC12" i="3"/>
  <c r="AW9" i="3"/>
  <c r="BD9" i="3"/>
  <c r="BC9" i="3"/>
  <c r="BA9" i="3"/>
  <c r="AX9" i="3"/>
  <c r="AY9" i="3"/>
  <c r="AC9" i="3"/>
  <c r="BB9" i="3"/>
  <c r="BG9" i="3"/>
  <c r="BE9" i="3"/>
  <c r="BF9" i="3"/>
  <c r="AZ9" i="3"/>
  <c r="AY166" i="21" l="1"/>
  <c r="CQ63" i="21"/>
  <c r="V4" i="3"/>
  <c r="X4" i="18"/>
  <c r="AS4" i="16"/>
  <c r="CR26" i="21"/>
  <c r="CI67" i="21"/>
  <c r="CY55" i="21"/>
  <c r="AY94" i="21"/>
  <c r="BD58" i="21"/>
  <c r="BA44" i="21"/>
  <c r="CP16" i="21"/>
  <c r="BY172" i="21"/>
  <c r="CC11" i="21"/>
  <c r="BC108" i="21"/>
  <c r="BY116" i="21"/>
  <c r="CJ54" i="21"/>
  <c r="CR105" i="21"/>
  <c r="AZ174" i="21"/>
  <c r="CK164" i="21"/>
  <c r="AY156" i="21"/>
  <c r="DD39" i="21"/>
  <c r="BZ167" i="21"/>
  <c r="CL151" i="21"/>
  <c r="BY84" i="21"/>
  <c r="DC19" i="21"/>
  <c r="CE105" i="21"/>
  <c r="DD161" i="21"/>
  <c r="CN97" i="21"/>
  <c r="BZ26" i="21"/>
  <c r="CM167" i="21"/>
  <c r="BC62" i="21"/>
  <c r="CY156" i="21"/>
  <c r="AV27" i="21"/>
  <c r="CP66" i="21"/>
  <c r="CZ147" i="21"/>
  <c r="DE122" i="21"/>
  <c r="CC138" i="21"/>
  <c r="CJ168" i="21"/>
  <c r="CQ42" i="21"/>
  <c r="BU38" i="21"/>
  <c r="AZ162" i="21"/>
  <c r="CF55" i="21"/>
  <c r="CV42" i="21"/>
  <c r="CZ49" i="21"/>
  <c r="CV121" i="21"/>
  <c r="BC19" i="21"/>
  <c r="BC112" i="21"/>
  <c r="CD147" i="21"/>
  <c r="CV178" i="21"/>
  <c r="BU26" i="21"/>
  <c r="DC95" i="21"/>
  <c r="CE148" i="21"/>
  <c r="CM162" i="21"/>
  <c r="CZ139" i="21"/>
  <c r="CM147" i="21"/>
  <c r="BA97" i="21"/>
  <c r="AZ71" i="21"/>
  <c r="BD46" i="21"/>
  <c r="CS17" i="21"/>
  <c r="AZ26" i="21"/>
  <c r="CY38" i="21"/>
  <c r="CN136" i="21"/>
  <c r="CM139" i="21"/>
  <c r="AU24" i="21"/>
  <c r="CV74" i="21"/>
  <c r="BY119" i="21"/>
  <c r="BU135" i="21"/>
  <c r="CY176" i="21"/>
  <c r="CP19" i="21"/>
  <c r="CC20" i="21"/>
  <c r="CS164" i="21"/>
  <c r="BC160" i="21"/>
  <c r="CV122" i="21"/>
  <c r="CA97" i="21"/>
  <c r="CU139" i="21"/>
  <c r="CC87" i="21"/>
  <c r="AY63" i="21"/>
  <c r="CP172" i="21"/>
  <c r="CV26" i="21"/>
  <c r="AU107" i="21"/>
  <c r="BA74" i="21"/>
  <c r="CZ119" i="21"/>
  <c r="BU15" i="21"/>
  <c r="CI174" i="21"/>
  <c r="CA157" i="21"/>
  <c r="CM165" i="21"/>
  <c r="BV135" i="21"/>
  <c r="BV23" i="21"/>
  <c r="BZ63" i="21"/>
  <c r="CN130" i="21"/>
  <c r="DA42" i="21"/>
  <c r="BE48" i="21"/>
  <c r="AZ166" i="21"/>
  <c r="CI26" i="21"/>
  <c r="AV86" i="21"/>
  <c r="CA116" i="21"/>
  <c r="DC128" i="21"/>
  <c r="CH146" i="21"/>
  <c r="AZ70" i="21"/>
  <c r="BD23" i="21"/>
  <c r="AW122" i="21"/>
  <c r="BA49" i="21"/>
  <c r="AV147" i="21"/>
  <c r="CC15" i="21"/>
  <c r="BX97" i="21"/>
  <c r="BC18" i="21"/>
  <c r="CU172" i="21"/>
  <c r="CU15" i="21"/>
  <c r="CY128" i="21"/>
  <c r="CN161" i="21"/>
  <c r="CA40" i="21"/>
  <c r="CE48" i="21"/>
  <c r="CZ86" i="21"/>
  <c r="CZ169" i="21"/>
  <c r="CD19" i="21"/>
  <c r="CJ46" i="21"/>
  <c r="CN126" i="21"/>
  <c r="CV23" i="21"/>
  <c r="CH94" i="21"/>
  <c r="CV147" i="21"/>
  <c r="CQ151" i="21"/>
  <c r="CH108" i="21"/>
  <c r="AU82" i="21"/>
  <c r="BW48" i="21"/>
  <c r="CE177" i="21"/>
  <c r="BU103" i="21"/>
  <c r="BU11" i="21"/>
  <c r="CD134" i="21"/>
  <c r="CQ23" i="21"/>
  <c r="BU146" i="21"/>
  <c r="DA174" i="21"/>
  <c r="DD19" i="21"/>
  <c r="CM22" i="21"/>
  <c r="BC36" i="21"/>
  <c r="CI167" i="21"/>
  <c r="DC55" i="21"/>
  <c r="CL35" i="21"/>
  <c r="CP36" i="21"/>
  <c r="CH19" i="21"/>
  <c r="CD119" i="21"/>
  <c r="CN177" i="21"/>
  <c r="CH12" i="21"/>
  <c r="CH95" i="21"/>
  <c r="CU103" i="21"/>
  <c r="BY94" i="21"/>
  <c r="BX77" i="21"/>
  <c r="CA76" i="21"/>
  <c r="CD70" i="21"/>
  <c r="CP14" i="21"/>
  <c r="BE157" i="21"/>
  <c r="CZ87" i="21"/>
  <c r="BD69" i="21"/>
  <c r="BW46" i="21"/>
  <c r="AU116" i="21"/>
  <c r="CE46" i="21"/>
  <c r="BD61" i="21"/>
  <c r="CM86" i="21"/>
  <c r="CV85" i="21"/>
  <c r="CR157" i="21"/>
  <c r="BE45" i="21"/>
  <c r="DC16" i="21"/>
  <c r="BA72" i="21"/>
  <c r="CD125" i="21"/>
  <c r="CI22" i="21"/>
  <c r="CH107" i="21"/>
  <c r="CH172" i="21"/>
  <c r="CN29" i="21"/>
  <c r="CM19" i="21"/>
  <c r="CU95" i="21"/>
  <c r="CJ74" i="21"/>
  <c r="CU107" i="21"/>
  <c r="BW121" i="21"/>
  <c r="CP128" i="21"/>
  <c r="BC132" i="21"/>
  <c r="DD138" i="21"/>
  <c r="BE88" i="21"/>
  <c r="CW96" i="21"/>
  <c r="CA126" i="21"/>
  <c r="CA152" i="21"/>
  <c r="CN170" i="21"/>
  <c r="DD58" i="21"/>
  <c r="CD58" i="21"/>
  <c r="CL124" i="21"/>
  <c r="DE157" i="21"/>
  <c r="CL83" i="21"/>
  <c r="DE161" i="21"/>
  <c r="BC80" i="21"/>
  <c r="CU55" i="21"/>
  <c r="CC128" i="21"/>
  <c r="CA170" i="21"/>
  <c r="AV21" i="21"/>
  <c r="CA49" i="21"/>
  <c r="DD23" i="21"/>
  <c r="BV85" i="21"/>
  <c r="CI70" i="21"/>
  <c r="BA26" i="21"/>
  <c r="CW158" i="21"/>
  <c r="BC115" i="21"/>
  <c r="BD38" i="21"/>
  <c r="CI38" i="21"/>
  <c r="CJ157" i="21"/>
  <c r="CD146" i="21"/>
  <c r="CM63" i="21"/>
  <c r="CC140" i="21"/>
  <c r="BA161" i="21"/>
  <c r="BW162" i="21"/>
  <c r="AZ59" i="21"/>
  <c r="AY128" i="21"/>
  <c r="DC155" i="21"/>
  <c r="CR177" i="21"/>
  <c r="BU116" i="21"/>
  <c r="AW46" i="21"/>
  <c r="DA40" i="21"/>
  <c r="BD62" i="21"/>
  <c r="DC14" i="21"/>
  <c r="CX163" i="21"/>
  <c r="BE126" i="21"/>
  <c r="CQ69" i="21"/>
  <c r="AZ87" i="21"/>
  <c r="CE142" i="21"/>
  <c r="CH55" i="21"/>
  <c r="CR109" i="21"/>
  <c r="DE142" i="21"/>
  <c r="AV174" i="21"/>
  <c r="BA30" i="21"/>
  <c r="AU108" i="21"/>
  <c r="AU124" i="21"/>
  <c r="AZ22" i="21"/>
  <c r="BA40" i="21"/>
  <c r="BV38" i="21"/>
  <c r="AW28" i="21"/>
  <c r="CW28" i="21"/>
  <c r="CJ40" i="21"/>
  <c r="CU151" i="21"/>
  <c r="CR45" i="21"/>
  <c r="BE26" i="21"/>
  <c r="BE73" i="21"/>
  <c r="BZ66" i="21"/>
  <c r="CJ73" i="21"/>
  <c r="CW114" i="21"/>
  <c r="DE177" i="21"/>
  <c r="CI139" i="21"/>
  <c r="CW73" i="21"/>
  <c r="CU36" i="21"/>
  <c r="CR113" i="21"/>
  <c r="BC124" i="21"/>
  <c r="AY11" i="21"/>
  <c r="BC11" i="21"/>
  <c r="DD63" i="21"/>
  <c r="CC79" i="21"/>
  <c r="CH42" i="21"/>
  <c r="AW57" i="21"/>
  <c r="CJ58" i="21"/>
  <c r="CW93" i="21"/>
  <c r="CQ131" i="21"/>
  <c r="AZ111" i="21"/>
  <c r="CP100" i="21"/>
  <c r="BU168" i="21"/>
  <c r="BD153" i="21"/>
  <c r="CL135" i="21"/>
  <c r="DE54" i="21"/>
  <c r="BV123" i="21"/>
  <c r="CU44" i="21"/>
  <c r="BY74" i="21"/>
  <c r="BZ51" i="21"/>
  <c r="CB99" i="21"/>
  <c r="BY71" i="21"/>
  <c r="AV111" i="21"/>
  <c r="CQ153" i="21"/>
  <c r="AV97" i="21"/>
  <c r="CM90" i="21"/>
  <c r="CN93" i="21"/>
  <c r="DA57" i="21"/>
  <c r="BD34" i="21"/>
  <c r="BY47" i="21"/>
  <c r="CI33" i="21"/>
  <c r="CQ178" i="21"/>
  <c r="CY74" i="21"/>
  <c r="CP72" i="21"/>
  <c r="DD49" i="21"/>
  <c r="DC152" i="21"/>
  <c r="CN145" i="21"/>
  <c r="CL71" i="21"/>
  <c r="CE150" i="21"/>
  <c r="BU48" i="21"/>
  <c r="AY88" i="21"/>
  <c r="DB99" i="21"/>
  <c r="BA98" i="21"/>
  <c r="CR168" i="21"/>
  <c r="BD49" i="21"/>
  <c r="BA93" i="21"/>
  <c r="DD34" i="21"/>
  <c r="CF95" i="21"/>
  <c r="CU46" i="21"/>
  <c r="CM117" i="21"/>
  <c r="AW82" i="21"/>
  <c r="DC26" i="21"/>
  <c r="CK151" i="21"/>
  <c r="DD178" i="21"/>
  <c r="BE93" i="21"/>
  <c r="CC43" i="21"/>
  <c r="CL139" i="21"/>
  <c r="CY139" i="21"/>
  <c r="CL88" i="21"/>
  <c r="CA132" i="21"/>
  <c r="BE56" i="21"/>
  <c r="CJ137" i="21"/>
  <c r="AU40" i="21"/>
  <c r="BW145" i="21"/>
  <c r="CI34" i="21"/>
  <c r="CN14" i="21"/>
  <c r="BU175" i="21"/>
  <c r="AU175" i="21"/>
  <c r="CP174" i="21"/>
  <c r="BC174" i="21"/>
  <c r="CE172" i="21"/>
  <c r="DE172" i="21"/>
  <c r="CN172" i="21"/>
  <c r="CA172" i="21"/>
  <c r="CZ171" i="21"/>
  <c r="BZ171" i="21"/>
  <c r="CM171" i="21"/>
  <c r="AZ171" i="21"/>
  <c r="BE164" i="21"/>
  <c r="CR164" i="21"/>
  <c r="CI159" i="21"/>
  <c r="CV159" i="21"/>
  <c r="AZ153" i="21"/>
  <c r="BZ153" i="21"/>
  <c r="CM153" i="21"/>
  <c r="BE150" i="21"/>
  <c r="DE150" i="21"/>
  <c r="BZ149" i="21"/>
  <c r="CM149" i="21"/>
  <c r="CU148" i="21"/>
  <c r="BU148" i="21"/>
  <c r="BW146" i="21"/>
  <c r="CW146" i="21"/>
  <c r="CR144" i="21"/>
  <c r="BE144" i="21"/>
  <c r="DE144" i="21"/>
  <c r="CU143" i="21"/>
  <c r="BU143" i="21"/>
  <c r="DC142" i="21"/>
  <c r="CP142" i="21"/>
  <c r="CN140" i="21"/>
  <c r="CA140" i="21"/>
  <c r="CE132" i="21"/>
  <c r="DE132" i="21"/>
  <c r="CN128" i="21"/>
  <c r="DA128" i="21"/>
  <c r="CQ127" i="21"/>
  <c r="DD127" i="21"/>
  <c r="CD127" i="21"/>
  <c r="BD127" i="21"/>
  <c r="CD117" i="21"/>
  <c r="DD117" i="21"/>
  <c r="BV115" i="21"/>
  <c r="CI115" i="21"/>
  <c r="CV115" i="21"/>
  <c r="DD110" i="21"/>
  <c r="BD110" i="21"/>
  <c r="CQ105" i="21"/>
  <c r="BD105" i="21"/>
  <c r="BV102" i="21"/>
  <c r="CV102" i="21"/>
  <c r="CI102" i="21"/>
  <c r="CI98" i="21"/>
  <c r="CV98" i="21"/>
  <c r="AV98" i="21"/>
  <c r="CM91" i="21"/>
  <c r="AZ91" i="21"/>
  <c r="CD90" i="21"/>
  <c r="BD90" i="21"/>
  <c r="AZ89" i="21"/>
  <c r="BZ89" i="21"/>
  <c r="BV89" i="21"/>
  <c r="CI89" i="21"/>
  <c r="DE78" i="21"/>
  <c r="CE78" i="21"/>
  <c r="BY76" i="21"/>
  <c r="AY76" i="21"/>
  <c r="BY75" i="21"/>
  <c r="CY75" i="21"/>
  <c r="BU74" i="21"/>
  <c r="CU74" i="21"/>
  <c r="CH74" i="21"/>
  <c r="BC71" i="21"/>
  <c r="CP71" i="21"/>
  <c r="DC71" i="21"/>
  <c r="AF192" i="21"/>
  <c r="BV51" i="21"/>
  <c r="CI51" i="21"/>
  <c r="BC28" i="21"/>
  <c r="CC28" i="21"/>
  <c r="CP28" i="21"/>
  <c r="CJ13" i="21"/>
  <c r="CW13" i="21"/>
  <c r="CI7" i="21"/>
  <c r="AV7" i="21"/>
  <c r="CE164" i="21"/>
  <c r="DC174" i="21"/>
  <c r="BZ163" i="21"/>
  <c r="BD111" i="21"/>
  <c r="BW178" i="21"/>
  <c r="AW178" i="21"/>
  <c r="AU160" i="21"/>
  <c r="CU160" i="21"/>
  <c r="CL159" i="21"/>
  <c r="CY159" i="21"/>
  <c r="CH156" i="21"/>
  <c r="CU156" i="21"/>
  <c r="BD151" i="21"/>
  <c r="DD151" i="21"/>
  <c r="BY144" i="21"/>
  <c r="CY144" i="21"/>
  <c r="BA142" i="21"/>
  <c r="CN142" i="21"/>
  <c r="CV134" i="21"/>
  <c r="BV134" i="21"/>
  <c r="BE121" i="21"/>
  <c r="CE121" i="21"/>
  <c r="BA113" i="21"/>
  <c r="DA113" i="21"/>
  <c r="CJ110" i="21"/>
  <c r="AW110" i="21"/>
  <c r="CY107" i="21"/>
  <c r="CL107" i="21"/>
  <c r="DC106" i="21"/>
  <c r="CP106" i="21"/>
  <c r="CR100" i="21"/>
  <c r="CE100" i="21"/>
  <c r="BU99" i="21"/>
  <c r="CH99" i="21"/>
  <c r="CI87" i="21"/>
  <c r="CV87" i="21"/>
  <c r="CU84" i="21"/>
  <c r="CH84" i="21"/>
  <c r="DC83" i="21"/>
  <c r="BC83" i="21"/>
  <c r="CH80" i="21"/>
  <c r="BU80" i="21"/>
  <c r="CU80" i="21"/>
  <c r="CL79" i="21"/>
  <c r="CY79" i="21"/>
  <c r="CQ67" i="21"/>
  <c r="CD67" i="21"/>
  <c r="CV63" i="21"/>
  <c r="AV63" i="21"/>
  <c r="BV62" i="21"/>
  <c r="CI62" i="21"/>
  <c r="DD59" i="21"/>
  <c r="CD59" i="21"/>
  <c r="BW49" i="21"/>
  <c r="CJ49" i="21"/>
  <c r="CE41" i="21"/>
  <c r="BE41" i="21"/>
  <c r="CM38" i="21"/>
  <c r="AZ38" i="21"/>
  <c r="CP35" i="21"/>
  <c r="BC35" i="21"/>
  <c r="BE29" i="21"/>
  <c r="CR29" i="21"/>
  <c r="BY16" i="21"/>
  <c r="AY16" i="21"/>
  <c r="AU16" i="21"/>
  <c r="CU16" i="21"/>
  <c r="AY15" i="21"/>
  <c r="BY15" i="21"/>
  <c r="CY12" i="21"/>
  <c r="BY12" i="21"/>
  <c r="AU12" i="21"/>
  <c r="BU12" i="21"/>
  <c r="CZ59" i="21"/>
  <c r="BW122" i="21"/>
  <c r="DA142" i="21"/>
  <c r="DE170" i="21"/>
  <c r="CW100" i="21"/>
  <c r="BY159" i="21"/>
  <c r="CA42" i="21"/>
  <c r="CD69" i="21"/>
  <c r="CQ99" i="21"/>
  <c r="CM87" i="21"/>
  <c r="CN6" i="21"/>
  <c r="DC15" i="21"/>
  <c r="CQ65" i="21"/>
  <c r="DF163" i="21"/>
  <c r="DD62" i="21"/>
  <c r="CY124" i="21"/>
  <c r="CP11" i="21"/>
  <c r="CJ30" i="21"/>
  <c r="CQ59" i="21"/>
  <c r="BU82" i="21"/>
  <c r="CR126" i="21"/>
  <c r="BV174" i="21"/>
  <c r="BV86" i="21"/>
  <c r="AU55" i="21"/>
  <c r="DA30" i="21"/>
  <c r="CP55" i="21"/>
  <c r="AU103" i="21"/>
  <c r="CP83" i="21"/>
  <c r="BC16" i="21"/>
  <c r="DA26" i="21"/>
  <c r="CJ28" i="21"/>
  <c r="CJ45" i="21"/>
  <c r="DC80" i="21"/>
  <c r="AV71" i="21"/>
  <c r="DD146" i="21"/>
  <c r="CI86" i="21"/>
  <c r="CL140" i="21"/>
  <c r="AV23" i="21"/>
  <c r="BE6" i="21"/>
  <c r="CM67" i="21"/>
  <c r="CP124" i="21"/>
  <c r="CD99" i="21"/>
  <c r="BA29" i="21"/>
  <c r="BD19" i="21"/>
  <c r="CC119" i="21"/>
  <c r="CP119" i="21"/>
  <c r="CE117" i="21"/>
  <c r="DE117" i="21"/>
  <c r="AW77" i="21"/>
  <c r="CJ77" i="21"/>
  <c r="BD71" i="21"/>
  <c r="CD71" i="21"/>
  <c r="AU63" i="21"/>
  <c r="CU63" i="21"/>
  <c r="CV45" i="21"/>
  <c r="CI45" i="21"/>
  <c r="CQ43" i="21"/>
  <c r="DD43" i="21"/>
  <c r="CQ26" i="21"/>
  <c r="BD26" i="21"/>
  <c r="DC20" i="21"/>
  <c r="CP20" i="21"/>
  <c r="CE8" i="21"/>
  <c r="CR8" i="21"/>
  <c r="BV22" i="21"/>
  <c r="CJ88" i="21"/>
  <c r="BY103" i="21"/>
  <c r="AY56" i="21"/>
  <c r="CQ166" i="21"/>
  <c r="CA28" i="21"/>
  <c r="AZ63" i="21"/>
  <c r="CP80" i="21"/>
  <c r="CQ138" i="21"/>
  <c r="CY172" i="21"/>
  <c r="AY144" i="21"/>
  <c r="AV87" i="21"/>
  <c r="BA42" i="21"/>
  <c r="AU99" i="21"/>
  <c r="BZ70" i="21"/>
  <c r="BU84" i="21"/>
  <c r="BE142" i="21"/>
  <c r="BD99" i="21"/>
  <c r="CJ178" i="21"/>
  <c r="CL106" i="21"/>
  <c r="CN73" i="21"/>
  <c r="BU124" i="21"/>
  <c r="BA45" i="21"/>
  <c r="CI142" i="21"/>
  <c r="CL55" i="21"/>
  <c r="BA6" i="21"/>
  <c r="BC56" i="21"/>
  <c r="CC103" i="21"/>
  <c r="DA126" i="21"/>
  <c r="BE174" i="21"/>
  <c r="CJ96" i="21"/>
  <c r="CW122" i="21"/>
  <c r="BV147" i="21"/>
  <c r="CR170" i="21"/>
  <c r="CH15" i="21"/>
  <c r="CV22" i="21"/>
  <c r="AW88" i="21"/>
  <c r="BE100" i="21"/>
  <c r="DA161" i="21"/>
  <c r="DB171" i="21"/>
  <c r="CV166" i="21"/>
  <c r="DE113" i="21"/>
  <c r="DE41" i="21"/>
  <c r="AW48" i="21"/>
  <c r="CA44" i="21"/>
  <c r="DA6" i="21"/>
  <c r="AU95" i="21"/>
  <c r="DD166" i="21"/>
  <c r="DC123" i="21"/>
  <c r="DA76" i="21"/>
  <c r="AV26" i="21"/>
  <c r="CN44" i="21"/>
  <c r="BW30" i="21"/>
  <c r="CU116" i="21"/>
  <c r="DE126" i="21"/>
  <c r="CV135" i="21"/>
  <c r="CJ177" i="21"/>
  <c r="CE113" i="21"/>
  <c r="CR6" i="21"/>
  <c r="BU36" i="21"/>
  <c r="CC55" i="21"/>
  <c r="CH124" i="21"/>
  <c r="DE162" i="21"/>
  <c r="BE162" i="21"/>
  <c r="CV38" i="21"/>
  <c r="BD169" i="21"/>
  <c r="CC35" i="21"/>
  <c r="CH16" i="21"/>
  <c r="AY83" i="21"/>
  <c r="CQ61" i="21"/>
  <c r="BC79" i="21"/>
  <c r="BV70" i="21"/>
  <c r="CN174" i="21"/>
  <c r="BV87" i="21"/>
  <c r="BZ38" i="21"/>
  <c r="DE29" i="21"/>
  <c r="AU84" i="21"/>
  <c r="AU83" i="21"/>
  <c r="AW162" i="21"/>
  <c r="CY56" i="21"/>
  <c r="AY103" i="21"/>
  <c r="CI166" i="21"/>
  <c r="AU172" i="21"/>
  <c r="AV62" i="21"/>
  <c r="BZ19" i="21"/>
  <c r="AY79" i="21"/>
  <c r="CY18" i="21"/>
  <c r="DC103" i="21"/>
  <c r="AW113" i="21"/>
  <c r="BW149" i="21"/>
  <c r="CE170" i="21"/>
  <c r="DE46" i="21"/>
  <c r="CL56" i="21"/>
  <c r="AZ95" i="21"/>
  <c r="AW30" i="21"/>
  <c r="DD134" i="21"/>
  <c r="CE6" i="21"/>
  <c r="BD119" i="21"/>
  <c r="CR130" i="21"/>
  <c r="AW161" i="21"/>
  <c r="DE73" i="21"/>
  <c r="CJ121" i="21"/>
  <c r="BW41" i="21"/>
  <c r="DA177" i="21"/>
  <c r="BA177" i="21"/>
  <c r="CC172" i="21"/>
  <c r="BC172" i="21"/>
  <c r="CI170" i="21"/>
  <c r="AV170" i="21"/>
  <c r="T141" i="9" s="1"/>
  <c r="BC164" i="21"/>
  <c r="CC164" i="21"/>
  <c r="CY164" i="21"/>
  <c r="AY164" i="21"/>
  <c r="DA157" i="21"/>
  <c r="CN157" i="21"/>
  <c r="AW157" i="21"/>
  <c r="BW157" i="21"/>
  <c r="CM151" i="21"/>
  <c r="BZ151" i="21"/>
  <c r="AV142" i="21"/>
  <c r="BV142" i="21"/>
  <c r="CY140" i="21"/>
  <c r="AY140" i="21"/>
  <c r="CV139" i="21"/>
  <c r="BV139" i="21"/>
  <c r="AY132" i="21"/>
  <c r="CL132" i="21"/>
  <c r="CA130" i="21"/>
  <c r="BA130" i="21"/>
  <c r="BY123" i="21"/>
  <c r="CL123" i="21"/>
  <c r="CA121" i="21"/>
  <c r="BA121" i="21"/>
  <c r="CY115" i="21"/>
  <c r="BY115" i="21"/>
  <c r="CJ114" i="21"/>
  <c r="AW114" i="21"/>
  <c r="CJ113" i="21"/>
  <c r="CW113" i="21"/>
  <c r="BA109" i="21"/>
  <c r="CN109" i="21"/>
  <c r="CW109" i="21"/>
  <c r="BW109" i="21"/>
  <c r="BC107" i="21"/>
  <c r="CP107" i="21"/>
  <c r="BZ99" i="21"/>
  <c r="CM99" i="21"/>
  <c r="CD87" i="21"/>
  <c r="BD87" i="21"/>
  <c r="DD85" i="21"/>
  <c r="CQ85" i="21"/>
  <c r="BU79" i="21"/>
  <c r="AU79" i="21"/>
  <c r="CR74" i="21"/>
  <c r="BE74" i="21"/>
  <c r="DA74" i="21"/>
  <c r="CN74" i="21"/>
  <c r="BV71" i="21"/>
  <c r="CV71" i="21"/>
  <c r="DD70" i="21"/>
  <c r="BD70" i="21"/>
  <c r="AV67" i="21"/>
  <c r="BV67" i="21"/>
  <c r="AV59" i="21"/>
  <c r="BV59" i="21"/>
  <c r="CP56" i="21"/>
  <c r="CC56" i="21"/>
  <c r="CI39" i="21"/>
  <c r="AV39" i="21"/>
  <c r="CZ23" i="21"/>
  <c r="BZ23" i="21"/>
  <c r="AU19" i="21"/>
  <c r="BU19" i="21"/>
  <c r="CW6" i="21"/>
  <c r="BW6" i="21"/>
  <c r="CV161" i="21"/>
  <c r="CI161" i="21"/>
  <c r="BE50" i="21"/>
  <c r="DE50" i="21"/>
  <c r="BZ47" i="21"/>
  <c r="AZ47" i="21"/>
  <c r="DA170" i="21"/>
  <c r="BW177" i="21"/>
  <c r="BZ119" i="21"/>
  <c r="CD169" i="21"/>
  <c r="DC168" i="21"/>
  <c r="DD133" i="21"/>
  <c r="BE109" i="21"/>
  <c r="CL164" i="21"/>
  <c r="CH151" i="21"/>
  <c r="CP123" i="21"/>
  <c r="BF127" i="21"/>
  <c r="CU99" i="21"/>
  <c r="CP155" i="21"/>
  <c r="DA49" i="21"/>
  <c r="CY35" i="21"/>
  <c r="CD138" i="21"/>
  <c r="CC115" i="21"/>
  <c r="DE44" i="21"/>
  <c r="CM66" i="21"/>
  <c r="CW110" i="21"/>
  <c r="CJ158" i="21"/>
  <c r="AW41" i="21"/>
  <c r="U120" i="9" s="1"/>
  <c r="AV167" i="21"/>
  <c r="BV166" i="21"/>
  <c r="DE121" i="21"/>
  <c r="CA29" i="21"/>
  <c r="CA162" i="21"/>
  <c r="CV62" i="21"/>
  <c r="CY16" i="21"/>
  <c r="CZ19" i="21"/>
  <c r="CW45" i="21"/>
  <c r="BY124" i="21"/>
  <c r="CA46" i="21"/>
  <c r="AU156" i="21"/>
  <c r="BC103" i="21"/>
  <c r="AW109" i="21"/>
  <c r="CQ119" i="21"/>
  <c r="CY132" i="21"/>
  <c r="BY83" i="21"/>
  <c r="BE46" i="21"/>
  <c r="AV135" i="21"/>
  <c r="CN121" i="21"/>
  <c r="BZ95" i="21"/>
  <c r="CP15" i="21"/>
  <c r="CE109" i="21"/>
  <c r="AY12" i="21"/>
  <c r="BE30" i="21"/>
  <c r="DA46" i="21"/>
  <c r="CV59" i="21"/>
  <c r="CA109" i="21"/>
  <c r="AY115" i="21"/>
  <c r="DC132" i="21"/>
  <c r="CC159" i="21"/>
  <c r="AY123" i="21"/>
  <c r="CZ151" i="21"/>
  <c r="CM23" i="21"/>
  <c r="BZ166" i="21"/>
  <c r="AW158" i="21"/>
  <c r="CN162" i="21"/>
  <c r="BZ178" i="21"/>
  <c r="AZ178" i="21"/>
  <c r="CU171" i="21"/>
  <c r="AU171" i="21"/>
  <c r="BU171" i="21"/>
  <c r="CP167" i="21"/>
  <c r="CC167" i="21"/>
  <c r="AY167" i="21"/>
  <c r="BY167" i="21"/>
  <c r="AZ163" i="21"/>
  <c r="CM163" i="21"/>
  <c r="BX160" i="21"/>
  <c r="CK160" i="21"/>
  <c r="AV154" i="21"/>
  <c r="CI154" i="21"/>
  <c r="CI191" i="21" s="1"/>
  <c r="BC152" i="21"/>
  <c r="CP152" i="21"/>
  <c r="CP147" i="21"/>
  <c r="CC147" i="21"/>
  <c r="DA137" i="21"/>
  <c r="CA137" i="21"/>
  <c r="AW137" i="21"/>
  <c r="BW137" i="21"/>
  <c r="CU114" i="21"/>
  <c r="CH114" i="21"/>
  <c r="CV111" i="21"/>
  <c r="BV111" i="21"/>
  <c r="BV106" i="21"/>
  <c r="CI106" i="21"/>
  <c r="DA102" i="21"/>
  <c r="CA102" i="21"/>
  <c r="BC100" i="21"/>
  <c r="CC100" i="21"/>
  <c r="CE94" i="21"/>
  <c r="DE94" i="21"/>
  <c r="CR94" i="21"/>
  <c r="BA94" i="21"/>
  <c r="CA94" i="21"/>
  <c r="DA94" i="21"/>
  <c r="DF84" i="21"/>
  <c r="CS84" i="21"/>
  <c r="CN82" i="21"/>
  <c r="CA82" i="21"/>
  <c r="CN81" i="21"/>
  <c r="DA81" i="21"/>
  <c r="CW81" i="21"/>
  <c r="CJ81" i="21"/>
  <c r="BD77" i="21"/>
  <c r="DD77" i="21"/>
  <c r="CQ77" i="21"/>
  <c r="CI77" i="21"/>
  <c r="CV77" i="21"/>
  <c r="BU72" i="21"/>
  <c r="CU72" i="21"/>
  <c r="CN57" i="21"/>
  <c r="CA57" i="21"/>
  <c r="CJ57" i="21"/>
  <c r="BW57" i="21"/>
  <c r="CV54" i="21"/>
  <c r="CI54" i="21"/>
  <c r="AZ51" i="21"/>
  <c r="CZ51" i="21"/>
  <c r="CU48" i="21"/>
  <c r="AU48" i="21"/>
  <c r="CL43" i="21"/>
  <c r="BY43" i="21"/>
  <c r="AY40" i="21"/>
  <c r="CY40" i="21"/>
  <c r="AU30" i="21"/>
  <c r="CU30" i="21"/>
  <c r="AY28" i="21"/>
  <c r="CY28" i="21"/>
  <c r="CP27" i="21"/>
  <c r="BC27" i="21"/>
  <c r="DC27" i="21"/>
  <c r="BX24" i="21"/>
  <c r="CX24" i="21"/>
  <c r="BE18" i="21"/>
  <c r="DE18" i="21"/>
  <c r="CA18" i="21"/>
  <c r="CN18" i="21"/>
  <c r="DA17" i="21"/>
  <c r="CN17" i="21"/>
  <c r="AW16" i="21"/>
  <c r="CW16" i="21"/>
  <c r="BE10" i="21"/>
  <c r="DE10" i="21"/>
  <c r="CE9" i="21"/>
  <c r="BE9" i="21"/>
  <c r="CN9" i="21"/>
  <c r="CA9" i="21"/>
  <c r="BA9" i="21"/>
  <c r="BD7" i="21"/>
  <c r="DD7" i="21"/>
  <c r="CQ175" i="21"/>
  <c r="CD175" i="21"/>
  <c r="CM175" i="21"/>
  <c r="BZ175" i="21"/>
  <c r="CU175" i="21"/>
  <c r="CH175" i="21"/>
  <c r="BY162" i="21"/>
  <c r="CY162" i="21"/>
  <c r="BD158" i="21"/>
  <c r="CD158" i="21"/>
  <c r="BF156" i="21"/>
  <c r="DF156" i="21"/>
  <c r="CL147" i="21"/>
  <c r="BY147" i="21"/>
  <c r="BW144" i="21"/>
  <c r="CW144" i="21"/>
  <c r="BC139" i="21"/>
  <c r="CC139" i="21"/>
  <c r="CJ138" i="21"/>
  <c r="CW138" i="21"/>
  <c r="CE137" i="21"/>
  <c r="BE137" i="21"/>
  <c r="CR137" i="21"/>
  <c r="BC135" i="21"/>
  <c r="DC135" i="21"/>
  <c r="AU131" i="21"/>
  <c r="CU131" i="21"/>
  <c r="BA128" i="21"/>
  <c r="CA128" i="21"/>
  <c r="CE124" i="21"/>
  <c r="DE124" i="21"/>
  <c r="BF119" i="21"/>
  <c r="CS119" i="21"/>
  <c r="DA106" i="21"/>
  <c r="BA106" i="21"/>
  <c r="DC96" i="21"/>
  <c r="CC96" i="21"/>
  <c r="CY96" i="21"/>
  <c r="CL96" i="21"/>
  <c r="BZ91" i="21"/>
  <c r="CZ91" i="21"/>
  <c r="CR82" i="21"/>
  <c r="BE82" i="21"/>
  <c r="AU76" i="21"/>
  <c r="CU76" i="21"/>
  <c r="AY72" i="21"/>
  <c r="CY72" i="21"/>
  <c r="DA54" i="21"/>
  <c r="BA54" i="21"/>
  <c r="CD50" i="21"/>
  <c r="BD50" i="21"/>
  <c r="DD50" i="21"/>
  <c r="AZ50" i="21"/>
  <c r="BZ50" i="21"/>
  <c r="CL48" i="21"/>
  <c r="AY48" i="21"/>
  <c r="CP47" i="21"/>
  <c r="BC47" i="21"/>
  <c r="CY47" i="21"/>
  <c r="AY47" i="21"/>
  <c r="DC44" i="21"/>
  <c r="CC44" i="21"/>
  <c r="CC40" i="21"/>
  <c r="DC40" i="21"/>
  <c r="BW36" i="21"/>
  <c r="CJ36" i="21"/>
  <c r="BZ34" i="21"/>
  <c r="CM34" i="21"/>
  <c r="AZ31" i="21"/>
  <c r="CM31" i="21"/>
  <c r="BU31" i="21"/>
  <c r="CH31" i="21"/>
  <c r="CO21" i="21"/>
  <c r="BB21" i="21"/>
  <c r="DA12" i="21"/>
  <c r="CN12" i="21"/>
  <c r="CN10" i="21"/>
  <c r="DA10" i="21"/>
  <c r="CV7" i="21"/>
  <c r="BV7" i="21"/>
  <c r="BV154" i="21"/>
  <c r="CH171" i="21"/>
  <c r="CJ93" i="21"/>
  <c r="BC96" i="21"/>
  <c r="CP75" i="21"/>
  <c r="CN118" i="21"/>
  <c r="BY96" i="21"/>
  <c r="CV51" i="21"/>
  <c r="CE18" i="21"/>
  <c r="DD175" i="21"/>
  <c r="BD175" i="21"/>
  <c r="CQ171" i="21"/>
  <c r="DD171" i="21"/>
  <c r="DC167" i="21"/>
  <c r="BC167" i="21"/>
  <c r="CD163" i="21"/>
  <c r="DD163" i="21"/>
  <c r="BU163" i="21"/>
  <c r="AU163" i="21"/>
  <c r="AV159" i="21"/>
  <c r="BV159" i="21"/>
  <c r="CQ154" i="21"/>
  <c r="BD154" i="21"/>
  <c r="DD154" i="21"/>
  <c r="CD154" i="21"/>
  <c r="CL152" i="21"/>
  <c r="CY152" i="21"/>
  <c r="AY152" i="21"/>
  <c r="CV150" i="21"/>
  <c r="CI150" i="21"/>
  <c r="CE145" i="21"/>
  <c r="DE145" i="21"/>
  <c r="CR145" i="21"/>
  <c r="CA145" i="21"/>
  <c r="DA145" i="21"/>
  <c r="CM143" i="21"/>
  <c r="BZ143" i="21"/>
  <c r="AZ143" i="21"/>
  <c r="CU136" i="21"/>
  <c r="AU136" i="21"/>
  <c r="BD131" i="21"/>
  <c r="DD131" i="21"/>
  <c r="AZ131" i="21"/>
  <c r="CM131" i="21"/>
  <c r="BU131" i="21"/>
  <c r="CH131" i="21"/>
  <c r="CH127" i="21"/>
  <c r="CU127" i="21"/>
  <c r="BU127" i="21"/>
  <c r="CE118" i="21"/>
  <c r="DE118" i="21"/>
  <c r="CR118" i="21"/>
  <c r="CV118" i="21"/>
  <c r="BV118" i="21"/>
  <c r="CC116" i="21"/>
  <c r="DC116" i="21"/>
  <c r="CZ111" i="21"/>
  <c r="CM111" i="21"/>
  <c r="BZ110" i="21"/>
  <c r="CZ110" i="21"/>
  <c r="BE106" i="21"/>
  <c r="CE106" i="21"/>
  <c r="CR106" i="21"/>
  <c r="AV105" i="21"/>
  <c r="CV105" i="21"/>
  <c r="CR102" i="21"/>
  <c r="DE102" i="21"/>
  <c r="CY100" i="21"/>
  <c r="AY100" i="21"/>
  <c r="CL100" i="21"/>
  <c r="BY100" i="21"/>
  <c r="CD91" i="21"/>
  <c r="CQ91" i="21"/>
  <c r="DD91" i="21"/>
  <c r="BV91" i="21"/>
  <c r="CI91" i="21"/>
  <c r="DC88" i="21"/>
  <c r="BC88" i="21"/>
  <c r="CC88" i="21"/>
  <c r="DA82" i="21"/>
  <c r="BA82" i="21"/>
  <c r="BW82" i="21"/>
  <c r="CW82" i="21"/>
  <c r="CN78" i="21"/>
  <c r="DA78" i="21"/>
  <c r="CC76" i="21"/>
  <c r="DC76" i="21"/>
  <c r="AU72" i="21"/>
  <c r="CH72" i="21"/>
  <c r="CE54" i="21"/>
  <c r="CR54" i="21"/>
  <c r="BZ53" i="21"/>
  <c r="CZ53" i="21"/>
  <c r="CQ51" i="21"/>
  <c r="BD51" i="21"/>
  <c r="CP48" i="21"/>
  <c r="DC48" i="21"/>
  <c r="CU47" i="21"/>
  <c r="BU47" i="21"/>
  <c r="CH47" i="21"/>
  <c r="AU47" i="21"/>
  <c r="CH46" i="21"/>
  <c r="AU46" i="21"/>
  <c r="BY44" i="21"/>
  <c r="CL44" i="21"/>
  <c r="CY44" i="21"/>
  <c r="BU44" i="21"/>
  <c r="CH44" i="21"/>
  <c r="CP43" i="21"/>
  <c r="BC43" i="21"/>
  <c r="BY40" i="21"/>
  <c r="CL40" i="21"/>
  <c r="CP39" i="21"/>
  <c r="CC39" i="21"/>
  <c r="BC39" i="21"/>
  <c r="AY39" i="21"/>
  <c r="CL39" i="21"/>
  <c r="CY39" i="21"/>
  <c r="BV35" i="21"/>
  <c r="AV35" i="21"/>
  <c r="CD31" i="21"/>
  <c r="CQ31" i="21"/>
  <c r="CH28" i="21"/>
  <c r="BU28" i="21"/>
  <c r="BU27" i="21"/>
  <c r="AU27" i="21"/>
  <c r="DA18" i="21"/>
  <c r="BA18" i="21"/>
  <c r="CJ18" i="21"/>
  <c r="CW18" i="21"/>
  <c r="BW17" i="21"/>
  <c r="CJ17" i="21"/>
  <c r="DE14" i="21"/>
  <c r="CE14" i="21"/>
  <c r="BE14" i="21"/>
  <c r="CW14" i="21"/>
  <c r="AW14" i="21"/>
  <c r="BW14" i="21"/>
  <c r="DE13" i="21"/>
  <c r="BE13" i="21"/>
  <c r="CA13" i="21"/>
  <c r="CN13" i="21"/>
  <c r="DA13" i="21"/>
  <c r="CW10" i="21"/>
  <c r="CJ10" i="21"/>
  <c r="AZ115" i="21"/>
  <c r="CH168" i="21"/>
  <c r="AU168" i="21"/>
  <c r="AV155" i="21"/>
  <c r="BV155" i="21"/>
  <c r="CZ154" i="21"/>
  <c r="BZ154" i="21"/>
  <c r="DA150" i="21"/>
  <c r="BA150" i="21"/>
  <c r="CH148" i="21"/>
  <c r="AU148" i="21"/>
  <c r="CJ145" i="21"/>
  <c r="AW145" i="21"/>
  <c r="BD143" i="21"/>
  <c r="CQ143" i="21"/>
  <c r="BZ127" i="21"/>
  <c r="AZ127" i="21"/>
  <c r="AW124" i="21"/>
  <c r="BW124" i="21"/>
  <c r="AV123" i="21"/>
  <c r="CI123" i="21"/>
  <c r="BD122" i="21"/>
  <c r="CQ122" i="21"/>
  <c r="CM122" i="21"/>
  <c r="BZ122" i="21"/>
  <c r="DA118" i="21"/>
  <c r="CA118" i="21"/>
  <c r="CQ111" i="21"/>
  <c r="DD111" i="21"/>
  <c r="CN106" i="21"/>
  <c r="CA106" i="21"/>
  <c r="AV106" i="21"/>
  <c r="CV106" i="21"/>
  <c r="BE102" i="21"/>
  <c r="CE102" i="21"/>
  <c r="CA98" i="21"/>
  <c r="DA98" i="21"/>
  <c r="DE82" i="21"/>
  <c r="CE82" i="21"/>
  <c r="BE81" i="21"/>
  <c r="DE81" i="21"/>
  <c r="BE78" i="21"/>
  <c r="CR78" i="21"/>
  <c r="CP76" i="21"/>
  <c r="BC76" i="21"/>
  <c r="BU76" i="21"/>
  <c r="CH76" i="21"/>
  <c r="AU75" i="21"/>
  <c r="CH75" i="21"/>
  <c r="DC72" i="21"/>
  <c r="BC72" i="21"/>
  <c r="BY72" i="21"/>
  <c r="CL72" i="21"/>
  <c r="CE57" i="21"/>
  <c r="DE57" i="21"/>
  <c r="BV50" i="21"/>
  <c r="CV50" i="21"/>
  <c r="DC47" i="21"/>
  <c r="CC47" i="21"/>
  <c r="BY42" i="21"/>
  <c r="CY42" i="21"/>
  <c r="BC40" i="21"/>
  <c r="CP40" i="21"/>
  <c r="DA36" i="21"/>
  <c r="CN36" i="21"/>
  <c r="CL27" i="21"/>
  <c r="AY27" i="21"/>
  <c r="CC26" i="21"/>
  <c r="BC26" i="21"/>
  <c r="BW18" i="21"/>
  <c r="AW18" i="21"/>
  <c r="DE17" i="21"/>
  <c r="BE17" i="21"/>
  <c r="CA17" i="21"/>
  <c r="BA17" i="21"/>
  <c r="DA14" i="21"/>
  <c r="CA14" i="21"/>
  <c r="BW13" i="21"/>
  <c r="AW13" i="21"/>
  <c r="BA10" i="21"/>
  <c r="CA10" i="21"/>
  <c r="CW9" i="21"/>
  <c r="AW9" i="21"/>
  <c r="AZ7" i="21"/>
  <c r="CM7" i="21"/>
  <c r="CD9" i="21"/>
  <c r="CH140" i="21"/>
  <c r="BZ150" i="21"/>
  <c r="CC90" i="21"/>
  <c r="AV95" i="21"/>
  <c r="CQ35" i="21"/>
  <c r="CK48" i="21"/>
  <c r="BD81" i="21"/>
  <c r="DD103" i="21"/>
  <c r="CM155" i="21"/>
  <c r="DA20" i="21"/>
  <c r="CD57" i="21"/>
  <c r="CN104" i="21"/>
  <c r="CJ174" i="21"/>
  <c r="BE165" i="21"/>
  <c r="AC140" i="9" s="1"/>
  <c r="BV107" i="21"/>
  <c r="DC52" i="21"/>
  <c r="AY148" i="21"/>
  <c r="CE62" i="21"/>
  <c r="AZ155" i="21"/>
  <c r="CM115" i="21"/>
  <c r="CY8" i="21"/>
  <c r="BD78" i="21"/>
  <c r="CD54" i="21"/>
  <c r="BW62" i="21"/>
  <c r="CM54" i="21"/>
  <c r="BV9" i="21"/>
  <c r="DD55" i="21"/>
  <c r="BU112" i="21"/>
  <c r="AZ98" i="21"/>
  <c r="CM11" i="21"/>
  <c r="CR68" i="21"/>
  <c r="CC158" i="21"/>
  <c r="CR138" i="21"/>
  <c r="CU150" i="21"/>
  <c r="CU132" i="21"/>
  <c r="BZ93" i="21"/>
  <c r="CZ103" i="21"/>
  <c r="CJ142" i="21"/>
  <c r="CU78" i="21"/>
  <c r="BY31" i="21"/>
  <c r="BY8" i="21"/>
  <c r="CQ123" i="21"/>
  <c r="CJ165" i="21"/>
  <c r="BY143" i="21"/>
  <c r="CW169" i="21"/>
  <c r="CZ150" i="21"/>
  <c r="AW160" i="21"/>
  <c r="BV15" i="21"/>
  <c r="BA129" i="21"/>
  <c r="BW86" i="21"/>
  <c r="AY127" i="21"/>
  <c r="CU102" i="21"/>
  <c r="CE64" i="21"/>
  <c r="CI14" i="21"/>
  <c r="AZ145" i="21"/>
  <c r="BA21" i="21"/>
  <c r="CR60" i="21"/>
  <c r="CQ54" i="21"/>
  <c r="AY110" i="21"/>
  <c r="AU92" i="21"/>
  <c r="CC31" i="21"/>
  <c r="BZ17" i="21"/>
  <c r="CV14" i="21"/>
  <c r="CM18" i="21"/>
  <c r="CI15" i="21"/>
  <c r="BV11" i="21"/>
  <c r="BD14" i="21"/>
  <c r="CZ14" i="21"/>
  <c r="DE165" i="21"/>
  <c r="BC52" i="21"/>
  <c r="CY136" i="21"/>
  <c r="CJ169" i="21"/>
  <c r="CZ123" i="21"/>
  <c r="CZ118" i="21"/>
  <c r="CY122" i="21"/>
  <c r="DA129" i="21"/>
  <c r="BU118" i="21"/>
  <c r="CQ17" i="21"/>
  <c r="BD17" i="21"/>
  <c r="AU102" i="21"/>
  <c r="BU132" i="21"/>
  <c r="CV15" i="21"/>
  <c r="CO161" i="21"/>
  <c r="DA120" i="21"/>
  <c r="CM123" i="21"/>
  <c r="AY31" i="21"/>
  <c r="DD78" i="21"/>
  <c r="CP163" i="21"/>
  <c r="BE129" i="21"/>
  <c r="BW61" i="21"/>
  <c r="CM17" i="21"/>
  <c r="CH164" i="21"/>
  <c r="CZ11" i="21"/>
  <c r="CZ143" i="21"/>
  <c r="AU143" i="21"/>
  <c r="DD143" i="21"/>
  <c r="CV155" i="21"/>
  <c r="BD163" i="21"/>
  <c r="CN54" i="21"/>
  <c r="AW10" i="21"/>
  <c r="CI35" i="21"/>
  <c r="CD171" i="21"/>
  <c r="BD171" i="21"/>
  <c r="BC147" i="21"/>
  <c r="DC147" i="21"/>
  <c r="AW81" i="21"/>
  <c r="BW81" i="21"/>
  <c r="CL75" i="21"/>
  <c r="AY75" i="21"/>
  <c r="AW58" i="21"/>
  <c r="CW58" i="21"/>
  <c r="CU43" i="21"/>
  <c r="CH43" i="21"/>
  <c r="BV34" i="21"/>
  <c r="CV34" i="21"/>
  <c r="BD31" i="21"/>
  <c r="DD31" i="21"/>
  <c r="CU28" i="21"/>
  <c r="AU28" i="21"/>
  <c r="CW17" i="21"/>
  <c r="AW17" i="21"/>
  <c r="AV146" i="21"/>
  <c r="CV146" i="21"/>
  <c r="BY111" i="21"/>
  <c r="CL111" i="21"/>
  <c r="CD107" i="21"/>
  <c r="BD107" i="21"/>
  <c r="CR69" i="21"/>
  <c r="CE69" i="21"/>
  <c r="AY143" i="21"/>
  <c r="CY148" i="21"/>
  <c r="CA104" i="21"/>
  <c r="CZ115" i="21"/>
  <c r="CA120" i="21"/>
  <c r="AZ150" i="21"/>
  <c r="CS147" i="21"/>
  <c r="CQ118" i="21"/>
  <c r="CD78" i="21"/>
  <c r="CY163" i="21"/>
  <c r="CL136" i="21"/>
  <c r="CR129" i="21"/>
  <c r="CZ79" i="21"/>
  <c r="BE86" i="21"/>
  <c r="AY111" i="21"/>
  <c r="CW133" i="21"/>
  <c r="CY127" i="21"/>
  <c r="CZ98" i="21"/>
  <c r="CH91" i="21"/>
  <c r="DE134" i="21"/>
  <c r="CA62" i="21"/>
  <c r="BV146" i="21"/>
  <c r="CW126" i="21"/>
  <c r="CD118" i="21"/>
  <c r="DC31" i="21"/>
  <c r="AY32" i="21"/>
  <c r="AV99" i="21"/>
  <c r="AV11" i="21"/>
  <c r="DE69" i="21"/>
  <c r="BW129" i="21"/>
  <c r="CI151" i="21"/>
  <c r="CQ55" i="21"/>
  <c r="BW25" i="21"/>
  <c r="BZ11" i="21"/>
  <c r="AV55" i="21"/>
  <c r="CZ18" i="21"/>
  <c r="AW25" i="21"/>
  <c r="BD55" i="21"/>
  <c r="BE21" i="21"/>
  <c r="CA176" i="21"/>
  <c r="CN176" i="21"/>
  <c r="DA176" i="21"/>
  <c r="BC175" i="21"/>
  <c r="CC175" i="21"/>
  <c r="AY175" i="21"/>
  <c r="CY175" i="21"/>
  <c r="CY171" i="21"/>
  <c r="AY171" i="21"/>
  <c r="BY171" i="21"/>
  <c r="CR169" i="21"/>
  <c r="DE169" i="21"/>
  <c r="CE169" i="21"/>
  <c r="CR166" i="21"/>
  <c r="BE166" i="21"/>
  <c r="CN165" i="21"/>
  <c r="CA165" i="21"/>
  <c r="BE160" i="21"/>
  <c r="CR160" i="21"/>
  <c r="CQ159" i="21"/>
  <c r="BD159" i="21"/>
  <c r="AZ159" i="21"/>
  <c r="BZ159" i="21"/>
  <c r="CR156" i="21"/>
  <c r="DE156" i="21"/>
  <c r="CL154" i="21"/>
  <c r="BY154" i="21"/>
  <c r="CD150" i="21"/>
  <c r="BD150" i="21"/>
  <c r="DD150" i="21"/>
  <c r="DA134" i="21"/>
  <c r="CN134" i="21"/>
  <c r="CA133" i="21"/>
  <c r="BA133" i="21"/>
  <c r="BY131" i="21"/>
  <c r="CY131" i="21"/>
  <c r="DC127" i="21"/>
  <c r="CP127" i="21"/>
  <c r="BC127" i="21"/>
  <c r="BU123" i="21"/>
  <c r="CH123" i="21"/>
  <c r="CJ116" i="21"/>
  <c r="CW116" i="21"/>
  <c r="CU111" i="21"/>
  <c r="BU111" i="21"/>
  <c r="CC110" i="21"/>
  <c r="CP110" i="21"/>
  <c r="AX109" i="21"/>
  <c r="CK109" i="21"/>
  <c r="CW108" i="21"/>
  <c r="AW108" i="21"/>
  <c r="CJ108" i="21"/>
  <c r="CZ107" i="21"/>
  <c r="BZ107" i="21"/>
  <c r="CM102" i="21"/>
  <c r="AZ102" i="21"/>
  <c r="BZ94" i="21"/>
  <c r="AZ94" i="21"/>
  <c r="CY92" i="21"/>
  <c r="AY92" i="21"/>
  <c r="CH92" i="21"/>
  <c r="BU92" i="21"/>
  <c r="BY91" i="21"/>
  <c r="CY91" i="21"/>
  <c r="BU90" i="21"/>
  <c r="AU90" i="21"/>
  <c r="CU90" i="21"/>
  <c r="CH90" i="21"/>
  <c r="BA86" i="21"/>
  <c r="CA86" i="21"/>
  <c r="CI83" i="21"/>
  <c r="BV83" i="21"/>
  <c r="AV82" i="21"/>
  <c r="CV82" i="21"/>
  <c r="CI82" i="21"/>
  <c r="BV79" i="21"/>
  <c r="CV79" i="21"/>
  <c r="BZ78" i="21"/>
  <c r="AZ78" i="21"/>
  <c r="BW70" i="21"/>
  <c r="CJ70" i="21"/>
  <c r="CA69" i="21"/>
  <c r="DA69" i="21"/>
  <c r="DA66" i="21"/>
  <c r="BA66" i="21"/>
  <c r="BW66" i="21"/>
  <c r="CJ66" i="21"/>
  <c r="BA65" i="21"/>
  <c r="CN65" i="21"/>
  <c r="CR62" i="21"/>
  <c r="BE62" i="21"/>
  <c r="CJ62" i="21"/>
  <c r="CW62" i="21"/>
  <c r="CI58" i="21"/>
  <c r="AV58" i="21"/>
  <c r="BY52" i="21"/>
  <c r="CY52" i="21"/>
  <c r="AU52" i="21"/>
  <c r="BU52" i="21"/>
  <c r="CU52" i="21"/>
  <c r="CP51" i="21"/>
  <c r="BC51" i="21"/>
  <c r="DC51" i="21"/>
  <c r="AU50" i="21"/>
  <c r="BU50" i="21"/>
  <c r="BX45" i="21"/>
  <c r="CK45" i="21"/>
  <c r="CN38" i="21"/>
  <c r="DA38" i="21"/>
  <c r="CA38" i="21"/>
  <c r="AU35" i="21"/>
  <c r="CH35" i="21"/>
  <c r="CP32" i="21"/>
  <c r="BC32" i="21"/>
  <c r="CU32" i="21"/>
  <c r="CH32" i="21"/>
  <c r="AW26" i="21"/>
  <c r="CJ26" i="21"/>
  <c r="CE25" i="21"/>
  <c r="BE25" i="21"/>
  <c r="CR22" i="21"/>
  <c r="CE22" i="21"/>
  <c r="CW22" i="21"/>
  <c r="CJ22" i="21"/>
  <c r="CE20" i="21"/>
  <c r="BE20" i="21"/>
  <c r="BD15" i="21"/>
  <c r="CQ15" i="21"/>
  <c r="AV13" i="21"/>
  <c r="CI13" i="21"/>
  <c r="CQ11" i="21"/>
  <c r="CD11" i="21"/>
  <c r="BZ10" i="21"/>
  <c r="CM10" i="21"/>
  <c r="CZ10" i="21"/>
  <c r="CH8" i="21"/>
  <c r="CU8" i="21"/>
  <c r="AB5" i="7"/>
  <c r="CO5" i="7" s="1"/>
  <c r="O2" i="16"/>
  <c r="BW141" i="21"/>
  <c r="AU115" i="21"/>
  <c r="AZ83" i="21"/>
  <c r="CR65" i="21"/>
  <c r="AV103" i="21"/>
  <c r="BA125" i="21"/>
  <c r="BC131" i="21"/>
  <c r="DE66" i="21"/>
  <c r="BD106" i="21"/>
  <c r="CM118" i="21"/>
  <c r="CE138" i="21"/>
  <c r="CI146" i="21"/>
  <c r="CH115" i="21"/>
  <c r="DD118" i="21"/>
  <c r="CN169" i="21"/>
  <c r="CA173" i="21"/>
  <c r="CE129" i="21"/>
  <c r="CZ159" i="21"/>
  <c r="CN69" i="21"/>
  <c r="CW61" i="21"/>
  <c r="AY163" i="21"/>
  <c r="W138" i="9" s="1"/>
  <c r="AU111" i="21"/>
  <c r="CL92" i="21"/>
  <c r="DD93" i="21"/>
  <c r="AW69" i="21"/>
  <c r="BA38" i="21"/>
  <c r="CY143" i="21"/>
  <c r="BU32" i="21"/>
  <c r="BV18" i="21"/>
  <c r="AZ35" i="21"/>
  <c r="AU8" i="21"/>
  <c r="CE65" i="21"/>
  <c r="DE22" i="21"/>
  <c r="CP91" i="21"/>
  <c r="CP175" i="21"/>
  <c r="DC175" i="21"/>
  <c r="CL168" i="21"/>
  <c r="CY168" i="21"/>
  <c r="DE166" i="21"/>
  <c r="CE166" i="21"/>
  <c r="AW166" i="21"/>
  <c r="CW166" i="21"/>
  <c r="BC163" i="21"/>
  <c r="CC163" i="21"/>
  <c r="CE146" i="21"/>
  <c r="BE146" i="21"/>
  <c r="CA146" i="21"/>
  <c r="DA146" i="21"/>
  <c r="BA146" i="21"/>
  <c r="BW142" i="21"/>
  <c r="AW142" i="21"/>
  <c r="BE141" i="21"/>
  <c r="CE141" i="21"/>
  <c r="AU140" i="21"/>
  <c r="BU140" i="21"/>
  <c r="BE133" i="21"/>
  <c r="DE133" i="21"/>
  <c r="CW130" i="21"/>
  <c r="CJ130" i="21"/>
  <c r="CU128" i="21"/>
  <c r="CH128" i="21"/>
  <c r="CJ126" i="21"/>
  <c r="AW126" i="21"/>
  <c r="CC122" i="21"/>
  <c r="DC122" i="21"/>
  <c r="BE120" i="21"/>
  <c r="CR120" i="21"/>
  <c r="AV119" i="21"/>
  <c r="CI119" i="21"/>
  <c r="CV119" i="21"/>
  <c r="CQ115" i="21"/>
  <c r="BD115" i="21"/>
  <c r="DD115" i="21"/>
  <c r="DE112" i="21"/>
  <c r="BE112" i="21"/>
  <c r="CU112" i="21"/>
  <c r="AU112" i="21"/>
  <c r="CI107" i="21"/>
  <c r="CV107" i="21"/>
  <c r="CW104" i="21"/>
  <c r="BW104" i="21"/>
  <c r="AZ103" i="21"/>
  <c r="CM103" i="21"/>
  <c r="BV99" i="21"/>
  <c r="CI99" i="21"/>
  <c r="BU91" i="21"/>
  <c r="AU91" i="21"/>
  <c r="BD82" i="21"/>
  <c r="CD82" i="21"/>
  <c r="CM82" i="21"/>
  <c r="CZ82" i="21"/>
  <c r="BZ82" i="21"/>
  <c r="CM79" i="21"/>
  <c r="BZ79" i="21"/>
  <c r="CI79" i="21"/>
  <c r="AV79" i="21"/>
  <c r="BE70" i="21"/>
  <c r="CR70" i="21"/>
  <c r="CN66" i="21"/>
  <c r="CA66" i="21"/>
  <c r="CN61" i="21"/>
  <c r="CA61" i="21"/>
  <c r="AA192" i="21"/>
  <c r="CA58" i="21"/>
  <c r="BA58" i="21"/>
  <c r="AY51" i="21"/>
  <c r="CY51" i="21"/>
  <c r="AU51" i="21"/>
  <c r="CU51" i="21"/>
  <c r="CW38" i="21"/>
  <c r="AW38" i="21"/>
  <c r="CD35" i="21"/>
  <c r="BD35" i="21"/>
  <c r="CL32" i="21"/>
  <c r="BY32" i="21"/>
  <c r="CN22" i="21"/>
  <c r="DA22" i="21"/>
  <c r="BW22" i="21"/>
  <c r="AW22" i="21"/>
  <c r="BV19" i="21"/>
  <c r="CI19" i="21"/>
  <c r="CD13" i="21"/>
  <c r="BD13" i="21"/>
  <c r="CQ10" i="21"/>
  <c r="BD10" i="21"/>
  <c r="CP8" i="21"/>
  <c r="CC8" i="21"/>
  <c r="CH7" i="21"/>
  <c r="BU7" i="21"/>
  <c r="CL148" i="21"/>
  <c r="BA165" i="21"/>
  <c r="Y140" i="9" s="1"/>
  <c r="CM107" i="21"/>
  <c r="CJ166" i="21"/>
  <c r="CJ173" i="21"/>
  <c r="CI138" i="21"/>
  <c r="AW70" i="21"/>
  <c r="CD83" i="21"/>
  <c r="BA173" i="21"/>
  <c r="CD103" i="21"/>
  <c r="DE120" i="21"/>
  <c r="CZ155" i="21"/>
  <c r="CJ120" i="21"/>
  <c r="CU118" i="21"/>
  <c r="CN86" i="21"/>
  <c r="BE69" i="21"/>
  <c r="CS75" i="21"/>
  <c r="CJ129" i="21"/>
  <c r="DA138" i="21"/>
  <c r="CJ25" i="21"/>
  <c r="AY136" i="21"/>
  <c r="CJ125" i="21"/>
  <c r="CW134" i="21"/>
  <c r="CJ141" i="21"/>
  <c r="BC148" i="21"/>
  <c r="CV58" i="21"/>
  <c r="CD106" i="21"/>
  <c r="BU128" i="21"/>
  <c r="CW170" i="21"/>
  <c r="BE66" i="21"/>
  <c r="DA58" i="21"/>
  <c r="DD10" i="21"/>
  <c r="CV151" i="21"/>
  <c r="CL163" i="21"/>
  <c r="BC91" i="21"/>
  <c r="CN62" i="21"/>
  <c r="DA133" i="21"/>
  <c r="DC8" i="21"/>
  <c r="BZ35" i="21"/>
  <c r="CV19" i="21"/>
  <c r="CA134" i="21"/>
  <c r="BE138" i="21"/>
  <c r="CV138" i="21"/>
  <c r="BY168" i="21"/>
  <c r="CW129" i="21"/>
  <c r="AZ123" i="21"/>
  <c r="CZ102" i="21"/>
  <c r="CV55" i="21"/>
  <c r="CM98" i="21"/>
  <c r="AU7" i="21"/>
  <c r="CQ106" i="21"/>
  <c r="BW173" i="21"/>
  <c r="CJ133" i="21"/>
  <c r="AY8" i="21"/>
  <c r="AZ107" i="21"/>
  <c r="CV18" i="21"/>
  <c r="DA85" i="21"/>
  <c r="BA138" i="21"/>
  <c r="CU159" i="21"/>
  <c r="BC8" i="21"/>
  <c r="CW86" i="21"/>
  <c r="CD15" i="21"/>
  <c r="CL175" i="21"/>
  <c r="BY175" i="21"/>
  <c r="CW174" i="21"/>
  <c r="AW174" i="21"/>
  <c r="DC171" i="21"/>
  <c r="CP171" i="21"/>
  <c r="AW170" i="21"/>
  <c r="U141" i="9" s="1"/>
  <c r="BW170" i="21"/>
  <c r="DA166" i="21"/>
  <c r="BA166" i="21"/>
  <c r="AW165" i="21"/>
  <c r="U140" i="9" s="1"/>
  <c r="CW165" i="21"/>
  <c r="AU164" i="21"/>
  <c r="CU164" i="21"/>
  <c r="CD159" i="21"/>
  <c r="DD159" i="21"/>
  <c r="CD155" i="21"/>
  <c r="CQ155" i="21"/>
  <c r="DD155" i="21"/>
  <c r="BU155" i="21"/>
  <c r="AU155" i="21"/>
  <c r="CH155" i="21"/>
  <c r="DC148" i="21"/>
  <c r="CC148" i="21"/>
  <c r="CU144" i="21"/>
  <c r="AU144" i="21"/>
  <c r="CC143" i="21"/>
  <c r="DC143" i="21"/>
  <c r="BC143" i="21"/>
  <c r="CA141" i="21"/>
  <c r="DA141" i="21"/>
  <c r="BC136" i="21"/>
  <c r="CP136" i="21"/>
  <c r="CC136" i="21"/>
  <c r="CR134" i="21"/>
  <c r="BE134" i="21"/>
  <c r="AW134" i="21"/>
  <c r="BW134" i="21"/>
  <c r="AW130" i="21"/>
  <c r="BW130" i="21"/>
  <c r="CN125" i="21"/>
  <c r="DA125" i="21"/>
  <c r="CW125" i="21"/>
  <c r="AW125" i="21"/>
  <c r="BD123" i="21"/>
  <c r="DD123" i="21"/>
  <c r="BC111" i="21"/>
  <c r="CP111" i="21"/>
  <c r="DD107" i="21"/>
  <c r="CQ107" i="21"/>
  <c r="BD102" i="21"/>
  <c r="CQ102" i="21"/>
  <c r="CV95" i="21"/>
  <c r="CI95" i="21"/>
  <c r="CD94" i="21"/>
  <c r="CQ94" i="21"/>
  <c r="BV94" i="21"/>
  <c r="CI94" i="21"/>
  <c r="BC92" i="21"/>
  <c r="CP92" i="21"/>
  <c r="CC92" i="21"/>
  <c r="CR86" i="21"/>
  <c r="DE86" i="21"/>
  <c r="CE85" i="21"/>
  <c r="DE85" i="21"/>
  <c r="CW85" i="21"/>
  <c r="BW85" i="21"/>
  <c r="BZ83" i="21"/>
  <c r="CM83" i="21"/>
  <c r="DD79" i="21"/>
  <c r="BD79" i="21"/>
  <c r="DA70" i="21"/>
  <c r="CN70" i="21"/>
  <c r="CW69" i="21"/>
  <c r="CJ69" i="21"/>
  <c r="BW65" i="21"/>
  <c r="CJ65" i="21"/>
  <c r="BA61" i="21"/>
  <c r="DA61" i="21"/>
  <c r="DE58" i="21"/>
  <c r="CE58" i="21"/>
  <c r="CR58" i="21"/>
  <c r="AZ55" i="21"/>
  <c r="BZ55" i="21"/>
  <c r="CZ54" i="21"/>
  <c r="BZ54" i="21"/>
  <c r="BE38" i="21"/>
  <c r="CR38" i="21"/>
  <c r="DE37" i="21"/>
  <c r="BE37" i="21"/>
  <c r="CE37" i="21"/>
  <c r="AW37" i="21"/>
  <c r="BW37" i="21"/>
  <c r="DC32" i="21"/>
  <c r="CC32" i="21"/>
  <c r="DE25" i="21"/>
  <c r="CR25" i="21"/>
  <c r="DA25" i="21"/>
  <c r="BA25" i="21"/>
  <c r="CE21" i="21"/>
  <c r="DE21" i="21"/>
  <c r="DA21" i="21"/>
  <c r="CA21" i="21"/>
  <c r="CZ15" i="21"/>
  <c r="AZ15" i="21"/>
  <c r="AZ14" i="21"/>
  <c r="BZ14" i="21"/>
  <c r="CV10" i="21"/>
  <c r="BV10" i="21"/>
  <c r="BC7" i="21"/>
  <c r="DC7" i="21"/>
  <c r="CP7" i="21"/>
  <c r="AY7" i="21"/>
  <c r="CY7" i="21"/>
  <c r="CL7" i="21"/>
  <c r="BD95" i="21"/>
  <c r="CI175" i="21"/>
  <c r="CV175" i="21"/>
  <c r="DF171" i="21"/>
  <c r="BF171" i="21"/>
  <c r="AU166" i="21"/>
  <c r="CH166" i="21"/>
  <c r="BV158" i="21"/>
  <c r="CI158" i="21"/>
  <c r="CP156" i="21"/>
  <c r="DC156" i="21"/>
  <c r="BC156" i="21"/>
  <c r="BE154" i="21"/>
  <c r="CR154" i="21"/>
  <c r="DE153" i="21"/>
  <c r="BE153" i="21"/>
  <c r="CA153" i="21"/>
  <c r="BA153" i="21"/>
  <c r="DA153" i="21"/>
  <c r="BW153" i="21"/>
  <c r="CJ153" i="21"/>
  <c r="BA149" i="21"/>
  <c r="DA149" i="21"/>
  <c r="CN148" i="21"/>
  <c r="DA148" i="21"/>
  <c r="CD130" i="21"/>
  <c r="BD130" i="21"/>
  <c r="AV127" i="21"/>
  <c r="CI127" i="21"/>
  <c r="AY120" i="21"/>
  <c r="CY120" i="21"/>
  <c r="CH120" i="21"/>
  <c r="BU120" i="21"/>
  <c r="CJ117" i="21"/>
  <c r="AW117" i="21"/>
  <c r="DA114" i="21"/>
  <c r="BA114" i="21"/>
  <c r="BW106" i="21"/>
  <c r="AW106" i="21"/>
  <c r="BY104" i="21"/>
  <c r="AY104" i="21"/>
  <c r="BW102" i="21"/>
  <c r="CW102" i="21"/>
  <c r="CR101" i="21"/>
  <c r="DE101" i="21"/>
  <c r="CE101" i="21"/>
  <c r="CH100" i="21"/>
  <c r="CU100" i="21"/>
  <c r="BY99" i="21"/>
  <c r="CL99" i="21"/>
  <c r="AW97" i="21"/>
  <c r="CJ97" i="21"/>
  <c r="AU96" i="21"/>
  <c r="CH96" i="21"/>
  <c r="CL95" i="21"/>
  <c r="BY95" i="21"/>
  <c r="CE92" i="21"/>
  <c r="BE92" i="21"/>
  <c r="BA92" i="21"/>
  <c r="CA92" i="21"/>
  <c r="CE90" i="21"/>
  <c r="CR90" i="21"/>
  <c r="BE90" i="21"/>
  <c r="DE90" i="21"/>
  <c r="DA90" i="21"/>
  <c r="CA90" i="21"/>
  <c r="BU87" i="21"/>
  <c r="CU87" i="21"/>
  <c r="CC86" i="21"/>
  <c r="CP86" i="21"/>
  <c r="AY86" i="21"/>
  <c r="CL86" i="21"/>
  <c r="DC84" i="21"/>
  <c r="CP84" i="21"/>
  <c r="BC84" i="21"/>
  <c r="BW78" i="21"/>
  <c r="CW78" i="21"/>
  <c r="DE77" i="21"/>
  <c r="CR77" i="21"/>
  <c r="CE77" i="21"/>
  <c r="BE77" i="21"/>
  <c r="CD75" i="21"/>
  <c r="DD75" i="21"/>
  <c r="AV75" i="21"/>
  <c r="CI75" i="21"/>
  <c r="AZ74" i="21"/>
  <c r="CM74" i="21"/>
  <c r="CZ74" i="21"/>
  <c r="DC68" i="21"/>
  <c r="CP68" i="21"/>
  <c r="CH68" i="21"/>
  <c r="BU68" i="21"/>
  <c r="CU68" i="21"/>
  <c r="AU67" i="21"/>
  <c r="CH67" i="21"/>
  <c r="CC64" i="21"/>
  <c r="DC64" i="21"/>
  <c r="BC64" i="21"/>
  <c r="AY64" i="21"/>
  <c r="BY64" i="21"/>
  <c r="CY63" i="21"/>
  <c r="BY63" i="21"/>
  <c r="DC59" i="21"/>
  <c r="CP59" i="21"/>
  <c r="CY59" i="21"/>
  <c r="BY59" i="21"/>
  <c r="AY59" i="21"/>
  <c r="CL59" i="21"/>
  <c r="AU59" i="21"/>
  <c r="BU59" i="21"/>
  <c r="BE53" i="21"/>
  <c r="DE53" i="21"/>
  <c r="CN53" i="21"/>
  <c r="BA53" i="21"/>
  <c r="CN52" i="21"/>
  <c r="DA52" i="21"/>
  <c r="DE49" i="21"/>
  <c r="BE49" i="21"/>
  <c r="CR49" i="21"/>
  <c r="CQ47" i="21"/>
  <c r="BD47" i="21"/>
  <c r="DD47" i="21"/>
  <c r="BV47" i="21"/>
  <c r="AV47" i="21"/>
  <c r="BZ45" i="21"/>
  <c r="CZ45" i="21"/>
  <c r="CD42" i="21"/>
  <c r="BD42" i="21"/>
  <c r="CZ42" i="21"/>
  <c r="AZ42" i="21"/>
  <c r="CU39" i="21"/>
  <c r="AU39" i="21"/>
  <c r="BF35" i="21"/>
  <c r="CF35" i="21"/>
  <c r="BA33" i="21"/>
  <c r="CA33" i="21"/>
  <c r="CW33" i="21"/>
  <c r="AW33" i="21"/>
  <c r="CJ33" i="21"/>
  <c r="BA32" i="21"/>
  <c r="CN32" i="21"/>
  <c r="CA32" i="21"/>
  <c r="CV31" i="21"/>
  <c r="AV31" i="21"/>
  <c r="BV31" i="21"/>
  <c r="CD27" i="21"/>
  <c r="DD27" i="21"/>
  <c r="CC24" i="21"/>
  <c r="DC24" i="21"/>
  <c r="CC23" i="21"/>
  <c r="CP23" i="21"/>
  <c r="BU23" i="21"/>
  <c r="CU23" i="21"/>
  <c r="CH23" i="21"/>
  <c r="CH20" i="21"/>
  <c r="CU20" i="21"/>
  <c r="CJ8" i="21"/>
  <c r="AW8" i="21"/>
  <c r="CV6" i="21"/>
  <c r="CI6" i="21"/>
  <c r="BV6" i="21"/>
  <c r="BW6" i="7"/>
  <c r="CW6" i="7"/>
  <c r="CE6" i="7"/>
  <c r="DE6" i="7"/>
  <c r="CR178" i="21"/>
  <c r="BZ135" i="21"/>
  <c r="DE154" i="21"/>
  <c r="CM113" i="21"/>
  <c r="AW105" i="21"/>
  <c r="CP108" i="21"/>
  <c r="DC166" i="21"/>
  <c r="CN153" i="21"/>
  <c r="CZ135" i="21"/>
  <c r="DC58" i="21"/>
  <c r="DC138" i="21"/>
  <c r="CU166" i="21"/>
  <c r="BV131" i="21"/>
  <c r="BE52" i="21"/>
  <c r="CE49" i="21"/>
  <c r="BC23" i="21"/>
  <c r="BC24" i="21"/>
  <c r="CI31" i="21"/>
  <c r="BW54" i="21"/>
  <c r="BX145" i="21"/>
  <c r="DA117" i="21"/>
  <c r="AU135" i="21"/>
  <c r="BZ130" i="21"/>
  <c r="BU71" i="21"/>
  <c r="CI47" i="21"/>
  <c r="AY176" i="21"/>
  <c r="CY64" i="21"/>
  <c r="CJ105" i="21"/>
  <c r="CA114" i="21"/>
  <c r="DD162" i="21"/>
  <c r="BZ74" i="21"/>
  <c r="AV175" i="21"/>
  <c r="CE110" i="21"/>
  <c r="BZ75" i="21"/>
  <c r="AD4" i="16"/>
  <c r="AR4" i="16"/>
  <c r="BE178" i="21"/>
  <c r="CE178" i="21"/>
  <c r="AV178" i="21"/>
  <c r="BV178" i="21"/>
  <c r="BC176" i="21"/>
  <c r="CC176" i="21"/>
  <c r="BV171" i="21"/>
  <c r="CI171" i="21"/>
  <c r="CV171" i="21"/>
  <c r="AV171" i="21"/>
  <c r="CQ170" i="21"/>
  <c r="BD170" i="21"/>
  <c r="AB141" i="9" s="1"/>
  <c r="DD167" i="21"/>
  <c r="CQ167" i="21"/>
  <c r="CU167" i="21"/>
  <c r="AU167" i="21"/>
  <c r="AV163" i="21"/>
  <c r="BV163" i="21"/>
  <c r="AV162" i="21"/>
  <c r="BV162" i="21"/>
  <c r="CL160" i="21"/>
  <c r="BY160" i="21"/>
  <c r="DE158" i="21"/>
  <c r="CE158" i="21"/>
  <c r="CA158" i="21"/>
  <c r="BA158" i="21"/>
  <c r="CN158" i="21"/>
  <c r="CA154" i="21"/>
  <c r="DA154" i="21"/>
  <c r="BW154" i="21"/>
  <c r="CW154" i="21"/>
  <c r="CW153" i="21"/>
  <c r="AW153" i="21"/>
  <c r="CC151" i="21"/>
  <c r="CP151" i="21"/>
  <c r="BC151" i="21"/>
  <c r="DE149" i="21"/>
  <c r="BE149" i="21"/>
  <c r="CR149" i="21"/>
  <c r="AW149" i="21"/>
  <c r="CW149" i="21"/>
  <c r="CV143" i="21"/>
  <c r="BV143" i="21"/>
  <c r="DD139" i="21"/>
  <c r="BD139" i="21"/>
  <c r="BD135" i="21"/>
  <c r="CD135" i="21"/>
  <c r="DD135" i="21"/>
  <c r="AZ126" i="21"/>
  <c r="CZ126" i="21"/>
  <c r="BZ126" i="21"/>
  <c r="CO124" i="21"/>
  <c r="BB124" i="21"/>
  <c r="BA122" i="21"/>
  <c r="CN122" i="21"/>
  <c r="CP120" i="21"/>
  <c r="CC120" i="21"/>
  <c r="BC119" i="21"/>
  <c r="DC119" i="21"/>
  <c r="CJ118" i="21"/>
  <c r="BW118" i="21"/>
  <c r="CR117" i="21"/>
  <c r="BE117" i="21"/>
  <c r="BE114" i="21"/>
  <c r="CE114" i="21"/>
  <c r="CA110" i="21"/>
  <c r="BA110" i="21"/>
  <c r="BV110" i="21"/>
  <c r="CI110" i="21"/>
  <c r="CY108" i="21"/>
  <c r="CL108" i="21"/>
  <c r="CA105" i="21"/>
  <c r="BA105" i="21"/>
  <c r="CN101" i="21"/>
  <c r="DA101" i="21"/>
  <c r="CW101" i="21"/>
  <c r="AW101" i="21"/>
  <c r="BW101" i="21"/>
  <c r="CC99" i="21"/>
  <c r="DC99" i="21"/>
  <c r="BC99" i="21"/>
  <c r="BW98" i="21"/>
  <c r="CJ98" i="21"/>
  <c r="CR97" i="21"/>
  <c r="BE97" i="21"/>
  <c r="CP95" i="21"/>
  <c r="BC95" i="21"/>
  <c r="BW90" i="21"/>
  <c r="AW90" i="21"/>
  <c r="CJ90" i="21"/>
  <c r="CW90" i="21"/>
  <c r="DA89" i="21"/>
  <c r="CA89" i="21"/>
  <c r="BA89" i="21"/>
  <c r="CJ89" i="21"/>
  <c r="BW89" i="21"/>
  <c r="CL87" i="21"/>
  <c r="AY87" i="21"/>
  <c r="CQ74" i="21"/>
  <c r="DD74" i="21"/>
  <c r="AY68" i="21"/>
  <c r="CL68" i="21"/>
  <c r="CP67" i="21"/>
  <c r="CC67" i="21"/>
  <c r="AY67" i="21"/>
  <c r="BY67" i="21"/>
  <c r="CL67" i="21"/>
  <c r="CU64" i="21"/>
  <c r="BU64" i="21"/>
  <c r="AU64" i="21"/>
  <c r="CL60" i="21"/>
  <c r="AY60" i="21"/>
  <c r="CU60" i="21"/>
  <c r="CH60" i="21"/>
  <c r="CW53" i="21"/>
  <c r="CJ53" i="21"/>
  <c r="CW50" i="21"/>
  <c r="CJ50" i="21"/>
  <c r="BW50" i="21"/>
  <c r="BV46" i="21"/>
  <c r="CV46" i="21"/>
  <c r="CI46" i="21"/>
  <c r="CM43" i="21"/>
  <c r="BZ43" i="21"/>
  <c r="CZ43" i="21"/>
  <c r="BV43" i="21"/>
  <c r="CI43" i="21"/>
  <c r="CM39" i="21"/>
  <c r="AZ39" i="21"/>
  <c r="CE34" i="21"/>
  <c r="DE34" i="21"/>
  <c r="BE34" i="21"/>
  <c r="CN34" i="21"/>
  <c r="BA34" i="21"/>
  <c r="BZ30" i="21"/>
  <c r="CM30" i="21"/>
  <c r="AV30" i="21"/>
  <c r="BV30" i="21"/>
  <c r="CV30" i="21"/>
  <c r="BZ27" i="21"/>
  <c r="CZ27" i="21"/>
  <c r="CI27" i="21"/>
  <c r="BV27" i="21"/>
  <c r="CD26" i="21"/>
  <c r="DD26" i="21"/>
  <c r="CL20" i="21"/>
  <c r="CY20" i="21"/>
  <c r="BD6" i="21"/>
  <c r="DD6" i="21"/>
  <c r="CV75" i="21"/>
  <c r="AW154" i="21"/>
  <c r="CD167" i="21"/>
  <c r="CV127" i="21"/>
  <c r="CY60" i="21"/>
  <c r="CN110" i="21"/>
  <c r="CC112" i="21"/>
  <c r="CY116" i="21"/>
  <c r="AW150" i="21"/>
  <c r="CC160" i="21"/>
  <c r="CM174" i="21"/>
  <c r="BC67" i="21"/>
  <c r="DD30" i="21"/>
  <c r="CY67" i="21"/>
  <c r="CV43" i="21"/>
  <c r="BY108" i="21"/>
  <c r="AU87" i="21"/>
  <c r="DA158" i="21"/>
  <c r="BD27" i="21"/>
  <c r="AW53" i="21"/>
  <c r="CN77" i="21"/>
  <c r="CZ167" i="21"/>
  <c r="AU120" i="21"/>
  <c r="BY176" i="21"/>
  <c r="BE110" i="21"/>
  <c r="BW34" i="21"/>
  <c r="CI131" i="21"/>
  <c r="CM130" i="21"/>
  <c r="DA122" i="21"/>
  <c r="BE105" i="21"/>
  <c r="CP104" i="21"/>
  <c r="DA110" i="21"/>
  <c r="DC112" i="21"/>
  <c r="CV114" i="21"/>
  <c r="AW118" i="21"/>
  <c r="BD147" i="21"/>
  <c r="CV162" i="21"/>
  <c r="CN149" i="21"/>
  <c r="CJ106" i="21"/>
  <c r="BZ139" i="21"/>
  <c r="CI143" i="21"/>
  <c r="AV131" i="21"/>
  <c r="CU67" i="21"/>
  <c r="CA122" i="21"/>
  <c r="CV163" i="21"/>
  <c r="AU23" i="21"/>
  <c r="CI30" i="21"/>
  <c r="CJ101" i="21"/>
  <c r="CQ71" i="21"/>
  <c r="BA178" i="21"/>
  <c r="CL24" i="21"/>
  <c r="CR50" i="21"/>
  <c r="AY160" i="21"/>
  <c r="AZ130" i="21"/>
  <c r="AA174" i="16"/>
  <c r="AB171" i="16"/>
  <c r="AO174" i="16"/>
  <c r="AP171" i="16"/>
  <c r="Y171" i="16"/>
  <c r="AM171" i="16"/>
  <c r="AL171" i="16"/>
  <c r="AP172" i="16"/>
  <c r="AM178" i="16"/>
  <c r="V171" i="16"/>
  <c r="AS174" i="16"/>
  <c r="AT176" i="16"/>
  <c r="AG177" i="16"/>
  <c r="AJ178" i="16"/>
  <c r="Z177" i="16"/>
  <c r="AF175" i="16"/>
  <c r="AG172" i="16"/>
  <c r="AQ173" i="16"/>
  <c r="Z172" i="16"/>
  <c r="AS175" i="16"/>
  <c r="X172" i="16"/>
  <c r="X173" i="16"/>
  <c r="AC178" i="16"/>
  <c r="AD178" i="16"/>
  <c r="Z175" i="16"/>
  <c r="Z173" i="16"/>
  <c r="AO173" i="16"/>
  <c r="V173" i="16"/>
  <c r="AF172" i="16"/>
  <c r="AE172" i="16"/>
  <c r="X177" i="16"/>
  <c r="AB177" i="16"/>
  <c r="AM173" i="16"/>
  <c r="Y172" i="16"/>
  <c r="AE177" i="16"/>
  <c r="AR172" i="16"/>
  <c r="AS176" i="16"/>
  <c r="W173" i="16"/>
  <c r="AS178" i="16"/>
  <c r="AQ172" i="16"/>
  <c r="AP174" i="16"/>
  <c r="AP173" i="16"/>
  <c r="AO178" i="16"/>
  <c r="AL175" i="16"/>
  <c r="AP175" i="16"/>
  <c r="AQ171" i="16"/>
  <c r="AQ175" i="16"/>
  <c r="AM176" i="16"/>
  <c r="Z178" i="16"/>
  <c r="AD175" i="16"/>
  <c r="AR173" i="16"/>
  <c r="W171" i="16"/>
  <c r="AK175" i="16"/>
  <c r="W172" i="16"/>
  <c r="AG178" i="16"/>
  <c r="AJ171" i="16"/>
  <c r="W176" i="16"/>
  <c r="AF171" i="16"/>
  <c r="AB176" i="16"/>
  <c r="Y174" i="16"/>
  <c r="AC174" i="16"/>
  <c r="V174" i="16"/>
  <c r="AN177" i="16"/>
  <c r="AT175" i="16"/>
  <c r="AU172" i="16"/>
  <c r="AC173" i="16"/>
  <c r="AD171" i="16"/>
  <c r="AO171" i="16"/>
  <c r="AE175" i="16"/>
  <c r="AL172" i="16"/>
  <c r="AL173" i="16"/>
  <c r="AQ178" i="16"/>
  <c r="AR178" i="16"/>
  <c r="AN175" i="16"/>
  <c r="AN173" i="16"/>
  <c r="AA176" i="16"/>
  <c r="AT172" i="16"/>
  <c r="AS172" i="16"/>
  <c r="AL177" i="16"/>
  <c r="AP177" i="16"/>
  <c r="Y173" i="16"/>
  <c r="AM172" i="16"/>
  <c r="AS177" i="16"/>
  <c r="AD172" i="16"/>
  <c r="Z171" i="16"/>
  <c r="AO175" i="16"/>
  <c r="AS171" i="16"/>
  <c r="AT178" i="16"/>
  <c r="AB174" i="16"/>
  <c r="AA172" i="16"/>
  <c r="AF177" i="16"/>
  <c r="AK178" i="16"/>
  <c r="AP178" i="16"/>
  <c r="AL178" i="16"/>
  <c r="AC176" i="16"/>
  <c r="AG175" i="16"/>
  <c r="AQ177" i="16"/>
  <c r="AD177" i="16"/>
  <c r="AJ177" i="16"/>
  <c r="AR175" i="16"/>
  <c r="Z174" i="16"/>
  <c r="AE173" i="16"/>
  <c r="AB172" i="16"/>
  <c r="AF176" i="16"/>
  <c r="V178" i="16"/>
  <c r="W174" i="16"/>
  <c r="AU176" i="16"/>
  <c r="AN172" i="16"/>
  <c r="X174" i="16"/>
  <c r="AU174" i="16"/>
  <c r="AD174" i="16"/>
  <c r="AA173" i="16"/>
  <c r="AT173" i="16"/>
  <c r="AM175" i="16"/>
  <c r="Y177" i="16"/>
  <c r="W175" i="16"/>
  <c r="AK172" i="16"/>
  <c r="AU178" i="16"/>
  <c r="AK176" i="16"/>
  <c r="AT171" i="16"/>
  <c r="AP176" i="16"/>
  <c r="AM174" i="16"/>
  <c r="AQ174" i="16"/>
  <c r="AJ176" i="16"/>
  <c r="AJ174" i="16"/>
  <c r="AK174" i="16"/>
  <c r="X176" i="16"/>
  <c r="AG176" i="16"/>
  <c r="AR171" i="16"/>
  <c r="AA171" i="16"/>
  <c r="AK177" i="16"/>
  <c r="AL174" i="16"/>
  <c r="AG171" i="16"/>
  <c r="AG174" i="16"/>
  <c r="AR176" i="16"/>
  <c r="AR174" i="16"/>
  <c r="AO176" i="16"/>
  <c r="AJ173" i="16"/>
  <c r="AA177" i="16"/>
  <c r="AF173" i="16"/>
  <c r="AT174" i="16"/>
  <c r="Y175" i="16"/>
  <c r="AU173" i="16"/>
  <c r="AM177" i="16"/>
  <c r="AJ172" i="16"/>
  <c r="AN171" i="16"/>
  <c r="AA175" i="16"/>
  <c r="AE171" i="16"/>
  <c r="AF178" i="16"/>
  <c r="AO172" i="16"/>
  <c r="AT177" i="16"/>
  <c r="W178" i="16"/>
  <c r="AB178" i="16"/>
  <c r="X178" i="16"/>
  <c r="AQ176" i="16"/>
  <c r="AU175" i="16"/>
  <c r="AC177" i="16"/>
  <c r="AR177" i="16"/>
  <c r="AN176" i="16"/>
  <c r="V175" i="16"/>
  <c r="AN174" i="16"/>
  <c r="AS173" i="16"/>
  <c r="X171" i="16"/>
  <c r="Y178" i="16"/>
  <c r="AE174" i="16"/>
  <c r="AU177" i="16"/>
  <c r="V176" i="16"/>
  <c r="AL176" i="16"/>
  <c r="W177" i="16"/>
  <c r="AU171" i="16"/>
  <c r="AD176" i="16"/>
  <c r="AO177" i="16"/>
  <c r="AF174" i="16"/>
  <c r="AG173" i="16"/>
  <c r="V172" i="16"/>
  <c r="AK173" i="16"/>
  <c r="AA178" i="16"/>
  <c r="AC175" i="16"/>
  <c r="AD173" i="16"/>
  <c r="AE178" i="16"/>
  <c r="X175" i="16"/>
  <c r="Y176" i="16"/>
  <c r="Z176" i="16"/>
  <c r="AK171" i="16"/>
  <c r="AE176" i="16"/>
  <c r="AC171" i="16"/>
  <c r="AC172" i="16"/>
  <c r="AB175" i="16"/>
  <c r="AN178" i="16"/>
  <c r="AJ175" i="16"/>
  <c r="AB173" i="16"/>
  <c r="V177" i="16"/>
  <c r="W94" i="16"/>
  <c r="AG127" i="16"/>
  <c r="AJ94" i="16"/>
  <c r="AG94" i="16"/>
  <c r="AM121" i="16"/>
  <c r="X161" i="16"/>
  <c r="AF151" i="16"/>
  <c r="AL141" i="16"/>
  <c r="AB130" i="16"/>
  <c r="AF119" i="16"/>
  <c r="AL109" i="16"/>
  <c r="X91" i="16"/>
  <c r="AB155" i="16"/>
  <c r="AB147" i="16"/>
  <c r="AB139" i="16"/>
  <c r="AB131" i="16"/>
  <c r="AF120" i="16"/>
  <c r="AF112" i="16"/>
  <c r="AT104" i="16"/>
  <c r="AT96" i="16"/>
  <c r="AA91" i="16"/>
  <c r="AK161" i="16"/>
  <c r="AA150" i="16"/>
  <c r="W141" i="16"/>
  <c r="V91" i="16"/>
  <c r="AT91" i="16"/>
  <c r="AP165" i="16"/>
  <c r="AN66" i="9" s="1"/>
  <c r="AF158" i="16"/>
  <c r="AL156" i="16"/>
  <c r="AP153" i="16"/>
  <c r="AF150" i="16"/>
  <c r="AL148" i="16"/>
  <c r="AB145" i="16"/>
  <c r="AT142" i="16"/>
  <c r="AL140" i="16"/>
  <c r="AB137" i="16"/>
  <c r="AT134" i="16"/>
  <c r="X132" i="16"/>
  <c r="AB129" i="16"/>
  <c r="AT126" i="16"/>
  <c r="AL124" i="16"/>
  <c r="AP121" i="16"/>
  <c r="AT118" i="16"/>
  <c r="X116" i="16"/>
  <c r="AP113" i="16"/>
  <c r="AT110" i="16"/>
  <c r="AL108" i="16"/>
  <c r="AP105" i="16"/>
  <c r="AT102" i="16"/>
  <c r="AL100" i="16"/>
  <c r="AP97" i="16"/>
  <c r="AT94" i="16"/>
  <c r="AF92" i="16"/>
  <c r="X164" i="16"/>
  <c r="AE169" i="16"/>
  <c r="W167" i="16"/>
  <c r="AO164" i="16"/>
  <c r="AS161" i="16"/>
  <c r="AO158" i="16"/>
  <c r="W155" i="16"/>
  <c r="AO152" i="16"/>
  <c r="AS149" i="16"/>
  <c r="AK147" i="16"/>
  <c r="AO144" i="16"/>
  <c r="AS141" i="16"/>
  <c r="W139" i="16"/>
  <c r="AO136" i="16"/>
  <c r="AS133" i="16"/>
  <c r="W131" i="16"/>
  <c r="AS125" i="16"/>
  <c r="W123" i="16"/>
  <c r="AO120" i="16"/>
  <c r="AS117" i="16"/>
  <c r="W115" i="16"/>
  <c r="AO112" i="16"/>
  <c r="AB158" i="16"/>
  <c r="AF147" i="16"/>
  <c r="X137" i="16"/>
  <c r="AP126" i="16"/>
  <c r="AT115" i="16"/>
  <c r="AT107" i="16"/>
  <c r="X101" i="16"/>
  <c r="AP98" i="16"/>
  <c r="AF95" i="16"/>
  <c r="AL93" i="16"/>
  <c r="X160" i="16"/>
  <c r="AE91" i="16"/>
  <c r="W168" i="16"/>
  <c r="AA165" i="16"/>
  <c r="W160" i="16"/>
  <c r="W156" i="16"/>
  <c r="AA153" i="16"/>
  <c r="W148" i="16"/>
  <c r="AO145" i="16"/>
  <c r="AS142" i="16"/>
  <c r="AK140" i="16"/>
  <c r="AA137" i="16"/>
  <c r="AS134" i="16"/>
  <c r="W132" i="16"/>
  <c r="AO129" i="16"/>
  <c r="AS126" i="16"/>
  <c r="AK124" i="16"/>
  <c r="AA121" i="16"/>
  <c r="AS118" i="16"/>
  <c r="W116" i="16"/>
  <c r="AO113" i="16"/>
  <c r="AS110" i="16"/>
  <c r="W108" i="16"/>
  <c r="AA105" i="16"/>
  <c r="AS102" i="16"/>
  <c r="W100" i="16"/>
  <c r="AE94" i="16"/>
  <c r="AG92" i="16"/>
  <c r="AB164" i="16"/>
  <c r="AJ166" i="16"/>
  <c r="Z163" i="16"/>
  <c r="AR160" i="16"/>
  <c r="AD157" i="16"/>
  <c r="V155" i="16"/>
  <c r="AD149" i="16"/>
  <c r="AJ147" i="16"/>
  <c r="AJ139" i="16"/>
  <c r="AR137" i="16"/>
  <c r="V135" i="16"/>
  <c r="AN132" i="16"/>
  <c r="AD129" i="16"/>
  <c r="Z124" i="16"/>
  <c r="AN120" i="16"/>
  <c r="AD117" i="16"/>
  <c r="AJ115" i="16"/>
  <c r="AR113" i="16"/>
  <c r="V111" i="16"/>
  <c r="Z108" i="16"/>
  <c r="AD105" i="16"/>
  <c r="AJ103" i="16"/>
  <c r="AR101" i="16"/>
  <c r="AJ99" i="16"/>
  <c r="AN96" i="16"/>
  <c r="AR93" i="16"/>
  <c r="X162" i="16"/>
  <c r="AG169" i="16"/>
  <c r="AM167" i="16"/>
  <c r="AQ164" i="16"/>
  <c r="AG161" i="16"/>
  <c r="AM159" i="16"/>
  <c r="AQ156" i="16"/>
  <c r="AG153" i="16"/>
  <c r="AM151" i="16"/>
  <c r="AC148" i="16"/>
  <c r="AU145" i="16"/>
  <c r="AM143" i="16"/>
  <c r="AU137" i="16"/>
  <c r="Y135" i="16"/>
  <c r="AC132" i="16"/>
  <c r="AU129" i="16"/>
  <c r="AM127" i="16"/>
  <c r="AC124" i="16"/>
  <c r="AU121" i="16"/>
  <c r="AM119" i="16"/>
  <c r="AP91" i="16"/>
  <c r="X145" i="16"/>
  <c r="X133" i="16"/>
  <c r="AP122" i="16"/>
  <c r="X113" i="16"/>
  <c r="AR91" i="16"/>
  <c r="X158" i="16"/>
  <c r="X150" i="16"/>
  <c r="AL142" i="16"/>
  <c r="AL134" i="16"/>
  <c r="AP127" i="16"/>
  <c r="AP119" i="16"/>
  <c r="AB111" i="16"/>
  <c r="AP103" i="16"/>
  <c r="AP95" i="16"/>
  <c r="AT167" i="16"/>
  <c r="AE163" i="16"/>
  <c r="AE155" i="16"/>
  <c r="AA146" i="16"/>
  <c r="AA138" i="16"/>
  <c r="AK133" i="16"/>
  <c r="AK125" i="16"/>
  <c r="AA122" i="16"/>
  <c r="AS119" i="16"/>
  <c r="AS115" i="16"/>
  <c r="AK113" i="16"/>
  <c r="AA110" i="16"/>
  <c r="AS107" i="16"/>
  <c r="AK105" i="16"/>
  <c r="AA102" i="16"/>
  <c r="AS99" i="16"/>
  <c r="AK97" i="16"/>
  <c r="AO94" i="16"/>
  <c r="W170" i="16"/>
  <c r="AI32" i="9" s="1"/>
  <c r="X166" i="16"/>
  <c r="Z168" i="16"/>
  <c r="AJ163" i="16"/>
  <c r="Z160" i="16"/>
  <c r="AN157" i="16"/>
  <c r="AR154" i="16"/>
  <c r="AJ152" i="16"/>
  <c r="AN145" i="16"/>
  <c r="AR142" i="16"/>
  <c r="AJ140" i="16"/>
  <c r="AN137" i="16"/>
  <c r="AJ132" i="16"/>
  <c r="Z129" i="16"/>
  <c r="AD126" i="16"/>
  <c r="V124" i="16"/>
  <c r="AD122" i="16"/>
  <c r="Z117" i="16"/>
  <c r="AD114" i="16"/>
  <c r="AJ112" i="16"/>
  <c r="AN109" i="16"/>
  <c r="V104" i="16"/>
  <c r="AR98" i="16"/>
  <c r="V96" i="16"/>
  <c r="AN93" i="16"/>
  <c r="AJ92" i="16"/>
  <c r="AL167" i="16"/>
  <c r="AM168" i="16"/>
  <c r="AC165" i="16"/>
  <c r="AU162" i="16"/>
  <c r="AM160" i="16"/>
  <c r="AC157" i="16"/>
  <c r="AU154" i="16"/>
  <c r="AM152" i="16"/>
  <c r="AQ149" i="16"/>
  <c r="AU146" i="16"/>
  <c r="Y144" i="16"/>
  <c r="AQ141" i="16"/>
  <c r="AQ133" i="16"/>
  <c r="AU130" i="16"/>
  <c r="AM128" i="16"/>
  <c r="AQ125" i="16"/>
  <c r="AU122" i="16"/>
  <c r="AM120" i="16"/>
  <c r="AQ117" i="16"/>
  <c r="Y112" i="16"/>
  <c r="AT155" i="16"/>
  <c r="AF143" i="16"/>
  <c r="AP134" i="16"/>
  <c r="AT123" i="16"/>
  <c r="AF111" i="16"/>
  <c r="AC91" i="16"/>
  <c r="AT156" i="16"/>
  <c r="AT148" i="16"/>
  <c r="AT140" i="16"/>
  <c r="AF132" i="16"/>
  <c r="AT124" i="16"/>
  <c r="AL118" i="16"/>
  <c r="AL110" i="16"/>
  <c r="AL102" i="16"/>
  <c r="AL94" i="16"/>
  <c r="AK169" i="16"/>
  <c r="AO162" i="16"/>
  <c r="W153" i="16"/>
  <c r="AS147" i="16"/>
  <c r="AS139" i="16"/>
  <c r="AA134" i="16"/>
  <c r="AK117" i="16"/>
  <c r="AM91" i="16"/>
  <c r="AT163" i="16"/>
  <c r="AL159" i="16"/>
  <c r="AB156" i="16"/>
  <c r="AT153" i="16"/>
  <c r="AL151" i="16"/>
  <c r="AB148" i="16"/>
  <c r="AF145" i="16"/>
  <c r="AL143" i="16"/>
  <c r="AP140" i="16"/>
  <c r="AF137" i="16"/>
  <c r="AL135" i="16"/>
  <c r="AP132" i="16"/>
  <c r="AF129" i="16"/>
  <c r="AL127" i="16"/>
  <c r="AP124" i="16"/>
  <c r="AT121" i="16"/>
  <c r="AL119" i="16"/>
  <c r="AB116" i="16"/>
  <c r="AF113" i="16"/>
  <c r="X111" i="16"/>
  <c r="AB108" i="16"/>
  <c r="AF105" i="16"/>
  <c r="X103" i="16"/>
  <c r="AP100" i="16"/>
  <c r="AT97" i="16"/>
  <c r="X95" i="16"/>
  <c r="AP92" i="16"/>
  <c r="AF162" i="16"/>
  <c r="AK91" i="16"/>
  <c r="AA167" i="16"/>
  <c r="AS164" i="16"/>
  <c r="W162" i="16"/>
  <c r="W159" i="16"/>
  <c r="AS152" i="16"/>
  <c r="W150" i="16"/>
  <c r="AO147" i="16"/>
  <c r="AE144" i="16"/>
  <c r="W142" i="16"/>
  <c r="AO139" i="16"/>
  <c r="AE136" i="16"/>
  <c r="W134" i="16"/>
  <c r="AO131" i="16"/>
  <c r="AS128" i="16"/>
  <c r="W126" i="16"/>
  <c r="AO123" i="16"/>
  <c r="AS120" i="16"/>
  <c r="W118" i="16"/>
  <c r="AO115" i="16"/>
  <c r="AS112" i="16"/>
  <c r="W110" i="16"/>
  <c r="Y115" i="16"/>
  <c r="AC112" i="16"/>
  <c r="AU109" i="16"/>
  <c r="AM107" i="16"/>
  <c r="AC104" i="16"/>
  <c r="AU101" i="16"/>
  <c r="AU93" i="16"/>
  <c r="AU170" i="16"/>
  <c r="AU110" i="16"/>
  <c r="Y108" i="16"/>
  <c r="AU102" i="16"/>
  <c r="Y100" i="16"/>
  <c r="AQ93" i="16"/>
  <c r="AE108" i="16"/>
  <c r="AK106" i="16"/>
  <c r="AA103" i="16"/>
  <c r="AE100" i="16"/>
  <c r="W98" i="16"/>
  <c r="AD127" i="16"/>
  <c r="Y121" i="16"/>
  <c r="AG128" i="16"/>
  <c r="AU127" i="16"/>
  <c r="AL161" i="16"/>
  <c r="AT151" i="16"/>
  <c r="X141" i="16"/>
  <c r="AP130" i="16"/>
  <c r="AT119" i="16"/>
  <c r="X109" i="16"/>
  <c r="AL91" i="16"/>
  <c r="AP155" i="16"/>
  <c r="AP147" i="16"/>
  <c r="AP139" i="16"/>
  <c r="AP131" i="16"/>
  <c r="AT120" i="16"/>
  <c r="AT112" i="16"/>
  <c r="AF104" i="16"/>
  <c r="AF96" i="16"/>
  <c r="AO91" i="16"/>
  <c r="W161" i="16"/>
  <c r="AO150" i="16"/>
  <c r="AK141" i="16"/>
  <c r="AS159" i="16"/>
  <c r="AL170" i="16"/>
  <c r="AJ67" i="9" s="1"/>
  <c r="AB157" i="16"/>
  <c r="AT154" i="16"/>
  <c r="X152" i="16"/>
  <c r="AB149" i="16"/>
  <c r="AF146" i="16"/>
  <c r="X144" i="16"/>
  <c r="AP141" i="16"/>
  <c r="AF138" i="16"/>
  <c r="X136" i="16"/>
  <c r="AP133" i="16"/>
  <c r="AF130" i="16"/>
  <c r="X128" i="16"/>
  <c r="AP125" i="16"/>
  <c r="AF122" i="16"/>
  <c r="X120" i="16"/>
  <c r="AP117" i="16"/>
  <c r="AF114" i="16"/>
  <c r="AL112" i="16"/>
  <c r="AP109" i="16"/>
  <c r="AF106" i="16"/>
  <c r="AL104" i="16"/>
  <c r="AF98" i="16"/>
  <c r="X96" i="16"/>
  <c r="AB93" i="16"/>
  <c r="AK158" i="16"/>
  <c r="AP170" i="16"/>
  <c r="AN67" i="9" s="1"/>
  <c r="AA168" i="16"/>
  <c r="AE165" i="16"/>
  <c r="AK163" i="16"/>
  <c r="AA160" i="16"/>
  <c r="AA156" i="16"/>
  <c r="AE153" i="16"/>
  <c r="AK151" i="16"/>
  <c r="AA148" i="16"/>
  <c r="AE145" i="16"/>
  <c r="AK143" i="16"/>
  <c r="AA140" i="16"/>
  <c r="AE137" i="16"/>
  <c r="AK135" i="16"/>
  <c r="AO132" i="16"/>
  <c r="AE129" i="16"/>
  <c r="W127" i="16"/>
  <c r="AA124" i="16"/>
  <c r="AE121" i="16"/>
  <c r="AK119" i="16"/>
  <c r="AA116" i="16"/>
  <c r="AS113" i="16"/>
  <c r="AU91" i="16"/>
  <c r="X153" i="16"/>
  <c r="AB142" i="16"/>
  <c r="AT131" i="16"/>
  <c r="X121" i="16"/>
  <c r="AB110" i="16"/>
  <c r="AP106" i="16"/>
  <c r="AT99" i="16"/>
  <c r="X97" i="16"/>
  <c r="AB94" i="16"/>
  <c r="AJ170" i="16"/>
  <c r="AH67" i="9" s="1"/>
  <c r="AL160" i="16"/>
  <c r="AS91" i="16"/>
  <c r="AK168" i="16"/>
  <c r="AO165" i="16"/>
  <c r="AK160" i="16"/>
  <c r="AK156" i="16"/>
  <c r="AO153" i="16"/>
  <c r="AK148" i="16"/>
  <c r="AA145" i="16"/>
  <c r="AE142" i="16"/>
  <c r="W140" i="16"/>
  <c r="AO137" i="16"/>
  <c r="AE134" i="16"/>
  <c r="AK132" i="16"/>
  <c r="AA129" i="16"/>
  <c r="AE126" i="16"/>
  <c r="W124" i="16"/>
  <c r="AO121" i="16"/>
  <c r="AE118" i="16"/>
  <c r="AK116" i="16"/>
  <c r="AA113" i="16"/>
  <c r="AE110" i="16"/>
  <c r="AK108" i="16"/>
  <c r="AO105" i="16"/>
  <c r="AE102" i="16"/>
  <c r="AK100" i="16"/>
  <c r="AS94" i="16"/>
  <c r="AU92" i="16"/>
  <c r="AP164" i="16"/>
  <c r="V166" i="16"/>
  <c r="AN163" i="16"/>
  <c r="AD160" i="16"/>
  <c r="AR157" i="16"/>
  <c r="AJ155" i="16"/>
  <c r="AR149" i="16"/>
  <c r="V147" i="16"/>
  <c r="V139" i="16"/>
  <c r="Z136" i="16"/>
  <c r="AR133" i="16"/>
  <c r="AJ131" i="16"/>
  <c r="Z128" i="16"/>
  <c r="AJ127" i="16"/>
  <c r="AN124" i="16"/>
  <c r="AD121" i="16"/>
  <c r="AJ119" i="16"/>
  <c r="AR117" i="16"/>
  <c r="V115" i="16"/>
  <c r="Z112" i="16"/>
  <c r="AN108" i="16"/>
  <c r="AR105" i="16"/>
  <c r="V103" i="16"/>
  <c r="Z100" i="16"/>
  <c r="AR97" i="16"/>
  <c r="V95" i="16"/>
  <c r="AD92" i="16"/>
  <c r="AP166" i="16"/>
  <c r="AC168" i="16"/>
  <c r="AU165" i="16"/>
  <c r="Y163" i="16"/>
  <c r="AC160" i="16"/>
  <c r="AU157" i="16"/>
  <c r="Y155" i="16"/>
  <c r="AC152" i="16"/>
  <c r="AQ144" i="16"/>
  <c r="Y139" i="16"/>
  <c r="AQ136" i="16"/>
  <c r="AG133" i="16"/>
  <c r="AM131" i="16"/>
  <c r="AC128" i="16"/>
  <c r="AG125" i="16"/>
  <c r="Y123" i="16"/>
  <c r="AG117" i="16"/>
  <c r="AF159" i="16"/>
  <c r="AL149" i="16"/>
  <c r="AF139" i="16"/>
  <c r="AF127" i="16"/>
  <c r="AL117" i="16"/>
  <c r="AF103" i="16"/>
  <c r="AP162" i="16"/>
  <c r="AL154" i="16"/>
  <c r="X146" i="16"/>
  <c r="X138" i="16"/>
  <c r="X130" i="16"/>
  <c r="AP123" i="16"/>
  <c r="AB115" i="16"/>
  <c r="AP107" i="16"/>
  <c r="AB99" i="16"/>
  <c r="AL92" i="16"/>
  <c r="AO159" i="16"/>
  <c r="AS151" i="16"/>
  <c r="AO142" i="16"/>
  <c r="AE135" i="16"/>
  <c r="AE127" i="16"/>
  <c r="AE123" i="16"/>
  <c r="W121" i="16"/>
  <c r="AO118" i="16"/>
  <c r="AO114" i="16"/>
  <c r="AE111" i="16"/>
  <c r="W109" i="16"/>
  <c r="AO106" i="16"/>
  <c r="AE103" i="16"/>
  <c r="W101" i="16"/>
  <c r="AA98" i="16"/>
  <c r="AE95" i="16"/>
  <c r="AK93" i="16"/>
  <c r="AP160" i="16"/>
  <c r="AD169" i="16"/>
  <c r="V167" i="16"/>
  <c r="AN164" i="16"/>
  <c r="AD158" i="16"/>
  <c r="AJ156" i="16"/>
  <c r="AD154" i="16"/>
  <c r="V152" i="16"/>
  <c r="V144" i="16"/>
  <c r="Z141" i="16"/>
  <c r="Z133" i="16"/>
  <c r="AN129" i="16"/>
  <c r="AR126" i="16"/>
  <c r="AJ124" i="16"/>
  <c r="Z121" i="16"/>
  <c r="AR118" i="16"/>
  <c r="V116" i="16"/>
  <c r="AR110" i="16"/>
  <c r="V108" i="16"/>
  <c r="AJ104" i="16"/>
  <c r="AD98" i="16"/>
  <c r="AJ96" i="16"/>
  <c r="Z93" i="16"/>
  <c r="AB163" i="16"/>
  <c r="AQ169" i="16"/>
  <c r="AG166" i="16"/>
  <c r="Y164" i="16"/>
  <c r="AQ161" i="16"/>
  <c r="AG158" i="16"/>
  <c r="Y156" i="16"/>
  <c r="AQ153" i="16"/>
  <c r="AG150" i="16"/>
  <c r="AM148" i="16"/>
  <c r="AC145" i="16"/>
  <c r="AU142" i="16"/>
  <c r="AM140" i="16"/>
  <c r="AC137" i="16"/>
  <c r="AG134" i="16"/>
  <c r="AM132" i="16"/>
  <c r="AC129" i="16"/>
  <c r="AG126" i="16"/>
  <c r="AM124" i="16"/>
  <c r="AC121" i="16"/>
  <c r="AG118" i="16"/>
  <c r="AM116" i="16"/>
  <c r="AC113" i="16"/>
  <c r="AT166" i="16"/>
  <c r="AP150" i="16"/>
  <c r="AB138" i="16"/>
  <c r="AL129" i="16"/>
  <c r="AB118" i="16"/>
  <c r="AL105" i="16"/>
  <c r="AB167" i="16"/>
  <c r="AF152" i="16"/>
  <c r="AF144" i="16"/>
  <c r="AF136" i="16"/>
  <c r="AF128" i="16"/>
  <c r="X122" i="16"/>
  <c r="AL114" i="16"/>
  <c r="X106" i="16"/>
  <c r="X98" i="16"/>
  <c r="AB161" i="16"/>
  <c r="AK157" i="16"/>
  <c r="AK149" i="16"/>
  <c r="AE143" i="16"/>
  <c r="AK137" i="16"/>
  <c r="AO130" i="16"/>
  <c r="Z91" i="16"/>
  <c r="AA157" i="16"/>
  <c r="AF168" i="16"/>
  <c r="AF157" i="16"/>
  <c r="X155" i="16"/>
  <c r="AP152" i="16"/>
  <c r="AF149" i="16"/>
  <c r="AL147" i="16"/>
  <c r="AB144" i="16"/>
  <c r="AT141" i="16"/>
  <c r="X139" i="16"/>
  <c r="AB136" i="16"/>
  <c r="AT133" i="16"/>
  <c r="AL131" i="16"/>
  <c r="AB128" i="16"/>
  <c r="AT125" i="16"/>
  <c r="X123" i="16"/>
  <c r="AT117" i="16"/>
  <c r="X115" i="16"/>
  <c r="AB112" i="16"/>
  <c r="AT109" i="16"/>
  <c r="AL107" i="16"/>
  <c r="AB104" i="16"/>
  <c r="AT101" i="16"/>
  <c r="X99" i="16"/>
  <c r="AP96" i="16"/>
  <c r="AF93" i="16"/>
  <c r="AR170" i="16"/>
  <c r="AP67" i="9" s="1"/>
  <c r="X169" i="16"/>
  <c r="AE168" i="16"/>
  <c r="AK166" i="16"/>
  <c r="AO163" i="16"/>
  <c r="AE160" i="16"/>
  <c r="AE156" i="16"/>
  <c r="AK154" i="16"/>
  <c r="AO151" i="16"/>
  <c r="AE148" i="16"/>
  <c r="AK146" i="16"/>
  <c r="AA143" i="16"/>
  <c r="AS140" i="16"/>
  <c r="AK138" i="16"/>
  <c r="AA135" i="16"/>
  <c r="AE132" i="16"/>
  <c r="AK130" i="16"/>
  <c r="AA127" i="16"/>
  <c r="AE124" i="16"/>
  <c r="AK122" i="16"/>
  <c r="AA119" i="16"/>
  <c r="AE116" i="16"/>
  <c r="AK114" i="16"/>
  <c r="AA111" i="16"/>
  <c r="AG113" i="16"/>
  <c r="Y111" i="16"/>
  <c r="AQ108" i="16"/>
  <c r="AG105" i="16"/>
  <c r="Y103" i="16"/>
  <c r="AO92" i="16"/>
  <c r="AC109" i="16"/>
  <c r="AG106" i="16"/>
  <c r="AC101" i="16"/>
  <c r="AU98" i="16"/>
  <c r="Y96" i="16"/>
  <c r="AE92" i="16"/>
  <c r="AS108" i="16"/>
  <c r="W106" i="16"/>
  <c r="AO103" i="16"/>
  <c r="AS100" i="16"/>
  <c r="AK98" i="16"/>
  <c r="AJ121" i="16"/>
  <c r="Z127" i="16"/>
  <c r="AC127" i="16"/>
  <c r="AU94" i="16"/>
  <c r="X157" i="16"/>
  <c r="AB146" i="16"/>
  <c r="AT135" i="16"/>
  <c r="AL125" i="16"/>
  <c r="AB114" i="16"/>
  <c r="AB102" i="16"/>
  <c r="AB159" i="16"/>
  <c r="AB151" i="16"/>
  <c r="AP143" i="16"/>
  <c r="AB135" i="16"/>
  <c r="X126" i="16"/>
  <c r="AT116" i="16"/>
  <c r="AT108" i="16"/>
  <c r="AF100" i="16"/>
  <c r="Z170" i="16"/>
  <c r="AL32" i="9" s="1"/>
  <c r="AK165" i="16"/>
  <c r="AA154" i="16"/>
  <c r="AK145" i="16"/>
  <c r="AO126" i="16"/>
  <c r="AJ91" i="16"/>
  <c r="AE159" i="16"/>
  <c r="X170" i="16"/>
  <c r="AJ32" i="9" s="1"/>
  <c r="AP157" i="16"/>
  <c r="AF154" i="16"/>
  <c r="AL152" i="16"/>
  <c r="AP149" i="16"/>
  <c r="AT146" i="16"/>
  <c r="AL144" i="16"/>
  <c r="AB141" i="16"/>
  <c r="AT138" i="16"/>
  <c r="AL136" i="16"/>
  <c r="AB133" i="16"/>
  <c r="AT130" i="16"/>
  <c r="AL128" i="16"/>
  <c r="AB125" i="16"/>
  <c r="AT122" i="16"/>
  <c r="AL120" i="16"/>
  <c r="AB117" i="16"/>
  <c r="AT114" i="16"/>
  <c r="X112" i="16"/>
  <c r="AB109" i="16"/>
  <c r="AT106" i="16"/>
  <c r="X104" i="16"/>
  <c r="AT98" i="16"/>
  <c r="AL96" i="16"/>
  <c r="AP93" i="16"/>
  <c r="W158" i="16"/>
  <c r="AB170" i="16"/>
  <c r="AN32" i="9" s="1"/>
  <c r="AO168" i="16"/>
  <c r="AS165" i="16"/>
  <c r="W163" i="16"/>
  <c r="AO160" i="16"/>
  <c r="AO156" i="16"/>
  <c r="AS153" i="16"/>
  <c r="W151" i="16"/>
  <c r="AO148" i="16"/>
  <c r="AS145" i="16"/>
  <c r="W143" i="16"/>
  <c r="AO140" i="16"/>
  <c r="AS137" i="16"/>
  <c r="W135" i="16"/>
  <c r="AA132" i="16"/>
  <c r="AS129" i="16"/>
  <c r="AK127" i="16"/>
  <c r="AO124" i="16"/>
  <c r="AS121" i="16"/>
  <c r="W119" i="16"/>
  <c r="AO116" i="16"/>
  <c r="AE113" i="16"/>
  <c r="AG91" i="16"/>
  <c r="AL153" i="16"/>
  <c r="AP142" i="16"/>
  <c r="AF131" i="16"/>
  <c r="AL121" i="16"/>
  <c r="AP110" i="16"/>
  <c r="AB106" i="16"/>
  <c r="AF99" i="16"/>
  <c r="AL97" i="16"/>
  <c r="AP94" i="16"/>
  <c r="V170" i="16"/>
  <c r="AH32" i="9" s="1"/>
  <c r="AF165" i="16"/>
  <c r="AA169" i="16"/>
  <c r="Z94" i="16"/>
  <c r="AF135" i="16"/>
  <c r="AP159" i="16"/>
  <c r="AL126" i="16"/>
  <c r="AN170" i="16"/>
  <c r="AL67" i="9" s="1"/>
  <c r="AA126" i="16"/>
  <c r="AT158" i="16"/>
  <c r="X148" i="16"/>
  <c r="AP137" i="16"/>
  <c r="AF126" i="16"/>
  <c r="AL116" i="16"/>
  <c r="AB105" i="16"/>
  <c r="X100" i="16"/>
  <c r="AL164" i="16"/>
  <c r="AE161" i="16"/>
  <c r="AE149" i="16"/>
  <c r="AK139" i="16"/>
  <c r="AA120" i="16"/>
  <c r="AP158" i="16"/>
  <c r="AF115" i="16"/>
  <c r="AT95" i="16"/>
  <c r="AO169" i="16"/>
  <c r="AK164" i="16"/>
  <c r="AO161" i="16"/>
  <c r="AE146" i="16"/>
  <c r="AO141" i="16"/>
  <c r="AK136" i="16"/>
  <c r="AE130" i="16"/>
  <c r="AA125" i="16"/>
  <c r="AK120" i="16"/>
  <c r="AE114" i="16"/>
  <c r="AO109" i="16"/>
  <c r="AK104" i="16"/>
  <c r="AE98" i="16"/>
  <c r="W96" i="16"/>
  <c r="AS158" i="16"/>
  <c r="AD164" i="16"/>
  <c r="AJ151" i="16"/>
  <c r="V143" i="16"/>
  <c r="AN140" i="16"/>
  <c r="AJ135" i="16"/>
  <c r="AR129" i="16"/>
  <c r="AR125" i="16"/>
  <c r="AD113" i="16"/>
  <c r="AR109" i="16"/>
  <c r="Z104" i="16"/>
  <c r="AN100" i="16"/>
  <c r="AJ95" i="16"/>
  <c r="AB166" i="16"/>
  <c r="AG165" i="16"/>
  <c r="AQ160" i="16"/>
  <c r="AM155" i="16"/>
  <c r="AM139" i="16"/>
  <c r="AU133" i="16"/>
  <c r="AQ128" i="16"/>
  <c r="AM123" i="16"/>
  <c r="Y119" i="16"/>
  <c r="AT139" i="16"/>
  <c r="X117" i="16"/>
  <c r="AB162" i="16"/>
  <c r="AL146" i="16"/>
  <c r="AL130" i="16"/>
  <c r="AP115" i="16"/>
  <c r="AP99" i="16"/>
  <c r="AS155" i="16"/>
  <c r="AO138" i="16"/>
  <c r="W125" i="16"/>
  <c r="AE119" i="16"/>
  <c r="W113" i="16"/>
  <c r="AE107" i="16"/>
  <c r="AO102" i="16"/>
  <c r="W97" i="16"/>
  <c r="AK170" i="16"/>
  <c r="AI67" i="9" s="1"/>
  <c r="AN168" i="16"/>
  <c r="Z164" i="16"/>
  <c r="AN160" i="16"/>
  <c r="AD150" i="16"/>
  <c r="AJ148" i="16"/>
  <c r="Z145" i="16"/>
  <c r="V140" i="16"/>
  <c r="AN133" i="16"/>
  <c r="AR130" i="16"/>
  <c r="AN125" i="16"/>
  <c r="AJ116" i="16"/>
  <c r="V112" i="16"/>
  <c r="Z105" i="16"/>
  <c r="Y168" i="16"/>
  <c r="AG162" i="16"/>
  <c r="AQ157" i="16"/>
  <c r="Y152" i="16"/>
  <c r="AG146" i="16"/>
  <c r="AC141" i="16"/>
  <c r="AQ137" i="16"/>
  <c r="AC133" i="16"/>
  <c r="Y128" i="16"/>
  <c r="AG122" i="16"/>
  <c r="AC117" i="16"/>
  <c r="AQ113" i="16"/>
  <c r="AB150" i="16"/>
  <c r="X129" i="16"/>
  <c r="X105" i="16"/>
  <c r="AT152" i="16"/>
  <c r="AT136" i="16"/>
  <c r="AL122" i="16"/>
  <c r="AL106" i="16"/>
  <c r="AP161" i="16"/>
  <c r="AA162" i="16"/>
  <c r="AE147" i="16"/>
  <c r="AO134" i="16"/>
  <c r="Y91" i="16"/>
  <c r="X159" i="16"/>
  <c r="AF153" i="16"/>
  <c r="AP148" i="16"/>
  <c r="X143" i="16"/>
  <c r="AT137" i="16"/>
  <c r="AB132" i="16"/>
  <c r="X127" i="16"/>
  <c r="AF121" i="16"/>
  <c r="AF117" i="16"/>
  <c r="AP112" i="16"/>
  <c r="X107" i="16"/>
  <c r="AF101" i="16"/>
  <c r="AB96" i="16"/>
  <c r="AD170" i="16"/>
  <c r="AP32" i="9" s="1"/>
  <c r="AS168" i="16"/>
  <c r="AA163" i="16"/>
  <c r="AS156" i="16"/>
  <c r="AE152" i="16"/>
  <c r="AA147" i="16"/>
  <c r="AK142" i="16"/>
  <c r="AS136" i="16"/>
  <c r="AA131" i="16"/>
  <c r="AK126" i="16"/>
  <c r="AE120" i="16"/>
  <c r="AA115" i="16"/>
  <c r="AK110" i="16"/>
  <c r="AU113" i="16"/>
  <c r="AC108" i="16"/>
  <c r="AM103" i="16"/>
  <c r="AG93" i="16"/>
  <c r="AG110" i="16"/>
  <c r="AG102" i="16"/>
  <c r="AS92" i="16"/>
  <c r="AA107" i="16"/>
  <c r="W102" i="16"/>
  <c r="AE96" i="16"/>
  <c r="Y92" i="16"/>
  <c r="AF161" i="16"/>
  <c r="Z169" i="16"/>
  <c r="AN165" i="16"/>
  <c r="AD162" i="16"/>
  <c r="AJ160" i="16"/>
  <c r="AN158" i="16"/>
  <c r="AD155" i="16"/>
  <c r="V153" i="16"/>
  <c r="AJ149" i="16"/>
  <c r="AD143" i="16"/>
  <c r="V141" i="16"/>
  <c r="AN138" i="16"/>
  <c r="V133" i="16"/>
  <c r="AD131" i="16"/>
  <c r="AJ129" i="16"/>
  <c r="V125" i="16"/>
  <c r="AN122" i="16"/>
  <c r="AR119" i="16"/>
  <c r="V117" i="16"/>
  <c r="AD115" i="16"/>
  <c r="V113" i="16"/>
  <c r="AR107" i="16"/>
  <c r="V105" i="16"/>
  <c r="AN102" i="16"/>
  <c r="AD99" i="16"/>
  <c r="V97" i="16"/>
  <c r="AJ93" i="16"/>
  <c r="AN159" i="16"/>
  <c r="AP168" i="16"/>
  <c r="AG167" i="16"/>
  <c r="Y165" i="16"/>
  <c r="AK31" i="9" s="1"/>
  <c r="AQ162" i="16"/>
  <c r="AU159" i="16"/>
  <c r="Y157" i="16"/>
  <c r="AQ154" i="16"/>
  <c r="AG151" i="16"/>
  <c r="AM149" i="16"/>
  <c r="AQ146" i="16"/>
  <c r="AM141" i="16"/>
  <c r="AC138" i="16"/>
  <c r="AM133" i="16"/>
  <c r="AC130" i="16"/>
  <c r="AQ126" i="16"/>
  <c r="AG123" i="16"/>
  <c r="AU119" i="16"/>
  <c r="AM117" i="16"/>
  <c r="AQ114" i="16"/>
  <c r="AU111" i="16"/>
  <c r="AM109" i="16"/>
  <c r="AC106" i="16"/>
  <c r="AG103" i="16"/>
  <c r="AM93" i="16"/>
  <c r="W111" i="16"/>
  <c r="AO108" i="16"/>
  <c r="W103" i="16"/>
  <c r="AA100" i="16"/>
  <c r="AE97" i="16"/>
  <c r="AK95" i="16"/>
  <c r="AQ92" i="16"/>
  <c r="AR163" i="16"/>
  <c r="AJ161" i="16"/>
  <c r="AJ158" i="16"/>
  <c r="Z155" i="16"/>
  <c r="AR152" i="16"/>
  <c r="AJ150" i="16"/>
  <c r="AN147" i="16"/>
  <c r="V142" i="16"/>
  <c r="AN139" i="16"/>
  <c r="AD136" i="16"/>
  <c r="V134" i="16"/>
  <c r="AN131" i="16"/>
  <c r="V126" i="16"/>
  <c r="Z123" i="16"/>
  <c r="AN119" i="16"/>
  <c r="AD116" i="16"/>
  <c r="V114" i="16"/>
  <c r="AN111" i="16"/>
  <c r="AD108" i="16"/>
  <c r="AN103" i="16"/>
  <c r="AJ102" i="16"/>
  <c r="Z99" i="16"/>
  <c r="AR96" i="16"/>
  <c r="Z92" i="16"/>
  <c r="X165" i="16"/>
  <c r="AG168" i="16"/>
  <c r="Y166" i="16"/>
  <c r="AQ163" i="16"/>
  <c r="AG160" i="16"/>
  <c r="Y158" i="16"/>
  <c r="AQ155" i="16"/>
  <c r="AG152" i="16"/>
  <c r="Y150" i="16"/>
  <c r="AC147" i="16"/>
  <c r="AU144" i="16"/>
  <c r="AM142" i="16"/>
  <c r="AC139" i="16"/>
  <c r="AU136" i="16"/>
  <c r="Y134" i="16"/>
  <c r="AQ131" i="16"/>
  <c r="AM126" i="16"/>
  <c r="AC123" i="16"/>
  <c r="AC115" i="16"/>
  <c r="Y110" i="16"/>
  <c r="AQ107" i="16"/>
  <c r="AU104" i="16"/>
  <c r="AM102" i="16"/>
  <c r="AG96" i="16"/>
  <c r="AK92" i="16"/>
  <c r="AN94" i="16"/>
  <c r="AN127" i="16"/>
  <c r="AD120" i="16"/>
  <c r="X125" i="16"/>
  <c r="AP151" i="16"/>
  <c r="AF116" i="16"/>
  <c r="W165" i="16"/>
  <c r="X156" i="16"/>
  <c r="AP145" i="16"/>
  <c r="AF134" i="16"/>
  <c r="X124" i="16"/>
  <c r="AB113" i="16"/>
  <c r="AF102" i="16"/>
  <c r="AB97" i="16"/>
  <c r="AS169" i="16"/>
  <c r="AA158" i="16"/>
  <c r="W147" i="16"/>
  <c r="AA136" i="16"/>
  <c r="AE117" i="16"/>
  <c r="AT147" i="16"/>
  <c r="AF107" i="16"/>
  <c r="X93" i="16"/>
  <c r="AE166" i="16"/>
  <c r="AE157" i="16"/>
  <c r="W152" i="16"/>
  <c r="AA149" i="16"/>
  <c r="W144" i="16"/>
  <c r="AO133" i="16"/>
  <c r="W128" i="16"/>
  <c r="AS122" i="16"/>
  <c r="AO117" i="16"/>
  <c r="AK112" i="16"/>
  <c r="AS106" i="16"/>
  <c r="AA101" i="16"/>
  <c r="AO93" i="16"/>
  <c r="AT170" i="16"/>
  <c r="AR67" i="9" s="1"/>
  <c r="Z167" i="16"/>
  <c r="AN156" i="16"/>
  <c r="Z148" i="16"/>
  <c r="AD133" i="16"/>
  <c r="AN128" i="16"/>
  <c r="AD125" i="16"/>
  <c r="AR121" i="16"/>
  <c r="Z116" i="16"/>
  <c r="AN112" i="16"/>
  <c r="AD109" i="16"/>
  <c r="AN104" i="16"/>
  <c r="V99" i="16"/>
  <c r="AD93" i="16"/>
  <c r="AU169" i="16"/>
  <c r="AC164" i="16"/>
  <c r="Y159" i="16"/>
  <c r="AU153" i="16"/>
  <c r="AG145" i="16"/>
  <c r="AG137" i="16"/>
  <c r="AQ132" i="16"/>
  <c r="Y127" i="16"/>
  <c r="AG121" i="16"/>
  <c r="AU117" i="16"/>
  <c r="AL133" i="16"/>
  <c r="AL113" i="16"/>
  <c r="AL158" i="16"/>
  <c r="X142" i="16"/>
  <c r="AB127" i="16"/>
  <c r="AP111" i="16"/>
  <c r="AB95" i="16"/>
  <c r="AE151" i="16"/>
  <c r="AS135" i="16"/>
  <c r="AS123" i="16"/>
  <c r="AA118" i="16"/>
  <c r="AS111" i="16"/>
  <c r="AA106" i="16"/>
  <c r="AK101" i="16"/>
  <c r="AS95" i="16"/>
  <c r="AB160" i="16"/>
  <c r="AJ167" i="16"/>
  <c r="V163" i="16"/>
  <c r="AR158" i="16"/>
  <c r="Z153" i="16"/>
  <c r="AJ144" i="16"/>
  <c r="V132" i="16"/>
  <c r="V128" i="16"/>
  <c r="AR114" i="16"/>
  <c r="AD110" i="16"/>
  <c r="V100" i="16"/>
  <c r="AP163" i="16"/>
  <c r="AU166" i="16"/>
  <c r="AC161" i="16"/>
  <c r="AM156" i="16"/>
  <c r="AU150" i="16"/>
  <c r="AQ145" i="16"/>
  <c r="Y140" i="16"/>
  <c r="Y132" i="16"/>
  <c r="AU126" i="16"/>
  <c r="AQ121" i="16"/>
  <c r="Y116" i="16"/>
  <c r="AM112" i="16"/>
  <c r="AT143" i="16"/>
  <c r="AF123" i="16"/>
  <c r="AQ91" i="16"/>
  <c r="AF148" i="16"/>
  <c r="AT132" i="16"/>
  <c r="X118" i="16"/>
  <c r="X102" i="16"/>
  <c r="W169" i="16"/>
  <c r="W157" i="16"/>
  <c r="AS143" i="16"/>
  <c r="AA130" i="16"/>
  <c r="AO157" i="16"/>
  <c r="AT157" i="16"/>
  <c r="AB152" i="16"/>
  <c r="X147" i="16"/>
  <c r="AF141" i="16"/>
  <c r="AP136" i="16"/>
  <c r="X131" i="16"/>
  <c r="AF125" i="16"/>
  <c r="AP116" i="16"/>
  <c r="AL111" i="16"/>
  <c r="AT105" i="16"/>
  <c r="AB100" i="16"/>
  <c r="AL95" i="16"/>
  <c r="AT162" i="16"/>
  <c r="AO167" i="16"/>
  <c r="AK162" i="16"/>
  <c r="AA151" i="16"/>
  <c r="W146" i="16"/>
  <c r="AE140" i="16"/>
  <c r="AO135" i="16"/>
  <c r="W130" i="16"/>
  <c r="AS124" i="16"/>
  <c r="AO119" i="16"/>
  <c r="W114" i="16"/>
  <c r="AQ112" i="16"/>
  <c r="Y107" i="16"/>
  <c r="AG101" i="16"/>
  <c r="AA92" i="16"/>
  <c r="AQ109" i="16"/>
  <c r="AQ101" i="16"/>
  <c r="AR127" i="16"/>
  <c r="AO107" i="16"/>
  <c r="AK102" i="16"/>
  <c r="AS96" i="16"/>
  <c r="AM92" i="16"/>
  <c r="AT161" i="16"/>
  <c r="AN169" i="16"/>
  <c r="AR166" i="16"/>
  <c r="AJ164" i="16"/>
  <c r="AR162" i="16"/>
  <c r="V160" i="16"/>
  <c r="V157" i="16"/>
  <c r="AR155" i="16"/>
  <c r="AR147" i="16"/>
  <c r="V145" i="16"/>
  <c r="AR139" i="16"/>
  <c r="V137" i="16"/>
  <c r="AJ133" i="16"/>
  <c r="AN126" i="16"/>
  <c r="Z122" i="16"/>
  <c r="AD119" i="16"/>
  <c r="AJ117" i="16"/>
  <c r="Z114" i="16"/>
  <c r="AR111" i="16"/>
  <c r="AJ109" i="16"/>
  <c r="AD107" i="16"/>
  <c r="AJ105" i="16"/>
  <c r="Z102" i="16"/>
  <c r="AR99" i="16"/>
  <c r="AJ97" i="16"/>
  <c r="V93" i="16"/>
  <c r="AF164" i="16"/>
  <c r="AM169" i="16"/>
  <c r="AC166" i="16"/>
  <c r="AG163" i="16"/>
  <c r="AM161" i="16"/>
  <c r="AC158" i="16"/>
  <c r="AG155" i="16"/>
  <c r="AM153" i="16"/>
  <c r="AC150" i="16"/>
  <c r="AG147" i="16"/>
  <c r="AC142" i="16"/>
  <c r="AG139" i="16"/>
  <c r="Y137" i="16"/>
  <c r="AQ134" i="16"/>
  <c r="AU131" i="16"/>
  <c r="Y129" i="16"/>
  <c r="Y125" i="16"/>
  <c r="AC122" i="16"/>
  <c r="AQ118" i="16"/>
  <c r="AU115" i="16"/>
  <c r="Y113" i="16"/>
  <c r="AC110" i="16"/>
  <c r="Y105" i="16"/>
  <c r="AQ102" i="16"/>
  <c r="Y170" i="16"/>
  <c r="AK32" i="9" s="1"/>
  <c r="AE109" i="16"/>
  <c r="AK107" i="16"/>
  <c r="AE101" i="16"/>
  <c r="W99" i="16"/>
  <c r="AE93" i="16"/>
  <c r="AE170" i="16"/>
  <c r="AQ32" i="9" s="1"/>
  <c r="AB169" i="16"/>
  <c r="AD167" i="16"/>
  <c r="Z162" i="16"/>
  <c r="AD159" i="16"/>
  <c r="AN155" i="16"/>
  <c r="AD152" i="16"/>
  <c r="V150" i="16"/>
  <c r="Z147" i="16"/>
  <c r="AJ142" i="16"/>
  <c r="Z139" i="16"/>
  <c r="AR136" i="16"/>
  <c r="AJ134" i="16"/>
  <c r="Z131" i="16"/>
  <c r="AD124" i="16"/>
  <c r="Z119" i="16"/>
  <c r="AR116" i="16"/>
  <c r="AJ114" i="16"/>
  <c r="Z111" i="16"/>
  <c r="AR108" i="16"/>
  <c r="Z103" i="16"/>
  <c r="AD100" i="16"/>
  <c r="AJ98" i="16"/>
  <c r="AN92" i="16"/>
  <c r="AL165" i="16"/>
  <c r="AU168" i="16"/>
  <c r="AM166" i="16"/>
  <c r="AC163" i="16"/>
  <c r="AU160" i="16"/>
  <c r="AM158" i="16"/>
  <c r="AC155" i="16"/>
  <c r="AU152" i="16"/>
  <c r="AM150" i="16"/>
  <c r="AQ147" i="16"/>
  <c r="AG144" i="16"/>
  <c r="Y142" i="16"/>
  <c r="AQ139" i="16"/>
  <c r="AG136" i="16"/>
  <c r="AM134" i="16"/>
  <c r="AC131" i="16"/>
  <c r="Y126" i="16"/>
  <c r="AQ123" i="16"/>
  <c r="AQ115" i="16"/>
  <c r="AM110" i="16"/>
  <c r="AC107" i="16"/>
  <c r="AG104" i="16"/>
  <c r="Y102" i="16"/>
  <c r="AU96" i="16"/>
  <c r="W92" i="16"/>
  <c r="AK94" i="16"/>
  <c r="Y94" i="16"/>
  <c r="AM94" i="16"/>
  <c r="AL157" i="16"/>
  <c r="AP114" i="16"/>
  <c r="AB143" i="16"/>
  <c r="AF108" i="16"/>
  <c r="AO154" i="16"/>
  <c r="AF91" i="16"/>
  <c r="AB153" i="16"/>
  <c r="AF142" i="16"/>
  <c r="AL132" i="16"/>
  <c r="AB121" i="16"/>
  <c r="AF110" i="16"/>
  <c r="AF94" i="16"/>
  <c r="AK167" i="16"/>
  <c r="AK155" i="16"/>
  <c r="AA144" i="16"/>
  <c r="AE133" i="16"/>
  <c r="AE125" i="16"/>
  <c r="AK115" i="16"/>
  <c r="AL137" i="16"/>
  <c r="AL101" i="16"/>
  <c r="AS166" i="16"/>
  <c r="AS157" i="16"/>
  <c r="AK152" i="16"/>
  <c r="AO149" i="16"/>
  <c r="AK144" i="16"/>
  <c r="AA133" i="16"/>
  <c r="AK128" i="16"/>
  <c r="AE122" i="16"/>
  <c r="AA117" i="16"/>
  <c r="W112" i="16"/>
  <c r="AE106" i="16"/>
  <c r="AO101" i="16"/>
  <c r="AA93" i="16"/>
  <c r="AF170" i="16"/>
  <c r="AR32" i="9" s="1"/>
  <c r="AN167" i="16"/>
  <c r="Z156" i="16"/>
  <c r="AN148" i="16"/>
  <c r="AD137" i="16"/>
  <c r="Z132" i="16"/>
  <c r="V127" i="16"/>
  <c r="AJ123" i="16"/>
  <c r="Z120" i="16"/>
  <c r="AN116" i="16"/>
  <c r="AJ111" i="16"/>
  <c r="AJ107" i="16"/>
  <c r="AD97" i="16"/>
  <c r="AR92" i="16"/>
  <c r="AQ168" i="16"/>
  <c r="AM163" i="16"/>
  <c r="AG157" i="16"/>
  <c r="AQ152" i="16"/>
  <c r="AQ148" i="16"/>
  <c r="AC144" i="16"/>
  <c r="AC136" i="16"/>
  <c r="Y131" i="16"/>
  <c r="AU125" i="16"/>
  <c r="AB91" i="16"/>
  <c r="X149" i="16"/>
  <c r="AT127" i="16"/>
  <c r="AT103" i="16"/>
  <c r="X154" i="16"/>
  <c r="AL138" i="16"/>
  <c r="AB123" i="16"/>
  <c r="AB107" i="16"/>
  <c r="X92" i="16"/>
  <c r="AS163" i="16"/>
  <c r="AO146" i="16"/>
  <c r="W133" i="16"/>
  <c r="AO122" i="16"/>
  <c r="AE115" i="16"/>
  <c r="AO110" i="16"/>
  <c r="W105" i="16"/>
  <c r="AE99" i="16"/>
  <c r="AA94" i="16"/>
  <c r="AL166" i="16"/>
  <c r="Z157" i="16"/>
  <c r="AN153" i="16"/>
  <c r="AD142" i="16"/>
  <c r="AJ128" i="16"/>
  <c r="AR122" i="16"/>
  <c r="AD118" i="16"/>
  <c r="Z109" i="16"/>
  <c r="AJ100" i="16"/>
  <c r="X167" i="16"/>
  <c r="AQ165" i="16"/>
  <c r="Y160" i="16"/>
  <c r="AG154" i="16"/>
  <c r="AC149" i="16"/>
  <c r="AM144" i="16"/>
  <c r="AG130" i="16"/>
  <c r="AC125" i="16"/>
  <c r="Y120" i="16"/>
  <c r="AF166" i="16"/>
  <c r="AP138" i="16"/>
  <c r="AP118" i="16"/>
  <c r="AP167" i="16"/>
  <c r="AT144" i="16"/>
  <c r="AT128" i="16"/>
  <c r="X114" i="16"/>
  <c r="AL98" i="16"/>
  <c r="AK153" i="16"/>
  <c r="AE139" i="16"/>
  <c r="W117" i="16"/>
  <c r="AF163" i="16"/>
  <c r="AP156" i="16"/>
  <c r="X151" i="16"/>
  <c r="AT145" i="16"/>
  <c r="AB140" i="16"/>
  <c r="X135" i="16"/>
  <c r="AT129" i="16"/>
  <c r="AB124" i="16"/>
  <c r="AL115" i="16"/>
  <c r="AF109" i="16"/>
  <c r="AP104" i="16"/>
  <c r="AL99" i="16"/>
  <c r="AT93" i="16"/>
  <c r="AL169" i="16"/>
  <c r="W166" i="16"/>
  <c r="AS160" i="16"/>
  <c r="AK150" i="16"/>
  <c r="AS144" i="16"/>
  <c r="AA139" i="16"/>
  <c r="AK134" i="16"/>
  <c r="AE128" i="16"/>
  <c r="AA123" i="16"/>
  <c r="AK118" i="16"/>
  <c r="AE112" i="16"/>
  <c r="AM111" i="16"/>
  <c r="AU105" i="16"/>
  <c r="AG170" i="16"/>
  <c r="AS32" i="9" s="1"/>
  <c r="AM108" i="16"/>
  <c r="AM100" i="16"/>
  <c r="AM96" i="16"/>
  <c r="AE104" i="16"/>
  <c r="AA99" i="16"/>
  <c r="AA95" i="16"/>
  <c r="AA170" i="16"/>
  <c r="AM32" i="9" s="1"/>
  <c r="AL168" i="16"/>
  <c r="AJ168" i="16"/>
  <c r="AD166" i="16"/>
  <c r="V164" i="16"/>
  <c r="Z161" i="16"/>
  <c r="AJ157" i="16"/>
  <c r="Z154" i="16"/>
  <c r="AJ153" i="16"/>
  <c r="AD147" i="16"/>
  <c r="AJ145" i="16"/>
  <c r="AD139" i="16"/>
  <c r="AJ137" i="16"/>
  <c r="Z134" i="16"/>
  <c r="Z126" i="16"/>
  <c r="AR123" i="16"/>
  <c r="V121" i="16"/>
  <c r="Z118" i="16"/>
  <c r="AN114" i="16"/>
  <c r="AD111" i="16"/>
  <c r="V109" i="16"/>
  <c r="AN106" i="16"/>
  <c r="AR103" i="16"/>
  <c r="AJ101" i="16"/>
  <c r="AN98" i="16"/>
  <c r="AD95" i="16"/>
  <c r="AT164" i="16"/>
  <c r="Y169" i="16"/>
  <c r="AQ166" i="16"/>
  <c r="AU163" i="16"/>
  <c r="Y161" i="16"/>
  <c r="AQ158" i="16"/>
  <c r="AU155" i="16"/>
  <c r="Y153" i="16"/>
  <c r="AQ150" i="16"/>
  <c r="AU147" i="16"/>
  <c r="AQ142" i="16"/>
  <c r="AU139" i="16"/>
  <c r="AM137" i="16"/>
  <c r="AC134" i="16"/>
  <c r="AG131" i="16"/>
  <c r="AM129" i="16"/>
  <c r="AM125" i="16"/>
  <c r="AQ122" i="16"/>
  <c r="AC118" i="16"/>
  <c r="AG115" i="16"/>
  <c r="AM113" i="16"/>
  <c r="AQ110" i="16"/>
  <c r="AM105" i="16"/>
  <c r="AC102" i="16"/>
  <c r="AM170" i="16"/>
  <c r="AK67" i="9" s="1"/>
  <c r="AS109" i="16"/>
  <c r="W107" i="16"/>
  <c r="AS101" i="16"/>
  <c r="AK99" i="16"/>
  <c r="AS93" i="16"/>
  <c r="AS170" i="16"/>
  <c r="AQ67" i="9" s="1"/>
  <c r="AP169" i="16"/>
  <c r="AR167" i="16"/>
  <c r="AN162" i="16"/>
  <c r="AR159" i="16"/>
  <c r="AR156" i="16"/>
  <c r="AJ154" i="16"/>
  <c r="AD148" i="16"/>
  <c r="AN143" i="16"/>
  <c r="AN135" i="16"/>
  <c r="AD132" i="16"/>
  <c r="V130" i="16"/>
  <c r="AR124" i="16"/>
  <c r="V122" i="16"/>
  <c r="AJ118" i="16"/>
  <c r="AN115" i="16"/>
  <c r="AD112" i="16"/>
  <c r="V110" i="16"/>
  <c r="AN107" i="16"/>
  <c r="AD104" i="16"/>
  <c r="AR100" i="16"/>
  <c r="V98" i="16"/>
  <c r="AF160" i="16"/>
  <c r="AF169" i="16"/>
  <c r="AQ167" i="16"/>
  <c r="AG164" i="16"/>
  <c r="Y162" i="16"/>
  <c r="AC159" i="16"/>
  <c r="AG156" i="16"/>
  <c r="Y154" i="16"/>
  <c r="AC151" i="16"/>
  <c r="AU148" i="16"/>
  <c r="Y146" i="16"/>
  <c r="AC143" i="16"/>
  <c r="AU140" i="16"/>
  <c r="AM138" i="16"/>
  <c r="AC135" i="16"/>
  <c r="AU132" i="16"/>
  <c r="Y130" i="16"/>
  <c r="AU124" i="16"/>
  <c r="AM122" i="16"/>
  <c r="AC119" i="16"/>
  <c r="AU116" i="16"/>
  <c r="AM114" i="16"/>
  <c r="AQ111" i="16"/>
  <c r="AU108" i="16"/>
  <c r="Y106" i="16"/>
  <c r="AC103" i="16"/>
  <c r="AU100" i="16"/>
  <c r="Y98" i="16"/>
  <c r="AQ95" i="16"/>
  <c r="AC170" i="16"/>
  <c r="AO32" i="9" s="1"/>
  <c r="AQ127" i="16"/>
  <c r="AP146" i="16"/>
  <c r="AP102" i="16"/>
  <c r="AP135" i="16"/>
  <c r="AT100" i="16"/>
  <c r="W145" i="16"/>
  <c r="AB165" i="16"/>
  <c r="AT150" i="16"/>
  <c r="X140" i="16"/>
  <c r="AP129" i="16"/>
  <c r="AF118" i="16"/>
  <c r="X108" i="16"/>
  <c r="AT92" i="16"/>
  <c r="AA164" i="16"/>
  <c r="AA152" i="16"/>
  <c r="AE141" i="16"/>
  <c r="AK131" i="16"/>
  <c r="AK123" i="16"/>
  <c r="AA112" i="16"/>
  <c r="AB126" i="16"/>
  <c r="AB98" i="16"/>
  <c r="AT165" i="16"/>
  <c r="W164" i="16"/>
  <c r="AA161" i="16"/>
  <c r="AS146" i="16"/>
  <c r="AA141" i="16"/>
  <c r="W136" i="16"/>
  <c r="AS130" i="16"/>
  <c r="AO125" i="16"/>
  <c r="W120" i="16"/>
  <c r="AS114" i="16"/>
  <c r="AA109" i="16"/>
  <c r="W104" i="16"/>
  <c r="AS98" i="16"/>
  <c r="AK96" i="16"/>
  <c r="AE158" i="16"/>
  <c r="AR164" i="16"/>
  <c r="V151" i="16"/>
  <c r="AJ143" i="16"/>
  <c r="Z140" i="16"/>
  <c r="AN136" i="16"/>
  <c r="V131" i="16"/>
  <c r="V123" i="16"/>
  <c r="V119" i="16"/>
  <c r="V107" i="16"/>
  <c r="AD101" i="16"/>
  <c r="Z96" i="16"/>
  <c r="AL162" i="16"/>
  <c r="Y167" i="16"/>
  <c r="AU161" i="16"/>
  <c r="AC156" i="16"/>
  <c r="Y151" i="16"/>
  <c r="Y143" i="16"/>
  <c r="AM135" i="16"/>
  <c r="AG129" i="16"/>
  <c r="AQ124" i="16"/>
  <c r="AT159" i="16"/>
  <c r="AL145" i="16"/>
  <c r="AB122" i="16"/>
  <c r="AD91" i="16"/>
  <c r="AL150" i="16"/>
  <c r="X134" i="16"/>
  <c r="AB119" i="16"/>
  <c r="AB103" i="16"/>
  <c r="AF167" i="16"/>
  <c r="AA159" i="16"/>
  <c r="AA142" i="16"/>
  <c r="AK121" i="16"/>
  <c r="AA114" i="16"/>
  <c r="AK109" i="16"/>
  <c r="AS103" i="16"/>
  <c r="AO98" i="16"/>
  <c r="W93" i="16"/>
  <c r="AR169" i="16"/>
  <c r="V156" i="16"/>
  <c r="AR150" i="16"/>
  <c r="V148" i="16"/>
  <c r="AN141" i="16"/>
  <c r="Z137" i="16"/>
  <c r="AD130" i="16"/>
  <c r="AC169" i="16"/>
  <c r="Y148" i="16"/>
  <c r="Y124" i="16"/>
  <c r="AF155" i="16"/>
  <c r="AF140" i="16"/>
  <c r="AN91" i="16"/>
  <c r="AP144" i="16"/>
  <c r="AL123" i="16"/>
  <c r="AT113" i="16"/>
  <c r="AB92" i="16"/>
  <c r="AO143" i="16"/>
  <c r="W122" i="16"/>
  <c r="AO170" i="16"/>
  <c r="AM67" i="9" s="1"/>
  <c r="Z165" i="16"/>
  <c r="Z158" i="16"/>
  <c r="V149" i="16"/>
  <c r="V129" i="16"/>
  <c r="AJ113" i="16"/>
  <c r="Z106" i="16"/>
  <c r="AR95" i="16"/>
  <c r="AU167" i="16"/>
  <c r="AM157" i="16"/>
  <c r="AC146" i="16"/>
  <c r="AU123" i="16"/>
  <c r="AG111" i="16"/>
  <c r="AQ106" i="16"/>
  <c r="AA108" i="16"/>
  <c r="AD163" i="16"/>
  <c r="AD156" i="16"/>
  <c r="AR148" i="16"/>
  <c r="AJ130" i="16"/>
  <c r="AJ126" i="16"/>
  <c r="V118" i="16"/>
  <c r="Z107" i="16"/>
  <c r="AT169" i="16"/>
  <c r="AQ159" i="16"/>
  <c r="AG148" i="16"/>
  <c r="Y138" i="16"/>
  <c r="AG124" i="16"/>
  <c r="AQ119" i="16"/>
  <c r="Y114" i="16"/>
  <c r="AG108" i="16"/>
  <c r="AQ170" i="16"/>
  <c r="AO67" i="9" s="1"/>
  <c r="Y149" i="16"/>
  <c r="AT160" i="16"/>
  <c r="AG100" i="16"/>
  <c r="Z125" i="16"/>
  <c r="AJ108" i="16"/>
  <c r="AN105" i="16"/>
  <c r="AM164" i="16"/>
  <c r="AG142" i="16"/>
  <c r="AU118" i="16"/>
  <c r="AB134" i="16"/>
  <c r="AF124" i="16"/>
  <c r="AT168" i="16"/>
  <c r="AL139" i="16"/>
  <c r="AP108" i="16"/>
  <c r="W91" i="16"/>
  <c r="W138" i="16"/>
  <c r="AS116" i="16"/>
  <c r="AM115" i="16"/>
  <c r="AU106" i="16"/>
  <c r="AC93" i="16"/>
  <c r="AS104" i="16"/>
  <c r="X168" i="16"/>
  <c r="AR131" i="16"/>
  <c r="AJ125" i="16"/>
  <c r="AN118" i="16"/>
  <c r="AD103" i="16"/>
  <c r="AM165" i="16"/>
  <c r="AK66" i="9" s="1"/>
  <c r="AC154" i="16"/>
  <c r="Y141" i="16"/>
  <c r="Y133" i="16"/>
  <c r="AG119" i="16"/>
  <c r="Y109" i="16"/>
  <c r="AU103" i="16"/>
  <c r="AK103" i="16"/>
  <c r="V161" i="16"/>
  <c r="V154" i="16"/>
  <c r="Z143" i="16"/>
  <c r="AN123" i="16"/>
  <c r="Z115" i="16"/>
  <c r="V102" i="16"/>
  <c r="AC167" i="16"/>
  <c r="AU156" i="16"/>
  <c r="AM146" i="16"/>
  <c r="AQ135" i="16"/>
  <c r="Y122" i="16"/>
  <c r="AM106" i="16"/>
  <c r="AU128" i="16"/>
  <c r="AN121" i="16"/>
  <c r="AC153" i="16"/>
  <c r="AF156" i="16"/>
  <c r="W137" i="16"/>
  <c r="AP128" i="16"/>
  <c r="AF97" i="16"/>
  <c r="AS148" i="16"/>
  <c r="AO95" i="16"/>
  <c r="Z138" i="16"/>
  <c r="AD123" i="16"/>
  <c r="AG159" i="16"/>
  <c r="AC114" i="16"/>
  <c r="AK111" i="16"/>
  <c r="AC92" i="16"/>
  <c r="AJ110" i="16"/>
  <c r="AR104" i="16"/>
  <c r="AM162" i="16"/>
  <c r="AG140" i="16"/>
  <c r="AG116" i="16"/>
  <c r="AC95" i="16"/>
  <c r="AN117" i="16"/>
  <c r="V92" i="16"/>
  <c r="AU158" i="16"/>
  <c r="AU134" i="16"/>
  <c r="AT111" i="16"/>
  <c r="X110" i="16"/>
  <c r="W149" i="16"/>
  <c r="AL155" i="16"/>
  <c r="AF133" i="16"/>
  <c r="AL103" i="16"/>
  <c r="AE164" i="16"/>
  <c r="W154" i="16"/>
  <c r="AS132" i="16"/>
  <c r="AO111" i="16"/>
  <c r="AG109" i="16"/>
  <c r="AG98" i="16"/>
  <c r="AO99" i="16"/>
  <c r="V168" i="16"/>
  <c r="AN161" i="16"/>
  <c r="AN154" i="16"/>
  <c r="AJ141" i="16"/>
  <c r="V101" i="16"/>
  <c r="Z159" i="16"/>
  <c r="AC162" i="16"/>
  <c r="AU151" i="16"/>
  <c r="AQ138" i="16"/>
  <c r="AQ130" i="16"/>
  <c r="Y117" i="16"/>
  <c r="Y93" i="16"/>
  <c r="AO100" i="16"/>
  <c r="W95" i="16"/>
  <c r="V158" i="16"/>
  <c r="Z135" i="16"/>
  <c r="AR112" i="16"/>
  <c r="AN99" i="16"/>
  <c r="V94" i="16"/>
  <c r="AU164" i="16"/>
  <c r="AM154" i="16"/>
  <c r="AQ143" i="16"/>
  <c r="AG132" i="16"/>
  <c r="AQ103" i="16"/>
  <c r="AM98" i="16"/>
  <c r="AS127" i="16"/>
  <c r="AQ129" i="16"/>
  <c r="X94" i="16"/>
  <c r="AT149" i="16"/>
  <c r="X119" i="16"/>
  <c r="AK159" i="16"/>
  <c r="AO127" i="16"/>
  <c r="AQ104" i="16"/>
  <c r="AR143" i="16"/>
  <c r="AN134" i="16"/>
  <c r="AR115" i="16"/>
  <c r="Z98" i="16"/>
  <c r="AB168" i="16"/>
  <c r="AC126" i="16"/>
  <c r="AR120" i="16"/>
  <c r="AS97" i="16"/>
  <c r="AR132" i="16"/>
  <c r="AJ122" i="16"/>
  <c r="AD96" i="16"/>
  <c r="AQ151" i="16"/>
  <c r="AM130" i="16"/>
  <c r="AC111" i="16"/>
  <c r="AC99" i="16"/>
  <c r="AM118" i="16"/>
  <c r="Z95" i="16"/>
  <c r="V138" i="16"/>
  <c r="AR140" i="16"/>
  <c r="Z149" i="16"/>
  <c r="AB154" i="16"/>
  <c r="AR141" i="16"/>
  <c r="AE154" i="16"/>
  <c r="V165" i="16"/>
  <c r="AO96" i="16"/>
  <c r="AQ94" i="16"/>
  <c r="AG99" i="16"/>
  <c r="AM145" i="16"/>
  <c r="Z150" i="16"/>
  <c r="AQ97" i="16"/>
  <c r="AC96" i="16"/>
  <c r="AO155" i="16"/>
  <c r="AM136" i="16"/>
  <c r="AJ136" i="16"/>
  <c r="AN144" i="16"/>
  <c r="AD168" i="16"/>
  <c r="AP101" i="16"/>
  <c r="Z151" i="16"/>
  <c r="Z110" i="16"/>
  <c r="AN101" i="16"/>
  <c r="AJ120" i="16"/>
  <c r="AS131" i="16"/>
  <c r="AQ120" i="16"/>
  <c r="AU141" i="16"/>
  <c r="AU149" i="16"/>
  <c r="V162" i="16"/>
  <c r="AS150" i="16"/>
  <c r="AD144" i="16"/>
  <c r="V169" i="16"/>
  <c r="AL163" i="16"/>
  <c r="AU95" i="16"/>
  <c r="AM101" i="16"/>
  <c r="AU143" i="16"/>
  <c r="AR135" i="16"/>
  <c r="AD151" i="16"/>
  <c r="Y95" i="16"/>
  <c r="AQ100" i="16"/>
  <c r="AQ116" i="16"/>
  <c r="Z97" i="16"/>
  <c r="AN113" i="16"/>
  <c r="AD134" i="16"/>
  <c r="AU112" i="16"/>
  <c r="AG120" i="16"/>
  <c r="AN95" i="16"/>
  <c r="AJ138" i="16"/>
  <c r="W129" i="16"/>
  <c r="AQ140" i="16"/>
  <c r="AD141" i="16"/>
  <c r="AS154" i="16"/>
  <c r="AJ106" i="16"/>
  <c r="V146" i="16"/>
  <c r="AO104" i="16"/>
  <c r="Y97" i="16"/>
  <c r="AU107" i="16"/>
  <c r="AN150" i="16"/>
  <c r="AC97" i="16"/>
  <c r="AQ96" i="16"/>
  <c r="AA155" i="16"/>
  <c r="Y136" i="16"/>
  <c r="AD153" i="16"/>
  <c r="AO97" i="16"/>
  <c r="AB101" i="16"/>
  <c r="AN151" i="16"/>
  <c r="AN146" i="16"/>
  <c r="AD94" i="16"/>
  <c r="AS167" i="16"/>
  <c r="AM147" i="16"/>
  <c r="V159" i="16"/>
  <c r="AJ162" i="16"/>
  <c r="AE162" i="16"/>
  <c r="AR144" i="16"/>
  <c r="AS105" i="16"/>
  <c r="AQ98" i="16"/>
  <c r="AG135" i="16"/>
  <c r="AD135" i="16"/>
  <c r="AR151" i="16"/>
  <c r="AM95" i="16"/>
  <c r="AC100" i="16"/>
  <c r="AC116" i="16"/>
  <c r="AA166" i="16"/>
  <c r="Z113" i="16"/>
  <c r="AR134" i="16"/>
  <c r="AD165" i="16"/>
  <c r="AN152" i="16"/>
  <c r="AA128" i="16"/>
  <c r="AG112" i="16"/>
  <c r="AU120" i="16"/>
  <c r="AD128" i="16"/>
  <c r="AR102" i="16"/>
  <c r="AD161" i="16"/>
  <c r="AK129" i="16"/>
  <c r="AC140" i="16"/>
  <c r="AS138" i="16"/>
  <c r="V106" i="16"/>
  <c r="AJ146" i="16"/>
  <c r="AJ165" i="16"/>
  <c r="AA104" i="16"/>
  <c r="AM97" i="16"/>
  <c r="AG107" i="16"/>
  <c r="AC105" i="16"/>
  <c r="AM99" i="16"/>
  <c r="AG114" i="16"/>
  <c r="AG138" i="16"/>
  <c r="AD138" i="16"/>
  <c r="AR153" i="16"/>
  <c r="AA97" i="16"/>
  <c r="Z130" i="16"/>
  <c r="Z146" i="16"/>
  <c r="AR94" i="16"/>
  <c r="V120" i="16"/>
  <c r="AE167" i="16"/>
  <c r="Y147" i="16"/>
  <c r="AJ159" i="16"/>
  <c r="AS162" i="16"/>
  <c r="Z166" i="16"/>
  <c r="AJ169" i="16"/>
  <c r="AE105" i="16"/>
  <c r="AC98" i="16"/>
  <c r="AU135" i="16"/>
  <c r="Z142" i="16"/>
  <c r="AM104" i="16"/>
  <c r="AG97" i="16"/>
  <c r="AB120" i="16"/>
  <c r="AO166" i="16"/>
  <c r="AR106" i="16"/>
  <c r="AD146" i="16"/>
  <c r="AR165" i="16"/>
  <c r="AR145" i="16"/>
  <c r="Z152" i="16"/>
  <c r="AO128" i="16"/>
  <c r="AQ99" i="16"/>
  <c r="Y118" i="16"/>
  <c r="AR128" i="16"/>
  <c r="AD140" i="16"/>
  <c r="AD102" i="16"/>
  <c r="AN149" i="16"/>
  <c r="AR161" i="16"/>
  <c r="AP154" i="16"/>
  <c r="AE138" i="16"/>
  <c r="AA96" i="16"/>
  <c r="AC94" i="16"/>
  <c r="AU99" i="16"/>
  <c r="Y145" i="16"/>
  <c r="AQ105" i="16"/>
  <c r="Y99" i="16"/>
  <c r="AU114" i="16"/>
  <c r="AU138" i="16"/>
  <c r="V136" i="16"/>
  <c r="AR138" i="16"/>
  <c r="Z144" i="16"/>
  <c r="AR168" i="16"/>
  <c r="AN110" i="16"/>
  <c r="AN130" i="16"/>
  <c r="Z101" i="16"/>
  <c r="AE131" i="16"/>
  <c r="AC120" i="16"/>
  <c r="AG141" i="16"/>
  <c r="AG149" i="16"/>
  <c r="AE150" i="16"/>
  <c r="AN166" i="16"/>
  <c r="X163" i="16"/>
  <c r="AG95" i="16"/>
  <c r="Y101" i="16"/>
  <c r="AG143" i="16"/>
  <c r="AN142" i="16"/>
  <c r="Y104" i="16"/>
  <c r="AU97" i="16"/>
  <c r="AP120" i="16"/>
  <c r="AN97" i="16"/>
  <c r="AD106" i="16"/>
  <c r="AR146" i="16"/>
  <c r="AD145" i="16"/>
  <c r="AD89" i="16"/>
  <c r="AD90" i="16"/>
  <c r="V90" i="16"/>
  <c r="V82" i="16"/>
  <c r="AM89" i="16"/>
  <c r="AU87" i="16"/>
  <c r="AU86" i="16"/>
  <c r="AQ85" i="16"/>
  <c r="AQ84" i="16"/>
  <c r="AQ83" i="16"/>
  <c r="AU81" i="16"/>
  <c r="V85" i="16"/>
  <c r="AA84" i="16"/>
  <c r="AF83" i="16"/>
  <c r="AT89" i="16"/>
  <c r="AT87" i="16"/>
  <c r="AL87" i="16"/>
  <c r="AT85" i="16"/>
  <c r="AT84" i="16"/>
  <c r="AL84" i="16"/>
  <c r="AP83" i="16"/>
  <c r="AP81" i="16"/>
  <c r="AA88" i="16"/>
  <c r="AG86" i="16"/>
  <c r="AF86" i="16"/>
  <c r="AG85" i="16"/>
  <c r="Z84" i="16"/>
  <c r="AD80" i="16"/>
  <c r="V80" i="16"/>
  <c r="AO90" i="16"/>
  <c r="AS89" i="16"/>
  <c r="AK89" i="16"/>
  <c r="AO88" i="16"/>
  <c r="AO87" i="16"/>
  <c r="AO86" i="16"/>
  <c r="AS84" i="16"/>
  <c r="AK84" i="16"/>
  <c r="AS82" i="16"/>
  <c r="AS81" i="16"/>
  <c r="AG90" i="16"/>
  <c r="Z85" i="16"/>
  <c r="AA90" i="16"/>
  <c r="AF89" i="16"/>
  <c r="X89" i="16"/>
  <c r="AC88" i="16"/>
  <c r="AD87" i="16"/>
  <c r="V87" i="16"/>
  <c r="Z83" i="16"/>
  <c r="AE82" i="16"/>
  <c r="W82" i="16"/>
  <c r="AR89" i="16"/>
  <c r="AR88" i="16"/>
  <c r="AR87" i="16"/>
  <c r="AJ87" i="16"/>
  <c r="AN86" i="16"/>
  <c r="AR85" i="16"/>
  <c r="AJ85" i="16"/>
  <c r="AJ83" i="16"/>
  <c r="AJ82" i="16"/>
  <c r="AN81" i="16"/>
  <c r="W90" i="16"/>
  <c r="V83" i="16"/>
  <c r="AN89" i="16"/>
  <c r="AN87" i="16"/>
  <c r="AJ86" i="16"/>
  <c r="AR82" i="16"/>
  <c r="AC90" i="16"/>
  <c r="W89" i="16"/>
  <c r="AB88" i="16"/>
  <c r="AG87" i="16"/>
  <c r="Y87" i="16"/>
  <c r="Z86" i="16"/>
  <c r="AE85" i="16"/>
  <c r="W85" i="16"/>
  <c r="AB84" i="16"/>
  <c r="AG83" i="16"/>
  <c r="Y83" i="16"/>
  <c r="AA81" i="16"/>
  <c r="AF80" i="16"/>
  <c r="X80" i="16"/>
  <c r="AQ90" i="16"/>
  <c r="AQ89" i="16"/>
  <c r="AM88" i="16"/>
  <c r="AM87" i="16"/>
  <c r="AU85" i="16"/>
  <c r="AU84" i="16"/>
  <c r="AU82" i="16"/>
  <c r="AM82" i="16"/>
  <c r="AM81" i="16"/>
  <c r="X83" i="16"/>
  <c r="AC82" i="16"/>
  <c r="AD81" i="16"/>
  <c r="V81" i="16"/>
  <c r="AA80" i="16"/>
  <c r="AT90" i="16"/>
  <c r="AL90" i="16"/>
  <c r="AT88" i="16"/>
  <c r="AL86" i="16"/>
  <c r="AT82" i="16"/>
  <c r="AT81" i="16"/>
  <c r="AD85" i="16"/>
  <c r="AB90" i="16"/>
  <c r="AG89" i="16"/>
  <c r="Y89" i="16"/>
  <c r="Z88" i="16"/>
  <c r="AE87" i="16"/>
  <c r="W87" i="16"/>
  <c r="X86" i="16"/>
  <c r="AD84" i="16"/>
  <c r="AE83" i="16"/>
  <c r="W83" i="16"/>
  <c r="AB82" i="16"/>
  <c r="AG81" i="16"/>
  <c r="AS87" i="16"/>
  <c r="AS85" i="16"/>
  <c r="AK83" i="16"/>
  <c r="AK81" i="16"/>
  <c r="Z89" i="16"/>
  <c r="AF87" i="16"/>
  <c r="AC86" i="16"/>
  <c r="AA86" i="16"/>
  <c r="AF85" i="16"/>
  <c r="X85" i="16"/>
  <c r="AC84" i="16"/>
  <c r="AD83" i="16"/>
  <c r="X81" i="16"/>
  <c r="AC80" i="16"/>
  <c r="AR90" i="16"/>
  <c r="AJ90" i="16"/>
  <c r="AJ89" i="16"/>
  <c r="AJ84" i="16"/>
  <c r="AN83" i="16"/>
  <c r="AN82" i="16"/>
  <c r="AA82" i="16"/>
  <c r="AR86" i="16"/>
  <c r="AN85" i="16"/>
  <c r="AN84" i="16"/>
  <c r="AJ81" i="16"/>
  <c r="W88" i="16"/>
  <c r="Z90" i="16"/>
  <c r="AA89" i="16"/>
  <c r="Z82" i="16"/>
  <c r="AE81" i="16"/>
  <c r="AU89" i="16"/>
  <c r="AQ88" i="16"/>
  <c r="AQ87" i="16"/>
  <c r="AM86" i="16"/>
  <c r="AU83" i="16"/>
  <c r="AQ81" i="16"/>
  <c r="AE84" i="16"/>
  <c r="W84" i="16"/>
  <c r="AB83" i="16"/>
  <c r="AL89" i="16"/>
  <c r="AL88" i="16"/>
  <c r="AP87" i="16"/>
  <c r="AP86" i="16"/>
  <c r="AL85" i="16"/>
  <c r="AP84" i="16"/>
  <c r="AT83" i="16"/>
  <c r="AL83" i="16"/>
  <c r="AL82" i="16"/>
  <c r="V89" i="16"/>
  <c r="AB87" i="16"/>
  <c r="Y86" i="16"/>
  <c r="Y85" i="16"/>
  <c r="Y81" i="16"/>
  <c r="Z80" i="16"/>
  <c r="AS90" i="16"/>
  <c r="AK90" i="16"/>
  <c r="AO89" i="16"/>
  <c r="AS88" i="16"/>
  <c r="AK88" i="16"/>
  <c r="AS86" i="16"/>
  <c r="AK86" i="16"/>
  <c r="AK85" i="16"/>
  <c r="AO84" i="16"/>
  <c r="AO83" i="16"/>
  <c r="AK82" i="16"/>
  <c r="Y90" i="16"/>
  <c r="AE90" i="16"/>
  <c r="AB89" i="16"/>
  <c r="AG88" i="16"/>
  <c r="Y88" i="16"/>
  <c r="Z87" i="16"/>
  <c r="AE86" i="16"/>
  <c r="AB81" i="16"/>
  <c r="AJ88" i="16"/>
  <c r="AR81" i="16"/>
  <c r="AE89" i="16"/>
  <c r="AF88" i="16"/>
  <c r="X88" i="16"/>
  <c r="AC87" i="16"/>
  <c r="AD86" i="16"/>
  <c r="V86" i="16"/>
  <c r="AA85" i="16"/>
  <c r="AF84" i="16"/>
  <c r="X84" i="16"/>
  <c r="AC83" i="16"/>
  <c r="AD82" i="16"/>
  <c r="W81" i="16"/>
  <c r="AB80" i="16"/>
  <c r="AU90" i="16"/>
  <c r="AM90" i="16"/>
  <c r="AU88" i="16"/>
  <c r="AQ86" i="16"/>
  <c r="AM85" i="16"/>
  <c r="AM84" i="16"/>
  <c r="AM83" i="16"/>
  <c r="AQ82" i="16"/>
  <c r="AG82" i="16"/>
  <c r="Y82" i="16"/>
  <c r="Z81" i="16"/>
  <c r="AE80" i="16"/>
  <c r="W80" i="16"/>
  <c r="AP90" i="16"/>
  <c r="AP89" i="16"/>
  <c r="AP88" i="16"/>
  <c r="AT86" i="16"/>
  <c r="AP85" i="16"/>
  <c r="AP82" i="16"/>
  <c r="AL81" i="16"/>
  <c r="AF90" i="16"/>
  <c r="X90" i="16"/>
  <c r="AC89" i="16"/>
  <c r="AD88" i="16"/>
  <c r="V88" i="16"/>
  <c r="AA87" i="16"/>
  <c r="AB86" i="16"/>
  <c r="AC85" i="16"/>
  <c r="V84" i="16"/>
  <c r="AA83" i="16"/>
  <c r="AF82" i="16"/>
  <c r="X82" i="16"/>
  <c r="AC81" i="16"/>
  <c r="AK87" i="16"/>
  <c r="AO85" i="16"/>
  <c r="AS83" i="16"/>
  <c r="AO82" i="16"/>
  <c r="AO81" i="16"/>
  <c r="AE88" i="16"/>
  <c r="X87" i="16"/>
  <c r="W86" i="16"/>
  <c r="AB85" i="16"/>
  <c r="AG84" i="16"/>
  <c r="Y84" i="16"/>
  <c r="AF81" i="16"/>
  <c r="AG80" i="16"/>
  <c r="Y80" i="16"/>
  <c r="AN90" i="16"/>
  <c r="AN88" i="16"/>
  <c r="AR84" i="16"/>
  <c r="AR83" i="16"/>
  <c r="AJ71" i="16"/>
  <c r="AJ63" i="16"/>
  <c r="AJ64" i="16"/>
  <c r="AJ68" i="16"/>
  <c r="AJ65" i="16"/>
  <c r="AJ69" i="16"/>
  <c r="AJ61" i="16"/>
  <c r="AJ58" i="16"/>
  <c r="AJ66" i="16"/>
  <c r="AJ70" i="16"/>
  <c r="AJ59" i="16"/>
  <c r="AJ62" i="16"/>
  <c r="AJ60" i="16"/>
  <c r="AJ74" i="16"/>
  <c r="AJ52" i="16"/>
  <c r="AJ55" i="16"/>
  <c r="AJ47" i="16"/>
  <c r="AJ48" i="16"/>
  <c r="AJ35" i="16"/>
  <c r="AJ27" i="16"/>
  <c r="AJ38" i="16"/>
  <c r="AJ30" i="16"/>
  <c r="AJ22" i="16"/>
  <c r="AJ17" i="16"/>
  <c r="AJ18" i="16"/>
  <c r="AJ80" i="16"/>
  <c r="AJ56" i="16"/>
  <c r="AJ67" i="16"/>
  <c r="AJ77" i="16"/>
  <c r="AJ57" i="16"/>
  <c r="AJ73" i="16"/>
  <c r="AJ72" i="16"/>
  <c r="AJ53" i="16"/>
  <c r="AJ50" i="16"/>
  <c r="AJ37" i="16"/>
  <c r="AJ29" i="16"/>
  <c r="AJ21" i="16"/>
  <c r="AJ36" i="16"/>
  <c r="AJ28" i="16"/>
  <c r="AJ20" i="16"/>
  <c r="AJ16" i="16"/>
  <c r="AJ8" i="16"/>
  <c r="AJ11" i="16"/>
  <c r="AJ10" i="16"/>
  <c r="AJ79" i="16"/>
  <c r="AJ78" i="16"/>
  <c r="AJ41" i="16"/>
  <c r="AJ49" i="16"/>
  <c r="AJ45" i="16"/>
  <c r="AJ46" i="16"/>
  <c r="AJ25" i="16"/>
  <c r="AJ32" i="16"/>
  <c r="AJ23" i="16"/>
  <c r="AJ26" i="16"/>
  <c r="AJ12" i="16"/>
  <c r="AJ7" i="16"/>
  <c r="AJ14" i="16"/>
  <c r="AJ75" i="16"/>
  <c r="AJ44" i="16"/>
  <c r="AJ51" i="16"/>
  <c r="AJ43" i="16"/>
  <c r="AJ33" i="16"/>
  <c r="AJ39" i="16"/>
  <c r="AJ34" i="16"/>
  <c r="AJ19" i="16"/>
  <c r="AJ42" i="16"/>
  <c r="AJ76" i="16"/>
  <c r="AJ54" i="16"/>
  <c r="AJ40" i="16"/>
  <c r="AJ24" i="16"/>
  <c r="AJ31" i="16"/>
  <c r="AJ13" i="16"/>
  <c r="AJ15" i="16"/>
  <c r="AJ9" i="16"/>
  <c r="AJ6" i="16"/>
  <c r="AO174" i="18"/>
  <c r="AB171" i="18"/>
  <c r="AL172" i="18"/>
  <c r="AT172" i="18"/>
  <c r="AB173" i="18"/>
  <c r="AL174" i="18"/>
  <c r="AT174" i="18"/>
  <c r="AB175" i="18"/>
  <c r="AL176" i="18"/>
  <c r="AT176" i="18"/>
  <c r="AP177" i="18"/>
  <c r="AL178" i="18"/>
  <c r="AT178" i="18"/>
  <c r="Y171" i="18"/>
  <c r="AG171" i="18"/>
  <c r="AQ172" i="18"/>
  <c r="AM173" i="18"/>
  <c r="AG173" i="18"/>
  <c r="AC174" i="18"/>
  <c r="Y175" i="18"/>
  <c r="AG175" i="18"/>
  <c r="AQ176" i="18"/>
  <c r="AM177" i="18"/>
  <c r="AG177" i="18"/>
  <c r="AC178" i="18"/>
  <c r="AE172" i="18"/>
  <c r="AS175" i="18"/>
  <c r="AK177" i="18"/>
  <c r="AK178" i="18"/>
  <c r="AS178" i="18"/>
  <c r="AJ173" i="18"/>
  <c r="AA174" i="18"/>
  <c r="AP171" i="18"/>
  <c r="X172" i="18"/>
  <c r="AF172" i="18"/>
  <c r="AP173" i="18"/>
  <c r="X174" i="18"/>
  <c r="AF174" i="18"/>
  <c r="AP175" i="18"/>
  <c r="X176" i="18"/>
  <c r="AF176" i="18"/>
  <c r="AB177" i="18"/>
  <c r="X178" i="18"/>
  <c r="AF178" i="18"/>
  <c r="AM171" i="18"/>
  <c r="AU171" i="18"/>
  <c r="AC172" i="18"/>
  <c r="Y173" i="18"/>
  <c r="AU173" i="18"/>
  <c r="AQ174" i="18"/>
  <c r="AM175" i="18"/>
  <c r="AU175" i="18"/>
  <c r="AC176" i="18"/>
  <c r="Y177" i="18"/>
  <c r="AU177" i="18"/>
  <c r="AQ178" i="18"/>
  <c r="AS172" i="18"/>
  <c r="AE175" i="18"/>
  <c r="W177" i="18"/>
  <c r="W178" i="18"/>
  <c r="AE178" i="18"/>
  <c r="Z177" i="18"/>
  <c r="AA172" i="18"/>
  <c r="W174" i="18"/>
  <c r="AK175" i="18"/>
  <c r="AS177" i="18"/>
  <c r="X171" i="18"/>
  <c r="AF171" i="18"/>
  <c r="AB172" i="18"/>
  <c r="AL173" i="18"/>
  <c r="AT173" i="18"/>
  <c r="AP174" i="18"/>
  <c r="X175" i="18"/>
  <c r="AF175" i="18"/>
  <c r="AB176" i="18"/>
  <c r="X177" i="18"/>
  <c r="AF177" i="18"/>
  <c r="AP178" i="18"/>
  <c r="AC171" i="18"/>
  <c r="Y172" i="18"/>
  <c r="AU172" i="18"/>
  <c r="AQ173" i="18"/>
  <c r="Y174" i="18"/>
  <c r="AG174" i="18"/>
  <c r="AQ175" i="18"/>
  <c r="Y176" i="18"/>
  <c r="AG176" i="18"/>
  <c r="AQ177" i="18"/>
  <c r="Y178" i="18"/>
  <c r="AG178" i="18"/>
  <c r="W172" i="18"/>
  <c r="AE174" i="18"/>
  <c r="AA177" i="18"/>
  <c r="AA178" i="18"/>
  <c r="AN177" i="18"/>
  <c r="AO172" i="18"/>
  <c r="AK174" i="18"/>
  <c r="W175" i="18"/>
  <c r="AE177" i="18"/>
  <c r="AL171" i="18"/>
  <c r="AT171" i="18"/>
  <c r="AP172" i="18"/>
  <c r="X173" i="18"/>
  <c r="AF173" i="18"/>
  <c r="AB174" i="18"/>
  <c r="AL175" i="18"/>
  <c r="AT175" i="18"/>
  <c r="AP176" i="18"/>
  <c r="AL177" i="18"/>
  <c r="AT177" i="18"/>
  <c r="AB178" i="18"/>
  <c r="AQ171" i="18"/>
  <c r="AM172" i="18"/>
  <c r="AG172" i="18"/>
  <c r="AC173" i="18"/>
  <c r="AM174" i="18"/>
  <c r="AU174" i="18"/>
  <c r="AC175" i="18"/>
  <c r="AM176" i="18"/>
  <c r="AU176" i="18"/>
  <c r="AC177" i="18"/>
  <c r="AM178" i="18"/>
  <c r="AU178" i="18"/>
  <c r="AK172" i="18"/>
  <c r="AS174" i="18"/>
  <c r="AO177" i="18"/>
  <c r="AO178" i="18"/>
  <c r="V173" i="18"/>
  <c r="AD176" i="18"/>
  <c r="V174" i="18"/>
  <c r="AO176" i="18"/>
  <c r="AR172" i="18"/>
  <c r="V176" i="18"/>
  <c r="AO173" i="18"/>
  <c r="AA175" i="18"/>
  <c r="AE171" i="18"/>
  <c r="AD177" i="18"/>
  <c r="AJ177" i="18"/>
  <c r="AR175" i="18"/>
  <c r="Z174" i="18"/>
  <c r="AE173" i="18"/>
  <c r="AR171" i="18"/>
  <c r="AA171" i="18"/>
  <c r="AD178" i="18"/>
  <c r="AN175" i="18"/>
  <c r="AD172" i="18"/>
  <c r="AR174" i="18"/>
  <c r="AE176" i="18"/>
  <c r="W173" i="18"/>
  <c r="AR177" i="18"/>
  <c r="AN176" i="18"/>
  <c r="V175" i="18"/>
  <c r="AN174" i="18"/>
  <c r="AK171" i="18"/>
  <c r="AJ178" i="18"/>
  <c r="AD171" i="18"/>
  <c r="W176" i="18"/>
  <c r="AR176" i="18"/>
  <c r="AN173" i="18"/>
  <c r="AS171" i="18"/>
  <c r="AR178" i="18"/>
  <c r="Z175" i="18"/>
  <c r="Z173" i="18"/>
  <c r="Z171" i="18"/>
  <c r="AJ176" i="18"/>
  <c r="AD174" i="18"/>
  <c r="AJ172" i="18"/>
  <c r="AS176" i="18"/>
  <c r="AK173" i="18"/>
  <c r="Z178" i="18"/>
  <c r="V177" i="18"/>
  <c r="Z176" i="18"/>
  <c r="AJ175" i="18"/>
  <c r="AD173" i="18"/>
  <c r="W171" i="18"/>
  <c r="V178" i="18"/>
  <c r="AN172" i="18"/>
  <c r="AJ171" i="18"/>
  <c r="AK176" i="18"/>
  <c r="AJ174" i="18"/>
  <c r="AA176" i="18"/>
  <c r="AN171" i="18"/>
  <c r="AA173" i="18"/>
  <c r="V172" i="18"/>
  <c r="AO175" i="18"/>
  <c r="AN178" i="18"/>
  <c r="AR173" i="18"/>
  <c r="AD175" i="18"/>
  <c r="V171" i="18"/>
  <c r="AS173" i="18"/>
  <c r="Z172" i="18"/>
  <c r="AO171" i="18"/>
  <c r="Z119" i="18"/>
  <c r="AG164" i="18"/>
  <c r="Y156" i="18"/>
  <c r="AC136" i="18"/>
  <c r="AC132" i="18"/>
  <c r="Y128" i="18"/>
  <c r="AG120" i="18"/>
  <c r="AF165" i="18"/>
  <c r="Y160" i="18"/>
  <c r="X137" i="18"/>
  <c r="AF133" i="18"/>
  <c r="AB129" i="18"/>
  <c r="AB125" i="18"/>
  <c r="AA122" i="18"/>
  <c r="AD119" i="18"/>
  <c r="X165" i="18"/>
  <c r="AG160" i="18"/>
  <c r="AF137" i="18"/>
  <c r="AB133" i="18"/>
  <c r="X129" i="18"/>
  <c r="AF125" i="18"/>
  <c r="AE122" i="18"/>
  <c r="Y116" i="18"/>
  <c r="AG116" i="18"/>
  <c r="AG112" i="18"/>
  <c r="W98" i="18"/>
  <c r="Y92" i="18"/>
  <c r="AK166" i="18"/>
  <c r="AO162" i="18"/>
  <c r="AS135" i="18"/>
  <c r="AK131" i="18"/>
  <c r="AO126" i="18"/>
  <c r="AS123" i="18"/>
  <c r="AS119" i="18"/>
  <c r="AK118" i="18"/>
  <c r="AS116" i="18"/>
  <c r="AO115" i="18"/>
  <c r="AK114" i="18"/>
  <c r="AS112" i="18"/>
  <c r="AO111" i="18"/>
  <c r="AS98" i="18"/>
  <c r="AO96" i="18"/>
  <c r="AS92" i="18"/>
  <c r="AO91" i="18"/>
  <c r="AK138" i="18"/>
  <c r="AO132" i="18"/>
  <c r="AK126" i="18"/>
  <c r="AO123" i="18"/>
  <c r="AF117" i="18"/>
  <c r="AE114" i="18"/>
  <c r="Z111" i="18"/>
  <c r="AA94" i="18"/>
  <c r="AK170" i="18"/>
  <c r="T67" i="9" s="1"/>
  <c r="AS163" i="18"/>
  <c r="AK156" i="18"/>
  <c r="AK136" i="18"/>
  <c r="AG166" i="18"/>
  <c r="W164" i="18"/>
  <c r="Y162" i="18"/>
  <c r="AE156" i="18"/>
  <c r="X139" i="18"/>
  <c r="AD137" i="18"/>
  <c r="AA136" i="18"/>
  <c r="X135" i="18"/>
  <c r="AD133" i="18"/>
  <c r="AA132" i="18"/>
  <c r="X131" i="18"/>
  <c r="AD129" i="18"/>
  <c r="AA128" i="18"/>
  <c r="X127" i="18"/>
  <c r="AD125" i="18"/>
  <c r="AA124" i="18"/>
  <c r="X123" i="18"/>
  <c r="AD121" i="18"/>
  <c r="AA120" i="18"/>
  <c r="Y108" i="18"/>
  <c r="AB93" i="18"/>
  <c r="AO164" i="18"/>
  <c r="AS137" i="18"/>
  <c r="AS132" i="18"/>
  <c r="AO119" i="18"/>
  <c r="AD165" i="18"/>
  <c r="AC162" i="18"/>
  <c r="V170" i="18"/>
  <c r="S32" i="9" s="1"/>
  <c r="AE165" i="18"/>
  <c r="AB164" i="18"/>
  <c r="Y163" i="18"/>
  <c r="AF160" i="18"/>
  <c r="AB156" i="18"/>
  <c r="Y139" i="18"/>
  <c r="AE137" i="18"/>
  <c r="AB136" i="18"/>
  <c r="Y135" i="18"/>
  <c r="AE133" i="18"/>
  <c r="AB132" i="18"/>
  <c r="Y131" i="18"/>
  <c r="AE129" i="18"/>
  <c r="AB128" i="18"/>
  <c r="Y127" i="18"/>
  <c r="AE125" i="18"/>
  <c r="AB124" i="18"/>
  <c r="Y123" i="18"/>
  <c r="AE121" i="18"/>
  <c r="AB120" i="18"/>
  <c r="Y119" i="18"/>
  <c r="AE117" i="18"/>
  <c r="AB116" i="18"/>
  <c r="Y115" i="18"/>
  <c r="AE113" i="18"/>
  <c r="AB112" i="18"/>
  <c r="Y111" i="18"/>
  <c r="Z98" i="18"/>
  <c r="X96" i="18"/>
  <c r="AA93" i="18"/>
  <c r="AG91" i="18"/>
  <c r="AN170" i="18"/>
  <c r="AJ166" i="18"/>
  <c r="AR164" i="18"/>
  <c r="AN163" i="18"/>
  <c r="AJ162" i="18"/>
  <c r="AR156" i="18"/>
  <c r="W120" i="18"/>
  <c r="AG118" i="18"/>
  <c r="Z117" i="18"/>
  <c r="W116" i="18"/>
  <c r="AG114" i="18"/>
  <c r="Z113" i="18"/>
  <c r="W112" i="18"/>
  <c r="AA108" i="18"/>
  <c r="X99" i="18"/>
  <c r="AE96" i="18"/>
  <c r="AC94" i="18"/>
  <c r="AE92" i="18"/>
  <c r="AB91" i="18"/>
  <c r="AM170" i="18"/>
  <c r="V67" i="9" s="1"/>
  <c r="AU165" i="18"/>
  <c r="AQ164" i="18"/>
  <c r="AM163" i="18"/>
  <c r="AU160" i="18"/>
  <c r="AQ156" i="18"/>
  <c r="AM139" i="18"/>
  <c r="AU137" i="18"/>
  <c r="AQ136" i="18"/>
  <c r="AF166" i="18"/>
  <c r="AC165" i="18"/>
  <c r="V164" i="18"/>
  <c r="AF162" i="18"/>
  <c r="Z160" i="18"/>
  <c r="V156" i="18"/>
  <c r="AF138" i="18"/>
  <c r="AC137" i="18"/>
  <c r="V136" i="18"/>
  <c r="AF134" i="18"/>
  <c r="AC133" i="18"/>
  <c r="V132" i="18"/>
  <c r="AF130" i="18"/>
  <c r="AC129" i="18"/>
  <c r="V128" i="18"/>
  <c r="AF126" i="18"/>
  <c r="AC125" i="18"/>
  <c r="V124" i="18"/>
  <c r="AF122" i="18"/>
  <c r="AC121" i="18"/>
  <c r="V120" i="18"/>
  <c r="AF118" i="18"/>
  <c r="AC117" i="18"/>
  <c r="V116" i="18"/>
  <c r="AF114" i="18"/>
  <c r="AC113" i="18"/>
  <c r="V112" i="18"/>
  <c r="W170" i="18"/>
  <c r="T32" i="9" s="1"/>
  <c r="AD163" i="18"/>
  <c r="V139" i="18"/>
  <c r="Z135" i="18"/>
  <c r="Z131" i="18"/>
  <c r="Z127" i="18"/>
  <c r="AO160" i="18"/>
  <c r="AC164" i="18"/>
  <c r="AG156" i="18"/>
  <c r="Y136" i="18"/>
  <c r="AG132" i="18"/>
  <c r="AG128" i="18"/>
  <c r="AC124" i="18"/>
  <c r="AF121" i="18"/>
  <c r="V119" i="18"/>
  <c r="Y164" i="18"/>
  <c r="AC156" i="18"/>
  <c r="AG136" i="18"/>
  <c r="Y132" i="18"/>
  <c r="AC128" i="18"/>
  <c r="AG124" i="18"/>
  <c r="W122" i="18"/>
  <c r="AE118" i="18"/>
  <c r="Z115" i="18"/>
  <c r="AC112" i="18"/>
  <c r="AG96" i="18"/>
  <c r="Z91" i="18"/>
  <c r="AK165" i="18"/>
  <c r="AO156" i="18"/>
  <c r="AS134" i="18"/>
  <c r="AK130" i="18"/>
  <c r="AS125" i="18"/>
  <c r="AK123" i="18"/>
  <c r="AK119" i="18"/>
  <c r="AS117" i="18"/>
  <c r="AO116" i="18"/>
  <c r="AK115" i="18"/>
  <c r="AS113" i="18"/>
  <c r="AO112" i="18"/>
  <c r="AK111" i="18"/>
  <c r="AO98" i="18"/>
  <c r="AK96" i="18"/>
  <c r="AO92" i="18"/>
  <c r="AK91" i="18"/>
  <c r="AS136" i="18"/>
  <c r="AS131" i="18"/>
  <c r="AO125" i="18"/>
  <c r="AS122" i="18"/>
  <c r="X117" i="18"/>
  <c r="W114" i="18"/>
  <c r="AC108" i="18"/>
  <c r="AF93" i="18"/>
  <c r="AO166" i="18"/>
  <c r="AO163" i="18"/>
  <c r="AS139" i="18"/>
  <c r="AO134" i="18"/>
  <c r="Y166" i="18"/>
  <c r="AB163" i="18"/>
  <c r="AE160" i="18"/>
  <c r="W156" i="18"/>
  <c r="AG138" i="18"/>
  <c r="Z137" i="18"/>
  <c r="W136" i="18"/>
  <c r="AG134" i="18"/>
  <c r="Z133" i="18"/>
  <c r="W132" i="18"/>
  <c r="AG130" i="18"/>
  <c r="Z129" i="18"/>
  <c r="W128" i="18"/>
  <c r="AG126" i="18"/>
  <c r="Z125" i="18"/>
  <c r="W124" i="18"/>
  <c r="AG122" i="18"/>
  <c r="Z121" i="18"/>
  <c r="AA114" i="18"/>
  <c r="X101" i="18"/>
  <c r="AD91" i="18"/>
  <c r="AS162" i="18"/>
  <c r="AO136" i="18"/>
  <c r="AO131" i="18"/>
  <c r="AG170" i="18"/>
  <c r="AD32" i="9" s="1"/>
  <c r="V165" i="18"/>
  <c r="AA156" i="18"/>
  <c r="AD166" i="18"/>
  <c r="AA165" i="18"/>
  <c r="X164" i="18"/>
  <c r="AD162" i="18"/>
  <c r="AB160" i="18"/>
  <c r="X156" i="18"/>
  <c r="AD138" i="18"/>
  <c r="AA137" i="18"/>
  <c r="X136" i="18"/>
  <c r="AD134" i="18"/>
  <c r="AA133" i="18"/>
  <c r="X132" i="18"/>
  <c r="AD130" i="18"/>
  <c r="AA129" i="18"/>
  <c r="X128" i="18"/>
  <c r="AD126" i="18"/>
  <c r="AA125" i="18"/>
  <c r="X124" i="18"/>
  <c r="AD122" i="18"/>
  <c r="AA121" i="18"/>
  <c r="X120" i="18"/>
  <c r="AD118" i="18"/>
  <c r="AA117" i="18"/>
  <c r="X116" i="18"/>
  <c r="AD114" i="18"/>
  <c r="AA113" i="18"/>
  <c r="X112" i="18"/>
  <c r="AB108" i="18"/>
  <c r="V98" i="18"/>
  <c r="AD94" i="18"/>
  <c r="AF92" i="18"/>
  <c r="AC91" i="18"/>
  <c r="AJ170" i="18"/>
  <c r="S67" i="9" s="1"/>
  <c r="AR165" i="18"/>
  <c r="AN164" i="18"/>
  <c r="AJ163" i="18"/>
  <c r="AR160" i="18"/>
  <c r="AN156" i="18"/>
  <c r="AF119" i="18"/>
  <c r="AC118" i="18"/>
  <c r="V117" i="18"/>
  <c r="AF115" i="18"/>
  <c r="AC114" i="18"/>
  <c r="V113" i="18"/>
  <c r="AF111" i="18"/>
  <c r="X107" i="18"/>
  <c r="AG98" i="18"/>
  <c r="AA96" i="18"/>
  <c r="Y94" i="18"/>
  <c r="AA92" i="18"/>
  <c r="X91" i="18"/>
  <c r="AU166" i="18"/>
  <c r="AQ165" i="18"/>
  <c r="Z66" i="9" s="1"/>
  <c r="AM164" i="18"/>
  <c r="AU162" i="18"/>
  <c r="AQ160" i="18"/>
  <c r="AM156" i="18"/>
  <c r="AU138" i="18"/>
  <c r="AQ137" i="18"/>
  <c r="AF170" i="18"/>
  <c r="AC32" i="9" s="1"/>
  <c r="AB166" i="18"/>
  <c r="Y165" i="18"/>
  <c r="AE163" i="18"/>
  <c r="AB162" i="18"/>
  <c r="V160" i="18"/>
  <c r="AE139" i="18"/>
  <c r="AB138" i="18"/>
  <c r="Y137" i="18"/>
  <c r="AE135" i="18"/>
  <c r="AB134" i="18"/>
  <c r="Y133" i="18"/>
  <c r="AE131" i="18"/>
  <c r="AB130" i="18"/>
  <c r="Y129" i="18"/>
  <c r="AE127" i="18"/>
  <c r="AB126" i="18"/>
  <c r="Y125" i="18"/>
  <c r="AE123" i="18"/>
  <c r="AB122" i="18"/>
  <c r="Y121" i="18"/>
  <c r="AE119" i="18"/>
  <c r="AB118" i="18"/>
  <c r="Y117" i="18"/>
  <c r="AE115" i="18"/>
  <c r="AB114" i="18"/>
  <c r="Y113" i="18"/>
  <c r="AE111" i="18"/>
  <c r="AA166" i="18"/>
  <c r="W162" i="18"/>
  <c r="AA138" i="18"/>
  <c r="AA134" i="18"/>
  <c r="AA130" i="18"/>
  <c r="AA126" i="18"/>
  <c r="AA170" i="18"/>
  <c r="X32" i="9" s="1"/>
  <c r="Z163" i="18"/>
  <c r="Z139" i="18"/>
  <c r="V135" i="18"/>
  <c r="V131" i="18"/>
  <c r="V127" i="18"/>
  <c r="AD123" i="18"/>
  <c r="AB121" i="18"/>
  <c r="AE170" i="18"/>
  <c r="AB32" i="9" s="1"/>
  <c r="V163" i="18"/>
  <c r="AD139" i="18"/>
  <c r="AD135" i="18"/>
  <c r="AD131" i="18"/>
  <c r="AD127" i="18"/>
  <c r="Y124" i="18"/>
  <c r="X121" i="18"/>
  <c r="W118" i="18"/>
  <c r="V115" i="18"/>
  <c r="V111" i="18"/>
  <c r="AE94" i="18"/>
  <c r="AO170" i="18"/>
  <c r="X67" i="9" s="1"/>
  <c r="AK164" i="18"/>
  <c r="AS138" i="18"/>
  <c r="AO133" i="18"/>
  <c r="AK129" i="18"/>
  <c r="AK125" i="18"/>
  <c r="AO122" i="18"/>
  <c r="AS118" i="18"/>
  <c r="AO117" i="18"/>
  <c r="AK116" i="18"/>
  <c r="AS114" i="18"/>
  <c r="AO113" i="18"/>
  <c r="AK112" i="18"/>
  <c r="AO101" i="18"/>
  <c r="AK98" i="18"/>
  <c r="AS93" i="18"/>
  <c r="AK92" i="18"/>
  <c r="AS156" i="18"/>
  <c r="AK135" i="18"/>
  <c r="AS130" i="18"/>
  <c r="AS124" i="18"/>
  <c r="AO108" i="18"/>
  <c r="AC116" i="18"/>
  <c r="X113" i="18"/>
  <c r="AE98" i="18"/>
  <c r="AC92" i="18"/>
  <c r="AO165" i="18"/>
  <c r="AK162" i="18"/>
  <c r="AO138" i="18"/>
  <c r="AK133" i="18"/>
  <c r="Z165" i="18"/>
  <c r="X163" i="18"/>
  <c r="AA160" i="18"/>
  <c r="AF139" i="18"/>
  <c r="AC138" i="18"/>
  <c r="V137" i="18"/>
  <c r="AF135" i="18"/>
  <c r="AC134" i="18"/>
  <c r="V133" i="18"/>
  <c r="AF131" i="18"/>
  <c r="AC130" i="18"/>
  <c r="V129" i="18"/>
  <c r="AF127" i="18"/>
  <c r="AC126" i="18"/>
  <c r="V125" i="18"/>
  <c r="AF123" i="18"/>
  <c r="AC122" i="18"/>
  <c r="V121" i="18"/>
  <c r="AB113" i="18"/>
  <c r="AA98" i="18"/>
  <c r="AS170" i="18"/>
  <c r="AB67" i="9" s="1"/>
  <c r="AK160" i="18"/>
  <c r="AO135" i="18"/>
  <c r="AO130" i="18"/>
  <c r="Y170" i="18"/>
  <c r="V32" i="9" s="1"/>
  <c r="AA164" i="18"/>
  <c r="AD170" i="18"/>
  <c r="AA32" i="9" s="1"/>
  <c r="Z166" i="18"/>
  <c r="W165" i="18"/>
  <c r="AG163" i="18"/>
  <c r="Z162" i="18"/>
  <c r="X160" i="18"/>
  <c r="AG139" i="18"/>
  <c r="Z138" i="18"/>
  <c r="W137" i="18"/>
  <c r="AG135" i="18"/>
  <c r="Z134" i="18"/>
  <c r="W133" i="18"/>
  <c r="AG131" i="18"/>
  <c r="Z130" i="18"/>
  <c r="W129" i="18"/>
  <c r="AG127" i="18"/>
  <c r="Z126" i="18"/>
  <c r="W125" i="18"/>
  <c r="AG123" i="18"/>
  <c r="Z122" i="18"/>
  <c r="W121" i="18"/>
  <c r="AG119" i="18"/>
  <c r="Z118" i="18"/>
  <c r="W117" i="18"/>
  <c r="AG115" i="18"/>
  <c r="Z114" i="18"/>
  <c r="W113" i="18"/>
  <c r="AG111" i="18"/>
  <c r="AA101" i="18"/>
  <c r="AF96" i="18"/>
  <c r="Z94" i="18"/>
  <c r="AB92" i="18"/>
  <c r="Y91" i="18"/>
  <c r="AR166" i="18"/>
  <c r="AN165" i="18"/>
  <c r="AJ164" i="18"/>
  <c r="AR162" i="18"/>
  <c r="AN160" i="18"/>
  <c r="AJ156" i="18"/>
  <c r="AB119" i="18"/>
  <c r="Y118" i="18"/>
  <c r="AE116" i="18"/>
  <c r="AB115" i="18"/>
  <c r="Y114" i="18"/>
  <c r="AE112" i="18"/>
  <c r="AB111" i="18"/>
  <c r="AD101" i="18"/>
  <c r="AC98" i="18"/>
  <c r="W96" i="18"/>
  <c r="AD93" i="18"/>
  <c r="W92" i="18"/>
  <c r="AU170" i="18"/>
  <c r="AD67" i="9" s="1"/>
  <c r="AQ166" i="18"/>
  <c r="AM165" i="18"/>
  <c r="AU163" i="18"/>
  <c r="AQ162" i="18"/>
  <c r="AM160" i="18"/>
  <c r="AU139" i="18"/>
  <c r="AQ138" i="18"/>
  <c r="AM137" i="18"/>
  <c r="AB170" i="18"/>
  <c r="Y32" i="9" s="1"/>
  <c r="X166" i="18"/>
  <c r="AD164" i="18"/>
  <c r="AA163" i="18"/>
  <c r="X162" i="18"/>
  <c r="AD156" i="18"/>
  <c r="AB165" i="18"/>
  <c r="AF129" i="18"/>
  <c r="W138" i="18"/>
  <c r="V123" i="18"/>
  <c r="AE138" i="18"/>
  <c r="Z123" i="18"/>
  <c r="AB101" i="18"/>
  <c r="AO137" i="18"/>
  <c r="AK122" i="18"/>
  <c r="AO114" i="18"/>
  <c r="AS96" i="18"/>
  <c r="AK134" i="18"/>
  <c r="AD115" i="18"/>
  <c r="AS164" i="18"/>
  <c r="AE164" i="18"/>
  <c r="Y138" i="18"/>
  <c r="AE132" i="18"/>
  <c r="AB127" i="18"/>
  <c r="Y122" i="18"/>
  <c r="AS165" i="18"/>
  <c r="AC166" i="18"/>
  <c r="AF164" i="18"/>
  <c r="AC139" i="18"/>
  <c r="V134" i="18"/>
  <c r="AF128" i="18"/>
  <c r="AC123" i="18"/>
  <c r="V118" i="18"/>
  <c r="AF112" i="18"/>
  <c r="AE93" i="18"/>
  <c r="AJ165" i="18"/>
  <c r="S66" i="9" s="1"/>
  <c r="AR139" i="18"/>
  <c r="X115" i="18"/>
  <c r="Z101" i="18"/>
  <c r="AF91" i="18"/>
  <c r="AQ163" i="18"/>
  <c r="AM138" i="18"/>
  <c r="Z164" i="18"/>
  <c r="AA139" i="18"/>
  <c r="AD136" i="18"/>
  <c r="X134" i="18"/>
  <c r="AA131" i="18"/>
  <c r="AD128" i="18"/>
  <c r="X126" i="18"/>
  <c r="AA123" i="18"/>
  <c r="AD120" i="18"/>
  <c r="X118" i="18"/>
  <c r="AA115" i="18"/>
  <c r="AD112" i="18"/>
  <c r="AD108" i="18"/>
  <c r="AA99" i="18"/>
  <c r="AD96" i="18"/>
  <c r="AB94" i="18"/>
  <c r="AD92" i="18"/>
  <c r="AA91" i="18"/>
  <c r="AL170" i="18"/>
  <c r="U67" i="9" s="1"/>
  <c r="AT165" i="18"/>
  <c r="AP164" i="18"/>
  <c r="AL163" i="18"/>
  <c r="AT160" i="18"/>
  <c r="AP156" i="18"/>
  <c r="AL139" i="18"/>
  <c r="AT137" i="18"/>
  <c r="AJ139" i="18"/>
  <c r="AR137" i="18"/>
  <c r="AN136" i="18"/>
  <c r="AJ135" i="18"/>
  <c r="AR133" i="18"/>
  <c r="AN132" i="18"/>
  <c r="AJ131" i="18"/>
  <c r="AR129" i="18"/>
  <c r="AN126" i="18"/>
  <c r="AJ125" i="18"/>
  <c r="AR123" i="18"/>
  <c r="AN122" i="18"/>
  <c r="AJ119" i="18"/>
  <c r="AR117" i="18"/>
  <c r="AN116" i="18"/>
  <c r="AJ115" i="18"/>
  <c r="AR113" i="18"/>
  <c r="AN112" i="18"/>
  <c r="AJ111" i="18"/>
  <c r="AN101" i="18"/>
  <c r="AR96" i="18"/>
  <c r="AN93" i="18"/>
  <c r="AR91" i="18"/>
  <c r="AU135" i="18"/>
  <c r="AQ134" i="18"/>
  <c r="AM133" i="18"/>
  <c r="AU131" i="18"/>
  <c r="AQ130" i="18"/>
  <c r="AM129" i="18"/>
  <c r="AU125" i="18"/>
  <c r="AQ124" i="18"/>
  <c r="AM123" i="18"/>
  <c r="AU119" i="18"/>
  <c r="AQ118" i="18"/>
  <c r="AM117" i="18"/>
  <c r="AU115" i="18"/>
  <c r="AQ114" i="18"/>
  <c r="AM113" i="18"/>
  <c r="AU111" i="18"/>
  <c r="AM108" i="18"/>
  <c r="AQ98" i="18"/>
  <c r="AM96" i="18"/>
  <c r="AU92" i="18"/>
  <c r="AQ91" i="18"/>
  <c r="AL136" i="18"/>
  <c r="AT134" i="18"/>
  <c r="AP133" i="18"/>
  <c r="AL132" i="18"/>
  <c r="AT130" i="18"/>
  <c r="AP129" i="18"/>
  <c r="AL126" i="18"/>
  <c r="AT124" i="18"/>
  <c r="AP123" i="18"/>
  <c r="AL122" i="18"/>
  <c r="AT118" i="18"/>
  <c r="AP117" i="18"/>
  <c r="AL116" i="18"/>
  <c r="AT114" i="18"/>
  <c r="AP113" i="18"/>
  <c r="AL112" i="18"/>
  <c r="AP108" i="18"/>
  <c r="AL99" i="18"/>
  <c r="AT96" i="18"/>
  <c r="AP93" i="18"/>
  <c r="AT91" i="18"/>
  <c r="V93" i="18"/>
  <c r="AP95" i="18"/>
  <c r="X97" i="18"/>
  <c r="AF97" i="18"/>
  <c r="AD99" i="18"/>
  <c r="AR100" i="18"/>
  <c r="AU101" i="18"/>
  <c r="AQ102" i="18"/>
  <c r="Y103" i="18"/>
  <c r="AG103" i="18"/>
  <c r="AQ104" i="18"/>
  <c r="AM105" i="18"/>
  <c r="AU105" i="18"/>
  <c r="AQ106" i="18"/>
  <c r="Z107" i="18"/>
  <c r="AJ108" i="18"/>
  <c r="AT108" i="18"/>
  <c r="AP109" i="18"/>
  <c r="AL110" i="18"/>
  <c r="AF110" i="18"/>
  <c r="AP140" i="18"/>
  <c r="AL141" i="18"/>
  <c r="AT141" i="18"/>
  <c r="AP142" i="18"/>
  <c r="AC160" i="18"/>
  <c r="X125" i="18"/>
  <c r="AE134" i="18"/>
  <c r="AC120" i="18"/>
  <c r="W134" i="18"/>
  <c r="Y120" i="18"/>
  <c r="AG92" i="18"/>
  <c r="AK132" i="18"/>
  <c r="AO118" i="18"/>
  <c r="AK113" i="18"/>
  <c r="AO93" i="18"/>
  <c r="AO129" i="18"/>
  <c r="Y112" i="18"/>
  <c r="AS160" i="18"/>
  <c r="AG162" i="18"/>
  <c r="AE136" i="18"/>
  <c r="AB131" i="18"/>
  <c r="Y126" i="18"/>
  <c r="AE120" i="18"/>
  <c r="AK139" i="18"/>
  <c r="AF163" i="18"/>
  <c r="AC163" i="18"/>
  <c r="V138" i="18"/>
  <c r="AF132" i="18"/>
  <c r="AC127" i="18"/>
  <c r="V122" i="18"/>
  <c r="AF116" i="18"/>
  <c r="AC111" i="18"/>
  <c r="X92" i="18"/>
  <c r="AR163" i="18"/>
  <c r="X119" i="18"/>
  <c r="AD113" i="18"/>
  <c r="Y98" i="18"/>
  <c r="AQ170" i="18"/>
  <c r="Z67" i="9" s="1"/>
  <c r="AM162" i="18"/>
  <c r="AU136" i="18"/>
  <c r="W163" i="18"/>
  <c r="W139" i="18"/>
  <c r="Z136" i="18"/>
  <c r="AG133" i="18"/>
  <c r="W131" i="18"/>
  <c r="Z128" i="18"/>
  <c r="AG125" i="18"/>
  <c r="W123" i="18"/>
  <c r="Z120" i="18"/>
  <c r="AG117" i="18"/>
  <c r="W115" i="18"/>
  <c r="Z112" i="18"/>
  <c r="Z108" i="18"/>
  <c r="AF98" i="18"/>
  <c r="Z96" i="18"/>
  <c r="AG93" i="18"/>
  <c r="Z92" i="18"/>
  <c r="W91" i="18"/>
  <c r="AT166" i="18"/>
  <c r="AP165" i="18"/>
  <c r="AL164" i="18"/>
  <c r="AT162" i="18"/>
  <c r="AP160" i="18"/>
  <c r="AL156" i="18"/>
  <c r="AT138" i="18"/>
  <c r="AP137" i="18"/>
  <c r="AR138" i="18"/>
  <c r="AN137" i="18"/>
  <c r="AJ136" i="18"/>
  <c r="AR134" i="18"/>
  <c r="AN133" i="18"/>
  <c r="AJ132" i="18"/>
  <c r="AR130" i="18"/>
  <c r="AN129" i="18"/>
  <c r="AJ126" i="18"/>
  <c r="AR124" i="18"/>
  <c r="AN123" i="18"/>
  <c r="AJ122" i="18"/>
  <c r="AR118" i="18"/>
  <c r="AN117" i="18"/>
  <c r="AJ116" i="18"/>
  <c r="AR114" i="18"/>
  <c r="AN113" i="18"/>
  <c r="AJ112" i="18"/>
  <c r="AR108" i="18"/>
  <c r="AR98" i="18"/>
  <c r="AN96" i="18"/>
  <c r="AR92" i="18"/>
  <c r="AN91" i="18"/>
  <c r="AQ135" i="18"/>
  <c r="AM134" i="18"/>
  <c r="AU132" i="18"/>
  <c r="AQ131" i="18"/>
  <c r="AM130" i="18"/>
  <c r="AU126" i="18"/>
  <c r="AQ125" i="18"/>
  <c r="AM124" i="18"/>
  <c r="AU122" i="18"/>
  <c r="AQ119" i="18"/>
  <c r="AM118" i="18"/>
  <c r="AU116" i="18"/>
  <c r="AQ115" i="18"/>
  <c r="AM114" i="18"/>
  <c r="AU112" i="18"/>
  <c r="AQ111" i="18"/>
  <c r="AQ101" i="18"/>
  <c r="AM98" i="18"/>
  <c r="AU93" i="18"/>
  <c r="AQ92" i="18"/>
  <c r="AM91" i="18"/>
  <c r="AT135" i="18"/>
  <c r="AP134" i="18"/>
  <c r="AL133" i="18"/>
  <c r="AT131" i="18"/>
  <c r="AP130" i="18"/>
  <c r="AL129" i="18"/>
  <c r="AT125" i="18"/>
  <c r="AP124" i="18"/>
  <c r="AL123" i="18"/>
  <c r="AT119" i="18"/>
  <c r="AP118" i="18"/>
  <c r="AL117" i="18"/>
  <c r="AT115" i="18"/>
  <c r="AP114" i="18"/>
  <c r="AL113" i="18"/>
  <c r="AT111" i="18"/>
  <c r="AL107" i="18"/>
  <c r="AT98" i="18"/>
  <c r="AP96" i="18"/>
  <c r="AT92" i="18"/>
  <c r="AP91" i="18"/>
  <c r="W94" i="18"/>
  <c r="AB95" i="18"/>
  <c r="AL97" i="18"/>
  <c r="AT97" i="18"/>
  <c r="AR99" i="18"/>
  <c r="AN100" i="18"/>
  <c r="AJ101" i="18"/>
  <c r="AG101" i="18"/>
  <c r="AC102" i="18"/>
  <c r="AM103" i="18"/>
  <c r="AU103" i="18"/>
  <c r="AC104" i="18"/>
  <c r="Y105" i="18"/>
  <c r="AG105" i="18"/>
  <c r="AC106" i="18"/>
  <c r="AN107" i="18"/>
  <c r="V108" i="18"/>
  <c r="AL109" i="18"/>
  <c r="AT109" i="18"/>
  <c r="AB110" i="18"/>
  <c r="X140" i="18"/>
  <c r="AF140" i="18"/>
  <c r="AB141" i="18"/>
  <c r="X142" i="18"/>
  <c r="AF142" i="18"/>
  <c r="AP143" i="18"/>
  <c r="X144" i="18"/>
  <c r="AF144" i="18"/>
  <c r="AB145" i="18"/>
  <c r="X146" i="18"/>
  <c r="AF146" i="18"/>
  <c r="AB147" i="18"/>
  <c r="X148" i="18"/>
  <c r="AF148" i="18"/>
  <c r="AB149" i="18"/>
  <c r="X150" i="18"/>
  <c r="AF150" i="18"/>
  <c r="AB137" i="18"/>
  <c r="AE166" i="18"/>
  <c r="W130" i="18"/>
  <c r="W166" i="18"/>
  <c r="AE130" i="18"/>
  <c r="AB117" i="18"/>
  <c r="AS166" i="18"/>
  <c r="AS126" i="18"/>
  <c r="AK117" i="18"/>
  <c r="AS111" i="18"/>
  <c r="AS91" i="18"/>
  <c r="AK124" i="18"/>
  <c r="AC96" i="18"/>
  <c r="AK137" i="18"/>
  <c r="W160" i="18"/>
  <c r="AB135" i="18"/>
  <c r="Y130" i="18"/>
  <c r="AE124" i="18"/>
  <c r="AD111" i="18"/>
  <c r="AS133" i="18"/>
  <c r="Z170" i="18"/>
  <c r="W32" i="9" s="1"/>
  <c r="V162" i="18"/>
  <c r="AF136" i="18"/>
  <c r="AC131" i="18"/>
  <c r="V126" i="18"/>
  <c r="AF120" i="18"/>
  <c r="AC115" i="18"/>
  <c r="AD98" i="18"/>
  <c r="AR170" i="18"/>
  <c r="AA67" i="9" s="1"/>
  <c r="AN162" i="18"/>
  <c r="AD117" i="18"/>
  <c r="AA112" i="18"/>
  <c r="AG94" i="18"/>
  <c r="AM166" i="18"/>
  <c r="AU156" i="18"/>
  <c r="X170" i="18"/>
  <c r="U32" i="9" s="1"/>
  <c r="AD160" i="18"/>
  <c r="X138" i="18"/>
  <c r="AA135" i="18"/>
  <c r="AD132" i="18"/>
  <c r="X130" i="18"/>
  <c r="AA127" i="18"/>
  <c r="AD124" i="18"/>
  <c r="X122" i="18"/>
  <c r="AA119" i="18"/>
  <c r="AD116" i="18"/>
  <c r="X114" i="18"/>
  <c r="AA111" i="18"/>
  <c r="AC101" i="18"/>
  <c r="AB98" i="18"/>
  <c r="V96" i="18"/>
  <c r="AC93" i="18"/>
  <c r="V92" i="18"/>
  <c r="AT170" i="18"/>
  <c r="AC67" i="9" s="1"/>
  <c r="AP166" i="18"/>
  <c r="AL165" i="18"/>
  <c r="AT163" i="18"/>
  <c r="AP162" i="18"/>
  <c r="AL160" i="18"/>
  <c r="AT139" i="18"/>
  <c r="AP138" i="18"/>
  <c r="AL137" i="18"/>
  <c r="AN138" i="18"/>
  <c r="AJ137" i="18"/>
  <c r="AR135" i="18"/>
  <c r="AN134" i="18"/>
  <c r="AJ133" i="18"/>
  <c r="AR131" i="18"/>
  <c r="AN130" i="18"/>
  <c r="AJ129" i="18"/>
  <c r="AR125" i="18"/>
  <c r="AN124" i="18"/>
  <c r="AJ123" i="18"/>
  <c r="AR119" i="18"/>
  <c r="AN118" i="18"/>
  <c r="AJ117" i="18"/>
  <c r="AR115" i="18"/>
  <c r="AN114" i="18"/>
  <c r="AJ113" i="18"/>
  <c r="AR111" i="18"/>
  <c r="AN108" i="18"/>
  <c r="AN98" i="18"/>
  <c r="AJ96" i="18"/>
  <c r="AN92" i="18"/>
  <c r="AJ91" i="18"/>
  <c r="AM135" i="18"/>
  <c r="AU133" i="18"/>
  <c r="AQ132" i="18"/>
  <c r="AM131" i="18"/>
  <c r="AU129" i="18"/>
  <c r="AQ126" i="18"/>
  <c r="AM125" i="18"/>
  <c r="AU123" i="18"/>
  <c r="AQ122" i="18"/>
  <c r="AM119" i="18"/>
  <c r="AU117" i="18"/>
  <c r="AQ116" i="18"/>
  <c r="AM115" i="18"/>
  <c r="AU113" i="18"/>
  <c r="AQ112" i="18"/>
  <c r="AM111" i="18"/>
  <c r="AM101" i="18"/>
  <c r="AU96" i="18"/>
  <c r="AQ93" i="18"/>
  <c r="AM92" i="18"/>
  <c r="AT136" i="18"/>
  <c r="AP135" i="18"/>
  <c r="AL134" i="18"/>
  <c r="AT132" i="18"/>
  <c r="AP131" i="18"/>
  <c r="AL130" i="18"/>
  <c r="AT126" i="18"/>
  <c r="AP125" i="18"/>
  <c r="AL124" i="18"/>
  <c r="AT122" i="18"/>
  <c r="AP119" i="18"/>
  <c r="AL118" i="18"/>
  <c r="AT116" i="18"/>
  <c r="AP115" i="18"/>
  <c r="AL114" i="18"/>
  <c r="AT112" i="18"/>
  <c r="AP111" i="18"/>
  <c r="AP101" i="18"/>
  <c r="AP98" i="18"/>
  <c r="AL96" i="18"/>
  <c r="AP92" i="18"/>
  <c r="AL91" i="18"/>
  <c r="AJ93" i="18"/>
  <c r="X95" i="18"/>
  <c r="AT95" i="18"/>
  <c r="AB97" i="18"/>
  <c r="Y99" i="18"/>
  <c r="V100" i="18"/>
  <c r="Z100" i="18"/>
  <c r="V101" i="18"/>
  <c r="AM102" i="18"/>
  <c r="AG102" i="18"/>
  <c r="AC103" i="18"/>
  <c r="Y104" i="18"/>
  <c r="AG104" i="18"/>
  <c r="AC105" i="18"/>
  <c r="AM106" i="18"/>
  <c r="AG106" i="18"/>
  <c r="AD107" i="18"/>
  <c r="X109" i="18"/>
  <c r="AF109" i="18"/>
  <c r="AP110" i="18"/>
  <c r="AL140" i="18"/>
  <c r="AT140" i="18"/>
  <c r="AP141" i="18"/>
  <c r="AL142" i="18"/>
  <c r="AT142" i="18"/>
  <c r="AB143" i="18"/>
  <c r="AL144" i="18"/>
  <c r="AT144" i="18"/>
  <c r="AP145" i="18"/>
  <c r="AL146" i="18"/>
  <c r="AT146" i="18"/>
  <c r="AP147" i="18"/>
  <c r="AL148" i="18"/>
  <c r="AT148" i="18"/>
  <c r="AP149" i="18"/>
  <c r="AL150" i="18"/>
  <c r="AT150" i="18"/>
  <c r="X133" i="18"/>
  <c r="AE126" i="18"/>
  <c r="AS115" i="18"/>
  <c r="V91" i="18"/>
  <c r="AE128" i="18"/>
  <c r="V166" i="18"/>
  <c r="AF124" i="18"/>
  <c r="AN166" i="18"/>
  <c r="Z93" i="18"/>
  <c r="Z156" i="18"/>
  <c r="AG129" i="18"/>
  <c r="W119" i="18"/>
  <c r="Y101" i="18"/>
  <c r="AE91" i="18"/>
  <c r="AP163" i="18"/>
  <c r="AL138" i="18"/>
  <c r="AN135" i="18"/>
  <c r="AJ130" i="18"/>
  <c r="AR122" i="18"/>
  <c r="AN115" i="18"/>
  <c r="AR101" i="18"/>
  <c r="AM136" i="18"/>
  <c r="AU130" i="18"/>
  <c r="AQ123" i="18"/>
  <c r="AM116" i="18"/>
  <c r="AQ108" i="18"/>
  <c r="AU91" i="18"/>
  <c r="AP132" i="18"/>
  <c r="AL125" i="18"/>
  <c r="AT117" i="18"/>
  <c r="AP112" i="18"/>
  <c r="AT93" i="18"/>
  <c r="AM99" i="18"/>
  <c r="AM104" i="18"/>
  <c r="AU106" i="18"/>
  <c r="AB109" i="18"/>
  <c r="X141" i="18"/>
  <c r="AL143" i="18"/>
  <c r="AP144" i="18"/>
  <c r="AT145" i="18"/>
  <c r="AL147" i="18"/>
  <c r="AP148" i="18"/>
  <c r="AT149" i="18"/>
  <c r="AL151" i="18"/>
  <c r="AT151" i="18"/>
  <c r="AB152" i="18"/>
  <c r="AL153" i="18"/>
  <c r="AF153" i="18"/>
  <c r="AB154" i="18"/>
  <c r="AL155" i="18"/>
  <c r="AT155" i="18"/>
  <c r="AP157" i="18"/>
  <c r="X158" i="18"/>
  <c r="AF158" i="18"/>
  <c r="AP159" i="18"/>
  <c r="X161" i="18"/>
  <c r="AT161" i="18"/>
  <c r="AP167" i="18"/>
  <c r="AL168" i="18"/>
  <c r="AT168" i="18"/>
  <c r="AP169" i="18"/>
  <c r="W93" i="18"/>
  <c r="AM95" i="18"/>
  <c r="AU95" i="18"/>
  <c r="AC97" i="18"/>
  <c r="AN99" i="18"/>
  <c r="W100" i="18"/>
  <c r="AE100" i="18"/>
  <c r="AD102" i="18"/>
  <c r="AD103" i="18"/>
  <c r="AN104" i="18"/>
  <c r="AJ105" i="18"/>
  <c r="Z105" i="18"/>
  <c r="AD106" i="18"/>
  <c r="AE107" i="18"/>
  <c r="AG108" i="18"/>
  <c r="AQ109" i="18"/>
  <c r="Y110" i="18"/>
  <c r="AG110" i="18"/>
  <c r="AQ140" i="18"/>
  <c r="AM141" i="18"/>
  <c r="AU141" i="18"/>
  <c r="AQ142" i="18"/>
  <c r="Y143" i="18"/>
  <c r="AU143" i="18"/>
  <c r="AQ144" i="18"/>
  <c r="AM145" i="18"/>
  <c r="AU145" i="18"/>
  <c r="AQ146" i="18"/>
  <c r="Y147" i="18"/>
  <c r="AU147" i="18"/>
  <c r="AQ148" i="18"/>
  <c r="AM149" i="18"/>
  <c r="AU149" i="18"/>
  <c r="AC150" i="18"/>
  <c r="Y151" i="18"/>
  <c r="AG151" i="18"/>
  <c r="AQ152" i="18"/>
  <c r="Y153" i="18"/>
  <c r="AU153" i="18"/>
  <c r="AQ154" i="18"/>
  <c r="Y155" i="18"/>
  <c r="AG155" i="18"/>
  <c r="AQ157" i="18"/>
  <c r="AM158" i="18"/>
  <c r="AU158" i="18"/>
  <c r="AQ159" i="18"/>
  <c r="Y161" i="18"/>
  <c r="AU161" i="18"/>
  <c r="AC167" i="18"/>
  <c r="AM168" i="18"/>
  <c r="AG168" i="18"/>
  <c r="AC169" i="18"/>
  <c r="V95" i="18"/>
  <c r="AN95" i="18"/>
  <c r="AR97" i="18"/>
  <c r="AJ99" i="18"/>
  <c r="AF99" i="18"/>
  <c r="AP100" i="18"/>
  <c r="AS101" i="18"/>
  <c r="AO102" i="18"/>
  <c r="AK103" i="18"/>
  <c r="AS103" i="18"/>
  <c r="AA104" i="18"/>
  <c r="AK105" i="18"/>
  <c r="AS105" i="18"/>
  <c r="AO106" i="18"/>
  <c r="W107" i="18"/>
  <c r="AF107" i="18"/>
  <c r="V109" i="18"/>
  <c r="AR109" i="18"/>
  <c r="AR110" i="18"/>
  <c r="Z140" i="18"/>
  <c r="AJ141" i="18"/>
  <c r="AN141" i="18"/>
  <c r="AJ142" i="18"/>
  <c r="AD142" i="18"/>
  <c r="AR143" i="18"/>
  <c r="Z144" i="18"/>
  <c r="V145" i="18"/>
  <c r="AN145" i="18"/>
  <c r="AD146" i="18"/>
  <c r="AJ147" i="18"/>
  <c r="AR147" i="18"/>
  <c r="Z148" i="18"/>
  <c r="AJ149" i="18"/>
  <c r="AN149" i="18"/>
  <c r="AJ150" i="18"/>
  <c r="AR150" i="18"/>
  <c r="AJ151" i="18"/>
  <c r="AR151" i="18"/>
  <c r="AN152" i="18"/>
  <c r="AJ153" i="18"/>
  <c r="AN153" i="18"/>
  <c r="V154" i="18"/>
  <c r="AR154" i="18"/>
  <c r="AR155" i="18"/>
  <c r="Z157" i="18"/>
  <c r="V158" i="18"/>
  <c r="AN158" i="18"/>
  <c r="V159" i="18"/>
  <c r="AR159" i="18"/>
  <c r="Z161" i="18"/>
  <c r="V167" i="18"/>
  <c r="AN167" i="18"/>
  <c r="AR168" i="18"/>
  <c r="AJ169" i="18"/>
  <c r="AR169" i="18"/>
  <c r="AA162" i="18"/>
  <c r="AF113" i="18"/>
  <c r="AO99" i="18"/>
  <c r="AC170" i="18"/>
  <c r="Z32" i="9" s="1"/>
  <c r="AB123" i="18"/>
  <c r="AF156" i="18"/>
  <c r="AC119" i="18"/>
  <c r="AJ160" i="18"/>
  <c r="AU164" i="18"/>
  <c r="AG137" i="18"/>
  <c r="W127" i="18"/>
  <c r="Z116" i="18"/>
  <c r="X98" i="18"/>
  <c r="AP170" i="18"/>
  <c r="Y67" i="9" s="1"/>
  <c r="AL162" i="18"/>
  <c r="AN139" i="18"/>
  <c r="AJ134" i="18"/>
  <c r="AR126" i="18"/>
  <c r="AN119" i="18"/>
  <c r="AJ114" i="18"/>
  <c r="AJ98" i="18"/>
  <c r="AU134" i="18"/>
  <c r="AQ129" i="18"/>
  <c r="AM122" i="18"/>
  <c r="AU114" i="18"/>
  <c r="AU98" i="18"/>
  <c r="AP136" i="18"/>
  <c r="AL131" i="18"/>
  <c r="AT123" i="18"/>
  <c r="AP116" i="18"/>
  <c r="AL111" i="18"/>
  <c r="AL92" i="18"/>
  <c r="AL95" i="18"/>
  <c r="AJ100" i="18"/>
  <c r="Y102" i="18"/>
  <c r="AU104" i="18"/>
  <c r="AR107" i="18"/>
  <c r="X110" i="18"/>
  <c r="AF141" i="18"/>
  <c r="AT143" i="18"/>
  <c r="X145" i="18"/>
  <c r="AB146" i="18"/>
  <c r="AF147" i="18"/>
  <c r="X149" i="18"/>
  <c r="AB150" i="18"/>
  <c r="AB151" i="18"/>
  <c r="AL152" i="18"/>
  <c r="AT152" i="18"/>
  <c r="AB153" i="18"/>
  <c r="X154" i="18"/>
  <c r="AF154" i="18"/>
  <c r="AB155" i="18"/>
  <c r="AL157" i="18"/>
  <c r="AT157" i="18"/>
  <c r="AP158" i="18"/>
  <c r="X159" i="18"/>
  <c r="AF159" i="18"/>
  <c r="AB161" i="18"/>
  <c r="X167" i="18"/>
  <c r="AF167" i="18"/>
  <c r="AB168" i="18"/>
  <c r="AL169" i="18"/>
  <c r="AT169" i="18"/>
  <c r="AK93" i="18"/>
  <c r="AC95" i="18"/>
  <c r="AM97" i="18"/>
  <c r="AG97" i="18"/>
  <c r="AS99" i="18"/>
  <c r="AO100" i="18"/>
  <c r="W101" i="18"/>
  <c r="AJ102" i="18"/>
  <c r="AR102" i="18"/>
  <c r="Z103" i="18"/>
  <c r="V104" i="18"/>
  <c r="Z104" i="18"/>
  <c r="AR105" i="18"/>
  <c r="AJ106" i="18"/>
  <c r="AR106" i="18"/>
  <c r="AA107" i="18"/>
  <c r="AK108" i="18"/>
  <c r="AM109" i="18"/>
  <c r="AU109" i="18"/>
  <c r="AQ110" i="18"/>
  <c r="Y140" i="18"/>
  <c r="AG140" i="18"/>
  <c r="AC141" i="18"/>
  <c r="Y142" i="18"/>
  <c r="AG142" i="18"/>
  <c r="AC143" i="18"/>
  <c r="Y144" i="18"/>
  <c r="AG144" i="18"/>
  <c r="AQ145" i="18"/>
  <c r="Y146" i="18"/>
  <c r="AG146" i="18"/>
  <c r="AC147" i="18"/>
  <c r="Y148" i="18"/>
  <c r="AG148" i="18"/>
  <c r="AC149" i="18"/>
  <c r="AM150" i="18"/>
  <c r="AG150" i="18"/>
  <c r="AC151" i="18"/>
  <c r="Y152" i="18"/>
  <c r="AG152" i="18"/>
  <c r="AQ153" i="18"/>
  <c r="AM154" i="18"/>
  <c r="AG154" i="18"/>
  <c r="AQ155" i="18"/>
  <c r="AM157" i="18"/>
  <c r="AU157" i="18"/>
  <c r="AC158" i="18"/>
  <c r="Y159" i="18"/>
  <c r="AG159" i="18"/>
  <c r="AQ161" i="18"/>
  <c r="AG161" i="18"/>
  <c r="AQ167" i="18"/>
  <c r="Y168" i="18"/>
  <c r="AU168" i="18"/>
  <c r="AQ169" i="18"/>
  <c r="AJ95" i="18"/>
  <c r="AD95" i="18"/>
  <c r="V97" i="18"/>
  <c r="AD97" i="18"/>
  <c r="AP99" i="18"/>
  <c r="X100" i="18"/>
  <c r="AF100" i="18"/>
  <c r="W102" i="18"/>
  <c r="AE102" i="18"/>
  <c r="AO103" i="18"/>
  <c r="AK104" i="18"/>
  <c r="AS104" i="18"/>
  <c r="AA105" i="18"/>
  <c r="W106" i="18"/>
  <c r="AE106" i="18"/>
  <c r="AP107" i="18"/>
  <c r="X108" i="18"/>
  <c r="AD109" i="18"/>
  <c r="Z110" i="18"/>
  <c r="V140" i="18"/>
  <c r="AN140" i="18"/>
  <c r="V141" i="18"/>
  <c r="AD141" i="18"/>
  <c r="AR142" i="18"/>
  <c r="Z143" i="18"/>
  <c r="V144" i="18"/>
  <c r="AN144" i="18"/>
  <c r="AJ145" i="18"/>
  <c r="AD145" i="18"/>
  <c r="AJ146" i="18"/>
  <c r="AR146" i="18"/>
  <c r="Z147" i="18"/>
  <c r="AJ148" i="18"/>
  <c r="AN148" i="18"/>
  <c r="V149" i="18"/>
  <c r="AR149" i="18"/>
  <c r="AD150" i="18"/>
  <c r="AN151" i="18"/>
  <c r="V152" i="18"/>
  <c r="Z152" i="18"/>
  <c r="V153" i="18"/>
  <c r="AR153" i="18"/>
  <c r="AD154" i="18"/>
  <c r="Z155" i="18"/>
  <c r="V157" i="18"/>
  <c r="AN157" i="18"/>
  <c r="AJ158" i="18"/>
  <c r="AD158" i="18"/>
  <c r="AD159" i="18"/>
  <c r="AN161" i="18"/>
  <c r="AJ167" i="18"/>
  <c r="AD167" i="18"/>
  <c r="V168" i="18"/>
  <c r="AD168" i="18"/>
  <c r="Z169" i="18"/>
  <c r="W126" i="18"/>
  <c r="AK163" i="18"/>
  <c r="AO139" i="18"/>
  <c r="AB139" i="18"/>
  <c r="Y96" i="18"/>
  <c r="AC135" i="18"/>
  <c r="V114" i="18"/>
  <c r="AA116" i="18"/>
  <c r="AQ139" i="18"/>
  <c r="W135" i="18"/>
  <c r="Z124" i="18"/>
  <c r="AG113" i="18"/>
  <c r="AF94" i="18"/>
  <c r="AL166" i="18"/>
  <c r="AT156" i="18"/>
  <c r="AJ138" i="18"/>
  <c r="AR132" i="18"/>
  <c r="AN125" i="18"/>
  <c r="AJ118" i="18"/>
  <c r="AR112" i="18"/>
  <c r="AR93" i="18"/>
  <c r="AQ133" i="18"/>
  <c r="AM126" i="18"/>
  <c r="AU118" i="18"/>
  <c r="AQ113" i="18"/>
  <c r="AQ96" i="18"/>
  <c r="AL135" i="18"/>
  <c r="AT129" i="18"/>
  <c r="AP122" i="18"/>
  <c r="AL115" i="18"/>
  <c r="AL101" i="18"/>
  <c r="AF95" i="18"/>
  <c r="AU102" i="18"/>
  <c r="AQ105" i="18"/>
  <c r="AT110" i="18"/>
  <c r="AB142" i="18"/>
  <c r="AF143" i="18"/>
  <c r="AL145" i="18"/>
  <c r="AP146" i="18"/>
  <c r="AT147" i="18"/>
  <c r="AL149" i="18"/>
  <c r="AP150" i="18"/>
  <c r="AP151" i="18"/>
  <c r="X152" i="18"/>
  <c r="AF152" i="18"/>
  <c r="AP153" i="18"/>
  <c r="AL154" i="18"/>
  <c r="AT154" i="18"/>
  <c r="AP155" i="18"/>
  <c r="X157" i="18"/>
  <c r="AF157" i="18"/>
  <c r="AB158" i="18"/>
  <c r="AL159" i="18"/>
  <c r="AT159" i="18"/>
  <c r="AP161" i="18"/>
  <c r="AL167" i="18"/>
  <c r="AT167" i="18"/>
  <c r="AP168" i="18"/>
  <c r="X169" i="18"/>
  <c r="AF169" i="18"/>
  <c r="X94" i="18"/>
  <c r="AQ95" i="18"/>
  <c r="Y97" i="18"/>
  <c r="AU97" i="18"/>
  <c r="AE99" i="18"/>
  <c r="AA100" i="18"/>
  <c r="AK101" i="18"/>
  <c r="Z102" i="18"/>
  <c r="AJ103" i="18"/>
  <c r="AN103" i="18"/>
  <c r="AJ104" i="18"/>
  <c r="AD104" i="18"/>
  <c r="V105" i="18"/>
  <c r="AD105" i="18"/>
  <c r="Z106" i="18"/>
  <c r="AJ107" i="18"/>
  <c r="AO107" i="18"/>
  <c r="W108" i="18"/>
  <c r="Y109" i="18"/>
  <c r="AG109" i="18"/>
  <c r="AC110" i="18"/>
  <c r="AM140" i="18"/>
  <c r="AU140" i="18"/>
  <c r="AQ141" i="18"/>
  <c r="AM142" i="18"/>
  <c r="AU142" i="18"/>
  <c r="AQ143" i="18"/>
  <c r="AM144" i="18"/>
  <c r="AU144" i="18"/>
  <c r="AC145" i="18"/>
  <c r="AM146" i="18"/>
  <c r="AU146" i="18"/>
  <c r="AQ147" i="18"/>
  <c r="AM148" i="18"/>
  <c r="AU148" i="18"/>
  <c r="AQ149" i="18"/>
  <c r="Y150" i="18"/>
  <c r="AU150" i="18"/>
  <c r="AQ151" i="18"/>
  <c r="AM152" i="18"/>
  <c r="AU152" i="18"/>
  <c r="AC153" i="18"/>
  <c r="Y154" i="18"/>
  <c r="AU154" i="18"/>
  <c r="AC155" i="18"/>
  <c r="Y157" i="18"/>
  <c r="AG157" i="18"/>
  <c r="AQ158" i="18"/>
  <c r="AM159" i="18"/>
  <c r="AU159" i="18"/>
  <c r="AC161" i="18"/>
  <c r="Y167" i="18"/>
  <c r="AG167" i="18"/>
  <c r="AQ168" i="18"/>
  <c r="AM169" i="18"/>
  <c r="AU169" i="18"/>
  <c r="X93" i="18"/>
  <c r="AR95" i="18"/>
  <c r="AN97" i="18"/>
  <c r="V99" i="18"/>
  <c r="AB99" i="18"/>
  <c r="AL100" i="18"/>
  <c r="AT100" i="18"/>
  <c r="AK102" i="18"/>
  <c r="AS102" i="18"/>
  <c r="AA103" i="18"/>
  <c r="W104" i="18"/>
  <c r="AE104" i="18"/>
  <c r="AO105" i="18"/>
  <c r="AK106" i="18"/>
  <c r="AS106" i="18"/>
  <c r="AB107" i="18"/>
  <c r="AL108" i="18"/>
  <c r="AN109" i="18"/>
  <c r="V110" i="18"/>
  <c r="AN110" i="18"/>
  <c r="AJ140" i="18"/>
  <c r="AD140" i="18"/>
  <c r="AR141" i="18"/>
  <c r="Z142" i="18"/>
  <c r="V143" i="18"/>
  <c r="AN143" i="18"/>
  <c r="AJ144" i="18"/>
  <c r="AD144" i="18"/>
  <c r="AR145" i="18"/>
  <c r="Z146" i="18"/>
  <c r="V147" i="18"/>
  <c r="AN147" i="18"/>
  <c r="V148" i="18"/>
  <c r="AD148" i="18"/>
  <c r="AD149" i="18"/>
  <c r="Z150" i="18"/>
  <c r="Z151" i="18"/>
  <c r="AJ152" i="18"/>
  <c r="AD152" i="18"/>
  <c r="AD153" i="18"/>
  <c r="AN154" i="18"/>
  <c r="V155" i="18"/>
  <c r="AN155" i="18"/>
  <c r="AD157" i="18"/>
  <c r="AR158" i="18"/>
  <c r="Z159" i="18"/>
  <c r="V161" i="18"/>
  <c r="AD161" i="18"/>
  <c r="AR167" i="18"/>
  <c r="AN168" i="18"/>
  <c r="AE162" i="18"/>
  <c r="AS129" i="18"/>
  <c r="AG165" i="18"/>
  <c r="Y93" i="18"/>
  <c r="AN131" i="18"/>
  <c r="AJ92" i="18"/>
  <c r="AM112" i="18"/>
  <c r="AL119" i="18"/>
  <c r="AD100" i="18"/>
  <c r="AB144" i="18"/>
  <c r="AF149" i="18"/>
  <c r="X153" i="18"/>
  <c r="AF155" i="18"/>
  <c r="AB159" i="18"/>
  <c r="X168" i="18"/>
  <c r="Z99" i="18"/>
  <c r="AR103" i="18"/>
  <c r="AN105" i="18"/>
  <c r="V107" i="18"/>
  <c r="AC109" i="18"/>
  <c r="Y141" i="18"/>
  <c r="AG143" i="18"/>
  <c r="AC146" i="18"/>
  <c r="Y149" i="18"/>
  <c r="AU151" i="18"/>
  <c r="AC154" i="18"/>
  <c r="Y158" i="18"/>
  <c r="Y169" i="18"/>
  <c r="AL93" i="18"/>
  <c r="AB100" i="18"/>
  <c r="AE103" i="18"/>
  <c r="AA106" i="18"/>
  <c r="AD110" i="18"/>
  <c r="Z141" i="18"/>
  <c r="AJ143" i="18"/>
  <c r="AR144" i="18"/>
  <c r="V150" i="18"/>
  <c r="V151" i="18"/>
  <c r="Z154" i="18"/>
  <c r="Z158" i="18"/>
  <c r="AJ161" i="18"/>
  <c r="AJ168" i="18"/>
  <c r="AK95" i="18"/>
  <c r="AE95" i="18"/>
  <c r="AA97" i="18"/>
  <c r="W99" i="18"/>
  <c r="AG99" i="18"/>
  <c r="AC100" i="18"/>
  <c r="AT101" i="18"/>
  <c r="AB102" i="18"/>
  <c r="X103" i="18"/>
  <c r="AT103" i="18"/>
  <c r="AB104" i="18"/>
  <c r="X105" i="18"/>
  <c r="AF105" i="18"/>
  <c r="AB106" i="18"/>
  <c r="Y107" i="18"/>
  <c r="AG107" i="18"/>
  <c r="W109" i="18"/>
  <c r="AE109" i="18"/>
  <c r="AA110" i="18"/>
  <c r="W140" i="18"/>
  <c r="AE140" i="18"/>
  <c r="AA141" i="18"/>
  <c r="W142" i="18"/>
  <c r="AE142" i="18"/>
  <c r="AA143" i="18"/>
  <c r="W144" i="18"/>
  <c r="AE144" i="18"/>
  <c r="AA145" i="18"/>
  <c r="W146" i="18"/>
  <c r="AE146" i="18"/>
  <c r="AA147" i="18"/>
  <c r="AK148" i="18"/>
  <c r="AS148" i="18"/>
  <c r="AA149" i="18"/>
  <c r="W150" i="18"/>
  <c r="AE150" i="18"/>
  <c r="AA151" i="18"/>
  <c r="W152" i="18"/>
  <c r="AS152" i="18"/>
  <c r="AO153" i="18"/>
  <c r="W154" i="18"/>
  <c r="AE154" i="18"/>
  <c r="AA155" i="18"/>
  <c r="W157" i="18"/>
  <c r="AE157" i="18"/>
  <c r="AO158" i="18"/>
  <c r="AK159" i="18"/>
  <c r="AS159" i="18"/>
  <c r="AA161" i="18"/>
  <c r="AK167" i="18"/>
  <c r="AS167" i="18"/>
  <c r="AA168" i="18"/>
  <c r="W169" i="18"/>
  <c r="AE169" i="18"/>
  <c r="AS128" i="18"/>
  <c r="AO127" i="18"/>
  <c r="AJ128" i="18"/>
  <c r="AU128" i="18"/>
  <c r="AQ127" i="18"/>
  <c r="AL128" i="18"/>
  <c r="AS121" i="18"/>
  <c r="AO120" i="18"/>
  <c r="AJ121" i="18"/>
  <c r="AU121" i="18"/>
  <c r="AQ120" i="18"/>
  <c r="AL121" i="18"/>
  <c r="AS94" i="18"/>
  <c r="AN94" i="18"/>
  <c r="AM94" i="18"/>
  <c r="W111" i="18"/>
  <c r="AQ117" i="18"/>
  <c r="X143" i="18"/>
  <c r="X155" i="18"/>
  <c r="AN106" i="18"/>
  <c r="AM143" i="18"/>
  <c r="AM151" i="18"/>
  <c r="AM161" i="18"/>
  <c r="AT99" i="18"/>
  <c r="AJ109" i="18"/>
  <c r="V146" i="18"/>
  <c r="Z149" i="18"/>
  <c r="AD155" i="18"/>
  <c r="V169" i="18"/>
  <c r="AK97" i="18"/>
  <c r="AM100" i="18"/>
  <c r="X102" i="18"/>
  <c r="AL104" i="18"/>
  <c r="AL106" i="18"/>
  <c r="AE108" i="18"/>
  <c r="AK110" i="18"/>
  <c r="AK141" i="18"/>
  <c r="AO142" i="18"/>
  <c r="AS143" i="18"/>
  <c r="AS145" i="18"/>
  <c r="AK147" i="18"/>
  <c r="AO148" i="18"/>
  <c r="AO150" i="18"/>
  <c r="AK153" i="18"/>
  <c r="AA154" i="18"/>
  <c r="AO157" i="18"/>
  <c r="AA159" i="18"/>
  <c r="AA167" i="18"/>
  <c r="AS168" i="18"/>
  <c r="AU127" i="18"/>
  <c r="AS120" i="18"/>
  <c r="AU120" i="18"/>
  <c r="AR94" i="18"/>
  <c r="AO124" i="18"/>
  <c r="V130" i="18"/>
  <c r="Z132" i="18"/>
  <c r="AT164" i="18"/>
  <c r="AJ124" i="18"/>
  <c r="AM132" i="18"/>
  <c r="AM93" i="18"/>
  <c r="AT113" i="18"/>
  <c r="AF108" i="18"/>
  <c r="AF145" i="18"/>
  <c r="X151" i="18"/>
  <c r="AT153" i="18"/>
  <c r="AB157" i="18"/>
  <c r="AL161" i="18"/>
  <c r="AF168" i="18"/>
  <c r="Y95" i="18"/>
  <c r="AK100" i="18"/>
  <c r="AN102" i="18"/>
  <c r="V106" i="18"/>
  <c r="AM110" i="18"/>
  <c r="AG141" i="18"/>
  <c r="AC144" i="18"/>
  <c r="AM147" i="18"/>
  <c r="AG149" i="18"/>
  <c r="AC152" i="18"/>
  <c r="AM155" i="18"/>
  <c r="AG158" i="18"/>
  <c r="AM167" i="18"/>
  <c r="AG169" i="18"/>
  <c r="Z97" i="18"/>
  <c r="AE101" i="18"/>
  <c r="AO104" i="18"/>
  <c r="AK107" i="18"/>
  <c r="Z109" i="18"/>
  <c r="V142" i="18"/>
  <c r="AN146" i="18"/>
  <c r="AR148" i="18"/>
  <c r="AD151" i="18"/>
  <c r="Z153" i="18"/>
  <c r="AJ155" i="18"/>
  <c r="AJ157" i="18"/>
  <c r="AJ159" i="18"/>
  <c r="AR161" i="18"/>
  <c r="AN169" i="18"/>
  <c r="W95" i="18"/>
  <c r="AS95" i="18"/>
  <c r="AO97" i="18"/>
  <c r="AK99" i="18"/>
  <c r="AU99" i="18"/>
  <c r="AQ100" i="18"/>
  <c r="AF101" i="18"/>
  <c r="AP102" i="18"/>
  <c r="AL103" i="18"/>
  <c r="AF103" i="18"/>
  <c r="AP104" i="18"/>
  <c r="AL105" i="18"/>
  <c r="AT105" i="18"/>
  <c r="AP106" i="18"/>
  <c r="AM107" i="18"/>
  <c r="AU107" i="18"/>
  <c r="AK109" i="18"/>
  <c r="AS109" i="18"/>
  <c r="AO110" i="18"/>
  <c r="AK140" i="18"/>
  <c r="AS140" i="18"/>
  <c r="AO141" i="18"/>
  <c r="AK142" i="18"/>
  <c r="AS142" i="18"/>
  <c r="AO143" i="18"/>
  <c r="AK144" i="18"/>
  <c r="AS144" i="18"/>
  <c r="AO145" i="18"/>
  <c r="AK146" i="18"/>
  <c r="AS146" i="18"/>
  <c r="AO147" i="18"/>
  <c r="W148" i="18"/>
  <c r="AE148" i="18"/>
  <c r="AO149" i="18"/>
  <c r="AK150" i="18"/>
  <c r="AS150" i="18"/>
  <c r="AO151" i="18"/>
  <c r="AK152" i="18"/>
  <c r="AE152" i="18"/>
  <c r="AA153" i="18"/>
  <c r="AK154" i="18"/>
  <c r="AS154" i="18"/>
  <c r="AO155" i="18"/>
  <c r="AK157" i="18"/>
  <c r="AS157" i="18"/>
  <c r="AA158" i="18"/>
  <c r="W159" i="18"/>
  <c r="AE159" i="18"/>
  <c r="AO161" i="18"/>
  <c r="W167" i="18"/>
  <c r="AE167" i="18"/>
  <c r="AO168" i="18"/>
  <c r="AK169" i="18"/>
  <c r="AS169" i="18"/>
  <c r="AO128" i="18"/>
  <c r="AK127" i="18"/>
  <c r="AR127" i="18"/>
  <c r="AQ128" i="18"/>
  <c r="AM127" i="18"/>
  <c r="AT127" i="18"/>
  <c r="AO121" i="18"/>
  <c r="AK120" i="18"/>
  <c r="AR120" i="18"/>
  <c r="AQ121" i="18"/>
  <c r="AM120" i="18"/>
  <c r="AT120" i="18"/>
  <c r="AO94" i="18"/>
  <c r="AJ94" i="18"/>
  <c r="AT94" i="18"/>
  <c r="Y134" i="18"/>
  <c r="AP126" i="18"/>
  <c r="Y106" i="18"/>
  <c r="AP152" i="18"/>
  <c r="AB167" i="18"/>
  <c r="V102" i="18"/>
  <c r="AC140" i="18"/>
  <c r="AG145" i="18"/>
  <c r="AG153" i="18"/>
  <c r="AC168" i="18"/>
  <c r="AJ97" i="18"/>
  <c r="AE105" i="18"/>
  <c r="AN142" i="18"/>
  <c r="AD147" i="18"/>
  <c r="AN159" i="18"/>
  <c r="AO95" i="18"/>
  <c r="AQ99" i="18"/>
  <c r="AU100" i="18"/>
  <c r="AB103" i="18"/>
  <c r="AP105" i="18"/>
  <c r="AT106" i="18"/>
  <c r="AO109" i="18"/>
  <c r="AA140" i="18"/>
  <c r="AK143" i="18"/>
  <c r="AK145" i="18"/>
  <c r="AS147" i="18"/>
  <c r="AK149" i="18"/>
  <c r="AK151" i="18"/>
  <c r="AO152" i="18"/>
  <c r="AE153" i="18"/>
  <c r="AS155" i="18"/>
  <c r="AE158" i="18"/>
  <c r="AK161" i="18"/>
  <c r="AK168" i="18"/>
  <c r="AS127" i="18"/>
  <c r="AJ127" i="18"/>
  <c r="AP128" i="18"/>
  <c r="AN121" i="18"/>
  <c r="AP121" i="18"/>
  <c r="AQ94" i="18"/>
  <c r="AA118" i="18"/>
  <c r="AB96" i="18"/>
  <c r="AG121" i="18"/>
  <c r="AP139" i="18"/>
  <c r="AR116" i="18"/>
  <c r="AU124" i="18"/>
  <c r="AT133" i="18"/>
  <c r="AL98" i="18"/>
  <c r="AP97" i="18"/>
  <c r="AQ103" i="18"/>
  <c r="AB140" i="18"/>
  <c r="X147" i="18"/>
  <c r="AF151" i="18"/>
  <c r="AP154" i="18"/>
  <c r="AL158" i="18"/>
  <c r="AF161" i="18"/>
  <c r="AB169" i="18"/>
  <c r="AG95" i="18"/>
  <c r="AS100" i="18"/>
  <c r="V103" i="18"/>
  <c r="AR104" i="18"/>
  <c r="AS107" i="18"/>
  <c r="AU110" i="18"/>
  <c r="AC142" i="18"/>
  <c r="Y145" i="18"/>
  <c r="AG147" i="18"/>
  <c r="AQ150" i="18"/>
  <c r="AM153" i="18"/>
  <c r="AU155" i="18"/>
  <c r="AC159" i="18"/>
  <c r="AU167" i="18"/>
  <c r="Z95" i="18"/>
  <c r="AA102" i="18"/>
  <c r="W105" i="18"/>
  <c r="AT107" i="18"/>
  <c r="AJ110" i="18"/>
  <c r="AR140" i="18"/>
  <c r="AD143" i="18"/>
  <c r="Z145" i="18"/>
  <c r="AN150" i="18"/>
  <c r="AJ154" i="18"/>
  <c r="AR157" i="18"/>
  <c r="Z168" i="18"/>
  <c r="AD169" i="18"/>
  <c r="V94" i="18"/>
  <c r="AA95" i="18"/>
  <c r="W97" i="18"/>
  <c r="AE97" i="18"/>
  <c r="AC99" i="18"/>
  <c r="Y100" i="18"/>
  <c r="AG100" i="18"/>
  <c r="AL102" i="18"/>
  <c r="AF102" i="18"/>
  <c r="AP103" i="18"/>
  <c r="X104" i="18"/>
  <c r="AF104" i="18"/>
  <c r="AB105" i="18"/>
  <c r="X106" i="18"/>
  <c r="AF106" i="18"/>
  <c r="AC107" i="18"/>
  <c r="AS108" i="18"/>
  <c r="AA109" i="18"/>
  <c r="W110" i="18"/>
  <c r="AE110" i="18"/>
  <c r="AO140" i="18"/>
  <c r="W141" i="18"/>
  <c r="AE141" i="18"/>
  <c r="AA142" i="18"/>
  <c r="W143" i="18"/>
  <c r="AE143" i="18"/>
  <c r="AO144" i="18"/>
  <c r="W145" i="18"/>
  <c r="AE145" i="18"/>
  <c r="AA146" i="18"/>
  <c r="W147" i="18"/>
  <c r="AE147" i="18"/>
  <c r="AA148" i="18"/>
  <c r="W149" i="18"/>
  <c r="AE149" i="18"/>
  <c r="AA150" i="18"/>
  <c r="W151" i="18"/>
  <c r="AS151" i="18"/>
  <c r="AA152" i="18"/>
  <c r="W153" i="18"/>
  <c r="AS153" i="18"/>
  <c r="AO154" i="18"/>
  <c r="AK155" i="18"/>
  <c r="AE155" i="18"/>
  <c r="AA157" i="18"/>
  <c r="W158" i="18"/>
  <c r="AS158" i="18"/>
  <c r="AO159" i="18"/>
  <c r="W161" i="18"/>
  <c r="AE161" i="18"/>
  <c r="AO167" i="18"/>
  <c r="W168" i="18"/>
  <c r="AE168" i="18"/>
  <c r="AA169" i="18"/>
  <c r="AK128" i="18"/>
  <c r="AR128" i="18"/>
  <c r="AN127" i="18"/>
  <c r="AM128" i="18"/>
  <c r="AT128" i="18"/>
  <c r="AP127" i="18"/>
  <c r="AK121" i="18"/>
  <c r="AR121" i="18"/>
  <c r="AN120" i="18"/>
  <c r="AM121" i="18"/>
  <c r="AT121" i="18"/>
  <c r="AP120" i="18"/>
  <c r="AK94" i="18"/>
  <c r="AU94" i="18"/>
  <c r="AP94" i="18"/>
  <c r="X111" i="18"/>
  <c r="AR136" i="18"/>
  <c r="AN111" i="18"/>
  <c r="AB148" i="18"/>
  <c r="AT158" i="18"/>
  <c r="AQ97" i="18"/>
  <c r="AU108" i="18"/>
  <c r="AC148" i="18"/>
  <c r="AC157" i="18"/>
  <c r="W103" i="18"/>
  <c r="AR152" i="18"/>
  <c r="Z167" i="18"/>
  <c r="AS97" i="18"/>
  <c r="AT102" i="18"/>
  <c r="AT104" i="18"/>
  <c r="AQ107" i="18"/>
  <c r="AS110" i="18"/>
  <c r="AS141" i="18"/>
  <c r="AA144" i="18"/>
  <c r="AO146" i="18"/>
  <c r="AS149" i="18"/>
  <c r="AE151" i="18"/>
  <c r="W155" i="18"/>
  <c r="AK158" i="18"/>
  <c r="AS161" i="18"/>
  <c r="AO169" i="18"/>
  <c r="AN128" i="18"/>
  <c r="AL127" i="18"/>
  <c r="AJ120" i="18"/>
  <c r="AL120" i="18"/>
  <c r="AL94" i="18"/>
  <c r="AC90" i="18"/>
  <c r="W89" i="18"/>
  <c r="AB88" i="18"/>
  <c r="AG87" i="18"/>
  <c r="Y87" i="18"/>
  <c r="Z86" i="18"/>
  <c r="AE85" i="18"/>
  <c r="W85" i="18"/>
  <c r="AB84" i="18"/>
  <c r="AG83" i="18"/>
  <c r="Y83" i="18"/>
  <c r="AA81" i="18"/>
  <c r="AF80" i="18"/>
  <c r="X80" i="18"/>
  <c r="AQ90" i="18"/>
  <c r="AQ89" i="18"/>
  <c r="AM88" i="18"/>
  <c r="AM87" i="18"/>
  <c r="AU85" i="18"/>
  <c r="AU84" i="18"/>
  <c r="AU82" i="18"/>
  <c r="AM82" i="18"/>
  <c r="AM81" i="18"/>
  <c r="X83" i="18"/>
  <c r="AC82" i="18"/>
  <c r="AD81" i="18"/>
  <c r="V81" i="18"/>
  <c r="AA80" i="18"/>
  <c r="AT90" i="18"/>
  <c r="AL90" i="18"/>
  <c r="AT88" i="18"/>
  <c r="AL86" i="18"/>
  <c r="AT82" i="18"/>
  <c r="AT81" i="18"/>
  <c r="AD85" i="18"/>
  <c r="AB90" i="18"/>
  <c r="AG89" i="18"/>
  <c r="Y89" i="18"/>
  <c r="Z88" i="18"/>
  <c r="AE87" i="18"/>
  <c r="W87" i="18"/>
  <c r="X86" i="18"/>
  <c r="AD84" i="18"/>
  <c r="AE83" i="18"/>
  <c r="W83" i="18"/>
  <c r="AB82" i="18"/>
  <c r="AG81" i="18"/>
  <c r="AS87" i="18"/>
  <c r="AS85" i="18"/>
  <c r="AK83" i="18"/>
  <c r="AK81" i="18"/>
  <c r="Z89" i="18"/>
  <c r="AF87" i="18"/>
  <c r="AC86" i="18"/>
  <c r="AA86" i="18"/>
  <c r="AF85" i="18"/>
  <c r="X85" i="18"/>
  <c r="AC84" i="18"/>
  <c r="AD83" i="18"/>
  <c r="X81" i="18"/>
  <c r="AC80" i="18"/>
  <c r="AR90" i="18"/>
  <c r="AJ90" i="18"/>
  <c r="AJ89" i="18"/>
  <c r="AJ84" i="18"/>
  <c r="AN83" i="18"/>
  <c r="AN82" i="18"/>
  <c r="AB85" i="18"/>
  <c r="AF81" i="18"/>
  <c r="Y80" i="18"/>
  <c r="AN88" i="18"/>
  <c r="AR83" i="18"/>
  <c r="W88" i="18"/>
  <c r="Z90" i="18"/>
  <c r="AA89" i="18"/>
  <c r="Z82" i="18"/>
  <c r="AE81" i="18"/>
  <c r="AU89" i="18"/>
  <c r="AQ88" i="18"/>
  <c r="AQ87" i="18"/>
  <c r="AM86" i="18"/>
  <c r="AU83" i="18"/>
  <c r="AQ81" i="18"/>
  <c r="AE84" i="18"/>
  <c r="W84" i="18"/>
  <c r="AB83" i="18"/>
  <c r="AL89" i="18"/>
  <c r="AL88" i="18"/>
  <c r="AP87" i="18"/>
  <c r="AP86" i="18"/>
  <c r="AL85" i="18"/>
  <c r="AP84" i="18"/>
  <c r="AT83" i="18"/>
  <c r="AL83" i="18"/>
  <c r="AL82" i="18"/>
  <c r="V89" i="18"/>
  <c r="AB87" i="18"/>
  <c r="Y86" i="18"/>
  <c r="Y85" i="18"/>
  <c r="Y81" i="18"/>
  <c r="Z80" i="18"/>
  <c r="AS90" i="18"/>
  <c r="AK90" i="18"/>
  <c r="AO89" i="18"/>
  <c r="AS88" i="18"/>
  <c r="AK88" i="18"/>
  <c r="AS86" i="18"/>
  <c r="AK86" i="18"/>
  <c r="AK85" i="18"/>
  <c r="AO84" i="18"/>
  <c r="AO83" i="18"/>
  <c r="AK82" i="18"/>
  <c r="Y90" i="18"/>
  <c r="AE90" i="18"/>
  <c r="W90" i="18"/>
  <c r="AB89" i="18"/>
  <c r="AG88" i="18"/>
  <c r="Y88" i="18"/>
  <c r="Z87" i="18"/>
  <c r="AE86" i="18"/>
  <c r="V83" i="18"/>
  <c r="AA82" i="18"/>
  <c r="AB81" i="18"/>
  <c r="AN89" i="18"/>
  <c r="AJ88" i="18"/>
  <c r="AN87" i="18"/>
  <c r="AR86" i="18"/>
  <c r="AJ86" i="18"/>
  <c r="AN85" i="18"/>
  <c r="AN84" i="18"/>
  <c r="AR82" i="18"/>
  <c r="AR81" i="18"/>
  <c r="AJ81" i="18"/>
  <c r="Y84" i="18"/>
  <c r="AG80" i="18"/>
  <c r="AN90" i="18"/>
  <c r="AE89" i="18"/>
  <c r="AF88" i="18"/>
  <c r="X88" i="18"/>
  <c r="AC87" i="18"/>
  <c r="AD86" i="18"/>
  <c r="V86" i="18"/>
  <c r="AA85" i="18"/>
  <c r="AF84" i="18"/>
  <c r="X84" i="18"/>
  <c r="AC83" i="18"/>
  <c r="AD82" i="18"/>
  <c r="W81" i="18"/>
  <c r="AB80" i="18"/>
  <c r="AU90" i="18"/>
  <c r="AM90" i="18"/>
  <c r="AU88" i="18"/>
  <c r="AQ86" i="18"/>
  <c r="AM85" i="18"/>
  <c r="AM84" i="18"/>
  <c r="AM83" i="18"/>
  <c r="AQ82" i="18"/>
  <c r="AG82" i="18"/>
  <c r="Y82" i="18"/>
  <c r="Z81" i="18"/>
  <c r="AE80" i="18"/>
  <c r="W80" i="18"/>
  <c r="AP90" i="18"/>
  <c r="AP89" i="18"/>
  <c r="AP88" i="18"/>
  <c r="AT86" i="18"/>
  <c r="AP85" i="18"/>
  <c r="AP82" i="18"/>
  <c r="AL81" i="18"/>
  <c r="AF90" i="18"/>
  <c r="X90" i="18"/>
  <c r="AC89" i="18"/>
  <c r="AD88" i="18"/>
  <c r="V88" i="18"/>
  <c r="AA87" i="18"/>
  <c r="AB86" i="18"/>
  <c r="AC85" i="18"/>
  <c r="V84" i="18"/>
  <c r="AA83" i="18"/>
  <c r="AF82" i="18"/>
  <c r="X82" i="18"/>
  <c r="AC81" i="18"/>
  <c r="AK87" i="18"/>
  <c r="AO85" i="18"/>
  <c r="AS83" i="18"/>
  <c r="AO82" i="18"/>
  <c r="AO81" i="18"/>
  <c r="AE88" i="18"/>
  <c r="X87" i="18"/>
  <c r="W86" i="18"/>
  <c r="AG84" i="18"/>
  <c r="AR84" i="18"/>
  <c r="AD89" i="18"/>
  <c r="AD90" i="18"/>
  <c r="V90" i="18"/>
  <c r="V82" i="18"/>
  <c r="AM89" i="18"/>
  <c r="AU87" i="18"/>
  <c r="AU86" i="18"/>
  <c r="AQ85" i="18"/>
  <c r="AQ84" i="18"/>
  <c r="AQ83" i="18"/>
  <c r="AU81" i="18"/>
  <c r="V85" i="18"/>
  <c r="AA84" i="18"/>
  <c r="AF83" i="18"/>
  <c r="AT89" i="18"/>
  <c r="AT87" i="18"/>
  <c r="AL87" i="18"/>
  <c r="AT85" i="18"/>
  <c r="AT84" i="18"/>
  <c r="AL84" i="18"/>
  <c r="AP83" i="18"/>
  <c r="AP81" i="18"/>
  <c r="AA88" i="18"/>
  <c r="AG86" i="18"/>
  <c r="AF86" i="18"/>
  <c r="AG85" i="18"/>
  <c r="Z84" i="18"/>
  <c r="AD80" i="18"/>
  <c r="V80" i="18"/>
  <c r="AO90" i="18"/>
  <c r="AS89" i="18"/>
  <c r="AK89" i="18"/>
  <c r="AO88" i="18"/>
  <c r="AO87" i="18"/>
  <c r="AO86" i="18"/>
  <c r="AS84" i="18"/>
  <c r="AK84" i="18"/>
  <c r="AS82" i="18"/>
  <c r="AS81" i="18"/>
  <c r="AG90" i="18"/>
  <c r="Z85" i="18"/>
  <c r="AA90" i="18"/>
  <c r="AF89" i="18"/>
  <c r="X89" i="18"/>
  <c r="AC88" i="18"/>
  <c r="AD87" i="18"/>
  <c r="V87" i="18"/>
  <c r="Z83" i="18"/>
  <c r="AE82" i="18"/>
  <c r="W82" i="18"/>
  <c r="AR89" i="18"/>
  <c r="AR88" i="18"/>
  <c r="AR87" i="18"/>
  <c r="AJ87" i="18"/>
  <c r="AN86" i="18"/>
  <c r="AR85" i="18"/>
  <c r="AJ85" i="18"/>
  <c r="AJ83" i="18"/>
  <c r="AJ82" i="18"/>
  <c r="AN81" i="18"/>
  <c r="AJ69" i="18"/>
  <c r="AJ61" i="18"/>
  <c r="AJ58" i="18"/>
  <c r="AJ66" i="18"/>
  <c r="AJ71" i="18"/>
  <c r="AJ63" i="18"/>
  <c r="AJ64" i="18"/>
  <c r="AJ70" i="18"/>
  <c r="AJ59" i="18"/>
  <c r="AJ62" i="18"/>
  <c r="AJ68" i="18"/>
  <c r="AJ60" i="18"/>
  <c r="AJ65" i="18"/>
  <c r="AJ80" i="18"/>
  <c r="AJ56" i="18"/>
  <c r="AJ67" i="18"/>
  <c r="AJ77" i="18"/>
  <c r="AJ57" i="18"/>
  <c r="AJ73" i="18"/>
  <c r="AJ72" i="18"/>
  <c r="AJ53" i="18"/>
  <c r="AJ50" i="18"/>
  <c r="AJ37" i="18"/>
  <c r="AJ29" i="18"/>
  <c r="AJ21" i="18"/>
  <c r="AJ36" i="18"/>
  <c r="AJ28" i="18"/>
  <c r="AJ20" i="18"/>
  <c r="AJ16" i="18"/>
  <c r="AJ8" i="18"/>
  <c r="AJ11" i="18"/>
  <c r="AJ10" i="18"/>
  <c r="AJ74" i="18"/>
  <c r="AJ52" i="18"/>
  <c r="AJ55" i="18"/>
  <c r="AJ47" i="18"/>
  <c r="AJ48" i="18"/>
  <c r="AJ35" i="18"/>
  <c r="AJ27" i="18"/>
  <c r="AJ38" i="18"/>
  <c r="AJ30" i="18"/>
  <c r="AJ22" i="18"/>
  <c r="AJ17" i="18"/>
  <c r="AJ18" i="18"/>
  <c r="AJ51" i="18"/>
  <c r="AJ39" i="18"/>
  <c r="AJ19" i="18"/>
  <c r="AJ79" i="18"/>
  <c r="AJ42" i="18"/>
  <c r="AJ78" i="18"/>
  <c r="AJ41" i="18"/>
  <c r="AJ76" i="18"/>
  <c r="AJ49" i="18"/>
  <c r="AJ45" i="18"/>
  <c r="AJ54" i="18"/>
  <c r="AJ46" i="18"/>
  <c r="AJ25" i="18"/>
  <c r="AJ40" i="18"/>
  <c r="AJ32" i="18"/>
  <c r="AJ24" i="18"/>
  <c r="AJ31" i="18"/>
  <c r="AJ23" i="18"/>
  <c r="AJ26" i="18"/>
  <c r="AJ13" i="18"/>
  <c r="AJ12" i="18"/>
  <c r="AJ15" i="18"/>
  <c r="AJ7" i="18"/>
  <c r="AJ9" i="18"/>
  <c r="AJ14" i="18"/>
  <c r="AJ6" i="18"/>
  <c r="AJ75" i="18"/>
  <c r="AJ44" i="18"/>
  <c r="AJ43" i="18"/>
  <c r="AJ33" i="18"/>
  <c r="AJ34" i="18"/>
  <c r="CE174" i="21"/>
  <c r="DE174" i="21"/>
  <c r="CP168" i="21"/>
  <c r="BC168" i="21"/>
  <c r="AY155" i="21"/>
  <c r="BY155" i="21"/>
  <c r="CP140" i="21"/>
  <c r="BC140" i="21"/>
  <c r="CU104" i="21"/>
  <c r="CH104" i="21"/>
  <c r="AY80" i="21"/>
  <c r="CL80" i="21"/>
  <c r="BY80" i="21"/>
  <c r="AW74" i="21"/>
  <c r="CW74" i="21"/>
  <c r="DE42" i="21"/>
  <c r="BE42" i="21"/>
  <c r="CJ42" i="21"/>
  <c r="CW42" i="21"/>
  <c r="DA41" i="21"/>
  <c r="CN41" i="21"/>
  <c r="BY36" i="21"/>
  <c r="AY36" i="21"/>
  <c r="DE30" i="21"/>
  <c r="CE30" i="21"/>
  <c r="BC12" i="21"/>
  <c r="DC12" i="21"/>
  <c r="CY11" i="21"/>
  <c r="BY11" i="21"/>
  <c r="AU11" i="21"/>
  <c r="CH11" i="21"/>
  <c r="CP12" i="21"/>
  <c r="AZ67" i="21"/>
  <c r="W10" i="18"/>
  <c r="W10" i="16"/>
  <c r="AC10" i="18"/>
  <c r="AC10" i="16"/>
  <c r="AB7" i="18"/>
  <c r="AB7" i="16"/>
  <c r="EH43" i="3"/>
  <c r="Y42" i="18"/>
  <c r="Y42" i="16"/>
  <c r="AA18" i="18"/>
  <c r="AA18" i="16"/>
  <c r="X14" i="18"/>
  <c r="X14" i="16"/>
  <c r="AD14" i="18"/>
  <c r="AD14" i="16"/>
  <c r="W14" i="18"/>
  <c r="W14" i="16"/>
  <c r="AB11" i="18"/>
  <c r="AB11" i="16"/>
  <c r="AA11" i="18"/>
  <c r="AA11" i="16"/>
  <c r="AG32" i="18"/>
  <c r="AG32" i="16"/>
  <c r="Z32" i="18"/>
  <c r="Z32" i="16"/>
  <c r="V32" i="18"/>
  <c r="V32" i="16"/>
  <c r="Y9" i="18"/>
  <c r="Y9" i="16"/>
  <c r="AB19" i="18"/>
  <c r="AB19" i="16"/>
  <c r="AF19" i="18"/>
  <c r="AF19" i="16"/>
  <c r="AB12" i="18"/>
  <c r="AB12" i="16"/>
  <c r="AE12" i="18"/>
  <c r="AE12" i="16"/>
  <c r="Y43" i="18"/>
  <c r="Y43" i="16"/>
  <c r="AD43" i="18"/>
  <c r="AD43" i="16"/>
  <c r="AA41" i="18"/>
  <c r="AA41" i="16"/>
  <c r="X41" i="18"/>
  <c r="X41" i="16"/>
  <c r="W41" i="18"/>
  <c r="W41" i="16"/>
  <c r="FR45" i="3"/>
  <c r="AF44" i="18"/>
  <c r="AF44" i="16"/>
  <c r="Y16" i="18"/>
  <c r="Y16" i="16"/>
  <c r="V6" i="18"/>
  <c r="V6" i="16"/>
  <c r="W6" i="18"/>
  <c r="W6" i="16"/>
  <c r="Z6" i="18"/>
  <c r="Z6" i="16"/>
  <c r="AU19" i="18"/>
  <c r="AU19" i="16"/>
  <c r="AT19" i="18"/>
  <c r="AT19" i="16"/>
  <c r="AM19" i="18"/>
  <c r="AM19" i="16"/>
  <c r="AC8" i="18"/>
  <c r="AC8" i="16"/>
  <c r="AB8" i="18"/>
  <c r="AB8" i="16"/>
  <c r="FL9" i="3"/>
  <c r="Z8" i="18"/>
  <c r="Z8" i="16"/>
  <c r="AC16" i="18"/>
  <c r="AC16" i="16"/>
  <c r="AG26" i="18"/>
  <c r="AG26" i="16"/>
  <c r="AE22" i="18"/>
  <c r="AE22" i="16"/>
  <c r="AA26" i="18"/>
  <c r="AA26" i="16"/>
  <c r="Y26" i="18"/>
  <c r="Y26" i="16"/>
  <c r="V26" i="18"/>
  <c r="V26" i="16"/>
  <c r="V22" i="18"/>
  <c r="V22" i="16"/>
  <c r="AE40" i="18"/>
  <c r="AE40" i="16"/>
  <c r="W40" i="18"/>
  <c r="W40" i="16"/>
  <c r="AG10" i="18"/>
  <c r="AG10" i="16"/>
  <c r="W7" i="18"/>
  <c r="W7" i="16"/>
  <c r="X7" i="18"/>
  <c r="X7" i="16"/>
  <c r="AA42" i="18"/>
  <c r="AA42" i="16"/>
  <c r="AC18" i="18"/>
  <c r="AC18" i="16"/>
  <c r="AD10" i="18"/>
  <c r="AD10" i="16"/>
  <c r="V10" i="18"/>
  <c r="V10" i="16"/>
  <c r="X10" i="18"/>
  <c r="X10" i="16"/>
  <c r="AD7" i="18"/>
  <c r="AD7" i="16"/>
  <c r="DE8" i="3"/>
  <c r="Y7" i="18"/>
  <c r="Y7" i="16"/>
  <c r="Z7" i="18"/>
  <c r="Z7" i="16"/>
  <c r="EF43" i="3"/>
  <c r="W42" i="18"/>
  <c r="W42" i="16"/>
  <c r="FL19" i="3"/>
  <c r="Z18" i="18"/>
  <c r="Z18" i="16"/>
  <c r="X18" i="18"/>
  <c r="X18" i="16"/>
  <c r="AC14" i="18"/>
  <c r="AC14" i="16"/>
  <c r="AG14" i="18"/>
  <c r="AG14" i="16"/>
  <c r="Z14" i="18"/>
  <c r="Z14" i="16"/>
  <c r="AE11" i="18"/>
  <c r="AE11" i="16"/>
  <c r="X32" i="18"/>
  <c r="X32" i="16"/>
  <c r="DJ33" i="3"/>
  <c r="AD32" i="18"/>
  <c r="AD32" i="16"/>
  <c r="AE32" i="18"/>
  <c r="AE32" i="16"/>
  <c r="FS16" i="3"/>
  <c r="AG15" i="18"/>
  <c r="AG15" i="16"/>
  <c r="AC15" i="18"/>
  <c r="AC15" i="16"/>
  <c r="FR10" i="3"/>
  <c r="AF9" i="18"/>
  <c r="AF9" i="16"/>
  <c r="X9" i="18"/>
  <c r="X9" i="16"/>
  <c r="DI20" i="3"/>
  <c r="AC19" i="18"/>
  <c r="AC19" i="16"/>
  <c r="AG12" i="18"/>
  <c r="AG12" i="16"/>
  <c r="AA43" i="18"/>
  <c r="AA43" i="16"/>
  <c r="AD41" i="18"/>
  <c r="AD41" i="16"/>
  <c r="AE41" i="18"/>
  <c r="AE41" i="16"/>
  <c r="AC41" i="18"/>
  <c r="AC41" i="16"/>
  <c r="Y44" i="18"/>
  <c r="Y44" i="16"/>
  <c r="EO17" i="3"/>
  <c r="AF16" i="18"/>
  <c r="AF16" i="16"/>
  <c r="AE6" i="18"/>
  <c r="AE6" i="16"/>
  <c r="AA6" i="18"/>
  <c r="AA6" i="16"/>
  <c r="AC6" i="18"/>
  <c r="AC6" i="16"/>
  <c r="AS19" i="18"/>
  <c r="AS19" i="16"/>
  <c r="AN19" i="18"/>
  <c r="AN19" i="16"/>
  <c r="AQ19" i="18"/>
  <c r="AQ19" i="16"/>
  <c r="EG9" i="3"/>
  <c r="X8" i="18"/>
  <c r="X8" i="16"/>
  <c r="AA8" i="18"/>
  <c r="AA8" i="16"/>
  <c r="AD8" i="18"/>
  <c r="AD8" i="16"/>
  <c r="W43" i="18"/>
  <c r="W43" i="16"/>
  <c r="Y12" i="18"/>
  <c r="Y12" i="16"/>
  <c r="AF26" i="18"/>
  <c r="AF26" i="16"/>
  <c r="AD24" i="18"/>
  <c r="AD24" i="16"/>
  <c r="Z26" i="18"/>
  <c r="Z26" i="16"/>
  <c r="X22" i="18"/>
  <c r="X22" i="16"/>
  <c r="V24" i="18"/>
  <c r="V24" i="16"/>
  <c r="AE20" i="18"/>
  <c r="AE20" i="16"/>
  <c r="AA40" i="18"/>
  <c r="AA40" i="16"/>
  <c r="AF10" i="18"/>
  <c r="AF10" i="16"/>
  <c r="AC7" i="18"/>
  <c r="AC7" i="16"/>
  <c r="V7" i="18"/>
  <c r="V7" i="16"/>
  <c r="DM43" i="3"/>
  <c r="AG42" i="18"/>
  <c r="AG42" i="16"/>
  <c r="Y10" i="18"/>
  <c r="Y10" i="16"/>
  <c r="AB10" i="18"/>
  <c r="AB10" i="16"/>
  <c r="AE7" i="18"/>
  <c r="AE7" i="16"/>
  <c r="AA14" i="18"/>
  <c r="AA14" i="16"/>
  <c r="V14" i="18"/>
  <c r="V14" i="16"/>
  <c r="AB14" i="18"/>
  <c r="AB14" i="16"/>
  <c r="AD11" i="18"/>
  <c r="AD11" i="16"/>
  <c r="FR33" i="3"/>
  <c r="AF32" i="18"/>
  <c r="AF32" i="16"/>
  <c r="EL33" i="3"/>
  <c r="AC32" i="18"/>
  <c r="AC32" i="16"/>
  <c r="AB32" i="18"/>
  <c r="AB32" i="16"/>
  <c r="V15" i="18"/>
  <c r="V15" i="16"/>
  <c r="AD15" i="18"/>
  <c r="AD15" i="16"/>
  <c r="AE9" i="18"/>
  <c r="AE9" i="16"/>
  <c r="Z19" i="18"/>
  <c r="Z19" i="16"/>
  <c r="AD19" i="18"/>
  <c r="AD19" i="16"/>
  <c r="FJ13" i="3"/>
  <c r="X12" i="18"/>
  <c r="X12" i="16"/>
  <c r="AC43" i="18"/>
  <c r="AC43" i="16"/>
  <c r="AE43" i="18"/>
  <c r="AE43" i="16"/>
  <c r="AB41" i="18"/>
  <c r="AB41" i="16"/>
  <c r="Y41" i="18"/>
  <c r="Y41" i="16"/>
  <c r="Z41" i="18"/>
  <c r="Z41" i="16"/>
  <c r="X44" i="18"/>
  <c r="X44" i="16"/>
  <c r="EP45" i="3"/>
  <c r="AG44" i="18"/>
  <c r="AG44" i="16"/>
  <c r="FI17" i="3"/>
  <c r="W16" i="18"/>
  <c r="W16" i="16"/>
  <c r="AB6" i="18"/>
  <c r="AB6" i="16"/>
  <c r="DE7" i="3"/>
  <c r="Y6" i="18"/>
  <c r="Y6" i="16"/>
  <c r="AD6" i="18"/>
  <c r="AD6" i="16"/>
  <c r="AP19" i="18"/>
  <c r="AP19" i="16"/>
  <c r="AO19" i="18"/>
  <c r="AO19" i="16"/>
  <c r="AR19" i="18"/>
  <c r="AR19" i="16"/>
  <c r="W8" i="18"/>
  <c r="W8" i="16"/>
  <c r="AE8" i="18"/>
  <c r="AE8" i="16"/>
  <c r="V8" i="18"/>
  <c r="V8" i="16"/>
  <c r="DL43" i="3"/>
  <c r="AF42" i="18"/>
  <c r="AF42" i="16"/>
  <c r="V9" i="18"/>
  <c r="V9" i="16"/>
  <c r="AG22" i="18"/>
  <c r="AG22" i="16"/>
  <c r="AD26" i="18"/>
  <c r="AD26" i="16"/>
  <c r="AA22" i="18"/>
  <c r="AA22" i="16"/>
  <c r="X26" i="18"/>
  <c r="X26" i="16"/>
  <c r="AB26" i="18"/>
  <c r="AB26" i="16"/>
  <c r="AB22" i="18"/>
  <c r="AB22" i="16"/>
  <c r="AD40" i="18"/>
  <c r="AD40" i="16"/>
  <c r="Z10" i="18"/>
  <c r="Z10" i="16"/>
  <c r="AA10" i="18"/>
  <c r="AA10" i="16"/>
  <c r="AE10" i="18"/>
  <c r="AE10" i="16"/>
  <c r="AF7" i="18"/>
  <c r="AF7" i="16"/>
  <c r="AG7" i="18"/>
  <c r="AG7" i="16"/>
  <c r="AA7" i="18"/>
  <c r="AA7" i="16"/>
  <c r="AB42" i="18"/>
  <c r="AB42" i="16"/>
  <c r="AE42" i="18"/>
  <c r="AE42" i="16"/>
  <c r="AB18" i="18"/>
  <c r="AB18" i="16"/>
  <c r="EO19" i="3"/>
  <c r="AF18" i="18"/>
  <c r="AF18" i="16"/>
  <c r="AF14" i="18"/>
  <c r="AF14" i="16"/>
  <c r="Y14" i="18"/>
  <c r="Y14" i="16"/>
  <c r="AE14" i="18"/>
  <c r="AE14" i="16"/>
  <c r="W11" i="18"/>
  <c r="W11" i="16"/>
  <c r="X11" i="18"/>
  <c r="X11" i="16"/>
  <c r="EH33" i="3"/>
  <c r="Y32" i="18"/>
  <c r="Y32" i="16"/>
  <c r="W32" i="18"/>
  <c r="W32" i="16"/>
  <c r="EJ33" i="3"/>
  <c r="AA32" i="18"/>
  <c r="AA32" i="16"/>
  <c r="AF15" i="18"/>
  <c r="AF15" i="16"/>
  <c r="W9" i="18"/>
  <c r="W9" i="16"/>
  <c r="AD9" i="18"/>
  <c r="AD9" i="16"/>
  <c r="Y19" i="18"/>
  <c r="Y19" i="16"/>
  <c r="AA19" i="18"/>
  <c r="AA19" i="16"/>
  <c r="AC12" i="18"/>
  <c r="AC12" i="16"/>
  <c r="Z12" i="18"/>
  <c r="Z12" i="16"/>
  <c r="FR44" i="3"/>
  <c r="AF43" i="18"/>
  <c r="AF43" i="16"/>
  <c r="AG41" i="18"/>
  <c r="AG41" i="16"/>
  <c r="V41" i="18"/>
  <c r="V41" i="16"/>
  <c r="AF41" i="18"/>
  <c r="AF41" i="16"/>
  <c r="Z44" i="18"/>
  <c r="Z44" i="16"/>
  <c r="AA16" i="18"/>
  <c r="AA16" i="16"/>
  <c r="DM7" i="3"/>
  <c r="AG6" i="18"/>
  <c r="AG6" i="16"/>
  <c r="EG7" i="3"/>
  <c r="X6" i="18"/>
  <c r="X6" i="16"/>
  <c r="AF6" i="18"/>
  <c r="AF6" i="16"/>
  <c r="EU20" i="3"/>
  <c r="AL19" i="18"/>
  <c r="AL19" i="16"/>
  <c r="AK19" i="18"/>
  <c r="AK19" i="16"/>
  <c r="FK9" i="3"/>
  <c r="Y8" i="18"/>
  <c r="Y8" i="16"/>
  <c r="FS9" i="3"/>
  <c r="AG8" i="18"/>
  <c r="AG8" i="16"/>
  <c r="AF8" i="18"/>
  <c r="AF8" i="16"/>
  <c r="DJ45" i="3"/>
  <c r="AD44" i="18"/>
  <c r="AD44" i="16"/>
  <c r="AE26" i="18"/>
  <c r="AE26" i="16"/>
  <c r="AD22" i="18"/>
  <c r="AD22" i="16"/>
  <c r="Z24" i="18"/>
  <c r="Z24" i="16"/>
  <c r="FI27" i="3"/>
  <c r="W26" i="18"/>
  <c r="W26" i="16"/>
  <c r="W24" i="18"/>
  <c r="W24" i="16"/>
  <c r="AG28" i="18"/>
  <c r="AG28" i="16"/>
  <c r="AA28" i="18"/>
  <c r="AA28" i="16"/>
  <c r="AT43" i="18"/>
  <c r="AT43" i="16"/>
  <c r="AR43" i="16"/>
  <c r="AR43" i="18"/>
  <c r="AS43" i="16"/>
  <c r="AS43" i="18"/>
  <c r="AM43" i="18"/>
  <c r="AM43" i="16"/>
  <c r="AL43" i="18"/>
  <c r="AL43" i="16"/>
  <c r="EY44" i="3"/>
  <c r="AP43" i="18"/>
  <c r="AP43" i="16"/>
  <c r="FA32" i="3"/>
  <c r="AR31" i="18"/>
  <c r="AR31" i="16"/>
  <c r="AP31" i="18"/>
  <c r="AP31" i="16"/>
  <c r="AS31" i="18"/>
  <c r="AS31" i="16"/>
  <c r="DR41" i="3"/>
  <c r="AL40" i="16"/>
  <c r="AL40" i="18"/>
  <c r="AU40" i="18"/>
  <c r="AU40" i="16"/>
  <c r="DZ23" i="3"/>
  <c r="AT22" i="16"/>
  <c r="AT22" i="18"/>
  <c r="AO22" i="16"/>
  <c r="AO22" i="18"/>
  <c r="AN22" i="18"/>
  <c r="AN22" i="16"/>
  <c r="DZ21" i="3"/>
  <c r="AT20" i="18"/>
  <c r="AT20" i="16"/>
  <c r="AN20" i="18"/>
  <c r="AN20" i="16"/>
  <c r="EU28" i="3"/>
  <c r="AL27" i="18"/>
  <c r="AL27" i="16"/>
  <c r="AU27" i="18"/>
  <c r="AU27" i="16"/>
  <c r="AN33" i="16"/>
  <c r="AN33" i="18"/>
  <c r="AM33" i="18"/>
  <c r="AM33" i="16"/>
  <c r="AS33" i="16"/>
  <c r="AS33" i="18"/>
  <c r="DQ26" i="3"/>
  <c r="AK25" i="16"/>
  <c r="AK25" i="18"/>
  <c r="AQ25" i="16"/>
  <c r="AQ25" i="18"/>
  <c r="AU35" i="16"/>
  <c r="AU35" i="18"/>
  <c r="AT35" i="16"/>
  <c r="AT35" i="18"/>
  <c r="FY36" i="3"/>
  <c r="AM35" i="16"/>
  <c r="AM35" i="18"/>
  <c r="GD31" i="3"/>
  <c r="AR30" i="16"/>
  <c r="AR30" i="18"/>
  <c r="AU30" i="16"/>
  <c r="AU30" i="18"/>
  <c r="AS36" i="16"/>
  <c r="AS36" i="18"/>
  <c r="AR38" i="16"/>
  <c r="AR38" i="18"/>
  <c r="AS38" i="16"/>
  <c r="AS38" i="18"/>
  <c r="EA39" i="3"/>
  <c r="AU38" i="18"/>
  <c r="AU38" i="16"/>
  <c r="AP24" i="16"/>
  <c r="AP24" i="18"/>
  <c r="AT24" i="18"/>
  <c r="AT24" i="16"/>
  <c r="AK24" i="18"/>
  <c r="AK24" i="16"/>
  <c r="AN28" i="16"/>
  <c r="AN28" i="18"/>
  <c r="AT28" i="16"/>
  <c r="AT28" i="18"/>
  <c r="DV24" i="3"/>
  <c r="AP23" i="18"/>
  <c r="AP23" i="16"/>
  <c r="EZ24" i="3"/>
  <c r="AQ23" i="18"/>
  <c r="AQ23" i="16"/>
  <c r="AS23" i="16"/>
  <c r="AS23" i="18"/>
  <c r="AR34" i="16"/>
  <c r="AR34" i="18"/>
  <c r="AL34" i="18"/>
  <c r="AL34" i="16"/>
  <c r="AM34" i="18"/>
  <c r="AM34" i="16"/>
  <c r="AP21" i="16"/>
  <c r="AP21" i="18"/>
  <c r="AL21" i="16"/>
  <c r="AL21" i="18"/>
  <c r="AK21" i="18"/>
  <c r="AK21" i="16"/>
  <c r="DV38" i="3"/>
  <c r="AP37" i="18"/>
  <c r="AP37" i="16"/>
  <c r="AU37" i="18"/>
  <c r="AU37" i="16"/>
  <c r="AQ37" i="18"/>
  <c r="AQ37" i="16"/>
  <c r="AS32" i="18"/>
  <c r="AS32" i="16"/>
  <c r="EY33" i="3"/>
  <c r="AP32" i="16"/>
  <c r="AP32" i="18"/>
  <c r="AT32" i="16"/>
  <c r="AT32" i="18"/>
  <c r="AT31" i="18"/>
  <c r="AT31" i="16"/>
  <c r="AL31" i="18"/>
  <c r="AL31" i="16"/>
  <c r="AQ31" i="16"/>
  <c r="AQ31" i="18"/>
  <c r="GF41" i="3"/>
  <c r="AT40" i="16"/>
  <c r="AT40" i="18"/>
  <c r="AQ40" i="18"/>
  <c r="AQ40" i="16"/>
  <c r="AN40" i="18"/>
  <c r="AN40" i="16"/>
  <c r="GG23" i="3"/>
  <c r="AU22" i="18"/>
  <c r="AU22" i="16"/>
  <c r="AR22" i="16"/>
  <c r="AR22" i="18"/>
  <c r="AL22" i="16"/>
  <c r="AL22" i="18"/>
  <c r="AM20" i="16"/>
  <c r="AM20" i="18"/>
  <c r="AR20" i="18"/>
  <c r="AR20" i="16"/>
  <c r="FX21" i="3"/>
  <c r="AL20" i="16"/>
  <c r="AL20" i="18"/>
  <c r="AQ27" i="16"/>
  <c r="AQ27" i="18"/>
  <c r="AN27" i="16"/>
  <c r="AN27" i="18"/>
  <c r="AQ33" i="18"/>
  <c r="AQ33" i="16"/>
  <c r="AO33" i="16"/>
  <c r="AO33" i="18"/>
  <c r="AP33" i="18"/>
  <c r="AP33" i="16"/>
  <c r="AU25" i="18"/>
  <c r="AU25" i="16"/>
  <c r="EW26" i="3"/>
  <c r="AN25" i="16"/>
  <c r="AN25" i="18"/>
  <c r="GD26" i="3"/>
  <c r="AR25" i="18"/>
  <c r="AR25" i="16"/>
  <c r="GE36" i="3"/>
  <c r="AS35" i="18"/>
  <c r="AS35" i="16"/>
  <c r="AK35" i="18"/>
  <c r="AK35" i="16"/>
  <c r="AL35" i="18"/>
  <c r="AL35" i="16"/>
  <c r="GE31" i="3"/>
  <c r="AS30" i="18"/>
  <c r="AS30" i="16"/>
  <c r="FC31" i="3"/>
  <c r="AT30" i="18"/>
  <c r="AT30" i="16"/>
  <c r="AM30" i="18"/>
  <c r="AM30" i="16"/>
  <c r="DZ39" i="3"/>
  <c r="AT38" i="18"/>
  <c r="AT38" i="16"/>
  <c r="AL38" i="18"/>
  <c r="AL38" i="16"/>
  <c r="AO24" i="16"/>
  <c r="AO24" i="18"/>
  <c r="AM24" i="16"/>
  <c r="AM24" i="18"/>
  <c r="AO28" i="18"/>
  <c r="AO28" i="16"/>
  <c r="AK23" i="18"/>
  <c r="AK23" i="16"/>
  <c r="AN23" i="16"/>
  <c r="AN23" i="18"/>
  <c r="AL23" i="16"/>
  <c r="AL23" i="18"/>
  <c r="AN34" i="16"/>
  <c r="AN34" i="18"/>
  <c r="AT34" i="18"/>
  <c r="AT34" i="16"/>
  <c r="GB35" i="3"/>
  <c r="AP34" i="18"/>
  <c r="AP34" i="16"/>
  <c r="AS21" i="18"/>
  <c r="AS21" i="16"/>
  <c r="AM21" i="16"/>
  <c r="AM21" i="18"/>
  <c r="AQ21" i="16"/>
  <c r="AQ21" i="18"/>
  <c r="AM37" i="18"/>
  <c r="AM37" i="16"/>
  <c r="AO37" i="16"/>
  <c r="AO37" i="18"/>
  <c r="AK37" i="16"/>
  <c r="AK37" i="18"/>
  <c r="EV33" i="3"/>
  <c r="AM32" i="16"/>
  <c r="AM32" i="18"/>
  <c r="AQ32" i="18"/>
  <c r="AQ32" i="16"/>
  <c r="AU32" i="18"/>
  <c r="AU32" i="16"/>
  <c r="AO31" i="18"/>
  <c r="AO31" i="16"/>
  <c r="AK31" i="18"/>
  <c r="AK31" i="16"/>
  <c r="AK40" i="18"/>
  <c r="AK40" i="16"/>
  <c r="AR40" i="18"/>
  <c r="AR40" i="16"/>
  <c r="DV41" i="3"/>
  <c r="AP40" i="16"/>
  <c r="AP40" i="18"/>
  <c r="AQ22" i="18"/>
  <c r="AQ22" i="16"/>
  <c r="AK22" i="16"/>
  <c r="AK22" i="18"/>
  <c r="AQ20" i="16"/>
  <c r="AQ20" i="18"/>
  <c r="AP20" i="18"/>
  <c r="AP20" i="16"/>
  <c r="AK20" i="18"/>
  <c r="AK20" i="16"/>
  <c r="AO27" i="18"/>
  <c r="AO27" i="16"/>
  <c r="AR27" i="18"/>
  <c r="AR27" i="16"/>
  <c r="AP27" i="18"/>
  <c r="AP27" i="16"/>
  <c r="AK27" i="18"/>
  <c r="AK27" i="16"/>
  <c r="GG34" i="3"/>
  <c r="AU33" i="18"/>
  <c r="AU33" i="16"/>
  <c r="AR33" i="18"/>
  <c r="AR33" i="16"/>
  <c r="AO25" i="18"/>
  <c r="AO25" i="16"/>
  <c r="AP25" i="16"/>
  <c r="AP25" i="18"/>
  <c r="AM25" i="18"/>
  <c r="AM25" i="16"/>
  <c r="DV36" i="3"/>
  <c r="AP35" i="18"/>
  <c r="AP35" i="16"/>
  <c r="AQ35" i="16"/>
  <c r="AQ35" i="18"/>
  <c r="AR35" i="18"/>
  <c r="AR35" i="16"/>
  <c r="FW31" i="3"/>
  <c r="AK30" i="18"/>
  <c r="AK30" i="16"/>
  <c r="AL30" i="18"/>
  <c r="AL30" i="16"/>
  <c r="AP30" i="18"/>
  <c r="AP30" i="16"/>
  <c r="AK36" i="16"/>
  <c r="AK36" i="18"/>
  <c r="AP38" i="18"/>
  <c r="AP38" i="16"/>
  <c r="EW39" i="3"/>
  <c r="AN38" i="16"/>
  <c r="AN38" i="18"/>
  <c r="DU39" i="3"/>
  <c r="AO38" i="18"/>
  <c r="AO38" i="16"/>
  <c r="AU24" i="18"/>
  <c r="AU24" i="16"/>
  <c r="AS24" i="18"/>
  <c r="AS24" i="16"/>
  <c r="AN24" i="18"/>
  <c r="AN24" i="16"/>
  <c r="AL28" i="18"/>
  <c r="AL28" i="16"/>
  <c r="AU23" i="18"/>
  <c r="AU23" i="16"/>
  <c r="AM23" i="16"/>
  <c r="AM23" i="18"/>
  <c r="AK34" i="18"/>
  <c r="AK34" i="16"/>
  <c r="AQ34" i="18"/>
  <c r="AQ34" i="16"/>
  <c r="GD22" i="3"/>
  <c r="AR21" i="18"/>
  <c r="AR21" i="16"/>
  <c r="EA22" i="3"/>
  <c r="AU21" i="18"/>
  <c r="AU21" i="16"/>
  <c r="AT21" i="16"/>
  <c r="AT21" i="18"/>
  <c r="AR37" i="18"/>
  <c r="AR37" i="16"/>
  <c r="AN37" i="16"/>
  <c r="AN37" i="18"/>
  <c r="AT37" i="18"/>
  <c r="AT37" i="16"/>
  <c r="AK32" i="18"/>
  <c r="AK32" i="16"/>
  <c r="AL32" i="16"/>
  <c r="AL32" i="18"/>
  <c r="AM31" i="16"/>
  <c r="AM31" i="18"/>
  <c r="AN31" i="16"/>
  <c r="AN31" i="18"/>
  <c r="AU31" i="16"/>
  <c r="AU31" i="18"/>
  <c r="AS40" i="18"/>
  <c r="AS40" i="16"/>
  <c r="DS41" i="3"/>
  <c r="AM40" i="18"/>
  <c r="AM40" i="16"/>
  <c r="DU41" i="3"/>
  <c r="AO40" i="18"/>
  <c r="AO40" i="16"/>
  <c r="AS22" i="16"/>
  <c r="AS22" i="18"/>
  <c r="AM22" i="18"/>
  <c r="AM22" i="16"/>
  <c r="GB23" i="3"/>
  <c r="AP22" i="18"/>
  <c r="AP22" i="16"/>
  <c r="GE21" i="3"/>
  <c r="AS20" i="16"/>
  <c r="AS20" i="18"/>
  <c r="AO20" i="18"/>
  <c r="AO20" i="16"/>
  <c r="AU20" i="16"/>
  <c r="AU20" i="18"/>
  <c r="AT27" i="18"/>
  <c r="AT27" i="16"/>
  <c r="AS27" i="18"/>
  <c r="AS27" i="16"/>
  <c r="AM27" i="16"/>
  <c r="AM27" i="18"/>
  <c r="AK33" i="16"/>
  <c r="AK33" i="18"/>
  <c r="AT33" i="18"/>
  <c r="AT33" i="16"/>
  <c r="FX34" i="3"/>
  <c r="AL33" i="18"/>
  <c r="AL33" i="16"/>
  <c r="AL25" i="16"/>
  <c r="AL25" i="18"/>
  <c r="AS25" i="16"/>
  <c r="AS25" i="18"/>
  <c r="FC26" i="3"/>
  <c r="AT25" i="16"/>
  <c r="AT25" i="18"/>
  <c r="DT36" i="3"/>
  <c r="AN35" i="18"/>
  <c r="AN35" i="16"/>
  <c r="AO35" i="18"/>
  <c r="AO35" i="16"/>
  <c r="AQ30" i="18"/>
  <c r="AQ30" i="16"/>
  <c r="GA31" i="3"/>
  <c r="AO30" i="16"/>
  <c r="AO30" i="18"/>
  <c r="AN30" i="16"/>
  <c r="AN30" i="18"/>
  <c r="AR36" i="18"/>
  <c r="AR36" i="16"/>
  <c r="AM38" i="18"/>
  <c r="AM38" i="16"/>
  <c r="AK38" i="16"/>
  <c r="AK38" i="18"/>
  <c r="AQ38" i="16"/>
  <c r="AQ38" i="18"/>
  <c r="AL24" i="18"/>
  <c r="AL24" i="16"/>
  <c r="AR24" i="16"/>
  <c r="AR24" i="18"/>
  <c r="GC25" i="3"/>
  <c r="AQ24" i="18"/>
  <c r="AQ24" i="16"/>
  <c r="AP28" i="16"/>
  <c r="AP28" i="18"/>
  <c r="AO23" i="16"/>
  <c r="AO23" i="18"/>
  <c r="AR23" i="16"/>
  <c r="AR23" i="18"/>
  <c r="FC24" i="3"/>
  <c r="AT23" i="18"/>
  <c r="AT23" i="16"/>
  <c r="AO34" i="18"/>
  <c r="AO34" i="16"/>
  <c r="AU34" i="18"/>
  <c r="AU34" i="16"/>
  <c r="AS34" i="18"/>
  <c r="AS34" i="16"/>
  <c r="AO21" i="18"/>
  <c r="AO21" i="16"/>
  <c r="AN21" i="18"/>
  <c r="AN21" i="16"/>
  <c r="EU38" i="3"/>
  <c r="AL37" i="18"/>
  <c r="AL37" i="16"/>
  <c r="GE38" i="3"/>
  <c r="AS37" i="16"/>
  <c r="AS37" i="18"/>
  <c r="AN32" i="18"/>
  <c r="AN32" i="16"/>
  <c r="AO32" i="18"/>
  <c r="AO32" i="16"/>
  <c r="AR32" i="18"/>
  <c r="AR32" i="16"/>
  <c r="DV9" i="3"/>
  <c r="AP8" i="18"/>
  <c r="AP8" i="16"/>
  <c r="AL12" i="18"/>
  <c r="AL12" i="16"/>
  <c r="EZ11" i="3"/>
  <c r="AQ10" i="18"/>
  <c r="AQ10" i="16"/>
  <c r="AP6" i="18"/>
  <c r="AP6" i="16"/>
  <c r="GE19" i="3"/>
  <c r="AS18" i="18"/>
  <c r="AS18" i="16"/>
  <c r="AS17" i="16"/>
  <c r="AS17" i="18"/>
  <c r="AO15" i="18"/>
  <c r="AO15" i="16"/>
  <c r="AO8" i="18"/>
  <c r="AO8" i="16"/>
  <c r="AO11" i="16"/>
  <c r="AO11" i="18"/>
  <c r="AO10" i="18"/>
  <c r="AO10" i="16"/>
  <c r="AR7" i="18"/>
  <c r="AR7" i="16"/>
  <c r="AL13" i="18"/>
  <c r="AL13" i="16"/>
  <c r="AL10" i="18"/>
  <c r="AL10" i="16"/>
  <c r="AT13" i="18"/>
  <c r="AT13" i="16"/>
  <c r="AK11" i="18"/>
  <c r="AK11" i="16"/>
  <c r="AP12" i="18"/>
  <c r="AP12" i="16"/>
  <c r="AO6" i="18"/>
  <c r="AO6" i="16"/>
  <c r="FD8" i="3"/>
  <c r="AU7" i="16"/>
  <c r="AU7" i="18"/>
  <c r="AM18" i="18"/>
  <c r="AM18" i="16"/>
  <c r="AU16" i="18"/>
  <c r="AU16" i="16"/>
  <c r="AO13" i="16"/>
  <c r="AO13" i="18"/>
  <c r="DT18" i="3"/>
  <c r="AN17" i="18"/>
  <c r="AN17" i="16"/>
  <c r="AU15" i="16"/>
  <c r="AU15" i="18"/>
  <c r="DZ9" i="3"/>
  <c r="AT8" i="18"/>
  <c r="AT8" i="16"/>
  <c r="AQ8" i="18"/>
  <c r="AQ8" i="16"/>
  <c r="AL11" i="18"/>
  <c r="AL11" i="16"/>
  <c r="AU11" i="18"/>
  <c r="AU11" i="16"/>
  <c r="AU12" i="16"/>
  <c r="AU12" i="18"/>
  <c r="AK12" i="16"/>
  <c r="AK12" i="18"/>
  <c r="AT10" i="18"/>
  <c r="AT10" i="16"/>
  <c r="AR6" i="18"/>
  <c r="AR6" i="16"/>
  <c r="AQ7" i="18"/>
  <c r="AQ7" i="16"/>
  <c r="AO18" i="16"/>
  <c r="AO18" i="18"/>
  <c r="GC17" i="3"/>
  <c r="AQ16" i="18"/>
  <c r="AQ16" i="16"/>
  <c r="AK13" i="18"/>
  <c r="AK13" i="16"/>
  <c r="AP17" i="18"/>
  <c r="AP17" i="16"/>
  <c r="AM17" i="18"/>
  <c r="AM17" i="16"/>
  <c r="AS15" i="18"/>
  <c r="AS15" i="16"/>
  <c r="DY9" i="3"/>
  <c r="AS8" i="18"/>
  <c r="AS8" i="16"/>
  <c r="AM8" i="18"/>
  <c r="AM8" i="16"/>
  <c r="AR8" i="18"/>
  <c r="AR8" i="16"/>
  <c r="AR11" i="18"/>
  <c r="AR11" i="16"/>
  <c r="AN11" i="16"/>
  <c r="AN11" i="18"/>
  <c r="EY12" i="3"/>
  <c r="AP11" i="18"/>
  <c r="AP11" i="16"/>
  <c r="AQ12" i="18"/>
  <c r="AQ12" i="16"/>
  <c r="GE13" i="3"/>
  <c r="AS12" i="18"/>
  <c r="AS12" i="16"/>
  <c r="AK10" i="18"/>
  <c r="AK10" i="16"/>
  <c r="AM10" i="18"/>
  <c r="AM10" i="16"/>
  <c r="AP10" i="18"/>
  <c r="AP10" i="16"/>
  <c r="EA7" i="3"/>
  <c r="AU6" i="16"/>
  <c r="AU6" i="18"/>
  <c r="AS7" i="18"/>
  <c r="AS7" i="16"/>
  <c r="AK7" i="18"/>
  <c r="AK7" i="16"/>
  <c r="AP18" i="18"/>
  <c r="Y68" i="9" s="1"/>
  <c r="AP18" i="16"/>
  <c r="AN18" i="16"/>
  <c r="AN18" i="18"/>
  <c r="GG19" i="3"/>
  <c r="AU18" i="18"/>
  <c r="AU18" i="16"/>
  <c r="AO16" i="18"/>
  <c r="AO16" i="16"/>
  <c r="AP16" i="18"/>
  <c r="AP16" i="16"/>
  <c r="AR16" i="18"/>
  <c r="AR16" i="16"/>
  <c r="AN13" i="18"/>
  <c r="AN13" i="16"/>
  <c r="AS13" i="18"/>
  <c r="AS13" i="16"/>
  <c r="GB14" i="3"/>
  <c r="AP13" i="16"/>
  <c r="AP13" i="18"/>
  <c r="AK17" i="16"/>
  <c r="AK17" i="18"/>
  <c r="AQ17" i="18"/>
  <c r="AQ17" i="16"/>
  <c r="AU17" i="16"/>
  <c r="AU17" i="18"/>
  <c r="AT15" i="18"/>
  <c r="AT15" i="16"/>
  <c r="AR15" i="18"/>
  <c r="AR15" i="16"/>
  <c r="AK15" i="18"/>
  <c r="AK15" i="16"/>
  <c r="AN8" i="16"/>
  <c r="AN8" i="18"/>
  <c r="AQ11" i="18"/>
  <c r="AQ11" i="16"/>
  <c r="AO12" i="18"/>
  <c r="AO12" i="16"/>
  <c r="AS10" i="18"/>
  <c r="AS10" i="16"/>
  <c r="GA8" i="3"/>
  <c r="AO7" i="18"/>
  <c r="AO7" i="16"/>
  <c r="AR18" i="18"/>
  <c r="AR18" i="16"/>
  <c r="FW17" i="3"/>
  <c r="AK16" i="18"/>
  <c r="AK16" i="16"/>
  <c r="AN16" i="18"/>
  <c r="AN16" i="16"/>
  <c r="DX18" i="3"/>
  <c r="AR17" i="18"/>
  <c r="AR17" i="16"/>
  <c r="EW16" i="3"/>
  <c r="AN15" i="16"/>
  <c r="AN15" i="18"/>
  <c r="AS11" i="18"/>
  <c r="AS11" i="16"/>
  <c r="DZ13" i="3"/>
  <c r="AT12" i="18"/>
  <c r="AT12" i="16"/>
  <c r="AN6" i="16"/>
  <c r="AN6" i="18"/>
  <c r="GF8" i="3"/>
  <c r="AT7" i="18"/>
  <c r="AT7" i="16"/>
  <c r="AP7" i="18"/>
  <c r="AP7" i="16"/>
  <c r="DZ19" i="3"/>
  <c r="AT18" i="16"/>
  <c r="AT18" i="18"/>
  <c r="AS16" i="18"/>
  <c r="AS16" i="16"/>
  <c r="DS14" i="3"/>
  <c r="AM13" i="18"/>
  <c r="AM13" i="16"/>
  <c r="AL17" i="18"/>
  <c r="AL17" i="16"/>
  <c r="AQ15" i="16"/>
  <c r="AQ15" i="18"/>
  <c r="AU8" i="18"/>
  <c r="AU8" i="16"/>
  <c r="AL8" i="16"/>
  <c r="AL8" i="18"/>
  <c r="AK8" i="18"/>
  <c r="AK8" i="16"/>
  <c r="FY12" i="3"/>
  <c r="AM11" i="18"/>
  <c r="AM11" i="16"/>
  <c r="AT11" i="18"/>
  <c r="AT11" i="16"/>
  <c r="AM12" i="18"/>
  <c r="AM12" i="16"/>
  <c r="DX13" i="3"/>
  <c r="AR12" i="18"/>
  <c r="AR12" i="16"/>
  <c r="DT13" i="3"/>
  <c r="AN12" i="18"/>
  <c r="AN12" i="16"/>
  <c r="AN10" i="18"/>
  <c r="AN10" i="16"/>
  <c r="AU10" i="18"/>
  <c r="AU10" i="16"/>
  <c r="AR10" i="16"/>
  <c r="AR10" i="18"/>
  <c r="AT6" i="18"/>
  <c r="AT6" i="16"/>
  <c r="DR8" i="3"/>
  <c r="AL7" i="18"/>
  <c r="AL7" i="16"/>
  <c r="AM7" i="16"/>
  <c r="AM7" i="18"/>
  <c r="AN7" i="16"/>
  <c r="AN7" i="18"/>
  <c r="AL18" i="18"/>
  <c r="AL18" i="16"/>
  <c r="AK18" i="16"/>
  <c r="AK18" i="18"/>
  <c r="GC19" i="3"/>
  <c r="AQ18" i="18"/>
  <c r="AQ18" i="16"/>
  <c r="FX17" i="3"/>
  <c r="AL16" i="16"/>
  <c r="AL16" i="18"/>
  <c r="AM16" i="18"/>
  <c r="AM16" i="16"/>
  <c r="AT16" i="18"/>
  <c r="AT16" i="16"/>
  <c r="AQ13" i="18"/>
  <c r="AQ13" i="16"/>
  <c r="FD14" i="3"/>
  <c r="AU13" i="18"/>
  <c r="AU13" i="16"/>
  <c r="AR13" i="18"/>
  <c r="AR13" i="16"/>
  <c r="GA18" i="3"/>
  <c r="AO17" i="16"/>
  <c r="AO17" i="18"/>
  <c r="GF18" i="3"/>
  <c r="AT17" i="18"/>
  <c r="AT17" i="16"/>
  <c r="AM15" i="18"/>
  <c r="AM15" i="16"/>
  <c r="AL15" i="18"/>
  <c r="AL15" i="16"/>
  <c r="AP15" i="18"/>
  <c r="AP15" i="16"/>
  <c r="CX52" i="7"/>
  <c r="CK52" i="7"/>
  <c r="BX52" i="7"/>
  <c r="BK52" i="7"/>
  <c r="AX52" i="7"/>
  <c r="CX100" i="7"/>
  <c r="CK100" i="7"/>
  <c r="BX100" i="7"/>
  <c r="BK100" i="7"/>
  <c r="AX100" i="7"/>
  <c r="CX108" i="7"/>
  <c r="CK108" i="7"/>
  <c r="BX108" i="7"/>
  <c r="BK108" i="7"/>
  <c r="AX108" i="7"/>
  <c r="CX124" i="7"/>
  <c r="CK124" i="7"/>
  <c r="BX124" i="7"/>
  <c r="BK124" i="7"/>
  <c r="AX124" i="7"/>
  <c r="CX132" i="7"/>
  <c r="CK132" i="7"/>
  <c r="BX132" i="7"/>
  <c r="BK132" i="7"/>
  <c r="AX132" i="7"/>
  <c r="CU5" i="7"/>
  <c r="CH5" i="7"/>
  <c r="BU5" i="7"/>
  <c r="AU5" i="7"/>
  <c r="CY5" i="7"/>
  <c r="CL5" i="7"/>
  <c r="BY5" i="7"/>
  <c r="AY5" i="7"/>
  <c r="DC5" i="7"/>
  <c r="CP5" i="7"/>
  <c r="CC5" i="7"/>
  <c r="BC5" i="7"/>
  <c r="BH6" i="7"/>
  <c r="AU6" i="7"/>
  <c r="BM6" i="7"/>
  <c r="AZ6" i="7"/>
  <c r="BQ6" i="7"/>
  <c r="BD6" i="7"/>
  <c r="BI7" i="7"/>
  <c r="CV7" i="7"/>
  <c r="CI7" i="7"/>
  <c r="BV7" i="7"/>
  <c r="AV7" i="7"/>
  <c r="DA7" i="7"/>
  <c r="CN7" i="7"/>
  <c r="CA7" i="7"/>
  <c r="BN7" i="7"/>
  <c r="BA7" i="7"/>
  <c r="DE7" i="7"/>
  <c r="CR7" i="7"/>
  <c r="CE7" i="7"/>
  <c r="BR7" i="7"/>
  <c r="BE7" i="7"/>
  <c r="BK8" i="7"/>
  <c r="CX8" i="7"/>
  <c r="CK8" i="7"/>
  <c r="BX8" i="7"/>
  <c r="AX8" i="7"/>
  <c r="BO8" i="7"/>
  <c r="DB8" i="7"/>
  <c r="CO8" i="7"/>
  <c r="CB8" i="7"/>
  <c r="CB202" i="7" s="1"/>
  <c r="BB8" i="7"/>
  <c r="BS8" i="7"/>
  <c r="DF8" i="7"/>
  <c r="CS8" i="7"/>
  <c r="CF8" i="7"/>
  <c r="BF8" i="7"/>
  <c r="BK9" i="7"/>
  <c r="CX9" i="7"/>
  <c r="CK9" i="7"/>
  <c r="BX9" i="7"/>
  <c r="AX9" i="7"/>
  <c r="DC9" i="7"/>
  <c r="CP9" i="7"/>
  <c r="CC9" i="7"/>
  <c r="BP9" i="7"/>
  <c r="BC9" i="7"/>
  <c r="BK10" i="7"/>
  <c r="CX10" i="7"/>
  <c r="CK10" i="7"/>
  <c r="BX10" i="7"/>
  <c r="AX10" i="7"/>
  <c r="BO10" i="7"/>
  <c r="DB10" i="7"/>
  <c r="CO10" i="7"/>
  <c r="CB10" i="7"/>
  <c r="BB10" i="7"/>
  <c r="BS10" i="7"/>
  <c r="DF10" i="7"/>
  <c r="CS10" i="7"/>
  <c r="CF10" i="7"/>
  <c r="BF10" i="7"/>
  <c r="CY11" i="7"/>
  <c r="CL11" i="7"/>
  <c r="BY11" i="7"/>
  <c r="BL11" i="7"/>
  <c r="AY11" i="7"/>
  <c r="BQ11" i="7"/>
  <c r="DD11" i="7"/>
  <c r="CQ11" i="7"/>
  <c r="CD11" i="7"/>
  <c r="BD11" i="7"/>
  <c r="BK12" i="7"/>
  <c r="CX12" i="7"/>
  <c r="CK12" i="7"/>
  <c r="BX12" i="7"/>
  <c r="AX12" i="7"/>
  <c r="BO12" i="7"/>
  <c r="DB12" i="7"/>
  <c r="CO12" i="7"/>
  <c r="CB12" i="7"/>
  <c r="BB12" i="7"/>
  <c r="BS12" i="7"/>
  <c r="DF12" i="7"/>
  <c r="CS12" i="7"/>
  <c r="CF12" i="7"/>
  <c r="BF12" i="7"/>
  <c r="CY13" i="7"/>
  <c r="CL13" i="7"/>
  <c r="BY13" i="7"/>
  <c r="BL13" i="7"/>
  <c r="AY13" i="7"/>
  <c r="DC13" i="7"/>
  <c r="CP13" i="7"/>
  <c r="CC13" i="7"/>
  <c r="BP13" i="7"/>
  <c r="BC13" i="7"/>
  <c r="CW14" i="7"/>
  <c r="CJ14" i="7"/>
  <c r="BW14" i="7"/>
  <c r="BJ14" i="7"/>
  <c r="AW14" i="7"/>
  <c r="BO14" i="7"/>
  <c r="DB14" i="7"/>
  <c r="CO14" i="7"/>
  <c r="CB14" i="7"/>
  <c r="BB14" i="7"/>
  <c r="BI15" i="7"/>
  <c r="CV15" i="7"/>
  <c r="CI15" i="7"/>
  <c r="BV15" i="7"/>
  <c r="AV15" i="7"/>
  <c r="DA15" i="7"/>
  <c r="CN15" i="7"/>
  <c r="CA15" i="7"/>
  <c r="BN15" i="7"/>
  <c r="BA15" i="7"/>
  <c r="DE15" i="7"/>
  <c r="CR15" i="7"/>
  <c r="CE15" i="7"/>
  <c r="BR15" i="7"/>
  <c r="BE15" i="7"/>
  <c r="BK16" i="7"/>
  <c r="CX16" i="7"/>
  <c r="CK16" i="7"/>
  <c r="BX16" i="7"/>
  <c r="AX16" i="7"/>
  <c r="BO16" i="7"/>
  <c r="DB16" i="7"/>
  <c r="CO16" i="7"/>
  <c r="CB16" i="7"/>
  <c r="BB16" i="7"/>
  <c r="BS16" i="7"/>
  <c r="DF16" i="7"/>
  <c r="CS16" i="7"/>
  <c r="CF16" i="7"/>
  <c r="BF16" i="7"/>
  <c r="CY17" i="7"/>
  <c r="CL17" i="7"/>
  <c r="BY17" i="7"/>
  <c r="BL17" i="7"/>
  <c r="AY17" i="7"/>
  <c r="DC17" i="7"/>
  <c r="CP17" i="7"/>
  <c r="CC17" i="7"/>
  <c r="BP17" i="7"/>
  <c r="BC17" i="7"/>
  <c r="CW18" i="7"/>
  <c r="CJ18" i="7"/>
  <c r="BW18" i="7"/>
  <c r="BJ18" i="7"/>
  <c r="AW18" i="7"/>
  <c r="DA18" i="7"/>
  <c r="CN18" i="7"/>
  <c r="CA18" i="7"/>
  <c r="BN18" i="7"/>
  <c r="BA18" i="7"/>
  <c r="DE18" i="7"/>
  <c r="CR18" i="7"/>
  <c r="CE18" i="7"/>
  <c r="BR18" i="7"/>
  <c r="BE18" i="7"/>
  <c r="BK19" i="7"/>
  <c r="CX19" i="7"/>
  <c r="CK19" i="7"/>
  <c r="BX19" i="7"/>
  <c r="AX19" i="7"/>
  <c r="BO19" i="7"/>
  <c r="DB19" i="7"/>
  <c r="CO19" i="7"/>
  <c r="CB19" i="7"/>
  <c r="BB19" i="7"/>
  <c r="BS19" i="7"/>
  <c r="DF19" i="7"/>
  <c r="CS19" i="7"/>
  <c r="CF19" i="7"/>
  <c r="BF19" i="7"/>
  <c r="BM20" i="7"/>
  <c r="CZ20" i="7"/>
  <c r="CM20" i="7"/>
  <c r="BZ20" i="7"/>
  <c r="AZ20" i="7"/>
  <c r="BQ20" i="7"/>
  <c r="DD20" i="7"/>
  <c r="CQ20" i="7"/>
  <c r="CD20" i="7"/>
  <c r="BD20" i="7"/>
  <c r="CW21" i="7"/>
  <c r="CJ21" i="7"/>
  <c r="BW21" i="7"/>
  <c r="BJ21" i="7"/>
  <c r="AW21" i="7"/>
  <c r="DA21" i="7"/>
  <c r="CN21" i="7"/>
  <c r="CA21" i="7"/>
  <c r="BN21" i="7"/>
  <c r="BA21" i="7"/>
  <c r="DE21" i="7"/>
  <c r="CR21" i="7"/>
  <c r="CE21" i="7"/>
  <c r="BR21" i="7"/>
  <c r="BE21" i="7"/>
  <c r="BK22" i="7"/>
  <c r="CX22" i="7"/>
  <c r="CK22" i="7"/>
  <c r="BX22" i="7"/>
  <c r="AX22" i="7"/>
  <c r="BO22" i="7"/>
  <c r="DB22" i="7"/>
  <c r="CO22" i="7"/>
  <c r="CB22" i="7"/>
  <c r="BB22" i="7"/>
  <c r="BS22" i="7"/>
  <c r="DF22" i="7"/>
  <c r="CS22" i="7"/>
  <c r="CF22" i="7"/>
  <c r="BF22" i="7"/>
  <c r="BM23" i="7"/>
  <c r="CZ23" i="7"/>
  <c r="CM23" i="7"/>
  <c r="BZ23" i="7"/>
  <c r="AZ23" i="7"/>
  <c r="BQ23" i="7"/>
  <c r="DD23" i="7"/>
  <c r="CQ23" i="7"/>
  <c r="CD23" i="7"/>
  <c r="BD23" i="7"/>
  <c r="CY24" i="7"/>
  <c r="CL24" i="7"/>
  <c r="BY24" i="7"/>
  <c r="BL24" i="7"/>
  <c r="AY24" i="7"/>
  <c r="DE24" i="7"/>
  <c r="CR24" i="7"/>
  <c r="CE24" i="7"/>
  <c r="BR24" i="7"/>
  <c r="BE24" i="7"/>
  <c r="BK25" i="7"/>
  <c r="CX25" i="7"/>
  <c r="CK25" i="7"/>
  <c r="BX25" i="7"/>
  <c r="AX25" i="7"/>
  <c r="DC25" i="7"/>
  <c r="CP25" i="7"/>
  <c r="CC25" i="7"/>
  <c r="BP25" i="7"/>
  <c r="BC25" i="7"/>
  <c r="CW26" i="7"/>
  <c r="CJ26" i="7"/>
  <c r="BW26" i="7"/>
  <c r="BJ26" i="7"/>
  <c r="AW26" i="7"/>
  <c r="BO26" i="7"/>
  <c r="DB26" i="7"/>
  <c r="CO26" i="7"/>
  <c r="CB26" i="7"/>
  <c r="BB26" i="7"/>
  <c r="BS26" i="7"/>
  <c r="DF26" i="7"/>
  <c r="CS26" i="7"/>
  <c r="CF26" i="7"/>
  <c r="BF26" i="7"/>
  <c r="CY27" i="7"/>
  <c r="CL27" i="7"/>
  <c r="BY27" i="7"/>
  <c r="BL27" i="7"/>
  <c r="AY27" i="7"/>
  <c r="BQ27" i="7"/>
  <c r="DD27" i="7"/>
  <c r="CQ27" i="7"/>
  <c r="CD27" i="7"/>
  <c r="BD27" i="7"/>
  <c r="BK28" i="7"/>
  <c r="CX28" i="7"/>
  <c r="CK28" i="7"/>
  <c r="BX28" i="7"/>
  <c r="AX28" i="7"/>
  <c r="BO28" i="7"/>
  <c r="DB28" i="7"/>
  <c r="CO28" i="7"/>
  <c r="CB28" i="7"/>
  <c r="BB28" i="7"/>
  <c r="BS28" i="7"/>
  <c r="DF28" i="7"/>
  <c r="CS28" i="7"/>
  <c r="CF28" i="7"/>
  <c r="BF28" i="7"/>
  <c r="CY29" i="7"/>
  <c r="CL29" i="7"/>
  <c r="BY29" i="7"/>
  <c r="BL29" i="7"/>
  <c r="AY29" i="7"/>
  <c r="DC29" i="7"/>
  <c r="CP29" i="7"/>
  <c r="CC29" i="7"/>
  <c r="BP29" i="7"/>
  <c r="BC29" i="7"/>
  <c r="BI30" i="7"/>
  <c r="CV30" i="7"/>
  <c r="CI30" i="7"/>
  <c r="BV30" i="7"/>
  <c r="AV30" i="7"/>
  <c r="BM30" i="7"/>
  <c r="CZ30" i="7"/>
  <c r="CM30" i="7"/>
  <c r="BZ30" i="7"/>
  <c r="AZ30" i="7"/>
  <c r="BQ30" i="7"/>
  <c r="DD30" i="7"/>
  <c r="CQ30" i="7"/>
  <c r="CD30" i="7"/>
  <c r="BD30" i="7"/>
  <c r="CX31" i="7"/>
  <c r="CK31" i="7"/>
  <c r="BK31" i="7"/>
  <c r="BX31" i="7"/>
  <c r="AX31" i="7"/>
  <c r="CC31" i="7"/>
  <c r="CP31" i="7"/>
  <c r="BP31" i="7"/>
  <c r="DC31" i="7"/>
  <c r="BC31" i="7"/>
  <c r="CU32" i="7"/>
  <c r="BU32" i="7"/>
  <c r="BH32" i="7"/>
  <c r="CH32" i="7"/>
  <c r="AU32" i="7"/>
  <c r="CZ32" i="7"/>
  <c r="CM32" i="7"/>
  <c r="BZ32" i="7"/>
  <c r="BM32" i="7"/>
  <c r="AZ32" i="7"/>
  <c r="DD32" i="7"/>
  <c r="CQ32" i="7"/>
  <c r="CD32" i="7"/>
  <c r="BQ32" i="7"/>
  <c r="BD32" i="7"/>
  <c r="CJ33" i="7"/>
  <c r="BW33" i="7"/>
  <c r="CW33" i="7"/>
  <c r="BJ33" i="7"/>
  <c r="AW33" i="7"/>
  <c r="CA33" i="7"/>
  <c r="DA33" i="7"/>
  <c r="CN33" i="7"/>
  <c r="BN33" i="7"/>
  <c r="BA33" i="7"/>
  <c r="DE33" i="7"/>
  <c r="CR33" i="7"/>
  <c r="CE33" i="7"/>
  <c r="BR33" i="7"/>
  <c r="BE33" i="7"/>
  <c r="CY34" i="7"/>
  <c r="CL34" i="7"/>
  <c r="BY34" i="7"/>
  <c r="BL34" i="7"/>
  <c r="AY34" i="7"/>
  <c r="DC34" i="7"/>
  <c r="CP34" i="7"/>
  <c r="CC34" i="7"/>
  <c r="BP34" i="7"/>
  <c r="BC34" i="7"/>
  <c r="CU35" i="7"/>
  <c r="CH35" i="7"/>
  <c r="BU35" i="7"/>
  <c r="BH35" i="7"/>
  <c r="AU35" i="7"/>
  <c r="CY35" i="7"/>
  <c r="CL35" i="7"/>
  <c r="BY35" i="7"/>
  <c r="BL35" i="7"/>
  <c r="AY35" i="7"/>
  <c r="DC35" i="7"/>
  <c r="CP35" i="7"/>
  <c r="CC35" i="7"/>
  <c r="BP35" i="7"/>
  <c r="BC35" i="7"/>
  <c r="CX36" i="7"/>
  <c r="CK36" i="7"/>
  <c r="BX36" i="7"/>
  <c r="BK36" i="7"/>
  <c r="AX36" i="7"/>
  <c r="DB36" i="7"/>
  <c r="CO36" i="7"/>
  <c r="CB36" i="7"/>
  <c r="BO36" i="7"/>
  <c r="BB36" i="7"/>
  <c r="DF36" i="7"/>
  <c r="CS36" i="7"/>
  <c r="CF36" i="7"/>
  <c r="BS36" i="7"/>
  <c r="BF36" i="7"/>
  <c r="CZ37" i="7"/>
  <c r="CM37" i="7"/>
  <c r="BZ37" i="7"/>
  <c r="BM37" i="7"/>
  <c r="AZ37" i="7"/>
  <c r="DD37" i="7"/>
  <c r="CQ37" i="7"/>
  <c r="CD37" i="7"/>
  <c r="BQ37" i="7"/>
  <c r="BD37" i="7"/>
  <c r="CV38" i="7"/>
  <c r="CI38" i="7"/>
  <c r="BV38" i="7"/>
  <c r="BI38" i="7"/>
  <c r="AV38" i="7"/>
  <c r="CZ38" i="7"/>
  <c r="CM38" i="7"/>
  <c r="BZ38" i="7"/>
  <c r="BM38" i="7"/>
  <c r="AZ38" i="7"/>
  <c r="DD38" i="7"/>
  <c r="CQ38" i="7"/>
  <c r="CD38" i="7"/>
  <c r="BQ38" i="7"/>
  <c r="BD38" i="7"/>
  <c r="CW39" i="7"/>
  <c r="CJ39" i="7"/>
  <c r="BW39" i="7"/>
  <c r="BJ39" i="7"/>
  <c r="AW39" i="7"/>
  <c r="DB39" i="7"/>
  <c r="CO39" i="7"/>
  <c r="CB39" i="7"/>
  <c r="BO39" i="7"/>
  <c r="BB39" i="7"/>
  <c r="DF39" i="7"/>
  <c r="CS39" i="7"/>
  <c r="CF39" i="7"/>
  <c r="BS39" i="7"/>
  <c r="BF39" i="7"/>
  <c r="CY40" i="7"/>
  <c r="CL40" i="7"/>
  <c r="BY40" i="7"/>
  <c r="BL40" i="7"/>
  <c r="AY40" i="7"/>
  <c r="DC40" i="7"/>
  <c r="CP40" i="7"/>
  <c r="CC40" i="7"/>
  <c r="BP40" i="7"/>
  <c r="BC40" i="7"/>
  <c r="CV41" i="7"/>
  <c r="CI41" i="7"/>
  <c r="BV41" i="7"/>
  <c r="BI41" i="7"/>
  <c r="AV41" i="7"/>
  <c r="AI120" i="9" s="1"/>
  <c r="DA41" i="7"/>
  <c r="CN41" i="7"/>
  <c r="CA41" i="7"/>
  <c r="BN41" i="7"/>
  <c r="BA41" i="7"/>
  <c r="DE41" i="7"/>
  <c r="CR41" i="7"/>
  <c r="CE41" i="7"/>
  <c r="BR41" i="7"/>
  <c r="BE41" i="7"/>
  <c r="AR120" i="9" s="1"/>
  <c r="CY42" i="7"/>
  <c r="CL42" i="7"/>
  <c r="BY42" i="7"/>
  <c r="BL42" i="7"/>
  <c r="AY42" i="7"/>
  <c r="DD42" i="7"/>
  <c r="CQ42" i="7"/>
  <c r="CD42" i="7"/>
  <c r="BQ42" i="7"/>
  <c r="BD42" i="7"/>
  <c r="CW43" i="7"/>
  <c r="CJ43" i="7"/>
  <c r="BW43" i="7"/>
  <c r="BJ43" i="7"/>
  <c r="AW43" i="7"/>
  <c r="DB43" i="7"/>
  <c r="CO43" i="7"/>
  <c r="CB43" i="7"/>
  <c r="BO43" i="7"/>
  <c r="BB43" i="7"/>
  <c r="CV44" i="7"/>
  <c r="CI44" i="7"/>
  <c r="BV44" i="7"/>
  <c r="BI44" i="7"/>
  <c r="AV44" i="7"/>
  <c r="DB44" i="7"/>
  <c r="CO44" i="7"/>
  <c r="CB44" i="7"/>
  <c r="BO44" i="7"/>
  <c r="BB44" i="7"/>
  <c r="CV45" i="7"/>
  <c r="CI45" i="7"/>
  <c r="BV45" i="7"/>
  <c r="BI45" i="7"/>
  <c r="AV45" i="7"/>
  <c r="CZ45" i="7"/>
  <c r="CM45" i="7"/>
  <c r="BZ45" i="7"/>
  <c r="BM45" i="7"/>
  <c r="AZ45" i="7"/>
  <c r="DE45" i="7"/>
  <c r="CR45" i="7"/>
  <c r="CE45" i="7"/>
  <c r="BR45" i="7"/>
  <c r="BE45" i="7"/>
  <c r="CX46" i="7"/>
  <c r="CK46" i="7"/>
  <c r="BX46" i="7"/>
  <c r="BK46" i="7"/>
  <c r="AX46" i="7"/>
  <c r="DB46" i="7"/>
  <c r="CO46" i="7"/>
  <c r="CB46" i="7"/>
  <c r="BO46" i="7"/>
  <c r="BB46" i="7"/>
  <c r="CU47" i="7"/>
  <c r="CH47" i="7"/>
  <c r="BU47" i="7"/>
  <c r="BH47" i="7"/>
  <c r="AU47" i="7"/>
  <c r="DA47" i="7"/>
  <c r="CN47" i="7"/>
  <c r="CA47" i="7"/>
  <c r="BN47" i="7"/>
  <c r="BA47" i="7"/>
  <c r="DE47" i="7"/>
  <c r="CR47" i="7"/>
  <c r="CE47" i="7"/>
  <c r="BR47" i="7"/>
  <c r="BE47" i="7"/>
  <c r="CY48" i="7"/>
  <c r="CL48" i="7"/>
  <c r="BY48" i="7"/>
  <c r="BL48" i="7"/>
  <c r="AY48" i="7"/>
  <c r="DC48" i="7"/>
  <c r="CP48" i="7"/>
  <c r="CC48" i="7"/>
  <c r="BP48" i="7"/>
  <c r="BC48" i="7"/>
  <c r="CU49" i="7"/>
  <c r="CH49" i="7"/>
  <c r="BU49" i="7"/>
  <c r="BH49" i="7"/>
  <c r="AU49" i="7"/>
  <c r="DA49" i="7"/>
  <c r="CN49" i="7"/>
  <c r="CA49" i="7"/>
  <c r="BN49" i="7"/>
  <c r="BA49" i="7"/>
  <c r="DE49" i="7"/>
  <c r="CR49" i="7"/>
  <c r="CE49" i="7"/>
  <c r="BR49" i="7"/>
  <c r="BE49" i="7"/>
  <c r="DB50" i="7"/>
  <c r="CO50" i="7"/>
  <c r="CB50" i="7"/>
  <c r="BO50" i="7"/>
  <c r="BB50" i="7"/>
  <c r="DF50" i="7"/>
  <c r="CS50" i="7"/>
  <c r="CF50" i="7"/>
  <c r="BS50" i="7"/>
  <c r="BF50" i="7"/>
  <c r="CY51" i="7"/>
  <c r="CL51" i="7"/>
  <c r="BY51" i="7"/>
  <c r="BL51" i="7"/>
  <c r="AY51" i="7"/>
  <c r="DD51" i="7"/>
  <c r="CQ51" i="7"/>
  <c r="CD51" i="7"/>
  <c r="BQ51" i="7"/>
  <c r="BD51" i="7"/>
  <c r="CW52" i="7"/>
  <c r="CJ52" i="7"/>
  <c r="BW52" i="7"/>
  <c r="BJ52" i="7"/>
  <c r="AW52" i="7"/>
  <c r="DB52" i="7"/>
  <c r="CO52" i="7"/>
  <c r="CB52" i="7"/>
  <c r="BO52" i="7"/>
  <c r="BB52" i="7"/>
  <c r="CU53" i="7"/>
  <c r="CH53" i="7"/>
  <c r="BU53" i="7"/>
  <c r="BH53" i="7"/>
  <c r="AU53" i="7"/>
  <c r="CZ53" i="7"/>
  <c r="CM53" i="7"/>
  <c r="BZ53" i="7"/>
  <c r="BM53" i="7"/>
  <c r="AZ53" i="7"/>
  <c r="DE53" i="7"/>
  <c r="CR53" i="7"/>
  <c r="CE53" i="7"/>
  <c r="BR53" i="7"/>
  <c r="BE53" i="7"/>
  <c r="CY54" i="7"/>
  <c r="CL54" i="7"/>
  <c r="BY54" i="7"/>
  <c r="BL54" i="7"/>
  <c r="AY54" i="7"/>
  <c r="DD54" i="7"/>
  <c r="CQ54" i="7"/>
  <c r="CD54" i="7"/>
  <c r="BQ54" i="7"/>
  <c r="BD54" i="7"/>
  <c r="CX55" i="7"/>
  <c r="CK55" i="7"/>
  <c r="BX55" i="7"/>
  <c r="BK55" i="7"/>
  <c r="AX55" i="7"/>
  <c r="DB55" i="7"/>
  <c r="CO55" i="7"/>
  <c r="CB55" i="7"/>
  <c r="BO55" i="7"/>
  <c r="BB55" i="7"/>
  <c r="DF55" i="7"/>
  <c r="CS55" i="7"/>
  <c r="CF55" i="7"/>
  <c r="BS55" i="7"/>
  <c r="BF55" i="7"/>
  <c r="DB56" i="7"/>
  <c r="CO56" i="7"/>
  <c r="CB56" i="7"/>
  <c r="BO56" i="7"/>
  <c r="BB56" i="7"/>
  <c r="DF56" i="7"/>
  <c r="CS56" i="7"/>
  <c r="CF56" i="7"/>
  <c r="BS56" i="7"/>
  <c r="BF56" i="7"/>
  <c r="CY57" i="7"/>
  <c r="CL57" i="7"/>
  <c r="BY57" i="7"/>
  <c r="BL57" i="7"/>
  <c r="AY57" i="7"/>
  <c r="DE57" i="7"/>
  <c r="CR57" i="7"/>
  <c r="CE57" i="7"/>
  <c r="BR57" i="7"/>
  <c r="BE57" i="7"/>
  <c r="CY58" i="7"/>
  <c r="CL58" i="7"/>
  <c r="BY58" i="7"/>
  <c r="BL58" i="7"/>
  <c r="AY58" i="7"/>
  <c r="DC58" i="7"/>
  <c r="CP58" i="7"/>
  <c r="CC58" i="7"/>
  <c r="BP58" i="7"/>
  <c r="BC58" i="7"/>
  <c r="CW59" i="7"/>
  <c r="CJ59" i="7"/>
  <c r="BW59" i="7"/>
  <c r="BJ59" i="7"/>
  <c r="AW59" i="7"/>
  <c r="DB59" i="7"/>
  <c r="CO59" i="7"/>
  <c r="CB59" i="7"/>
  <c r="BO59" i="7"/>
  <c r="BB59" i="7"/>
  <c r="CV60" i="7"/>
  <c r="CI60" i="7"/>
  <c r="BV60" i="7"/>
  <c r="BI60" i="7"/>
  <c r="AV60" i="7"/>
  <c r="DA60" i="7"/>
  <c r="CN60" i="7"/>
  <c r="CA60" i="7"/>
  <c r="BN60" i="7"/>
  <c r="BA60" i="7"/>
  <c r="DE60" i="7"/>
  <c r="CR60" i="7"/>
  <c r="CE60" i="7"/>
  <c r="BR60" i="7"/>
  <c r="BE60" i="7"/>
  <c r="CY61" i="7"/>
  <c r="CL61" i="7"/>
  <c r="BY61" i="7"/>
  <c r="BL61" i="7"/>
  <c r="AY61" i="7"/>
  <c r="DC61" i="7"/>
  <c r="CP61" i="7"/>
  <c r="CC61" i="7"/>
  <c r="BP61" i="7"/>
  <c r="BC61" i="7"/>
  <c r="CX62" i="7"/>
  <c r="CK62" i="7"/>
  <c r="BX62" i="7"/>
  <c r="BK62" i="7"/>
  <c r="AX62" i="7"/>
  <c r="DB62" i="7"/>
  <c r="CO62" i="7"/>
  <c r="CB62" i="7"/>
  <c r="BO62" i="7"/>
  <c r="BB62" i="7"/>
  <c r="DF62" i="7"/>
  <c r="CS62" i="7"/>
  <c r="CF62" i="7"/>
  <c r="BS62" i="7"/>
  <c r="BF62" i="7"/>
  <c r="CY63" i="7"/>
  <c r="CL63" i="7"/>
  <c r="BY63" i="7"/>
  <c r="BL63" i="7"/>
  <c r="AY63" i="7"/>
  <c r="DC63" i="7"/>
  <c r="CP63" i="7"/>
  <c r="CC63" i="7"/>
  <c r="BP63" i="7"/>
  <c r="BC63" i="7"/>
  <c r="CX64" i="7"/>
  <c r="CK64" i="7"/>
  <c r="BX64" i="7"/>
  <c r="BK64" i="7"/>
  <c r="AX64" i="7"/>
  <c r="DB64" i="7"/>
  <c r="CO64" i="7"/>
  <c r="CB64" i="7"/>
  <c r="BO64" i="7"/>
  <c r="BB64" i="7"/>
  <c r="CU65" i="7"/>
  <c r="CH65" i="7"/>
  <c r="BU65" i="7"/>
  <c r="BH65" i="7"/>
  <c r="AU65" i="7"/>
  <c r="DA65" i="7"/>
  <c r="CN65" i="7"/>
  <c r="CA65" i="7"/>
  <c r="BN65" i="7"/>
  <c r="BA65" i="7"/>
  <c r="DE65" i="7"/>
  <c r="CR65" i="7"/>
  <c r="CE65" i="7"/>
  <c r="BR65" i="7"/>
  <c r="BE65" i="7"/>
  <c r="CX66" i="7"/>
  <c r="CK66" i="7"/>
  <c r="BX66" i="7"/>
  <c r="BK66" i="7"/>
  <c r="AX66" i="7"/>
  <c r="DB66" i="7"/>
  <c r="CO66" i="7"/>
  <c r="CB66" i="7"/>
  <c r="BO66" i="7"/>
  <c r="BB66" i="7"/>
  <c r="DF66" i="7"/>
  <c r="CS66" i="7"/>
  <c r="CF66" i="7"/>
  <c r="BS66" i="7"/>
  <c r="BF66" i="7"/>
  <c r="CL67" i="7"/>
  <c r="BY67" i="7"/>
  <c r="CY67" i="7"/>
  <c r="BL67" i="7"/>
  <c r="AY67" i="7"/>
  <c r="CP67" i="7"/>
  <c r="CC67" i="7"/>
  <c r="DC67" i="7"/>
  <c r="BP67" i="7"/>
  <c r="BC67" i="7"/>
  <c r="CH68" i="7"/>
  <c r="CU68" i="7"/>
  <c r="BU68" i="7"/>
  <c r="BH68" i="7"/>
  <c r="AU68" i="7"/>
  <c r="DA68" i="7"/>
  <c r="CA68" i="7"/>
  <c r="CN68" i="7"/>
  <c r="BN68" i="7"/>
  <c r="BA68" i="7"/>
  <c r="DF68" i="7"/>
  <c r="CS68" i="7"/>
  <c r="CF68" i="7"/>
  <c r="BS68" i="7"/>
  <c r="BF68" i="7"/>
  <c r="CL69" i="7"/>
  <c r="CY69" i="7"/>
  <c r="BY69" i="7"/>
  <c r="BL69" i="7"/>
  <c r="AY69" i="7"/>
  <c r="DC69" i="7"/>
  <c r="CC69" i="7"/>
  <c r="CP69" i="7"/>
  <c r="BP69" i="7"/>
  <c r="BC69" i="7"/>
  <c r="CV70" i="7"/>
  <c r="CI70" i="7"/>
  <c r="BV70" i="7"/>
  <c r="AV70" i="7"/>
  <c r="BI70" i="7"/>
  <c r="CZ70" i="7"/>
  <c r="CM70" i="7"/>
  <c r="BZ70" i="7"/>
  <c r="BM70" i="7"/>
  <c r="AZ70" i="7"/>
  <c r="DD70" i="7"/>
  <c r="CQ70" i="7"/>
  <c r="CD70" i="7"/>
  <c r="BQ70" i="7"/>
  <c r="BD70" i="7"/>
  <c r="CY71" i="7"/>
  <c r="CL71" i="7"/>
  <c r="BY71" i="7"/>
  <c r="BL71" i="7"/>
  <c r="BL208" i="7" s="1"/>
  <c r="AL208" i="7" s="1"/>
  <c r="AL154" i="9" s="1"/>
  <c r="AL165" i="9" s="1"/>
  <c r="AY71" i="7"/>
  <c r="DE71" i="7"/>
  <c r="CR71" i="7"/>
  <c r="CE71" i="7"/>
  <c r="BR71" i="7"/>
  <c r="BE71" i="7"/>
  <c r="CY72" i="7"/>
  <c r="CL72" i="7"/>
  <c r="BY72" i="7"/>
  <c r="BL72" i="7"/>
  <c r="AY72" i="7"/>
  <c r="DC72" i="7"/>
  <c r="CP72" i="7"/>
  <c r="CC72" i="7"/>
  <c r="BP72" i="7"/>
  <c r="BC72" i="7"/>
  <c r="CV73" i="7"/>
  <c r="CI73" i="7"/>
  <c r="BV73" i="7"/>
  <c r="BI73" i="7"/>
  <c r="AV73" i="7"/>
  <c r="CZ73" i="7"/>
  <c r="CM73" i="7"/>
  <c r="BZ73" i="7"/>
  <c r="BM73" i="7"/>
  <c r="AZ73" i="7"/>
  <c r="DD73" i="7"/>
  <c r="CQ73" i="7"/>
  <c r="CD73" i="7"/>
  <c r="BQ73" i="7"/>
  <c r="BD73" i="7"/>
  <c r="CV74" i="7"/>
  <c r="CI74" i="7"/>
  <c r="BV74" i="7"/>
  <c r="BI74" i="7"/>
  <c r="AV74" i="7"/>
  <c r="DA74" i="7"/>
  <c r="CN74" i="7"/>
  <c r="CA74" i="7"/>
  <c r="BN74" i="7"/>
  <c r="BA74" i="7"/>
  <c r="DF74" i="7"/>
  <c r="CS74" i="7"/>
  <c r="CF74" i="7"/>
  <c r="BS74" i="7"/>
  <c r="BF74" i="7"/>
  <c r="CY75" i="7"/>
  <c r="CL75" i="7"/>
  <c r="BY75" i="7"/>
  <c r="BL75" i="7"/>
  <c r="AY75" i="7"/>
  <c r="DC75" i="7"/>
  <c r="CP75" i="7"/>
  <c r="CC75" i="7"/>
  <c r="BP75" i="7"/>
  <c r="BC75" i="7"/>
  <c r="CW76" i="7"/>
  <c r="CJ76" i="7"/>
  <c r="BW76" i="7"/>
  <c r="BJ76" i="7"/>
  <c r="AW76" i="7"/>
  <c r="DA76" i="7"/>
  <c r="CN76" i="7"/>
  <c r="CA76" i="7"/>
  <c r="BN76" i="7"/>
  <c r="BA76" i="7"/>
  <c r="DF76" i="7"/>
  <c r="CS76" i="7"/>
  <c r="CF76" i="7"/>
  <c r="BS76" i="7"/>
  <c r="BF76" i="7"/>
  <c r="CY77" i="7"/>
  <c r="CL77" i="7"/>
  <c r="BY77" i="7"/>
  <c r="BL77" i="7"/>
  <c r="AY77" i="7"/>
  <c r="DC77" i="7"/>
  <c r="CP77" i="7"/>
  <c r="CC77" i="7"/>
  <c r="BP77" i="7"/>
  <c r="BC77" i="7"/>
  <c r="CW78" i="7"/>
  <c r="CJ78" i="7"/>
  <c r="BW78" i="7"/>
  <c r="BJ78" i="7"/>
  <c r="AW78" i="7"/>
  <c r="DA78" i="7"/>
  <c r="CN78" i="7"/>
  <c r="CA78" i="7"/>
  <c r="BN78" i="7"/>
  <c r="BA78" i="7"/>
  <c r="DE78" i="7"/>
  <c r="CR78" i="7"/>
  <c r="CE78" i="7"/>
  <c r="BR78" i="7"/>
  <c r="BE78" i="7"/>
  <c r="CY79" i="7"/>
  <c r="CL79" i="7"/>
  <c r="BY79" i="7"/>
  <c r="BL79" i="7"/>
  <c r="AY79" i="7"/>
  <c r="DC79" i="7"/>
  <c r="CP79" i="7"/>
  <c r="CC79" i="7"/>
  <c r="BP79" i="7"/>
  <c r="BC79" i="7"/>
  <c r="CW80" i="7"/>
  <c r="CJ80" i="7"/>
  <c r="BW80" i="7"/>
  <c r="BJ80" i="7"/>
  <c r="AW80" i="7"/>
  <c r="DB80" i="7"/>
  <c r="CO80" i="7"/>
  <c r="CB80" i="7"/>
  <c r="BO80" i="7"/>
  <c r="BB80" i="7"/>
  <c r="DF80" i="7"/>
  <c r="CS80" i="7"/>
  <c r="CF80" i="7"/>
  <c r="BS80" i="7"/>
  <c r="BF80" i="7"/>
  <c r="CX81" i="7"/>
  <c r="CK81" i="7"/>
  <c r="BX81" i="7"/>
  <c r="BK81" i="7"/>
  <c r="AX81" i="7"/>
  <c r="DB81" i="7"/>
  <c r="CO81" i="7"/>
  <c r="CB81" i="7"/>
  <c r="BO81" i="7"/>
  <c r="BB81" i="7"/>
  <c r="DF81" i="7"/>
  <c r="CS81" i="7"/>
  <c r="CF81" i="7"/>
  <c r="BS81" i="7"/>
  <c r="BF81" i="7"/>
  <c r="DA82" i="7"/>
  <c r="CN82" i="7"/>
  <c r="CA82" i="7"/>
  <c r="BN82" i="7"/>
  <c r="BA82" i="7"/>
  <c r="DE82" i="7"/>
  <c r="CR82" i="7"/>
  <c r="CE82" i="7"/>
  <c r="BR82" i="7"/>
  <c r="BE82" i="7"/>
  <c r="CX83" i="7"/>
  <c r="CK83" i="7"/>
  <c r="BX83" i="7"/>
  <c r="BK83" i="7"/>
  <c r="AX83" i="7"/>
  <c r="DB83" i="7"/>
  <c r="CO83" i="7"/>
  <c r="CB83" i="7"/>
  <c r="BO83" i="7"/>
  <c r="BB83" i="7"/>
  <c r="DF83" i="7"/>
  <c r="CS83" i="7"/>
  <c r="CF83" i="7"/>
  <c r="BS83" i="7"/>
  <c r="BF83" i="7"/>
  <c r="CX84" i="7"/>
  <c r="CK84" i="7"/>
  <c r="BX84" i="7"/>
  <c r="BK84" i="7"/>
  <c r="AX84" i="7"/>
  <c r="DB84" i="7"/>
  <c r="CO84" i="7"/>
  <c r="CB84" i="7"/>
  <c r="BO84" i="7"/>
  <c r="BB84" i="7"/>
  <c r="DF84" i="7"/>
  <c r="CS84" i="7"/>
  <c r="CF84" i="7"/>
  <c r="BS84" i="7"/>
  <c r="BF84" i="7"/>
  <c r="CY85" i="7"/>
  <c r="CL85" i="7"/>
  <c r="BY85" i="7"/>
  <c r="BL85" i="7"/>
  <c r="AY85" i="7"/>
  <c r="DD85" i="7"/>
  <c r="CQ85" i="7"/>
  <c r="CD85" i="7"/>
  <c r="BQ85" i="7"/>
  <c r="BD85" i="7"/>
  <c r="CW86" i="7"/>
  <c r="CJ86" i="7"/>
  <c r="BW86" i="7"/>
  <c r="BJ86" i="7"/>
  <c r="AW86" i="7"/>
  <c r="DA86" i="7"/>
  <c r="CN86" i="7"/>
  <c r="CA86" i="7"/>
  <c r="BN86" i="7"/>
  <c r="BA86" i="7"/>
  <c r="DF86" i="7"/>
  <c r="CS86" i="7"/>
  <c r="CF86" i="7"/>
  <c r="BS86" i="7"/>
  <c r="BF86" i="7"/>
  <c r="DA87" i="7"/>
  <c r="CN87" i="7"/>
  <c r="CA87" i="7"/>
  <c r="BN87" i="7"/>
  <c r="BA87" i="7"/>
  <c r="DE87" i="7"/>
  <c r="CR87" i="7"/>
  <c r="CE87" i="7"/>
  <c r="BR87" i="7"/>
  <c r="BE87" i="7"/>
  <c r="CY88" i="7"/>
  <c r="CL88" i="7"/>
  <c r="BY88" i="7"/>
  <c r="BL88" i="7"/>
  <c r="AY88" i="7"/>
  <c r="DC88" i="7"/>
  <c r="CP88" i="7"/>
  <c r="CC88" i="7"/>
  <c r="BP88" i="7"/>
  <c r="BC88" i="7"/>
  <c r="CI89" i="7"/>
  <c r="CV89" i="7"/>
  <c r="BV89" i="7"/>
  <c r="BI89" i="7"/>
  <c r="AV89" i="7"/>
  <c r="CZ89" i="7"/>
  <c r="BZ89" i="7"/>
  <c r="CM89" i="7"/>
  <c r="BM89" i="7"/>
  <c r="AZ89" i="7"/>
  <c r="CQ89" i="7"/>
  <c r="DD89" i="7"/>
  <c r="CD89" i="7"/>
  <c r="BQ89" i="7"/>
  <c r="BD89" i="7"/>
  <c r="CK90" i="7"/>
  <c r="CX90" i="7"/>
  <c r="BX90" i="7"/>
  <c r="BK90" i="7"/>
  <c r="AX90" i="7"/>
  <c r="DB90" i="7"/>
  <c r="CB90" i="7"/>
  <c r="CO90" i="7"/>
  <c r="BO90" i="7"/>
  <c r="BB90" i="7"/>
  <c r="CS90" i="7"/>
  <c r="DF90" i="7"/>
  <c r="CF90" i="7"/>
  <c r="BS90" i="7"/>
  <c r="BF90" i="7"/>
  <c r="DA91" i="7"/>
  <c r="CN91" i="7"/>
  <c r="CA91" i="7"/>
  <c r="BN91" i="7"/>
  <c r="BA91" i="7"/>
  <c r="DE91" i="7"/>
  <c r="CR91" i="7"/>
  <c r="CE91" i="7"/>
  <c r="BR91" i="7"/>
  <c r="BE91" i="7"/>
  <c r="CW92" i="7"/>
  <c r="CJ92" i="7"/>
  <c r="BW92" i="7"/>
  <c r="BJ92" i="7"/>
  <c r="AW92" i="7"/>
  <c r="DA92" i="7"/>
  <c r="CN92" i="7"/>
  <c r="CA92" i="7"/>
  <c r="BN92" i="7"/>
  <c r="BA92" i="7"/>
  <c r="DF92" i="7"/>
  <c r="CS92" i="7"/>
  <c r="CF92" i="7"/>
  <c r="BS92" i="7"/>
  <c r="BF92" i="7"/>
  <c r="CY93" i="7"/>
  <c r="CL93" i="7"/>
  <c r="BY93" i="7"/>
  <c r="BL93" i="7"/>
  <c r="AY93" i="7"/>
  <c r="DE93" i="7"/>
  <c r="CR93" i="7"/>
  <c r="CE93" i="7"/>
  <c r="BR93" i="7"/>
  <c r="BE93" i="7"/>
  <c r="DA94" i="7"/>
  <c r="CN94" i="7"/>
  <c r="CA94" i="7"/>
  <c r="BN94" i="7"/>
  <c r="BA94" i="7"/>
  <c r="DE94" i="7"/>
  <c r="CR94" i="7"/>
  <c r="CE94" i="7"/>
  <c r="BR94" i="7"/>
  <c r="BE94" i="7"/>
  <c r="CY95" i="7"/>
  <c r="CL95" i="7"/>
  <c r="BY95" i="7"/>
  <c r="BL95" i="7"/>
  <c r="AY95" i="7"/>
  <c r="DC95" i="7"/>
  <c r="CP95" i="7"/>
  <c r="CC95" i="7"/>
  <c r="BP95" i="7"/>
  <c r="BC95" i="7"/>
  <c r="CW96" i="7"/>
  <c r="CJ96" i="7"/>
  <c r="BW96" i="7"/>
  <c r="BJ96" i="7"/>
  <c r="AW96" i="7"/>
  <c r="DB96" i="7"/>
  <c r="CO96" i="7"/>
  <c r="CB96" i="7"/>
  <c r="BO96" i="7"/>
  <c r="BB96" i="7"/>
  <c r="DF96" i="7"/>
  <c r="CS96" i="7"/>
  <c r="CF96" i="7"/>
  <c r="BS96" i="7"/>
  <c r="BF96" i="7"/>
  <c r="CY97" i="7"/>
  <c r="CL97" i="7"/>
  <c r="BY97" i="7"/>
  <c r="BL97" i="7"/>
  <c r="AY97" i="7"/>
  <c r="DC97" i="7"/>
  <c r="CP97" i="7"/>
  <c r="CC97" i="7"/>
  <c r="BP97" i="7"/>
  <c r="BC97" i="7"/>
  <c r="CY98" i="7"/>
  <c r="CL98" i="7"/>
  <c r="BY98" i="7"/>
  <c r="BL98" i="7"/>
  <c r="AY98" i="7"/>
  <c r="DC98" i="7"/>
  <c r="CP98" i="7"/>
  <c r="CC98" i="7"/>
  <c r="BP98" i="7"/>
  <c r="BC98" i="7"/>
  <c r="CX99" i="7"/>
  <c r="CK99" i="7"/>
  <c r="BX99" i="7"/>
  <c r="BK99" i="7"/>
  <c r="AX99" i="7"/>
  <c r="DC99" i="7"/>
  <c r="CP99" i="7"/>
  <c r="CC99" i="7"/>
  <c r="BP99" i="7"/>
  <c r="BC99" i="7"/>
  <c r="CV100" i="7"/>
  <c r="CI100" i="7"/>
  <c r="BV100" i="7"/>
  <c r="BI100" i="7"/>
  <c r="AV100" i="7"/>
  <c r="DF100" i="7"/>
  <c r="CS100" i="7"/>
  <c r="CF100" i="7"/>
  <c r="BS100" i="7"/>
  <c r="BF100" i="7"/>
  <c r="CY101" i="7"/>
  <c r="CL101" i="7"/>
  <c r="BY101" i="7"/>
  <c r="BL101" i="7"/>
  <c r="AY101" i="7"/>
  <c r="DD101" i="7"/>
  <c r="CQ101" i="7"/>
  <c r="CD101" i="7"/>
  <c r="BQ101" i="7"/>
  <c r="BD101" i="7"/>
  <c r="CY102" i="7"/>
  <c r="CL102" i="7"/>
  <c r="BY102" i="7"/>
  <c r="BL102" i="7"/>
  <c r="AY102" i="7"/>
  <c r="DC102" i="7"/>
  <c r="CP102" i="7"/>
  <c r="CC102" i="7"/>
  <c r="BP102" i="7"/>
  <c r="BC102" i="7"/>
  <c r="CW103" i="7"/>
  <c r="CJ103" i="7"/>
  <c r="BW103" i="7"/>
  <c r="BJ103" i="7"/>
  <c r="AW103" i="7"/>
  <c r="DA103" i="7"/>
  <c r="CN103" i="7"/>
  <c r="CA103" i="7"/>
  <c r="BN103" i="7"/>
  <c r="BA103" i="7"/>
  <c r="DE103" i="7"/>
  <c r="CR103" i="7"/>
  <c r="CE103" i="7"/>
  <c r="BR103" i="7"/>
  <c r="BE103" i="7"/>
  <c r="CY104" i="7"/>
  <c r="CL104" i="7"/>
  <c r="BY104" i="7"/>
  <c r="BL104" i="7"/>
  <c r="AY104" i="7"/>
  <c r="DC104" i="7"/>
  <c r="CP104" i="7"/>
  <c r="CC104" i="7"/>
  <c r="BP104" i="7"/>
  <c r="BC104" i="7"/>
  <c r="CX105" i="7"/>
  <c r="CK105" i="7"/>
  <c r="BX105" i="7"/>
  <c r="BK105" i="7"/>
  <c r="AX105" i="7"/>
  <c r="DE105" i="7"/>
  <c r="CR105" i="7"/>
  <c r="CE105" i="7"/>
  <c r="BR105" i="7"/>
  <c r="BE105" i="7"/>
  <c r="DA106" i="7"/>
  <c r="CN106" i="7"/>
  <c r="CA106" i="7"/>
  <c r="BN106" i="7"/>
  <c r="BA106" i="7"/>
  <c r="DE106" i="7"/>
  <c r="CR106" i="7"/>
  <c r="CE106" i="7"/>
  <c r="BR106" i="7"/>
  <c r="BE106" i="7"/>
  <c r="CW107" i="7"/>
  <c r="CJ107" i="7"/>
  <c r="BW107" i="7"/>
  <c r="BJ107" i="7"/>
  <c r="AW107" i="7"/>
  <c r="DA107" i="7"/>
  <c r="CN107" i="7"/>
  <c r="CA107" i="7"/>
  <c r="BN107" i="7"/>
  <c r="BA107" i="7"/>
  <c r="DE107" i="7"/>
  <c r="CR107" i="7"/>
  <c r="CE107" i="7"/>
  <c r="BR107" i="7"/>
  <c r="BE107" i="7"/>
  <c r="CY108" i="7"/>
  <c r="CL108" i="7"/>
  <c r="BY108" i="7"/>
  <c r="BL108" i="7"/>
  <c r="AY108" i="7"/>
  <c r="CD108" i="7"/>
  <c r="CQ108" i="7"/>
  <c r="DD108" i="7"/>
  <c r="BQ108" i="7"/>
  <c r="BD108" i="7"/>
  <c r="CV109" i="7"/>
  <c r="BV109" i="7"/>
  <c r="CI109" i="7"/>
  <c r="BI109" i="7"/>
  <c r="AV109" i="7"/>
  <c r="CM109" i="7"/>
  <c r="CZ109" i="7"/>
  <c r="BZ109" i="7"/>
  <c r="BM109" i="7"/>
  <c r="AZ109" i="7"/>
  <c r="DD109" i="7"/>
  <c r="CD109" i="7"/>
  <c r="CQ109" i="7"/>
  <c r="BQ109" i="7"/>
  <c r="BD109" i="7"/>
  <c r="CY110" i="7"/>
  <c r="CL110" i="7"/>
  <c r="BY110" i="7"/>
  <c r="BL110" i="7"/>
  <c r="AY110" i="7"/>
  <c r="CQ110" i="7"/>
  <c r="DD110" i="7"/>
  <c r="CD110" i="7"/>
  <c r="BQ110" i="7"/>
  <c r="BD110" i="7"/>
  <c r="CX111" i="7"/>
  <c r="BX111" i="7"/>
  <c r="CK111" i="7"/>
  <c r="BK111" i="7"/>
  <c r="AX111" i="7"/>
  <c r="CO111" i="7"/>
  <c r="DB111" i="7"/>
  <c r="CB111" i="7"/>
  <c r="BO111" i="7"/>
  <c r="BB111" i="7"/>
  <c r="DF111" i="7"/>
  <c r="CF111" i="7"/>
  <c r="CS111" i="7"/>
  <c r="BS111" i="7"/>
  <c r="BF111" i="7"/>
  <c r="DA112" i="7"/>
  <c r="CN112" i="7"/>
  <c r="CA112" i="7"/>
  <c r="BN112" i="7"/>
  <c r="BA112" i="7"/>
  <c r="DE112" i="7"/>
  <c r="CR112" i="7"/>
  <c r="CE112" i="7"/>
  <c r="BR112" i="7"/>
  <c r="BE112" i="7"/>
  <c r="CX113" i="7"/>
  <c r="CK113" i="7"/>
  <c r="BX113" i="7"/>
  <c r="BK113" i="7"/>
  <c r="AX113" i="7"/>
  <c r="DC113" i="7"/>
  <c r="CP113" i="7"/>
  <c r="CC113" i="7"/>
  <c r="BP113" i="7"/>
  <c r="BC113" i="7"/>
  <c r="CU114" i="7"/>
  <c r="CH114" i="7"/>
  <c r="BU114" i="7"/>
  <c r="BH114" i="7"/>
  <c r="AU114" i="7"/>
  <c r="DB114" i="7"/>
  <c r="CO114" i="7"/>
  <c r="CB114" i="7"/>
  <c r="BO114" i="7"/>
  <c r="BB114" i="7"/>
  <c r="CV115" i="7"/>
  <c r="CI115" i="7"/>
  <c r="BV115" i="7"/>
  <c r="BI115" i="7"/>
  <c r="AV115" i="7"/>
  <c r="DA115" i="7"/>
  <c r="CN115" i="7"/>
  <c r="CA115" i="7"/>
  <c r="BN115" i="7"/>
  <c r="BA115" i="7"/>
  <c r="DF115" i="7"/>
  <c r="CS115" i="7"/>
  <c r="CF115" i="7"/>
  <c r="BS115" i="7"/>
  <c r="BF115" i="7"/>
  <c r="CZ116" i="7"/>
  <c r="CM116" i="7"/>
  <c r="BZ116" i="7"/>
  <c r="BM116" i="7"/>
  <c r="AZ116" i="7"/>
  <c r="DD116" i="7"/>
  <c r="CQ116" i="7"/>
  <c r="CD116" i="7"/>
  <c r="BQ116" i="7"/>
  <c r="BD116" i="7"/>
  <c r="CY117" i="7"/>
  <c r="CL117" i="7"/>
  <c r="BY117" i="7"/>
  <c r="BL117" i="7"/>
  <c r="AY117" i="7"/>
  <c r="DD117" i="7"/>
  <c r="CQ117" i="7"/>
  <c r="CD117" i="7"/>
  <c r="BQ117" i="7"/>
  <c r="BD117" i="7"/>
  <c r="CW118" i="7"/>
  <c r="CJ118" i="7"/>
  <c r="BW118" i="7"/>
  <c r="BJ118" i="7"/>
  <c r="AW118" i="7"/>
  <c r="DA118" i="7"/>
  <c r="CN118" i="7"/>
  <c r="CA118" i="7"/>
  <c r="BN118" i="7"/>
  <c r="BA118" i="7"/>
  <c r="DE118" i="7"/>
  <c r="CR118" i="7"/>
  <c r="CE118" i="7"/>
  <c r="BR118" i="7"/>
  <c r="BE118" i="7"/>
  <c r="CW119" i="7"/>
  <c r="CJ119" i="7"/>
  <c r="BW119" i="7"/>
  <c r="BJ119" i="7"/>
  <c r="AW119" i="7"/>
  <c r="DA119" i="7"/>
  <c r="CN119" i="7"/>
  <c r="CA119" i="7"/>
  <c r="BN119" i="7"/>
  <c r="BA119" i="7"/>
  <c r="DE119" i="7"/>
  <c r="CR119" i="7"/>
  <c r="CE119" i="7"/>
  <c r="BR119" i="7"/>
  <c r="BE119" i="7"/>
  <c r="CY120" i="7"/>
  <c r="CL120" i="7"/>
  <c r="BY120" i="7"/>
  <c r="BL120" i="7"/>
  <c r="AY120" i="7"/>
  <c r="DD120" i="7"/>
  <c r="CQ120" i="7"/>
  <c r="CD120" i="7"/>
  <c r="BQ120" i="7"/>
  <c r="BD120" i="7"/>
  <c r="CW121" i="7"/>
  <c r="CJ121" i="7"/>
  <c r="BW121" i="7"/>
  <c r="BJ121" i="7"/>
  <c r="AW121" i="7"/>
  <c r="DB121" i="7"/>
  <c r="CO121" i="7"/>
  <c r="CB121" i="7"/>
  <c r="BO121" i="7"/>
  <c r="BB121" i="7"/>
  <c r="CW122" i="7"/>
  <c r="CJ122" i="7"/>
  <c r="BW122" i="7"/>
  <c r="BJ122" i="7"/>
  <c r="AW122" i="7"/>
  <c r="DA122" i="7"/>
  <c r="CN122" i="7"/>
  <c r="CA122" i="7"/>
  <c r="BN122" i="7"/>
  <c r="BA122" i="7"/>
  <c r="DE122" i="7"/>
  <c r="CR122" i="7"/>
  <c r="CE122" i="7"/>
  <c r="BR122" i="7"/>
  <c r="BE122" i="7"/>
  <c r="CX123" i="7"/>
  <c r="CK123" i="7"/>
  <c r="BX123" i="7"/>
  <c r="BK123" i="7"/>
  <c r="AX123" i="7"/>
  <c r="DC123" i="7"/>
  <c r="CP123" i="7"/>
  <c r="CC123" i="7"/>
  <c r="BP123" i="7"/>
  <c r="BC123" i="7"/>
  <c r="CW124" i="7"/>
  <c r="CJ124" i="7"/>
  <c r="BW124" i="7"/>
  <c r="BJ124" i="7"/>
  <c r="AW124" i="7"/>
  <c r="DC124" i="7"/>
  <c r="CP124" i="7"/>
  <c r="CC124" i="7"/>
  <c r="BP124" i="7"/>
  <c r="BC124" i="7"/>
  <c r="CI125" i="7"/>
  <c r="CV125" i="7"/>
  <c r="BV125" i="7"/>
  <c r="BI125" i="7"/>
  <c r="AV125" i="7"/>
  <c r="CZ125" i="7"/>
  <c r="BZ125" i="7"/>
  <c r="CM125" i="7"/>
  <c r="BM125" i="7"/>
  <c r="AZ125" i="7"/>
  <c r="CQ125" i="7"/>
  <c r="DD125" i="7"/>
  <c r="CD125" i="7"/>
  <c r="BQ125" i="7"/>
  <c r="BD125" i="7"/>
  <c r="CW126" i="7"/>
  <c r="CJ126" i="7"/>
  <c r="BW126" i="7"/>
  <c r="BJ126" i="7"/>
  <c r="AW126" i="7"/>
  <c r="DA126" i="7"/>
  <c r="CN126" i="7"/>
  <c r="CA126" i="7"/>
  <c r="BN126" i="7"/>
  <c r="BA126" i="7"/>
  <c r="DE126" i="7"/>
  <c r="CR126" i="7"/>
  <c r="CE126" i="7"/>
  <c r="BR126" i="7"/>
  <c r="BE126" i="7"/>
  <c r="CK127" i="7"/>
  <c r="CX127" i="7"/>
  <c r="BX127" i="7"/>
  <c r="BK127" i="7"/>
  <c r="AX127" i="7"/>
  <c r="DB127" i="7"/>
  <c r="CB127" i="7"/>
  <c r="CO127" i="7"/>
  <c r="BO127" i="7"/>
  <c r="BB127" i="7"/>
  <c r="CV128" i="7"/>
  <c r="BV128" i="7"/>
  <c r="CI128" i="7"/>
  <c r="BI128" i="7"/>
  <c r="AV128" i="7"/>
  <c r="DA128" i="7"/>
  <c r="CN128" i="7"/>
  <c r="CA128" i="7"/>
  <c r="BN128" i="7"/>
  <c r="BA128" i="7"/>
  <c r="DE128" i="7"/>
  <c r="CR128" i="7"/>
  <c r="CE128" i="7"/>
  <c r="BR128" i="7"/>
  <c r="BE128" i="7"/>
  <c r="CK129" i="7"/>
  <c r="CX129" i="7"/>
  <c r="BX129" i="7"/>
  <c r="BK129" i="7"/>
  <c r="AX129" i="7"/>
  <c r="DB129" i="7"/>
  <c r="CB129" i="7"/>
  <c r="CO129" i="7"/>
  <c r="BO129" i="7"/>
  <c r="BB129" i="7"/>
  <c r="CS129" i="7"/>
  <c r="DF129" i="7"/>
  <c r="CF129" i="7"/>
  <c r="BS129" i="7"/>
  <c r="BF129" i="7"/>
  <c r="CY130" i="7"/>
  <c r="CL130" i="7"/>
  <c r="BY130" i="7"/>
  <c r="BL130" i="7"/>
  <c r="AY130" i="7"/>
  <c r="DC130" i="7"/>
  <c r="CP130" i="7"/>
  <c r="CC130" i="7"/>
  <c r="BP130" i="7"/>
  <c r="BC130" i="7"/>
  <c r="CU131" i="7"/>
  <c r="CH131" i="7"/>
  <c r="BU131" i="7"/>
  <c r="BH131" i="7"/>
  <c r="AU131" i="7"/>
  <c r="CZ131" i="7"/>
  <c r="CM131" i="7"/>
  <c r="BZ131" i="7"/>
  <c r="BM131" i="7"/>
  <c r="AZ131" i="7"/>
  <c r="DD131" i="7"/>
  <c r="CQ131" i="7"/>
  <c r="CD131" i="7"/>
  <c r="BQ131" i="7"/>
  <c r="BD131" i="7"/>
  <c r="CW132" i="7"/>
  <c r="CJ132" i="7"/>
  <c r="BW132" i="7"/>
  <c r="BJ132" i="7"/>
  <c r="AW132" i="7"/>
  <c r="DB132" i="7"/>
  <c r="CO132" i="7"/>
  <c r="CB132" i="7"/>
  <c r="BO132" i="7"/>
  <c r="BB132" i="7"/>
  <c r="DF132" i="7"/>
  <c r="CS132" i="7"/>
  <c r="CF132" i="7"/>
  <c r="BS132" i="7"/>
  <c r="BF132" i="7"/>
  <c r="CY133" i="7"/>
  <c r="CL133" i="7"/>
  <c r="BY133" i="7"/>
  <c r="BL133" i="7"/>
  <c r="AY133" i="7"/>
  <c r="DC133" i="7"/>
  <c r="CP133" i="7"/>
  <c r="CC133" i="7"/>
  <c r="BP133" i="7"/>
  <c r="BC133" i="7"/>
  <c r="CV134" i="7"/>
  <c r="CI134" i="7"/>
  <c r="BV134" i="7"/>
  <c r="AV134" i="7"/>
  <c r="BI134" i="7"/>
  <c r="DA134" i="7"/>
  <c r="CN134" i="7"/>
  <c r="CA134" i="7"/>
  <c r="BN134" i="7"/>
  <c r="BA134" i="7"/>
  <c r="DE134" i="7"/>
  <c r="CR134" i="7"/>
  <c r="CE134" i="7"/>
  <c r="BR134" i="7"/>
  <c r="BE134" i="7"/>
  <c r="CY135" i="7"/>
  <c r="CL135" i="7"/>
  <c r="BY135" i="7"/>
  <c r="BL135" i="7"/>
  <c r="AY135" i="7"/>
  <c r="DC135" i="7"/>
  <c r="CP135" i="7"/>
  <c r="CC135" i="7"/>
  <c r="BP135" i="7"/>
  <c r="BC135" i="7"/>
  <c r="CV136" i="7"/>
  <c r="CI136" i="7"/>
  <c r="BV136" i="7"/>
  <c r="BI136" i="7"/>
  <c r="AV136" i="7"/>
  <c r="CZ136" i="7"/>
  <c r="CM136" i="7"/>
  <c r="BZ136" i="7"/>
  <c r="BM136" i="7"/>
  <c r="AZ136" i="7"/>
  <c r="DD136" i="7"/>
  <c r="CQ136" i="7"/>
  <c r="CD136" i="7"/>
  <c r="BQ136" i="7"/>
  <c r="BD136" i="7"/>
  <c r="CX137" i="7"/>
  <c r="CK137" i="7"/>
  <c r="BX137" i="7"/>
  <c r="BK137" i="7"/>
  <c r="AX137" i="7"/>
  <c r="DB137" i="7"/>
  <c r="CO137" i="7"/>
  <c r="CB137" i="7"/>
  <c r="BO137" i="7"/>
  <c r="BB137" i="7"/>
  <c r="DF137" i="7"/>
  <c r="CS137" i="7"/>
  <c r="CF137" i="7"/>
  <c r="BS137" i="7"/>
  <c r="BF137" i="7"/>
  <c r="CY138" i="7"/>
  <c r="CL138" i="7"/>
  <c r="BY138" i="7"/>
  <c r="BL138" i="7"/>
  <c r="AY138" i="7"/>
  <c r="DC138" i="7"/>
  <c r="CP138" i="7"/>
  <c r="CC138" i="7"/>
  <c r="BP138" i="7"/>
  <c r="BC138" i="7"/>
  <c r="CU139" i="7"/>
  <c r="CH139" i="7"/>
  <c r="BU139" i="7"/>
  <c r="BH139" i="7"/>
  <c r="AU139" i="7"/>
  <c r="CY139" i="7"/>
  <c r="CL139" i="7"/>
  <c r="BY139" i="7"/>
  <c r="BL139" i="7"/>
  <c r="AY139" i="7"/>
  <c r="DC139" i="7"/>
  <c r="CP139" i="7"/>
  <c r="CC139" i="7"/>
  <c r="BP139" i="7"/>
  <c r="BC139" i="7"/>
  <c r="CU140" i="7"/>
  <c r="CH140" i="7"/>
  <c r="BU140" i="7"/>
  <c r="BH140" i="7"/>
  <c r="AU140" i="7"/>
  <c r="CZ140" i="7"/>
  <c r="CM140" i="7"/>
  <c r="BZ140" i="7"/>
  <c r="BM140" i="7"/>
  <c r="AZ140" i="7"/>
  <c r="DD140" i="7"/>
  <c r="CQ140" i="7"/>
  <c r="CD140" i="7"/>
  <c r="BQ140" i="7"/>
  <c r="BD140" i="7"/>
  <c r="CX141" i="7"/>
  <c r="CK141" i="7"/>
  <c r="BX141" i="7"/>
  <c r="BK141" i="7"/>
  <c r="AX141" i="7"/>
  <c r="DB141" i="7"/>
  <c r="CO141" i="7"/>
  <c r="CB141" i="7"/>
  <c r="BO141" i="7"/>
  <c r="BB141" i="7"/>
  <c r="DF141" i="7"/>
  <c r="CS141" i="7"/>
  <c r="CF141" i="7"/>
  <c r="BS141" i="7"/>
  <c r="BF141" i="7"/>
  <c r="CX142" i="7"/>
  <c r="CK142" i="7"/>
  <c r="BX142" i="7"/>
  <c r="BK142" i="7"/>
  <c r="AX142" i="7"/>
  <c r="DB142" i="7"/>
  <c r="CO142" i="7"/>
  <c r="CB142" i="7"/>
  <c r="BO142" i="7"/>
  <c r="BB142" i="7"/>
  <c r="CJ143" i="7"/>
  <c r="CW143" i="7"/>
  <c r="BW143" i="7"/>
  <c r="BJ143" i="7"/>
  <c r="AW143" i="7"/>
  <c r="AJ143" i="7"/>
  <c r="DA143" i="7"/>
  <c r="CA143" i="7"/>
  <c r="CN143" i="7"/>
  <c r="BN143" i="7"/>
  <c r="BA143" i="7"/>
  <c r="AN143" i="7"/>
  <c r="DF143" i="7"/>
  <c r="CS143" i="7"/>
  <c r="CF143" i="7"/>
  <c r="BS143" i="7"/>
  <c r="BF143" i="7"/>
  <c r="AS143" i="7"/>
  <c r="CL144" i="7"/>
  <c r="CY144" i="7"/>
  <c r="BY144" i="7"/>
  <c r="BL144" i="7"/>
  <c r="AY144" i="7"/>
  <c r="AL144" i="7"/>
  <c r="DC144" i="7"/>
  <c r="CC144" i="7"/>
  <c r="CP144" i="7"/>
  <c r="BP144" i="7"/>
  <c r="BC144" i="7"/>
  <c r="AP144" i="7"/>
  <c r="CV145" i="7"/>
  <c r="CI145" i="7"/>
  <c r="BV145" i="7"/>
  <c r="BI145" i="7"/>
  <c r="AV145" i="7"/>
  <c r="AI145" i="7"/>
  <c r="CZ145" i="7"/>
  <c r="CM145" i="7"/>
  <c r="BZ145" i="7"/>
  <c r="BM145" i="7"/>
  <c r="AZ145" i="7"/>
  <c r="AM145" i="7"/>
  <c r="DD145" i="7"/>
  <c r="CQ145" i="7"/>
  <c r="CD145" i="7"/>
  <c r="BQ145" i="7"/>
  <c r="BD145" i="7"/>
  <c r="AQ145" i="7"/>
  <c r="CW146" i="7"/>
  <c r="CJ146" i="7"/>
  <c r="BW146" i="7"/>
  <c r="BJ146" i="7"/>
  <c r="AW146" i="7"/>
  <c r="AJ146" i="7"/>
  <c r="DA146" i="7"/>
  <c r="CN146" i="7"/>
  <c r="CA146" i="7"/>
  <c r="BN146" i="7"/>
  <c r="BA146" i="7"/>
  <c r="AN146" i="7"/>
  <c r="DF146" i="7"/>
  <c r="CS146" i="7"/>
  <c r="CF146" i="7"/>
  <c r="BS146" i="7"/>
  <c r="BF146" i="7"/>
  <c r="AS146" i="7"/>
  <c r="CY147" i="7"/>
  <c r="CL147" i="7"/>
  <c r="BY147" i="7"/>
  <c r="BL147" i="7"/>
  <c r="AY147" i="7"/>
  <c r="AL147" i="7"/>
  <c r="DC147" i="7"/>
  <c r="CP147" i="7"/>
  <c r="CC147" i="7"/>
  <c r="BP147" i="7"/>
  <c r="BC147" i="7"/>
  <c r="AP147" i="7"/>
  <c r="CV148" i="7"/>
  <c r="CI148" i="7"/>
  <c r="BV148" i="7"/>
  <c r="BI148" i="7"/>
  <c r="AV148" i="7"/>
  <c r="AI148" i="7"/>
  <c r="CZ148" i="7"/>
  <c r="CM148" i="7"/>
  <c r="BZ148" i="7"/>
  <c r="BM148" i="7"/>
  <c r="AZ148" i="7"/>
  <c r="AM148" i="7"/>
  <c r="DD148" i="7"/>
  <c r="CQ148" i="7"/>
  <c r="CD148" i="7"/>
  <c r="BQ148" i="7"/>
  <c r="BD148" i="7"/>
  <c r="AQ148" i="7"/>
  <c r="CX149" i="7"/>
  <c r="CK149" i="7"/>
  <c r="BX149" i="7"/>
  <c r="BK149" i="7"/>
  <c r="AX149" i="7"/>
  <c r="AK149" i="7"/>
  <c r="DB149" i="7"/>
  <c r="CO149" i="7"/>
  <c r="CB149" i="7"/>
  <c r="BO149" i="7"/>
  <c r="BB149" i="7"/>
  <c r="AO149" i="7"/>
  <c r="DF149" i="7"/>
  <c r="CS149" i="7"/>
  <c r="CF149" i="7"/>
  <c r="BF149" i="7"/>
  <c r="AS149" i="7"/>
  <c r="BS149" i="7"/>
  <c r="CZ150" i="7"/>
  <c r="CM150" i="7"/>
  <c r="BZ150" i="7"/>
  <c r="BM150" i="7"/>
  <c r="AZ150" i="7"/>
  <c r="AM150" i="7"/>
  <c r="DD150" i="7"/>
  <c r="CQ150" i="7"/>
  <c r="CD150" i="7"/>
  <c r="BQ150" i="7"/>
  <c r="BD150" i="7"/>
  <c r="AQ150" i="7"/>
  <c r="CJ151" i="7"/>
  <c r="CW151" i="7"/>
  <c r="BW151" i="7"/>
  <c r="BJ151" i="7"/>
  <c r="AW151" i="7"/>
  <c r="AJ151" i="7"/>
  <c r="DA151" i="7"/>
  <c r="CA151" i="7"/>
  <c r="CN151" i="7"/>
  <c r="BN151" i="7"/>
  <c r="BA151" i="7"/>
  <c r="AN151" i="7"/>
  <c r="CR151" i="7"/>
  <c r="DE151" i="7"/>
  <c r="CE151" i="7"/>
  <c r="BR151" i="7"/>
  <c r="BE151" i="7"/>
  <c r="AR151" i="7"/>
  <c r="CW152" i="7"/>
  <c r="BW152" i="7"/>
  <c r="CJ152" i="7"/>
  <c r="BJ152" i="7"/>
  <c r="AW152" i="7"/>
  <c r="AJ152" i="7"/>
  <c r="CN152" i="7"/>
  <c r="DA152" i="7"/>
  <c r="CA152" i="7"/>
  <c r="BN152" i="7"/>
  <c r="BA152" i="7"/>
  <c r="AN152" i="7"/>
  <c r="DE152" i="7"/>
  <c r="CE152" i="7"/>
  <c r="CR152" i="7"/>
  <c r="BR152" i="7"/>
  <c r="BE152" i="7"/>
  <c r="AR152" i="7"/>
  <c r="CX153" i="7"/>
  <c r="CK153" i="7"/>
  <c r="BX153" i="7"/>
  <c r="BK153" i="7"/>
  <c r="AX153" i="7"/>
  <c r="AK153" i="7"/>
  <c r="DB153" i="7"/>
  <c r="CO153" i="7"/>
  <c r="CB153" i="7"/>
  <c r="BO153" i="7"/>
  <c r="BB153" i="7"/>
  <c r="AO153" i="7"/>
  <c r="DF153" i="7"/>
  <c r="CS153" i="7"/>
  <c r="CF153" i="7"/>
  <c r="BF153" i="7"/>
  <c r="AS153" i="7"/>
  <c r="BS153" i="7"/>
  <c r="CL154" i="7"/>
  <c r="CY154" i="7"/>
  <c r="BY154" i="7"/>
  <c r="BL154" i="7"/>
  <c r="AY154" i="7"/>
  <c r="AL154" i="7"/>
  <c r="DD154" i="7"/>
  <c r="CQ154" i="7"/>
  <c r="CD154" i="7"/>
  <c r="BQ154" i="7"/>
  <c r="BD154" i="7"/>
  <c r="AQ154" i="7"/>
  <c r="CJ155" i="7"/>
  <c r="CW155" i="7"/>
  <c r="BW155" i="7"/>
  <c r="BJ155" i="7"/>
  <c r="AW155" i="7"/>
  <c r="AJ155" i="7"/>
  <c r="DA155" i="7"/>
  <c r="CA155" i="7"/>
  <c r="CN155" i="7"/>
  <c r="BN155" i="7"/>
  <c r="BA155" i="7"/>
  <c r="AN155" i="7"/>
  <c r="CR155" i="7"/>
  <c r="DE155" i="7"/>
  <c r="CE155" i="7"/>
  <c r="BR155" i="7"/>
  <c r="BE155" i="7"/>
  <c r="AR155" i="7"/>
  <c r="CX156" i="7"/>
  <c r="CK156" i="7"/>
  <c r="BX156" i="7"/>
  <c r="BK156" i="7"/>
  <c r="AX156" i="7"/>
  <c r="AK156" i="7"/>
  <c r="DB156" i="7"/>
  <c r="CO156" i="7"/>
  <c r="CB156" i="7"/>
  <c r="BB156" i="7"/>
  <c r="AO156" i="7"/>
  <c r="BO156" i="7"/>
  <c r="DF156" i="7"/>
  <c r="CS156" i="7"/>
  <c r="CF156" i="7"/>
  <c r="BS156" i="7"/>
  <c r="BF156" i="7"/>
  <c r="AS156" i="7"/>
  <c r="CY157" i="7"/>
  <c r="BY157" i="7"/>
  <c r="CL157" i="7"/>
  <c r="BL157" i="7"/>
  <c r="AY157" i="7"/>
  <c r="AL157" i="7"/>
  <c r="CP157" i="7"/>
  <c r="DC157" i="7"/>
  <c r="CC157" i="7"/>
  <c r="BP157" i="7"/>
  <c r="BC157" i="7"/>
  <c r="AP157" i="7"/>
  <c r="CV158" i="7"/>
  <c r="CI158" i="7"/>
  <c r="BV158" i="7"/>
  <c r="BI158" i="7"/>
  <c r="AV158" i="7"/>
  <c r="AI158" i="7"/>
  <c r="CZ158" i="7"/>
  <c r="CM158" i="7"/>
  <c r="BZ158" i="7"/>
  <c r="BM158" i="7"/>
  <c r="AZ158" i="7"/>
  <c r="AM158" i="7"/>
  <c r="DD158" i="7"/>
  <c r="CQ158" i="7"/>
  <c r="CD158" i="7"/>
  <c r="BQ158" i="7"/>
  <c r="BD158" i="7"/>
  <c r="AQ158" i="7"/>
  <c r="CW159" i="7"/>
  <c r="CJ159" i="7"/>
  <c r="BW159" i="7"/>
  <c r="BJ159" i="7"/>
  <c r="AW159" i="7"/>
  <c r="AJ159" i="7"/>
  <c r="DA159" i="7"/>
  <c r="CN159" i="7"/>
  <c r="CA159" i="7"/>
  <c r="BN159" i="7"/>
  <c r="BA159" i="7"/>
  <c r="AN159" i="7"/>
  <c r="DE159" i="7"/>
  <c r="CR159" i="7"/>
  <c r="CE159" i="7"/>
  <c r="BR159" i="7"/>
  <c r="BE159" i="7"/>
  <c r="AR159" i="7"/>
  <c r="CW160" i="7"/>
  <c r="CJ160" i="7"/>
  <c r="BW160" i="7"/>
  <c r="BJ160" i="7"/>
  <c r="AW160" i="7"/>
  <c r="AJ160" i="7"/>
  <c r="DB160" i="7"/>
  <c r="CO160" i="7"/>
  <c r="CB160" i="7"/>
  <c r="BB160" i="7"/>
  <c r="AO160" i="7"/>
  <c r="BO160" i="7"/>
  <c r="DF160" i="7"/>
  <c r="CS160" i="7"/>
  <c r="CF160" i="7"/>
  <c r="BS160" i="7"/>
  <c r="BF160" i="7"/>
  <c r="AS160" i="7"/>
  <c r="CY161" i="7"/>
  <c r="CL161" i="7"/>
  <c r="BY161" i="7"/>
  <c r="BL161" i="7"/>
  <c r="AY161" i="7"/>
  <c r="AL161" i="7"/>
  <c r="DC161" i="7"/>
  <c r="CP161" i="7"/>
  <c r="CC161" i="7"/>
  <c r="BP161" i="7"/>
  <c r="BC161" i="7"/>
  <c r="AP161" i="7"/>
  <c r="CU162" i="7"/>
  <c r="CH162" i="7"/>
  <c r="BU162" i="7"/>
  <c r="BH162" i="7"/>
  <c r="AU162" i="7"/>
  <c r="AH162" i="7"/>
  <c r="CZ162" i="7"/>
  <c r="CM162" i="7"/>
  <c r="BZ162" i="7"/>
  <c r="BM162" i="7"/>
  <c r="AZ162" i="7"/>
  <c r="AM162" i="7"/>
  <c r="DD162" i="7"/>
  <c r="CQ162" i="7"/>
  <c r="CD162" i="7"/>
  <c r="BQ162" i="7"/>
  <c r="BD162" i="7"/>
  <c r="AQ162" i="7"/>
  <c r="CV163" i="7"/>
  <c r="CI163" i="7"/>
  <c r="BV163" i="7"/>
  <c r="BI163" i="7"/>
  <c r="AV163" i="7"/>
  <c r="AI163" i="7"/>
  <c r="CZ163" i="7"/>
  <c r="CM163" i="7"/>
  <c r="BZ163" i="7"/>
  <c r="BM163" i="7"/>
  <c r="AZ163" i="7"/>
  <c r="AM163" i="7"/>
  <c r="DD163" i="7"/>
  <c r="CQ163" i="7"/>
  <c r="CD163" i="7"/>
  <c r="BQ163" i="7"/>
  <c r="BD163" i="7"/>
  <c r="AQ163" i="7"/>
  <c r="CX164" i="7"/>
  <c r="CK164" i="7"/>
  <c r="BX164" i="7"/>
  <c r="BK164" i="7"/>
  <c r="AX164" i="7"/>
  <c r="AK164" i="7"/>
  <c r="DB164" i="7"/>
  <c r="CO164" i="7"/>
  <c r="CB164" i="7"/>
  <c r="BB164" i="7"/>
  <c r="AO164" i="7"/>
  <c r="BO164" i="7"/>
  <c r="DF164" i="7"/>
  <c r="CS164" i="7"/>
  <c r="CF164" i="7"/>
  <c r="BS164" i="7"/>
  <c r="BF164" i="7"/>
  <c r="AS164" i="7"/>
  <c r="CY165" i="7"/>
  <c r="CL165" i="7"/>
  <c r="BY165" i="7"/>
  <c r="BL165" i="7"/>
  <c r="AY165" i="7"/>
  <c r="AL140" i="9" s="1"/>
  <c r="AL165" i="7"/>
  <c r="AL102" i="9" s="1"/>
  <c r="DC165" i="7"/>
  <c r="CP165" i="7"/>
  <c r="CC165" i="7"/>
  <c r="BP165" i="7"/>
  <c r="BC165" i="7"/>
  <c r="AP140" i="9" s="1"/>
  <c r="AP165" i="7"/>
  <c r="AP102" i="9" s="1"/>
  <c r="CV166" i="7"/>
  <c r="CI166" i="7"/>
  <c r="BV166" i="7"/>
  <c r="BI166" i="7"/>
  <c r="AV166" i="7"/>
  <c r="AI166" i="7"/>
  <c r="DA166" i="7"/>
  <c r="CN166" i="7"/>
  <c r="CA166" i="7"/>
  <c r="BN166" i="7"/>
  <c r="BA166" i="7"/>
  <c r="AN166" i="7"/>
  <c r="DE166" i="7"/>
  <c r="CR166" i="7"/>
  <c r="CE166" i="7"/>
  <c r="BR166" i="7"/>
  <c r="BE166" i="7"/>
  <c r="AR166" i="7"/>
  <c r="CX167" i="7"/>
  <c r="CK167" i="7"/>
  <c r="BX167" i="7"/>
  <c r="AX167" i="7"/>
  <c r="AK167" i="7"/>
  <c r="BK167" i="7"/>
  <c r="DB167" i="7"/>
  <c r="CO167" i="7"/>
  <c r="CB167" i="7"/>
  <c r="BO167" i="7"/>
  <c r="BB167" i="7"/>
  <c r="AO167" i="7"/>
  <c r="DF167" i="7"/>
  <c r="CS167" i="7"/>
  <c r="CF167" i="7"/>
  <c r="BF167" i="7"/>
  <c r="AS167" i="7"/>
  <c r="BS167" i="7"/>
  <c r="CZ168" i="7"/>
  <c r="CM168" i="7"/>
  <c r="BZ168" i="7"/>
  <c r="BM168" i="7"/>
  <c r="AZ168" i="7"/>
  <c r="AM168" i="7"/>
  <c r="DD168" i="7"/>
  <c r="CQ168" i="7"/>
  <c r="CD168" i="7"/>
  <c r="BQ168" i="7"/>
  <c r="BD168" i="7"/>
  <c r="AQ168" i="7"/>
  <c r="CW169" i="7"/>
  <c r="CJ169" i="7"/>
  <c r="BW169" i="7"/>
  <c r="BJ169" i="7"/>
  <c r="AW169" i="7"/>
  <c r="AJ169" i="7"/>
  <c r="DA169" i="7"/>
  <c r="CN169" i="7"/>
  <c r="CA169" i="7"/>
  <c r="BN169" i="7"/>
  <c r="BA169" i="7"/>
  <c r="AN169" i="7"/>
  <c r="DE169" i="7"/>
  <c r="CR169" i="7"/>
  <c r="CE169" i="7"/>
  <c r="BR169" i="7"/>
  <c r="BE169" i="7"/>
  <c r="AR169" i="7"/>
  <c r="CX170" i="7"/>
  <c r="CK170" i="7"/>
  <c r="BX170" i="7"/>
  <c r="BK170" i="7"/>
  <c r="AX170" i="7"/>
  <c r="AK141" i="9" s="1"/>
  <c r="AK170" i="7"/>
  <c r="AK103" i="9" s="1"/>
  <c r="DB170" i="7"/>
  <c r="CO170" i="7"/>
  <c r="CB170" i="7"/>
  <c r="BB170" i="7"/>
  <c r="AO141" i="9" s="1"/>
  <c r="AO170" i="7"/>
  <c r="AO103" i="9" s="1"/>
  <c r="BO170" i="7"/>
  <c r="DF170" i="7"/>
  <c r="CS170" i="7"/>
  <c r="CF170" i="7"/>
  <c r="BS170" i="7"/>
  <c r="BF170" i="7"/>
  <c r="AS141" i="9" s="1"/>
  <c r="AS170" i="7"/>
  <c r="AS103" i="9" s="1"/>
  <c r="CY171" i="7"/>
  <c r="CL171" i="7"/>
  <c r="BY171" i="7"/>
  <c r="BL171" i="7"/>
  <c r="AY171" i="7"/>
  <c r="AL171" i="7"/>
  <c r="DC171" i="7"/>
  <c r="CP171" i="7"/>
  <c r="CC171" i="7"/>
  <c r="BP171" i="7"/>
  <c r="BC171" i="7"/>
  <c r="AP171" i="7"/>
  <c r="CV172" i="7"/>
  <c r="CI172" i="7"/>
  <c r="BV172" i="7"/>
  <c r="BI172" i="7"/>
  <c r="AV172" i="7"/>
  <c r="AI172" i="7"/>
  <c r="DA172" i="7"/>
  <c r="CN172" i="7"/>
  <c r="CA172" i="7"/>
  <c r="BN172" i="7"/>
  <c r="AN172" i="7"/>
  <c r="BA172" i="7"/>
  <c r="DE172" i="7"/>
  <c r="CR172" i="7"/>
  <c r="CE172" i="7"/>
  <c r="BR172" i="7"/>
  <c r="AR172" i="7"/>
  <c r="BE172" i="7"/>
  <c r="CY173" i="7"/>
  <c r="CL173" i="7"/>
  <c r="BY173" i="7"/>
  <c r="BL173" i="7"/>
  <c r="AY173" i="7"/>
  <c r="AL173" i="7"/>
  <c r="DC173" i="7"/>
  <c r="CP173" i="7"/>
  <c r="CC173" i="7"/>
  <c r="BP173" i="7"/>
  <c r="BC173" i="7"/>
  <c r="AP173" i="7"/>
  <c r="CV174" i="7"/>
  <c r="CI174" i="7"/>
  <c r="BV174" i="7"/>
  <c r="BI174" i="7"/>
  <c r="AV174" i="7"/>
  <c r="AI174" i="7"/>
  <c r="DA174" i="7"/>
  <c r="CN174" i="7"/>
  <c r="CA174" i="7"/>
  <c r="BN174" i="7"/>
  <c r="AN174" i="7"/>
  <c r="BA174" i="7"/>
  <c r="DE174" i="7"/>
  <c r="CR174" i="7"/>
  <c r="CE174" i="7"/>
  <c r="BR174" i="7"/>
  <c r="BE174" i="7"/>
  <c r="AR174" i="7"/>
  <c r="CY175" i="7"/>
  <c r="CL175" i="7"/>
  <c r="BY175" i="7"/>
  <c r="BL175" i="7"/>
  <c r="AY175" i="7"/>
  <c r="AL175" i="7"/>
  <c r="DC175" i="7"/>
  <c r="CP175" i="7"/>
  <c r="CC175" i="7"/>
  <c r="BP175" i="7"/>
  <c r="BC175" i="7"/>
  <c r="AP175" i="7"/>
  <c r="CU176" i="7"/>
  <c r="CH176" i="7"/>
  <c r="BU176" i="7"/>
  <c r="BH176" i="7"/>
  <c r="AU176" i="7"/>
  <c r="AH176" i="7"/>
  <c r="CY176" i="7"/>
  <c r="CL176" i="7"/>
  <c r="BY176" i="7"/>
  <c r="BL176" i="7"/>
  <c r="AY176" i="7"/>
  <c r="AL176" i="7"/>
  <c r="DC176" i="7"/>
  <c r="CP176" i="7"/>
  <c r="CC176" i="7"/>
  <c r="BP176" i="7"/>
  <c r="BC176" i="7"/>
  <c r="AP176" i="7"/>
  <c r="CU177" i="7"/>
  <c r="CH177" i="7"/>
  <c r="BU177" i="7"/>
  <c r="BH177" i="7"/>
  <c r="AU177" i="7"/>
  <c r="AH177" i="7"/>
  <c r="CY177" i="7"/>
  <c r="CL177" i="7"/>
  <c r="BY177" i="7"/>
  <c r="BL177" i="7"/>
  <c r="AY177" i="7"/>
  <c r="AL177" i="7"/>
  <c r="DC177" i="7"/>
  <c r="CP177" i="7"/>
  <c r="CC177" i="7"/>
  <c r="BP177" i="7"/>
  <c r="BC177" i="7"/>
  <c r="AP177" i="7"/>
  <c r="CU178" i="7"/>
  <c r="CH178" i="7"/>
  <c r="BU178" i="7"/>
  <c r="BH178" i="7"/>
  <c r="AU178" i="7"/>
  <c r="AH178" i="7"/>
  <c r="DA178" i="7"/>
  <c r="CN178" i="7"/>
  <c r="CA178" i="7"/>
  <c r="BN178" i="7"/>
  <c r="AN178" i="7"/>
  <c r="BA178" i="7"/>
  <c r="DE178" i="7"/>
  <c r="CR178" i="7"/>
  <c r="CE178" i="7"/>
  <c r="BR178" i="7"/>
  <c r="BE178" i="7"/>
  <c r="AR178" i="7"/>
  <c r="Y208" i="7"/>
  <c r="CX44" i="7"/>
  <c r="CK44" i="7"/>
  <c r="BX44" i="7"/>
  <c r="BK44" i="7"/>
  <c r="AX44" i="7"/>
  <c r="CX94" i="7"/>
  <c r="CK94" i="7"/>
  <c r="BX94" i="7"/>
  <c r="BK94" i="7"/>
  <c r="AX94" i="7"/>
  <c r="CX102" i="7"/>
  <c r="CK102" i="7"/>
  <c r="BX102" i="7"/>
  <c r="BK102" i="7"/>
  <c r="AX102" i="7"/>
  <c r="CK110" i="7"/>
  <c r="CX110" i="7"/>
  <c r="BX110" i="7"/>
  <c r="BK110" i="7"/>
  <c r="AX110" i="7"/>
  <c r="CX160" i="7"/>
  <c r="CK160" i="7"/>
  <c r="BX160" i="7"/>
  <c r="BK160" i="7"/>
  <c r="AX160" i="7"/>
  <c r="AK160" i="7"/>
  <c r="DC53" i="7"/>
  <c r="CP53" i="7"/>
  <c r="CC53" i="7"/>
  <c r="BP53" i="7"/>
  <c r="BC53" i="7"/>
  <c r="CZ5" i="7"/>
  <c r="CM5" i="7"/>
  <c r="BZ5" i="7"/>
  <c r="AZ5" i="7"/>
  <c r="DD5" i="7"/>
  <c r="CQ5" i="7"/>
  <c r="CD5" i="7"/>
  <c r="BD5" i="7"/>
  <c r="BJ6" i="7"/>
  <c r="AW6" i="7"/>
  <c r="BN6" i="7"/>
  <c r="BA6" i="7"/>
  <c r="BR6" i="7"/>
  <c r="BE6" i="7"/>
  <c r="BK7" i="7"/>
  <c r="CX7" i="7"/>
  <c r="CK7" i="7"/>
  <c r="BX7" i="7"/>
  <c r="AX7" i="7"/>
  <c r="BO7" i="7"/>
  <c r="DB7" i="7"/>
  <c r="CO7" i="7"/>
  <c r="CB7" i="7"/>
  <c r="BB7" i="7"/>
  <c r="BS7" i="7"/>
  <c r="DF7" i="7"/>
  <c r="CS7" i="7"/>
  <c r="CF7" i="7"/>
  <c r="BF7" i="7"/>
  <c r="CY8" i="7"/>
  <c r="CL8" i="7"/>
  <c r="BY8" i="7"/>
  <c r="BL8" i="7"/>
  <c r="AY8" i="7"/>
  <c r="DC8" i="7"/>
  <c r="CP8" i="7"/>
  <c r="CC8" i="7"/>
  <c r="BP8" i="7"/>
  <c r="BC8" i="7"/>
  <c r="CU9" i="7"/>
  <c r="CH9" i="7"/>
  <c r="BU9" i="7"/>
  <c r="BH9" i="7"/>
  <c r="AU9" i="7"/>
  <c r="CY9" i="7"/>
  <c r="CL9" i="7"/>
  <c r="BY9" i="7"/>
  <c r="BL9" i="7"/>
  <c r="AY9" i="7"/>
  <c r="DE9" i="7"/>
  <c r="CR9" i="7"/>
  <c r="CE9" i="7"/>
  <c r="BR9" i="7"/>
  <c r="BE9" i="7"/>
  <c r="CY10" i="7"/>
  <c r="CL10" i="7"/>
  <c r="BY10" i="7"/>
  <c r="BL10" i="7"/>
  <c r="AY10" i="7"/>
  <c r="DC10" i="7"/>
  <c r="CP10" i="7"/>
  <c r="CC10" i="7"/>
  <c r="BP10" i="7"/>
  <c r="BC10" i="7"/>
  <c r="BI11" i="7"/>
  <c r="CV11" i="7"/>
  <c r="CI11" i="7"/>
  <c r="BV11" i="7"/>
  <c r="AV11" i="7"/>
  <c r="DA11" i="7"/>
  <c r="CN11" i="7"/>
  <c r="CA11" i="7"/>
  <c r="BN11" i="7"/>
  <c r="BA11" i="7"/>
  <c r="DE11" i="7"/>
  <c r="CR11" i="7"/>
  <c r="CE11" i="7"/>
  <c r="BR11" i="7"/>
  <c r="BE11" i="7"/>
  <c r="CY12" i="7"/>
  <c r="CL12" i="7"/>
  <c r="BY12" i="7"/>
  <c r="BL12" i="7"/>
  <c r="AY12" i="7"/>
  <c r="DC12" i="7"/>
  <c r="CP12" i="7"/>
  <c r="CC12" i="7"/>
  <c r="BP12" i="7"/>
  <c r="BC12" i="7"/>
  <c r="BI13" i="7"/>
  <c r="CV13" i="7"/>
  <c r="CI13" i="7"/>
  <c r="BV13" i="7"/>
  <c r="AV13" i="7"/>
  <c r="BM13" i="7"/>
  <c r="CZ13" i="7"/>
  <c r="CM13" i="7"/>
  <c r="BZ13" i="7"/>
  <c r="AZ13" i="7"/>
  <c r="BQ13" i="7"/>
  <c r="DD13" i="7"/>
  <c r="CQ13" i="7"/>
  <c r="CD13" i="7"/>
  <c r="BD13" i="7"/>
  <c r="BK14" i="7"/>
  <c r="CX14" i="7"/>
  <c r="CK14" i="7"/>
  <c r="BX14" i="7"/>
  <c r="AX14" i="7"/>
  <c r="DC14" i="7"/>
  <c r="CP14" i="7"/>
  <c r="CC14" i="7"/>
  <c r="BP14" i="7"/>
  <c r="BC14" i="7"/>
  <c r="BK15" i="7"/>
  <c r="CX15" i="7"/>
  <c r="CK15" i="7"/>
  <c r="BX15" i="7"/>
  <c r="AX15" i="7"/>
  <c r="BO15" i="7"/>
  <c r="DB15" i="7"/>
  <c r="CO15" i="7"/>
  <c r="CB15" i="7"/>
  <c r="BB15" i="7"/>
  <c r="BS15" i="7"/>
  <c r="DF15" i="7"/>
  <c r="CS15" i="7"/>
  <c r="CF15" i="7"/>
  <c r="BF15" i="7"/>
  <c r="CY16" i="7"/>
  <c r="CL16" i="7"/>
  <c r="BY16" i="7"/>
  <c r="BL16" i="7"/>
  <c r="AY16" i="7"/>
  <c r="DC16" i="7"/>
  <c r="CP16" i="7"/>
  <c r="CC16" i="7"/>
  <c r="BP16" i="7"/>
  <c r="BC16" i="7"/>
  <c r="CU17" i="7"/>
  <c r="CH17" i="7"/>
  <c r="BU17" i="7"/>
  <c r="BH17" i="7"/>
  <c r="AU17" i="7"/>
  <c r="BM17" i="7"/>
  <c r="CZ17" i="7"/>
  <c r="CM17" i="7"/>
  <c r="BZ17" i="7"/>
  <c r="AZ17" i="7"/>
  <c r="BQ17" i="7"/>
  <c r="DD17" i="7"/>
  <c r="CQ17" i="7"/>
  <c r="CD17" i="7"/>
  <c r="BD17" i="7"/>
  <c r="BK18" i="7"/>
  <c r="CX18" i="7"/>
  <c r="CK18" i="7"/>
  <c r="BX18" i="7"/>
  <c r="AX18" i="7"/>
  <c r="BO18" i="7"/>
  <c r="DB18" i="7"/>
  <c r="CO18" i="7"/>
  <c r="CB18" i="7"/>
  <c r="BB18" i="7"/>
  <c r="BS18" i="7"/>
  <c r="DF18" i="7"/>
  <c r="CS18" i="7"/>
  <c r="CF18" i="7"/>
  <c r="BF18" i="7"/>
  <c r="CY19" i="7"/>
  <c r="CL19" i="7"/>
  <c r="BY19" i="7"/>
  <c r="BL19" i="7"/>
  <c r="AY19" i="7"/>
  <c r="DC19" i="7"/>
  <c r="CP19" i="7"/>
  <c r="CC19" i="7"/>
  <c r="BP19" i="7"/>
  <c r="BC19" i="7"/>
  <c r="BI20" i="7"/>
  <c r="CV20" i="7"/>
  <c r="CI20" i="7"/>
  <c r="BV20" i="7"/>
  <c r="AV20" i="7"/>
  <c r="DA20" i="7"/>
  <c r="CN20" i="7"/>
  <c r="CA20" i="7"/>
  <c r="BN20" i="7"/>
  <c r="BA20" i="7"/>
  <c r="DE20" i="7"/>
  <c r="CR20" i="7"/>
  <c r="CE20" i="7"/>
  <c r="BR20" i="7"/>
  <c r="BE20" i="7"/>
  <c r="BK21" i="7"/>
  <c r="CX21" i="7"/>
  <c r="CK21" i="7"/>
  <c r="BX21" i="7"/>
  <c r="AX21" i="7"/>
  <c r="BO21" i="7"/>
  <c r="DB21" i="7"/>
  <c r="CO21" i="7"/>
  <c r="CB21" i="7"/>
  <c r="BB21" i="7"/>
  <c r="BS21" i="7"/>
  <c r="DF21" i="7"/>
  <c r="CS21" i="7"/>
  <c r="CF21" i="7"/>
  <c r="BF21" i="7"/>
  <c r="CY22" i="7"/>
  <c r="CL22" i="7"/>
  <c r="BY22" i="7"/>
  <c r="BL22" i="7"/>
  <c r="AY22" i="7"/>
  <c r="DC22" i="7"/>
  <c r="CP22" i="7"/>
  <c r="CC22" i="7"/>
  <c r="BP22" i="7"/>
  <c r="BC22" i="7"/>
  <c r="CW23" i="7"/>
  <c r="CJ23" i="7"/>
  <c r="BW23" i="7"/>
  <c r="BJ23" i="7"/>
  <c r="AW23" i="7"/>
  <c r="DA23" i="7"/>
  <c r="CN23" i="7"/>
  <c r="CA23" i="7"/>
  <c r="BN23" i="7"/>
  <c r="BA23" i="7"/>
  <c r="DE23" i="7"/>
  <c r="CR23" i="7"/>
  <c r="CE23" i="7"/>
  <c r="BR23" i="7"/>
  <c r="BE23" i="7"/>
  <c r="DA24" i="7"/>
  <c r="CN24" i="7"/>
  <c r="CA24" i="7"/>
  <c r="BN24" i="7"/>
  <c r="BA24" i="7"/>
  <c r="BS24" i="7"/>
  <c r="DF24" i="7"/>
  <c r="CS24" i="7"/>
  <c r="CF24" i="7"/>
  <c r="BF24" i="7"/>
  <c r="CY25" i="7"/>
  <c r="CL25" i="7"/>
  <c r="BY25" i="7"/>
  <c r="BL25" i="7"/>
  <c r="AY25" i="7"/>
  <c r="DE25" i="7"/>
  <c r="CR25" i="7"/>
  <c r="CE25" i="7"/>
  <c r="BR25" i="7"/>
  <c r="BE25" i="7"/>
  <c r="BK26" i="7"/>
  <c r="CX26" i="7"/>
  <c r="CK26" i="7"/>
  <c r="BX26" i="7"/>
  <c r="AX26" i="7"/>
  <c r="DC26" i="7"/>
  <c r="CP26" i="7"/>
  <c r="CC26" i="7"/>
  <c r="BP26" i="7"/>
  <c r="BC26" i="7"/>
  <c r="BI27" i="7"/>
  <c r="CV27" i="7"/>
  <c r="CI27" i="7"/>
  <c r="BV27" i="7"/>
  <c r="AV27" i="7"/>
  <c r="DA27" i="7"/>
  <c r="CN27" i="7"/>
  <c r="CA27" i="7"/>
  <c r="BN27" i="7"/>
  <c r="BA27" i="7"/>
  <c r="DE27" i="7"/>
  <c r="CR27" i="7"/>
  <c r="CE27" i="7"/>
  <c r="BR27" i="7"/>
  <c r="BE27" i="7"/>
  <c r="CY28" i="7"/>
  <c r="CL28" i="7"/>
  <c r="BY28" i="7"/>
  <c r="BL28" i="7"/>
  <c r="AY28" i="7"/>
  <c r="DC28" i="7"/>
  <c r="CP28" i="7"/>
  <c r="CC28" i="7"/>
  <c r="BP28" i="7"/>
  <c r="BC28" i="7"/>
  <c r="CU29" i="7"/>
  <c r="CH29" i="7"/>
  <c r="BU29" i="7"/>
  <c r="BH29" i="7"/>
  <c r="AU29" i="7"/>
  <c r="BM29" i="7"/>
  <c r="CZ29" i="7"/>
  <c r="CM29" i="7"/>
  <c r="BZ29" i="7"/>
  <c r="AZ29" i="7"/>
  <c r="BQ29" i="7"/>
  <c r="DD29" i="7"/>
  <c r="CQ29" i="7"/>
  <c r="CD29" i="7"/>
  <c r="BD29" i="7"/>
  <c r="CW30" i="7"/>
  <c r="CJ30" i="7"/>
  <c r="BW30" i="7"/>
  <c r="BJ30" i="7"/>
  <c r="AW30" i="7"/>
  <c r="DA30" i="7"/>
  <c r="CN30" i="7"/>
  <c r="CA30" i="7"/>
  <c r="BN30" i="7"/>
  <c r="BA30" i="7"/>
  <c r="DE30" i="7"/>
  <c r="CR30" i="7"/>
  <c r="CE30" i="7"/>
  <c r="BR30" i="7"/>
  <c r="BE30" i="7"/>
  <c r="BY31" i="7"/>
  <c r="CY31" i="7"/>
  <c r="BL31" i="7"/>
  <c r="CL31" i="7"/>
  <c r="AY31" i="7"/>
  <c r="DD31" i="7"/>
  <c r="CQ31" i="7"/>
  <c r="BQ31" i="7"/>
  <c r="CD31" i="7"/>
  <c r="BD31" i="7"/>
  <c r="CV32" i="7"/>
  <c r="CI32" i="7"/>
  <c r="BV32" i="7"/>
  <c r="BI32" i="7"/>
  <c r="AV32" i="7"/>
  <c r="CN32" i="7"/>
  <c r="DA32" i="7"/>
  <c r="CA32" i="7"/>
  <c r="BN32" i="7"/>
  <c r="BA32" i="7"/>
  <c r="DE32" i="7"/>
  <c r="CE32" i="7"/>
  <c r="CR32" i="7"/>
  <c r="BR32" i="7"/>
  <c r="BE32" i="7"/>
  <c r="CX33" i="7"/>
  <c r="CK33" i="7"/>
  <c r="BX33" i="7"/>
  <c r="BK33" i="7"/>
  <c r="AX33" i="7"/>
  <c r="DB33" i="7"/>
  <c r="CO33" i="7"/>
  <c r="CB33" i="7"/>
  <c r="BO33" i="7"/>
  <c r="BB33" i="7"/>
  <c r="DF33" i="7"/>
  <c r="CS33" i="7"/>
  <c r="CF33" i="7"/>
  <c r="BS33" i="7"/>
  <c r="BF33" i="7"/>
  <c r="CZ34" i="7"/>
  <c r="CM34" i="7"/>
  <c r="BZ34" i="7"/>
  <c r="BM34" i="7"/>
  <c r="AZ34" i="7"/>
  <c r="DD34" i="7"/>
  <c r="CQ34" i="7"/>
  <c r="CD34" i="7"/>
  <c r="BQ34" i="7"/>
  <c r="BD34" i="7"/>
  <c r="CV35" i="7"/>
  <c r="CI35" i="7"/>
  <c r="BV35" i="7"/>
  <c r="BI35" i="7"/>
  <c r="AV35" i="7"/>
  <c r="CZ35" i="7"/>
  <c r="CM35" i="7"/>
  <c r="BZ35" i="7"/>
  <c r="BM35" i="7"/>
  <c r="AZ35" i="7"/>
  <c r="DD35" i="7"/>
  <c r="CQ35" i="7"/>
  <c r="CD35" i="7"/>
  <c r="BD35" i="7"/>
  <c r="BQ35" i="7"/>
  <c r="CY36" i="7"/>
  <c r="CL36" i="7"/>
  <c r="BY36" i="7"/>
  <c r="BL36" i="7"/>
  <c r="AY36" i="7"/>
  <c r="DC36" i="7"/>
  <c r="CP36" i="7"/>
  <c r="CC36" i="7"/>
  <c r="BP36" i="7"/>
  <c r="BC36" i="7"/>
  <c r="CW37" i="7"/>
  <c r="CJ37" i="7"/>
  <c r="BW37" i="7"/>
  <c r="BJ37" i="7"/>
  <c r="AW37" i="7"/>
  <c r="DA37" i="7"/>
  <c r="CN37" i="7"/>
  <c r="CA37" i="7"/>
  <c r="BN37" i="7"/>
  <c r="BA37" i="7"/>
  <c r="DE37" i="7"/>
  <c r="CR37" i="7"/>
  <c r="CE37" i="7"/>
  <c r="BR37" i="7"/>
  <c r="BE37" i="7"/>
  <c r="CW38" i="7"/>
  <c r="CJ38" i="7"/>
  <c r="BW38" i="7"/>
  <c r="BJ38" i="7"/>
  <c r="AW38" i="7"/>
  <c r="DA38" i="7"/>
  <c r="CN38" i="7"/>
  <c r="CA38" i="7"/>
  <c r="BN38" i="7"/>
  <c r="BA38" i="7"/>
  <c r="DE38" i="7"/>
  <c r="CR38" i="7"/>
  <c r="CE38" i="7"/>
  <c r="BR38" i="7"/>
  <c r="BE38" i="7"/>
  <c r="CX39" i="7"/>
  <c r="CK39" i="7"/>
  <c r="BX39" i="7"/>
  <c r="BK39" i="7"/>
  <c r="AX39" i="7"/>
  <c r="DC39" i="7"/>
  <c r="CP39" i="7"/>
  <c r="CC39" i="7"/>
  <c r="BP39" i="7"/>
  <c r="BC39" i="7"/>
  <c r="CV40" i="7"/>
  <c r="CI40" i="7"/>
  <c r="BV40" i="7"/>
  <c r="BI40" i="7"/>
  <c r="AV40" i="7"/>
  <c r="CZ40" i="7"/>
  <c r="CM40" i="7"/>
  <c r="BZ40" i="7"/>
  <c r="BM40" i="7"/>
  <c r="AZ40" i="7"/>
  <c r="DE40" i="7"/>
  <c r="CR40" i="7"/>
  <c r="CE40" i="7"/>
  <c r="BR40" i="7"/>
  <c r="BE40" i="7"/>
  <c r="CW41" i="7"/>
  <c r="CJ41" i="7"/>
  <c r="BW41" i="7"/>
  <c r="BJ41" i="7"/>
  <c r="AW41" i="7"/>
  <c r="DB41" i="7"/>
  <c r="CO41" i="7"/>
  <c r="CB41" i="7"/>
  <c r="BO41" i="7"/>
  <c r="BB41" i="7"/>
  <c r="DF41" i="7"/>
  <c r="CS41" i="7"/>
  <c r="CF41" i="7"/>
  <c r="BS41" i="7"/>
  <c r="BF41" i="7"/>
  <c r="DA42" i="7"/>
  <c r="CN42" i="7"/>
  <c r="CA42" i="7"/>
  <c r="BN42" i="7"/>
  <c r="BA42" i="7"/>
  <c r="DE42" i="7"/>
  <c r="CR42" i="7"/>
  <c r="CE42" i="7"/>
  <c r="BR42" i="7"/>
  <c r="BE42" i="7"/>
  <c r="CX43" i="7"/>
  <c r="CK43" i="7"/>
  <c r="BX43" i="7"/>
  <c r="BK43" i="7"/>
  <c r="AX43" i="7"/>
  <c r="DC43" i="7"/>
  <c r="CP43" i="7"/>
  <c r="CC43" i="7"/>
  <c r="BP43" i="7"/>
  <c r="BC43" i="7"/>
  <c r="CY44" i="7"/>
  <c r="CL44" i="7"/>
  <c r="BY44" i="7"/>
  <c r="BL44" i="7"/>
  <c r="AY44" i="7"/>
  <c r="DC44" i="7"/>
  <c r="CP44" i="7"/>
  <c r="CC44" i="7"/>
  <c r="BP44" i="7"/>
  <c r="BC44" i="7"/>
  <c r="CW45" i="7"/>
  <c r="CJ45" i="7"/>
  <c r="BW45" i="7"/>
  <c r="BJ45" i="7"/>
  <c r="AW45" i="7"/>
  <c r="DA45" i="7"/>
  <c r="CN45" i="7"/>
  <c r="CA45" i="7"/>
  <c r="BN45" i="7"/>
  <c r="BA45" i="7"/>
  <c r="DF45" i="7"/>
  <c r="CS45" i="7"/>
  <c r="CF45" i="7"/>
  <c r="BS45" i="7"/>
  <c r="BF45" i="7"/>
  <c r="CY46" i="7"/>
  <c r="CL46" i="7"/>
  <c r="BY46" i="7"/>
  <c r="BL46" i="7"/>
  <c r="AY46" i="7"/>
  <c r="DC46" i="7"/>
  <c r="CP46" i="7"/>
  <c r="CC46" i="7"/>
  <c r="BP46" i="7"/>
  <c r="BC46" i="7"/>
  <c r="CV47" i="7"/>
  <c r="CI47" i="7"/>
  <c r="BV47" i="7"/>
  <c r="BI47" i="7"/>
  <c r="AV47" i="7"/>
  <c r="DB47" i="7"/>
  <c r="CO47" i="7"/>
  <c r="CB47" i="7"/>
  <c r="BO47" i="7"/>
  <c r="BB47" i="7"/>
  <c r="DF47" i="7"/>
  <c r="CS47" i="7"/>
  <c r="CF47" i="7"/>
  <c r="BS47" i="7"/>
  <c r="BF47" i="7"/>
  <c r="CZ48" i="7"/>
  <c r="CM48" i="7"/>
  <c r="BZ48" i="7"/>
  <c r="BM48" i="7"/>
  <c r="AZ48" i="7"/>
  <c r="DD48" i="7"/>
  <c r="CQ48" i="7"/>
  <c r="CD48" i="7"/>
  <c r="BQ48" i="7"/>
  <c r="BD48" i="7"/>
  <c r="CW49" i="7"/>
  <c r="CJ49" i="7"/>
  <c r="BW49" i="7"/>
  <c r="BJ49" i="7"/>
  <c r="AW49" i="7"/>
  <c r="DB49" i="7"/>
  <c r="CO49" i="7"/>
  <c r="CB49" i="7"/>
  <c r="BO49" i="7"/>
  <c r="BB49" i="7"/>
  <c r="DF49" i="7"/>
  <c r="CS49" i="7"/>
  <c r="CF49" i="7"/>
  <c r="BS49" i="7"/>
  <c r="BF49" i="7"/>
  <c r="DC50" i="7"/>
  <c r="CP50" i="7"/>
  <c r="CC50" i="7"/>
  <c r="BP50" i="7"/>
  <c r="BC50" i="7"/>
  <c r="CV51" i="7"/>
  <c r="CI51" i="7"/>
  <c r="BV51" i="7"/>
  <c r="BI51" i="7"/>
  <c r="AV51" i="7"/>
  <c r="DA51" i="7"/>
  <c r="CN51" i="7"/>
  <c r="CA51" i="7"/>
  <c r="BN51" i="7"/>
  <c r="BA51" i="7"/>
  <c r="DE51" i="7"/>
  <c r="CR51" i="7"/>
  <c r="CE51" i="7"/>
  <c r="BR51" i="7"/>
  <c r="BE51" i="7"/>
  <c r="CY52" i="7"/>
  <c r="CL52" i="7"/>
  <c r="BY52" i="7"/>
  <c r="BL52" i="7"/>
  <c r="AY52" i="7"/>
  <c r="DC52" i="7"/>
  <c r="CP52" i="7"/>
  <c r="CC52" i="7"/>
  <c r="BP52" i="7"/>
  <c r="BC52" i="7"/>
  <c r="CW53" i="7"/>
  <c r="CJ53" i="7"/>
  <c r="BW53" i="7"/>
  <c r="BJ53" i="7"/>
  <c r="AW53" i="7"/>
  <c r="DA53" i="7"/>
  <c r="CN53" i="7"/>
  <c r="CA53" i="7"/>
  <c r="BN53" i="7"/>
  <c r="BA53" i="7"/>
  <c r="DF53" i="7"/>
  <c r="CS53" i="7"/>
  <c r="CF53" i="7"/>
  <c r="BS53" i="7"/>
  <c r="BF53" i="7"/>
  <c r="DA54" i="7"/>
  <c r="CN54" i="7"/>
  <c r="CA54" i="7"/>
  <c r="BN54" i="7"/>
  <c r="BA54" i="7"/>
  <c r="DE54" i="7"/>
  <c r="CR54" i="7"/>
  <c r="CE54" i="7"/>
  <c r="BR54" i="7"/>
  <c r="BE54" i="7"/>
  <c r="CY55" i="7"/>
  <c r="CL55" i="7"/>
  <c r="BY55" i="7"/>
  <c r="BL55" i="7"/>
  <c r="AY55" i="7"/>
  <c r="DC55" i="7"/>
  <c r="CP55" i="7"/>
  <c r="CC55" i="7"/>
  <c r="BP55" i="7"/>
  <c r="BC55" i="7"/>
  <c r="CX56" i="7"/>
  <c r="CK56" i="7"/>
  <c r="BX56" i="7"/>
  <c r="BK56" i="7"/>
  <c r="AX56" i="7"/>
  <c r="DC56" i="7"/>
  <c r="CP56" i="7"/>
  <c r="CC56" i="7"/>
  <c r="BP56" i="7"/>
  <c r="BC56" i="7"/>
  <c r="CV57" i="7"/>
  <c r="CI57" i="7"/>
  <c r="BV57" i="7"/>
  <c r="BI57" i="7"/>
  <c r="AV57" i="7"/>
  <c r="DA57" i="7"/>
  <c r="CN57" i="7"/>
  <c r="CA57" i="7"/>
  <c r="BN57" i="7"/>
  <c r="BA57" i="7"/>
  <c r="DF57" i="7"/>
  <c r="CS57" i="7"/>
  <c r="CF57" i="7"/>
  <c r="BS57" i="7"/>
  <c r="BF57" i="7"/>
  <c r="CZ58" i="7"/>
  <c r="CM58" i="7"/>
  <c r="BZ58" i="7"/>
  <c r="BM58" i="7"/>
  <c r="AZ58" i="7"/>
  <c r="DD58" i="7"/>
  <c r="CQ58" i="7"/>
  <c r="CD58" i="7"/>
  <c r="BQ58" i="7"/>
  <c r="BD58" i="7"/>
  <c r="CX59" i="7"/>
  <c r="CK59" i="7"/>
  <c r="BX59" i="7"/>
  <c r="BK59" i="7"/>
  <c r="AX59" i="7"/>
  <c r="DC59" i="7"/>
  <c r="CP59" i="7"/>
  <c r="CC59" i="7"/>
  <c r="BP59" i="7"/>
  <c r="BC59" i="7"/>
  <c r="CX60" i="7"/>
  <c r="CK60" i="7"/>
  <c r="BX60" i="7"/>
  <c r="BK60" i="7"/>
  <c r="AX60" i="7"/>
  <c r="DB60" i="7"/>
  <c r="CO60" i="7"/>
  <c r="CB60" i="7"/>
  <c r="BO60" i="7"/>
  <c r="BB60" i="7"/>
  <c r="DF60" i="7"/>
  <c r="CS60" i="7"/>
  <c r="CF60" i="7"/>
  <c r="BS60" i="7"/>
  <c r="BF60" i="7"/>
  <c r="CZ61" i="7"/>
  <c r="CM61" i="7"/>
  <c r="BZ61" i="7"/>
  <c r="BM61" i="7"/>
  <c r="AZ61" i="7"/>
  <c r="DE61" i="7"/>
  <c r="CR61" i="7"/>
  <c r="CE61" i="7"/>
  <c r="BR61" i="7"/>
  <c r="BE61" i="7"/>
  <c r="CY62" i="7"/>
  <c r="CL62" i="7"/>
  <c r="BY62" i="7"/>
  <c r="BL62" i="7"/>
  <c r="AY62" i="7"/>
  <c r="DC62" i="7"/>
  <c r="CP62" i="7"/>
  <c r="CC62" i="7"/>
  <c r="BP62" i="7"/>
  <c r="BC62" i="7"/>
  <c r="CV63" i="7"/>
  <c r="CI63" i="7"/>
  <c r="BV63" i="7"/>
  <c r="BI63" i="7"/>
  <c r="AV63" i="7"/>
  <c r="CZ63" i="7"/>
  <c r="CM63" i="7"/>
  <c r="BZ63" i="7"/>
  <c r="AZ63" i="7"/>
  <c r="BM63" i="7"/>
  <c r="DE63" i="7"/>
  <c r="CR63" i="7"/>
  <c r="CE63" i="7"/>
  <c r="BR63" i="7"/>
  <c r="BE63" i="7"/>
  <c r="CY64" i="7"/>
  <c r="CL64" i="7"/>
  <c r="BY64" i="7"/>
  <c r="BL64" i="7"/>
  <c r="AY64" i="7"/>
  <c r="DC64" i="7"/>
  <c r="CP64" i="7"/>
  <c r="CC64" i="7"/>
  <c r="BP64" i="7"/>
  <c r="BC64" i="7"/>
  <c r="CX65" i="7"/>
  <c r="CK65" i="7"/>
  <c r="BX65" i="7"/>
  <c r="BK65" i="7"/>
  <c r="AX65" i="7"/>
  <c r="DB65" i="7"/>
  <c r="CO65" i="7"/>
  <c r="CB65" i="7"/>
  <c r="BO65" i="7"/>
  <c r="BB65" i="7"/>
  <c r="DF65" i="7"/>
  <c r="CS65" i="7"/>
  <c r="CF65" i="7"/>
  <c r="BS65" i="7"/>
  <c r="BF65" i="7"/>
  <c r="CY66" i="7"/>
  <c r="CL66" i="7"/>
  <c r="BY66" i="7"/>
  <c r="BL66" i="7"/>
  <c r="AY66" i="7"/>
  <c r="DC66" i="7"/>
  <c r="CP66" i="7"/>
  <c r="CC66" i="7"/>
  <c r="BP66" i="7"/>
  <c r="BC66" i="7"/>
  <c r="CH67" i="7"/>
  <c r="BU67" i="7"/>
  <c r="CU67" i="7"/>
  <c r="BH67" i="7"/>
  <c r="AU67" i="7"/>
  <c r="CZ67" i="7"/>
  <c r="CM67" i="7"/>
  <c r="BZ67" i="7"/>
  <c r="BM67" i="7"/>
  <c r="AZ67" i="7"/>
  <c r="DD67" i="7"/>
  <c r="CQ67" i="7"/>
  <c r="CD67" i="7"/>
  <c r="BQ67" i="7"/>
  <c r="BD67" i="7"/>
  <c r="CJ68" i="7"/>
  <c r="CW68" i="7"/>
  <c r="BW68" i="7"/>
  <c r="BJ68" i="7"/>
  <c r="AW68" i="7"/>
  <c r="DB68" i="7"/>
  <c r="CO68" i="7"/>
  <c r="CB68" i="7"/>
  <c r="BO68" i="7"/>
  <c r="BB68" i="7"/>
  <c r="CU69" i="7"/>
  <c r="BU69" i="7"/>
  <c r="CH69" i="7"/>
  <c r="BH69" i="7"/>
  <c r="AU69" i="7"/>
  <c r="CZ69" i="7"/>
  <c r="CM69" i="7"/>
  <c r="BZ69" i="7"/>
  <c r="BM69" i="7"/>
  <c r="AZ69" i="7"/>
  <c r="DD69" i="7"/>
  <c r="CQ69" i="7"/>
  <c r="CD69" i="7"/>
  <c r="BQ69" i="7"/>
  <c r="BD69" i="7"/>
  <c r="CW70" i="7"/>
  <c r="CJ70" i="7"/>
  <c r="BW70" i="7"/>
  <c r="BJ70" i="7"/>
  <c r="AW70" i="7"/>
  <c r="DA70" i="7"/>
  <c r="CN70" i="7"/>
  <c r="CA70" i="7"/>
  <c r="BN70" i="7"/>
  <c r="BA70" i="7"/>
  <c r="DE70" i="7"/>
  <c r="CR70" i="7"/>
  <c r="CE70" i="7"/>
  <c r="BR70" i="7"/>
  <c r="BE70" i="7"/>
  <c r="DA71" i="7"/>
  <c r="CN71" i="7"/>
  <c r="CA71" i="7"/>
  <c r="BN71" i="7"/>
  <c r="BA71" i="7"/>
  <c r="DF71" i="7"/>
  <c r="CS71" i="7"/>
  <c r="CF71" i="7"/>
  <c r="BS71" i="7"/>
  <c r="BF71" i="7"/>
  <c r="CZ72" i="7"/>
  <c r="CM72" i="7"/>
  <c r="BZ72" i="7"/>
  <c r="BM72" i="7"/>
  <c r="AZ72" i="7"/>
  <c r="DD72" i="7"/>
  <c r="CQ72" i="7"/>
  <c r="CD72" i="7"/>
  <c r="BQ72" i="7"/>
  <c r="BD72" i="7"/>
  <c r="CW73" i="7"/>
  <c r="CJ73" i="7"/>
  <c r="BW73" i="7"/>
  <c r="BJ73" i="7"/>
  <c r="AW73" i="7"/>
  <c r="DA73" i="7"/>
  <c r="CN73" i="7"/>
  <c r="CA73" i="7"/>
  <c r="BN73" i="7"/>
  <c r="BA73" i="7"/>
  <c r="DE73" i="7"/>
  <c r="CR73" i="7"/>
  <c r="CE73" i="7"/>
  <c r="BR73" i="7"/>
  <c r="BE73" i="7"/>
  <c r="CW74" i="7"/>
  <c r="CJ74" i="7"/>
  <c r="BW74" i="7"/>
  <c r="BJ74" i="7"/>
  <c r="AW74" i="7"/>
  <c r="DB74" i="7"/>
  <c r="CO74" i="7"/>
  <c r="CB74" i="7"/>
  <c r="BO74" i="7"/>
  <c r="BB74" i="7"/>
  <c r="CU75" i="7"/>
  <c r="CH75" i="7"/>
  <c r="BU75" i="7"/>
  <c r="BH75" i="7"/>
  <c r="AU75" i="7"/>
  <c r="CZ75" i="7"/>
  <c r="CM75" i="7"/>
  <c r="BZ75" i="7"/>
  <c r="BM75" i="7"/>
  <c r="AZ75" i="7"/>
  <c r="DD75" i="7"/>
  <c r="CQ75" i="7"/>
  <c r="CD75" i="7"/>
  <c r="BQ75" i="7"/>
  <c r="BD75" i="7"/>
  <c r="CX76" i="7"/>
  <c r="CK76" i="7"/>
  <c r="BX76" i="7"/>
  <c r="BK76" i="7"/>
  <c r="AX76" i="7"/>
  <c r="DB76" i="7"/>
  <c r="CO76" i="7"/>
  <c r="CB76" i="7"/>
  <c r="BO76" i="7"/>
  <c r="BB76" i="7"/>
  <c r="CU77" i="7"/>
  <c r="CH77" i="7"/>
  <c r="BU77" i="7"/>
  <c r="BH77" i="7"/>
  <c r="AU77" i="7"/>
  <c r="CZ77" i="7"/>
  <c r="CM77" i="7"/>
  <c r="BZ77" i="7"/>
  <c r="BM77" i="7"/>
  <c r="AZ77" i="7"/>
  <c r="DD77" i="7"/>
  <c r="CQ77" i="7"/>
  <c r="CD77" i="7"/>
  <c r="BQ77" i="7"/>
  <c r="BD77" i="7"/>
  <c r="CX78" i="7"/>
  <c r="CK78" i="7"/>
  <c r="BX78" i="7"/>
  <c r="BK78" i="7"/>
  <c r="AX78" i="7"/>
  <c r="DB78" i="7"/>
  <c r="CO78" i="7"/>
  <c r="CB78" i="7"/>
  <c r="BO78" i="7"/>
  <c r="BB78" i="7"/>
  <c r="DF78" i="7"/>
  <c r="CS78" i="7"/>
  <c r="CF78" i="7"/>
  <c r="BS78" i="7"/>
  <c r="BF78" i="7"/>
  <c r="CZ79" i="7"/>
  <c r="CM79" i="7"/>
  <c r="BZ79" i="7"/>
  <c r="BM79" i="7"/>
  <c r="AZ79" i="7"/>
  <c r="DD79" i="7"/>
  <c r="CQ79" i="7"/>
  <c r="CD79" i="7"/>
  <c r="BQ79" i="7"/>
  <c r="BD79" i="7"/>
  <c r="CX80" i="7"/>
  <c r="CK80" i="7"/>
  <c r="BX80" i="7"/>
  <c r="BK80" i="7"/>
  <c r="AX80" i="7"/>
  <c r="DC80" i="7"/>
  <c r="CP80" i="7"/>
  <c r="CC80" i="7"/>
  <c r="BP80" i="7"/>
  <c r="BC80" i="7"/>
  <c r="CU81" i="7"/>
  <c r="CH81" i="7"/>
  <c r="BU81" i="7"/>
  <c r="BH81" i="7"/>
  <c r="AU81" i="7"/>
  <c r="CY81" i="7"/>
  <c r="CL81" i="7"/>
  <c r="BY81" i="7"/>
  <c r="BL81" i="7"/>
  <c r="AY81" i="7"/>
  <c r="DC81" i="7"/>
  <c r="CP81" i="7"/>
  <c r="CC81" i="7"/>
  <c r="BP81" i="7"/>
  <c r="BC81" i="7"/>
  <c r="CX82" i="7"/>
  <c r="CK82" i="7"/>
  <c r="BX82" i="7"/>
  <c r="BK82" i="7"/>
  <c r="AX82" i="7"/>
  <c r="DB82" i="7"/>
  <c r="CO82" i="7"/>
  <c r="CB82" i="7"/>
  <c r="BO82" i="7"/>
  <c r="BB82" i="7"/>
  <c r="DF82" i="7"/>
  <c r="CS82" i="7"/>
  <c r="CF82" i="7"/>
  <c r="BS82" i="7"/>
  <c r="BF82" i="7"/>
  <c r="CY83" i="7"/>
  <c r="CL83" i="7"/>
  <c r="BY83" i="7"/>
  <c r="BL83" i="7"/>
  <c r="AY83" i="7"/>
  <c r="DC83" i="7"/>
  <c r="CP83" i="7"/>
  <c r="CC83" i="7"/>
  <c r="BP83" i="7"/>
  <c r="BC83" i="7"/>
  <c r="CU84" i="7"/>
  <c r="CH84" i="7"/>
  <c r="BU84" i="7"/>
  <c r="BH84" i="7"/>
  <c r="AU84" i="7"/>
  <c r="CY84" i="7"/>
  <c r="CL84" i="7"/>
  <c r="BY84" i="7"/>
  <c r="BL84" i="7"/>
  <c r="AY84" i="7"/>
  <c r="DC84" i="7"/>
  <c r="CP84" i="7"/>
  <c r="CC84" i="7"/>
  <c r="BP84" i="7"/>
  <c r="BC84" i="7"/>
  <c r="CV85" i="7"/>
  <c r="CI85" i="7"/>
  <c r="BV85" i="7"/>
  <c r="BI85" i="7"/>
  <c r="AV85" i="7"/>
  <c r="DA85" i="7"/>
  <c r="CN85" i="7"/>
  <c r="CA85" i="7"/>
  <c r="BN85" i="7"/>
  <c r="BA85" i="7"/>
  <c r="DE85" i="7"/>
  <c r="CR85" i="7"/>
  <c r="CE85" i="7"/>
  <c r="BR85" i="7"/>
  <c r="BE85" i="7"/>
  <c r="CX86" i="7"/>
  <c r="CK86" i="7"/>
  <c r="BX86" i="7"/>
  <c r="BK86" i="7"/>
  <c r="AX86" i="7"/>
  <c r="DB86" i="7"/>
  <c r="CO86" i="7"/>
  <c r="CB86" i="7"/>
  <c r="BO86" i="7"/>
  <c r="BB86" i="7"/>
  <c r="CX87" i="7"/>
  <c r="CK87" i="7"/>
  <c r="BX87" i="7"/>
  <c r="BK87" i="7"/>
  <c r="AX87" i="7"/>
  <c r="DB87" i="7"/>
  <c r="CO87" i="7"/>
  <c r="CB87" i="7"/>
  <c r="BO87" i="7"/>
  <c r="BB87" i="7"/>
  <c r="DF87" i="7"/>
  <c r="CS87" i="7"/>
  <c r="CF87" i="7"/>
  <c r="BS87" i="7"/>
  <c r="BF87" i="7"/>
  <c r="CM88" i="7"/>
  <c r="CZ88" i="7"/>
  <c r="BZ88" i="7"/>
  <c r="BM88" i="7"/>
  <c r="AZ88" i="7"/>
  <c r="DE88" i="7"/>
  <c r="CR88" i="7"/>
  <c r="CE88" i="7"/>
  <c r="BR88" i="7"/>
  <c r="BE88" i="7"/>
  <c r="CW89" i="7"/>
  <c r="CJ89" i="7"/>
  <c r="BW89" i="7"/>
  <c r="BJ89" i="7"/>
  <c r="AW89" i="7"/>
  <c r="DA89" i="7"/>
  <c r="CN89" i="7"/>
  <c r="CA89" i="7"/>
  <c r="BN89" i="7"/>
  <c r="BA89" i="7"/>
  <c r="DE89" i="7"/>
  <c r="CR89" i="7"/>
  <c r="CE89" i="7"/>
  <c r="BR89" i="7"/>
  <c r="BE89" i="7"/>
  <c r="CY90" i="7"/>
  <c r="CL90" i="7"/>
  <c r="BY90" i="7"/>
  <c r="BL90" i="7"/>
  <c r="AY90" i="7"/>
  <c r="DC90" i="7"/>
  <c r="CP90" i="7"/>
  <c r="CC90" i="7"/>
  <c r="BP90" i="7"/>
  <c r="BC90" i="7"/>
  <c r="CW91" i="7"/>
  <c r="CJ91" i="7"/>
  <c r="BW91" i="7"/>
  <c r="BJ91" i="7"/>
  <c r="AW91" i="7"/>
  <c r="DB91" i="7"/>
  <c r="CO91" i="7"/>
  <c r="CB91" i="7"/>
  <c r="BO91" i="7"/>
  <c r="BB91" i="7"/>
  <c r="DF91" i="7"/>
  <c r="CF91" i="7"/>
  <c r="CS91" i="7"/>
  <c r="BS91" i="7"/>
  <c r="BF91" i="7"/>
  <c r="CX92" i="7"/>
  <c r="CK92" i="7"/>
  <c r="BX92" i="7"/>
  <c r="BK92" i="7"/>
  <c r="AX92" i="7"/>
  <c r="DB92" i="7"/>
  <c r="CO92" i="7"/>
  <c r="CB92" i="7"/>
  <c r="BO92" i="7"/>
  <c r="BB92" i="7"/>
  <c r="CV93" i="7"/>
  <c r="CI93" i="7"/>
  <c r="BV93" i="7"/>
  <c r="BI93" i="7"/>
  <c r="AV93" i="7"/>
  <c r="DA93" i="7"/>
  <c r="CN93" i="7"/>
  <c r="CA93" i="7"/>
  <c r="BN93" i="7"/>
  <c r="BA93" i="7"/>
  <c r="DF93" i="7"/>
  <c r="CS93" i="7"/>
  <c r="CF93" i="7"/>
  <c r="BS93" i="7"/>
  <c r="BF93" i="7"/>
  <c r="DB94" i="7"/>
  <c r="CO94" i="7"/>
  <c r="CB94" i="7"/>
  <c r="BO94" i="7"/>
  <c r="BB94" i="7"/>
  <c r="DF94" i="7"/>
  <c r="CS94" i="7"/>
  <c r="CF94" i="7"/>
  <c r="BS94" i="7"/>
  <c r="BF94" i="7"/>
  <c r="CZ95" i="7"/>
  <c r="CM95" i="7"/>
  <c r="BZ95" i="7"/>
  <c r="BM95" i="7"/>
  <c r="AZ95" i="7"/>
  <c r="DD95" i="7"/>
  <c r="CQ95" i="7"/>
  <c r="CD95" i="7"/>
  <c r="BQ95" i="7"/>
  <c r="BD95" i="7"/>
  <c r="CY96" i="7"/>
  <c r="CL96" i="7"/>
  <c r="BY96" i="7"/>
  <c r="BL96" i="7"/>
  <c r="AY96" i="7"/>
  <c r="DC96" i="7"/>
  <c r="CP96" i="7"/>
  <c r="CC96" i="7"/>
  <c r="BP96" i="7"/>
  <c r="BC96" i="7"/>
  <c r="CV97" i="7"/>
  <c r="CI97" i="7"/>
  <c r="BV97" i="7"/>
  <c r="BI97" i="7"/>
  <c r="AV97" i="7"/>
  <c r="CZ97" i="7"/>
  <c r="CM97" i="7"/>
  <c r="BZ97" i="7"/>
  <c r="BM97" i="7"/>
  <c r="AZ97" i="7"/>
  <c r="DD97" i="7"/>
  <c r="CQ97" i="7"/>
  <c r="CD97" i="7"/>
  <c r="BQ97" i="7"/>
  <c r="BD97" i="7"/>
  <c r="CZ98" i="7"/>
  <c r="CM98" i="7"/>
  <c r="BZ98" i="7"/>
  <c r="BM98" i="7"/>
  <c r="AZ98" i="7"/>
  <c r="DE98" i="7"/>
  <c r="CR98" i="7"/>
  <c r="CE98" i="7"/>
  <c r="BR98" i="7"/>
  <c r="BE98" i="7"/>
  <c r="CY99" i="7"/>
  <c r="CL99" i="7"/>
  <c r="BY99" i="7"/>
  <c r="BL99" i="7"/>
  <c r="AY99" i="7"/>
  <c r="DD99" i="7"/>
  <c r="CQ99" i="7"/>
  <c r="CD99" i="7"/>
  <c r="BQ99" i="7"/>
  <c r="BD99" i="7"/>
  <c r="CY100" i="7"/>
  <c r="CL100" i="7"/>
  <c r="BY100" i="7"/>
  <c r="BL100" i="7"/>
  <c r="AY100" i="7"/>
  <c r="CU101" i="7"/>
  <c r="CH101" i="7"/>
  <c r="BU101" i="7"/>
  <c r="BH101" i="7"/>
  <c r="AU101" i="7"/>
  <c r="DA101" i="7"/>
  <c r="CN101" i="7"/>
  <c r="CA101" i="7"/>
  <c r="BN101" i="7"/>
  <c r="BA101" i="7"/>
  <c r="DE101" i="7"/>
  <c r="CR101" i="7"/>
  <c r="CE101" i="7"/>
  <c r="BR101" i="7"/>
  <c r="BE101" i="7"/>
  <c r="CZ102" i="7"/>
  <c r="CM102" i="7"/>
  <c r="BZ102" i="7"/>
  <c r="BM102" i="7"/>
  <c r="AZ102" i="7"/>
  <c r="DD102" i="7"/>
  <c r="CQ102" i="7"/>
  <c r="CD102" i="7"/>
  <c r="BQ102" i="7"/>
  <c r="BD102" i="7"/>
  <c r="CX103" i="7"/>
  <c r="CK103" i="7"/>
  <c r="BX103" i="7"/>
  <c r="BK103" i="7"/>
  <c r="AX103" i="7"/>
  <c r="DB103" i="7"/>
  <c r="CO103" i="7"/>
  <c r="CB103" i="7"/>
  <c r="BO103" i="7"/>
  <c r="BB103" i="7"/>
  <c r="DF103" i="7"/>
  <c r="CS103" i="7"/>
  <c r="CF103" i="7"/>
  <c r="BS103" i="7"/>
  <c r="BF103" i="7"/>
  <c r="CZ104" i="7"/>
  <c r="CM104" i="7"/>
  <c r="BZ104" i="7"/>
  <c r="BM104" i="7"/>
  <c r="AZ104" i="7"/>
  <c r="DE104" i="7"/>
  <c r="CR104" i="7"/>
  <c r="CE104" i="7"/>
  <c r="BR104" i="7"/>
  <c r="BE104" i="7"/>
  <c r="DA105" i="7"/>
  <c r="CN105" i="7"/>
  <c r="CA105" i="7"/>
  <c r="BN105" i="7"/>
  <c r="BA105" i="7"/>
  <c r="DF105" i="7"/>
  <c r="CS105" i="7"/>
  <c r="CF105" i="7"/>
  <c r="BS105" i="7"/>
  <c r="BF105" i="7"/>
  <c r="DB106" i="7"/>
  <c r="CO106" i="7"/>
  <c r="CB106" i="7"/>
  <c r="BO106" i="7"/>
  <c r="BB106" i="7"/>
  <c r="DF106" i="7"/>
  <c r="CS106" i="7"/>
  <c r="CF106" i="7"/>
  <c r="BS106" i="7"/>
  <c r="BF106" i="7"/>
  <c r="CX107" i="7"/>
  <c r="CK107" i="7"/>
  <c r="BX107" i="7"/>
  <c r="BK107" i="7"/>
  <c r="AX107" i="7"/>
  <c r="DB107" i="7"/>
  <c r="CO107" i="7"/>
  <c r="CB107" i="7"/>
  <c r="BO107" i="7"/>
  <c r="BB107" i="7"/>
  <c r="DF107" i="7"/>
  <c r="CS107" i="7"/>
  <c r="CF107" i="7"/>
  <c r="BS107" i="7"/>
  <c r="BF107" i="7"/>
  <c r="DA108" i="7"/>
  <c r="CN108" i="7"/>
  <c r="CA108" i="7"/>
  <c r="BN108" i="7"/>
  <c r="BA108" i="7"/>
  <c r="DE108" i="7"/>
  <c r="CR108" i="7"/>
  <c r="CE108" i="7"/>
  <c r="BR108" i="7"/>
  <c r="BE108" i="7"/>
  <c r="CW109" i="7"/>
  <c r="CJ109" i="7"/>
  <c r="BW109" i="7"/>
  <c r="BJ109" i="7"/>
  <c r="AW109" i="7"/>
  <c r="DA109" i="7"/>
  <c r="CN109" i="7"/>
  <c r="CA109" i="7"/>
  <c r="BN109" i="7"/>
  <c r="BA109" i="7"/>
  <c r="DE109" i="7"/>
  <c r="CR109" i="7"/>
  <c r="CE109" i="7"/>
  <c r="BR109" i="7"/>
  <c r="BE109" i="7"/>
  <c r="DA110" i="7"/>
  <c r="CN110" i="7"/>
  <c r="CA110" i="7"/>
  <c r="BN110" i="7"/>
  <c r="BA110" i="7"/>
  <c r="DE110" i="7"/>
  <c r="CR110" i="7"/>
  <c r="CE110" i="7"/>
  <c r="BR110" i="7"/>
  <c r="BE110" i="7"/>
  <c r="CY111" i="7"/>
  <c r="CL111" i="7"/>
  <c r="BY111" i="7"/>
  <c r="BL111" i="7"/>
  <c r="AY111" i="7"/>
  <c r="DC111" i="7"/>
  <c r="CP111" i="7"/>
  <c r="CC111" i="7"/>
  <c r="BP111" i="7"/>
  <c r="BC111" i="7"/>
  <c r="CV112" i="7"/>
  <c r="CI112" i="7"/>
  <c r="BV112" i="7"/>
  <c r="BI112" i="7"/>
  <c r="AV112" i="7"/>
  <c r="DB112" i="7"/>
  <c r="CB112" i="7"/>
  <c r="CO112" i="7"/>
  <c r="BO112" i="7"/>
  <c r="BB112" i="7"/>
  <c r="DF112" i="7"/>
  <c r="CS112" i="7"/>
  <c r="CF112" i="7"/>
  <c r="BS112" i="7"/>
  <c r="BF112" i="7"/>
  <c r="CY113" i="7"/>
  <c r="CL113" i="7"/>
  <c r="BY113" i="7"/>
  <c r="BL113" i="7"/>
  <c r="AY113" i="7"/>
  <c r="DD113" i="7"/>
  <c r="CQ113" i="7"/>
  <c r="CD113" i="7"/>
  <c r="BQ113" i="7"/>
  <c r="BD113" i="7"/>
  <c r="CV114" i="7"/>
  <c r="CI114" i="7"/>
  <c r="BV114" i="7"/>
  <c r="BI114" i="7"/>
  <c r="AV114" i="7"/>
  <c r="DC114" i="7"/>
  <c r="CP114" i="7"/>
  <c r="CC114" i="7"/>
  <c r="BP114" i="7"/>
  <c r="BC114" i="7"/>
  <c r="CX115" i="7"/>
  <c r="CK115" i="7"/>
  <c r="BX115" i="7"/>
  <c r="BK115" i="7"/>
  <c r="AX115" i="7"/>
  <c r="DB115" i="7"/>
  <c r="CO115" i="7"/>
  <c r="CB115" i="7"/>
  <c r="BO115" i="7"/>
  <c r="BB115" i="7"/>
  <c r="CU116" i="7"/>
  <c r="CH116" i="7"/>
  <c r="BU116" i="7"/>
  <c r="BH116" i="7"/>
  <c r="AU116" i="7"/>
  <c r="DA116" i="7"/>
  <c r="CN116" i="7"/>
  <c r="CA116" i="7"/>
  <c r="BN116" i="7"/>
  <c r="BA116" i="7"/>
  <c r="DE116" i="7"/>
  <c r="CR116" i="7"/>
  <c r="CE116" i="7"/>
  <c r="BR116" i="7"/>
  <c r="BE116" i="7"/>
  <c r="DA117" i="7"/>
  <c r="CN117" i="7"/>
  <c r="CA117" i="7"/>
  <c r="BN117" i="7"/>
  <c r="BA117" i="7"/>
  <c r="DE117" i="7"/>
  <c r="CR117" i="7"/>
  <c r="CE117" i="7"/>
  <c r="BR117" i="7"/>
  <c r="BE117" i="7"/>
  <c r="CX118" i="7"/>
  <c r="CK118" i="7"/>
  <c r="BX118" i="7"/>
  <c r="BK118" i="7"/>
  <c r="AX118" i="7"/>
  <c r="DB118" i="7"/>
  <c r="CO118" i="7"/>
  <c r="CB118" i="7"/>
  <c r="BO118" i="7"/>
  <c r="BB118" i="7"/>
  <c r="DF118" i="7"/>
  <c r="CS118" i="7"/>
  <c r="CF118" i="7"/>
  <c r="BS118" i="7"/>
  <c r="BF118" i="7"/>
  <c r="CX119" i="7"/>
  <c r="CK119" i="7"/>
  <c r="BX119" i="7"/>
  <c r="BK119" i="7"/>
  <c r="AX119" i="7"/>
  <c r="DB119" i="7"/>
  <c r="CO119" i="7"/>
  <c r="CB119" i="7"/>
  <c r="BO119" i="7"/>
  <c r="BB119" i="7"/>
  <c r="DF119" i="7"/>
  <c r="CS119" i="7"/>
  <c r="CF119" i="7"/>
  <c r="BS119" i="7"/>
  <c r="BF119" i="7"/>
  <c r="DA120" i="7"/>
  <c r="CN120" i="7"/>
  <c r="CA120" i="7"/>
  <c r="BN120" i="7"/>
  <c r="BA120" i="7"/>
  <c r="DE120" i="7"/>
  <c r="CR120" i="7"/>
  <c r="CE120" i="7"/>
  <c r="BR120" i="7"/>
  <c r="BE120" i="7"/>
  <c r="CX121" i="7"/>
  <c r="CK121" i="7"/>
  <c r="BX121" i="7"/>
  <c r="BK121" i="7"/>
  <c r="AX121" i="7"/>
  <c r="DD121" i="7"/>
  <c r="CQ121" i="7"/>
  <c r="CD121" i="7"/>
  <c r="BQ121" i="7"/>
  <c r="BD121" i="7"/>
  <c r="CX122" i="7"/>
  <c r="CK122" i="7"/>
  <c r="BX122" i="7"/>
  <c r="BK122" i="7"/>
  <c r="AX122" i="7"/>
  <c r="DB122" i="7"/>
  <c r="CO122" i="7"/>
  <c r="CB122" i="7"/>
  <c r="BO122" i="7"/>
  <c r="BB122" i="7"/>
  <c r="DF122" i="7"/>
  <c r="CS122" i="7"/>
  <c r="CF122" i="7"/>
  <c r="BS122" i="7"/>
  <c r="BF122" i="7"/>
  <c r="CY123" i="7"/>
  <c r="CL123" i="7"/>
  <c r="BY123" i="7"/>
  <c r="BL123" i="7"/>
  <c r="AY123" i="7"/>
  <c r="DD123" i="7"/>
  <c r="CQ123" i="7"/>
  <c r="CD123" i="7"/>
  <c r="BQ123" i="7"/>
  <c r="BD123" i="7"/>
  <c r="CY124" i="7"/>
  <c r="CL124" i="7"/>
  <c r="BY124" i="7"/>
  <c r="BL124" i="7"/>
  <c r="AY124" i="7"/>
  <c r="CQ124" i="7"/>
  <c r="CD124" i="7"/>
  <c r="DD124" i="7"/>
  <c r="BQ124" i="7"/>
  <c r="BD124" i="7"/>
  <c r="CW125" i="7"/>
  <c r="CJ125" i="7"/>
  <c r="BW125" i="7"/>
  <c r="BJ125" i="7"/>
  <c r="AW125" i="7"/>
  <c r="DA125" i="7"/>
  <c r="CN125" i="7"/>
  <c r="CA125" i="7"/>
  <c r="BN125" i="7"/>
  <c r="BA125" i="7"/>
  <c r="DE125" i="7"/>
  <c r="CR125" i="7"/>
  <c r="CE125" i="7"/>
  <c r="BR125" i="7"/>
  <c r="BE125" i="7"/>
  <c r="CX126" i="7"/>
  <c r="BX126" i="7"/>
  <c r="CK126" i="7"/>
  <c r="BK126" i="7"/>
  <c r="AX126" i="7"/>
  <c r="CO126" i="7"/>
  <c r="DB126" i="7"/>
  <c r="CB126" i="7"/>
  <c r="BO126" i="7"/>
  <c r="BB126" i="7"/>
  <c r="DF126" i="7"/>
  <c r="CF126" i="7"/>
  <c r="CS126" i="7"/>
  <c r="BS126" i="7"/>
  <c r="BF126" i="7"/>
  <c r="CY127" i="7"/>
  <c r="CL127" i="7"/>
  <c r="BY127" i="7"/>
  <c r="BL127" i="7"/>
  <c r="AY127" i="7"/>
  <c r="CQ127" i="7"/>
  <c r="DD127" i="7"/>
  <c r="CD127" i="7"/>
  <c r="BQ127" i="7"/>
  <c r="BD127" i="7"/>
  <c r="CX128" i="7"/>
  <c r="BX128" i="7"/>
  <c r="CK128" i="7"/>
  <c r="BK128" i="7"/>
  <c r="AX128" i="7"/>
  <c r="CO128" i="7"/>
  <c r="DB128" i="7"/>
  <c r="CB128" i="7"/>
  <c r="BO128" i="7"/>
  <c r="BB128" i="7"/>
  <c r="DF128" i="7"/>
  <c r="CF128" i="7"/>
  <c r="CS128" i="7"/>
  <c r="BS128" i="7"/>
  <c r="BF128" i="7"/>
  <c r="CY129" i="7"/>
  <c r="CL129" i="7"/>
  <c r="BY129" i="7"/>
  <c r="BL129" i="7"/>
  <c r="AY129" i="7"/>
  <c r="DC129" i="7"/>
  <c r="CP129" i="7"/>
  <c r="CC129" i="7"/>
  <c r="BP129" i="7"/>
  <c r="BC129" i="7"/>
  <c r="CV130" i="7"/>
  <c r="CI130" i="7"/>
  <c r="BV130" i="7"/>
  <c r="BI130" i="7"/>
  <c r="AV130" i="7"/>
  <c r="CZ130" i="7"/>
  <c r="CM130" i="7"/>
  <c r="BZ130" i="7"/>
  <c r="BM130" i="7"/>
  <c r="AZ130" i="7"/>
  <c r="DD130" i="7"/>
  <c r="CQ130" i="7"/>
  <c r="CD130" i="7"/>
  <c r="BQ130" i="7"/>
  <c r="BD130" i="7"/>
  <c r="CV131" i="7"/>
  <c r="CI131" i="7"/>
  <c r="BV131" i="7"/>
  <c r="BI131" i="7"/>
  <c r="AV131" i="7"/>
  <c r="DA131" i="7"/>
  <c r="CN131" i="7"/>
  <c r="CA131" i="7"/>
  <c r="BN131" i="7"/>
  <c r="BA131" i="7"/>
  <c r="DE131" i="7"/>
  <c r="CR131" i="7"/>
  <c r="CE131" i="7"/>
  <c r="BR131" i="7"/>
  <c r="BE131" i="7"/>
  <c r="CY132" i="7"/>
  <c r="CL132" i="7"/>
  <c r="BY132" i="7"/>
  <c r="BL132" i="7"/>
  <c r="AY132" i="7"/>
  <c r="DC132" i="7"/>
  <c r="CP132" i="7"/>
  <c r="CC132" i="7"/>
  <c r="BP132" i="7"/>
  <c r="BC132" i="7"/>
  <c r="CU133" i="7"/>
  <c r="CH133" i="7"/>
  <c r="BU133" i="7"/>
  <c r="BH133" i="7"/>
  <c r="AU133" i="7"/>
  <c r="CZ133" i="7"/>
  <c r="CM133" i="7"/>
  <c r="BZ133" i="7"/>
  <c r="BM133" i="7"/>
  <c r="AZ133" i="7"/>
  <c r="DD133" i="7"/>
  <c r="CQ133" i="7"/>
  <c r="CD133" i="7"/>
  <c r="BQ133" i="7"/>
  <c r="BD133" i="7"/>
  <c r="CX134" i="7"/>
  <c r="CK134" i="7"/>
  <c r="BX134" i="7"/>
  <c r="BK134" i="7"/>
  <c r="AX134" i="7"/>
  <c r="DB134" i="7"/>
  <c r="CO134" i="7"/>
  <c r="CB134" i="7"/>
  <c r="BO134" i="7"/>
  <c r="BB134" i="7"/>
  <c r="DF134" i="7"/>
  <c r="CS134" i="7"/>
  <c r="CF134" i="7"/>
  <c r="BS134" i="7"/>
  <c r="BF134" i="7"/>
  <c r="CZ135" i="7"/>
  <c r="CM135" i="7"/>
  <c r="BZ135" i="7"/>
  <c r="BM135" i="7"/>
  <c r="AZ135" i="7"/>
  <c r="DD135" i="7"/>
  <c r="CQ135" i="7"/>
  <c r="CD135" i="7"/>
  <c r="BQ135" i="7"/>
  <c r="BD135" i="7"/>
  <c r="CW136" i="7"/>
  <c r="CJ136" i="7"/>
  <c r="BW136" i="7"/>
  <c r="BJ136" i="7"/>
  <c r="AW136" i="7"/>
  <c r="DA136" i="7"/>
  <c r="CN136" i="7"/>
  <c r="CA136" i="7"/>
  <c r="BN136" i="7"/>
  <c r="BA136" i="7"/>
  <c r="DE136" i="7"/>
  <c r="CR136" i="7"/>
  <c r="CE136" i="7"/>
  <c r="BR136" i="7"/>
  <c r="BE136" i="7"/>
  <c r="CY137" i="7"/>
  <c r="CL137" i="7"/>
  <c r="BY137" i="7"/>
  <c r="BL137" i="7"/>
  <c r="AY137" i="7"/>
  <c r="DC137" i="7"/>
  <c r="CP137" i="7"/>
  <c r="CC137" i="7"/>
  <c r="BP137" i="7"/>
  <c r="BC137" i="7"/>
  <c r="CV138" i="7"/>
  <c r="CI138" i="7"/>
  <c r="BV138" i="7"/>
  <c r="BI138" i="7"/>
  <c r="AV138" i="7"/>
  <c r="CZ138" i="7"/>
  <c r="CM138" i="7"/>
  <c r="BZ138" i="7"/>
  <c r="BM138" i="7"/>
  <c r="AZ138" i="7"/>
  <c r="DD138" i="7"/>
  <c r="CQ138" i="7"/>
  <c r="CD138" i="7"/>
  <c r="BQ138" i="7"/>
  <c r="BD138" i="7"/>
  <c r="CV139" i="7"/>
  <c r="CI139" i="7"/>
  <c r="BV139" i="7"/>
  <c r="BI139" i="7"/>
  <c r="AV139" i="7"/>
  <c r="CZ139" i="7"/>
  <c r="CM139" i="7"/>
  <c r="BZ139" i="7"/>
  <c r="BM139" i="7"/>
  <c r="AZ139" i="7"/>
  <c r="DD139" i="7"/>
  <c r="CQ139" i="7"/>
  <c r="CD139" i="7"/>
  <c r="BQ139" i="7"/>
  <c r="BD139" i="7"/>
  <c r="CW140" i="7"/>
  <c r="CJ140" i="7"/>
  <c r="BW140" i="7"/>
  <c r="BJ140" i="7"/>
  <c r="AW140" i="7"/>
  <c r="DA140" i="7"/>
  <c r="CN140" i="7"/>
  <c r="CA140" i="7"/>
  <c r="BN140" i="7"/>
  <c r="BA140" i="7"/>
  <c r="DF140" i="7"/>
  <c r="CS140" i="7"/>
  <c r="CF140" i="7"/>
  <c r="BS140" i="7"/>
  <c r="BF140" i="7"/>
  <c r="CY141" i="7"/>
  <c r="CL141" i="7"/>
  <c r="BY141" i="7"/>
  <c r="BL141" i="7"/>
  <c r="AY141" i="7"/>
  <c r="DC141" i="7"/>
  <c r="CP141" i="7"/>
  <c r="CC141" i="7"/>
  <c r="BP141" i="7"/>
  <c r="BC141" i="7"/>
  <c r="CU142" i="7"/>
  <c r="BU142" i="7"/>
  <c r="CH142" i="7"/>
  <c r="BH142" i="7"/>
  <c r="AU142" i="7"/>
  <c r="CL142" i="7"/>
  <c r="BY142" i="7"/>
  <c r="CY142" i="7"/>
  <c r="BL142" i="7"/>
  <c r="AY142" i="7"/>
  <c r="DC142" i="7"/>
  <c r="CC142" i="7"/>
  <c r="CP142" i="7"/>
  <c r="BP142" i="7"/>
  <c r="BC142" i="7"/>
  <c r="CX143" i="7"/>
  <c r="CK143" i="7"/>
  <c r="BX143" i="7"/>
  <c r="BK143" i="7"/>
  <c r="AX143" i="7"/>
  <c r="AK143" i="7"/>
  <c r="DB143" i="7"/>
  <c r="CO143" i="7"/>
  <c r="CB143" i="7"/>
  <c r="BO143" i="7"/>
  <c r="BB143" i="7"/>
  <c r="AO143" i="7"/>
  <c r="CU144" i="7"/>
  <c r="BU144" i="7"/>
  <c r="CH144" i="7"/>
  <c r="BH144" i="7"/>
  <c r="AU144" i="7"/>
  <c r="AH144" i="7"/>
  <c r="CZ144" i="7"/>
  <c r="CM144" i="7"/>
  <c r="BZ144" i="7"/>
  <c r="BM144" i="7"/>
  <c r="AZ144" i="7"/>
  <c r="AM144" i="7"/>
  <c r="DD144" i="7"/>
  <c r="CQ144" i="7"/>
  <c r="CD144" i="7"/>
  <c r="BD144" i="7"/>
  <c r="AQ144" i="7"/>
  <c r="BQ144" i="7"/>
  <c r="CW145" i="7"/>
  <c r="CJ145" i="7"/>
  <c r="BW145" i="7"/>
  <c r="BJ145" i="7"/>
  <c r="AW145" i="7"/>
  <c r="AJ145" i="7"/>
  <c r="DA145" i="7"/>
  <c r="CN145" i="7"/>
  <c r="CA145" i="7"/>
  <c r="BN145" i="7"/>
  <c r="BA145" i="7"/>
  <c r="AN145" i="7"/>
  <c r="DE145" i="7"/>
  <c r="CR145" i="7"/>
  <c r="CE145" i="7"/>
  <c r="BR145" i="7"/>
  <c r="BE145" i="7"/>
  <c r="AR145" i="7"/>
  <c r="CX146" i="7"/>
  <c r="CK146" i="7"/>
  <c r="BX146" i="7"/>
  <c r="BK146" i="7"/>
  <c r="AX146" i="7"/>
  <c r="AK146" i="7"/>
  <c r="DB146" i="7"/>
  <c r="CO146" i="7"/>
  <c r="CB146" i="7"/>
  <c r="BO146" i="7"/>
  <c r="BB146" i="7"/>
  <c r="AO146" i="7"/>
  <c r="CV147" i="7"/>
  <c r="CI147" i="7"/>
  <c r="BV147" i="7"/>
  <c r="BI147" i="7"/>
  <c r="AV147" i="7"/>
  <c r="AI147" i="7"/>
  <c r="CZ147" i="7"/>
  <c r="CM147" i="7"/>
  <c r="BZ147" i="7"/>
  <c r="BM147" i="7"/>
  <c r="AZ147" i="7"/>
  <c r="AM147" i="7"/>
  <c r="DD147" i="7"/>
  <c r="CQ147" i="7"/>
  <c r="CD147" i="7"/>
  <c r="BQ147" i="7"/>
  <c r="BD147" i="7"/>
  <c r="AQ147" i="7"/>
  <c r="CW148" i="7"/>
  <c r="CJ148" i="7"/>
  <c r="BW148" i="7"/>
  <c r="BJ148" i="7"/>
  <c r="AW148" i="7"/>
  <c r="AJ148" i="7"/>
  <c r="DA148" i="7"/>
  <c r="CN148" i="7"/>
  <c r="CA148" i="7"/>
  <c r="BN148" i="7"/>
  <c r="BA148" i="7"/>
  <c r="AN148" i="7"/>
  <c r="DE148" i="7"/>
  <c r="CR148" i="7"/>
  <c r="CE148" i="7"/>
  <c r="BR148" i="7"/>
  <c r="BE148" i="7"/>
  <c r="AR148" i="7"/>
  <c r="CY149" i="7"/>
  <c r="CL149" i="7"/>
  <c r="BY149" i="7"/>
  <c r="BL149" i="7"/>
  <c r="AY149" i="7"/>
  <c r="AL149" i="7"/>
  <c r="DC149" i="7"/>
  <c r="CP149" i="7"/>
  <c r="CC149" i="7"/>
  <c r="BP149" i="7"/>
  <c r="BC149" i="7"/>
  <c r="AP149" i="7"/>
  <c r="CV150" i="7"/>
  <c r="CI150" i="7"/>
  <c r="BV150" i="7"/>
  <c r="BI150" i="7"/>
  <c r="AV150" i="7"/>
  <c r="AI150" i="7"/>
  <c r="DA150" i="7"/>
  <c r="CN150" i="7"/>
  <c r="CA150" i="7"/>
  <c r="BN150" i="7"/>
  <c r="BA150" i="7"/>
  <c r="AN150" i="7"/>
  <c r="DE150" i="7"/>
  <c r="CR150" i="7"/>
  <c r="CE150" i="7"/>
  <c r="BR150" i="7"/>
  <c r="BE150" i="7"/>
  <c r="AR150" i="7"/>
  <c r="CX151" i="7"/>
  <c r="CK151" i="7"/>
  <c r="BX151" i="7"/>
  <c r="AX151" i="7"/>
  <c r="AK151" i="7"/>
  <c r="BK151" i="7"/>
  <c r="DB151" i="7"/>
  <c r="CO151" i="7"/>
  <c r="CB151" i="7"/>
  <c r="BO151" i="7"/>
  <c r="BB151" i="7"/>
  <c r="AO151" i="7"/>
  <c r="DF151" i="7"/>
  <c r="CS151" i="7"/>
  <c r="CF151" i="7"/>
  <c r="BF151" i="7"/>
  <c r="AS151" i="7"/>
  <c r="BS151" i="7"/>
  <c r="CX152" i="7"/>
  <c r="CK152" i="7"/>
  <c r="BX152" i="7"/>
  <c r="BK152" i="7"/>
  <c r="AX152" i="7"/>
  <c r="AK152" i="7"/>
  <c r="DB152" i="7"/>
  <c r="CO152" i="7"/>
  <c r="CB152" i="7"/>
  <c r="BB152" i="7"/>
  <c r="AO152" i="7"/>
  <c r="BO152" i="7"/>
  <c r="DF152" i="7"/>
  <c r="CS152" i="7"/>
  <c r="CF152" i="7"/>
  <c r="BS152" i="7"/>
  <c r="BF152" i="7"/>
  <c r="AS152" i="7"/>
  <c r="CY153" i="7"/>
  <c r="BY153" i="7"/>
  <c r="CL153" i="7"/>
  <c r="BL153" i="7"/>
  <c r="AY153" i="7"/>
  <c r="AL153" i="7"/>
  <c r="CP153" i="7"/>
  <c r="DC153" i="7"/>
  <c r="CC153" i="7"/>
  <c r="BP153" i="7"/>
  <c r="BC153" i="7"/>
  <c r="AP153" i="7"/>
  <c r="CV154" i="7"/>
  <c r="CI154" i="7"/>
  <c r="BV154" i="7"/>
  <c r="BI154" i="7"/>
  <c r="AV154" i="7"/>
  <c r="AI154" i="7"/>
  <c r="CN154" i="7"/>
  <c r="DA154" i="7"/>
  <c r="CA154" i="7"/>
  <c r="BN154" i="7"/>
  <c r="BA154" i="7"/>
  <c r="AN154" i="7"/>
  <c r="DE154" i="7"/>
  <c r="CE154" i="7"/>
  <c r="CR154" i="7"/>
  <c r="BR154" i="7"/>
  <c r="BE154" i="7"/>
  <c r="AR154" i="7"/>
  <c r="CX155" i="7"/>
  <c r="CK155" i="7"/>
  <c r="BX155" i="7"/>
  <c r="AX155" i="7"/>
  <c r="AK155" i="7"/>
  <c r="BK155" i="7"/>
  <c r="DB155" i="7"/>
  <c r="CO155" i="7"/>
  <c r="CB155" i="7"/>
  <c r="BO155" i="7"/>
  <c r="BB155" i="7"/>
  <c r="AO155" i="7"/>
  <c r="DF155" i="7"/>
  <c r="CS155" i="7"/>
  <c r="CF155" i="7"/>
  <c r="BS155" i="7"/>
  <c r="BF155" i="7"/>
  <c r="AS155" i="7"/>
  <c r="CL156" i="7"/>
  <c r="CY156" i="7"/>
  <c r="BY156" i="7"/>
  <c r="BL156" i="7"/>
  <c r="AY156" i="7"/>
  <c r="AL156" i="7"/>
  <c r="DC156" i="7"/>
  <c r="CC156" i="7"/>
  <c r="CP156" i="7"/>
  <c r="BP156" i="7"/>
  <c r="BC156" i="7"/>
  <c r="AP156" i="7"/>
  <c r="CV157" i="7"/>
  <c r="CI157" i="7"/>
  <c r="BV157" i="7"/>
  <c r="BI157" i="7"/>
  <c r="AV157" i="7"/>
  <c r="AI157" i="7"/>
  <c r="CZ157" i="7"/>
  <c r="CM157" i="7"/>
  <c r="BZ157" i="7"/>
  <c r="BM157" i="7"/>
  <c r="AZ157" i="7"/>
  <c r="AM157" i="7"/>
  <c r="DD157" i="7"/>
  <c r="CQ157" i="7"/>
  <c r="CD157" i="7"/>
  <c r="BQ157" i="7"/>
  <c r="BD157" i="7"/>
  <c r="AQ157" i="7"/>
  <c r="CW158" i="7"/>
  <c r="BW158" i="7"/>
  <c r="CJ158" i="7"/>
  <c r="BJ158" i="7"/>
  <c r="AW158" i="7"/>
  <c r="AJ158" i="7"/>
  <c r="DA158" i="7"/>
  <c r="CN158" i="7"/>
  <c r="CA158" i="7"/>
  <c r="BN158" i="7"/>
  <c r="BA158" i="7"/>
  <c r="AN158" i="7"/>
  <c r="DE158" i="7"/>
  <c r="CE158" i="7"/>
  <c r="CR158" i="7"/>
  <c r="BR158" i="7"/>
  <c r="BE158" i="7"/>
  <c r="AR158" i="7"/>
  <c r="CX159" i="7"/>
  <c r="CK159" i="7"/>
  <c r="BX159" i="7"/>
  <c r="AX159" i="7"/>
  <c r="AK159" i="7"/>
  <c r="BK159" i="7"/>
  <c r="DB159" i="7"/>
  <c r="CO159" i="7"/>
  <c r="CB159" i="7"/>
  <c r="BO159" i="7"/>
  <c r="BB159" i="7"/>
  <c r="AO159" i="7"/>
  <c r="DF159" i="7"/>
  <c r="CS159" i="7"/>
  <c r="CF159" i="7"/>
  <c r="BF159" i="7"/>
  <c r="AS159" i="7"/>
  <c r="BS159" i="7"/>
  <c r="CY160" i="7"/>
  <c r="CL160" i="7"/>
  <c r="BY160" i="7"/>
  <c r="BL160" i="7"/>
  <c r="AY160" i="7"/>
  <c r="AL160" i="7"/>
  <c r="DC160" i="7"/>
  <c r="CP160" i="7"/>
  <c r="CC160" i="7"/>
  <c r="BP160" i="7"/>
  <c r="BC160" i="7"/>
  <c r="AP160" i="7"/>
  <c r="CV161" i="7"/>
  <c r="CI161" i="7"/>
  <c r="BV161" i="7"/>
  <c r="BI161" i="7"/>
  <c r="AV161" i="7"/>
  <c r="AI161" i="7"/>
  <c r="CZ161" i="7"/>
  <c r="CM161" i="7"/>
  <c r="BZ161" i="7"/>
  <c r="BM161" i="7"/>
  <c r="AZ161" i="7"/>
  <c r="AM161" i="7"/>
  <c r="DD161" i="7"/>
  <c r="CQ161" i="7"/>
  <c r="CD161" i="7"/>
  <c r="BQ161" i="7"/>
  <c r="BD161" i="7"/>
  <c r="AQ161" i="7"/>
  <c r="CV162" i="7"/>
  <c r="CI162" i="7"/>
  <c r="BV162" i="7"/>
  <c r="BI162" i="7"/>
  <c r="AV162" i="7"/>
  <c r="AI162" i="7"/>
  <c r="DA162" i="7"/>
  <c r="CN162" i="7"/>
  <c r="CA162" i="7"/>
  <c r="BN162" i="7"/>
  <c r="BA162" i="7"/>
  <c r="AN162" i="7"/>
  <c r="DE162" i="7"/>
  <c r="CR162" i="7"/>
  <c r="CE162" i="7"/>
  <c r="BR162" i="7"/>
  <c r="BE162" i="7"/>
  <c r="AR162" i="7"/>
  <c r="CW163" i="7"/>
  <c r="CJ163" i="7"/>
  <c r="BW163" i="7"/>
  <c r="BJ163" i="7"/>
  <c r="AW163" i="7"/>
  <c r="AJ163" i="7"/>
  <c r="DA163" i="7"/>
  <c r="CN163" i="7"/>
  <c r="CA163" i="7"/>
  <c r="BN163" i="7"/>
  <c r="BA163" i="7"/>
  <c r="AN163" i="7"/>
  <c r="DE163" i="7"/>
  <c r="CR163" i="7"/>
  <c r="CE163" i="7"/>
  <c r="BR163" i="7"/>
  <c r="BE163" i="7"/>
  <c r="AR163" i="7"/>
  <c r="CY164" i="7"/>
  <c r="CL164" i="7"/>
  <c r="BY164" i="7"/>
  <c r="BL164" i="7"/>
  <c r="AY164" i="7"/>
  <c r="AL164" i="7"/>
  <c r="DC164" i="7"/>
  <c r="CP164" i="7"/>
  <c r="CC164" i="7"/>
  <c r="BP164" i="7"/>
  <c r="BC164" i="7"/>
  <c r="AP164" i="7"/>
  <c r="CV165" i="7"/>
  <c r="CI165" i="7"/>
  <c r="BV165" i="7"/>
  <c r="BI165" i="7"/>
  <c r="AV165" i="7"/>
  <c r="AI140" i="9" s="1"/>
  <c r="AI165" i="7"/>
  <c r="AI102" i="9" s="1"/>
  <c r="CZ165" i="7"/>
  <c r="CM165" i="7"/>
  <c r="BZ165" i="7"/>
  <c r="BM165" i="7"/>
  <c r="AZ165" i="7"/>
  <c r="AM140" i="9" s="1"/>
  <c r="AM165" i="7"/>
  <c r="AM102" i="9" s="1"/>
  <c r="DD165" i="7"/>
  <c r="CQ165" i="7"/>
  <c r="CD165" i="7"/>
  <c r="BQ165" i="7"/>
  <c r="BD165" i="7"/>
  <c r="AQ140" i="9" s="1"/>
  <c r="AQ165" i="7"/>
  <c r="AQ102" i="9" s="1"/>
  <c r="CX166" i="7"/>
  <c r="CK166" i="7"/>
  <c r="BX166" i="7"/>
  <c r="BK166" i="7"/>
  <c r="AX166" i="7"/>
  <c r="AK166" i="7"/>
  <c r="DB166" i="7"/>
  <c r="CO166" i="7"/>
  <c r="CB166" i="7"/>
  <c r="BO166" i="7"/>
  <c r="BB166" i="7"/>
  <c r="AO166" i="7"/>
  <c r="DF166" i="7"/>
  <c r="CS166" i="7"/>
  <c r="CF166" i="7"/>
  <c r="BS166" i="7"/>
  <c r="BF166" i="7"/>
  <c r="AS166" i="7"/>
  <c r="CY167" i="7"/>
  <c r="CL167" i="7"/>
  <c r="BY167" i="7"/>
  <c r="BL167" i="7"/>
  <c r="AY167" i="7"/>
  <c r="AL167" i="7"/>
  <c r="DC167" i="7"/>
  <c r="CP167" i="7"/>
  <c r="CC167" i="7"/>
  <c r="BP167" i="7"/>
  <c r="BC167" i="7"/>
  <c r="AP167" i="7"/>
  <c r="CW168" i="7"/>
  <c r="CJ168" i="7"/>
  <c r="BW168" i="7"/>
  <c r="BJ168" i="7"/>
  <c r="AW168" i="7"/>
  <c r="AJ168" i="7"/>
  <c r="DA168" i="7"/>
  <c r="CN168" i="7"/>
  <c r="CA168" i="7"/>
  <c r="BN168" i="7"/>
  <c r="BA168" i="7"/>
  <c r="AN168" i="7"/>
  <c r="DE168" i="7"/>
  <c r="CR168" i="7"/>
  <c r="CE168" i="7"/>
  <c r="BR168" i="7"/>
  <c r="BE168" i="7"/>
  <c r="AR168" i="7"/>
  <c r="CX169" i="7"/>
  <c r="CK169" i="7"/>
  <c r="BX169" i="7"/>
  <c r="BK169" i="7"/>
  <c r="AX169" i="7"/>
  <c r="AK169" i="7"/>
  <c r="DB169" i="7"/>
  <c r="CO169" i="7"/>
  <c r="CB169" i="7"/>
  <c r="BO169" i="7"/>
  <c r="BB169" i="7"/>
  <c r="AO169" i="7"/>
  <c r="DF169" i="7"/>
  <c r="CS169" i="7"/>
  <c r="CF169" i="7"/>
  <c r="BF169" i="7"/>
  <c r="AS169" i="7"/>
  <c r="BS169" i="7"/>
  <c r="CY170" i="7"/>
  <c r="CL170" i="7"/>
  <c r="BY170" i="7"/>
  <c r="BL170" i="7"/>
  <c r="AY170" i="7"/>
  <c r="AL141" i="9" s="1"/>
  <c r="AL170" i="7"/>
  <c r="AL103" i="9" s="1"/>
  <c r="DC170" i="7"/>
  <c r="CP170" i="7"/>
  <c r="CC170" i="7"/>
  <c r="BP170" i="7"/>
  <c r="BC170" i="7"/>
  <c r="AP141" i="9" s="1"/>
  <c r="AP170" i="7"/>
  <c r="AP103" i="9" s="1"/>
  <c r="CV171" i="7"/>
  <c r="CI171" i="7"/>
  <c r="BV171" i="7"/>
  <c r="BI171" i="7"/>
  <c r="AV171" i="7"/>
  <c r="AI171" i="7"/>
  <c r="CZ171" i="7"/>
  <c r="CM171" i="7"/>
  <c r="BZ171" i="7"/>
  <c r="BM171" i="7"/>
  <c r="AZ171" i="7"/>
  <c r="AM171" i="7"/>
  <c r="DD171" i="7"/>
  <c r="CQ171" i="7"/>
  <c r="CD171" i="7"/>
  <c r="BQ171" i="7"/>
  <c r="BD171" i="7"/>
  <c r="AQ171" i="7"/>
  <c r="CW172" i="7"/>
  <c r="CJ172" i="7"/>
  <c r="BW172" i="7"/>
  <c r="BJ172" i="7"/>
  <c r="AW172" i="7"/>
  <c r="AJ172" i="7"/>
  <c r="DB172" i="7"/>
  <c r="CO172" i="7"/>
  <c r="CB172" i="7"/>
  <c r="BB172" i="7"/>
  <c r="AO172" i="7"/>
  <c r="BO172" i="7"/>
  <c r="DF172" i="7"/>
  <c r="CS172" i="7"/>
  <c r="CF172" i="7"/>
  <c r="BS172" i="7"/>
  <c r="BF172" i="7"/>
  <c r="AS172" i="7"/>
  <c r="CZ173" i="7"/>
  <c r="CM173" i="7"/>
  <c r="BZ173" i="7"/>
  <c r="BM173" i="7"/>
  <c r="AZ173" i="7"/>
  <c r="AM173" i="7"/>
  <c r="DD173" i="7"/>
  <c r="CQ173" i="7"/>
  <c r="CD173" i="7"/>
  <c r="BQ173" i="7"/>
  <c r="BD173" i="7"/>
  <c r="AQ173" i="7"/>
  <c r="CX174" i="7"/>
  <c r="CK174" i="7"/>
  <c r="BX174" i="7"/>
  <c r="BK174" i="7"/>
  <c r="AX174" i="7"/>
  <c r="AK174" i="7"/>
  <c r="DB174" i="7"/>
  <c r="CO174" i="7"/>
  <c r="CB174" i="7"/>
  <c r="BO174" i="7"/>
  <c r="BB174" i="7"/>
  <c r="AO174" i="7"/>
  <c r="DF174" i="7"/>
  <c r="CS174" i="7"/>
  <c r="CF174" i="7"/>
  <c r="BS174" i="7"/>
  <c r="BF174" i="7"/>
  <c r="AS174" i="7"/>
  <c r="CZ175" i="7"/>
  <c r="CM175" i="7"/>
  <c r="BZ175" i="7"/>
  <c r="BM175" i="7"/>
  <c r="AZ175" i="7"/>
  <c r="AM175" i="7"/>
  <c r="DD175" i="7"/>
  <c r="CQ175" i="7"/>
  <c r="CD175" i="7"/>
  <c r="BQ175" i="7"/>
  <c r="BD175" i="7"/>
  <c r="AQ175" i="7"/>
  <c r="CV176" i="7"/>
  <c r="CI176" i="7"/>
  <c r="BV176" i="7"/>
  <c r="BI176" i="7"/>
  <c r="AV176" i="7"/>
  <c r="AI176" i="7"/>
  <c r="CZ176" i="7"/>
  <c r="CM176" i="7"/>
  <c r="BZ176" i="7"/>
  <c r="BM176" i="7"/>
  <c r="AZ176" i="7"/>
  <c r="AM176" i="7"/>
  <c r="DD176" i="7"/>
  <c r="CQ176" i="7"/>
  <c r="CD176" i="7"/>
  <c r="BQ176" i="7"/>
  <c r="BD176" i="7"/>
  <c r="AQ176" i="7"/>
  <c r="CV177" i="7"/>
  <c r="CI177" i="7"/>
  <c r="BV177" i="7"/>
  <c r="BI177" i="7"/>
  <c r="AV177" i="7"/>
  <c r="AI177" i="7"/>
  <c r="CZ177" i="7"/>
  <c r="CM177" i="7"/>
  <c r="BZ177" i="7"/>
  <c r="BM177" i="7"/>
  <c r="AZ177" i="7"/>
  <c r="AM177" i="7"/>
  <c r="DD177" i="7"/>
  <c r="CQ177" i="7"/>
  <c r="CD177" i="7"/>
  <c r="BQ177" i="7"/>
  <c r="BD177" i="7"/>
  <c r="AQ177" i="7"/>
  <c r="CX178" i="7"/>
  <c r="CK178" i="7"/>
  <c r="BX178" i="7"/>
  <c r="BK178" i="7"/>
  <c r="AX178" i="7"/>
  <c r="AK178" i="7"/>
  <c r="DB178" i="7"/>
  <c r="CO178" i="7"/>
  <c r="CB178" i="7"/>
  <c r="BB178" i="7"/>
  <c r="AO178" i="7"/>
  <c r="BO178" i="7"/>
  <c r="DF178" i="7"/>
  <c r="CS178" i="7"/>
  <c r="CF178" i="7"/>
  <c r="BS178" i="7"/>
  <c r="BF178" i="7"/>
  <c r="AS178" i="7"/>
  <c r="CX48" i="7"/>
  <c r="CK48" i="7"/>
  <c r="BX48" i="7"/>
  <c r="BK48" i="7"/>
  <c r="AX48" i="7"/>
  <c r="CX96" i="7"/>
  <c r="CK96" i="7"/>
  <c r="BX96" i="7"/>
  <c r="BK96" i="7"/>
  <c r="AX96" i="7"/>
  <c r="CX104" i="7"/>
  <c r="CK104" i="7"/>
  <c r="BX104" i="7"/>
  <c r="BK104" i="7"/>
  <c r="AX104" i="7"/>
  <c r="CX112" i="7"/>
  <c r="CK112" i="7"/>
  <c r="BX112" i="7"/>
  <c r="BK112" i="7"/>
  <c r="AX112" i="7"/>
  <c r="CY50" i="7"/>
  <c r="CL50" i="7"/>
  <c r="BY50" i="7"/>
  <c r="BL50" i="7"/>
  <c r="AY50" i="7"/>
  <c r="CW5" i="7"/>
  <c r="CJ5" i="7"/>
  <c r="BW5" i="7"/>
  <c r="AW5" i="7"/>
  <c r="DE5" i="7"/>
  <c r="CR5" i="7"/>
  <c r="CE5" i="7"/>
  <c r="BE5" i="7"/>
  <c r="BK6" i="7"/>
  <c r="AX6" i="7"/>
  <c r="BO6" i="7"/>
  <c r="BB6" i="7"/>
  <c r="BS6" i="7"/>
  <c r="BF6" i="7"/>
  <c r="CY7" i="7"/>
  <c r="CL7" i="7"/>
  <c r="BY7" i="7"/>
  <c r="BL7" i="7"/>
  <c r="AY7" i="7"/>
  <c r="DC7" i="7"/>
  <c r="CP7" i="7"/>
  <c r="CC7" i="7"/>
  <c r="BP7" i="7"/>
  <c r="BC7" i="7"/>
  <c r="CU8" i="7"/>
  <c r="CH8" i="7"/>
  <c r="BU8" i="7"/>
  <c r="BH8" i="7"/>
  <c r="AU8" i="7"/>
  <c r="BM8" i="7"/>
  <c r="CZ8" i="7"/>
  <c r="CM8" i="7"/>
  <c r="BZ8" i="7"/>
  <c r="AZ8" i="7"/>
  <c r="BQ8" i="7"/>
  <c r="DD8" i="7"/>
  <c r="CQ8" i="7"/>
  <c r="CD8" i="7"/>
  <c r="BD8" i="7"/>
  <c r="BI9" i="7"/>
  <c r="CV9" i="7"/>
  <c r="CI9" i="7"/>
  <c r="BV9" i="7"/>
  <c r="AV9" i="7"/>
  <c r="DA9" i="7"/>
  <c r="CN9" i="7"/>
  <c r="CA9" i="7"/>
  <c r="BN9" i="7"/>
  <c r="BA9" i="7"/>
  <c r="BS9" i="7"/>
  <c r="DF9" i="7"/>
  <c r="CS9" i="7"/>
  <c r="CF9" i="7"/>
  <c r="BF9" i="7"/>
  <c r="BM10" i="7"/>
  <c r="CZ10" i="7"/>
  <c r="CM10" i="7"/>
  <c r="BZ10" i="7"/>
  <c r="AZ10" i="7"/>
  <c r="BQ10" i="7"/>
  <c r="DD10" i="7"/>
  <c r="CQ10" i="7"/>
  <c r="CD10" i="7"/>
  <c r="BD10" i="7"/>
  <c r="CW11" i="7"/>
  <c r="CJ11" i="7"/>
  <c r="BW11" i="7"/>
  <c r="BJ11" i="7"/>
  <c r="AW11" i="7"/>
  <c r="BO11" i="7"/>
  <c r="DB11" i="7"/>
  <c r="CO11" i="7"/>
  <c r="CB11" i="7"/>
  <c r="BB11" i="7"/>
  <c r="BS11" i="7"/>
  <c r="DF11" i="7"/>
  <c r="CS11" i="7"/>
  <c r="CF11" i="7"/>
  <c r="BF11" i="7"/>
  <c r="BM12" i="7"/>
  <c r="CZ12" i="7"/>
  <c r="CM12" i="7"/>
  <c r="BZ12" i="7"/>
  <c r="AZ12" i="7"/>
  <c r="BQ12" i="7"/>
  <c r="DD12" i="7"/>
  <c r="CQ12" i="7"/>
  <c r="CD12" i="7"/>
  <c r="BD12" i="7"/>
  <c r="CW13" i="7"/>
  <c r="CJ13" i="7"/>
  <c r="BW13" i="7"/>
  <c r="BJ13" i="7"/>
  <c r="AW13" i="7"/>
  <c r="DA13" i="7"/>
  <c r="CN13" i="7"/>
  <c r="CA13" i="7"/>
  <c r="BN13" i="7"/>
  <c r="BA13" i="7"/>
  <c r="DE13" i="7"/>
  <c r="CR13" i="7"/>
  <c r="CE13" i="7"/>
  <c r="BR13" i="7"/>
  <c r="BE13" i="7"/>
  <c r="BM14" i="7"/>
  <c r="CZ14" i="7"/>
  <c r="CM14" i="7"/>
  <c r="BZ14" i="7"/>
  <c r="AZ14" i="7"/>
  <c r="DE14" i="7"/>
  <c r="CR14" i="7"/>
  <c r="CE14" i="7"/>
  <c r="BR14" i="7"/>
  <c r="BE14" i="7"/>
  <c r="CY15" i="7"/>
  <c r="CL15" i="7"/>
  <c r="BY15" i="7"/>
  <c r="BL15" i="7"/>
  <c r="AY15" i="7"/>
  <c r="DC15" i="7"/>
  <c r="CP15" i="7"/>
  <c r="CC15" i="7"/>
  <c r="BP15" i="7"/>
  <c r="BC15" i="7"/>
  <c r="BI16" i="7"/>
  <c r="CV16" i="7"/>
  <c r="CI16" i="7"/>
  <c r="BV16" i="7"/>
  <c r="AV16" i="7"/>
  <c r="BM16" i="7"/>
  <c r="CZ16" i="7"/>
  <c r="CM16" i="7"/>
  <c r="BZ16" i="7"/>
  <c r="AZ16" i="7"/>
  <c r="BQ16" i="7"/>
  <c r="DD16" i="7"/>
  <c r="CQ16" i="7"/>
  <c r="CD16" i="7"/>
  <c r="BD16" i="7"/>
  <c r="CW17" i="7"/>
  <c r="CJ17" i="7"/>
  <c r="BW17" i="7"/>
  <c r="BJ17" i="7"/>
  <c r="AW17" i="7"/>
  <c r="DA17" i="7"/>
  <c r="CN17" i="7"/>
  <c r="CA17" i="7"/>
  <c r="BN17" i="7"/>
  <c r="BA17" i="7"/>
  <c r="DE17" i="7"/>
  <c r="CR17" i="7"/>
  <c r="CE17" i="7"/>
  <c r="BR17" i="7"/>
  <c r="BE17" i="7"/>
  <c r="CY18" i="7"/>
  <c r="CL18" i="7"/>
  <c r="BY18" i="7"/>
  <c r="BL18" i="7"/>
  <c r="AY18" i="7"/>
  <c r="DC18" i="7"/>
  <c r="CP18" i="7"/>
  <c r="CC18" i="7"/>
  <c r="BP18" i="7"/>
  <c r="BC18" i="7"/>
  <c r="CU19" i="7"/>
  <c r="CH19" i="7"/>
  <c r="BU19" i="7"/>
  <c r="BH19" i="7"/>
  <c r="AU19" i="7"/>
  <c r="BM19" i="7"/>
  <c r="CZ19" i="7"/>
  <c r="CM19" i="7"/>
  <c r="BZ19" i="7"/>
  <c r="AZ19" i="7"/>
  <c r="BQ19" i="7"/>
  <c r="DD19" i="7"/>
  <c r="CQ19" i="7"/>
  <c r="CD19" i="7"/>
  <c r="BD19" i="7"/>
  <c r="BK20" i="7"/>
  <c r="CX20" i="7"/>
  <c r="CK20" i="7"/>
  <c r="BX20" i="7"/>
  <c r="AX20" i="7"/>
  <c r="BO20" i="7"/>
  <c r="DB20" i="7"/>
  <c r="CO20" i="7"/>
  <c r="CB20" i="7"/>
  <c r="BB20" i="7"/>
  <c r="BS20" i="7"/>
  <c r="DF20" i="7"/>
  <c r="CS20" i="7"/>
  <c r="CF20" i="7"/>
  <c r="BF20" i="7"/>
  <c r="CY21" i="7"/>
  <c r="CL21" i="7"/>
  <c r="BY21" i="7"/>
  <c r="BL21" i="7"/>
  <c r="AY21" i="7"/>
  <c r="DC21" i="7"/>
  <c r="CP21" i="7"/>
  <c r="CC21" i="7"/>
  <c r="BP21" i="7"/>
  <c r="BC21" i="7"/>
  <c r="BI22" i="7"/>
  <c r="CV22" i="7"/>
  <c r="CI22" i="7"/>
  <c r="BV22" i="7"/>
  <c r="AV22" i="7"/>
  <c r="BM22" i="7"/>
  <c r="CZ22" i="7"/>
  <c r="CM22" i="7"/>
  <c r="BZ22" i="7"/>
  <c r="AZ22" i="7"/>
  <c r="BQ22" i="7"/>
  <c r="DD22" i="7"/>
  <c r="CQ22" i="7"/>
  <c r="CD22" i="7"/>
  <c r="BD22" i="7"/>
  <c r="BK23" i="7"/>
  <c r="CX23" i="7"/>
  <c r="CK23" i="7"/>
  <c r="BX23" i="7"/>
  <c r="AX23" i="7"/>
  <c r="BO23" i="7"/>
  <c r="DB23" i="7"/>
  <c r="CO23" i="7"/>
  <c r="CB23" i="7"/>
  <c r="BB23" i="7"/>
  <c r="BS23" i="7"/>
  <c r="DF23" i="7"/>
  <c r="CS23" i="7"/>
  <c r="CF23" i="7"/>
  <c r="BF23" i="7"/>
  <c r="BO24" i="7"/>
  <c r="DB24" i="7"/>
  <c r="CO24" i="7"/>
  <c r="CB24" i="7"/>
  <c r="BB24" i="7"/>
  <c r="BI25" i="7"/>
  <c r="CV25" i="7"/>
  <c r="CI25" i="7"/>
  <c r="BV25" i="7"/>
  <c r="AV25" i="7"/>
  <c r="DA25" i="7"/>
  <c r="CN25" i="7"/>
  <c r="CA25" i="7"/>
  <c r="BN25" i="7"/>
  <c r="BA25" i="7"/>
  <c r="BS25" i="7"/>
  <c r="DF25" i="7"/>
  <c r="CS25" i="7"/>
  <c r="CF25" i="7"/>
  <c r="BF25" i="7"/>
  <c r="CY26" i="7"/>
  <c r="CL26" i="7"/>
  <c r="BY26" i="7"/>
  <c r="BL26" i="7"/>
  <c r="AY26" i="7"/>
  <c r="BQ26" i="7"/>
  <c r="DD26" i="7"/>
  <c r="CQ26" i="7"/>
  <c r="CD26" i="7"/>
  <c r="BD26" i="7"/>
  <c r="CW27" i="7"/>
  <c r="CJ27" i="7"/>
  <c r="BW27" i="7"/>
  <c r="BJ27" i="7"/>
  <c r="AW27" i="7"/>
  <c r="BO27" i="7"/>
  <c r="DB27" i="7"/>
  <c r="CO27" i="7"/>
  <c r="CB27" i="7"/>
  <c r="BB27" i="7"/>
  <c r="BS27" i="7"/>
  <c r="DF27" i="7"/>
  <c r="CS27" i="7"/>
  <c r="CF27" i="7"/>
  <c r="BF27" i="7"/>
  <c r="BM28" i="7"/>
  <c r="CZ28" i="7"/>
  <c r="CM28" i="7"/>
  <c r="BZ28" i="7"/>
  <c r="AZ28" i="7"/>
  <c r="BQ28" i="7"/>
  <c r="DD28" i="7"/>
  <c r="CQ28" i="7"/>
  <c r="CD28" i="7"/>
  <c r="BD28" i="7"/>
  <c r="CW29" i="7"/>
  <c r="CJ29" i="7"/>
  <c r="BW29" i="7"/>
  <c r="BJ29" i="7"/>
  <c r="AW29" i="7"/>
  <c r="DA29" i="7"/>
  <c r="CN29" i="7"/>
  <c r="CA29" i="7"/>
  <c r="BN29" i="7"/>
  <c r="BA29" i="7"/>
  <c r="DE29" i="7"/>
  <c r="CR29" i="7"/>
  <c r="CE29" i="7"/>
  <c r="BR29" i="7"/>
  <c r="BE29" i="7"/>
  <c r="BK30" i="7"/>
  <c r="CX30" i="7"/>
  <c r="CK30" i="7"/>
  <c r="BX30" i="7"/>
  <c r="AX30" i="7"/>
  <c r="BO30" i="7"/>
  <c r="DB30" i="7"/>
  <c r="CO30" i="7"/>
  <c r="CB30" i="7"/>
  <c r="BB30" i="7"/>
  <c r="BS30" i="7"/>
  <c r="DF30" i="7"/>
  <c r="CS30" i="7"/>
  <c r="CF30" i="7"/>
  <c r="BF30" i="7"/>
  <c r="DA31" i="7"/>
  <c r="CN31" i="7"/>
  <c r="CA31" i="7"/>
  <c r="BN31" i="7"/>
  <c r="BA31" i="7"/>
  <c r="CR31" i="7"/>
  <c r="DE31" i="7"/>
  <c r="CE31" i="7"/>
  <c r="BR31" i="7"/>
  <c r="BE31" i="7"/>
  <c r="CX32" i="7"/>
  <c r="CK32" i="7"/>
  <c r="BX32" i="7"/>
  <c r="BK32" i="7"/>
  <c r="AX32" i="7"/>
  <c r="DB32" i="7"/>
  <c r="CO32" i="7"/>
  <c r="CB32" i="7"/>
  <c r="BO32" i="7"/>
  <c r="BB32" i="7"/>
  <c r="DF32" i="7"/>
  <c r="CS32" i="7"/>
  <c r="CF32" i="7"/>
  <c r="BS32" i="7"/>
  <c r="BF32" i="7"/>
  <c r="CY33" i="7"/>
  <c r="BY33" i="7"/>
  <c r="BL33" i="7"/>
  <c r="CL33" i="7"/>
  <c r="AY33" i="7"/>
  <c r="DC33" i="7"/>
  <c r="CP33" i="7"/>
  <c r="BP33" i="7"/>
  <c r="CC33" i="7"/>
  <c r="BC33" i="7"/>
  <c r="CW34" i="7"/>
  <c r="CJ34" i="7"/>
  <c r="BW34" i="7"/>
  <c r="BJ34" i="7"/>
  <c r="AW34" i="7"/>
  <c r="DA34" i="7"/>
  <c r="CN34" i="7"/>
  <c r="CA34" i="7"/>
  <c r="BN34" i="7"/>
  <c r="BA34" i="7"/>
  <c r="DE34" i="7"/>
  <c r="CR34" i="7"/>
  <c r="CE34" i="7"/>
  <c r="BR34" i="7"/>
  <c r="BE34" i="7"/>
  <c r="CW35" i="7"/>
  <c r="CJ35" i="7"/>
  <c r="BW35" i="7"/>
  <c r="BJ35" i="7"/>
  <c r="AW35" i="7"/>
  <c r="DA35" i="7"/>
  <c r="CN35" i="7"/>
  <c r="CA35" i="7"/>
  <c r="BN35" i="7"/>
  <c r="BA35" i="7"/>
  <c r="DE35" i="7"/>
  <c r="CR35" i="7"/>
  <c r="CE35" i="7"/>
  <c r="BR35" i="7"/>
  <c r="BE35" i="7"/>
  <c r="CZ36" i="7"/>
  <c r="CM36" i="7"/>
  <c r="BZ36" i="7"/>
  <c r="BM36" i="7"/>
  <c r="AZ36" i="7"/>
  <c r="DD36" i="7"/>
  <c r="CQ36" i="7"/>
  <c r="CD36" i="7"/>
  <c r="BQ36" i="7"/>
  <c r="BD36" i="7"/>
  <c r="CX37" i="7"/>
  <c r="CK37" i="7"/>
  <c r="BX37" i="7"/>
  <c r="BK37" i="7"/>
  <c r="AX37" i="7"/>
  <c r="DB37" i="7"/>
  <c r="CO37" i="7"/>
  <c r="CB37" i="7"/>
  <c r="BO37" i="7"/>
  <c r="BB37" i="7"/>
  <c r="DF37" i="7"/>
  <c r="CS37" i="7"/>
  <c r="CF37" i="7"/>
  <c r="BS37" i="7"/>
  <c r="BF37" i="7"/>
  <c r="CX38" i="7"/>
  <c r="CK38" i="7"/>
  <c r="BX38" i="7"/>
  <c r="BK38" i="7"/>
  <c r="AX38" i="7"/>
  <c r="DB38" i="7"/>
  <c r="CO38" i="7"/>
  <c r="CB38" i="7"/>
  <c r="BO38" i="7"/>
  <c r="BB38" i="7"/>
  <c r="DF38" i="7"/>
  <c r="CS38" i="7"/>
  <c r="CF38" i="7"/>
  <c r="BS38" i="7"/>
  <c r="BF38" i="7"/>
  <c r="CY39" i="7"/>
  <c r="CL39" i="7"/>
  <c r="BY39" i="7"/>
  <c r="BL39" i="7"/>
  <c r="AY39" i="7"/>
  <c r="DD39" i="7"/>
  <c r="CQ39" i="7"/>
  <c r="CD39" i="7"/>
  <c r="BQ39" i="7"/>
  <c r="BD39" i="7"/>
  <c r="CW40" i="7"/>
  <c r="CJ40" i="7"/>
  <c r="BW40" i="7"/>
  <c r="BJ40" i="7"/>
  <c r="AW40" i="7"/>
  <c r="DA40" i="7"/>
  <c r="CN40" i="7"/>
  <c r="CA40" i="7"/>
  <c r="BN40" i="7"/>
  <c r="BA40" i="7"/>
  <c r="DF40" i="7"/>
  <c r="CS40" i="7"/>
  <c r="CF40" i="7"/>
  <c r="BS40" i="7"/>
  <c r="BF40" i="7"/>
  <c r="CX41" i="7"/>
  <c r="CK41" i="7"/>
  <c r="BX41" i="7"/>
  <c r="BK41" i="7"/>
  <c r="AX41" i="7"/>
  <c r="DC41" i="7"/>
  <c r="CP41" i="7"/>
  <c r="CC41" i="7"/>
  <c r="BP41" i="7"/>
  <c r="BC41" i="7"/>
  <c r="CW42" i="7"/>
  <c r="CJ42" i="7"/>
  <c r="BW42" i="7"/>
  <c r="BJ42" i="7"/>
  <c r="AW42" i="7"/>
  <c r="DB42" i="7"/>
  <c r="CO42" i="7"/>
  <c r="CB42" i="7"/>
  <c r="BO42" i="7"/>
  <c r="BB42" i="7"/>
  <c r="DF42" i="7"/>
  <c r="CS42" i="7"/>
  <c r="CF42" i="7"/>
  <c r="BS42" i="7"/>
  <c r="BF42" i="7"/>
  <c r="CY43" i="7"/>
  <c r="CL43" i="7"/>
  <c r="BY43" i="7"/>
  <c r="BL43" i="7"/>
  <c r="AY43" i="7"/>
  <c r="DE43" i="7"/>
  <c r="CR43" i="7"/>
  <c r="CE43" i="7"/>
  <c r="BR43" i="7"/>
  <c r="BE43" i="7"/>
  <c r="CZ44" i="7"/>
  <c r="CM44" i="7"/>
  <c r="BZ44" i="7"/>
  <c r="BM44" i="7"/>
  <c r="AZ44" i="7"/>
  <c r="DE44" i="7"/>
  <c r="CR44" i="7"/>
  <c r="CE44" i="7"/>
  <c r="BR44" i="7"/>
  <c r="BE44" i="7"/>
  <c r="CX45" i="7"/>
  <c r="CK45" i="7"/>
  <c r="BX45" i="7"/>
  <c r="BK45" i="7"/>
  <c r="AX45" i="7"/>
  <c r="DB45" i="7"/>
  <c r="CO45" i="7"/>
  <c r="CB45" i="7"/>
  <c r="BO45" i="7"/>
  <c r="BB45" i="7"/>
  <c r="CV46" i="7"/>
  <c r="CI46" i="7"/>
  <c r="BV46" i="7"/>
  <c r="BI46" i="7"/>
  <c r="AV46" i="7"/>
  <c r="CZ46" i="7"/>
  <c r="CM46" i="7"/>
  <c r="BZ46" i="7"/>
  <c r="BM46" i="7"/>
  <c r="AZ46" i="7"/>
  <c r="DE46" i="7"/>
  <c r="CR46" i="7"/>
  <c r="CE46" i="7"/>
  <c r="BR46" i="7"/>
  <c r="BE46" i="7"/>
  <c r="CX47" i="7"/>
  <c r="CK47" i="7"/>
  <c r="BX47" i="7"/>
  <c r="BK47" i="7"/>
  <c r="AX47" i="7"/>
  <c r="DC47" i="7"/>
  <c r="CP47" i="7"/>
  <c r="CC47" i="7"/>
  <c r="BP47" i="7"/>
  <c r="BC47" i="7"/>
  <c r="CV48" i="7"/>
  <c r="CI48" i="7"/>
  <c r="BV48" i="7"/>
  <c r="BI48" i="7"/>
  <c r="AV48" i="7"/>
  <c r="DA48" i="7"/>
  <c r="CN48" i="7"/>
  <c r="CA48" i="7"/>
  <c r="BN48" i="7"/>
  <c r="BA48" i="7"/>
  <c r="DE48" i="7"/>
  <c r="CR48" i="7"/>
  <c r="CE48" i="7"/>
  <c r="BR48" i="7"/>
  <c r="BE48" i="7"/>
  <c r="CX49" i="7"/>
  <c r="CK49" i="7"/>
  <c r="BX49" i="7"/>
  <c r="BK49" i="7"/>
  <c r="AX49" i="7"/>
  <c r="DC49" i="7"/>
  <c r="CP49" i="7"/>
  <c r="CC49" i="7"/>
  <c r="BP49" i="7"/>
  <c r="BC49" i="7"/>
  <c r="CZ50" i="7"/>
  <c r="CM50" i="7"/>
  <c r="BZ50" i="7"/>
  <c r="BM50" i="7"/>
  <c r="AZ50" i="7"/>
  <c r="DD50" i="7"/>
  <c r="CQ50" i="7"/>
  <c r="CD50" i="7"/>
  <c r="BQ50" i="7"/>
  <c r="BD50" i="7"/>
  <c r="CW51" i="7"/>
  <c r="CJ51" i="7"/>
  <c r="BW51" i="7"/>
  <c r="BJ51" i="7"/>
  <c r="AW51" i="7"/>
  <c r="DB51" i="7"/>
  <c r="CO51" i="7"/>
  <c r="CB51" i="7"/>
  <c r="BO51" i="7"/>
  <c r="BB51" i="7"/>
  <c r="DF51" i="7"/>
  <c r="CS51" i="7"/>
  <c r="CF51" i="7"/>
  <c r="BS51" i="7"/>
  <c r="BF51" i="7"/>
  <c r="CZ52" i="7"/>
  <c r="CM52" i="7"/>
  <c r="BZ52" i="7"/>
  <c r="BM52" i="7"/>
  <c r="AZ52" i="7"/>
  <c r="DE52" i="7"/>
  <c r="CR52" i="7"/>
  <c r="CE52" i="7"/>
  <c r="BR52" i="7"/>
  <c r="BE52" i="7"/>
  <c r="CX53" i="7"/>
  <c r="CK53" i="7"/>
  <c r="BX53" i="7"/>
  <c r="BK53" i="7"/>
  <c r="AX53" i="7"/>
  <c r="DB53" i="7"/>
  <c r="CO53" i="7"/>
  <c r="CB53" i="7"/>
  <c r="BO53" i="7"/>
  <c r="BB53" i="7"/>
  <c r="CV54" i="7"/>
  <c r="CI54" i="7"/>
  <c r="BV54" i="7"/>
  <c r="AV54" i="7"/>
  <c r="BI54" i="7"/>
  <c r="DB54" i="7"/>
  <c r="CO54" i="7"/>
  <c r="CB54" i="7"/>
  <c r="BO54" i="7"/>
  <c r="BB54" i="7"/>
  <c r="DF54" i="7"/>
  <c r="CS54" i="7"/>
  <c r="CF54" i="7"/>
  <c r="BS54" i="7"/>
  <c r="BF54" i="7"/>
  <c r="CZ55" i="7"/>
  <c r="CM55" i="7"/>
  <c r="BZ55" i="7"/>
  <c r="BM55" i="7"/>
  <c r="AZ55" i="7"/>
  <c r="DD55" i="7"/>
  <c r="CQ55" i="7"/>
  <c r="CD55" i="7"/>
  <c r="BQ55" i="7"/>
  <c r="BD55" i="7"/>
  <c r="CY56" i="7"/>
  <c r="CL56" i="7"/>
  <c r="BY56" i="7"/>
  <c r="BL56" i="7"/>
  <c r="AY56" i="7"/>
  <c r="DD56" i="7"/>
  <c r="CQ56" i="7"/>
  <c r="CD56" i="7"/>
  <c r="BD56" i="7"/>
  <c r="BQ56" i="7"/>
  <c r="CW57" i="7"/>
  <c r="CJ57" i="7"/>
  <c r="BW57" i="7"/>
  <c r="BJ57" i="7"/>
  <c r="AW57" i="7"/>
  <c r="DB57" i="7"/>
  <c r="CO57" i="7"/>
  <c r="CB57" i="7"/>
  <c r="BO57" i="7"/>
  <c r="BB57" i="7"/>
  <c r="CW58" i="7"/>
  <c r="CJ58" i="7"/>
  <c r="BW58" i="7"/>
  <c r="BJ58" i="7"/>
  <c r="AW58" i="7"/>
  <c r="DA58" i="7"/>
  <c r="CN58" i="7"/>
  <c r="CA58" i="7"/>
  <c r="BN58" i="7"/>
  <c r="BA58" i="7"/>
  <c r="DE58" i="7"/>
  <c r="CR58" i="7"/>
  <c r="CE58" i="7"/>
  <c r="BR58" i="7"/>
  <c r="BE58" i="7"/>
  <c r="CY59" i="7"/>
  <c r="CL59" i="7"/>
  <c r="BY59" i="7"/>
  <c r="BL59" i="7"/>
  <c r="AY59" i="7"/>
  <c r="DE59" i="7"/>
  <c r="CR59" i="7"/>
  <c r="CE59" i="7"/>
  <c r="BR59" i="7"/>
  <c r="BE59" i="7"/>
  <c r="CY60" i="7"/>
  <c r="CL60" i="7"/>
  <c r="BY60" i="7"/>
  <c r="BL60" i="7"/>
  <c r="AY60" i="7"/>
  <c r="DC60" i="7"/>
  <c r="CP60" i="7"/>
  <c r="CC60" i="7"/>
  <c r="BP60" i="7"/>
  <c r="BC60" i="7"/>
  <c r="CW61" i="7"/>
  <c r="CJ61" i="7"/>
  <c r="BW61" i="7"/>
  <c r="BJ61" i="7"/>
  <c r="AW61" i="7"/>
  <c r="DA61" i="7"/>
  <c r="CN61" i="7"/>
  <c r="CA61" i="7"/>
  <c r="BN61" i="7"/>
  <c r="BA61" i="7"/>
  <c r="DF61" i="7"/>
  <c r="CS61" i="7"/>
  <c r="CF61" i="7"/>
  <c r="BS61" i="7"/>
  <c r="BF61" i="7"/>
  <c r="CZ62" i="7"/>
  <c r="CM62" i="7"/>
  <c r="BZ62" i="7"/>
  <c r="BM62" i="7"/>
  <c r="AZ62" i="7"/>
  <c r="DD62" i="7"/>
  <c r="CQ62" i="7"/>
  <c r="CD62" i="7"/>
  <c r="BQ62" i="7"/>
  <c r="BD62" i="7"/>
  <c r="CW63" i="7"/>
  <c r="CJ63" i="7"/>
  <c r="BW63" i="7"/>
  <c r="BJ63" i="7"/>
  <c r="AW63" i="7"/>
  <c r="DA63" i="7"/>
  <c r="CN63" i="7"/>
  <c r="CA63" i="7"/>
  <c r="BN63" i="7"/>
  <c r="BA63" i="7"/>
  <c r="DF63" i="7"/>
  <c r="CS63" i="7"/>
  <c r="CF63" i="7"/>
  <c r="BS63" i="7"/>
  <c r="BF63" i="7"/>
  <c r="CZ64" i="7"/>
  <c r="CM64" i="7"/>
  <c r="BZ64" i="7"/>
  <c r="BM64" i="7"/>
  <c r="AZ64" i="7"/>
  <c r="DE64" i="7"/>
  <c r="CR64" i="7"/>
  <c r="CE64" i="7"/>
  <c r="BR64" i="7"/>
  <c r="BE64" i="7"/>
  <c r="CY65" i="7"/>
  <c r="CL65" i="7"/>
  <c r="BY65" i="7"/>
  <c r="BL65" i="7"/>
  <c r="AY65" i="7"/>
  <c r="DC65" i="7"/>
  <c r="CP65" i="7"/>
  <c r="CC65" i="7"/>
  <c r="BP65" i="7"/>
  <c r="BC65" i="7"/>
  <c r="CV66" i="7"/>
  <c r="CI66" i="7"/>
  <c r="BV66" i="7"/>
  <c r="BI66" i="7"/>
  <c r="AV66" i="7"/>
  <c r="CZ66" i="7"/>
  <c r="CM66" i="7"/>
  <c r="BZ66" i="7"/>
  <c r="BM66" i="7"/>
  <c r="AZ66" i="7"/>
  <c r="DD66" i="7"/>
  <c r="CQ66" i="7"/>
  <c r="CD66" i="7"/>
  <c r="BQ66" i="7"/>
  <c r="BD66" i="7"/>
  <c r="CW67" i="7"/>
  <c r="CJ67" i="7"/>
  <c r="BW67" i="7"/>
  <c r="BJ67" i="7"/>
  <c r="AW67" i="7"/>
  <c r="DA67" i="7"/>
  <c r="CN67" i="7"/>
  <c r="CA67" i="7"/>
  <c r="BN67" i="7"/>
  <c r="BA67" i="7"/>
  <c r="DE67" i="7"/>
  <c r="CE67" i="7"/>
  <c r="CR67" i="7"/>
  <c r="BR67" i="7"/>
  <c r="BE67" i="7"/>
  <c r="CX68" i="7"/>
  <c r="CK68" i="7"/>
  <c r="BX68" i="7"/>
  <c r="BK68" i="7"/>
  <c r="AX68" i="7"/>
  <c r="CP68" i="7"/>
  <c r="DC68" i="7"/>
  <c r="CC68" i="7"/>
  <c r="BP68" i="7"/>
  <c r="BC68" i="7"/>
  <c r="CW69" i="7"/>
  <c r="BW69" i="7"/>
  <c r="CJ69" i="7"/>
  <c r="BJ69" i="7"/>
  <c r="AW69" i="7"/>
  <c r="CN69" i="7"/>
  <c r="DA69" i="7"/>
  <c r="CA69" i="7"/>
  <c r="BN69" i="7"/>
  <c r="BA69" i="7"/>
  <c r="DE69" i="7"/>
  <c r="CE69" i="7"/>
  <c r="CR69" i="7"/>
  <c r="BR69" i="7"/>
  <c r="BE69" i="7"/>
  <c r="CX70" i="7"/>
  <c r="CK70" i="7"/>
  <c r="BX70" i="7"/>
  <c r="BK70" i="7"/>
  <c r="AX70" i="7"/>
  <c r="DB70" i="7"/>
  <c r="CO70" i="7"/>
  <c r="CB70" i="7"/>
  <c r="BO70" i="7"/>
  <c r="BB70" i="7"/>
  <c r="DF70" i="7"/>
  <c r="CS70" i="7"/>
  <c r="CF70" i="7"/>
  <c r="BS70" i="7"/>
  <c r="BF70" i="7"/>
  <c r="DB71" i="7"/>
  <c r="CO71" i="7"/>
  <c r="CB71" i="7"/>
  <c r="BO71" i="7"/>
  <c r="BB71" i="7"/>
  <c r="CW72" i="7"/>
  <c r="CJ72" i="7"/>
  <c r="BW72" i="7"/>
  <c r="BJ72" i="7"/>
  <c r="AW72" i="7"/>
  <c r="DA72" i="7"/>
  <c r="CN72" i="7"/>
  <c r="CA72" i="7"/>
  <c r="BN72" i="7"/>
  <c r="BA72" i="7"/>
  <c r="DE72" i="7"/>
  <c r="CR72" i="7"/>
  <c r="CE72" i="7"/>
  <c r="BR72" i="7"/>
  <c r="BE72" i="7"/>
  <c r="CX73" i="7"/>
  <c r="CK73" i="7"/>
  <c r="BX73" i="7"/>
  <c r="BK73" i="7"/>
  <c r="AX73" i="7"/>
  <c r="DB73" i="7"/>
  <c r="CO73" i="7"/>
  <c r="CB73" i="7"/>
  <c r="BO73" i="7"/>
  <c r="BB73" i="7"/>
  <c r="DF73" i="7"/>
  <c r="CS73" i="7"/>
  <c r="CF73" i="7"/>
  <c r="BS73" i="7"/>
  <c r="BF73" i="7"/>
  <c r="CX74" i="7"/>
  <c r="CK74" i="7"/>
  <c r="BX74" i="7"/>
  <c r="BK74" i="7"/>
  <c r="AX74" i="7"/>
  <c r="DC74" i="7"/>
  <c r="CP74" i="7"/>
  <c r="CC74" i="7"/>
  <c r="BP74" i="7"/>
  <c r="BC74" i="7"/>
  <c r="CV75" i="7"/>
  <c r="CI75" i="7"/>
  <c r="BV75" i="7"/>
  <c r="BI75" i="7"/>
  <c r="AV75" i="7"/>
  <c r="DA75" i="7"/>
  <c r="CN75" i="7"/>
  <c r="CA75" i="7"/>
  <c r="BN75" i="7"/>
  <c r="BA75" i="7"/>
  <c r="DE75" i="7"/>
  <c r="CR75" i="7"/>
  <c r="CE75" i="7"/>
  <c r="BR75" i="7"/>
  <c r="BE75" i="7"/>
  <c r="CY76" i="7"/>
  <c r="CL76" i="7"/>
  <c r="BY76" i="7"/>
  <c r="BL76" i="7"/>
  <c r="AY76" i="7"/>
  <c r="DC76" i="7"/>
  <c r="CP76" i="7"/>
  <c r="CC76" i="7"/>
  <c r="BP76" i="7"/>
  <c r="BC76" i="7"/>
  <c r="CV77" i="7"/>
  <c r="CI77" i="7"/>
  <c r="BV77" i="7"/>
  <c r="BI77" i="7"/>
  <c r="AV77" i="7"/>
  <c r="DA77" i="7"/>
  <c r="CN77" i="7"/>
  <c r="CA77" i="7"/>
  <c r="BN77" i="7"/>
  <c r="BA77" i="7"/>
  <c r="DE77" i="7"/>
  <c r="CR77" i="7"/>
  <c r="CE77" i="7"/>
  <c r="BR77" i="7"/>
  <c r="BE77" i="7"/>
  <c r="CY78" i="7"/>
  <c r="CL78" i="7"/>
  <c r="BY78" i="7"/>
  <c r="BL78" i="7"/>
  <c r="AY78" i="7"/>
  <c r="DC78" i="7"/>
  <c r="CP78" i="7"/>
  <c r="CC78" i="7"/>
  <c r="BP78" i="7"/>
  <c r="BC78" i="7"/>
  <c r="CW79" i="7"/>
  <c r="CJ79" i="7"/>
  <c r="BW79" i="7"/>
  <c r="BJ79" i="7"/>
  <c r="AW79" i="7"/>
  <c r="DA79" i="7"/>
  <c r="CN79" i="7"/>
  <c r="CA79" i="7"/>
  <c r="BN79" i="7"/>
  <c r="BA79" i="7"/>
  <c r="DE79" i="7"/>
  <c r="CR79" i="7"/>
  <c r="CE79" i="7"/>
  <c r="BR79" i="7"/>
  <c r="BE79" i="7"/>
  <c r="CY80" i="7"/>
  <c r="CL80" i="7"/>
  <c r="BY80" i="7"/>
  <c r="BL80" i="7"/>
  <c r="AY80" i="7"/>
  <c r="DD80" i="7"/>
  <c r="CQ80" i="7"/>
  <c r="CD80" i="7"/>
  <c r="BD80" i="7"/>
  <c r="BQ80" i="7"/>
  <c r="CV81" i="7"/>
  <c r="CI81" i="7"/>
  <c r="BV81" i="7"/>
  <c r="BI81" i="7"/>
  <c r="AV81" i="7"/>
  <c r="CZ81" i="7"/>
  <c r="CM81" i="7"/>
  <c r="BZ81" i="7"/>
  <c r="BM81" i="7"/>
  <c r="AZ81" i="7"/>
  <c r="DD81" i="7"/>
  <c r="CQ81" i="7"/>
  <c r="CD81" i="7"/>
  <c r="BQ81" i="7"/>
  <c r="BD81" i="7"/>
  <c r="CY82" i="7"/>
  <c r="CL82" i="7"/>
  <c r="BY82" i="7"/>
  <c r="BL82" i="7"/>
  <c r="AY82" i="7"/>
  <c r="DC82" i="7"/>
  <c r="CP82" i="7"/>
  <c r="CC82" i="7"/>
  <c r="BP82" i="7"/>
  <c r="BC82" i="7"/>
  <c r="CV83" i="7"/>
  <c r="CI83" i="7"/>
  <c r="BV83" i="7"/>
  <c r="BI83" i="7"/>
  <c r="AV83" i="7"/>
  <c r="CZ83" i="7"/>
  <c r="CM83" i="7"/>
  <c r="BZ83" i="7"/>
  <c r="BM83" i="7"/>
  <c r="AZ83" i="7"/>
  <c r="DD83" i="7"/>
  <c r="CQ83" i="7"/>
  <c r="CD83" i="7"/>
  <c r="BQ83" i="7"/>
  <c r="BD83" i="7"/>
  <c r="CV84" i="7"/>
  <c r="CI84" i="7"/>
  <c r="BV84" i="7"/>
  <c r="BI84" i="7"/>
  <c r="AV84" i="7"/>
  <c r="CZ84" i="7"/>
  <c r="CM84" i="7"/>
  <c r="BZ84" i="7"/>
  <c r="BM84" i="7"/>
  <c r="AZ84" i="7"/>
  <c r="DD84" i="7"/>
  <c r="CQ84" i="7"/>
  <c r="CD84" i="7"/>
  <c r="BQ84" i="7"/>
  <c r="BD84" i="7"/>
  <c r="CW85" i="7"/>
  <c r="CJ85" i="7"/>
  <c r="BW85" i="7"/>
  <c r="BJ85" i="7"/>
  <c r="AW85" i="7"/>
  <c r="DB85" i="7"/>
  <c r="CO85" i="7"/>
  <c r="CB85" i="7"/>
  <c r="BO85" i="7"/>
  <c r="BB85" i="7"/>
  <c r="DF85" i="7"/>
  <c r="CS85" i="7"/>
  <c r="CF85" i="7"/>
  <c r="BS85" i="7"/>
  <c r="BF85" i="7"/>
  <c r="CY86" i="7"/>
  <c r="CL86" i="7"/>
  <c r="BY86" i="7"/>
  <c r="BL86" i="7"/>
  <c r="AY86" i="7"/>
  <c r="DC86" i="7"/>
  <c r="CP86" i="7"/>
  <c r="CC86" i="7"/>
  <c r="BP86" i="7"/>
  <c r="BC86" i="7"/>
  <c r="CY87" i="7"/>
  <c r="CL87" i="7"/>
  <c r="BY87" i="7"/>
  <c r="BL87" i="7"/>
  <c r="AY87" i="7"/>
  <c r="DC87" i="7"/>
  <c r="CP87" i="7"/>
  <c r="CC87" i="7"/>
  <c r="BP87" i="7"/>
  <c r="BC87" i="7"/>
  <c r="CU88" i="7"/>
  <c r="CH88" i="7"/>
  <c r="BU88" i="7"/>
  <c r="BH88" i="7"/>
  <c r="AU88" i="7"/>
  <c r="DA88" i="7"/>
  <c r="CN88" i="7"/>
  <c r="CA88" i="7"/>
  <c r="BN88" i="7"/>
  <c r="BA88" i="7"/>
  <c r="CS88" i="7"/>
  <c r="DF88" i="7"/>
  <c r="CF88" i="7"/>
  <c r="BS88" i="7"/>
  <c r="BF88" i="7"/>
  <c r="CX89" i="7"/>
  <c r="BX89" i="7"/>
  <c r="CK89" i="7"/>
  <c r="BK89" i="7"/>
  <c r="AX89" i="7"/>
  <c r="CO89" i="7"/>
  <c r="DB89" i="7"/>
  <c r="CB89" i="7"/>
  <c r="BO89" i="7"/>
  <c r="BB89" i="7"/>
  <c r="DF89" i="7"/>
  <c r="CF89" i="7"/>
  <c r="CS89" i="7"/>
  <c r="BS89" i="7"/>
  <c r="BF89" i="7"/>
  <c r="CM90" i="7"/>
  <c r="CZ90" i="7"/>
  <c r="BZ90" i="7"/>
  <c r="BM90" i="7"/>
  <c r="AZ90" i="7"/>
  <c r="DD90" i="7"/>
  <c r="CD90" i="7"/>
  <c r="CQ90" i="7"/>
  <c r="BQ90" i="7"/>
  <c r="BD90" i="7"/>
  <c r="BX91" i="7"/>
  <c r="CX91" i="7"/>
  <c r="CK91" i="7"/>
  <c r="BK91" i="7"/>
  <c r="AX91" i="7"/>
  <c r="DC91" i="7"/>
  <c r="CP91" i="7"/>
  <c r="CC91" i="7"/>
  <c r="BP91" i="7"/>
  <c r="BC91" i="7"/>
  <c r="CU92" i="7"/>
  <c r="CH92" i="7"/>
  <c r="BU92" i="7"/>
  <c r="BH92" i="7"/>
  <c r="AU92" i="7"/>
  <c r="CY92" i="7"/>
  <c r="CL92" i="7"/>
  <c r="BY92" i="7"/>
  <c r="BL92" i="7"/>
  <c r="AY92" i="7"/>
  <c r="DC92" i="7"/>
  <c r="CP92" i="7"/>
  <c r="CC92" i="7"/>
  <c r="BP92" i="7"/>
  <c r="BC92" i="7"/>
  <c r="CW93" i="7"/>
  <c r="CJ93" i="7"/>
  <c r="BW93" i="7"/>
  <c r="BJ93" i="7"/>
  <c r="AW93" i="7"/>
  <c r="DB93" i="7"/>
  <c r="CO93" i="7"/>
  <c r="CB93" i="7"/>
  <c r="BO93" i="7"/>
  <c r="BB93" i="7"/>
  <c r="CY94" i="7"/>
  <c r="CL94" i="7"/>
  <c r="BY94" i="7"/>
  <c r="BL94" i="7"/>
  <c r="AY94" i="7"/>
  <c r="DC94" i="7"/>
  <c r="CP94" i="7"/>
  <c r="CC94" i="7"/>
  <c r="BP94" i="7"/>
  <c r="BC94" i="7"/>
  <c r="CV95" i="7"/>
  <c r="CI95" i="7"/>
  <c r="BV95" i="7"/>
  <c r="BI95" i="7"/>
  <c r="AV95" i="7"/>
  <c r="DA95" i="7"/>
  <c r="CN95" i="7"/>
  <c r="CA95" i="7"/>
  <c r="BN95" i="7"/>
  <c r="BA95" i="7"/>
  <c r="DE95" i="7"/>
  <c r="CR95" i="7"/>
  <c r="CE95" i="7"/>
  <c r="BR95" i="7"/>
  <c r="BE95" i="7"/>
  <c r="CZ96" i="7"/>
  <c r="CM96" i="7"/>
  <c r="BZ96" i="7"/>
  <c r="BM96" i="7"/>
  <c r="AZ96" i="7"/>
  <c r="DD96" i="7"/>
  <c r="CQ96" i="7"/>
  <c r="CD96" i="7"/>
  <c r="BQ96" i="7"/>
  <c r="BD96" i="7"/>
  <c r="CW97" i="7"/>
  <c r="CJ97" i="7"/>
  <c r="BW97" i="7"/>
  <c r="BJ97" i="7"/>
  <c r="AW97" i="7"/>
  <c r="DA97" i="7"/>
  <c r="CN97" i="7"/>
  <c r="CA97" i="7"/>
  <c r="BN97" i="7"/>
  <c r="BA97" i="7"/>
  <c r="DE97" i="7"/>
  <c r="CR97" i="7"/>
  <c r="CE97" i="7"/>
  <c r="BR97" i="7"/>
  <c r="BE97" i="7"/>
  <c r="DA98" i="7"/>
  <c r="CN98" i="7"/>
  <c r="CA98" i="7"/>
  <c r="BN98" i="7"/>
  <c r="BA98" i="7"/>
  <c r="DF98" i="7"/>
  <c r="CS98" i="7"/>
  <c r="CF98" i="7"/>
  <c r="BS98" i="7"/>
  <c r="BF98" i="7"/>
  <c r="DA99" i="7"/>
  <c r="CN99" i="7"/>
  <c r="CA99" i="7"/>
  <c r="BN99" i="7"/>
  <c r="BA99" i="7"/>
  <c r="DE99" i="7"/>
  <c r="CR99" i="7"/>
  <c r="CE99" i="7"/>
  <c r="BR99" i="7"/>
  <c r="BE99" i="7"/>
  <c r="DB100" i="7"/>
  <c r="CO100" i="7"/>
  <c r="CB100" i="7"/>
  <c r="BO100" i="7"/>
  <c r="BB100" i="7"/>
  <c r="CW101" i="7"/>
  <c r="CJ101" i="7"/>
  <c r="BW101" i="7"/>
  <c r="BJ101" i="7"/>
  <c r="AW101" i="7"/>
  <c r="DB101" i="7"/>
  <c r="CO101" i="7"/>
  <c r="CB101" i="7"/>
  <c r="BO101" i="7"/>
  <c r="BB101" i="7"/>
  <c r="DF101" i="7"/>
  <c r="CS101" i="7"/>
  <c r="CF101" i="7"/>
  <c r="BS101" i="7"/>
  <c r="BF101" i="7"/>
  <c r="DA102" i="7"/>
  <c r="CN102" i="7"/>
  <c r="CA102" i="7"/>
  <c r="BN102" i="7"/>
  <c r="BA102" i="7"/>
  <c r="DE102" i="7"/>
  <c r="CR102" i="7"/>
  <c r="CE102" i="7"/>
  <c r="BR102" i="7"/>
  <c r="BE102" i="7"/>
  <c r="CY103" i="7"/>
  <c r="CL103" i="7"/>
  <c r="BY103" i="7"/>
  <c r="BL103" i="7"/>
  <c r="AY103" i="7"/>
  <c r="DC103" i="7"/>
  <c r="CP103" i="7"/>
  <c r="CC103" i="7"/>
  <c r="BP103" i="7"/>
  <c r="BC103" i="7"/>
  <c r="CU104" i="7"/>
  <c r="CH104" i="7"/>
  <c r="BU104" i="7"/>
  <c r="BH104" i="7"/>
  <c r="AU104" i="7"/>
  <c r="DA104" i="7"/>
  <c r="CN104" i="7"/>
  <c r="CA104" i="7"/>
  <c r="BN104" i="7"/>
  <c r="BA104" i="7"/>
  <c r="DF104" i="7"/>
  <c r="CS104" i="7"/>
  <c r="CF104" i="7"/>
  <c r="BS104" i="7"/>
  <c r="BF104" i="7"/>
  <c r="DB105" i="7"/>
  <c r="CO105" i="7"/>
  <c r="CB105" i="7"/>
  <c r="BO105" i="7"/>
  <c r="BB105" i="7"/>
  <c r="CW106" i="7"/>
  <c r="CJ106" i="7"/>
  <c r="BW106" i="7"/>
  <c r="BJ106" i="7"/>
  <c r="AW106" i="7"/>
  <c r="DC106" i="7"/>
  <c r="CP106" i="7"/>
  <c r="CC106" i="7"/>
  <c r="BP106" i="7"/>
  <c r="BC106" i="7"/>
  <c r="CU107" i="7"/>
  <c r="CH107" i="7"/>
  <c r="BU107" i="7"/>
  <c r="BH107" i="7"/>
  <c r="AU107" i="7"/>
  <c r="CY107" i="7"/>
  <c r="CL107" i="7"/>
  <c r="BY107" i="7"/>
  <c r="BL107" i="7"/>
  <c r="AY107" i="7"/>
  <c r="DC107" i="7"/>
  <c r="CP107" i="7"/>
  <c r="CC107" i="7"/>
  <c r="BP107" i="7"/>
  <c r="BC107" i="7"/>
  <c r="CI108" i="7"/>
  <c r="BV108" i="7"/>
  <c r="CV108" i="7"/>
  <c r="BI108" i="7"/>
  <c r="AV108" i="7"/>
  <c r="DB108" i="7"/>
  <c r="CO108" i="7"/>
  <c r="CB108" i="7"/>
  <c r="BO108" i="7"/>
  <c r="BB108" i="7"/>
  <c r="CS108" i="7"/>
  <c r="DF108" i="7"/>
  <c r="CF108" i="7"/>
  <c r="BS108" i="7"/>
  <c r="BF108" i="7"/>
  <c r="CX109" i="7"/>
  <c r="BX109" i="7"/>
  <c r="CK109" i="7"/>
  <c r="BK109" i="7"/>
  <c r="AX109" i="7"/>
  <c r="CO109" i="7"/>
  <c r="DB109" i="7"/>
  <c r="CB109" i="7"/>
  <c r="BO109" i="7"/>
  <c r="BB109" i="7"/>
  <c r="DF109" i="7"/>
  <c r="CF109" i="7"/>
  <c r="CS109" i="7"/>
  <c r="BS109" i="7"/>
  <c r="BF109" i="7"/>
  <c r="DB110" i="7"/>
  <c r="CB110" i="7"/>
  <c r="CO110" i="7"/>
  <c r="BO110" i="7"/>
  <c r="BB110" i="7"/>
  <c r="CS110" i="7"/>
  <c r="DF110" i="7"/>
  <c r="CF110" i="7"/>
  <c r="BS110" i="7"/>
  <c r="BF110" i="7"/>
  <c r="CM111" i="7"/>
  <c r="CZ111" i="7"/>
  <c r="BZ111" i="7"/>
  <c r="BM111" i="7"/>
  <c r="AZ111" i="7"/>
  <c r="DD111" i="7"/>
  <c r="CD111" i="7"/>
  <c r="CQ111" i="7"/>
  <c r="BQ111" i="7"/>
  <c r="BD111" i="7"/>
  <c r="CW112" i="7"/>
  <c r="CJ112" i="7"/>
  <c r="BW112" i="7"/>
  <c r="BJ112" i="7"/>
  <c r="AW112" i="7"/>
  <c r="DC112" i="7"/>
  <c r="CP112" i="7"/>
  <c r="CC112" i="7"/>
  <c r="BP112" i="7"/>
  <c r="BC112" i="7"/>
  <c r="CU113" i="7"/>
  <c r="CH113" i="7"/>
  <c r="BU113" i="7"/>
  <c r="BH113" i="7"/>
  <c r="AU113" i="7"/>
  <c r="DA113" i="7"/>
  <c r="CN113" i="7"/>
  <c r="CA113" i="7"/>
  <c r="BN113" i="7"/>
  <c r="BA113" i="7"/>
  <c r="DE113" i="7"/>
  <c r="CR113" i="7"/>
  <c r="CE113" i="7"/>
  <c r="BR113" i="7"/>
  <c r="BE113" i="7"/>
  <c r="CY114" i="7"/>
  <c r="CL114" i="7"/>
  <c r="BY114" i="7"/>
  <c r="BL114" i="7"/>
  <c r="AY114" i="7"/>
  <c r="DE114" i="7"/>
  <c r="CR114" i="7"/>
  <c r="CE114" i="7"/>
  <c r="BR114" i="7"/>
  <c r="BE114" i="7"/>
  <c r="CY115" i="7"/>
  <c r="CL115" i="7"/>
  <c r="BY115" i="7"/>
  <c r="BL115" i="7"/>
  <c r="AY115" i="7"/>
  <c r="DC115" i="7"/>
  <c r="CP115" i="7"/>
  <c r="CC115" i="7"/>
  <c r="BP115" i="7"/>
  <c r="BC115" i="7"/>
  <c r="CX116" i="7"/>
  <c r="CK116" i="7"/>
  <c r="BX116" i="7"/>
  <c r="BK116" i="7"/>
  <c r="AX116" i="7"/>
  <c r="DB116" i="7"/>
  <c r="CO116" i="7"/>
  <c r="CB116" i="7"/>
  <c r="BO116" i="7"/>
  <c r="BB116" i="7"/>
  <c r="DF116" i="7"/>
  <c r="CS116" i="7"/>
  <c r="CF116" i="7"/>
  <c r="BS116" i="7"/>
  <c r="BF116" i="7"/>
  <c r="DB117" i="7"/>
  <c r="CO117" i="7"/>
  <c r="CB117" i="7"/>
  <c r="BO117" i="7"/>
  <c r="BB117" i="7"/>
  <c r="DF117" i="7"/>
  <c r="CS117" i="7"/>
  <c r="CF117" i="7"/>
  <c r="BS117" i="7"/>
  <c r="BF117" i="7"/>
  <c r="CY118" i="7"/>
  <c r="CL118" i="7"/>
  <c r="BY118" i="7"/>
  <c r="BL118" i="7"/>
  <c r="AY118" i="7"/>
  <c r="DC118" i="7"/>
  <c r="CP118" i="7"/>
  <c r="CC118" i="7"/>
  <c r="BP118" i="7"/>
  <c r="BC118" i="7"/>
  <c r="CU119" i="7"/>
  <c r="CH119" i="7"/>
  <c r="BU119" i="7"/>
  <c r="BH119" i="7"/>
  <c r="AU119" i="7"/>
  <c r="CY119" i="7"/>
  <c r="CL119" i="7"/>
  <c r="BY119" i="7"/>
  <c r="BL119" i="7"/>
  <c r="AY119" i="7"/>
  <c r="DC119" i="7"/>
  <c r="CP119" i="7"/>
  <c r="CC119" i="7"/>
  <c r="BP119" i="7"/>
  <c r="BC119" i="7"/>
  <c r="CW120" i="7"/>
  <c r="CJ120" i="7"/>
  <c r="BW120" i="7"/>
  <c r="BJ120" i="7"/>
  <c r="AW120" i="7"/>
  <c r="DB120" i="7"/>
  <c r="CO120" i="7"/>
  <c r="CB120" i="7"/>
  <c r="BO120" i="7"/>
  <c r="BB120" i="7"/>
  <c r="DF120" i="7"/>
  <c r="CS120" i="7"/>
  <c r="CF120" i="7"/>
  <c r="BS120" i="7"/>
  <c r="BF120" i="7"/>
  <c r="CY121" i="7"/>
  <c r="CL121" i="7"/>
  <c r="BY121" i="7"/>
  <c r="BL121" i="7"/>
  <c r="AY121" i="7"/>
  <c r="DE121" i="7"/>
  <c r="CR121" i="7"/>
  <c r="CE121" i="7"/>
  <c r="BR121" i="7"/>
  <c r="BE121" i="7"/>
  <c r="CY122" i="7"/>
  <c r="CL122" i="7"/>
  <c r="BY122" i="7"/>
  <c r="BL122" i="7"/>
  <c r="AY122" i="7"/>
  <c r="DC122" i="7"/>
  <c r="CP122" i="7"/>
  <c r="CC122" i="7"/>
  <c r="BP122" i="7"/>
  <c r="BC122" i="7"/>
  <c r="CU123" i="7"/>
  <c r="CH123" i="7"/>
  <c r="BU123" i="7"/>
  <c r="BH123" i="7"/>
  <c r="AU123" i="7"/>
  <c r="DA123" i="7"/>
  <c r="CN123" i="7"/>
  <c r="CA123" i="7"/>
  <c r="BN123" i="7"/>
  <c r="BA123" i="7"/>
  <c r="DE123" i="7"/>
  <c r="CR123" i="7"/>
  <c r="CE123" i="7"/>
  <c r="BR123" i="7"/>
  <c r="BE123" i="7"/>
  <c r="DA124" i="7"/>
  <c r="CN124" i="7"/>
  <c r="CA124" i="7"/>
  <c r="BN124" i="7"/>
  <c r="BA124" i="7"/>
  <c r="DE124" i="7"/>
  <c r="CR124" i="7"/>
  <c r="CE124" i="7"/>
  <c r="BR124" i="7"/>
  <c r="BE124" i="7"/>
  <c r="CK125" i="7"/>
  <c r="CX125" i="7"/>
  <c r="BX125" i="7"/>
  <c r="BK125" i="7"/>
  <c r="AX125" i="7"/>
  <c r="DB125" i="7"/>
  <c r="CB125" i="7"/>
  <c r="CO125" i="7"/>
  <c r="BO125" i="7"/>
  <c r="BB125" i="7"/>
  <c r="CS125" i="7"/>
  <c r="DF125" i="7"/>
  <c r="CF125" i="7"/>
  <c r="BS125" i="7"/>
  <c r="BF125" i="7"/>
  <c r="CY126" i="7"/>
  <c r="CL126" i="7"/>
  <c r="BY126" i="7"/>
  <c r="BL126" i="7"/>
  <c r="AY126" i="7"/>
  <c r="DC126" i="7"/>
  <c r="CP126" i="7"/>
  <c r="CC126" i="7"/>
  <c r="BP126" i="7"/>
  <c r="BC126" i="7"/>
  <c r="CI127" i="7"/>
  <c r="CV127" i="7"/>
  <c r="BV127" i="7"/>
  <c r="BI127" i="7"/>
  <c r="AV127" i="7"/>
  <c r="CZ127" i="7"/>
  <c r="BZ127" i="7"/>
  <c r="CM127" i="7"/>
  <c r="BM127" i="7"/>
  <c r="AZ127" i="7"/>
  <c r="DE127" i="7"/>
  <c r="CR127" i="7"/>
  <c r="CE127" i="7"/>
  <c r="BR127" i="7"/>
  <c r="BE127" i="7"/>
  <c r="CY128" i="7"/>
  <c r="CL128" i="7"/>
  <c r="BY128" i="7"/>
  <c r="BL128" i="7"/>
  <c r="AY128" i="7"/>
  <c r="DC128" i="7"/>
  <c r="CP128" i="7"/>
  <c r="CC128" i="7"/>
  <c r="BP128" i="7"/>
  <c r="BC128" i="7"/>
  <c r="CI129" i="7"/>
  <c r="CV129" i="7"/>
  <c r="BV129" i="7"/>
  <c r="BI129" i="7"/>
  <c r="AV129" i="7"/>
  <c r="CZ129" i="7"/>
  <c r="BZ129" i="7"/>
  <c r="CM129" i="7"/>
  <c r="BM129" i="7"/>
  <c r="AZ129" i="7"/>
  <c r="CQ129" i="7"/>
  <c r="DD129" i="7"/>
  <c r="CD129" i="7"/>
  <c r="BQ129" i="7"/>
  <c r="BD129" i="7"/>
  <c r="CW130" i="7"/>
  <c r="CJ130" i="7"/>
  <c r="BW130" i="7"/>
  <c r="BJ130" i="7"/>
  <c r="AW130" i="7"/>
  <c r="DA130" i="7"/>
  <c r="CN130" i="7"/>
  <c r="CA130" i="7"/>
  <c r="BN130" i="7"/>
  <c r="BA130" i="7"/>
  <c r="DE130" i="7"/>
  <c r="CR130" i="7"/>
  <c r="CE130" i="7"/>
  <c r="BR130" i="7"/>
  <c r="BE130" i="7"/>
  <c r="CX131" i="7"/>
  <c r="CK131" i="7"/>
  <c r="BX131" i="7"/>
  <c r="BK131" i="7"/>
  <c r="AX131" i="7"/>
  <c r="DB131" i="7"/>
  <c r="CO131" i="7"/>
  <c r="CB131" i="7"/>
  <c r="BO131" i="7"/>
  <c r="BB131" i="7"/>
  <c r="DF131" i="7"/>
  <c r="CS131" i="7"/>
  <c r="CF131" i="7"/>
  <c r="BS131" i="7"/>
  <c r="BF131" i="7"/>
  <c r="CZ132" i="7"/>
  <c r="CM132" i="7"/>
  <c r="BZ132" i="7"/>
  <c r="BM132" i="7"/>
  <c r="AZ132" i="7"/>
  <c r="DD132" i="7"/>
  <c r="CQ132" i="7"/>
  <c r="CD132" i="7"/>
  <c r="BQ132" i="7"/>
  <c r="BD132" i="7"/>
  <c r="CW133" i="7"/>
  <c r="CJ133" i="7"/>
  <c r="BW133" i="7"/>
  <c r="BJ133" i="7"/>
  <c r="AW133" i="7"/>
  <c r="DA133" i="7"/>
  <c r="CN133" i="7"/>
  <c r="CA133" i="7"/>
  <c r="BN133" i="7"/>
  <c r="BA133" i="7"/>
  <c r="DE133" i="7"/>
  <c r="CR133" i="7"/>
  <c r="CE133" i="7"/>
  <c r="BR133" i="7"/>
  <c r="BE133" i="7"/>
  <c r="CY134" i="7"/>
  <c r="CL134" i="7"/>
  <c r="BY134" i="7"/>
  <c r="BL134" i="7"/>
  <c r="AY134" i="7"/>
  <c r="DC134" i="7"/>
  <c r="CP134" i="7"/>
  <c r="CC134" i="7"/>
  <c r="BP134" i="7"/>
  <c r="BC134" i="7"/>
  <c r="CV135" i="7"/>
  <c r="CI135" i="7"/>
  <c r="BV135" i="7"/>
  <c r="BI135" i="7"/>
  <c r="AV135" i="7"/>
  <c r="DA135" i="7"/>
  <c r="CN135" i="7"/>
  <c r="CA135" i="7"/>
  <c r="BN135" i="7"/>
  <c r="BA135" i="7"/>
  <c r="DE135" i="7"/>
  <c r="CR135" i="7"/>
  <c r="CE135" i="7"/>
  <c r="BR135" i="7"/>
  <c r="BE135" i="7"/>
  <c r="CX136" i="7"/>
  <c r="CK136" i="7"/>
  <c r="BX136" i="7"/>
  <c r="BK136" i="7"/>
  <c r="AX136" i="7"/>
  <c r="DB136" i="7"/>
  <c r="CO136" i="7"/>
  <c r="CB136" i="7"/>
  <c r="BO136" i="7"/>
  <c r="BB136" i="7"/>
  <c r="DF136" i="7"/>
  <c r="CS136" i="7"/>
  <c r="CF136" i="7"/>
  <c r="BS136" i="7"/>
  <c r="BF136" i="7"/>
  <c r="CZ137" i="7"/>
  <c r="CM137" i="7"/>
  <c r="BZ137" i="7"/>
  <c r="BM137" i="7"/>
  <c r="AZ137" i="7"/>
  <c r="DD137" i="7"/>
  <c r="CQ137" i="7"/>
  <c r="CD137" i="7"/>
  <c r="BQ137" i="7"/>
  <c r="BD137" i="7"/>
  <c r="CW138" i="7"/>
  <c r="CJ138" i="7"/>
  <c r="BW138" i="7"/>
  <c r="BJ138" i="7"/>
  <c r="AW138" i="7"/>
  <c r="DA138" i="7"/>
  <c r="CN138" i="7"/>
  <c r="CA138" i="7"/>
  <c r="BN138" i="7"/>
  <c r="BA138" i="7"/>
  <c r="DE138" i="7"/>
  <c r="CR138" i="7"/>
  <c r="CE138" i="7"/>
  <c r="BR138" i="7"/>
  <c r="BE138" i="7"/>
  <c r="CW139" i="7"/>
  <c r="CJ139" i="7"/>
  <c r="BW139" i="7"/>
  <c r="BJ139" i="7"/>
  <c r="AW139" i="7"/>
  <c r="DA139" i="7"/>
  <c r="CN139" i="7"/>
  <c r="CA139" i="7"/>
  <c r="BN139" i="7"/>
  <c r="BA139" i="7"/>
  <c r="DE139" i="7"/>
  <c r="CR139" i="7"/>
  <c r="CE139" i="7"/>
  <c r="BR139" i="7"/>
  <c r="BE139" i="7"/>
  <c r="CX140" i="7"/>
  <c r="CK140" i="7"/>
  <c r="BX140" i="7"/>
  <c r="BK140" i="7"/>
  <c r="AX140" i="7"/>
  <c r="DB140" i="7"/>
  <c r="CO140" i="7"/>
  <c r="CB140" i="7"/>
  <c r="BO140" i="7"/>
  <c r="BB140" i="7"/>
  <c r="CV141" i="7"/>
  <c r="CI141" i="7"/>
  <c r="BV141" i="7"/>
  <c r="BI141" i="7"/>
  <c r="AV141" i="7"/>
  <c r="CZ141" i="7"/>
  <c r="CM141" i="7"/>
  <c r="BZ141" i="7"/>
  <c r="BM141" i="7"/>
  <c r="AZ141" i="7"/>
  <c r="DD141" i="7"/>
  <c r="CQ141" i="7"/>
  <c r="CD141" i="7"/>
  <c r="BQ141" i="7"/>
  <c r="BD141" i="7"/>
  <c r="CV142" i="7"/>
  <c r="CI142" i="7"/>
  <c r="BV142" i="7"/>
  <c r="BI142" i="7"/>
  <c r="AV142" i="7"/>
  <c r="CZ142" i="7"/>
  <c r="CM142" i="7"/>
  <c r="BZ142" i="7"/>
  <c r="BM142" i="7"/>
  <c r="AZ142" i="7"/>
  <c r="DE142" i="7"/>
  <c r="CE142" i="7"/>
  <c r="CR142" i="7"/>
  <c r="BR142" i="7"/>
  <c r="BE142" i="7"/>
  <c r="CY143" i="7"/>
  <c r="BY143" i="7"/>
  <c r="CL143" i="7"/>
  <c r="BL143" i="7"/>
  <c r="AY143" i="7"/>
  <c r="AL143" i="7"/>
  <c r="CP143" i="7"/>
  <c r="DC143" i="7"/>
  <c r="CC143" i="7"/>
  <c r="BP143" i="7"/>
  <c r="BC143" i="7"/>
  <c r="AP143" i="7"/>
  <c r="CV144" i="7"/>
  <c r="CI144" i="7"/>
  <c r="BV144" i="7"/>
  <c r="BI144" i="7"/>
  <c r="AV144" i="7"/>
  <c r="AI144" i="7"/>
  <c r="CN144" i="7"/>
  <c r="DA144" i="7"/>
  <c r="CA144" i="7"/>
  <c r="BN144" i="7"/>
  <c r="BA144" i="7"/>
  <c r="AN144" i="7"/>
  <c r="DE144" i="7"/>
  <c r="CE144" i="7"/>
  <c r="CR144" i="7"/>
  <c r="BR144" i="7"/>
  <c r="BE144" i="7"/>
  <c r="AR144" i="7"/>
  <c r="CX145" i="7"/>
  <c r="CK145" i="7"/>
  <c r="BX145" i="7"/>
  <c r="BK145" i="7"/>
  <c r="AX145" i="7"/>
  <c r="AK145" i="7"/>
  <c r="DB145" i="7"/>
  <c r="CO145" i="7"/>
  <c r="CB145" i="7"/>
  <c r="BO145" i="7"/>
  <c r="BB145" i="7"/>
  <c r="AO145" i="7"/>
  <c r="DF145" i="7"/>
  <c r="CS145" i="7"/>
  <c r="CF145" i="7"/>
  <c r="BS145" i="7"/>
  <c r="BF145" i="7"/>
  <c r="AS145" i="7"/>
  <c r="CY146" i="7"/>
  <c r="CL146" i="7"/>
  <c r="BY146" i="7"/>
  <c r="BL146" i="7"/>
  <c r="AY146" i="7"/>
  <c r="AL146" i="7"/>
  <c r="DC146" i="7"/>
  <c r="CP146" i="7"/>
  <c r="CC146" i="7"/>
  <c r="BP146" i="7"/>
  <c r="BC146" i="7"/>
  <c r="AP146" i="7"/>
  <c r="CW147" i="7"/>
  <c r="CJ147" i="7"/>
  <c r="BW147" i="7"/>
  <c r="BJ147" i="7"/>
  <c r="AW147" i="7"/>
  <c r="AJ147" i="7"/>
  <c r="DA147" i="7"/>
  <c r="CN147" i="7"/>
  <c r="CA147" i="7"/>
  <c r="BN147" i="7"/>
  <c r="BA147" i="7"/>
  <c r="AN147" i="7"/>
  <c r="DE147" i="7"/>
  <c r="CR147" i="7"/>
  <c r="CE147" i="7"/>
  <c r="BR147" i="7"/>
  <c r="BE147" i="7"/>
  <c r="AR147" i="7"/>
  <c r="CX148" i="7"/>
  <c r="CK148" i="7"/>
  <c r="BX148" i="7"/>
  <c r="BK148" i="7"/>
  <c r="AX148" i="7"/>
  <c r="AK148" i="7"/>
  <c r="DB148" i="7"/>
  <c r="CO148" i="7"/>
  <c r="CB148" i="7"/>
  <c r="BO148" i="7"/>
  <c r="BB148" i="7"/>
  <c r="AO148" i="7"/>
  <c r="DF148" i="7"/>
  <c r="CS148" i="7"/>
  <c r="CF148" i="7"/>
  <c r="BS148" i="7"/>
  <c r="BF148" i="7"/>
  <c r="AS148" i="7"/>
  <c r="CZ149" i="7"/>
  <c r="CM149" i="7"/>
  <c r="BZ149" i="7"/>
  <c r="BM149" i="7"/>
  <c r="AZ149" i="7"/>
  <c r="AM149" i="7"/>
  <c r="DD149" i="7"/>
  <c r="CQ149" i="7"/>
  <c r="CD149" i="7"/>
  <c r="BQ149" i="7"/>
  <c r="BD149" i="7"/>
  <c r="AQ149" i="7"/>
  <c r="CX150" i="7"/>
  <c r="CK150" i="7"/>
  <c r="BX150" i="7"/>
  <c r="BK150" i="7"/>
  <c r="AX150" i="7"/>
  <c r="AK150" i="7"/>
  <c r="DB150" i="7"/>
  <c r="CO150" i="7"/>
  <c r="CB150" i="7"/>
  <c r="BO150" i="7"/>
  <c r="BB150" i="7"/>
  <c r="AO150" i="7"/>
  <c r="DF150" i="7"/>
  <c r="CS150" i="7"/>
  <c r="CF150" i="7"/>
  <c r="BS150" i="7"/>
  <c r="BF150" i="7"/>
  <c r="AS150" i="7"/>
  <c r="CY151" i="7"/>
  <c r="BY151" i="7"/>
  <c r="CL151" i="7"/>
  <c r="BL151" i="7"/>
  <c r="AY151" i="7"/>
  <c r="AL151" i="7"/>
  <c r="CP151" i="7"/>
  <c r="DC151" i="7"/>
  <c r="CC151" i="7"/>
  <c r="BP151" i="7"/>
  <c r="BC151" i="7"/>
  <c r="AP151" i="7"/>
  <c r="CU152" i="7"/>
  <c r="BU152" i="7"/>
  <c r="CH152" i="7"/>
  <c r="BH152" i="7"/>
  <c r="AU152" i="7"/>
  <c r="AH152" i="7"/>
  <c r="CL152" i="7"/>
  <c r="CY152" i="7"/>
  <c r="BY152" i="7"/>
  <c r="BL152" i="7"/>
  <c r="AY152" i="7"/>
  <c r="AL152" i="7"/>
  <c r="DC152" i="7"/>
  <c r="CC152" i="7"/>
  <c r="CP152" i="7"/>
  <c r="BP152" i="7"/>
  <c r="BC152" i="7"/>
  <c r="AP152" i="7"/>
  <c r="CV153" i="7"/>
  <c r="CI153" i="7"/>
  <c r="BV153" i="7"/>
  <c r="BI153" i="7"/>
  <c r="AV153" i="7"/>
  <c r="AI153" i="7"/>
  <c r="CZ153" i="7"/>
  <c r="CM153" i="7"/>
  <c r="BZ153" i="7"/>
  <c r="BM153" i="7"/>
  <c r="AZ153" i="7"/>
  <c r="AM153" i="7"/>
  <c r="DD153" i="7"/>
  <c r="CQ153" i="7"/>
  <c r="CD153" i="7"/>
  <c r="BQ153" i="7"/>
  <c r="BD153" i="7"/>
  <c r="AQ153" i="7"/>
  <c r="CW154" i="7"/>
  <c r="BW154" i="7"/>
  <c r="CJ154" i="7"/>
  <c r="BJ154" i="7"/>
  <c r="AW154" i="7"/>
  <c r="AJ154" i="7"/>
  <c r="DB154" i="7"/>
  <c r="CO154" i="7"/>
  <c r="CB154" i="7"/>
  <c r="BB154" i="7"/>
  <c r="AO154" i="7"/>
  <c r="BO154" i="7"/>
  <c r="DF154" i="7"/>
  <c r="CS154" i="7"/>
  <c r="CF154" i="7"/>
  <c r="BS154" i="7"/>
  <c r="BF154" i="7"/>
  <c r="AS154" i="7"/>
  <c r="CY155" i="7"/>
  <c r="BY155" i="7"/>
  <c r="CL155" i="7"/>
  <c r="BL155" i="7"/>
  <c r="AY155" i="7"/>
  <c r="AL155" i="7"/>
  <c r="CP155" i="7"/>
  <c r="DC155" i="7"/>
  <c r="CC155" i="7"/>
  <c r="BP155" i="7"/>
  <c r="BC155" i="7"/>
  <c r="AP155" i="7"/>
  <c r="CV156" i="7"/>
  <c r="CI156" i="7"/>
  <c r="BV156" i="7"/>
  <c r="BI156" i="7"/>
  <c r="AV156" i="7"/>
  <c r="AI156" i="7"/>
  <c r="CZ156" i="7"/>
  <c r="CM156" i="7"/>
  <c r="BZ156" i="7"/>
  <c r="BM156" i="7"/>
  <c r="AZ156" i="7"/>
  <c r="AM156" i="7"/>
  <c r="DD156" i="7"/>
  <c r="CQ156" i="7"/>
  <c r="CD156" i="7"/>
  <c r="BQ156" i="7"/>
  <c r="BD156" i="7"/>
  <c r="AQ156" i="7"/>
  <c r="CJ157" i="7"/>
  <c r="CW157" i="7"/>
  <c r="BW157" i="7"/>
  <c r="BJ157" i="7"/>
  <c r="AW157" i="7"/>
  <c r="AJ157" i="7"/>
  <c r="DA157" i="7"/>
  <c r="CA157" i="7"/>
  <c r="CN157" i="7"/>
  <c r="BN157" i="7"/>
  <c r="BA157" i="7"/>
  <c r="AN157" i="7"/>
  <c r="CR157" i="7"/>
  <c r="DE157" i="7"/>
  <c r="CE157" i="7"/>
  <c r="BR157" i="7"/>
  <c r="BE157" i="7"/>
  <c r="AR157" i="7"/>
  <c r="CX158" i="7"/>
  <c r="CK158" i="7"/>
  <c r="BX158" i="7"/>
  <c r="BK158" i="7"/>
  <c r="AX158" i="7"/>
  <c r="AK158" i="7"/>
  <c r="DB158" i="7"/>
  <c r="CO158" i="7"/>
  <c r="CB158" i="7"/>
  <c r="BO158" i="7"/>
  <c r="BB158" i="7"/>
  <c r="AO158" i="7"/>
  <c r="DF158" i="7"/>
  <c r="CS158" i="7"/>
  <c r="CF158" i="7"/>
  <c r="BS158" i="7"/>
  <c r="BF158" i="7"/>
  <c r="AS158" i="7"/>
  <c r="CY159" i="7"/>
  <c r="CL159" i="7"/>
  <c r="BY159" i="7"/>
  <c r="BL159" i="7"/>
  <c r="AY159" i="7"/>
  <c r="AL159" i="7"/>
  <c r="DC159" i="7"/>
  <c r="CP159" i="7"/>
  <c r="CC159" i="7"/>
  <c r="BP159" i="7"/>
  <c r="BC159" i="7"/>
  <c r="AP159" i="7"/>
  <c r="CU160" i="7"/>
  <c r="CH160" i="7"/>
  <c r="BU160" i="7"/>
  <c r="BH160" i="7"/>
  <c r="AU160" i="7"/>
  <c r="AH160" i="7"/>
  <c r="CZ160" i="7"/>
  <c r="BZ160" i="7"/>
  <c r="CM160" i="7"/>
  <c r="BM160" i="7"/>
  <c r="AZ160" i="7"/>
  <c r="AM160" i="7"/>
  <c r="DD160" i="7"/>
  <c r="CQ160" i="7"/>
  <c r="CD160" i="7"/>
  <c r="BQ160" i="7"/>
  <c r="BD160" i="7"/>
  <c r="AQ160" i="7"/>
  <c r="CW161" i="7"/>
  <c r="CJ161" i="7"/>
  <c r="BW161" i="7"/>
  <c r="BJ161" i="7"/>
  <c r="AW161" i="7"/>
  <c r="AJ161" i="7"/>
  <c r="DA161" i="7"/>
  <c r="CN161" i="7"/>
  <c r="CA161" i="7"/>
  <c r="BN161" i="7"/>
  <c r="BA161" i="7"/>
  <c r="AN161" i="7"/>
  <c r="DE161" i="7"/>
  <c r="CR161" i="7"/>
  <c r="CE161" i="7"/>
  <c r="BR161" i="7"/>
  <c r="BE161" i="7"/>
  <c r="AR161" i="7"/>
  <c r="CX162" i="7"/>
  <c r="CK162" i="7"/>
  <c r="BX162" i="7"/>
  <c r="BK162" i="7"/>
  <c r="AX162" i="7"/>
  <c r="AK162" i="7"/>
  <c r="DB162" i="7"/>
  <c r="CO162" i="7"/>
  <c r="CB162" i="7"/>
  <c r="BB162" i="7"/>
  <c r="AO162" i="7"/>
  <c r="BO162" i="7"/>
  <c r="DF162" i="7"/>
  <c r="CS162" i="7"/>
  <c r="CF162" i="7"/>
  <c r="BS162" i="7"/>
  <c r="BF162" i="7"/>
  <c r="AS162" i="7"/>
  <c r="CX163" i="7"/>
  <c r="CK163" i="7"/>
  <c r="BX163" i="7"/>
  <c r="AX163" i="7"/>
  <c r="AK163" i="7"/>
  <c r="BK163" i="7"/>
  <c r="DB163" i="7"/>
  <c r="CO163" i="7"/>
  <c r="CB163" i="7"/>
  <c r="BO163" i="7"/>
  <c r="BB163" i="7"/>
  <c r="AO138" i="9" s="1"/>
  <c r="AO163" i="7"/>
  <c r="AO100" i="9" s="1"/>
  <c r="DF163" i="7"/>
  <c r="CS163" i="7"/>
  <c r="CF163" i="7"/>
  <c r="BS163" i="7"/>
  <c r="BF163" i="7"/>
  <c r="AS163" i="7"/>
  <c r="CZ164" i="7"/>
  <c r="CM164" i="7"/>
  <c r="BZ164" i="7"/>
  <c r="BM164" i="7"/>
  <c r="AZ164" i="7"/>
  <c r="AM164" i="7"/>
  <c r="DD164" i="7"/>
  <c r="CQ164" i="7"/>
  <c r="CD164" i="7"/>
  <c r="BQ164" i="7"/>
  <c r="BD164" i="7"/>
  <c r="AQ164" i="7"/>
  <c r="CW165" i="7"/>
  <c r="CJ165" i="7"/>
  <c r="BW165" i="7"/>
  <c r="BJ165" i="7"/>
  <c r="AW165" i="7"/>
  <c r="AJ140" i="9" s="1"/>
  <c r="AJ165" i="7"/>
  <c r="AJ102" i="9" s="1"/>
  <c r="DA165" i="7"/>
  <c r="CN165" i="7"/>
  <c r="CA165" i="7"/>
  <c r="BN165" i="7"/>
  <c r="BA165" i="7"/>
  <c r="AN140" i="9" s="1"/>
  <c r="AN165" i="7"/>
  <c r="AN102" i="9" s="1"/>
  <c r="DE165" i="7"/>
  <c r="CR165" i="7"/>
  <c r="CE165" i="7"/>
  <c r="BR165" i="7"/>
  <c r="BE165" i="7"/>
  <c r="AR140" i="9" s="1"/>
  <c r="AR165" i="7"/>
  <c r="AR102" i="9" s="1"/>
  <c r="CY166" i="7"/>
  <c r="CL166" i="7"/>
  <c r="BY166" i="7"/>
  <c r="BL166" i="7"/>
  <c r="AY166" i="7"/>
  <c r="AL166" i="7"/>
  <c r="DC166" i="7"/>
  <c r="CP166" i="7"/>
  <c r="CC166" i="7"/>
  <c r="BP166" i="7"/>
  <c r="BC166" i="7"/>
  <c r="AP166" i="7"/>
  <c r="CV167" i="7"/>
  <c r="CI167" i="7"/>
  <c r="BV167" i="7"/>
  <c r="BI167" i="7"/>
  <c r="AV167" i="7"/>
  <c r="AI167" i="7"/>
  <c r="CZ167" i="7"/>
  <c r="CM167" i="7"/>
  <c r="BZ167" i="7"/>
  <c r="BM167" i="7"/>
  <c r="AZ167" i="7"/>
  <c r="AM167" i="7"/>
  <c r="DD167" i="7"/>
  <c r="CQ167" i="7"/>
  <c r="CD167" i="7"/>
  <c r="BQ167" i="7"/>
  <c r="BD167" i="7"/>
  <c r="AQ167" i="7"/>
  <c r="CX168" i="7"/>
  <c r="CK168" i="7"/>
  <c r="BX168" i="7"/>
  <c r="BK168" i="7"/>
  <c r="AX168" i="7"/>
  <c r="AK168" i="7"/>
  <c r="DB168" i="7"/>
  <c r="CO168" i="7"/>
  <c r="CB168" i="7"/>
  <c r="BB168" i="7"/>
  <c r="AO168" i="7"/>
  <c r="BO168" i="7"/>
  <c r="DF168" i="7"/>
  <c r="CS168" i="7"/>
  <c r="CF168" i="7"/>
  <c r="BS168" i="7"/>
  <c r="BF168" i="7"/>
  <c r="AS168" i="7"/>
  <c r="CY169" i="7"/>
  <c r="CL169" i="7"/>
  <c r="BY169" i="7"/>
  <c r="BL169" i="7"/>
  <c r="AY169" i="7"/>
  <c r="AL169" i="7"/>
  <c r="DC169" i="7"/>
  <c r="CP169" i="7"/>
  <c r="CC169" i="7"/>
  <c r="BP169" i="7"/>
  <c r="BC169" i="7"/>
  <c r="AP169" i="7"/>
  <c r="CU170" i="7"/>
  <c r="CH170" i="7"/>
  <c r="BU170" i="7"/>
  <c r="BH170" i="7"/>
  <c r="AU170" i="7"/>
  <c r="AH141" i="9" s="1"/>
  <c r="AH170" i="7"/>
  <c r="AH103" i="9" s="1"/>
  <c r="CZ170" i="7"/>
  <c r="CM170" i="7"/>
  <c r="BZ170" i="7"/>
  <c r="BM170" i="7"/>
  <c r="AZ170" i="7"/>
  <c r="AM141" i="9" s="1"/>
  <c r="AM170" i="7"/>
  <c r="AM103" i="9" s="1"/>
  <c r="DD170" i="7"/>
  <c r="CQ170" i="7"/>
  <c r="CD170" i="7"/>
  <c r="BQ170" i="7"/>
  <c r="BD170" i="7"/>
  <c r="AQ141" i="9" s="1"/>
  <c r="AQ170" i="7"/>
  <c r="AQ103" i="9" s="1"/>
  <c r="CW171" i="7"/>
  <c r="CJ171" i="7"/>
  <c r="BW171" i="7"/>
  <c r="BJ171" i="7"/>
  <c r="AJ171" i="7"/>
  <c r="AW171" i="7"/>
  <c r="DA171" i="7"/>
  <c r="CN171" i="7"/>
  <c r="CA171" i="7"/>
  <c r="BN171" i="7"/>
  <c r="AN171" i="7"/>
  <c r="BA171" i="7"/>
  <c r="DE171" i="7"/>
  <c r="CR171" i="7"/>
  <c r="CE171" i="7"/>
  <c r="BR171" i="7"/>
  <c r="AR171" i="7"/>
  <c r="BE171" i="7"/>
  <c r="CX172" i="7"/>
  <c r="CK172" i="7"/>
  <c r="BX172" i="7"/>
  <c r="BK172" i="7"/>
  <c r="AX172" i="7"/>
  <c r="AK172" i="7"/>
  <c r="DC172" i="7"/>
  <c r="CP172" i="7"/>
  <c r="CC172" i="7"/>
  <c r="BP172" i="7"/>
  <c r="BC172" i="7"/>
  <c r="AP172" i="7"/>
  <c r="CV173" i="7"/>
  <c r="CI173" i="7"/>
  <c r="BV173" i="7"/>
  <c r="BI173" i="7"/>
  <c r="AV173" i="7"/>
  <c r="AI173" i="7"/>
  <c r="DA173" i="7"/>
  <c r="CN173" i="7"/>
  <c r="CA173" i="7"/>
  <c r="BN173" i="7"/>
  <c r="BA173" i="7"/>
  <c r="AN173" i="7"/>
  <c r="DE173" i="7"/>
  <c r="CR173" i="7"/>
  <c r="CE173" i="7"/>
  <c r="BR173" i="7"/>
  <c r="AR173" i="7"/>
  <c r="BE173" i="7"/>
  <c r="CY174" i="7"/>
  <c r="CL174" i="7"/>
  <c r="BY174" i="7"/>
  <c r="BL174" i="7"/>
  <c r="AY174" i="7"/>
  <c r="AL174" i="7"/>
  <c r="DC174" i="7"/>
  <c r="CP174" i="7"/>
  <c r="CC174" i="7"/>
  <c r="BP174" i="7"/>
  <c r="BC174" i="7"/>
  <c r="AP174" i="7"/>
  <c r="CV175" i="7"/>
  <c r="CI175" i="7"/>
  <c r="BV175" i="7"/>
  <c r="BI175" i="7"/>
  <c r="AV175" i="7"/>
  <c r="AI175" i="7"/>
  <c r="DA175" i="7"/>
  <c r="CN175" i="7"/>
  <c r="CA175" i="7"/>
  <c r="BN175" i="7"/>
  <c r="AN175" i="7"/>
  <c r="BA175" i="7"/>
  <c r="DE175" i="7"/>
  <c r="CR175" i="7"/>
  <c r="CE175" i="7"/>
  <c r="BR175" i="7"/>
  <c r="AR175" i="7"/>
  <c r="BE175" i="7"/>
  <c r="CW176" i="7"/>
  <c r="CJ176" i="7"/>
  <c r="BW176" i="7"/>
  <c r="BJ176" i="7"/>
  <c r="AW176" i="7"/>
  <c r="AJ176" i="7"/>
  <c r="DA176" i="7"/>
  <c r="CN176" i="7"/>
  <c r="CA176" i="7"/>
  <c r="BN176" i="7"/>
  <c r="AN176" i="7"/>
  <c r="BA176" i="7"/>
  <c r="DE176" i="7"/>
  <c r="CR176" i="7"/>
  <c r="CE176" i="7"/>
  <c r="BR176" i="7"/>
  <c r="AR176" i="7"/>
  <c r="BE176" i="7"/>
  <c r="CW177" i="7"/>
  <c r="CJ177" i="7"/>
  <c r="BW177" i="7"/>
  <c r="BJ177" i="7"/>
  <c r="AJ177" i="7"/>
  <c r="AW177" i="7"/>
  <c r="DA177" i="7"/>
  <c r="CN177" i="7"/>
  <c r="CA177" i="7"/>
  <c r="BN177" i="7"/>
  <c r="BA177" i="7"/>
  <c r="AN177" i="7"/>
  <c r="DE177" i="7"/>
  <c r="CR177" i="7"/>
  <c r="CE177" i="7"/>
  <c r="BR177" i="7"/>
  <c r="AR177" i="7"/>
  <c r="BE177" i="7"/>
  <c r="CY178" i="7"/>
  <c r="CL178" i="7"/>
  <c r="BY178" i="7"/>
  <c r="BL178" i="7"/>
  <c r="AY178" i="7"/>
  <c r="AL178" i="7"/>
  <c r="DC178" i="7"/>
  <c r="CP178" i="7"/>
  <c r="CC178" i="7"/>
  <c r="BP178" i="7"/>
  <c r="BC178" i="7"/>
  <c r="AP178" i="7"/>
  <c r="CX50" i="7"/>
  <c r="CK50" i="7"/>
  <c r="BX50" i="7"/>
  <c r="BK50" i="7"/>
  <c r="AX50" i="7"/>
  <c r="CX98" i="7"/>
  <c r="CK98" i="7"/>
  <c r="BX98" i="7"/>
  <c r="BK98" i="7"/>
  <c r="AX98" i="7"/>
  <c r="CX106" i="7"/>
  <c r="CK106" i="7"/>
  <c r="BX106" i="7"/>
  <c r="BK106" i="7"/>
  <c r="AX106" i="7"/>
  <c r="CX114" i="7"/>
  <c r="CK114" i="7"/>
  <c r="BX114" i="7"/>
  <c r="BK114" i="7"/>
  <c r="AX114" i="7"/>
  <c r="CX5" i="7"/>
  <c r="CK5" i="7"/>
  <c r="BX5" i="7"/>
  <c r="AX5" i="7"/>
  <c r="DF5" i="7"/>
  <c r="CS5" i="7"/>
  <c r="CF5" i="7"/>
  <c r="BF5" i="7"/>
  <c r="BL6" i="7"/>
  <c r="AY6" i="7"/>
  <c r="BP6" i="7"/>
  <c r="BC6" i="7"/>
  <c r="CU7" i="7"/>
  <c r="CH7" i="7"/>
  <c r="BU7" i="7"/>
  <c r="BH7" i="7"/>
  <c r="AU7" i="7"/>
  <c r="BM7" i="7"/>
  <c r="CZ7" i="7"/>
  <c r="CM7" i="7"/>
  <c r="BZ7" i="7"/>
  <c r="AZ7" i="7"/>
  <c r="BQ7" i="7"/>
  <c r="DD7" i="7"/>
  <c r="CQ7" i="7"/>
  <c r="CD7" i="7"/>
  <c r="BD7" i="7"/>
  <c r="BI8" i="7"/>
  <c r="CV8" i="7"/>
  <c r="CI8" i="7"/>
  <c r="BV8" i="7"/>
  <c r="AV8" i="7"/>
  <c r="DA8" i="7"/>
  <c r="CN8" i="7"/>
  <c r="CA8" i="7"/>
  <c r="BN8" i="7"/>
  <c r="BA8" i="7"/>
  <c r="DE8" i="7"/>
  <c r="CR8" i="7"/>
  <c r="CE8" i="7"/>
  <c r="BR8" i="7"/>
  <c r="BE8" i="7"/>
  <c r="CW9" i="7"/>
  <c r="CJ9" i="7"/>
  <c r="BW9" i="7"/>
  <c r="BJ9" i="7"/>
  <c r="AW9" i="7"/>
  <c r="BO9" i="7"/>
  <c r="DB9" i="7"/>
  <c r="CO9" i="7"/>
  <c r="CB9" i="7"/>
  <c r="BB9" i="7"/>
  <c r="CW10" i="7"/>
  <c r="CJ10" i="7"/>
  <c r="BW10" i="7"/>
  <c r="BJ10" i="7"/>
  <c r="AW10" i="7"/>
  <c r="DA10" i="7"/>
  <c r="CN10" i="7"/>
  <c r="CA10" i="7"/>
  <c r="BN10" i="7"/>
  <c r="BA10" i="7"/>
  <c r="DE10" i="7"/>
  <c r="CR10" i="7"/>
  <c r="CE10" i="7"/>
  <c r="BR10" i="7"/>
  <c r="BE10" i="7"/>
  <c r="BK11" i="7"/>
  <c r="CX11" i="7"/>
  <c r="CK11" i="7"/>
  <c r="BX11" i="7"/>
  <c r="AX11" i="7"/>
  <c r="DC11" i="7"/>
  <c r="CP11" i="7"/>
  <c r="CC11" i="7"/>
  <c r="BP11" i="7"/>
  <c r="BC11" i="7"/>
  <c r="CW12" i="7"/>
  <c r="CJ12" i="7"/>
  <c r="BW12" i="7"/>
  <c r="BJ12" i="7"/>
  <c r="AW12" i="7"/>
  <c r="DA12" i="7"/>
  <c r="CN12" i="7"/>
  <c r="CA12" i="7"/>
  <c r="BN12" i="7"/>
  <c r="BA12" i="7"/>
  <c r="DE12" i="7"/>
  <c r="CR12" i="7"/>
  <c r="CE12" i="7"/>
  <c r="BR12" i="7"/>
  <c r="BE12" i="7"/>
  <c r="BK13" i="7"/>
  <c r="CX13" i="7"/>
  <c r="CK13" i="7"/>
  <c r="BX13" i="7"/>
  <c r="AX13" i="7"/>
  <c r="BO13" i="7"/>
  <c r="DB13" i="7"/>
  <c r="CO13" i="7"/>
  <c r="CB13" i="7"/>
  <c r="BB13" i="7"/>
  <c r="BS13" i="7"/>
  <c r="DF13" i="7"/>
  <c r="CS13" i="7"/>
  <c r="CF13" i="7"/>
  <c r="BF13" i="7"/>
  <c r="DA14" i="7"/>
  <c r="CN14" i="7"/>
  <c r="CA14" i="7"/>
  <c r="BN14" i="7"/>
  <c r="BA14" i="7"/>
  <c r="BS14" i="7"/>
  <c r="DF14" i="7"/>
  <c r="CS14" i="7"/>
  <c r="CF14" i="7"/>
  <c r="BF14" i="7"/>
  <c r="BM15" i="7"/>
  <c r="CZ15" i="7"/>
  <c r="CM15" i="7"/>
  <c r="BZ15" i="7"/>
  <c r="AZ15" i="7"/>
  <c r="BQ15" i="7"/>
  <c r="DD15" i="7"/>
  <c r="CQ15" i="7"/>
  <c r="CD15" i="7"/>
  <c r="BD15" i="7"/>
  <c r="CW16" i="7"/>
  <c r="CJ16" i="7"/>
  <c r="BW16" i="7"/>
  <c r="BJ16" i="7"/>
  <c r="AW16" i="7"/>
  <c r="DA16" i="7"/>
  <c r="CN16" i="7"/>
  <c r="CA16" i="7"/>
  <c r="BN16" i="7"/>
  <c r="BA16" i="7"/>
  <c r="DE16" i="7"/>
  <c r="CR16" i="7"/>
  <c r="CE16" i="7"/>
  <c r="BR16" i="7"/>
  <c r="BE16" i="7"/>
  <c r="BK17" i="7"/>
  <c r="CX17" i="7"/>
  <c r="CK17" i="7"/>
  <c r="BX17" i="7"/>
  <c r="AX17" i="7"/>
  <c r="BO17" i="7"/>
  <c r="DB17" i="7"/>
  <c r="CO17" i="7"/>
  <c r="CB17" i="7"/>
  <c r="BB17" i="7"/>
  <c r="BS17" i="7"/>
  <c r="DF17" i="7"/>
  <c r="CS17" i="7"/>
  <c r="CF17" i="7"/>
  <c r="BF17" i="7"/>
  <c r="BM18" i="7"/>
  <c r="CZ18" i="7"/>
  <c r="CM18" i="7"/>
  <c r="BZ18" i="7"/>
  <c r="AZ18" i="7"/>
  <c r="BQ18" i="7"/>
  <c r="DD18" i="7"/>
  <c r="CQ18" i="7"/>
  <c r="CD18" i="7"/>
  <c r="BD18" i="7"/>
  <c r="CW19" i="7"/>
  <c r="CJ19" i="7"/>
  <c r="BW19" i="7"/>
  <c r="BJ19" i="7"/>
  <c r="AW19" i="7"/>
  <c r="DA19" i="7"/>
  <c r="CN19" i="7"/>
  <c r="CA19" i="7"/>
  <c r="BN19" i="7"/>
  <c r="BA19" i="7"/>
  <c r="DE19" i="7"/>
  <c r="CR19" i="7"/>
  <c r="CE19" i="7"/>
  <c r="BR19" i="7"/>
  <c r="BE19" i="7"/>
  <c r="CY20" i="7"/>
  <c r="CL20" i="7"/>
  <c r="BY20" i="7"/>
  <c r="BL20" i="7"/>
  <c r="AY20" i="7"/>
  <c r="DC20" i="7"/>
  <c r="CP20" i="7"/>
  <c r="CC20" i="7"/>
  <c r="BP20" i="7"/>
  <c r="BC20" i="7"/>
  <c r="BI21" i="7"/>
  <c r="CV21" i="7"/>
  <c r="CI21" i="7"/>
  <c r="BV21" i="7"/>
  <c r="AV21" i="7"/>
  <c r="BM21" i="7"/>
  <c r="CZ21" i="7"/>
  <c r="CM21" i="7"/>
  <c r="BZ21" i="7"/>
  <c r="AZ21" i="7"/>
  <c r="BQ21" i="7"/>
  <c r="DD21" i="7"/>
  <c r="CQ21" i="7"/>
  <c r="CD21" i="7"/>
  <c r="BD21" i="7"/>
  <c r="CW22" i="7"/>
  <c r="CJ22" i="7"/>
  <c r="BW22" i="7"/>
  <c r="BJ22" i="7"/>
  <c r="AW22" i="7"/>
  <c r="DA22" i="7"/>
  <c r="CN22" i="7"/>
  <c r="CA22" i="7"/>
  <c r="BN22" i="7"/>
  <c r="BA22" i="7"/>
  <c r="DE22" i="7"/>
  <c r="CR22" i="7"/>
  <c r="CE22" i="7"/>
  <c r="BR22" i="7"/>
  <c r="BE22" i="7"/>
  <c r="CY23" i="7"/>
  <c r="CL23" i="7"/>
  <c r="BY23" i="7"/>
  <c r="BL23" i="7"/>
  <c r="AY23" i="7"/>
  <c r="DC23" i="7"/>
  <c r="CP23" i="7"/>
  <c r="CC23" i="7"/>
  <c r="BP23" i="7"/>
  <c r="BC23" i="7"/>
  <c r="BK24" i="7"/>
  <c r="CX24" i="7"/>
  <c r="CK24" i="7"/>
  <c r="BX24" i="7"/>
  <c r="AX24" i="7"/>
  <c r="DC24" i="7"/>
  <c r="CP24" i="7"/>
  <c r="CC24" i="7"/>
  <c r="BP24" i="7"/>
  <c r="BC24" i="7"/>
  <c r="CW25" i="7"/>
  <c r="CJ25" i="7"/>
  <c r="BW25" i="7"/>
  <c r="BJ25" i="7"/>
  <c r="AW25" i="7"/>
  <c r="BO25" i="7"/>
  <c r="DB25" i="7"/>
  <c r="CO25" i="7"/>
  <c r="CB25" i="7"/>
  <c r="BB25" i="7"/>
  <c r="BI26" i="7"/>
  <c r="CV26" i="7"/>
  <c r="CI26" i="7"/>
  <c r="BV26" i="7"/>
  <c r="AV26" i="7"/>
  <c r="DA26" i="7"/>
  <c r="CN26" i="7"/>
  <c r="CA26" i="7"/>
  <c r="BN26" i="7"/>
  <c r="BA26" i="7"/>
  <c r="DE26" i="7"/>
  <c r="CR26" i="7"/>
  <c r="CE26" i="7"/>
  <c r="BR26" i="7"/>
  <c r="BE26" i="7"/>
  <c r="BK27" i="7"/>
  <c r="CX27" i="7"/>
  <c r="CK27" i="7"/>
  <c r="BX27" i="7"/>
  <c r="AX27" i="7"/>
  <c r="DC27" i="7"/>
  <c r="CP27" i="7"/>
  <c r="CC27" i="7"/>
  <c r="BP27" i="7"/>
  <c r="BC27" i="7"/>
  <c r="BI28" i="7"/>
  <c r="CV28" i="7"/>
  <c r="CI28" i="7"/>
  <c r="BV28" i="7"/>
  <c r="AV28" i="7"/>
  <c r="DA28" i="7"/>
  <c r="CN28" i="7"/>
  <c r="CA28" i="7"/>
  <c r="BN28" i="7"/>
  <c r="BA28" i="7"/>
  <c r="DE28" i="7"/>
  <c r="CR28" i="7"/>
  <c r="CE28" i="7"/>
  <c r="BR28" i="7"/>
  <c r="BE28" i="7"/>
  <c r="BK29" i="7"/>
  <c r="CX29" i="7"/>
  <c r="CK29" i="7"/>
  <c r="BX29" i="7"/>
  <c r="AX29" i="7"/>
  <c r="BO29" i="7"/>
  <c r="DB29" i="7"/>
  <c r="CO29" i="7"/>
  <c r="CB29" i="7"/>
  <c r="BB29" i="7"/>
  <c r="BS29" i="7"/>
  <c r="DF29" i="7"/>
  <c r="CS29" i="7"/>
  <c r="CF29" i="7"/>
  <c r="BF29" i="7"/>
  <c r="CY30" i="7"/>
  <c r="CL30" i="7"/>
  <c r="BY30" i="7"/>
  <c r="BL30" i="7"/>
  <c r="AY30" i="7"/>
  <c r="DC30" i="7"/>
  <c r="CP30" i="7"/>
  <c r="CC30" i="7"/>
  <c r="BP30" i="7"/>
  <c r="BC30" i="7"/>
  <c r="CJ31" i="7"/>
  <c r="CW31" i="7"/>
  <c r="BW31" i="7"/>
  <c r="BJ31" i="7"/>
  <c r="AW31" i="7"/>
  <c r="DB31" i="7"/>
  <c r="CO31" i="7"/>
  <c r="BO31" i="7"/>
  <c r="CB31" i="7"/>
  <c r="BB31" i="7"/>
  <c r="DF31" i="7"/>
  <c r="CS31" i="7"/>
  <c r="CF31" i="7"/>
  <c r="BS31" i="7"/>
  <c r="BF31" i="7"/>
  <c r="CL32" i="7"/>
  <c r="BL32" i="7"/>
  <c r="CY32" i="7"/>
  <c r="BY32" i="7"/>
  <c r="AY32" i="7"/>
  <c r="DC32" i="7"/>
  <c r="CC32" i="7"/>
  <c r="BP32" i="7"/>
  <c r="CP32" i="7"/>
  <c r="BC32" i="7"/>
  <c r="CV33" i="7"/>
  <c r="CI33" i="7"/>
  <c r="BV33" i="7"/>
  <c r="AV33" i="7"/>
  <c r="BI33" i="7"/>
  <c r="CZ33" i="7"/>
  <c r="CM33" i="7"/>
  <c r="BZ33" i="7"/>
  <c r="BM33" i="7"/>
  <c r="AZ33" i="7"/>
  <c r="DD33" i="7"/>
  <c r="CQ33" i="7"/>
  <c r="CD33" i="7"/>
  <c r="BQ33" i="7"/>
  <c r="BD33" i="7"/>
  <c r="CX34" i="7"/>
  <c r="CK34" i="7"/>
  <c r="BX34" i="7"/>
  <c r="BK34" i="7"/>
  <c r="AX34" i="7"/>
  <c r="DB34" i="7"/>
  <c r="CO34" i="7"/>
  <c r="CB34" i="7"/>
  <c r="BO34" i="7"/>
  <c r="BB34" i="7"/>
  <c r="DF34" i="7"/>
  <c r="CS34" i="7"/>
  <c r="CF34" i="7"/>
  <c r="BS34" i="7"/>
  <c r="BF34" i="7"/>
  <c r="CX35" i="7"/>
  <c r="CK35" i="7"/>
  <c r="BX35" i="7"/>
  <c r="BK35" i="7"/>
  <c r="AX35" i="7"/>
  <c r="DB35" i="7"/>
  <c r="CO35" i="7"/>
  <c r="CB35" i="7"/>
  <c r="BO35" i="7"/>
  <c r="BB35" i="7"/>
  <c r="DF35" i="7"/>
  <c r="CS35" i="7"/>
  <c r="CF35" i="7"/>
  <c r="BS35" i="7"/>
  <c r="BF35" i="7"/>
  <c r="DA36" i="7"/>
  <c r="CN36" i="7"/>
  <c r="CA36" i="7"/>
  <c r="BN36" i="7"/>
  <c r="BA36" i="7"/>
  <c r="DE36" i="7"/>
  <c r="CR36" i="7"/>
  <c r="CE36" i="7"/>
  <c r="BR36" i="7"/>
  <c r="BE36" i="7"/>
  <c r="CY37" i="7"/>
  <c r="CL37" i="7"/>
  <c r="BY37" i="7"/>
  <c r="BL37" i="7"/>
  <c r="AY37" i="7"/>
  <c r="DC37" i="7"/>
  <c r="CP37" i="7"/>
  <c r="CC37" i="7"/>
  <c r="BP37" i="7"/>
  <c r="BC37" i="7"/>
  <c r="CU38" i="7"/>
  <c r="CH38" i="7"/>
  <c r="BU38" i="7"/>
  <c r="BH38" i="7"/>
  <c r="AU38" i="7"/>
  <c r="CY38" i="7"/>
  <c r="CL38" i="7"/>
  <c r="BY38" i="7"/>
  <c r="BL38" i="7"/>
  <c r="AY38" i="7"/>
  <c r="DC38" i="7"/>
  <c r="CP38" i="7"/>
  <c r="CC38" i="7"/>
  <c r="BP38" i="7"/>
  <c r="BC38" i="7"/>
  <c r="CU39" i="7"/>
  <c r="CH39" i="7"/>
  <c r="BU39" i="7"/>
  <c r="BH39" i="7"/>
  <c r="AU39" i="7"/>
  <c r="DA39" i="7"/>
  <c r="CN39" i="7"/>
  <c r="CA39" i="7"/>
  <c r="BN39" i="7"/>
  <c r="BA39" i="7"/>
  <c r="DE39" i="7"/>
  <c r="CR39" i="7"/>
  <c r="CE39" i="7"/>
  <c r="BR39" i="7"/>
  <c r="BE39" i="7"/>
  <c r="CX40" i="7"/>
  <c r="CK40" i="7"/>
  <c r="BX40" i="7"/>
  <c r="BK40" i="7"/>
  <c r="AX40" i="7"/>
  <c r="DB40" i="7"/>
  <c r="CO40" i="7"/>
  <c r="CB40" i="7"/>
  <c r="BO40" i="7"/>
  <c r="BB40" i="7"/>
  <c r="CU41" i="7"/>
  <c r="CH41" i="7"/>
  <c r="BU41" i="7"/>
  <c r="BH41" i="7"/>
  <c r="AU41" i="7"/>
  <c r="CY41" i="7"/>
  <c r="CL41" i="7"/>
  <c r="BY41" i="7"/>
  <c r="BL41" i="7"/>
  <c r="AY41" i="7"/>
  <c r="DD41" i="7"/>
  <c r="CQ41" i="7"/>
  <c r="CD41" i="7"/>
  <c r="BQ41" i="7"/>
  <c r="BD41" i="7"/>
  <c r="AQ120" i="9" s="1"/>
  <c r="CX42" i="7"/>
  <c r="CK42" i="7"/>
  <c r="BX42" i="7"/>
  <c r="BK42" i="7"/>
  <c r="AX42" i="7"/>
  <c r="DC42" i="7"/>
  <c r="CP42" i="7"/>
  <c r="CC42" i="7"/>
  <c r="BP42" i="7"/>
  <c r="BC42" i="7"/>
  <c r="CV43" i="7"/>
  <c r="CI43" i="7"/>
  <c r="BV43" i="7"/>
  <c r="BI43" i="7"/>
  <c r="AV43" i="7"/>
  <c r="DA43" i="7"/>
  <c r="CN43" i="7"/>
  <c r="CA43" i="7"/>
  <c r="BN43" i="7"/>
  <c r="BA43" i="7"/>
  <c r="DF43" i="7"/>
  <c r="CS43" i="7"/>
  <c r="CF43" i="7"/>
  <c r="BS43" i="7"/>
  <c r="BF43" i="7"/>
  <c r="DA44" i="7"/>
  <c r="CN44" i="7"/>
  <c r="CA44" i="7"/>
  <c r="BN44" i="7"/>
  <c r="BA44" i="7"/>
  <c r="DF44" i="7"/>
  <c r="CS44" i="7"/>
  <c r="CF44" i="7"/>
  <c r="BS44" i="7"/>
  <c r="BF44" i="7"/>
  <c r="CY45" i="7"/>
  <c r="CL45" i="7"/>
  <c r="BY45" i="7"/>
  <c r="BL45" i="7"/>
  <c r="AY45" i="7"/>
  <c r="DC45" i="7"/>
  <c r="CP45" i="7"/>
  <c r="CC45" i="7"/>
  <c r="BP45" i="7"/>
  <c r="BC45" i="7"/>
  <c r="CW46" i="7"/>
  <c r="CJ46" i="7"/>
  <c r="BW46" i="7"/>
  <c r="BJ46" i="7"/>
  <c r="AW46" i="7"/>
  <c r="DA46" i="7"/>
  <c r="CN46" i="7"/>
  <c r="CA46" i="7"/>
  <c r="BN46" i="7"/>
  <c r="BA46" i="7"/>
  <c r="DF46" i="7"/>
  <c r="CS46" i="7"/>
  <c r="CF46" i="7"/>
  <c r="BS46" i="7"/>
  <c r="BF46" i="7"/>
  <c r="CY47" i="7"/>
  <c r="CL47" i="7"/>
  <c r="BY47" i="7"/>
  <c r="BL47" i="7"/>
  <c r="AY47" i="7"/>
  <c r="DD47" i="7"/>
  <c r="CQ47" i="7"/>
  <c r="CD47" i="7"/>
  <c r="BQ47" i="7"/>
  <c r="BD47" i="7"/>
  <c r="CW48" i="7"/>
  <c r="CJ48" i="7"/>
  <c r="BW48" i="7"/>
  <c r="BJ48" i="7"/>
  <c r="AW48" i="7"/>
  <c r="DB48" i="7"/>
  <c r="CO48" i="7"/>
  <c r="CB48" i="7"/>
  <c r="BO48" i="7"/>
  <c r="BB48" i="7"/>
  <c r="DF48" i="7"/>
  <c r="CS48" i="7"/>
  <c r="CF48" i="7"/>
  <c r="BS48" i="7"/>
  <c r="BF48" i="7"/>
  <c r="CY49" i="7"/>
  <c r="CL49" i="7"/>
  <c r="BY49" i="7"/>
  <c r="BL49" i="7"/>
  <c r="AY49" i="7"/>
  <c r="DD49" i="7"/>
  <c r="CQ49" i="7"/>
  <c r="CD49" i="7"/>
  <c r="BQ49" i="7"/>
  <c r="BD49" i="7"/>
  <c r="DA50" i="7"/>
  <c r="CN50" i="7"/>
  <c r="CA50" i="7"/>
  <c r="BN50" i="7"/>
  <c r="BA50" i="7"/>
  <c r="DE50" i="7"/>
  <c r="CR50" i="7"/>
  <c r="CE50" i="7"/>
  <c r="BR50" i="7"/>
  <c r="BE50" i="7"/>
  <c r="CX51" i="7"/>
  <c r="CK51" i="7"/>
  <c r="BX51" i="7"/>
  <c r="BK51" i="7"/>
  <c r="AX51" i="7"/>
  <c r="DC51" i="7"/>
  <c r="CP51" i="7"/>
  <c r="CC51" i="7"/>
  <c r="BP51" i="7"/>
  <c r="BC51" i="7"/>
  <c r="CV52" i="7"/>
  <c r="CI52" i="7"/>
  <c r="BV52" i="7"/>
  <c r="BI52" i="7"/>
  <c r="AV52" i="7"/>
  <c r="DA52" i="7"/>
  <c r="CN52" i="7"/>
  <c r="CA52" i="7"/>
  <c r="BN52" i="7"/>
  <c r="BA52" i="7"/>
  <c r="DF52" i="7"/>
  <c r="CS52" i="7"/>
  <c r="CF52" i="7"/>
  <c r="BS52" i="7"/>
  <c r="BF52" i="7"/>
  <c r="CY53" i="7"/>
  <c r="CL53" i="7"/>
  <c r="BY53" i="7"/>
  <c r="BL53" i="7"/>
  <c r="AY53" i="7"/>
  <c r="DD53" i="7"/>
  <c r="CQ53" i="7"/>
  <c r="CD53" i="7"/>
  <c r="BQ53" i="7"/>
  <c r="BD53" i="7"/>
  <c r="CX54" i="7"/>
  <c r="CK54" i="7"/>
  <c r="BX54" i="7"/>
  <c r="BK54" i="7"/>
  <c r="AX54" i="7"/>
  <c r="DC54" i="7"/>
  <c r="CP54" i="7"/>
  <c r="CC54" i="7"/>
  <c r="BP54" i="7"/>
  <c r="BC54" i="7"/>
  <c r="CW55" i="7"/>
  <c r="CJ55" i="7"/>
  <c r="BW55" i="7"/>
  <c r="BJ55" i="7"/>
  <c r="AW55" i="7"/>
  <c r="DA55" i="7"/>
  <c r="CN55" i="7"/>
  <c r="CA55" i="7"/>
  <c r="BN55" i="7"/>
  <c r="BA55" i="7"/>
  <c r="DE55" i="7"/>
  <c r="CR55" i="7"/>
  <c r="CE55" i="7"/>
  <c r="BR55" i="7"/>
  <c r="BE55" i="7"/>
  <c r="DA56" i="7"/>
  <c r="CN56" i="7"/>
  <c r="CA56" i="7"/>
  <c r="BN56" i="7"/>
  <c r="BA56" i="7"/>
  <c r="DE56" i="7"/>
  <c r="CR56" i="7"/>
  <c r="CE56" i="7"/>
  <c r="BR56" i="7"/>
  <c r="BE56" i="7"/>
  <c r="CX57" i="7"/>
  <c r="CK57" i="7"/>
  <c r="BX57" i="7"/>
  <c r="BK57" i="7"/>
  <c r="AX57" i="7"/>
  <c r="DC57" i="7"/>
  <c r="CP57" i="7"/>
  <c r="CC57" i="7"/>
  <c r="BP57" i="7"/>
  <c r="BC57" i="7"/>
  <c r="CX58" i="7"/>
  <c r="CK58" i="7"/>
  <c r="BX58" i="7"/>
  <c r="BK58" i="7"/>
  <c r="AX58" i="7"/>
  <c r="DB58" i="7"/>
  <c r="CO58" i="7"/>
  <c r="CB58" i="7"/>
  <c r="BO58" i="7"/>
  <c r="BB58" i="7"/>
  <c r="DF58" i="7"/>
  <c r="CS58" i="7"/>
  <c r="CF58" i="7"/>
  <c r="BS58" i="7"/>
  <c r="BF58" i="7"/>
  <c r="DA59" i="7"/>
  <c r="CN59" i="7"/>
  <c r="CA59" i="7"/>
  <c r="BN59" i="7"/>
  <c r="BA59" i="7"/>
  <c r="DF59" i="7"/>
  <c r="CS59" i="7"/>
  <c r="CF59" i="7"/>
  <c r="BS59" i="7"/>
  <c r="BF59" i="7"/>
  <c r="CZ60" i="7"/>
  <c r="CM60" i="7"/>
  <c r="BZ60" i="7"/>
  <c r="BM60" i="7"/>
  <c r="AZ60" i="7"/>
  <c r="DD60" i="7"/>
  <c r="CQ60" i="7"/>
  <c r="CD60" i="7"/>
  <c r="BQ60" i="7"/>
  <c r="BD60" i="7"/>
  <c r="CX61" i="7"/>
  <c r="CK61" i="7"/>
  <c r="BX61" i="7"/>
  <c r="BK61" i="7"/>
  <c r="AX61" i="7"/>
  <c r="DB61" i="7"/>
  <c r="CO61" i="7"/>
  <c r="CB61" i="7"/>
  <c r="BO61" i="7"/>
  <c r="BB61" i="7"/>
  <c r="CW62" i="7"/>
  <c r="CJ62" i="7"/>
  <c r="BW62" i="7"/>
  <c r="BJ62" i="7"/>
  <c r="AW62" i="7"/>
  <c r="DA62" i="7"/>
  <c r="CN62" i="7"/>
  <c r="CA62" i="7"/>
  <c r="BN62" i="7"/>
  <c r="BA62" i="7"/>
  <c r="DE62" i="7"/>
  <c r="CR62" i="7"/>
  <c r="CE62" i="7"/>
  <c r="BR62" i="7"/>
  <c r="BE62" i="7"/>
  <c r="CX63" i="7"/>
  <c r="CK63" i="7"/>
  <c r="BX63" i="7"/>
  <c r="BK63" i="7"/>
  <c r="AX63" i="7"/>
  <c r="DB63" i="7"/>
  <c r="CO63" i="7"/>
  <c r="CB63" i="7"/>
  <c r="BO63" i="7"/>
  <c r="BB63" i="7"/>
  <c r="CW64" i="7"/>
  <c r="CJ64" i="7"/>
  <c r="BW64" i="7"/>
  <c r="BJ64" i="7"/>
  <c r="AW64" i="7"/>
  <c r="DA64" i="7"/>
  <c r="CN64" i="7"/>
  <c r="CA64" i="7"/>
  <c r="BN64" i="7"/>
  <c r="BA64" i="7"/>
  <c r="DF64" i="7"/>
  <c r="CS64" i="7"/>
  <c r="CF64" i="7"/>
  <c r="BS64" i="7"/>
  <c r="BF64" i="7"/>
  <c r="CZ65" i="7"/>
  <c r="CM65" i="7"/>
  <c r="BZ65" i="7"/>
  <c r="BM65" i="7"/>
  <c r="AZ65" i="7"/>
  <c r="DD65" i="7"/>
  <c r="CQ65" i="7"/>
  <c r="CD65" i="7"/>
  <c r="BQ65" i="7"/>
  <c r="BD65" i="7"/>
  <c r="CW66" i="7"/>
  <c r="CJ66" i="7"/>
  <c r="BW66" i="7"/>
  <c r="BJ66" i="7"/>
  <c r="AW66" i="7"/>
  <c r="DA66" i="7"/>
  <c r="CN66" i="7"/>
  <c r="CA66" i="7"/>
  <c r="BN66" i="7"/>
  <c r="BA66" i="7"/>
  <c r="DE66" i="7"/>
  <c r="CR66" i="7"/>
  <c r="CE66" i="7"/>
  <c r="BR66" i="7"/>
  <c r="BE66" i="7"/>
  <c r="CX67" i="7"/>
  <c r="CK67" i="7"/>
  <c r="BX67" i="7"/>
  <c r="BK67" i="7"/>
  <c r="AX67" i="7"/>
  <c r="DB67" i="7"/>
  <c r="CO67" i="7"/>
  <c r="CB67" i="7"/>
  <c r="BO67" i="7"/>
  <c r="BB67" i="7"/>
  <c r="DF67" i="7"/>
  <c r="CF67" i="7"/>
  <c r="CS67" i="7"/>
  <c r="BS67" i="7"/>
  <c r="BF67" i="7"/>
  <c r="CY68" i="7"/>
  <c r="BY68" i="7"/>
  <c r="CL68" i="7"/>
  <c r="BL68" i="7"/>
  <c r="AY68" i="7"/>
  <c r="CR68" i="7"/>
  <c r="DE68" i="7"/>
  <c r="CE68" i="7"/>
  <c r="BR68" i="7"/>
  <c r="BE68" i="7"/>
  <c r="CX69" i="7"/>
  <c r="CK69" i="7"/>
  <c r="BX69" i="7"/>
  <c r="BK69" i="7"/>
  <c r="AX69" i="7"/>
  <c r="DB69" i="7"/>
  <c r="CO69" i="7"/>
  <c r="CB69" i="7"/>
  <c r="BO69" i="7"/>
  <c r="BB69" i="7"/>
  <c r="DF69" i="7"/>
  <c r="CS69" i="7"/>
  <c r="CF69" i="7"/>
  <c r="BS69" i="7"/>
  <c r="BF69" i="7"/>
  <c r="CY70" i="7"/>
  <c r="BY70" i="7"/>
  <c r="CL70" i="7"/>
  <c r="BL70" i="7"/>
  <c r="AY70" i="7"/>
  <c r="CP70" i="7"/>
  <c r="DC70" i="7"/>
  <c r="CC70" i="7"/>
  <c r="BP70" i="7"/>
  <c r="BC70" i="7"/>
  <c r="CX71" i="7"/>
  <c r="CK71" i="7"/>
  <c r="BX71" i="7"/>
  <c r="BK71" i="7"/>
  <c r="AX71" i="7"/>
  <c r="DC71" i="7"/>
  <c r="CP71" i="7"/>
  <c r="CC71" i="7"/>
  <c r="BP71" i="7"/>
  <c r="BP208" i="7" s="1"/>
  <c r="AP208" i="7" s="1"/>
  <c r="AP154" i="9" s="1"/>
  <c r="AP165" i="9" s="1"/>
  <c r="BC71" i="7"/>
  <c r="BC208" i="7" s="1"/>
  <c r="CX72" i="7"/>
  <c r="CK72" i="7"/>
  <c r="BX72" i="7"/>
  <c r="BK72" i="7"/>
  <c r="AX72" i="7"/>
  <c r="DB72" i="7"/>
  <c r="CO72" i="7"/>
  <c r="CB72" i="7"/>
  <c r="BO72" i="7"/>
  <c r="BB72" i="7"/>
  <c r="DF72" i="7"/>
  <c r="CS72" i="7"/>
  <c r="CF72" i="7"/>
  <c r="BS72" i="7"/>
  <c r="BF72" i="7"/>
  <c r="CY73" i="7"/>
  <c r="CL73" i="7"/>
  <c r="BY73" i="7"/>
  <c r="BL73" i="7"/>
  <c r="AY73" i="7"/>
  <c r="DC73" i="7"/>
  <c r="CP73" i="7"/>
  <c r="CC73" i="7"/>
  <c r="BP73" i="7"/>
  <c r="BC73" i="7"/>
  <c r="CU74" i="7"/>
  <c r="CH74" i="7"/>
  <c r="BU74" i="7"/>
  <c r="BH74" i="7"/>
  <c r="AU74" i="7"/>
  <c r="CY74" i="7"/>
  <c r="CL74" i="7"/>
  <c r="BY74" i="7"/>
  <c r="BL74" i="7"/>
  <c r="AY74" i="7"/>
  <c r="DE74" i="7"/>
  <c r="CR74" i="7"/>
  <c r="CE74" i="7"/>
  <c r="BR74" i="7"/>
  <c r="BE74" i="7"/>
  <c r="CX75" i="7"/>
  <c r="CK75" i="7"/>
  <c r="BX75" i="7"/>
  <c r="BK75" i="7"/>
  <c r="AX75" i="7"/>
  <c r="DB75" i="7"/>
  <c r="CO75" i="7"/>
  <c r="CB75" i="7"/>
  <c r="BO75" i="7"/>
  <c r="BB75" i="7"/>
  <c r="DF75" i="7"/>
  <c r="CS75" i="7"/>
  <c r="CF75" i="7"/>
  <c r="BS75" i="7"/>
  <c r="BF75" i="7"/>
  <c r="CZ76" i="7"/>
  <c r="CM76" i="7"/>
  <c r="BZ76" i="7"/>
  <c r="BM76" i="7"/>
  <c r="AZ76" i="7"/>
  <c r="DE76" i="7"/>
  <c r="CR76" i="7"/>
  <c r="CE76" i="7"/>
  <c r="BR76" i="7"/>
  <c r="BE76" i="7"/>
  <c r="CX77" i="7"/>
  <c r="CK77" i="7"/>
  <c r="BX77" i="7"/>
  <c r="BK77" i="7"/>
  <c r="AX77" i="7"/>
  <c r="DB77" i="7"/>
  <c r="CO77" i="7"/>
  <c r="CB77" i="7"/>
  <c r="BO77" i="7"/>
  <c r="BB77" i="7"/>
  <c r="DF77" i="7"/>
  <c r="CS77" i="7"/>
  <c r="CF77" i="7"/>
  <c r="BS77" i="7"/>
  <c r="BF77" i="7"/>
  <c r="CZ78" i="7"/>
  <c r="CM78" i="7"/>
  <c r="BZ78" i="7"/>
  <c r="BM78" i="7"/>
  <c r="AZ78" i="7"/>
  <c r="DD78" i="7"/>
  <c r="CQ78" i="7"/>
  <c r="CD78" i="7"/>
  <c r="BQ78" i="7"/>
  <c r="BD78" i="7"/>
  <c r="CX79" i="7"/>
  <c r="CK79" i="7"/>
  <c r="BX79" i="7"/>
  <c r="BK79" i="7"/>
  <c r="AX79" i="7"/>
  <c r="DB79" i="7"/>
  <c r="CO79" i="7"/>
  <c r="CB79" i="7"/>
  <c r="BO79" i="7"/>
  <c r="BB79" i="7"/>
  <c r="DF79" i="7"/>
  <c r="CS79" i="7"/>
  <c r="CF79" i="7"/>
  <c r="BS79" i="7"/>
  <c r="BF79" i="7"/>
  <c r="DA80" i="7"/>
  <c r="CN80" i="7"/>
  <c r="CA80" i="7"/>
  <c r="BN80" i="7"/>
  <c r="BA80" i="7"/>
  <c r="DE80" i="7"/>
  <c r="CR80" i="7"/>
  <c r="CE80" i="7"/>
  <c r="BR80" i="7"/>
  <c r="BE80" i="7"/>
  <c r="CW81" i="7"/>
  <c r="CJ81" i="7"/>
  <c r="BW81" i="7"/>
  <c r="BJ81" i="7"/>
  <c r="AW81" i="7"/>
  <c r="DA81" i="7"/>
  <c r="CN81" i="7"/>
  <c r="CA81" i="7"/>
  <c r="BN81" i="7"/>
  <c r="BA81" i="7"/>
  <c r="DE81" i="7"/>
  <c r="CR81" i="7"/>
  <c r="CE81" i="7"/>
  <c r="BR81" i="7"/>
  <c r="BE81" i="7"/>
  <c r="CZ82" i="7"/>
  <c r="CM82" i="7"/>
  <c r="BZ82" i="7"/>
  <c r="BM82" i="7"/>
  <c r="AZ82" i="7"/>
  <c r="DD82" i="7"/>
  <c r="CQ82" i="7"/>
  <c r="CD82" i="7"/>
  <c r="BQ82" i="7"/>
  <c r="BD82" i="7"/>
  <c r="CW83" i="7"/>
  <c r="CJ83" i="7"/>
  <c r="BW83" i="7"/>
  <c r="BJ83" i="7"/>
  <c r="AW83" i="7"/>
  <c r="DA83" i="7"/>
  <c r="CN83" i="7"/>
  <c r="CA83" i="7"/>
  <c r="BN83" i="7"/>
  <c r="BA83" i="7"/>
  <c r="DE83" i="7"/>
  <c r="CR83" i="7"/>
  <c r="CE83" i="7"/>
  <c r="BR83" i="7"/>
  <c r="BE83" i="7"/>
  <c r="CW84" i="7"/>
  <c r="CJ84" i="7"/>
  <c r="BW84" i="7"/>
  <c r="BJ84" i="7"/>
  <c r="AW84" i="7"/>
  <c r="DA84" i="7"/>
  <c r="CN84" i="7"/>
  <c r="CA84" i="7"/>
  <c r="BN84" i="7"/>
  <c r="BA84" i="7"/>
  <c r="DE84" i="7"/>
  <c r="CR84" i="7"/>
  <c r="CE84" i="7"/>
  <c r="BR84" i="7"/>
  <c r="BE84" i="7"/>
  <c r="CX85" i="7"/>
  <c r="CK85" i="7"/>
  <c r="BX85" i="7"/>
  <c r="BK85" i="7"/>
  <c r="AX85" i="7"/>
  <c r="DC85" i="7"/>
  <c r="CP85" i="7"/>
  <c r="CC85" i="7"/>
  <c r="BP85" i="7"/>
  <c r="BC85" i="7"/>
  <c r="CU86" i="7"/>
  <c r="CH86" i="7"/>
  <c r="BU86" i="7"/>
  <c r="BH86" i="7"/>
  <c r="AU86" i="7"/>
  <c r="CZ86" i="7"/>
  <c r="CM86" i="7"/>
  <c r="BZ86" i="7"/>
  <c r="BM86" i="7"/>
  <c r="AZ86" i="7"/>
  <c r="DD86" i="7"/>
  <c r="CQ86" i="7"/>
  <c r="CD86" i="7"/>
  <c r="BQ86" i="7"/>
  <c r="BD86" i="7"/>
  <c r="CZ87" i="7"/>
  <c r="CM87" i="7"/>
  <c r="BZ87" i="7"/>
  <c r="BM87" i="7"/>
  <c r="AZ87" i="7"/>
  <c r="DD87" i="7"/>
  <c r="CQ87" i="7"/>
  <c r="CD87" i="7"/>
  <c r="BQ87" i="7"/>
  <c r="BD87" i="7"/>
  <c r="CW88" i="7"/>
  <c r="CJ88" i="7"/>
  <c r="BW88" i="7"/>
  <c r="BJ88" i="7"/>
  <c r="AW88" i="7"/>
  <c r="DB88" i="7"/>
  <c r="CB88" i="7"/>
  <c r="CO88" i="7"/>
  <c r="BO88" i="7"/>
  <c r="BB88" i="7"/>
  <c r="CU89" i="7"/>
  <c r="CH89" i="7"/>
  <c r="BU89" i="7"/>
  <c r="BH89" i="7"/>
  <c r="AU89" i="7"/>
  <c r="CY89" i="7"/>
  <c r="CL89" i="7"/>
  <c r="BY89" i="7"/>
  <c r="BL89" i="7"/>
  <c r="AY89" i="7"/>
  <c r="DC89" i="7"/>
  <c r="CP89" i="7"/>
  <c r="CC89" i="7"/>
  <c r="BP89" i="7"/>
  <c r="BC89" i="7"/>
  <c r="CU90" i="7"/>
  <c r="CH90" i="7"/>
  <c r="BU90" i="7"/>
  <c r="BH90" i="7"/>
  <c r="AU90" i="7"/>
  <c r="DA90" i="7"/>
  <c r="CN90" i="7"/>
  <c r="CA90" i="7"/>
  <c r="BN90" i="7"/>
  <c r="BA90" i="7"/>
  <c r="DE90" i="7"/>
  <c r="CR90" i="7"/>
  <c r="CE90" i="7"/>
  <c r="BR90" i="7"/>
  <c r="BE90" i="7"/>
  <c r="CY91" i="7"/>
  <c r="CL91" i="7"/>
  <c r="BY91" i="7"/>
  <c r="BL91" i="7"/>
  <c r="AY91" i="7"/>
  <c r="DD91" i="7"/>
  <c r="CQ91" i="7"/>
  <c r="CD91" i="7"/>
  <c r="BQ91" i="7"/>
  <c r="BD91" i="7"/>
  <c r="CV92" i="7"/>
  <c r="CI92" i="7"/>
  <c r="BV92" i="7"/>
  <c r="BI92" i="7"/>
  <c r="AV92" i="7"/>
  <c r="CZ92" i="7"/>
  <c r="CM92" i="7"/>
  <c r="BZ92" i="7"/>
  <c r="BM92" i="7"/>
  <c r="AZ92" i="7"/>
  <c r="DE92" i="7"/>
  <c r="CR92" i="7"/>
  <c r="CE92" i="7"/>
  <c r="BR92" i="7"/>
  <c r="BE92" i="7"/>
  <c r="CX93" i="7"/>
  <c r="CK93" i="7"/>
  <c r="BX93" i="7"/>
  <c r="BK93" i="7"/>
  <c r="AX93" i="7"/>
  <c r="DC93" i="7"/>
  <c r="CP93" i="7"/>
  <c r="CC93" i="7"/>
  <c r="BP93" i="7"/>
  <c r="BC93" i="7"/>
  <c r="CZ94" i="7"/>
  <c r="CM94" i="7"/>
  <c r="BZ94" i="7"/>
  <c r="BM94" i="7"/>
  <c r="AZ94" i="7"/>
  <c r="DD94" i="7"/>
  <c r="CQ94" i="7"/>
  <c r="CD94" i="7"/>
  <c r="BQ94" i="7"/>
  <c r="BD94" i="7"/>
  <c r="CX95" i="7"/>
  <c r="CK95" i="7"/>
  <c r="BX95" i="7"/>
  <c r="BK95" i="7"/>
  <c r="AX95" i="7"/>
  <c r="DB95" i="7"/>
  <c r="CO95" i="7"/>
  <c r="CB95" i="7"/>
  <c r="BO95" i="7"/>
  <c r="BB95" i="7"/>
  <c r="DF95" i="7"/>
  <c r="CS95" i="7"/>
  <c r="CF95" i="7"/>
  <c r="BS95" i="7"/>
  <c r="BF95" i="7"/>
  <c r="DA96" i="7"/>
  <c r="CN96" i="7"/>
  <c r="CA96" i="7"/>
  <c r="BN96" i="7"/>
  <c r="BA96" i="7"/>
  <c r="DE96" i="7"/>
  <c r="CR96" i="7"/>
  <c r="CE96" i="7"/>
  <c r="BR96" i="7"/>
  <c r="BE96" i="7"/>
  <c r="CX97" i="7"/>
  <c r="CK97" i="7"/>
  <c r="BX97" i="7"/>
  <c r="BK97" i="7"/>
  <c r="AX97" i="7"/>
  <c r="DB97" i="7"/>
  <c r="CO97" i="7"/>
  <c r="CB97" i="7"/>
  <c r="BO97" i="7"/>
  <c r="BB97" i="7"/>
  <c r="DF97" i="7"/>
  <c r="CS97" i="7"/>
  <c r="CF97" i="7"/>
  <c r="BS97" i="7"/>
  <c r="BF97" i="7"/>
  <c r="DB98" i="7"/>
  <c r="CO98" i="7"/>
  <c r="CB98" i="7"/>
  <c r="BO98" i="7"/>
  <c r="BB98" i="7"/>
  <c r="CW99" i="7"/>
  <c r="CJ99" i="7"/>
  <c r="BW99" i="7"/>
  <c r="BJ99" i="7"/>
  <c r="AW99" i="7"/>
  <c r="DB99" i="7"/>
  <c r="CO99" i="7"/>
  <c r="CB99" i="7"/>
  <c r="BO99" i="7"/>
  <c r="BB99" i="7"/>
  <c r="DF99" i="7"/>
  <c r="CS99" i="7"/>
  <c r="CF99" i="7"/>
  <c r="BS99" i="7"/>
  <c r="BF99" i="7"/>
  <c r="DC100" i="7"/>
  <c r="CP100" i="7"/>
  <c r="CC100" i="7"/>
  <c r="BP100" i="7"/>
  <c r="BC100" i="7"/>
  <c r="CX101" i="7"/>
  <c r="CK101" i="7"/>
  <c r="BX101" i="7"/>
  <c r="BK101" i="7"/>
  <c r="AX101" i="7"/>
  <c r="DC101" i="7"/>
  <c r="CP101" i="7"/>
  <c r="CC101" i="7"/>
  <c r="BP101" i="7"/>
  <c r="BC101" i="7"/>
  <c r="CV102" i="7"/>
  <c r="CI102" i="7"/>
  <c r="BV102" i="7"/>
  <c r="AV102" i="7"/>
  <c r="BI102" i="7"/>
  <c r="DB102" i="7"/>
  <c r="CO102" i="7"/>
  <c r="CB102" i="7"/>
  <c r="BO102" i="7"/>
  <c r="BB102" i="7"/>
  <c r="CV103" i="7"/>
  <c r="CI103" i="7"/>
  <c r="BV103" i="7"/>
  <c r="BI103" i="7"/>
  <c r="AV103" i="7"/>
  <c r="CZ103" i="7"/>
  <c r="CM103" i="7"/>
  <c r="BZ103" i="7"/>
  <c r="BM103" i="7"/>
  <c r="AZ103" i="7"/>
  <c r="DD103" i="7"/>
  <c r="CQ103" i="7"/>
  <c r="CD103" i="7"/>
  <c r="BQ103" i="7"/>
  <c r="BD103" i="7"/>
  <c r="CW104" i="7"/>
  <c r="CJ104" i="7"/>
  <c r="BW104" i="7"/>
  <c r="BJ104" i="7"/>
  <c r="AW104" i="7"/>
  <c r="DB104" i="7"/>
  <c r="CO104" i="7"/>
  <c r="CB104" i="7"/>
  <c r="BO104" i="7"/>
  <c r="BB104" i="7"/>
  <c r="CV105" i="7"/>
  <c r="CI105" i="7"/>
  <c r="BV105" i="7"/>
  <c r="BI105" i="7"/>
  <c r="AV105" i="7"/>
  <c r="DC105" i="7"/>
  <c r="CP105" i="7"/>
  <c r="CC105" i="7"/>
  <c r="BP105" i="7"/>
  <c r="BC105" i="7"/>
  <c r="CZ106" i="7"/>
  <c r="CM106" i="7"/>
  <c r="BZ106" i="7"/>
  <c r="BM106" i="7"/>
  <c r="AZ106" i="7"/>
  <c r="DD106" i="7"/>
  <c r="CQ106" i="7"/>
  <c r="CD106" i="7"/>
  <c r="BQ106" i="7"/>
  <c r="BD106" i="7"/>
  <c r="CV107" i="7"/>
  <c r="CI107" i="7"/>
  <c r="BV107" i="7"/>
  <c r="BI107" i="7"/>
  <c r="AV107" i="7"/>
  <c r="CZ107" i="7"/>
  <c r="CM107" i="7"/>
  <c r="BZ107" i="7"/>
  <c r="BM107" i="7"/>
  <c r="AZ107" i="7"/>
  <c r="DD107" i="7"/>
  <c r="CQ107" i="7"/>
  <c r="CD107" i="7"/>
  <c r="BQ107" i="7"/>
  <c r="BD107" i="7"/>
  <c r="CW108" i="7"/>
  <c r="CJ108" i="7"/>
  <c r="BW108" i="7"/>
  <c r="BJ108" i="7"/>
  <c r="AW108" i="7"/>
  <c r="DC108" i="7"/>
  <c r="CP108" i="7"/>
  <c r="CC108" i="7"/>
  <c r="BP108" i="7"/>
  <c r="BC108" i="7"/>
  <c r="CU109" i="7"/>
  <c r="CH109" i="7"/>
  <c r="BU109" i="7"/>
  <c r="BH109" i="7"/>
  <c r="AU109" i="7"/>
  <c r="CY109" i="7"/>
  <c r="CL109" i="7"/>
  <c r="BY109" i="7"/>
  <c r="BL109" i="7"/>
  <c r="AY109" i="7"/>
  <c r="DC109" i="7"/>
  <c r="CP109" i="7"/>
  <c r="CC109" i="7"/>
  <c r="BP109" i="7"/>
  <c r="BC109" i="7"/>
  <c r="CI110" i="7"/>
  <c r="CV110" i="7"/>
  <c r="BV110" i="7"/>
  <c r="BI110" i="7"/>
  <c r="AV110" i="7"/>
  <c r="DC110" i="7"/>
  <c r="CP110" i="7"/>
  <c r="CC110" i="7"/>
  <c r="BP110" i="7"/>
  <c r="BC110" i="7"/>
  <c r="CW111" i="7"/>
  <c r="CJ111" i="7"/>
  <c r="BW111" i="7"/>
  <c r="BJ111" i="7"/>
  <c r="AW111" i="7"/>
  <c r="DA111" i="7"/>
  <c r="CN111" i="7"/>
  <c r="CA111" i="7"/>
  <c r="BN111" i="7"/>
  <c r="BA111" i="7"/>
  <c r="DE111" i="7"/>
  <c r="CR111" i="7"/>
  <c r="CE111" i="7"/>
  <c r="BR111" i="7"/>
  <c r="BE111" i="7"/>
  <c r="CY112" i="7"/>
  <c r="CL112" i="7"/>
  <c r="BY112" i="7"/>
  <c r="BL112" i="7"/>
  <c r="AY112" i="7"/>
  <c r="DD112" i="7"/>
  <c r="CQ112" i="7"/>
  <c r="CD112" i="7"/>
  <c r="BD112" i="7"/>
  <c r="BQ112" i="7"/>
  <c r="CV113" i="7"/>
  <c r="CI113" i="7"/>
  <c r="BV113" i="7"/>
  <c r="BI113" i="7"/>
  <c r="AV113" i="7"/>
  <c r="DB113" i="7"/>
  <c r="CO113" i="7"/>
  <c r="CB113" i="7"/>
  <c r="BO113" i="7"/>
  <c r="BB113" i="7"/>
  <c r="DF113" i="7"/>
  <c r="CS113" i="7"/>
  <c r="CF113" i="7"/>
  <c r="BS113" i="7"/>
  <c r="BF113" i="7"/>
  <c r="DA114" i="7"/>
  <c r="CN114" i="7"/>
  <c r="CA114" i="7"/>
  <c r="BN114" i="7"/>
  <c r="BA114" i="7"/>
  <c r="DF114" i="7"/>
  <c r="CS114" i="7"/>
  <c r="CF114" i="7"/>
  <c r="BS114" i="7"/>
  <c r="BF114" i="7"/>
  <c r="CZ115" i="7"/>
  <c r="CM115" i="7"/>
  <c r="BZ115" i="7"/>
  <c r="BM115" i="7"/>
  <c r="AZ115" i="7"/>
  <c r="DE115" i="7"/>
  <c r="CR115" i="7"/>
  <c r="CE115" i="7"/>
  <c r="BR115" i="7"/>
  <c r="BE115" i="7"/>
  <c r="CY116" i="7"/>
  <c r="CL116" i="7"/>
  <c r="BY116" i="7"/>
  <c r="BL116" i="7"/>
  <c r="AY116" i="7"/>
  <c r="DC116" i="7"/>
  <c r="CP116" i="7"/>
  <c r="CC116" i="7"/>
  <c r="BP116" i="7"/>
  <c r="BC116" i="7"/>
  <c r="CW117" i="7"/>
  <c r="CJ117" i="7"/>
  <c r="BW117" i="7"/>
  <c r="BJ117" i="7"/>
  <c r="AW117" i="7"/>
  <c r="DC117" i="7"/>
  <c r="CP117" i="7"/>
  <c r="CC117" i="7"/>
  <c r="BP117" i="7"/>
  <c r="BC117" i="7"/>
  <c r="CV118" i="7"/>
  <c r="CI118" i="7"/>
  <c r="BV118" i="7"/>
  <c r="BI118" i="7"/>
  <c r="AV118" i="7"/>
  <c r="CZ118" i="7"/>
  <c r="CM118" i="7"/>
  <c r="BZ118" i="7"/>
  <c r="BM118" i="7"/>
  <c r="AZ118" i="7"/>
  <c r="DD118" i="7"/>
  <c r="CQ118" i="7"/>
  <c r="CD118" i="7"/>
  <c r="BQ118" i="7"/>
  <c r="BD118" i="7"/>
  <c r="CV119" i="7"/>
  <c r="CI119" i="7"/>
  <c r="BV119" i="7"/>
  <c r="BI119" i="7"/>
  <c r="AV119" i="7"/>
  <c r="CZ119" i="7"/>
  <c r="CM119" i="7"/>
  <c r="BZ119" i="7"/>
  <c r="BM119" i="7"/>
  <c r="AZ119" i="7"/>
  <c r="DD119" i="7"/>
  <c r="CQ119" i="7"/>
  <c r="CD119" i="7"/>
  <c r="BQ119" i="7"/>
  <c r="BD119" i="7"/>
  <c r="CX120" i="7"/>
  <c r="CK120" i="7"/>
  <c r="BX120" i="7"/>
  <c r="BK120" i="7"/>
  <c r="AX120" i="7"/>
  <c r="DC120" i="7"/>
  <c r="CP120" i="7"/>
  <c r="CC120" i="7"/>
  <c r="BP120" i="7"/>
  <c r="BC120" i="7"/>
  <c r="CU121" i="7"/>
  <c r="CH121" i="7"/>
  <c r="BU121" i="7"/>
  <c r="BH121" i="7"/>
  <c r="AU121" i="7"/>
  <c r="DA121" i="7"/>
  <c r="CN121" i="7"/>
  <c r="CA121" i="7"/>
  <c r="BN121" i="7"/>
  <c r="BA121" i="7"/>
  <c r="CV122" i="7"/>
  <c r="CI122" i="7"/>
  <c r="BV122" i="7"/>
  <c r="BI122" i="7"/>
  <c r="AV122" i="7"/>
  <c r="CZ122" i="7"/>
  <c r="CM122" i="7"/>
  <c r="BZ122" i="7"/>
  <c r="BM122" i="7"/>
  <c r="AZ122" i="7"/>
  <c r="DD122" i="7"/>
  <c r="CQ122" i="7"/>
  <c r="CD122" i="7"/>
  <c r="BQ122" i="7"/>
  <c r="BD122" i="7"/>
  <c r="CV123" i="7"/>
  <c r="CI123" i="7"/>
  <c r="BV123" i="7"/>
  <c r="BI123" i="7"/>
  <c r="AV123" i="7"/>
  <c r="DB123" i="7"/>
  <c r="CO123" i="7"/>
  <c r="CB123" i="7"/>
  <c r="BO123" i="7"/>
  <c r="BB123" i="7"/>
  <c r="DF123" i="7"/>
  <c r="CS123" i="7"/>
  <c r="CF123" i="7"/>
  <c r="BS123" i="7"/>
  <c r="BF123" i="7"/>
  <c r="DB124" i="7"/>
  <c r="CO124" i="7"/>
  <c r="CB124" i="7"/>
  <c r="BO124" i="7"/>
  <c r="BB124" i="7"/>
  <c r="DF124" i="7"/>
  <c r="CS124" i="7"/>
  <c r="CF124" i="7"/>
  <c r="BS124" i="7"/>
  <c r="BF124" i="7"/>
  <c r="CY125" i="7"/>
  <c r="CL125" i="7"/>
  <c r="BY125" i="7"/>
  <c r="BL125" i="7"/>
  <c r="AY125" i="7"/>
  <c r="DC125" i="7"/>
  <c r="CP125" i="7"/>
  <c r="CC125" i="7"/>
  <c r="BP125" i="7"/>
  <c r="BC125" i="7"/>
  <c r="CU126" i="7"/>
  <c r="CH126" i="7"/>
  <c r="BU126" i="7"/>
  <c r="BH126" i="7"/>
  <c r="AU126" i="7"/>
  <c r="CM126" i="7"/>
  <c r="CZ126" i="7"/>
  <c r="BZ126" i="7"/>
  <c r="BM126" i="7"/>
  <c r="AZ126" i="7"/>
  <c r="DD126" i="7"/>
  <c r="CD126" i="7"/>
  <c r="CQ126" i="7"/>
  <c r="BQ126" i="7"/>
  <c r="BD126" i="7"/>
  <c r="CW127" i="7"/>
  <c r="CJ127" i="7"/>
  <c r="BW127" i="7"/>
  <c r="BJ127" i="7"/>
  <c r="AW127" i="7"/>
  <c r="DA127" i="7"/>
  <c r="CN127" i="7"/>
  <c r="CA127" i="7"/>
  <c r="BN127" i="7"/>
  <c r="BA127" i="7"/>
  <c r="CS127" i="7"/>
  <c r="DF127" i="7"/>
  <c r="CF127" i="7"/>
  <c r="BS127" i="7"/>
  <c r="BF127" i="7"/>
  <c r="CM128" i="7"/>
  <c r="CZ128" i="7"/>
  <c r="BZ128" i="7"/>
  <c r="BM128" i="7"/>
  <c r="AZ128" i="7"/>
  <c r="DD128" i="7"/>
  <c r="CD128" i="7"/>
  <c r="CQ128" i="7"/>
  <c r="BQ128" i="7"/>
  <c r="BD128" i="7"/>
  <c r="CW129" i="7"/>
  <c r="CJ129" i="7"/>
  <c r="BW129" i="7"/>
  <c r="BJ129" i="7"/>
  <c r="AW129" i="7"/>
  <c r="DA129" i="7"/>
  <c r="CN129" i="7"/>
  <c r="CA129" i="7"/>
  <c r="BN129" i="7"/>
  <c r="BA129" i="7"/>
  <c r="DE129" i="7"/>
  <c r="CR129" i="7"/>
  <c r="CE129" i="7"/>
  <c r="BR129" i="7"/>
  <c r="BE129" i="7"/>
  <c r="CX130" i="7"/>
  <c r="CK130" i="7"/>
  <c r="BX130" i="7"/>
  <c r="BK130" i="7"/>
  <c r="AX130" i="7"/>
  <c r="DB130" i="7"/>
  <c r="CO130" i="7"/>
  <c r="CB130" i="7"/>
  <c r="BO130" i="7"/>
  <c r="BB130" i="7"/>
  <c r="DF130" i="7"/>
  <c r="CS130" i="7"/>
  <c r="CF130" i="7"/>
  <c r="BS130" i="7"/>
  <c r="BF130" i="7"/>
  <c r="CY131" i="7"/>
  <c r="CL131" i="7"/>
  <c r="BY131" i="7"/>
  <c r="BL131" i="7"/>
  <c r="AY131" i="7"/>
  <c r="DC131" i="7"/>
  <c r="CP131" i="7"/>
  <c r="CC131" i="7"/>
  <c r="BP131" i="7"/>
  <c r="BC131" i="7"/>
  <c r="CV132" i="7"/>
  <c r="CI132" i="7"/>
  <c r="BV132" i="7"/>
  <c r="BI132" i="7"/>
  <c r="AV132" i="7"/>
  <c r="DA132" i="7"/>
  <c r="CN132" i="7"/>
  <c r="CA132" i="7"/>
  <c r="BN132" i="7"/>
  <c r="BA132" i="7"/>
  <c r="DE132" i="7"/>
  <c r="CR132" i="7"/>
  <c r="CE132" i="7"/>
  <c r="BR132" i="7"/>
  <c r="BE132" i="7"/>
  <c r="CX133" i="7"/>
  <c r="CK133" i="7"/>
  <c r="BX133" i="7"/>
  <c r="BK133" i="7"/>
  <c r="AX133" i="7"/>
  <c r="DB133" i="7"/>
  <c r="CO133" i="7"/>
  <c r="CB133" i="7"/>
  <c r="BO133" i="7"/>
  <c r="BB133" i="7"/>
  <c r="DF133" i="7"/>
  <c r="CS133" i="7"/>
  <c r="CF133" i="7"/>
  <c r="BS133" i="7"/>
  <c r="BF133" i="7"/>
  <c r="CZ134" i="7"/>
  <c r="CM134" i="7"/>
  <c r="BZ134" i="7"/>
  <c r="BM134" i="7"/>
  <c r="AZ134" i="7"/>
  <c r="DD134" i="7"/>
  <c r="CQ134" i="7"/>
  <c r="CD134" i="7"/>
  <c r="BQ134" i="7"/>
  <c r="BD134" i="7"/>
  <c r="CX135" i="7"/>
  <c r="CK135" i="7"/>
  <c r="BX135" i="7"/>
  <c r="BK135" i="7"/>
  <c r="AX135" i="7"/>
  <c r="DB135" i="7"/>
  <c r="CO135" i="7"/>
  <c r="CB135" i="7"/>
  <c r="BO135" i="7"/>
  <c r="BB135" i="7"/>
  <c r="DF135" i="7"/>
  <c r="CS135" i="7"/>
  <c r="CF135" i="7"/>
  <c r="BS135" i="7"/>
  <c r="BF135" i="7"/>
  <c r="CY136" i="7"/>
  <c r="CL136" i="7"/>
  <c r="BY136" i="7"/>
  <c r="BL136" i="7"/>
  <c r="AY136" i="7"/>
  <c r="DC136" i="7"/>
  <c r="CP136" i="7"/>
  <c r="CC136" i="7"/>
  <c r="BP136" i="7"/>
  <c r="BC136" i="7"/>
  <c r="CV137" i="7"/>
  <c r="CI137" i="7"/>
  <c r="BV137" i="7"/>
  <c r="BI137" i="7"/>
  <c r="AV137" i="7"/>
  <c r="DA137" i="7"/>
  <c r="CN137" i="7"/>
  <c r="CA137" i="7"/>
  <c r="BN137" i="7"/>
  <c r="BA137" i="7"/>
  <c r="DE137" i="7"/>
  <c r="CR137" i="7"/>
  <c r="CE137" i="7"/>
  <c r="BR137" i="7"/>
  <c r="BE137" i="7"/>
  <c r="CX138" i="7"/>
  <c r="CK138" i="7"/>
  <c r="BX138" i="7"/>
  <c r="BK138" i="7"/>
  <c r="AX138" i="7"/>
  <c r="DB138" i="7"/>
  <c r="CO138" i="7"/>
  <c r="CB138" i="7"/>
  <c r="BO138" i="7"/>
  <c r="BB138" i="7"/>
  <c r="DF138" i="7"/>
  <c r="CS138" i="7"/>
  <c r="CF138" i="7"/>
  <c r="BS138" i="7"/>
  <c r="BF138" i="7"/>
  <c r="CX139" i="7"/>
  <c r="CK139" i="7"/>
  <c r="BX139" i="7"/>
  <c r="BK139" i="7"/>
  <c r="AX139" i="7"/>
  <c r="DB139" i="7"/>
  <c r="CO139" i="7"/>
  <c r="CB139" i="7"/>
  <c r="BO139" i="7"/>
  <c r="BB139" i="7"/>
  <c r="DF139" i="7"/>
  <c r="CS139" i="7"/>
  <c r="CF139" i="7"/>
  <c r="BS139" i="7"/>
  <c r="BF139" i="7"/>
  <c r="CY140" i="7"/>
  <c r="CL140" i="7"/>
  <c r="BY140" i="7"/>
  <c r="BL140" i="7"/>
  <c r="AY140" i="7"/>
  <c r="DC140" i="7"/>
  <c r="CP140" i="7"/>
  <c r="CC140" i="7"/>
  <c r="BP140" i="7"/>
  <c r="BC140" i="7"/>
  <c r="CW141" i="7"/>
  <c r="CJ141" i="7"/>
  <c r="BW141" i="7"/>
  <c r="BJ141" i="7"/>
  <c r="AW141" i="7"/>
  <c r="DA141" i="7"/>
  <c r="CN141" i="7"/>
  <c r="CA141" i="7"/>
  <c r="BN141" i="7"/>
  <c r="BA141" i="7"/>
  <c r="DE141" i="7"/>
  <c r="CR141" i="7"/>
  <c r="CE141" i="7"/>
  <c r="BR141" i="7"/>
  <c r="BE141" i="7"/>
  <c r="CW142" i="7"/>
  <c r="CJ142" i="7"/>
  <c r="BW142" i="7"/>
  <c r="BJ142" i="7"/>
  <c r="AW142" i="7"/>
  <c r="CN142" i="7"/>
  <c r="DA142" i="7"/>
  <c r="CA142" i="7"/>
  <c r="BN142" i="7"/>
  <c r="BA142" i="7"/>
  <c r="DF142" i="7"/>
  <c r="CS142" i="7"/>
  <c r="CF142" i="7"/>
  <c r="BS142" i="7"/>
  <c r="BF142" i="7"/>
  <c r="CZ143" i="7"/>
  <c r="CM143" i="7"/>
  <c r="BZ143" i="7"/>
  <c r="BM143" i="7"/>
  <c r="AZ143" i="7"/>
  <c r="AM143" i="7"/>
  <c r="CR143" i="7"/>
  <c r="DE143" i="7"/>
  <c r="CE143" i="7"/>
  <c r="BR143" i="7"/>
  <c r="BE143" i="7"/>
  <c r="AR143" i="7"/>
  <c r="CX144" i="7"/>
  <c r="CK144" i="7"/>
  <c r="BX144" i="7"/>
  <c r="BK144" i="7"/>
  <c r="AX144" i="7"/>
  <c r="AK144" i="7"/>
  <c r="DB144" i="7"/>
  <c r="CO144" i="7"/>
  <c r="CB144" i="7"/>
  <c r="BO144" i="7"/>
  <c r="BB144" i="7"/>
  <c r="AO144" i="7"/>
  <c r="DF144" i="7"/>
  <c r="CS144" i="7"/>
  <c r="CF144" i="7"/>
  <c r="BS144" i="7"/>
  <c r="BF144" i="7"/>
  <c r="AS144" i="7"/>
  <c r="CY145" i="7"/>
  <c r="CL145" i="7"/>
  <c r="BY145" i="7"/>
  <c r="BL145" i="7"/>
  <c r="AY145" i="7"/>
  <c r="AL145" i="7"/>
  <c r="DC145" i="7"/>
  <c r="CP145" i="7"/>
  <c r="CC145" i="7"/>
  <c r="BP145" i="7"/>
  <c r="BC145" i="7"/>
  <c r="AP145" i="7"/>
  <c r="CV146" i="7"/>
  <c r="CI146" i="7"/>
  <c r="BV146" i="7"/>
  <c r="BI146" i="7"/>
  <c r="AV146" i="7"/>
  <c r="AI146" i="7"/>
  <c r="CZ146" i="7"/>
  <c r="CM146" i="7"/>
  <c r="BZ146" i="7"/>
  <c r="BM146" i="7"/>
  <c r="AZ146" i="7"/>
  <c r="AM146" i="7"/>
  <c r="DE146" i="7"/>
  <c r="CR146" i="7"/>
  <c r="CE146" i="7"/>
  <c r="BR146" i="7"/>
  <c r="BE146" i="7"/>
  <c r="AR146" i="7"/>
  <c r="CX147" i="7"/>
  <c r="CK147" i="7"/>
  <c r="BX147" i="7"/>
  <c r="BK147" i="7"/>
  <c r="AX147" i="7"/>
  <c r="AK147" i="7"/>
  <c r="DB147" i="7"/>
  <c r="CO147" i="7"/>
  <c r="CB147" i="7"/>
  <c r="BO147" i="7"/>
  <c r="BB147" i="7"/>
  <c r="AO147" i="7"/>
  <c r="DF147" i="7"/>
  <c r="CS147" i="7"/>
  <c r="CF147" i="7"/>
  <c r="BS147" i="7"/>
  <c r="BF147" i="7"/>
  <c r="AS147" i="7"/>
  <c r="CY148" i="7"/>
  <c r="CL148" i="7"/>
  <c r="BY148" i="7"/>
  <c r="BL148" i="7"/>
  <c r="AY148" i="7"/>
  <c r="AL148" i="7"/>
  <c r="DC148" i="7"/>
  <c r="CP148" i="7"/>
  <c r="CC148" i="7"/>
  <c r="BP148" i="7"/>
  <c r="BC148" i="7"/>
  <c r="AP148" i="7"/>
  <c r="CV149" i="7"/>
  <c r="CI149" i="7"/>
  <c r="BV149" i="7"/>
  <c r="BI149" i="7"/>
  <c r="AV149" i="7"/>
  <c r="AI149" i="7"/>
  <c r="DA149" i="7"/>
  <c r="CN149" i="7"/>
  <c r="CA149" i="7"/>
  <c r="BN149" i="7"/>
  <c r="BA149" i="7"/>
  <c r="AN149" i="7"/>
  <c r="DE149" i="7"/>
  <c r="CR149" i="7"/>
  <c r="CE149" i="7"/>
  <c r="BR149" i="7"/>
  <c r="BE149" i="7"/>
  <c r="AR149" i="7"/>
  <c r="CY150" i="7"/>
  <c r="CL150" i="7"/>
  <c r="BY150" i="7"/>
  <c r="BL150" i="7"/>
  <c r="AY150" i="7"/>
  <c r="AL150" i="7"/>
  <c r="CP150" i="7"/>
  <c r="CC150" i="7"/>
  <c r="DC150" i="7"/>
  <c r="BP150" i="7"/>
  <c r="BC150" i="7"/>
  <c r="AP150" i="7"/>
  <c r="CV151" i="7"/>
  <c r="CI151" i="7"/>
  <c r="BV151" i="7"/>
  <c r="BI151" i="7"/>
  <c r="AV151" i="7"/>
  <c r="AI151" i="7"/>
  <c r="CZ151" i="7"/>
  <c r="CM151" i="7"/>
  <c r="BZ151" i="7"/>
  <c r="BM151" i="7"/>
  <c r="AZ151" i="7"/>
  <c r="AM151" i="7"/>
  <c r="DD151" i="7"/>
  <c r="CQ151" i="7"/>
  <c r="CD151" i="7"/>
  <c r="BQ151" i="7"/>
  <c r="BD151" i="7"/>
  <c r="AQ151" i="7"/>
  <c r="CV152" i="7"/>
  <c r="CI152" i="7"/>
  <c r="BV152" i="7"/>
  <c r="BI152" i="7"/>
  <c r="AV152" i="7"/>
  <c r="AI152" i="7"/>
  <c r="CZ152" i="7"/>
  <c r="CM152" i="7"/>
  <c r="BZ152" i="7"/>
  <c r="BM152" i="7"/>
  <c r="AZ152" i="7"/>
  <c r="AM152" i="7"/>
  <c r="DD152" i="7"/>
  <c r="CQ152" i="7"/>
  <c r="CD152" i="7"/>
  <c r="BQ152" i="7"/>
  <c r="BD152" i="7"/>
  <c r="AQ152" i="7"/>
  <c r="CJ153" i="7"/>
  <c r="CW153" i="7"/>
  <c r="BW153" i="7"/>
  <c r="BJ153" i="7"/>
  <c r="AW153" i="7"/>
  <c r="AJ153" i="7"/>
  <c r="DA153" i="7"/>
  <c r="CA153" i="7"/>
  <c r="CN153" i="7"/>
  <c r="BN153" i="7"/>
  <c r="BA153" i="7"/>
  <c r="AN153" i="7"/>
  <c r="CR153" i="7"/>
  <c r="DE153" i="7"/>
  <c r="CE153" i="7"/>
  <c r="BR153" i="7"/>
  <c r="BE153" i="7"/>
  <c r="AR153" i="7"/>
  <c r="CX154" i="7"/>
  <c r="CK154" i="7"/>
  <c r="BX154" i="7"/>
  <c r="BK154" i="7"/>
  <c r="AX154" i="7"/>
  <c r="AK154" i="7"/>
  <c r="DC154" i="7"/>
  <c r="CC154" i="7"/>
  <c r="CP154" i="7"/>
  <c r="BP154" i="7"/>
  <c r="BC154" i="7"/>
  <c r="AP154" i="7"/>
  <c r="CV155" i="7"/>
  <c r="CI155" i="7"/>
  <c r="BV155" i="7"/>
  <c r="BI155" i="7"/>
  <c r="AV155" i="7"/>
  <c r="AI155" i="7"/>
  <c r="CZ155" i="7"/>
  <c r="CM155" i="7"/>
  <c r="BZ155" i="7"/>
  <c r="BM155" i="7"/>
  <c r="AZ155" i="7"/>
  <c r="AM155" i="7"/>
  <c r="DD155" i="7"/>
  <c r="CQ155" i="7"/>
  <c r="CD155" i="7"/>
  <c r="BQ155" i="7"/>
  <c r="BD155" i="7"/>
  <c r="AQ155" i="7"/>
  <c r="CW156" i="7"/>
  <c r="BW156" i="7"/>
  <c r="CJ156" i="7"/>
  <c r="BJ156" i="7"/>
  <c r="AW156" i="7"/>
  <c r="AJ156" i="7"/>
  <c r="CN156" i="7"/>
  <c r="DA156" i="7"/>
  <c r="CA156" i="7"/>
  <c r="BN156" i="7"/>
  <c r="BA156" i="7"/>
  <c r="AN156" i="7"/>
  <c r="DE156" i="7"/>
  <c r="CE156" i="7"/>
  <c r="CR156" i="7"/>
  <c r="BR156" i="7"/>
  <c r="BE156" i="7"/>
  <c r="AR156" i="7"/>
  <c r="CX157" i="7"/>
  <c r="CK157" i="7"/>
  <c r="BX157" i="7"/>
  <c r="AX157" i="7"/>
  <c r="AK157" i="7"/>
  <c r="BK157" i="7"/>
  <c r="DB157" i="7"/>
  <c r="CO157" i="7"/>
  <c r="CB157" i="7"/>
  <c r="BO157" i="7"/>
  <c r="BB157" i="7"/>
  <c r="AO157" i="7"/>
  <c r="DF157" i="7"/>
  <c r="CS157" i="7"/>
  <c r="CF157" i="7"/>
  <c r="BF157" i="7"/>
  <c r="AS157" i="7"/>
  <c r="BS157" i="7"/>
  <c r="CY158" i="7"/>
  <c r="CL158" i="7"/>
  <c r="BY158" i="7"/>
  <c r="BL158" i="7"/>
  <c r="AY158" i="7"/>
  <c r="AL158" i="7"/>
  <c r="DC158" i="7"/>
  <c r="CC158" i="7"/>
  <c r="CP158" i="7"/>
  <c r="BP158" i="7"/>
  <c r="BC158" i="7"/>
  <c r="AP158" i="7"/>
  <c r="CV159" i="7"/>
  <c r="CI159" i="7"/>
  <c r="BV159" i="7"/>
  <c r="BI159" i="7"/>
  <c r="AV159" i="7"/>
  <c r="AI159" i="7"/>
  <c r="CZ159" i="7"/>
  <c r="CM159" i="7"/>
  <c r="BZ159" i="7"/>
  <c r="BM159" i="7"/>
  <c r="AZ159" i="7"/>
  <c r="AM159" i="7"/>
  <c r="DD159" i="7"/>
  <c r="CQ159" i="7"/>
  <c r="CD159" i="7"/>
  <c r="BQ159" i="7"/>
  <c r="BD159" i="7"/>
  <c r="AQ159" i="7"/>
  <c r="CV160" i="7"/>
  <c r="CI160" i="7"/>
  <c r="BV160" i="7"/>
  <c r="BI160" i="7"/>
  <c r="AV160" i="7"/>
  <c r="AI160" i="7"/>
  <c r="DA160" i="7"/>
  <c r="CA160" i="7"/>
  <c r="CN160" i="7"/>
  <c r="BN160" i="7"/>
  <c r="BA160" i="7"/>
  <c r="AN160" i="7"/>
  <c r="DE160" i="7"/>
  <c r="CR160" i="7"/>
  <c r="CE160" i="7"/>
  <c r="BR160" i="7"/>
  <c r="BE160" i="7"/>
  <c r="AR160" i="7"/>
  <c r="CX161" i="7"/>
  <c r="CK161" i="7"/>
  <c r="BX161" i="7"/>
  <c r="BK161" i="7"/>
  <c r="AX161" i="7"/>
  <c r="AK161" i="7"/>
  <c r="DB161" i="7"/>
  <c r="CO161" i="7"/>
  <c r="CB161" i="7"/>
  <c r="BO161" i="7"/>
  <c r="BB161" i="7"/>
  <c r="AO161" i="7"/>
  <c r="DF161" i="7"/>
  <c r="CS161" i="7"/>
  <c r="CF161" i="7"/>
  <c r="BF161" i="7"/>
  <c r="AS161" i="7"/>
  <c r="BS161" i="7"/>
  <c r="CY162" i="7"/>
  <c r="CL162" i="7"/>
  <c r="BY162" i="7"/>
  <c r="BL162" i="7"/>
  <c r="AY162" i="7"/>
  <c r="AL162" i="7"/>
  <c r="DC162" i="7"/>
  <c r="CP162" i="7"/>
  <c r="CC162" i="7"/>
  <c r="BP162" i="7"/>
  <c r="BC162" i="7"/>
  <c r="AP162" i="7"/>
  <c r="CU163" i="7"/>
  <c r="CH163" i="7"/>
  <c r="BU163" i="7"/>
  <c r="BH163" i="7"/>
  <c r="AU163" i="7"/>
  <c r="AH163" i="7"/>
  <c r="CY163" i="7"/>
  <c r="CL163" i="7"/>
  <c r="BY163" i="7"/>
  <c r="BL163" i="7"/>
  <c r="AY163" i="7"/>
  <c r="AL163" i="7"/>
  <c r="DC163" i="7"/>
  <c r="CP163" i="7"/>
  <c r="CC163" i="7"/>
  <c r="BP163" i="7"/>
  <c r="BC163" i="7"/>
  <c r="AP163" i="7"/>
  <c r="CW164" i="7"/>
  <c r="CJ164" i="7"/>
  <c r="BW164" i="7"/>
  <c r="BJ164" i="7"/>
  <c r="AW164" i="7"/>
  <c r="AJ164" i="7"/>
  <c r="DA164" i="7"/>
  <c r="CN164" i="7"/>
  <c r="CA164" i="7"/>
  <c r="BN164" i="7"/>
  <c r="BA164" i="7"/>
  <c r="AN164" i="7"/>
  <c r="DE164" i="7"/>
  <c r="CR164" i="7"/>
  <c r="CE164" i="7"/>
  <c r="BR164" i="7"/>
  <c r="BE164" i="7"/>
  <c r="AR164" i="7"/>
  <c r="CX165" i="7"/>
  <c r="CK165" i="7"/>
  <c r="BX165" i="7"/>
  <c r="AX165" i="7"/>
  <c r="AK140" i="9" s="1"/>
  <c r="AK165" i="7"/>
  <c r="BK165" i="7"/>
  <c r="DB165" i="7"/>
  <c r="CO165" i="7"/>
  <c r="CB165" i="7"/>
  <c r="BO165" i="7"/>
  <c r="BB165" i="7"/>
  <c r="AO140" i="9" s="1"/>
  <c r="AO165" i="7"/>
  <c r="AO102" i="9" s="1"/>
  <c r="DF165" i="7"/>
  <c r="CS165" i="7"/>
  <c r="CF165" i="7"/>
  <c r="BF165" i="7"/>
  <c r="AS140" i="9" s="1"/>
  <c r="AS165" i="7"/>
  <c r="AS102" i="9" s="1"/>
  <c r="BS165" i="7"/>
  <c r="CZ166" i="7"/>
  <c r="CM166" i="7"/>
  <c r="BZ166" i="7"/>
  <c r="BM166" i="7"/>
  <c r="AZ166" i="7"/>
  <c r="AM166" i="7"/>
  <c r="DD166" i="7"/>
  <c r="CQ166" i="7"/>
  <c r="CD166" i="7"/>
  <c r="BQ166" i="7"/>
  <c r="BD166" i="7"/>
  <c r="AQ166" i="7"/>
  <c r="CW167" i="7"/>
  <c r="CJ167" i="7"/>
  <c r="BW167" i="7"/>
  <c r="BJ167" i="7"/>
  <c r="AW167" i="7"/>
  <c r="AJ167" i="7"/>
  <c r="DA167" i="7"/>
  <c r="CN167" i="7"/>
  <c r="CA167" i="7"/>
  <c r="BN167" i="7"/>
  <c r="BA167" i="7"/>
  <c r="AN167" i="7"/>
  <c r="DE167" i="7"/>
  <c r="CR167" i="7"/>
  <c r="CE167" i="7"/>
  <c r="BR167" i="7"/>
  <c r="BE167" i="7"/>
  <c r="AR167" i="7"/>
  <c r="CY168" i="7"/>
  <c r="CL168" i="7"/>
  <c r="BY168" i="7"/>
  <c r="BL168" i="7"/>
  <c r="AY168" i="7"/>
  <c r="AL168" i="7"/>
  <c r="DC168" i="7"/>
  <c r="CP168" i="7"/>
  <c r="CC168" i="7"/>
  <c r="BP168" i="7"/>
  <c r="BC168" i="7"/>
  <c r="AP168" i="7"/>
  <c r="CU169" i="7"/>
  <c r="CH169" i="7"/>
  <c r="BU169" i="7"/>
  <c r="BH169" i="7"/>
  <c r="AU169" i="7"/>
  <c r="AH169" i="7"/>
  <c r="CZ169" i="7"/>
  <c r="CM169" i="7"/>
  <c r="BZ169" i="7"/>
  <c r="BM169" i="7"/>
  <c r="AZ169" i="7"/>
  <c r="AM169" i="7"/>
  <c r="DD169" i="7"/>
  <c r="CQ169" i="7"/>
  <c r="CD169" i="7"/>
  <c r="BQ169" i="7"/>
  <c r="BD169" i="7"/>
  <c r="AQ169" i="7"/>
  <c r="CW170" i="7"/>
  <c r="CJ170" i="7"/>
  <c r="BW170" i="7"/>
  <c r="BJ170" i="7"/>
  <c r="AJ170" i="7"/>
  <c r="AJ103" i="9" s="1"/>
  <c r="AW170" i="7"/>
  <c r="AJ141" i="9" s="1"/>
  <c r="DA170" i="7"/>
  <c r="CN170" i="7"/>
  <c r="CA170" i="7"/>
  <c r="BN170" i="7"/>
  <c r="AN170" i="7"/>
  <c r="AN103" i="9" s="1"/>
  <c r="BA170" i="7"/>
  <c r="AN141" i="9" s="1"/>
  <c r="DE170" i="7"/>
  <c r="CR170" i="7"/>
  <c r="CE170" i="7"/>
  <c r="BR170" i="7"/>
  <c r="BE170" i="7"/>
  <c r="AR141" i="9" s="1"/>
  <c r="AR170" i="7"/>
  <c r="AR103" i="9" s="1"/>
  <c r="CX171" i="7"/>
  <c r="CK171" i="7"/>
  <c r="BX171" i="7"/>
  <c r="AX171" i="7"/>
  <c r="AK171" i="7"/>
  <c r="BK171" i="7"/>
  <c r="DB171" i="7"/>
  <c r="CO171" i="7"/>
  <c r="CB171" i="7"/>
  <c r="BO171" i="7"/>
  <c r="BB171" i="7"/>
  <c r="AO171" i="7"/>
  <c r="DF171" i="7"/>
  <c r="CS171" i="7"/>
  <c r="CF171" i="7"/>
  <c r="BS171" i="7"/>
  <c r="BF171" i="7"/>
  <c r="AS171" i="7"/>
  <c r="CZ172" i="7"/>
  <c r="CM172" i="7"/>
  <c r="BZ172" i="7"/>
  <c r="BM172" i="7"/>
  <c r="AZ172" i="7"/>
  <c r="AM172" i="7"/>
  <c r="DD172" i="7"/>
  <c r="CQ172" i="7"/>
  <c r="CD172" i="7"/>
  <c r="BQ172" i="7"/>
  <c r="BD172" i="7"/>
  <c r="AQ172" i="7"/>
  <c r="CX173" i="7"/>
  <c r="CK173" i="7"/>
  <c r="BX173" i="7"/>
  <c r="AX173" i="7"/>
  <c r="AK173" i="7"/>
  <c r="BK173" i="7"/>
  <c r="DB173" i="7"/>
  <c r="CO173" i="7"/>
  <c r="CB173" i="7"/>
  <c r="BO173" i="7"/>
  <c r="BB173" i="7"/>
  <c r="AO173" i="7"/>
  <c r="DF173" i="7"/>
  <c r="CS173" i="7"/>
  <c r="CF173" i="7"/>
  <c r="BF173" i="7"/>
  <c r="AS173" i="7"/>
  <c r="BS173" i="7"/>
  <c r="CZ174" i="7"/>
  <c r="CM174" i="7"/>
  <c r="BZ174" i="7"/>
  <c r="BM174" i="7"/>
  <c r="AZ174" i="7"/>
  <c r="AM174" i="7"/>
  <c r="DD174" i="7"/>
  <c r="CQ174" i="7"/>
  <c r="CD174" i="7"/>
  <c r="BQ174" i="7"/>
  <c r="BD174" i="7"/>
  <c r="AQ174" i="7"/>
  <c r="CW175" i="7"/>
  <c r="CJ175" i="7"/>
  <c r="BW175" i="7"/>
  <c r="BJ175" i="7"/>
  <c r="AJ175" i="7"/>
  <c r="AW175" i="7"/>
  <c r="DB175" i="7"/>
  <c r="CO175" i="7"/>
  <c r="CB175" i="7"/>
  <c r="BO175" i="7"/>
  <c r="BB175" i="7"/>
  <c r="AO175" i="7"/>
  <c r="DF175" i="7"/>
  <c r="CS175" i="7"/>
  <c r="CF175" i="7"/>
  <c r="BF175" i="7"/>
  <c r="AS175" i="7"/>
  <c r="BS175" i="7"/>
  <c r="CX176" i="7"/>
  <c r="CK176" i="7"/>
  <c r="BX176" i="7"/>
  <c r="BK176" i="7"/>
  <c r="AX176" i="7"/>
  <c r="AK176" i="7"/>
  <c r="DB176" i="7"/>
  <c r="CO176" i="7"/>
  <c r="CB176" i="7"/>
  <c r="BB176" i="7"/>
  <c r="AO176" i="7"/>
  <c r="BO176" i="7"/>
  <c r="DF176" i="7"/>
  <c r="CS176" i="7"/>
  <c r="CF176" i="7"/>
  <c r="BS176" i="7"/>
  <c r="BF176" i="7"/>
  <c r="AS176" i="7"/>
  <c r="CX177" i="7"/>
  <c r="CK177" i="7"/>
  <c r="BX177" i="7"/>
  <c r="BK177" i="7"/>
  <c r="AX177" i="7"/>
  <c r="AK177" i="7"/>
  <c r="DB177" i="7"/>
  <c r="CO177" i="7"/>
  <c r="CB177" i="7"/>
  <c r="BO177" i="7"/>
  <c r="BB177" i="7"/>
  <c r="AO177" i="7"/>
  <c r="DF177" i="7"/>
  <c r="CS177" i="7"/>
  <c r="CF177" i="7"/>
  <c r="BF177" i="7"/>
  <c r="AS177" i="7"/>
  <c r="BS177" i="7"/>
  <c r="CZ178" i="7"/>
  <c r="CM178" i="7"/>
  <c r="BZ178" i="7"/>
  <c r="BM178" i="7"/>
  <c r="AZ178" i="7"/>
  <c r="AM178" i="7"/>
  <c r="DD178" i="7"/>
  <c r="CQ178" i="7"/>
  <c r="CD178" i="7"/>
  <c r="BQ178" i="7"/>
  <c r="BD178" i="7"/>
  <c r="AQ178" i="7"/>
  <c r="DB187" i="21"/>
  <c r="AO187" i="21" s="1"/>
  <c r="Z151" i="9" s="1"/>
  <c r="Z162" i="9" s="1"/>
  <c r="CB188" i="21"/>
  <c r="AO188" i="21" s="1"/>
  <c r="Z152" i="9" s="1"/>
  <c r="Z163" i="9" s="1"/>
  <c r="CS190" i="21"/>
  <c r="DB189" i="21"/>
  <c r="CO190" i="21"/>
  <c r="BB188" i="21"/>
  <c r="AX188" i="21"/>
  <c r="CX189" i="21"/>
  <c r="CK190" i="21"/>
  <c r="CF177" i="21"/>
  <c r="CS177" i="21"/>
  <c r="CB177" i="21"/>
  <c r="BB177" i="21"/>
  <c r="DB177" i="21"/>
  <c r="CB176" i="21"/>
  <c r="CO176" i="21"/>
  <c r="CX176" i="21"/>
  <c r="AX176" i="21"/>
  <c r="CK176" i="21"/>
  <c r="BX176" i="21"/>
  <c r="CO173" i="21"/>
  <c r="CB173" i="21"/>
  <c r="DF172" i="21"/>
  <c r="BF172" i="21"/>
  <c r="BB172" i="21"/>
  <c r="CO172" i="21"/>
  <c r="DB172" i="21"/>
  <c r="BX172" i="21"/>
  <c r="AX172" i="21"/>
  <c r="CK172" i="21"/>
  <c r="DB169" i="21"/>
  <c r="BB169" i="21"/>
  <c r="CX169" i="21"/>
  <c r="CK169" i="21"/>
  <c r="CF168" i="21"/>
  <c r="DF168" i="21"/>
  <c r="CB168" i="21"/>
  <c r="CO168" i="21"/>
  <c r="AX168" i="21"/>
  <c r="CK168" i="21"/>
  <c r="BX168" i="21"/>
  <c r="BX167" i="21"/>
  <c r="CX167" i="21"/>
  <c r="BB165" i="21"/>
  <c r="Z140" i="9" s="1"/>
  <c r="CO165" i="21"/>
  <c r="CK165" i="21"/>
  <c r="BX165" i="21"/>
  <c r="AX165" i="21"/>
  <c r="V140" i="9" s="1"/>
  <c r="BB164" i="21"/>
  <c r="DB164" i="21"/>
  <c r="CB164" i="21"/>
  <c r="CS163" i="21"/>
  <c r="BF163" i="21"/>
  <c r="BB163" i="21"/>
  <c r="DB163" i="21"/>
  <c r="AX163" i="21"/>
  <c r="CK163" i="21"/>
  <c r="DB161" i="21"/>
  <c r="BB161" i="21"/>
  <c r="CX161" i="21"/>
  <c r="AX161" i="21"/>
  <c r="BF160" i="21"/>
  <c r="CF160" i="21"/>
  <c r="BB160" i="21"/>
  <c r="CO160" i="21"/>
  <c r="DB160" i="21"/>
  <c r="AX160" i="21"/>
  <c r="CX160" i="21"/>
  <c r="BB157" i="21"/>
  <c r="CO157" i="21"/>
  <c r="CX157" i="21"/>
  <c r="BX157" i="21"/>
  <c r="CX156" i="21"/>
  <c r="AX156" i="21"/>
  <c r="BF153" i="21"/>
  <c r="CS153" i="21"/>
  <c r="DF153" i="21"/>
  <c r="DB153" i="21"/>
  <c r="CB153" i="21"/>
  <c r="BB153" i="21"/>
  <c r="CO153" i="21"/>
  <c r="CK153" i="21"/>
  <c r="CX153" i="21"/>
  <c r="AX153" i="21"/>
  <c r="BX153" i="21"/>
  <c r="CS152" i="21"/>
  <c r="CF152" i="21"/>
  <c r="BB152" i="21"/>
  <c r="CO152" i="21"/>
  <c r="CB152" i="21"/>
  <c r="CX152" i="21"/>
  <c r="CK152" i="21"/>
  <c r="AX152" i="21"/>
  <c r="BF149" i="21"/>
  <c r="CS149" i="21"/>
  <c r="CF149" i="21"/>
  <c r="DB149" i="21"/>
  <c r="CO149" i="21"/>
  <c r="CB149" i="21"/>
  <c r="AX149" i="21"/>
  <c r="BX149" i="21"/>
  <c r="CK149" i="21"/>
  <c r="CF148" i="21"/>
  <c r="CS148" i="21"/>
  <c r="CK148" i="21"/>
  <c r="BX148" i="21"/>
  <c r="AX148" i="21"/>
  <c r="CF144" i="21"/>
  <c r="BF144" i="21"/>
  <c r="CS144" i="21"/>
  <c r="DB144" i="21"/>
  <c r="BB144" i="21"/>
  <c r="CB144" i="21"/>
  <c r="BX144" i="21"/>
  <c r="AX144" i="21"/>
  <c r="CX144" i="21"/>
  <c r="CK144" i="21"/>
  <c r="CS141" i="21"/>
  <c r="BF141" i="21"/>
  <c r="DF141" i="21"/>
  <c r="BB141" i="21"/>
  <c r="CO141" i="21"/>
  <c r="BX141" i="21"/>
  <c r="CK141" i="21"/>
  <c r="CS140" i="21"/>
  <c r="CF140" i="21"/>
  <c r="BF140" i="21"/>
  <c r="CB140" i="21"/>
  <c r="CO140" i="21"/>
  <c r="DB140" i="21"/>
  <c r="CK140" i="21"/>
  <c r="CX140" i="21"/>
  <c r="CS137" i="21"/>
  <c r="DF137" i="21"/>
  <c r="CF137" i="21"/>
  <c r="CB137" i="21"/>
  <c r="CO137" i="21"/>
  <c r="DF136" i="21"/>
  <c r="BF136" i="21"/>
  <c r="CS136" i="21"/>
  <c r="DB136" i="21"/>
  <c r="CO136" i="21"/>
  <c r="AX136" i="21"/>
  <c r="CK136" i="21"/>
  <c r="BX136" i="21"/>
  <c r="BF133" i="21"/>
  <c r="CF133" i="21"/>
  <c r="CS133" i="21"/>
  <c r="DB133" i="21"/>
  <c r="BB133" i="21"/>
  <c r="CB133" i="21"/>
  <c r="CO133" i="21"/>
  <c r="AX133" i="21"/>
  <c r="CX133" i="21"/>
  <c r="CF132" i="21"/>
  <c r="BF132" i="21"/>
  <c r="CB132" i="21"/>
  <c r="CO132" i="21"/>
  <c r="CX132" i="21"/>
  <c r="CK132" i="21"/>
  <c r="DF129" i="21"/>
  <c r="CS129" i="21"/>
  <c r="CF129" i="21"/>
  <c r="BF129" i="21"/>
  <c r="BB129" i="21"/>
  <c r="DB129" i="21"/>
  <c r="CX129" i="21"/>
  <c r="AX129" i="21"/>
  <c r="DF128" i="21"/>
  <c r="BF128" i="21"/>
  <c r="CF128" i="21"/>
  <c r="CO128" i="21"/>
  <c r="BB128" i="21"/>
  <c r="DB128" i="21"/>
  <c r="AX128" i="21"/>
  <c r="CX128" i="21"/>
  <c r="CF125" i="21"/>
  <c r="BF125" i="21"/>
  <c r="BB125" i="21"/>
  <c r="CB125" i="21"/>
  <c r="CX125" i="21"/>
  <c r="AX125" i="21"/>
  <c r="BX125" i="21"/>
  <c r="BF124" i="21"/>
  <c r="DF124" i="21"/>
  <c r="CS124" i="21"/>
  <c r="CF124" i="21"/>
  <c r="CX124" i="21"/>
  <c r="BX124" i="21"/>
  <c r="AX124" i="21"/>
  <c r="CF121" i="21"/>
  <c r="DF121" i="21"/>
  <c r="BF121" i="21"/>
  <c r="BB121" i="21"/>
  <c r="DB121" i="21"/>
  <c r="CO121" i="21"/>
  <c r="AX121" i="21"/>
  <c r="CK121" i="21"/>
  <c r="CX121" i="21"/>
  <c r="BX121" i="21"/>
  <c r="BF120" i="21"/>
  <c r="CF120" i="21"/>
  <c r="DF120" i="21"/>
  <c r="BB120" i="21"/>
  <c r="CB120" i="21"/>
  <c r="CO120" i="21"/>
  <c r="BX120" i="21"/>
  <c r="AX120" i="21"/>
  <c r="CX120" i="21"/>
  <c r="CS117" i="21"/>
  <c r="BF117" i="21"/>
  <c r="CF117" i="21"/>
  <c r="DB117" i="21"/>
  <c r="BB117" i="21"/>
  <c r="CB117" i="21"/>
  <c r="CO117" i="21"/>
  <c r="DF116" i="21"/>
  <c r="CF116" i="21"/>
  <c r="BB116" i="21"/>
  <c r="DB116" i="21"/>
  <c r="AX116" i="21"/>
  <c r="CX116" i="21"/>
  <c r="DF113" i="21"/>
  <c r="BF113" i="21"/>
  <c r="CS113" i="21"/>
  <c r="CK113" i="21"/>
  <c r="CX113" i="21"/>
  <c r="AX113" i="21"/>
  <c r="BX113" i="21"/>
  <c r="DF112" i="21"/>
  <c r="BF112" i="21"/>
  <c r="CS112" i="21"/>
  <c r="CF112" i="21"/>
  <c r="CO112" i="21"/>
  <c r="DB112" i="21"/>
  <c r="AX112" i="21"/>
  <c r="CX112" i="21"/>
  <c r="CK112" i="21"/>
  <c r="BX112" i="21"/>
  <c r="DF109" i="21"/>
  <c r="BF109" i="21"/>
  <c r="CS109" i="21"/>
  <c r="DB109" i="21"/>
  <c r="BB109" i="21"/>
  <c r="CO109" i="21"/>
  <c r="CX109" i="21"/>
  <c r="BX109" i="21"/>
  <c r="CS108" i="21"/>
  <c r="CF108" i="21"/>
  <c r="DF108" i="21"/>
  <c r="BF108" i="21"/>
  <c r="DB108" i="21"/>
  <c r="CO108" i="21"/>
  <c r="CB108" i="21"/>
  <c r="AX108" i="21"/>
  <c r="BX108" i="21"/>
  <c r="CK108" i="21"/>
  <c r="CS105" i="21"/>
  <c r="CF105" i="21"/>
  <c r="BF105" i="21"/>
  <c r="CO105" i="21"/>
  <c r="BB105" i="21"/>
  <c r="CB105" i="21"/>
  <c r="BX105" i="21"/>
  <c r="AX105" i="21"/>
  <c r="CF104" i="21"/>
  <c r="BF104" i="21"/>
  <c r="CS104" i="21"/>
  <c r="BB104" i="21"/>
  <c r="CB104" i="21"/>
  <c r="DB104" i="21"/>
  <c r="AX104" i="21"/>
  <c r="BX104" i="21"/>
  <c r="CK104" i="21"/>
  <c r="BF101" i="21"/>
  <c r="CF101" i="21"/>
  <c r="BB101" i="21"/>
  <c r="DB101" i="21"/>
  <c r="CB101" i="21"/>
  <c r="CX101" i="21"/>
  <c r="CK101" i="21"/>
  <c r="BX101" i="21"/>
  <c r="AX101" i="21"/>
  <c r="DF100" i="21"/>
  <c r="CF100" i="21"/>
  <c r="BF100" i="21"/>
  <c r="CO100" i="21"/>
  <c r="DB100" i="21"/>
  <c r="BB100" i="21"/>
  <c r="CB100" i="21"/>
  <c r="AX100" i="21"/>
  <c r="CK100" i="21"/>
  <c r="CX100" i="21"/>
  <c r="CX99" i="21"/>
  <c r="CK99" i="21"/>
  <c r="CO97" i="21"/>
  <c r="CB97" i="21"/>
  <c r="CX97" i="21"/>
  <c r="CK97" i="21"/>
  <c r="CS96" i="21"/>
  <c r="DF96" i="21"/>
  <c r="BF96" i="21"/>
  <c r="CF96" i="21"/>
  <c r="DB96" i="21"/>
  <c r="CO96" i="21"/>
  <c r="BB96" i="21"/>
  <c r="AX96" i="21"/>
  <c r="BX96" i="21"/>
  <c r="CX95" i="21"/>
  <c r="BX95" i="21"/>
  <c r="AX95" i="21"/>
  <c r="DF93" i="21"/>
  <c r="CF93" i="21"/>
  <c r="CO93" i="21"/>
  <c r="CB93" i="21"/>
  <c r="BB93" i="21"/>
  <c r="CK93" i="21"/>
  <c r="AX93" i="21"/>
  <c r="DF92" i="21"/>
  <c r="CS92" i="21"/>
  <c r="CF92" i="21"/>
  <c r="BB92" i="21"/>
  <c r="CO92" i="21"/>
  <c r="CB92" i="21"/>
  <c r="CK92" i="21"/>
  <c r="CX92" i="21"/>
  <c r="CX91" i="21"/>
  <c r="BX91" i="21"/>
  <c r="AX91" i="21"/>
  <c r="CS89" i="21"/>
  <c r="DF89" i="21"/>
  <c r="BF89" i="21"/>
  <c r="CO89" i="21"/>
  <c r="DB89" i="21"/>
  <c r="BB89" i="21"/>
  <c r="CX89" i="21"/>
  <c r="BX89" i="21"/>
  <c r="CK89" i="21"/>
  <c r="DB88" i="21"/>
  <c r="BB88" i="21"/>
  <c r="CO88" i="21"/>
  <c r="AX88" i="21"/>
  <c r="BX88" i="21"/>
  <c r="CK88" i="21"/>
  <c r="AX85" i="21"/>
  <c r="CX85" i="21"/>
  <c r="CK85" i="21"/>
  <c r="CF84" i="21"/>
  <c r="BF84" i="21"/>
  <c r="BB84" i="21"/>
  <c r="DB84" i="21"/>
  <c r="CK84" i="21"/>
  <c r="CX84" i="21"/>
  <c r="BF81" i="21"/>
  <c r="CF81" i="21"/>
  <c r="AX81" i="21"/>
  <c r="CK81" i="21"/>
  <c r="CX81" i="21"/>
  <c r="BX81" i="21"/>
  <c r="DF80" i="21"/>
  <c r="CF80" i="21"/>
  <c r="CS80" i="21"/>
  <c r="CB80" i="21"/>
  <c r="BB80" i="21"/>
  <c r="DB80" i="21"/>
  <c r="AX80" i="21"/>
  <c r="BX80" i="21"/>
  <c r="CB79" i="21"/>
  <c r="DB79" i="21"/>
  <c r="CO79" i="21"/>
  <c r="CS77" i="21"/>
  <c r="CF77" i="21"/>
  <c r="CB77" i="21"/>
  <c r="CO77" i="21"/>
  <c r="BB77" i="21"/>
  <c r="DB77" i="21"/>
  <c r="CS76" i="21"/>
  <c r="CF76" i="21"/>
  <c r="CB76" i="21"/>
  <c r="BB76" i="21"/>
  <c r="CO76" i="21"/>
  <c r="CK76" i="21"/>
  <c r="BX76" i="21"/>
  <c r="AX76" i="21"/>
  <c r="CX76" i="21"/>
  <c r="CO75" i="21"/>
  <c r="DB75" i="21"/>
  <c r="CS73" i="21"/>
  <c r="DF73" i="21"/>
  <c r="CF73" i="21"/>
  <c r="BB73" i="21"/>
  <c r="CO73" i="21"/>
  <c r="CB73" i="21"/>
  <c r="DB73" i="21"/>
  <c r="CX73" i="21"/>
  <c r="CK73" i="21"/>
  <c r="AX73" i="21"/>
  <c r="BX73" i="21"/>
  <c r="DF72" i="21"/>
  <c r="CF72" i="21"/>
  <c r="BF72" i="21"/>
  <c r="CS72" i="21"/>
  <c r="CB72" i="21"/>
  <c r="DB72" i="21"/>
  <c r="CK72" i="21"/>
  <c r="BX72" i="21"/>
  <c r="AX72" i="21"/>
  <c r="CX72" i="21"/>
  <c r="DB69" i="21"/>
  <c r="BB69" i="21"/>
  <c r="BX69" i="21"/>
  <c r="CK69" i="21"/>
  <c r="CX69" i="21"/>
  <c r="CF68" i="21"/>
  <c r="DF68" i="21"/>
  <c r="CS68" i="21"/>
  <c r="BB68" i="21"/>
  <c r="CB68" i="21"/>
  <c r="DB68" i="21"/>
  <c r="AX68" i="21"/>
  <c r="CX68" i="21"/>
  <c r="BX68" i="21"/>
  <c r="CF65" i="21"/>
  <c r="BF65" i="21"/>
  <c r="DF65" i="21"/>
  <c r="DB65" i="21"/>
  <c r="BB65" i="21"/>
  <c r="CO65" i="21"/>
  <c r="AX65" i="21"/>
  <c r="CK65" i="21"/>
  <c r="BX65" i="21"/>
  <c r="CX65" i="21"/>
  <c r="DF64" i="21"/>
  <c r="BF64" i="21"/>
  <c r="CF64" i="21"/>
  <c r="CS64" i="21"/>
  <c r="CX64" i="21"/>
  <c r="CK64" i="21"/>
  <c r="BX64" i="21"/>
  <c r="AX64" i="21"/>
  <c r="CS61" i="21"/>
  <c r="CF61" i="21"/>
  <c r="DF61" i="21"/>
  <c r="CO61" i="21"/>
  <c r="BB61" i="21"/>
  <c r="AX61" i="21"/>
  <c r="BX61" i="21"/>
  <c r="CX61" i="21"/>
  <c r="CK61" i="21"/>
  <c r="CS60" i="21"/>
  <c r="CF60" i="21"/>
  <c r="CO60" i="21"/>
  <c r="DB60" i="21"/>
  <c r="BB60" i="21"/>
  <c r="CB60" i="21"/>
  <c r="CK60" i="21"/>
  <c r="CX60" i="21"/>
  <c r="AX60" i="21"/>
  <c r="DF57" i="21"/>
  <c r="CS57" i="21"/>
  <c r="BF57" i="21"/>
  <c r="BB57" i="21"/>
  <c r="DB57" i="21"/>
  <c r="CO57" i="21"/>
  <c r="CB57" i="21"/>
  <c r="BF56" i="21"/>
  <c r="CS56" i="21"/>
  <c r="DF56" i="21"/>
  <c r="CB56" i="21"/>
  <c r="CO56" i="21"/>
  <c r="DB56" i="21"/>
  <c r="CK56" i="21"/>
  <c r="AX56" i="21"/>
  <c r="BX56" i="21"/>
  <c r="CX56" i="21"/>
  <c r="BF53" i="21"/>
  <c r="CF53" i="21"/>
  <c r="DF53" i="21"/>
  <c r="CS53" i="21"/>
  <c r="CB53" i="21"/>
  <c r="BB53" i="21"/>
  <c r="CO53" i="21"/>
  <c r="CK53" i="21"/>
  <c r="AX53" i="21"/>
  <c r="BX53" i="21"/>
  <c r="DF52" i="21"/>
  <c r="CS52" i="21"/>
  <c r="BF52" i="21"/>
  <c r="CO52" i="21"/>
  <c r="DB52" i="21"/>
  <c r="CB52" i="21"/>
  <c r="BB52" i="21"/>
  <c r="BX52" i="21"/>
  <c r="CK52" i="21"/>
  <c r="CF49" i="21"/>
  <c r="BF49" i="21"/>
  <c r="DF49" i="21"/>
  <c r="CK49" i="21"/>
  <c r="BX49" i="21"/>
  <c r="CX49" i="21"/>
  <c r="BF48" i="21"/>
  <c r="CS48" i="21"/>
  <c r="CO48" i="21"/>
  <c r="DB48" i="21"/>
  <c r="BF45" i="21"/>
  <c r="DF45" i="21"/>
  <c r="CF45" i="21"/>
  <c r="CB45" i="21"/>
  <c r="BB45" i="21"/>
  <c r="DB45" i="21"/>
  <c r="CO45" i="21"/>
  <c r="CX45" i="21"/>
  <c r="AX45" i="21"/>
  <c r="CF44" i="21"/>
  <c r="DF44" i="21"/>
  <c r="BF44" i="21"/>
  <c r="CS44" i="21"/>
  <c r="CB44" i="21"/>
  <c r="BB44" i="21"/>
  <c r="AX44" i="21"/>
  <c r="CK44" i="21"/>
  <c r="DF41" i="21"/>
  <c r="BF41" i="21"/>
  <c r="AD120" i="9" s="1"/>
  <c r="CS41" i="21"/>
  <c r="CF41" i="21"/>
  <c r="DB41" i="21"/>
  <c r="CB41" i="21"/>
  <c r="BX41" i="21"/>
  <c r="CK41" i="21"/>
  <c r="AX41" i="21"/>
  <c r="CX41" i="21"/>
  <c r="DF40" i="21"/>
  <c r="CF40" i="21"/>
  <c r="BF40" i="21"/>
  <c r="BB40" i="21"/>
  <c r="CB40" i="21"/>
  <c r="CO40" i="21"/>
  <c r="CX40" i="21"/>
  <c r="AX40" i="21"/>
  <c r="BF39" i="21"/>
  <c r="CF39" i="21"/>
  <c r="BF37" i="21"/>
  <c r="CS37" i="21"/>
  <c r="DF37" i="21"/>
  <c r="CF37" i="21"/>
  <c r="BB37" i="21"/>
  <c r="CO37" i="21"/>
  <c r="DB37" i="21"/>
  <c r="CS36" i="21"/>
  <c r="CF36" i="21"/>
  <c r="DB36" i="21"/>
  <c r="CO36" i="21"/>
  <c r="CK36" i="21"/>
  <c r="AX36" i="21"/>
  <c r="BF33" i="21"/>
  <c r="CS33" i="21"/>
  <c r="CF33" i="21"/>
  <c r="BB33" i="21"/>
  <c r="DB33" i="21"/>
  <c r="CO33" i="21"/>
  <c r="CB33" i="21"/>
  <c r="CX33" i="21"/>
  <c r="AX33" i="21"/>
  <c r="CK33" i="21"/>
  <c r="BX33" i="21"/>
  <c r="DF32" i="21"/>
  <c r="CS32" i="21"/>
  <c r="CO32" i="21"/>
  <c r="BB32" i="21"/>
  <c r="CB32" i="21"/>
  <c r="DB32" i="21"/>
  <c r="CK32" i="21"/>
  <c r="CX32" i="21"/>
  <c r="BX32" i="21"/>
  <c r="AX32" i="21"/>
  <c r="BF29" i="21"/>
  <c r="DF29" i="21"/>
  <c r="CB29" i="21"/>
  <c r="BB29" i="21"/>
  <c r="DB29" i="21"/>
  <c r="CX29" i="21"/>
  <c r="CK29" i="21"/>
  <c r="CS28" i="21"/>
  <c r="BF28" i="21"/>
  <c r="CF28" i="21"/>
  <c r="DB28" i="21"/>
  <c r="CB28" i="21"/>
  <c r="CK28" i="21"/>
  <c r="CX28" i="21"/>
  <c r="CF25" i="21"/>
  <c r="BF25" i="21"/>
  <c r="DF25" i="21"/>
  <c r="CB25" i="21"/>
  <c r="BB25" i="21"/>
  <c r="DF24" i="21"/>
  <c r="CS24" i="21"/>
  <c r="BF24" i="21"/>
  <c r="DB24" i="21"/>
  <c r="BB24" i="21"/>
  <c r="CO24" i="21"/>
  <c r="CK24" i="21"/>
  <c r="AX24" i="21"/>
  <c r="CS21" i="21"/>
  <c r="BF21" i="21"/>
  <c r="CF21" i="21"/>
  <c r="CF20" i="21"/>
  <c r="CS20" i="21"/>
  <c r="BF20" i="21"/>
  <c r="BB20" i="21"/>
  <c r="CO20" i="21"/>
  <c r="CB20" i="21"/>
  <c r="DB20" i="21"/>
  <c r="BX20" i="21"/>
  <c r="AX20" i="21"/>
  <c r="CF17" i="21"/>
  <c r="BF17" i="21"/>
  <c r="BB17" i="21"/>
  <c r="DB17" i="21"/>
  <c r="BF16" i="21"/>
  <c r="CF16" i="21"/>
  <c r="DB16" i="21"/>
  <c r="CB16" i="21"/>
  <c r="BB16" i="21"/>
  <c r="CO16" i="21"/>
  <c r="CX16" i="21"/>
  <c r="CK16" i="21"/>
  <c r="BX16" i="21"/>
  <c r="CO13" i="21"/>
  <c r="BB13" i="21"/>
  <c r="CB13" i="21"/>
  <c r="AX13" i="21"/>
  <c r="BX13" i="21"/>
  <c r="CK13" i="21"/>
  <c r="CX13" i="21"/>
  <c r="CF12" i="21"/>
  <c r="DF12" i="21"/>
  <c r="DB12" i="21"/>
  <c r="CB12" i="21"/>
  <c r="CX12" i="21"/>
  <c r="AX12" i="21"/>
  <c r="BX12" i="21"/>
  <c r="CK12" i="21"/>
  <c r="CF9" i="21"/>
  <c r="DF9" i="21"/>
  <c r="BF9" i="21"/>
  <c r="CS9" i="21"/>
  <c r="DB9" i="21"/>
  <c r="CB9" i="21"/>
  <c r="CO9" i="21"/>
  <c r="BB9" i="21"/>
  <c r="BF8" i="21"/>
  <c r="DF8" i="21"/>
  <c r="CS8" i="21"/>
  <c r="CF8" i="21"/>
  <c r="BB8" i="21"/>
  <c r="CB8" i="21"/>
  <c r="CO8" i="21"/>
  <c r="AX8" i="21"/>
  <c r="CK8" i="21"/>
  <c r="CX8" i="21"/>
  <c r="CX7" i="21"/>
  <c r="CK7" i="21"/>
  <c r="CB112" i="21"/>
  <c r="DB61" i="21"/>
  <c r="CK68" i="21"/>
  <c r="BX128" i="21"/>
  <c r="AX141" i="21"/>
  <c r="DB137" i="21"/>
  <c r="AX28" i="21"/>
  <c r="BF61" i="21"/>
  <c r="BB64" i="21"/>
  <c r="BF148" i="21"/>
  <c r="BX188" i="21"/>
  <c r="AK188" i="21" s="1"/>
  <c r="V152" i="9" s="1"/>
  <c r="V163" i="9" s="1"/>
  <c r="CX187" i="21"/>
  <c r="AK187" i="21" s="1"/>
  <c r="V151" i="9" s="1"/>
  <c r="V162" i="9" s="1"/>
  <c r="DF176" i="21"/>
  <c r="BF176" i="21"/>
  <c r="CX173" i="21"/>
  <c r="BX173" i="21"/>
  <c r="BX169" i="21"/>
  <c r="AX169" i="21"/>
  <c r="DB168" i="21"/>
  <c r="BB168" i="21"/>
  <c r="BF164" i="21"/>
  <c r="CF164" i="21"/>
  <c r="AX157" i="21"/>
  <c r="CK157" i="21"/>
  <c r="DB156" i="21"/>
  <c r="CO156" i="21"/>
  <c r="CB148" i="21"/>
  <c r="CO148" i="21"/>
  <c r="BF145" i="21"/>
  <c r="CS145" i="21"/>
  <c r="CF145" i="21"/>
  <c r="BB145" i="21"/>
  <c r="CB145" i="21"/>
  <c r="CK145" i="21"/>
  <c r="AX145" i="21"/>
  <c r="CO144" i="21"/>
  <c r="AK102" i="9"/>
  <c r="AC141" i="9"/>
  <c r="Y141" i="9"/>
  <c r="AB3" i="3"/>
  <c r="A37" i="9"/>
  <c r="AU159" i="21"/>
  <c r="BU159" i="21"/>
  <c r="AU152" i="21"/>
  <c r="CH152" i="21"/>
  <c r="CH147" i="21"/>
  <c r="BU147" i="21"/>
  <c r="DC144" i="21"/>
  <c r="CC144" i="21"/>
  <c r="CP135" i="21"/>
  <c r="CC135" i="21"/>
  <c r="CY95" i="21"/>
  <c r="AY95" i="21"/>
  <c r="CC63" i="21"/>
  <c r="CP63" i="21"/>
  <c r="AU56" i="21"/>
  <c r="CU56" i="21"/>
  <c r="BU56" i="21"/>
  <c r="CU40" i="21"/>
  <c r="BU40" i="21"/>
  <c r="AY23" i="21"/>
  <c r="BY23" i="21"/>
  <c r="CQ141" i="21"/>
  <c r="CD141" i="21"/>
  <c r="DC130" i="21"/>
  <c r="CC130" i="21"/>
  <c r="AW120" i="21"/>
  <c r="CW120" i="21"/>
  <c r="CP118" i="21"/>
  <c r="CC118" i="21"/>
  <c r="BC114" i="21"/>
  <c r="CC114" i="21"/>
  <c r="BC110" i="21"/>
  <c r="DC110" i="21"/>
  <c r="CZ109" i="21"/>
  <c r="BZ109" i="21"/>
  <c r="CM105" i="21"/>
  <c r="CZ105" i="21"/>
  <c r="CS103" i="21"/>
  <c r="DF103" i="21"/>
  <c r="BF91" i="21"/>
  <c r="CF91" i="21"/>
  <c r="BY90" i="21"/>
  <c r="CY90" i="21"/>
  <c r="AV81" i="21"/>
  <c r="BV81" i="21"/>
  <c r="CJ76" i="21"/>
  <c r="BW76" i="21"/>
  <c r="DE60" i="21"/>
  <c r="BE60" i="21"/>
  <c r="BD57" i="21"/>
  <c r="CQ57" i="21"/>
  <c r="CH50" i="21"/>
  <c r="CU50" i="21"/>
  <c r="CW40" i="21"/>
  <c r="BW40" i="21"/>
  <c r="AU38" i="21"/>
  <c r="CH38" i="21"/>
  <c r="CH34" i="21"/>
  <c r="CU34" i="21"/>
  <c r="CJ32" i="21"/>
  <c r="AW32" i="21"/>
  <c r="DD29" i="21"/>
  <c r="CD29" i="21"/>
  <c r="AX27" i="21"/>
  <c r="BX27" i="21"/>
  <c r="CQ25" i="21"/>
  <c r="DD25" i="21"/>
  <c r="CE16" i="21"/>
  <c r="CR16" i="21"/>
  <c r="BE16" i="21"/>
  <c r="R51" i="9"/>
  <c r="R87" i="9" s="1"/>
  <c r="AG113" i="9"/>
  <c r="AK48" i="7"/>
  <c r="AK96" i="7"/>
  <c r="AK112" i="7"/>
  <c r="AK126" i="7"/>
  <c r="AK50" i="7"/>
  <c r="AK106" i="7"/>
  <c r="BR5" i="21"/>
  <c r="AR5" i="21"/>
  <c r="CA5" i="21"/>
  <c r="BN5" i="21"/>
  <c r="AN5" i="21"/>
  <c r="BJ5" i="21"/>
  <c r="AJ5" i="21"/>
  <c r="DB85" i="21"/>
  <c r="BO85" i="21"/>
  <c r="AO85" i="21"/>
  <c r="CO49" i="21"/>
  <c r="BO49" i="21"/>
  <c r="AO49" i="21"/>
  <c r="BF178" i="21"/>
  <c r="BS178" i="21"/>
  <c r="AS178" i="21"/>
  <c r="BO178" i="21"/>
  <c r="AO178" i="21"/>
  <c r="BP177" i="21"/>
  <c r="AP177" i="21"/>
  <c r="BL177" i="21"/>
  <c r="AL177" i="21"/>
  <c r="BQ176" i="21"/>
  <c r="AQ176" i="21"/>
  <c r="BM176" i="21"/>
  <c r="AM176" i="21"/>
  <c r="BR175" i="21"/>
  <c r="AR175" i="21"/>
  <c r="BN175" i="21"/>
  <c r="AN175" i="21"/>
  <c r="BS174" i="21"/>
  <c r="AS174" i="21"/>
  <c r="BO174" i="21"/>
  <c r="AO174" i="21"/>
  <c r="BP173" i="21"/>
  <c r="AP173" i="21"/>
  <c r="BL173" i="21"/>
  <c r="AL173" i="21"/>
  <c r="BQ172" i="21"/>
  <c r="AQ172" i="21"/>
  <c r="BM172" i="21"/>
  <c r="AM172" i="21"/>
  <c r="BI172" i="21"/>
  <c r="AI172" i="21"/>
  <c r="BN171" i="21"/>
  <c r="AN171" i="21"/>
  <c r="BS170" i="21"/>
  <c r="AS170" i="21"/>
  <c r="AD103" i="9" s="1"/>
  <c r="BO170" i="21"/>
  <c r="AO170" i="21"/>
  <c r="Z103" i="9" s="1"/>
  <c r="BP169" i="21"/>
  <c r="AP169" i="21"/>
  <c r="BL169" i="21"/>
  <c r="AL169" i="21"/>
  <c r="BQ168" i="21"/>
  <c r="AQ168" i="21"/>
  <c r="BR167" i="21"/>
  <c r="AR167" i="21"/>
  <c r="BN167" i="21"/>
  <c r="AN167" i="21"/>
  <c r="BS166" i="21"/>
  <c r="AS166" i="21"/>
  <c r="BO166" i="21"/>
  <c r="AO166" i="21"/>
  <c r="BK166" i="21"/>
  <c r="AK166" i="21"/>
  <c r="BP165" i="21"/>
  <c r="AP165" i="21"/>
  <c r="AA102" i="9" s="1"/>
  <c r="BL165" i="21"/>
  <c r="AL165" i="21"/>
  <c r="W102" i="9" s="1"/>
  <c r="BQ164" i="21"/>
  <c r="AQ164" i="21"/>
  <c r="BM164" i="21"/>
  <c r="AM164" i="21"/>
  <c r="BR163" i="21"/>
  <c r="AR163" i="21"/>
  <c r="BN163" i="21"/>
  <c r="AN163" i="21"/>
  <c r="BS162" i="21"/>
  <c r="AS162" i="21"/>
  <c r="BO162" i="21"/>
  <c r="AO162" i="21"/>
  <c r="BK162" i="21"/>
  <c r="AK162" i="21"/>
  <c r="BP161" i="21"/>
  <c r="AP161" i="21"/>
  <c r="BL161" i="21"/>
  <c r="AL161" i="21"/>
  <c r="BQ160" i="21"/>
  <c r="AQ160" i="21"/>
  <c r="BM160" i="21"/>
  <c r="AM160" i="21"/>
  <c r="BR159" i="21"/>
  <c r="AR159" i="21"/>
  <c r="CN159" i="21"/>
  <c r="BN159" i="21"/>
  <c r="AN159" i="21"/>
  <c r="CF158" i="21"/>
  <c r="BS158" i="21"/>
  <c r="AS158" i="21"/>
  <c r="BO158" i="21"/>
  <c r="AO158" i="21"/>
  <c r="BP157" i="21"/>
  <c r="AP157" i="21"/>
  <c r="BL157" i="21"/>
  <c r="AL157" i="21"/>
  <c r="BQ156" i="21"/>
  <c r="AQ156" i="21"/>
  <c r="BM156" i="21"/>
  <c r="AM156" i="21"/>
  <c r="BR155" i="21"/>
  <c r="AR155" i="21"/>
  <c r="CA155" i="21"/>
  <c r="BN155" i="21"/>
  <c r="AN155" i="21"/>
  <c r="BS154" i="21"/>
  <c r="AS154" i="21"/>
  <c r="BO154" i="21"/>
  <c r="AO154" i="21"/>
  <c r="BK154" i="21"/>
  <c r="AK154" i="21"/>
  <c r="BP153" i="21"/>
  <c r="AP153" i="21"/>
  <c r="BL153" i="21"/>
  <c r="AL153" i="21"/>
  <c r="BQ152" i="21"/>
  <c r="AQ152" i="21"/>
  <c r="BM152" i="21"/>
  <c r="AM152" i="21"/>
  <c r="CE151" i="21"/>
  <c r="BR151" i="21"/>
  <c r="AR151" i="21"/>
  <c r="BN151" i="21"/>
  <c r="AN151" i="21"/>
  <c r="BS150" i="21"/>
  <c r="AS150" i="21"/>
  <c r="BO150" i="21"/>
  <c r="AO150" i="21"/>
  <c r="BC149" i="21"/>
  <c r="BP149" i="21"/>
  <c r="AP149" i="21"/>
  <c r="BL149" i="21"/>
  <c r="AL149" i="21"/>
  <c r="BH149" i="21"/>
  <c r="AH149" i="21"/>
  <c r="BQ148" i="21"/>
  <c r="AQ148" i="21"/>
  <c r="BM148" i="21"/>
  <c r="AM148" i="21"/>
  <c r="BR147" i="21"/>
  <c r="AR147" i="21"/>
  <c r="DA147" i="21"/>
  <c r="BN147" i="21"/>
  <c r="AN147" i="21"/>
  <c r="BS146" i="21"/>
  <c r="AS146" i="21"/>
  <c r="BO146" i="21"/>
  <c r="AO146" i="21"/>
  <c r="BP145" i="21"/>
  <c r="AP145" i="21"/>
  <c r="BL145" i="21"/>
  <c r="AL145" i="21"/>
  <c r="CH145" i="21"/>
  <c r="BH145" i="21"/>
  <c r="AH145" i="21"/>
  <c r="BQ144" i="21"/>
  <c r="AQ144" i="21"/>
  <c r="BM144" i="21"/>
  <c r="AM144" i="21"/>
  <c r="BR143" i="21"/>
  <c r="AR143" i="21"/>
  <c r="BN143" i="21"/>
  <c r="AN143" i="21"/>
  <c r="BS142" i="21"/>
  <c r="AS142" i="21"/>
  <c r="BO142" i="21"/>
  <c r="AO142" i="21"/>
  <c r="BP141" i="21"/>
  <c r="AP141" i="21"/>
  <c r="BL141" i="21"/>
  <c r="AL141" i="21"/>
  <c r="BQ140" i="21"/>
  <c r="AQ140" i="21"/>
  <c r="BM140" i="21"/>
  <c r="AM140" i="21"/>
  <c r="BR139" i="21"/>
  <c r="AR139" i="21"/>
  <c r="BN139" i="21"/>
  <c r="AN139" i="21"/>
  <c r="BS138" i="21"/>
  <c r="AS138" i="21"/>
  <c r="BO138" i="21"/>
  <c r="AO138" i="21"/>
  <c r="BP137" i="21"/>
  <c r="AP137" i="21"/>
  <c r="BL137" i="21"/>
  <c r="AL137" i="21"/>
  <c r="BQ136" i="21"/>
  <c r="AQ136" i="21"/>
  <c r="BM136" i="21"/>
  <c r="AM136" i="21"/>
  <c r="CR135" i="21"/>
  <c r="BR135" i="21"/>
  <c r="AR135" i="21"/>
  <c r="BN135" i="21"/>
  <c r="AN135" i="21"/>
  <c r="CF134" i="21"/>
  <c r="BS134" i="21"/>
  <c r="AS134" i="21"/>
  <c r="BO134" i="21"/>
  <c r="AO134" i="21"/>
  <c r="CK134" i="21"/>
  <c r="BK134" i="21"/>
  <c r="AK134" i="21"/>
  <c r="BP133" i="21"/>
  <c r="AP133" i="21"/>
  <c r="BL133" i="21"/>
  <c r="AL133" i="21"/>
  <c r="DD132" i="21"/>
  <c r="BQ132" i="21"/>
  <c r="AQ132" i="21"/>
  <c r="BM132" i="21"/>
  <c r="AM132" i="21"/>
  <c r="CE131" i="21"/>
  <c r="BR131" i="21"/>
  <c r="AR131" i="21"/>
  <c r="BN131" i="21"/>
  <c r="AN131" i="21"/>
  <c r="BS130" i="21"/>
  <c r="AS130" i="21"/>
  <c r="BO130" i="21"/>
  <c r="AO130" i="21"/>
  <c r="BP129" i="21"/>
  <c r="AP129" i="21"/>
  <c r="BL129" i="21"/>
  <c r="AL129" i="21"/>
  <c r="BQ128" i="21"/>
  <c r="AQ128" i="21"/>
  <c r="BM128" i="21"/>
  <c r="AM128" i="21"/>
  <c r="BR127" i="21"/>
  <c r="AR127" i="21"/>
  <c r="CN127" i="21"/>
  <c r="BN127" i="21"/>
  <c r="AN127" i="21"/>
  <c r="BS126" i="21"/>
  <c r="AS126" i="21"/>
  <c r="BO126" i="21"/>
  <c r="AO126" i="21"/>
  <c r="BP125" i="21"/>
  <c r="AP125" i="21"/>
  <c r="BL125" i="21"/>
  <c r="AL125" i="21"/>
  <c r="BQ124" i="21"/>
  <c r="AQ124" i="21"/>
  <c r="BM124" i="21"/>
  <c r="AM124" i="21"/>
  <c r="BI124" i="21"/>
  <c r="AI124" i="21"/>
  <c r="BR123" i="21"/>
  <c r="AR123" i="21"/>
  <c r="BN123" i="21"/>
  <c r="AN123" i="21"/>
  <c r="BS122" i="21"/>
  <c r="AS122" i="21"/>
  <c r="BO122" i="21"/>
  <c r="AO122" i="21"/>
  <c r="DC121" i="21"/>
  <c r="BP121" i="21"/>
  <c r="AP121" i="21"/>
  <c r="BL121" i="21"/>
  <c r="AL121" i="21"/>
  <c r="BQ120" i="21"/>
  <c r="AQ120" i="21"/>
  <c r="BM120" i="21"/>
  <c r="AM120" i="21"/>
  <c r="BI120" i="21"/>
  <c r="AI120" i="21"/>
  <c r="BR119" i="21"/>
  <c r="AR119" i="21"/>
  <c r="BN119" i="21"/>
  <c r="AN119" i="21"/>
  <c r="BS118" i="21"/>
  <c r="AS118" i="21"/>
  <c r="BO118" i="21"/>
  <c r="AO118" i="21"/>
  <c r="CC117" i="21"/>
  <c r="BP117" i="21"/>
  <c r="AP117" i="21"/>
  <c r="BL117" i="21"/>
  <c r="AL117" i="21"/>
  <c r="BQ116" i="21"/>
  <c r="AQ116" i="21"/>
  <c r="BE115" i="21"/>
  <c r="BR115" i="21"/>
  <c r="AR115" i="21"/>
  <c r="BN115" i="21"/>
  <c r="AN115" i="21"/>
  <c r="BS114" i="21"/>
  <c r="AS114" i="21"/>
  <c r="BO114" i="21"/>
  <c r="AO114" i="21"/>
  <c r="BP113" i="21"/>
  <c r="AP113" i="21"/>
  <c r="AY113" i="21"/>
  <c r="BL113" i="21"/>
  <c r="AL113" i="21"/>
  <c r="BQ112" i="21"/>
  <c r="AQ112" i="21"/>
  <c r="BM112" i="21"/>
  <c r="AM112" i="21"/>
  <c r="BR111" i="21"/>
  <c r="AR111" i="21"/>
  <c r="BN111" i="21"/>
  <c r="AN111" i="21"/>
  <c r="BJ111" i="21"/>
  <c r="AJ111" i="21"/>
  <c r="BS110" i="21"/>
  <c r="AS110" i="21"/>
  <c r="BO110" i="21"/>
  <c r="AO110" i="21"/>
  <c r="BP109" i="21"/>
  <c r="AP109" i="21"/>
  <c r="BY109" i="21"/>
  <c r="BL109" i="21"/>
  <c r="AL109" i="21"/>
  <c r="BQ108" i="21"/>
  <c r="AQ108" i="21"/>
  <c r="BZ108" i="21"/>
  <c r="BM108" i="21"/>
  <c r="AM108" i="21"/>
  <c r="BR107" i="21"/>
  <c r="AR107" i="21"/>
  <c r="BN107" i="21"/>
  <c r="AN107" i="21"/>
  <c r="BJ107" i="21"/>
  <c r="AJ107" i="21"/>
  <c r="BS106" i="21"/>
  <c r="AS106" i="21"/>
  <c r="BO106" i="21"/>
  <c r="AO106" i="21"/>
  <c r="BP105" i="21"/>
  <c r="AP105" i="21"/>
  <c r="BL105" i="21"/>
  <c r="AL105" i="21"/>
  <c r="BM104" i="21"/>
  <c r="AM104" i="21"/>
  <c r="BR103" i="21"/>
  <c r="AR103" i="21"/>
  <c r="BN103" i="21"/>
  <c r="AN103" i="21"/>
  <c r="BJ103" i="21"/>
  <c r="AJ103" i="21"/>
  <c r="AF191" i="21"/>
  <c r="BS102" i="21"/>
  <c r="AS102" i="21"/>
  <c r="BO102" i="21"/>
  <c r="AO102" i="21"/>
  <c r="BP101" i="21"/>
  <c r="AP101" i="21"/>
  <c r="BL101" i="21"/>
  <c r="AL101" i="21"/>
  <c r="BQ100" i="21"/>
  <c r="AQ100" i="21"/>
  <c r="BM100" i="21"/>
  <c r="AM100" i="21"/>
  <c r="BR99" i="21"/>
  <c r="AR99" i="21"/>
  <c r="BN99" i="21"/>
  <c r="AN99" i="21"/>
  <c r="BS98" i="21"/>
  <c r="AS98" i="21"/>
  <c r="BO98" i="21"/>
  <c r="AO98" i="21"/>
  <c r="DC97" i="21"/>
  <c r="BP97" i="21"/>
  <c r="AP97" i="21"/>
  <c r="BL97" i="21"/>
  <c r="AL97" i="21"/>
  <c r="BQ96" i="21"/>
  <c r="AQ96" i="21"/>
  <c r="BM96" i="21"/>
  <c r="AM96" i="21"/>
  <c r="BR95" i="21"/>
  <c r="AR95" i="21"/>
  <c r="DA95" i="21"/>
  <c r="BN95" i="21"/>
  <c r="AN95" i="21"/>
  <c r="BS94" i="21"/>
  <c r="AS94" i="21"/>
  <c r="BO94" i="21"/>
  <c r="AO94" i="21"/>
  <c r="AX94" i="21"/>
  <c r="BK94" i="21"/>
  <c r="AK94" i="21"/>
  <c r="BP93" i="21"/>
  <c r="AP93" i="21"/>
  <c r="BL93" i="21"/>
  <c r="AL93" i="21"/>
  <c r="BQ92" i="21"/>
  <c r="AQ92" i="21"/>
  <c r="BM92" i="21"/>
  <c r="AM92" i="21"/>
  <c r="BI92" i="21"/>
  <c r="AI92" i="21"/>
  <c r="BR91" i="21"/>
  <c r="AR91" i="21"/>
  <c r="BN91" i="21"/>
  <c r="AN91" i="21"/>
  <c r="BJ91" i="21"/>
  <c r="AJ91" i="21"/>
  <c r="BF90" i="21"/>
  <c r="BS90" i="21"/>
  <c r="AS90" i="21"/>
  <c r="BO90" i="21"/>
  <c r="AO90" i="21"/>
  <c r="BK90" i="21"/>
  <c r="AK90" i="21"/>
  <c r="CC89" i="21"/>
  <c r="BP89" i="21"/>
  <c r="AP89" i="21"/>
  <c r="BL89" i="21"/>
  <c r="AL89" i="21"/>
  <c r="BD88" i="21"/>
  <c r="BQ88" i="21"/>
  <c r="AQ88" i="21"/>
  <c r="BZ88" i="21"/>
  <c r="BM88" i="21"/>
  <c r="AM88" i="21"/>
  <c r="BR87" i="21"/>
  <c r="AR87" i="21"/>
  <c r="BN87" i="21"/>
  <c r="AN87" i="21"/>
  <c r="BJ87" i="21"/>
  <c r="AJ87" i="21"/>
  <c r="BF86" i="21"/>
  <c r="BS86" i="21"/>
  <c r="AS86" i="21"/>
  <c r="BO86" i="21"/>
  <c r="AO86" i="21"/>
  <c r="BK86" i="21"/>
  <c r="AK86" i="21"/>
  <c r="BP85" i="21"/>
  <c r="AP85" i="21"/>
  <c r="BL85" i="21"/>
  <c r="AL85" i="21"/>
  <c r="BH85" i="21"/>
  <c r="AH85" i="21"/>
  <c r="BQ84" i="21"/>
  <c r="AQ84" i="21"/>
  <c r="BZ84" i="21"/>
  <c r="BM84" i="21"/>
  <c r="AM84" i="21"/>
  <c r="BR83" i="21"/>
  <c r="AR83" i="21"/>
  <c r="BN83" i="21"/>
  <c r="AN83" i="21"/>
  <c r="BJ83" i="21"/>
  <c r="AJ83" i="21"/>
  <c r="BS82" i="21"/>
  <c r="AS82" i="21"/>
  <c r="BO82" i="21"/>
  <c r="AO82" i="21"/>
  <c r="CK82" i="21"/>
  <c r="BK82" i="21"/>
  <c r="AK82" i="21"/>
  <c r="BP81" i="21"/>
  <c r="AP81" i="21"/>
  <c r="AY81" i="21"/>
  <c r="BL81" i="21"/>
  <c r="AL81" i="21"/>
  <c r="AU81" i="21"/>
  <c r="BH81" i="21"/>
  <c r="AH81" i="21"/>
  <c r="BQ80" i="21"/>
  <c r="AQ80" i="21"/>
  <c r="BM80" i="21"/>
  <c r="AM80" i="21"/>
  <c r="CV80" i="21"/>
  <c r="BI80" i="21"/>
  <c r="AI80" i="21"/>
  <c r="BR79" i="21"/>
  <c r="AR79" i="21"/>
  <c r="BN79" i="21"/>
  <c r="AN79" i="21"/>
  <c r="BJ79" i="21"/>
  <c r="AJ79" i="21"/>
  <c r="BS78" i="21"/>
  <c r="AS78" i="21"/>
  <c r="CB78" i="21"/>
  <c r="BO78" i="21"/>
  <c r="AO78" i="21"/>
  <c r="BP77" i="21"/>
  <c r="AP77" i="21"/>
  <c r="BL77" i="21"/>
  <c r="AL77" i="21"/>
  <c r="BQ76" i="21"/>
  <c r="AQ76" i="21"/>
  <c r="BM76" i="21"/>
  <c r="AM76" i="21"/>
  <c r="BI76" i="21"/>
  <c r="AI76" i="21"/>
  <c r="BR75" i="21"/>
  <c r="AR75" i="21"/>
  <c r="CA75" i="21"/>
  <c r="BN75" i="21"/>
  <c r="AN75" i="21"/>
  <c r="BJ75" i="21"/>
  <c r="AJ75" i="21"/>
  <c r="BS74" i="21"/>
  <c r="AS74" i="21"/>
  <c r="BO74" i="21"/>
  <c r="AO74" i="21"/>
  <c r="BK74" i="21"/>
  <c r="AK74" i="21"/>
  <c r="CC73" i="21"/>
  <c r="BP73" i="21"/>
  <c r="AP73" i="21"/>
  <c r="BL73" i="21"/>
  <c r="AL73" i="21"/>
  <c r="BH73" i="21"/>
  <c r="AH73" i="21"/>
  <c r="CQ72" i="21"/>
  <c r="BQ72" i="21"/>
  <c r="AQ72" i="21"/>
  <c r="BM72" i="21"/>
  <c r="AM72" i="21"/>
  <c r="BI72" i="21"/>
  <c r="AI72" i="21"/>
  <c r="BR71" i="21"/>
  <c r="AR71" i="21"/>
  <c r="CN71" i="21"/>
  <c r="BN71" i="21"/>
  <c r="AN71" i="21"/>
  <c r="BS70" i="21"/>
  <c r="AS70" i="21"/>
  <c r="BO70" i="21"/>
  <c r="AO70" i="21"/>
  <c r="BK70" i="21"/>
  <c r="AK70" i="21"/>
  <c r="BP69" i="21"/>
  <c r="AP69" i="21"/>
  <c r="BL69" i="21"/>
  <c r="AL69" i="21"/>
  <c r="BH69" i="21"/>
  <c r="AH69" i="21"/>
  <c r="BQ68" i="21"/>
  <c r="AQ68" i="21"/>
  <c r="BM68" i="21"/>
  <c r="AM68" i="21"/>
  <c r="BI68" i="21"/>
  <c r="AI68" i="21"/>
  <c r="BR67" i="21"/>
  <c r="AR67" i="21"/>
  <c r="AC75" i="9" s="1"/>
  <c r="BN67" i="21"/>
  <c r="AN67" i="21"/>
  <c r="Y75" i="9" s="1"/>
  <c r="BJ67" i="21"/>
  <c r="AJ67" i="21"/>
  <c r="U75" i="9" s="1"/>
  <c r="BS66" i="21"/>
  <c r="AS66" i="21"/>
  <c r="BB66" i="21"/>
  <c r="BO66" i="21"/>
  <c r="AO66" i="21"/>
  <c r="BK66" i="21"/>
  <c r="AK66" i="21"/>
  <c r="BP65" i="21"/>
  <c r="AP65" i="21"/>
  <c r="BL65" i="21"/>
  <c r="AL65" i="21"/>
  <c r="AU65" i="21"/>
  <c r="BH65" i="21"/>
  <c r="AH65" i="21"/>
  <c r="BQ64" i="21"/>
  <c r="AQ64" i="21"/>
  <c r="BM64" i="21"/>
  <c r="AM64" i="21"/>
  <c r="BI64" i="21"/>
  <c r="AI64" i="21"/>
  <c r="BR63" i="21"/>
  <c r="AR63" i="21"/>
  <c r="BN63" i="21"/>
  <c r="AN63" i="21"/>
  <c r="BJ63" i="21"/>
  <c r="AJ63" i="21"/>
  <c r="BS62" i="21"/>
  <c r="AS62" i="21"/>
  <c r="BO62" i="21"/>
  <c r="AO62" i="21"/>
  <c r="BK62" i="21"/>
  <c r="AK62" i="21"/>
  <c r="BP61" i="21"/>
  <c r="AP61" i="21"/>
  <c r="BL61" i="21"/>
  <c r="AL61" i="21"/>
  <c r="AU61" i="21"/>
  <c r="BH61" i="21"/>
  <c r="AH61" i="21"/>
  <c r="BQ60" i="21"/>
  <c r="AQ60" i="21"/>
  <c r="BM60" i="21"/>
  <c r="AM60" i="21"/>
  <c r="BI60" i="21"/>
  <c r="AI60" i="21"/>
  <c r="BR59" i="21"/>
  <c r="AR59" i="21"/>
  <c r="CN59" i="21"/>
  <c r="BN59" i="21"/>
  <c r="AN59" i="21"/>
  <c r="BJ59" i="21"/>
  <c r="AJ59" i="21"/>
  <c r="CS58" i="21"/>
  <c r="BS58" i="21"/>
  <c r="AS58" i="21"/>
  <c r="CB58" i="21"/>
  <c r="BO58" i="21"/>
  <c r="AO58" i="21"/>
  <c r="BP57" i="21"/>
  <c r="AP57" i="21"/>
  <c r="BL57" i="21"/>
  <c r="AL57" i="21"/>
  <c r="BH57" i="21"/>
  <c r="AH57" i="21"/>
  <c r="BQ56" i="21"/>
  <c r="AQ56" i="21"/>
  <c r="BM56" i="21"/>
  <c r="AM56" i="21"/>
  <c r="BV56" i="21"/>
  <c r="BI56" i="21"/>
  <c r="AI56" i="21"/>
  <c r="BR55" i="21"/>
  <c r="AR55" i="21"/>
  <c r="BN55" i="21"/>
  <c r="AN55" i="21"/>
  <c r="BJ55" i="21"/>
  <c r="AJ55" i="21"/>
  <c r="BS54" i="21"/>
  <c r="AS54" i="21"/>
  <c r="BO54" i="21"/>
  <c r="AO54" i="21"/>
  <c r="CC53" i="21"/>
  <c r="BP53" i="21"/>
  <c r="AP53" i="21"/>
  <c r="BL53" i="21"/>
  <c r="AL53" i="21"/>
  <c r="BH53" i="21"/>
  <c r="AH53" i="21"/>
  <c r="DD52" i="21"/>
  <c r="BQ52" i="21"/>
  <c r="AQ52" i="21"/>
  <c r="BM52" i="21"/>
  <c r="AM52" i="21"/>
  <c r="CI52" i="21"/>
  <c r="BI52" i="21"/>
  <c r="AI52" i="21"/>
  <c r="BR51" i="21"/>
  <c r="AR51" i="21"/>
  <c r="BN51" i="21"/>
  <c r="AN51" i="21"/>
  <c r="BJ51" i="21"/>
  <c r="AJ51" i="21"/>
  <c r="BS50" i="21"/>
  <c r="AS50" i="21"/>
  <c r="BO50" i="21"/>
  <c r="AO50" i="21"/>
  <c r="BK50" i="21"/>
  <c r="AK50" i="21"/>
  <c r="BP49" i="21"/>
  <c r="AP49" i="21"/>
  <c r="CY49" i="21"/>
  <c r="BL49" i="21"/>
  <c r="AL49" i="21"/>
  <c r="CU49" i="21"/>
  <c r="BH49" i="21"/>
  <c r="AH49" i="21"/>
  <c r="BQ48" i="21"/>
  <c r="AQ48" i="21"/>
  <c r="BM48" i="21"/>
  <c r="AM48" i="21"/>
  <c r="BV48" i="21"/>
  <c r="BI48" i="21"/>
  <c r="AI48" i="21"/>
  <c r="CR47" i="21"/>
  <c r="BR47" i="21"/>
  <c r="AR47" i="21"/>
  <c r="CA47" i="21"/>
  <c r="BN47" i="21"/>
  <c r="AN47" i="21"/>
  <c r="BJ47" i="21"/>
  <c r="AJ47" i="21"/>
  <c r="BS46" i="21"/>
  <c r="AS46" i="21"/>
  <c r="BO46" i="21"/>
  <c r="AO46" i="21"/>
  <c r="BK46" i="21"/>
  <c r="AK46" i="21"/>
  <c r="BC45" i="21"/>
  <c r="BP45" i="21"/>
  <c r="AP45" i="21"/>
  <c r="BL45" i="21"/>
  <c r="AL45" i="21"/>
  <c r="BH45" i="21"/>
  <c r="AH45" i="21"/>
  <c r="BQ44" i="21"/>
  <c r="AQ44" i="21"/>
  <c r="BM44" i="21"/>
  <c r="AM44" i="21"/>
  <c r="BI44" i="21"/>
  <c r="AI44" i="21"/>
  <c r="BR43" i="21"/>
  <c r="AR43" i="21"/>
  <c r="AC88" i="9" s="1"/>
  <c r="BN43" i="21"/>
  <c r="AN43" i="21"/>
  <c r="Y88" i="9" s="1"/>
  <c r="BJ43" i="21"/>
  <c r="AJ43" i="21"/>
  <c r="BS42" i="21"/>
  <c r="AS42" i="21"/>
  <c r="BO42" i="21"/>
  <c r="AO42" i="21"/>
  <c r="BK42" i="21"/>
  <c r="AK42" i="21"/>
  <c r="CP41" i="21"/>
  <c r="BP41" i="21"/>
  <c r="AP41" i="21"/>
  <c r="BL41" i="21"/>
  <c r="AL41" i="21"/>
  <c r="W82" i="9" s="1"/>
  <c r="BH41" i="21"/>
  <c r="AH41" i="21"/>
  <c r="S82" i="9" s="1"/>
  <c r="BQ40" i="21"/>
  <c r="AQ40" i="21"/>
  <c r="AZ40" i="21"/>
  <c r="BM40" i="21"/>
  <c r="AM40" i="21"/>
  <c r="BI40" i="21"/>
  <c r="AI40" i="21"/>
  <c r="BR39" i="21"/>
  <c r="AR39" i="21"/>
  <c r="BN39" i="21"/>
  <c r="AN39" i="21"/>
  <c r="BS38" i="21"/>
  <c r="AS38" i="21"/>
  <c r="BO38" i="21"/>
  <c r="AO38" i="21"/>
  <c r="BK38" i="21"/>
  <c r="AK38" i="21"/>
  <c r="CP37" i="21"/>
  <c r="BP37" i="21"/>
  <c r="AP37" i="21"/>
  <c r="CY37" i="21"/>
  <c r="BL37" i="21"/>
  <c r="AL37" i="21"/>
  <c r="BQ36" i="21"/>
  <c r="AQ36" i="21"/>
  <c r="BM36" i="21"/>
  <c r="AM36" i="21"/>
  <c r="CV36" i="21"/>
  <c r="BI36" i="21"/>
  <c r="AI36" i="21"/>
  <c r="BR35" i="21"/>
  <c r="AR35" i="21"/>
  <c r="BN35" i="21"/>
  <c r="AN35" i="21"/>
  <c r="BS34" i="21"/>
  <c r="AS34" i="21"/>
  <c r="BO34" i="21"/>
  <c r="AO34" i="21"/>
  <c r="BK34" i="21"/>
  <c r="AK34" i="21"/>
  <c r="BP33" i="21"/>
  <c r="AP33" i="21"/>
  <c r="BY33" i="21"/>
  <c r="BL33" i="21"/>
  <c r="AL33" i="21"/>
  <c r="BH33" i="21"/>
  <c r="AH33" i="21"/>
  <c r="BQ32" i="21"/>
  <c r="AQ32" i="21"/>
  <c r="BM32" i="21"/>
  <c r="AM32" i="21"/>
  <c r="BI32" i="21"/>
  <c r="AI32" i="21"/>
  <c r="BE31" i="21"/>
  <c r="BR31" i="21"/>
  <c r="AR31" i="21"/>
  <c r="BN31" i="21"/>
  <c r="AN31" i="21"/>
  <c r="BS30" i="21"/>
  <c r="AS30" i="21"/>
  <c r="BO30" i="21"/>
  <c r="AO30" i="21"/>
  <c r="BK30" i="21"/>
  <c r="AK30" i="21"/>
  <c r="BP29" i="21"/>
  <c r="AP29" i="21"/>
  <c r="CY29" i="21"/>
  <c r="BL29" i="21"/>
  <c r="AL29" i="21"/>
  <c r="CU29" i="21"/>
  <c r="BH29" i="21"/>
  <c r="AH29" i="21"/>
  <c r="BQ28" i="21"/>
  <c r="AQ28" i="21"/>
  <c r="BM28" i="21"/>
  <c r="AM28" i="21"/>
  <c r="BI28" i="21"/>
  <c r="AI28" i="21"/>
  <c r="BR27" i="21"/>
  <c r="AR27" i="21"/>
  <c r="BN27" i="21"/>
  <c r="AN27" i="21"/>
  <c r="BJ27" i="21"/>
  <c r="AJ27" i="21"/>
  <c r="BS26" i="21"/>
  <c r="AS26" i="21"/>
  <c r="BO26" i="21"/>
  <c r="AO26" i="21"/>
  <c r="BP25" i="21"/>
  <c r="AP25" i="21"/>
  <c r="BL25" i="21"/>
  <c r="AL25" i="21"/>
  <c r="BH25" i="21"/>
  <c r="AH25" i="21"/>
  <c r="BQ24" i="21"/>
  <c r="AQ24" i="21"/>
  <c r="BM24" i="21"/>
  <c r="AM24" i="21"/>
  <c r="BI24" i="21"/>
  <c r="AI24" i="21"/>
  <c r="BE23" i="21"/>
  <c r="BR23" i="21"/>
  <c r="AR23" i="21"/>
  <c r="BN23" i="21"/>
  <c r="AN23" i="21"/>
  <c r="BJ23" i="21"/>
  <c r="AJ23" i="21"/>
  <c r="BF22" i="21"/>
  <c r="BS22" i="21"/>
  <c r="AS22" i="21"/>
  <c r="BO22" i="21"/>
  <c r="AO22" i="21"/>
  <c r="BK22" i="21"/>
  <c r="AK22" i="21"/>
  <c r="BP21" i="21"/>
  <c r="AP21" i="21"/>
  <c r="BL21" i="21"/>
  <c r="AL21" i="21"/>
  <c r="BH21" i="21"/>
  <c r="AH21" i="21"/>
  <c r="BQ20" i="21"/>
  <c r="AQ20" i="21"/>
  <c r="CZ20" i="21"/>
  <c r="BM20" i="21"/>
  <c r="AM20" i="21"/>
  <c r="BI20" i="21"/>
  <c r="AI20" i="21"/>
  <c r="BR19" i="21"/>
  <c r="AR19" i="21"/>
  <c r="BN19" i="21"/>
  <c r="AN19" i="21"/>
  <c r="BS18" i="21"/>
  <c r="AS18" i="21"/>
  <c r="BO18" i="21"/>
  <c r="AO18" i="21"/>
  <c r="BK18" i="21"/>
  <c r="AK18" i="21"/>
  <c r="BC17" i="21"/>
  <c r="BP17" i="21"/>
  <c r="AP17" i="21"/>
  <c r="CY17" i="21"/>
  <c r="BL17" i="21"/>
  <c r="AL17" i="21"/>
  <c r="BH17" i="21"/>
  <c r="AH17" i="21"/>
  <c r="BQ16" i="21"/>
  <c r="AQ16" i="21"/>
  <c r="BM16" i="21"/>
  <c r="AM16" i="21"/>
  <c r="BI16" i="21"/>
  <c r="AI16" i="21"/>
  <c r="CE15" i="21"/>
  <c r="BR15" i="21"/>
  <c r="AR15" i="21"/>
  <c r="BN15" i="21"/>
  <c r="AN15" i="21"/>
  <c r="BJ15" i="21"/>
  <c r="AJ15" i="21"/>
  <c r="BS14" i="21"/>
  <c r="AS14" i="21"/>
  <c r="BO14" i="21"/>
  <c r="AO14" i="21"/>
  <c r="BK14" i="21"/>
  <c r="AK14" i="21"/>
  <c r="BP13" i="21"/>
  <c r="AP13" i="21"/>
  <c r="BL13" i="21"/>
  <c r="AL13" i="21"/>
  <c r="BH13" i="21"/>
  <c r="AH13" i="21"/>
  <c r="BQ12" i="21"/>
  <c r="AQ12" i="21"/>
  <c r="BM12" i="21"/>
  <c r="AM12" i="21"/>
  <c r="BI12" i="21"/>
  <c r="AI12" i="21"/>
  <c r="BR11" i="21"/>
  <c r="AR11" i="21"/>
  <c r="BN11" i="21"/>
  <c r="AN11" i="21"/>
  <c r="BJ11" i="21"/>
  <c r="AJ11" i="21"/>
  <c r="BS10" i="21"/>
  <c r="AS10" i="21"/>
  <c r="BO10" i="21"/>
  <c r="AO10" i="21"/>
  <c r="CX10" i="21"/>
  <c r="BK10" i="21"/>
  <c r="AK10" i="21"/>
  <c r="BP9" i="21"/>
  <c r="AP9" i="21"/>
  <c r="BL9" i="21"/>
  <c r="AL9" i="21"/>
  <c r="DD8" i="21"/>
  <c r="BQ8" i="21"/>
  <c r="AQ8" i="21"/>
  <c r="BM8" i="21"/>
  <c r="AM8" i="21"/>
  <c r="BI8" i="21"/>
  <c r="AI8" i="21"/>
  <c r="BE7" i="21"/>
  <c r="BR7" i="21"/>
  <c r="AR7" i="21"/>
  <c r="BN7" i="21"/>
  <c r="AN7" i="21"/>
  <c r="BJ7" i="21"/>
  <c r="AJ7" i="21"/>
  <c r="BO6" i="21"/>
  <c r="AO6" i="21"/>
  <c r="BK6" i="21"/>
  <c r="AK6" i="21"/>
  <c r="BJ5" i="7"/>
  <c r="AJ5" i="7"/>
  <c r="BR5" i="7"/>
  <c r="AR5" i="7"/>
  <c r="AJ6" i="7"/>
  <c r="AN6" i="7"/>
  <c r="AR6" i="7"/>
  <c r="AN7" i="7"/>
  <c r="AR7" i="7"/>
  <c r="AN8" i="7"/>
  <c r="AR8" i="7"/>
  <c r="AJ9" i="7"/>
  <c r="AO9" i="7"/>
  <c r="AM10" i="7"/>
  <c r="AQ10" i="7"/>
  <c r="AJ11" i="7"/>
  <c r="AN11" i="7"/>
  <c r="AR11" i="7"/>
  <c r="AL12" i="7"/>
  <c r="AP12" i="7"/>
  <c r="AI13" i="7"/>
  <c r="AM13" i="7"/>
  <c r="AQ13" i="7"/>
  <c r="AK14" i="7"/>
  <c r="AO14" i="7"/>
  <c r="AI15" i="7"/>
  <c r="AM15" i="7"/>
  <c r="AQ15" i="7"/>
  <c r="AJ16" i="7"/>
  <c r="AN16" i="7"/>
  <c r="AR16" i="7"/>
  <c r="AJ17" i="7"/>
  <c r="AN17" i="7"/>
  <c r="AR17" i="7"/>
  <c r="AK18" i="7"/>
  <c r="AO18" i="7"/>
  <c r="AS18" i="7"/>
  <c r="AK19" i="7"/>
  <c r="AO19" i="7"/>
  <c r="AS19" i="7"/>
  <c r="AL20" i="7"/>
  <c r="AP20" i="7"/>
  <c r="AI21" i="7"/>
  <c r="AM21" i="7"/>
  <c r="AQ21" i="7"/>
  <c r="AJ22" i="7"/>
  <c r="AN22" i="7"/>
  <c r="AR22" i="7"/>
  <c r="AL23" i="7"/>
  <c r="AP23" i="7"/>
  <c r="AN24" i="7"/>
  <c r="AS24" i="7"/>
  <c r="AL25" i="7"/>
  <c r="AR25" i="7"/>
  <c r="AK26" i="7"/>
  <c r="AP26" i="7"/>
  <c r="AI27" i="7"/>
  <c r="AN27" i="7"/>
  <c r="AR27" i="7"/>
  <c r="AK28" i="7"/>
  <c r="AO28" i="7"/>
  <c r="AS28" i="7"/>
  <c r="AL29" i="7"/>
  <c r="AP29" i="7"/>
  <c r="AI30" i="7"/>
  <c r="AM30" i="7"/>
  <c r="AQ30" i="7"/>
  <c r="AK31" i="7"/>
  <c r="AP31" i="7"/>
  <c r="AH32" i="7"/>
  <c r="AL32" i="7"/>
  <c r="AP32" i="7"/>
  <c r="AI33" i="7"/>
  <c r="AM33" i="7"/>
  <c r="AQ33" i="7"/>
  <c r="AK34" i="7"/>
  <c r="AO34" i="7"/>
  <c r="AS34" i="7"/>
  <c r="AK35" i="7"/>
  <c r="AO35" i="7"/>
  <c r="AS35" i="7"/>
  <c r="AM36" i="7"/>
  <c r="AQ36" i="7"/>
  <c r="AK37" i="7"/>
  <c r="AO37" i="7"/>
  <c r="AS37" i="7"/>
  <c r="AK38" i="7"/>
  <c r="AO38" i="7"/>
  <c r="AS38" i="7"/>
  <c r="AK39" i="7"/>
  <c r="AP39" i="7"/>
  <c r="AI40" i="7"/>
  <c r="AM40" i="7"/>
  <c r="AR40" i="7"/>
  <c r="AJ41" i="7"/>
  <c r="AO41" i="7"/>
  <c r="AO82" i="9" s="1"/>
  <c r="AS41" i="7"/>
  <c r="AS82" i="9" s="1"/>
  <c r="AQ42" i="7"/>
  <c r="AJ43" i="7"/>
  <c r="AO43" i="7"/>
  <c r="AS43" i="7"/>
  <c r="AL44" i="7"/>
  <c r="AP44" i="7"/>
  <c r="AI45" i="7"/>
  <c r="AM45" i="7"/>
  <c r="AR45" i="7"/>
  <c r="AK46" i="7"/>
  <c r="AO46" i="7"/>
  <c r="AH47" i="7"/>
  <c r="AL47" i="7"/>
  <c r="AQ47" i="7"/>
  <c r="AJ48" i="7"/>
  <c r="AN48" i="7"/>
  <c r="AR48" i="7"/>
  <c r="AJ49" i="7"/>
  <c r="AO49" i="7"/>
  <c r="AS49" i="7"/>
  <c r="AN50" i="7"/>
  <c r="AR50" i="7"/>
  <c r="AJ51" i="7"/>
  <c r="AN51" i="7"/>
  <c r="AR51" i="7"/>
  <c r="AO52" i="7"/>
  <c r="AH53" i="7"/>
  <c r="AM53" i="7"/>
  <c r="AR53" i="7"/>
  <c r="AK54" i="7"/>
  <c r="AP54" i="7"/>
  <c r="AJ55" i="7"/>
  <c r="AN55" i="7"/>
  <c r="AR55" i="7"/>
  <c r="AK56" i="7"/>
  <c r="AP56" i="7"/>
  <c r="AI57" i="7"/>
  <c r="AN57" i="7"/>
  <c r="AS57" i="7"/>
  <c r="AL58" i="7"/>
  <c r="AP58" i="7"/>
  <c r="AN59" i="7"/>
  <c r="AS59" i="7"/>
  <c r="AL60" i="7"/>
  <c r="AP60" i="7"/>
  <c r="AM61" i="7"/>
  <c r="AR61" i="7"/>
  <c r="AK62" i="7"/>
  <c r="AO62" i="7"/>
  <c r="AS62" i="7"/>
  <c r="AL63" i="7"/>
  <c r="AP63" i="7"/>
  <c r="AJ64" i="7"/>
  <c r="AN64" i="7"/>
  <c r="AS64" i="7"/>
  <c r="AL65" i="7"/>
  <c r="AP65" i="7"/>
  <c r="AI66" i="7"/>
  <c r="AM66" i="7"/>
  <c r="AQ66" i="7"/>
  <c r="AM67" i="7"/>
  <c r="AQ67" i="7"/>
  <c r="AJ68" i="7"/>
  <c r="AO68" i="7"/>
  <c r="AS68" i="7"/>
  <c r="AK69" i="7"/>
  <c r="AO69" i="7"/>
  <c r="AS69" i="7"/>
  <c r="AL70" i="7"/>
  <c r="AP70" i="7"/>
  <c r="AO71" i="7"/>
  <c r="AJ72" i="7"/>
  <c r="AN72" i="7"/>
  <c r="AR72" i="7"/>
  <c r="AK73" i="7"/>
  <c r="AO73" i="7"/>
  <c r="AS73" i="7"/>
  <c r="AK74" i="7"/>
  <c r="AP74" i="7"/>
  <c r="AI75" i="7"/>
  <c r="AM75" i="7"/>
  <c r="AQ75" i="7"/>
  <c r="AJ76" i="7"/>
  <c r="AN76" i="7"/>
  <c r="AS76" i="7"/>
  <c r="AK77" i="7"/>
  <c r="AO77" i="7"/>
  <c r="AS77" i="7"/>
  <c r="AL78" i="7"/>
  <c r="AP78" i="7"/>
  <c r="AM79" i="7"/>
  <c r="AQ79" i="7"/>
  <c r="AK80" i="7"/>
  <c r="AO80" i="7"/>
  <c r="AS80" i="7"/>
  <c r="AK81" i="7"/>
  <c r="AO81" i="7"/>
  <c r="AS81" i="7"/>
  <c r="AM82" i="7"/>
  <c r="AQ82" i="7"/>
  <c r="AJ83" i="7"/>
  <c r="AN83" i="7"/>
  <c r="AR83" i="7"/>
  <c r="AJ84" i="7"/>
  <c r="AN84" i="7"/>
  <c r="AR84" i="7"/>
  <c r="AK85" i="7"/>
  <c r="AP85" i="7"/>
  <c r="AH86" i="7"/>
  <c r="AL86" i="7"/>
  <c r="AP86" i="7"/>
  <c r="AN87" i="7"/>
  <c r="AR87" i="7"/>
  <c r="AJ88" i="7"/>
  <c r="AN88" i="7"/>
  <c r="AS88" i="7"/>
  <c r="AK89" i="7"/>
  <c r="AO89" i="7"/>
  <c r="AS89" i="7"/>
  <c r="AL90" i="7"/>
  <c r="AP90" i="7"/>
  <c r="AN91" i="7"/>
  <c r="AR91" i="7"/>
  <c r="AJ92" i="7"/>
  <c r="AN92" i="7"/>
  <c r="AR92" i="7"/>
  <c r="AK93" i="7"/>
  <c r="AO93" i="7"/>
  <c r="AN94" i="7"/>
  <c r="AR94" i="7"/>
  <c r="AK95" i="7"/>
  <c r="AO95" i="7"/>
  <c r="AS95" i="7"/>
  <c r="AL96" i="7"/>
  <c r="AP96" i="7"/>
  <c r="AI97" i="7"/>
  <c r="AM97" i="7"/>
  <c r="AQ97" i="7"/>
  <c r="AO98" i="7"/>
  <c r="AJ99" i="7"/>
  <c r="AN99" i="7"/>
  <c r="AR99" i="7"/>
  <c r="AP100" i="7"/>
  <c r="AJ101" i="7"/>
  <c r="AO101" i="7"/>
  <c r="AS101" i="7"/>
  <c r="AL102" i="7"/>
  <c r="AP102" i="7"/>
  <c r="AI103" i="7"/>
  <c r="AM103" i="7"/>
  <c r="AQ103" i="7"/>
  <c r="AM104" i="7"/>
  <c r="AR104" i="7"/>
  <c r="AK105" i="7"/>
  <c r="AO105" i="7"/>
  <c r="AS105" i="7"/>
  <c r="AM106" i="7"/>
  <c r="AQ106" i="7"/>
  <c r="AI107" i="7"/>
  <c r="AM107" i="7"/>
  <c r="AQ107" i="7"/>
  <c r="AJ108" i="7"/>
  <c r="AO108" i="7"/>
  <c r="AS108" i="7"/>
  <c r="AK109" i="7"/>
  <c r="AO109" i="7"/>
  <c r="AS109" i="7"/>
  <c r="AP110" i="7"/>
  <c r="AM111" i="7"/>
  <c r="AQ111" i="7"/>
  <c r="AJ112" i="7"/>
  <c r="AO112" i="7"/>
  <c r="AS112" i="7"/>
  <c r="AK113" i="7"/>
  <c r="AP113" i="7"/>
  <c r="AH114" i="7"/>
  <c r="AL114" i="7"/>
  <c r="AN115" i="7"/>
  <c r="AS115" i="7"/>
  <c r="AK116" i="7"/>
  <c r="AO116" i="7"/>
  <c r="AS116" i="7"/>
  <c r="AN117" i="7"/>
  <c r="AR117" i="7"/>
  <c r="AK118" i="7"/>
  <c r="AO118" i="7"/>
  <c r="AS118" i="7"/>
  <c r="AK119" i="7"/>
  <c r="AO119" i="7"/>
  <c r="AS119" i="7"/>
  <c r="AK120" i="7"/>
  <c r="AO120" i="7"/>
  <c r="AS120" i="7"/>
  <c r="AK121" i="7"/>
  <c r="AO121" i="7"/>
  <c r="AL122" i="7"/>
  <c r="AP122" i="7"/>
  <c r="AH123" i="7"/>
  <c r="AL123" i="7"/>
  <c r="AP123" i="7"/>
  <c r="AQ124" i="7"/>
  <c r="AJ125" i="7"/>
  <c r="AN125" i="7"/>
  <c r="AR125" i="7"/>
  <c r="AJ126" i="7"/>
  <c r="AN126" i="7"/>
  <c r="AR126" i="7"/>
  <c r="AK127" i="7"/>
  <c r="AO127" i="7"/>
  <c r="AS127" i="7"/>
  <c r="AL128" i="7"/>
  <c r="AP128" i="7"/>
  <c r="AI129" i="7"/>
  <c r="AM129" i="7"/>
  <c r="AQ129" i="7"/>
  <c r="AJ130" i="7"/>
  <c r="AN130" i="7"/>
  <c r="AR130" i="7"/>
  <c r="AN131" i="7"/>
  <c r="AR131" i="7"/>
  <c r="AO132" i="7"/>
  <c r="AS132" i="7"/>
  <c r="AK133" i="7"/>
  <c r="AO133" i="7"/>
  <c r="AS133" i="7"/>
  <c r="AL134" i="7"/>
  <c r="AP134" i="7"/>
  <c r="AI135" i="7"/>
  <c r="AM135" i="7"/>
  <c r="AQ135" i="7"/>
  <c r="AJ136" i="7"/>
  <c r="AN136" i="7"/>
  <c r="AR136" i="7"/>
  <c r="AK137" i="7"/>
  <c r="AO137" i="7"/>
  <c r="AS137" i="7"/>
  <c r="AL138" i="7"/>
  <c r="AP138" i="7"/>
  <c r="AH139" i="7"/>
  <c r="AL139" i="7"/>
  <c r="AP139" i="7"/>
  <c r="AH140" i="7"/>
  <c r="AL140" i="7"/>
  <c r="AP140" i="7"/>
  <c r="AL141" i="7"/>
  <c r="AP141" i="7"/>
  <c r="AH142" i="7"/>
  <c r="AL142" i="7"/>
  <c r="AP142" i="7"/>
  <c r="AA208" i="7"/>
  <c r="AK94" i="7"/>
  <c r="AK98" i="7"/>
  <c r="AK114" i="7"/>
  <c r="AK52" i="7"/>
  <c r="AK100" i="7"/>
  <c r="AK108" i="7"/>
  <c r="AK124" i="7"/>
  <c r="AK132" i="7"/>
  <c r="BQ5" i="21"/>
  <c r="AQ5" i="21"/>
  <c r="BK17" i="21"/>
  <c r="AK17" i="21"/>
  <c r="BS161" i="21"/>
  <c r="AS161" i="21"/>
  <c r="BD18" i="21"/>
  <c r="BQ18" i="21"/>
  <c r="AQ18" i="21"/>
  <c r="AU188" i="21"/>
  <c r="BR178" i="21"/>
  <c r="AR178" i="21"/>
  <c r="CN178" i="21"/>
  <c r="BN178" i="21"/>
  <c r="AN178" i="21"/>
  <c r="CW178" i="21"/>
  <c r="BJ178" i="21"/>
  <c r="AJ178" i="21"/>
  <c r="DF177" i="21"/>
  <c r="BS177" i="21"/>
  <c r="AS177" i="21"/>
  <c r="BO177" i="21"/>
  <c r="AO177" i="21"/>
  <c r="BK177" i="21"/>
  <c r="AK177" i="21"/>
  <c r="DC176" i="21"/>
  <c r="BP176" i="21"/>
  <c r="AP176" i="21"/>
  <c r="BL176" i="21"/>
  <c r="AL176" i="21"/>
  <c r="BQ175" i="21"/>
  <c r="AQ175" i="21"/>
  <c r="BM175" i="21"/>
  <c r="AM175" i="21"/>
  <c r="BI175" i="21"/>
  <c r="AI175" i="21"/>
  <c r="BR174" i="21"/>
  <c r="AR174" i="21"/>
  <c r="CA174" i="21"/>
  <c r="BN174" i="21"/>
  <c r="AN174" i="21"/>
  <c r="BJ174" i="21"/>
  <c r="AJ174" i="21"/>
  <c r="BS173" i="21"/>
  <c r="AS173" i="21"/>
  <c r="BB173" i="21"/>
  <c r="BO173" i="21"/>
  <c r="AO173" i="21"/>
  <c r="BK173" i="21"/>
  <c r="AK173" i="21"/>
  <c r="BP172" i="21"/>
  <c r="AP172" i="21"/>
  <c r="AY172" i="21"/>
  <c r="BL172" i="21"/>
  <c r="AL172" i="21"/>
  <c r="BH172" i="21"/>
  <c r="AH172" i="21"/>
  <c r="BQ171" i="21"/>
  <c r="AQ171" i="21"/>
  <c r="BM171" i="21"/>
  <c r="AM171" i="21"/>
  <c r="BI171" i="21"/>
  <c r="AI171" i="21"/>
  <c r="BR170" i="21"/>
  <c r="AR170" i="21"/>
  <c r="AC103" i="9" s="1"/>
  <c r="BN170" i="21"/>
  <c r="AN170" i="21"/>
  <c r="Y103" i="9" s="1"/>
  <c r="BJ170" i="21"/>
  <c r="AJ170" i="21"/>
  <c r="U103" i="9" s="1"/>
  <c r="BO169" i="21"/>
  <c r="AO169" i="21"/>
  <c r="BK169" i="21"/>
  <c r="AK169" i="21"/>
  <c r="BP168" i="21"/>
  <c r="AP168" i="21"/>
  <c r="BL168" i="21"/>
  <c r="AL168" i="21"/>
  <c r="BH168" i="21"/>
  <c r="AH168" i="21"/>
  <c r="BQ167" i="21"/>
  <c r="AQ167" i="21"/>
  <c r="BM167" i="21"/>
  <c r="AM167" i="21"/>
  <c r="BV167" i="21"/>
  <c r="BI167" i="21"/>
  <c r="AI167" i="21"/>
  <c r="BR166" i="21"/>
  <c r="AR166" i="21"/>
  <c r="CA166" i="21"/>
  <c r="BN166" i="21"/>
  <c r="AN166" i="21"/>
  <c r="BW166" i="21"/>
  <c r="BJ166" i="21"/>
  <c r="AJ166" i="21"/>
  <c r="BS165" i="21"/>
  <c r="AS165" i="21"/>
  <c r="AD102" i="9" s="1"/>
  <c r="BO165" i="21"/>
  <c r="AO165" i="21"/>
  <c r="Z102" i="9" s="1"/>
  <c r="CX165" i="21"/>
  <c r="BK165" i="21"/>
  <c r="AK165" i="21"/>
  <c r="V102" i="9" s="1"/>
  <c r="DC164" i="21"/>
  <c r="BP164" i="21"/>
  <c r="AP164" i="21"/>
  <c r="BL164" i="21"/>
  <c r="AL164" i="21"/>
  <c r="BH164" i="21"/>
  <c r="AH164" i="21"/>
  <c r="BQ163" i="21"/>
  <c r="AQ163" i="21"/>
  <c r="BM163" i="21"/>
  <c r="AM163" i="21"/>
  <c r="BI163" i="21"/>
  <c r="AI163" i="21"/>
  <c r="CR162" i="21"/>
  <c r="BR162" i="21"/>
  <c r="AR162" i="21"/>
  <c r="BA162" i="21"/>
  <c r="BN162" i="21"/>
  <c r="AN162" i="21"/>
  <c r="CW162" i="21"/>
  <c r="BJ162" i="21"/>
  <c r="AJ162" i="21"/>
  <c r="BO161" i="21"/>
  <c r="AO161" i="21"/>
  <c r="BX161" i="21"/>
  <c r="BK161" i="21"/>
  <c r="AK161" i="21"/>
  <c r="BP160" i="21"/>
  <c r="AP160" i="21"/>
  <c r="CY160" i="21"/>
  <c r="BL160" i="21"/>
  <c r="AL160" i="21"/>
  <c r="BU160" i="21"/>
  <c r="BH160" i="21"/>
  <c r="AH160" i="21"/>
  <c r="BQ159" i="21"/>
  <c r="AQ159" i="21"/>
  <c r="BM159" i="21"/>
  <c r="AM159" i="21"/>
  <c r="BI159" i="21"/>
  <c r="AI159" i="21"/>
  <c r="CR158" i="21"/>
  <c r="BR158" i="21"/>
  <c r="AR158" i="21"/>
  <c r="BN158" i="21"/>
  <c r="AN158" i="21"/>
  <c r="BJ158" i="21"/>
  <c r="AJ158" i="21"/>
  <c r="DB157" i="21"/>
  <c r="BO157" i="21"/>
  <c r="AO157" i="21"/>
  <c r="BK157" i="21"/>
  <c r="AK157" i="21"/>
  <c r="BP156" i="21"/>
  <c r="AP156" i="21"/>
  <c r="BY156" i="21"/>
  <c r="BL156" i="21"/>
  <c r="AL156" i="21"/>
  <c r="BH156" i="21"/>
  <c r="AH156" i="21"/>
  <c r="BQ155" i="21"/>
  <c r="AQ155" i="21"/>
  <c r="BM155" i="21"/>
  <c r="AM155" i="21"/>
  <c r="CI155" i="21"/>
  <c r="BI155" i="21"/>
  <c r="AI155" i="21"/>
  <c r="BR154" i="21"/>
  <c r="AR154" i="21"/>
  <c r="BN154" i="21"/>
  <c r="AN154" i="21"/>
  <c r="BJ154" i="21"/>
  <c r="AJ154" i="21"/>
  <c r="CF153" i="21"/>
  <c r="BS153" i="21"/>
  <c r="AS153" i="21"/>
  <c r="BO153" i="21"/>
  <c r="AO153" i="21"/>
  <c r="BK153" i="21"/>
  <c r="AK153" i="21"/>
  <c r="BP152" i="21"/>
  <c r="AP152" i="21"/>
  <c r="BY152" i="21"/>
  <c r="BL152" i="21"/>
  <c r="AL152" i="21"/>
  <c r="BU152" i="21"/>
  <c r="BH152" i="21"/>
  <c r="AH152" i="21"/>
  <c r="BQ151" i="21"/>
  <c r="AQ151" i="21"/>
  <c r="BM151" i="21"/>
  <c r="AM151" i="21"/>
  <c r="BV151" i="21"/>
  <c r="BI151" i="21"/>
  <c r="AI151" i="21"/>
  <c r="BR150" i="21"/>
  <c r="AR150" i="21"/>
  <c r="CA150" i="21"/>
  <c r="BN150" i="21"/>
  <c r="AN150" i="21"/>
  <c r="BJ150" i="21"/>
  <c r="AJ150" i="21"/>
  <c r="DF149" i="21"/>
  <c r="BS149" i="21"/>
  <c r="AS149" i="21"/>
  <c r="BO149" i="21"/>
  <c r="AO149" i="21"/>
  <c r="CX149" i="21"/>
  <c r="BK149" i="21"/>
  <c r="AK149" i="21"/>
  <c r="BP148" i="21"/>
  <c r="AP148" i="21"/>
  <c r="BL148" i="21"/>
  <c r="AL148" i="21"/>
  <c r="BH148" i="21"/>
  <c r="AH148" i="21"/>
  <c r="DD147" i="21"/>
  <c r="BQ147" i="21"/>
  <c r="AQ147" i="21"/>
  <c r="BM147" i="21"/>
  <c r="AM147" i="21"/>
  <c r="BI147" i="21"/>
  <c r="AI147" i="21"/>
  <c r="DE146" i="21"/>
  <c r="BR146" i="21"/>
  <c r="AR146" i="21"/>
  <c r="BN146" i="21"/>
  <c r="AN146" i="21"/>
  <c r="BJ146" i="21"/>
  <c r="AJ146" i="21"/>
  <c r="BS145" i="21"/>
  <c r="AS145" i="21"/>
  <c r="CO145" i="21"/>
  <c r="BO145" i="21"/>
  <c r="AO145" i="21"/>
  <c r="BK145" i="21"/>
  <c r="AK145" i="21"/>
  <c r="BP144" i="21"/>
  <c r="AP144" i="21"/>
  <c r="CL144" i="21"/>
  <c r="BL144" i="21"/>
  <c r="AL144" i="21"/>
  <c r="BU144" i="21"/>
  <c r="BH144" i="21"/>
  <c r="AH144" i="21"/>
  <c r="BQ143" i="21"/>
  <c r="AQ143" i="21"/>
  <c r="BM143" i="21"/>
  <c r="AM143" i="21"/>
  <c r="AV143" i="21"/>
  <c r="BI143" i="21"/>
  <c r="AI143" i="21"/>
  <c r="BR142" i="21"/>
  <c r="AR142" i="21"/>
  <c r="BN142" i="21"/>
  <c r="AN142" i="21"/>
  <c r="BJ142" i="21"/>
  <c r="AJ142" i="21"/>
  <c r="BS141" i="21"/>
  <c r="AS141" i="21"/>
  <c r="DB141" i="21"/>
  <c r="BO141" i="21"/>
  <c r="AO141" i="21"/>
  <c r="BK141" i="21"/>
  <c r="AK141" i="21"/>
  <c r="BP140" i="21"/>
  <c r="AP140" i="21"/>
  <c r="BL140" i="21"/>
  <c r="AL140" i="21"/>
  <c r="BH140" i="21"/>
  <c r="AH140" i="21"/>
  <c r="CD139" i="21"/>
  <c r="BQ139" i="21"/>
  <c r="AQ139" i="21"/>
  <c r="BM139" i="21"/>
  <c r="AM139" i="21"/>
  <c r="BI139" i="21"/>
  <c r="AI139" i="21"/>
  <c r="BR138" i="21"/>
  <c r="AR138" i="21"/>
  <c r="CA138" i="21"/>
  <c r="BN138" i="21"/>
  <c r="AN138" i="21"/>
  <c r="BW138" i="21"/>
  <c r="BJ138" i="21"/>
  <c r="AJ138" i="21"/>
  <c r="BS137" i="21"/>
  <c r="AS137" i="21"/>
  <c r="BB137" i="21"/>
  <c r="BO137" i="21"/>
  <c r="AO137" i="21"/>
  <c r="BK137" i="21"/>
  <c r="AK137" i="21"/>
  <c r="DC136" i="21"/>
  <c r="BP136" i="21"/>
  <c r="AP136" i="21"/>
  <c r="BL136" i="21"/>
  <c r="AL136" i="21"/>
  <c r="CH136" i="21"/>
  <c r="BH136" i="21"/>
  <c r="AH136" i="21"/>
  <c r="BQ135" i="21"/>
  <c r="AQ135" i="21"/>
  <c r="BM135" i="21"/>
  <c r="AM135" i="21"/>
  <c r="BI135" i="21"/>
  <c r="AI135" i="21"/>
  <c r="BR134" i="21"/>
  <c r="AR134" i="21"/>
  <c r="BA134" i="21"/>
  <c r="BN134" i="21"/>
  <c r="AN134" i="21"/>
  <c r="BJ134" i="21"/>
  <c r="AJ134" i="21"/>
  <c r="BS133" i="21"/>
  <c r="AS133" i="21"/>
  <c r="BO133" i="21"/>
  <c r="AO133" i="21"/>
  <c r="CK133" i="21"/>
  <c r="BK133" i="21"/>
  <c r="AK133" i="21"/>
  <c r="CC132" i="21"/>
  <c r="BP132" i="21"/>
  <c r="AP132" i="21"/>
  <c r="BL132" i="21"/>
  <c r="AL132" i="21"/>
  <c r="CH132" i="21"/>
  <c r="BH132" i="21"/>
  <c r="AH132" i="21"/>
  <c r="BQ131" i="21"/>
  <c r="AQ131" i="21"/>
  <c r="BZ131" i="21"/>
  <c r="BM131" i="21"/>
  <c r="AM131" i="21"/>
  <c r="BI131" i="21"/>
  <c r="AI131" i="21"/>
  <c r="BR130" i="21"/>
  <c r="AR130" i="21"/>
  <c r="BN130" i="21"/>
  <c r="AN130" i="21"/>
  <c r="BJ130" i="21"/>
  <c r="AJ130" i="21"/>
  <c r="BS129" i="21"/>
  <c r="AS129" i="21"/>
  <c r="CO129" i="21"/>
  <c r="BO129" i="21"/>
  <c r="AO129" i="21"/>
  <c r="BK129" i="21"/>
  <c r="AK129" i="21"/>
  <c r="BP128" i="21"/>
  <c r="AP128" i="21"/>
  <c r="BY128" i="21"/>
  <c r="BL128" i="21"/>
  <c r="AL128" i="21"/>
  <c r="BH128" i="21"/>
  <c r="AH128" i="21"/>
  <c r="BQ127" i="21"/>
  <c r="AQ127" i="21"/>
  <c r="CM127" i="21"/>
  <c r="BM127" i="21"/>
  <c r="AM127" i="21"/>
  <c r="BI127" i="21"/>
  <c r="AI127" i="21"/>
  <c r="BR126" i="21"/>
  <c r="AR126" i="21"/>
  <c r="BN126" i="21"/>
  <c r="AN126" i="21"/>
  <c r="BJ126" i="21"/>
  <c r="AJ126" i="21"/>
  <c r="DF125" i="21"/>
  <c r="BS125" i="21"/>
  <c r="AS125" i="21"/>
  <c r="BO125" i="21"/>
  <c r="AO125" i="21"/>
  <c r="CK125" i="21"/>
  <c r="BK125" i="21"/>
  <c r="AK125" i="21"/>
  <c r="BP124" i="21"/>
  <c r="AP124" i="21"/>
  <c r="BL124" i="21"/>
  <c r="AL124" i="21"/>
  <c r="BH124" i="21"/>
  <c r="AH124" i="21"/>
  <c r="BQ123" i="21"/>
  <c r="AQ123" i="21"/>
  <c r="BM123" i="21"/>
  <c r="AM123" i="21"/>
  <c r="BI123" i="21"/>
  <c r="AI123" i="21"/>
  <c r="CE122" i="21"/>
  <c r="BR122" i="21"/>
  <c r="AR122" i="21"/>
  <c r="BN122" i="21"/>
  <c r="AN122" i="21"/>
  <c r="BJ122" i="21"/>
  <c r="AJ122" i="21"/>
  <c r="BS121" i="21"/>
  <c r="AS121" i="21"/>
  <c r="BO121" i="21"/>
  <c r="AO121" i="21"/>
  <c r="BK121" i="21"/>
  <c r="AK121" i="21"/>
  <c r="BC120" i="21"/>
  <c r="BP120" i="21"/>
  <c r="AP120" i="21"/>
  <c r="CL120" i="21"/>
  <c r="BL120" i="21"/>
  <c r="AL120" i="21"/>
  <c r="BH120" i="21"/>
  <c r="AH120" i="21"/>
  <c r="BQ119" i="21"/>
  <c r="AQ119" i="21"/>
  <c r="CM119" i="21"/>
  <c r="BM119" i="21"/>
  <c r="AM119" i="21"/>
  <c r="BI119" i="21"/>
  <c r="AI119" i="21"/>
  <c r="BR118" i="21"/>
  <c r="AR118" i="21"/>
  <c r="BN118" i="21"/>
  <c r="AN118" i="21"/>
  <c r="BJ118" i="21"/>
  <c r="AJ118" i="21"/>
  <c r="BS117" i="21"/>
  <c r="AS117" i="21"/>
  <c r="BO117" i="21"/>
  <c r="AO117" i="21"/>
  <c r="BK117" i="21"/>
  <c r="AK117" i="21"/>
  <c r="CP116" i="21"/>
  <c r="BP116" i="21"/>
  <c r="AP116" i="21"/>
  <c r="AY116" i="21"/>
  <c r="BL116" i="21"/>
  <c r="AL116" i="21"/>
  <c r="BH116" i="21"/>
  <c r="AH116" i="21"/>
  <c r="BQ115" i="21"/>
  <c r="AQ115" i="21"/>
  <c r="BM115" i="21"/>
  <c r="AM115" i="21"/>
  <c r="AV115" i="21"/>
  <c r="BI115" i="21"/>
  <c r="AI115" i="21"/>
  <c r="BR114" i="21"/>
  <c r="AR114" i="21"/>
  <c r="CN114" i="21"/>
  <c r="BN114" i="21"/>
  <c r="AN114" i="21"/>
  <c r="BJ114" i="21"/>
  <c r="AJ114" i="21"/>
  <c r="BS113" i="21"/>
  <c r="AS113" i="21"/>
  <c r="BO113" i="21"/>
  <c r="AO113" i="21"/>
  <c r="BK113" i="21"/>
  <c r="AK113" i="21"/>
  <c r="BP112" i="21"/>
  <c r="AP112" i="21"/>
  <c r="BH112" i="21"/>
  <c r="AH112" i="21"/>
  <c r="BQ111" i="21"/>
  <c r="AQ111" i="21"/>
  <c r="BM111" i="21"/>
  <c r="AM111" i="21"/>
  <c r="BI111" i="21"/>
  <c r="AI111" i="21"/>
  <c r="CR110" i="21"/>
  <c r="BR110" i="21"/>
  <c r="AR110" i="21"/>
  <c r="BN110" i="21"/>
  <c r="AN110" i="21"/>
  <c r="BJ110" i="21"/>
  <c r="AJ110" i="21"/>
  <c r="CF109" i="21"/>
  <c r="BS109" i="21"/>
  <c r="AS109" i="21"/>
  <c r="BO109" i="21"/>
  <c r="AO109" i="21"/>
  <c r="BK109" i="21"/>
  <c r="AK109" i="21"/>
  <c r="DC108" i="21"/>
  <c r="BP108" i="21"/>
  <c r="AP108" i="21"/>
  <c r="AY108" i="21"/>
  <c r="BL108" i="21"/>
  <c r="AL108" i="21"/>
  <c r="CU108" i="21"/>
  <c r="BH108" i="21"/>
  <c r="AH108" i="21"/>
  <c r="BQ107" i="21"/>
  <c r="AQ107" i="21"/>
  <c r="BM107" i="21"/>
  <c r="AM107" i="21"/>
  <c r="BI107" i="21"/>
  <c r="AI107" i="21"/>
  <c r="BR106" i="21"/>
  <c r="AR106" i="21"/>
  <c r="BN106" i="21"/>
  <c r="AN106" i="21"/>
  <c r="BJ106" i="21"/>
  <c r="AJ106" i="21"/>
  <c r="BS105" i="21"/>
  <c r="AS105" i="21"/>
  <c r="BO105" i="21"/>
  <c r="AO105" i="21"/>
  <c r="CX105" i="21"/>
  <c r="BK105" i="21"/>
  <c r="AK105" i="21"/>
  <c r="CC104" i="21"/>
  <c r="BP104" i="21"/>
  <c r="AP104" i="21"/>
  <c r="CY104" i="21"/>
  <c r="BL104" i="21"/>
  <c r="AL104" i="21"/>
  <c r="BU104" i="21"/>
  <c r="BH104" i="21"/>
  <c r="AH104" i="21"/>
  <c r="CQ103" i="21"/>
  <c r="BQ103" i="21"/>
  <c r="AQ103" i="21"/>
  <c r="BM103" i="21"/>
  <c r="AM103" i="21"/>
  <c r="BI103" i="21"/>
  <c r="AI103" i="21"/>
  <c r="BR102" i="21"/>
  <c r="AR102" i="21"/>
  <c r="CN102" i="21"/>
  <c r="BN102" i="21"/>
  <c r="AN102" i="21"/>
  <c r="BJ102" i="21"/>
  <c r="AJ102" i="21"/>
  <c r="BS101" i="21"/>
  <c r="AS101" i="21"/>
  <c r="CO101" i="21"/>
  <c r="BO101" i="21"/>
  <c r="AO101" i="21"/>
  <c r="BK101" i="21"/>
  <c r="AK101" i="21"/>
  <c r="BP100" i="21"/>
  <c r="AP100" i="21"/>
  <c r="BL100" i="21"/>
  <c r="AL100" i="21"/>
  <c r="AU100" i="21"/>
  <c r="BH100" i="21"/>
  <c r="AH100" i="21"/>
  <c r="BQ99" i="21"/>
  <c r="AQ99" i="21"/>
  <c r="BM99" i="21"/>
  <c r="AM99" i="21"/>
  <c r="BI99" i="21"/>
  <c r="AI99" i="21"/>
  <c r="CE98" i="21"/>
  <c r="BR98" i="21"/>
  <c r="AR98" i="21"/>
  <c r="BN98" i="21"/>
  <c r="AN98" i="21"/>
  <c r="BJ98" i="21"/>
  <c r="AJ98" i="21"/>
  <c r="DB97" i="21"/>
  <c r="BO97" i="21"/>
  <c r="AO97" i="21"/>
  <c r="BK97" i="21"/>
  <c r="AK97" i="21"/>
  <c r="BP96" i="21"/>
  <c r="AP96" i="21"/>
  <c r="BL96" i="21"/>
  <c r="AL96" i="21"/>
  <c r="BU96" i="21"/>
  <c r="BH96" i="21"/>
  <c r="AH96" i="21"/>
  <c r="BQ95" i="21"/>
  <c r="AQ95" i="21"/>
  <c r="BM95" i="21"/>
  <c r="AM95" i="21"/>
  <c r="BI95" i="21"/>
  <c r="AI95" i="21"/>
  <c r="BR94" i="21"/>
  <c r="AR94" i="21"/>
  <c r="BN94" i="21"/>
  <c r="AN94" i="21"/>
  <c r="BJ94" i="21"/>
  <c r="AJ94" i="21"/>
  <c r="BF93" i="21"/>
  <c r="BS93" i="21"/>
  <c r="AS93" i="21"/>
  <c r="BO93" i="21"/>
  <c r="AO93" i="21"/>
  <c r="BK93" i="21"/>
  <c r="AK93" i="21"/>
  <c r="BP92" i="21"/>
  <c r="AP92" i="21"/>
  <c r="BL92" i="21"/>
  <c r="AL92" i="21"/>
  <c r="BH92" i="21"/>
  <c r="AH92" i="21"/>
  <c r="BQ91" i="21"/>
  <c r="AQ91" i="21"/>
  <c r="BM91" i="21"/>
  <c r="AM91" i="21"/>
  <c r="CV91" i="21"/>
  <c r="BI91" i="21"/>
  <c r="AI91" i="21"/>
  <c r="BR90" i="21"/>
  <c r="AR90" i="21"/>
  <c r="BN90" i="21"/>
  <c r="AN90" i="21"/>
  <c r="BJ90" i="21"/>
  <c r="AJ90" i="21"/>
  <c r="BS89" i="21"/>
  <c r="AS89" i="21"/>
  <c r="CB89" i="21"/>
  <c r="BO89" i="21"/>
  <c r="AO89" i="21"/>
  <c r="BK89" i="21"/>
  <c r="AK89" i="21"/>
  <c r="CP88" i="21"/>
  <c r="BP88" i="21"/>
  <c r="AP88" i="21"/>
  <c r="CY88" i="21"/>
  <c r="BL88" i="21"/>
  <c r="AL88" i="21"/>
  <c r="CH88" i="21"/>
  <c r="BH88" i="21"/>
  <c r="AH88" i="21"/>
  <c r="CQ87" i="21"/>
  <c r="BQ87" i="21"/>
  <c r="AQ87" i="21"/>
  <c r="BM87" i="21"/>
  <c r="AM87" i="21"/>
  <c r="BI87" i="21"/>
  <c r="AI87" i="21"/>
  <c r="BR86" i="21"/>
  <c r="AR86" i="21"/>
  <c r="BN86" i="21"/>
  <c r="AN86" i="21"/>
  <c r="CJ86" i="21"/>
  <c r="BJ86" i="21"/>
  <c r="AJ86" i="21"/>
  <c r="BS85" i="21"/>
  <c r="AS85" i="21"/>
  <c r="BX85" i="21"/>
  <c r="BK85" i="21"/>
  <c r="AK85" i="21"/>
  <c r="BP84" i="21"/>
  <c r="AP84" i="21"/>
  <c r="BL84" i="21"/>
  <c r="AL84" i="21"/>
  <c r="BH84" i="21"/>
  <c r="AH84" i="21"/>
  <c r="BQ83" i="21"/>
  <c r="AQ83" i="21"/>
  <c r="BM83" i="21"/>
  <c r="AM83" i="21"/>
  <c r="AV83" i="21"/>
  <c r="BI83" i="21"/>
  <c r="AI83" i="21"/>
  <c r="BR82" i="21"/>
  <c r="AR82" i="21"/>
  <c r="BN82" i="21"/>
  <c r="AN82" i="21"/>
  <c r="BJ82" i="21"/>
  <c r="AJ82" i="21"/>
  <c r="BS81" i="21"/>
  <c r="AS81" i="21"/>
  <c r="BK81" i="21"/>
  <c r="AK81" i="21"/>
  <c r="BP80" i="21"/>
  <c r="AP80" i="21"/>
  <c r="CY80" i="21"/>
  <c r="BL80" i="21"/>
  <c r="AL80" i="21"/>
  <c r="BH80" i="21"/>
  <c r="AH80" i="21"/>
  <c r="CQ79" i="21"/>
  <c r="BQ79" i="21"/>
  <c r="AQ79" i="21"/>
  <c r="BM79" i="21"/>
  <c r="AM79" i="21"/>
  <c r="BI79" i="21"/>
  <c r="AI79" i="21"/>
  <c r="BR78" i="21"/>
  <c r="AR78" i="21"/>
  <c r="BN78" i="21"/>
  <c r="AN78" i="21"/>
  <c r="BJ78" i="21"/>
  <c r="AJ78" i="21"/>
  <c r="BS77" i="21"/>
  <c r="AS77" i="21"/>
  <c r="BO77" i="21"/>
  <c r="AO77" i="21"/>
  <c r="AX77" i="21"/>
  <c r="BK77" i="21"/>
  <c r="AK77" i="21"/>
  <c r="BP76" i="21"/>
  <c r="AP76" i="21"/>
  <c r="CL76" i="21"/>
  <c r="BL76" i="21"/>
  <c r="AL76" i="21"/>
  <c r="BH76" i="21"/>
  <c r="AH76" i="21"/>
  <c r="BQ75" i="21"/>
  <c r="AQ75" i="21"/>
  <c r="CM75" i="21"/>
  <c r="BM75" i="21"/>
  <c r="AM75" i="21"/>
  <c r="BI75" i="21"/>
  <c r="AI75" i="21"/>
  <c r="CE74" i="21"/>
  <c r="BR74" i="21"/>
  <c r="AR74" i="21"/>
  <c r="BN74" i="21"/>
  <c r="AN74" i="21"/>
  <c r="BJ74" i="21"/>
  <c r="AJ74" i="21"/>
  <c r="BS73" i="21"/>
  <c r="AS73" i="21"/>
  <c r="BO73" i="21"/>
  <c r="AO73" i="21"/>
  <c r="BK73" i="21"/>
  <c r="AK73" i="21"/>
  <c r="BP72" i="21"/>
  <c r="AP72" i="21"/>
  <c r="BL72" i="21"/>
  <c r="AL72" i="21"/>
  <c r="BH72" i="21"/>
  <c r="AH72" i="21"/>
  <c r="BQ71" i="21"/>
  <c r="AQ71" i="21"/>
  <c r="CZ71" i="21"/>
  <c r="BM71" i="21"/>
  <c r="AM71" i="21"/>
  <c r="BI71" i="21"/>
  <c r="AI71" i="21"/>
  <c r="DE70" i="21"/>
  <c r="BR70" i="21"/>
  <c r="AR70" i="21"/>
  <c r="CA70" i="21"/>
  <c r="BN70" i="21"/>
  <c r="AN70" i="21"/>
  <c r="CW70" i="21"/>
  <c r="BJ70" i="21"/>
  <c r="AJ70" i="21"/>
  <c r="BS69" i="21"/>
  <c r="AS69" i="21"/>
  <c r="BO69" i="21"/>
  <c r="AO69" i="21"/>
  <c r="BK69" i="21"/>
  <c r="AK69" i="21"/>
  <c r="BP68" i="21"/>
  <c r="AP68" i="21"/>
  <c r="CY68" i="21"/>
  <c r="BL68" i="21"/>
  <c r="AL68" i="21"/>
  <c r="AU68" i="21"/>
  <c r="BH68" i="21"/>
  <c r="AH68" i="21"/>
  <c r="BD67" i="21"/>
  <c r="AB113" i="9" s="1"/>
  <c r="BQ67" i="21"/>
  <c r="AQ67" i="21"/>
  <c r="AB75" i="9" s="1"/>
  <c r="CZ67" i="21"/>
  <c r="BM67" i="21"/>
  <c r="AM67" i="21"/>
  <c r="BI67" i="21"/>
  <c r="AI67" i="21"/>
  <c r="CE66" i="21"/>
  <c r="BR66" i="21"/>
  <c r="AR66" i="21"/>
  <c r="BN66" i="21"/>
  <c r="AN66" i="21"/>
  <c r="AW66" i="21"/>
  <c r="BJ66" i="21"/>
  <c r="AJ66" i="21"/>
  <c r="BS65" i="21"/>
  <c r="AS65" i="21"/>
  <c r="BO65" i="21"/>
  <c r="AO65" i="21"/>
  <c r="BK65" i="21"/>
  <c r="AK65" i="21"/>
  <c r="CP64" i="21"/>
  <c r="BP64" i="21"/>
  <c r="AP64" i="21"/>
  <c r="BL64" i="21"/>
  <c r="AL64" i="21"/>
  <c r="BH64" i="21"/>
  <c r="AH64" i="21"/>
  <c r="BD63" i="21"/>
  <c r="BQ63" i="21"/>
  <c r="AQ63" i="21"/>
  <c r="BM63" i="21"/>
  <c r="AM63" i="21"/>
  <c r="BV63" i="21"/>
  <c r="BI63" i="21"/>
  <c r="AI63" i="21"/>
  <c r="BR62" i="21"/>
  <c r="AR62" i="21"/>
  <c r="DA62" i="21"/>
  <c r="BN62" i="21"/>
  <c r="AN62" i="21"/>
  <c r="BJ62" i="21"/>
  <c r="AJ62" i="21"/>
  <c r="BS61" i="21"/>
  <c r="AS61" i="21"/>
  <c r="BO61" i="21"/>
  <c r="AO61" i="21"/>
  <c r="BK61" i="21"/>
  <c r="AK61" i="21"/>
  <c r="BP60" i="21"/>
  <c r="AP60" i="21"/>
  <c r="BL60" i="21"/>
  <c r="AL60" i="21"/>
  <c r="AU60" i="21"/>
  <c r="BH60" i="21"/>
  <c r="AH60" i="21"/>
  <c r="BD59" i="21"/>
  <c r="BQ59" i="21"/>
  <c r="AQ59" i="21"/>
  <c r="CM59" i="21"/>
  <c r="BM59" i="21"/>
  <c r="AM59" i="21"/>
  <c r="CI59" i="21"/>
  <c r="BI59" i="21"/>
  <c r="AI59" i="21"/>
  <c r="BR58" i="21"/>
  <c r="AR58" i="21"/>
  <c r="BN58" i="21"/>
  <c r="AN58" i="21"/>
  <c r="BJ58" i="21"/>
  <c r="AJ58" i="21"/>
  <c r="BS57" i="21"/>
  <c r="AS57" i="21"/>
  <c r="BO57" i="21"/>
  <c r="AO57" i="21"/>
  <c r="BK57" i="21"/>
  <c r="AK57" i="21"/>
  <c r="BP56" i="21"/>
  <c r="AP56" i="21"/>
  <c r="BL56" i="21"/>
  <c r="AL56" i="21"/>
  <c r="BH56" i="21"/>
  <c r="AH56" i="21"/>
  <c r="BQ55" i="21"/>
  <c r="AQ55" i="21"/>
  <c r="CZ55" i="21"/>
  <c r="BM55" i="21"/>
  <c r="AM55" i="21"/>
  <c r="BV55" i="21"/>
  <c r="BI55" i="21"/>
  <c r="AI55" i="21"/>
  <c r="BR54" i="21"/>
  <c r="AR54" i="21"/>
  <c r="BN54" i="21"/>
  <c r="AN54" i="21"/>
  <c r="BJ54" i="21"/>
  <c r="AJ54" i="21"/>
  <c r="BS53" i="21"/>
  <c r="AS53" i="21"/>
  <c r="BO53" i="21"/>
  <c r="AO53" i="21"/>
  <c r="CX53" i="21"/>
  <c r="BK53" i="21"/>
  <c r="AK53" i="21"/>
  <c r="CP52" i="21"/>
  <c r="BP52" i="21"/>
  <c r="AP52" i="21"/>
  <c r="CL52" i="21"/>
  <c r="BL52" i="21"/>
  <c r="AL52" i="21"/>
  <c r="CH52" i="21"/>
  <c r="BH52" i="21"/>
  <c r="AH52" i="21"/>
  <c r="DD51" i="21"/>
  <c r="BQ51" i="21"/>
  <c r="AQ51" i="21"/>
  <c r="BM51" i="21"/>
  <c r="AM51" i="21"/>
  <c r="AV51" i="21"/>
  <c r="BI51" i="21"/>
  <c r="AI51" i="21"/>
  <c r="BR50" i="21"/>
  <c r="AR50" i="21"/>
  <c r="BN50" i="21"/>
  <c r="AN50" i="21"/>
  <c r="BJ50" i="21"/>
  <c r="AJ50" i="21"/>
  <c r="BS49" i="21"/>
  <c r="AS49" i="21"/>
  <c r="AX49" i="21"/>
  <c r="BK49" i="21"/>
  <c r="AK49" i="21"/>
  <c r="BC48" i="21"/>
  <c r="BP48" i="21"/>
  <c r="AP48" i="21"/>
  <c r="BY48" i="21"/>
  <c r="BL48" i="21"/>
  <c r="AL48" i="21"/>
  <c r="BH48" i="21"/>
  <c r="AH48" i="21"/>
  <c r="BQ47" i="21"/>
  <c r="AQ47" i="21"/>
  <c r="CM47" i="21"/>
  <c r="BM47" i="21"/>
  <c r="AM47" i="21"/>
  <c r="CV47" i="21"/>
  <c r="BI47" i="21"/>
  <c r="AI47" i="21"/>
  <c r="BR46" i="21"/>
  <c r="AR46" i="21"/>
  <c r="CN46" i="21"/>
  <c r="BN46" i="21"/>
  <c r="AN46" i="21"/>
  <c r="BJ46" i="21"/>
  <c r="AJ46" i="21"/>
  <c r="CS45" i="21"/>
  <c r="BS45" i="21"/>
  <c r="AS45" i="21"/>
  <c r="BO45" i="21"/>
  <c r="AO45" i="21"/>
  <c r="BK45" i="21"/>
  <c r="AK45" i="21"/>
  <c r="BP44" i="21"/>
  <c r="AP44" i="21"/>
  <c r="AY44" i="21"/>
  <c r="BL44" i="21"/>
  <c r="AL44" i="21"/>
  <c r="BH44" i="21"/>
  <c r="AH44" i="21"/>
  <c r="BD43" i="21"/>
  <c r="BQ43" i="21"/>
  <c r="AQ43" i="21"/>
  <c r="AB88" i="9" s="1"/>
  <c r="BM43" i="21"/>
  <c r="AM43" i="21"/>
  <c r="X88" i="9" s="1"/>
  <c r="AV43" i="21"/>
  <c r="BI43" i="21"/>
  <c r="AI43" i="21"/>
  <c r="CE42" i="21"/>
  <c r="BR42" i="21"/>
  <c r="AR42" i="21"/>
  <c r="BN42" i="21"/>
  <c r="AN42" i="21"/>
  <c r="BW42" i="21"/>
  <c r="BJ42" i="21"/>
  <c r="AJ42" i="21"/>
  <c r="BS41" i="21"/>
  <c r="AS41" i="21"/>
  <c r="AD82" i="9" s="1"/>
  <c r="BO41" i="21"/>
  <c r="AO41" i="21"/>
  <c r="Z82" i="9" s="1"/>
  <c r="BK41" i="21"/>
  <c r="AK41" i="21"/>
  <c r="V82" i="9" s="1"/>
  <c r="BP40" i="21"/>
  <c r="AP40" i="21"/>
  <c r="BL40" i="21"/>
  <c r="AL40" i="21"/>
  <c r="BH40" i="21"/>
  <c r="AH40" i="21"/>
  <c r="BQ39" i="21"/>
  <c r="AQ39" i="21"/>
  <c r="BM39" i="21"/>
  <c r="AM39" i="21"/>
  <c r="BV39" i="21"/>
  <c r="BI39" i="21"/>
  <c r="AI39" i="21"/>
  <c r="BR38" i="21"/>
  <c r="AR38" i="21"/>
  <c r="BN38" i="21"/>
  <c r="AN38" i="21"/>
  <c r="BW38" i="21"/>
  <c r="BJ38" i="21"/>
  <c r="AJ38" i="21"/>
  <c r="BS37" i="21"/>
  <c r="AS37" i="21"/>
  <c r="BO37" i="21"/>
  <c r="AO37" i="21"/>
  <c r="BK37" i="21"/>
  <c r="AK37" i="21"/>
  <c r="CC36" i="21"/>
  <c r="BP36" i="21"/>
  <c r="AP36" i="21"/>
  <c r="BL36" i="21"/>
  <c r="AL36" i="21"/>
  <c r="AU36" i="21"/>
  <c r="BH36" i="21"/>
  <c r="AH36" i="21"/>
  <c r="BQ35" i="21"/>
  <c r="AQ35" i="21"/>
  <c r="BM35" i="21"/>
  <c r="AM35" i="21"/>
  <c r="BI35" i="21"/>
  <c r="AI35" i="21"/>
  <c r="BR34" i="21"/>
  <c r="AR34" i="21"/>
  <c r="BN34" i="21"/>
  <c r="AN34" i="21"/>
  <c r="BJ34" i="21"/>
  <c r="AJ34" i="21"/>
  <c r="BS33" i="21"/>
  <c r="AS33" i="21"/>
  <c r="BO33" i="21"/>
  <c r="AO33" i="21"/>
  <c r="BK33" i="21"/>
  <c r="AK33" i="21"/>
  <c r="BP32" i="21"/>
  <c r="AP32" i="21"/>
  <c r="BL32" i="21"/>
  <c r="AL32" i="21"/>
  <c r="BH32" i="21"/>
  <c r="AH32" i="21"/>
  <c r="BQ31" i="21"/>
  <c r="AQ31" i="21"/>
  <c r="BM31" i="21"/>
  <c r="AM31" i="21"/>
  <c r="BI31" i="21"/>
  <c r="AI31" i="21"/>
  <c r="BR30" i="21"/>
  <c r="AR30" i="21"/>
  <c r="CA30" i="21"/>
  <c r="BN30" i="21"/>
  <c r="AN30" i="21"/>
  <c r="BJ30" i="21"/>
  <c r="AJ30" i="21"/>
  <c r="BS29" i="21"/>
  <c r="AS29" i="21"/>
  <c r="CO29" i="21"/>
  <c r="BO29" i="21"/>
  <c r="AO29" i="21"/>
  <c r="BK29" i="21"/>
  <c r="AK29" i="21"/>
  <c r="DC28" i="21"/>
  <c r="BP28" i="21"/>
  <c r="AP28" i="21"/>
  <c r="BL28" i="21"/>
  <c r="AL28" i="21"/>
  <c r="BH28" i="21"/>
  <c r="AH28" i="21"/>
  <c r="BQ27" i="21"/>
  <c r="AQ27" i="21"/>
  <c r="BM27" i="21"/>
  <c r="AM27" i="21"/>
  <c r="BI27" i="21"/>
  <c r="AI27" i="21"/>
  <c r="CE26" i="21"/>
  <c r="BR26" i="21"/>
  <c r="AR26" i="21"/>
  <c r="CA26" i="21"/>
  <c r="BN26" i="21"/>
  <c r="AN26" i="21"/>
  <c r="BJ26" i="21"/>
  <c r="AJ26" i="21"/>
  <c r="CS25" i="21"/>
  <c r="BS25" i="21"/>
  <c r="AS25" i="21"/>
  <c r="BO25" i="21"/>
  <c r="AO25" i="21"/>
  <c r="BK25" i="21"/>
  <c r="AK25" i="21"/>
  <c r="BP24" i="21"/>
  <c r="AP24" i="21"/>
  <c r="BL24" i="21"/>
  <c r="AL24" i="21"/>
  <c r="BH24" i="21"/>
  <c r="AH24" i="21"/>
  <c r="BQ23" i="21"/>
  <c r="AQ23" i="21"/>
  <c r="BM23" i="21"/>
  <c r="AM23" i="21"/>
  <c r="BI23" i="21"/>
  <c r="AI23" i="21"/>
  <c r="BR22" i="21"/>
  <c r="AR22" i="21"/>
  <c r="BA22" i="21"/>
  <c r="BN22" i="21"/>
  <c r="AN22" i="21"/>
  <c r="BJ22" i="21"/>
  <c r="AJ22" i="21"/>
  <c r="BS21" i="21"/>
  <c r="AS21" i="21"/>
  <c r="BO21" i="21"/>
  <c r="AO21" i="21"/>
  <c r="BK21" i="21"/>
  <c r="AK21" i="21"/>
  <c r="BP20" i="21"/>
  <c r="AP20" i="21"/>
  <c r="BL20" i="21"/>
  <c r="AL20" i="21"/>
  <c r="BH20" i="21"/>
  <c r="AH20" i="21"/>
  <c r="BQ19" i="21"/>
  <c r="AQ19" i="21"/>
  <c r="BM19" i="21"/>
  <c r="AM19" i="21"/>
  <c r="BI19" i="21"/>
  <c r="AI19" i="21"/>
  <c r="BR18" i="21"/>
  <c r="AR18" i="21"/>
  <c r="BN18" i="21"/>
  <c r="AN18" i="21"/>
  <c r="BJ18" i="21"/>
  <c r="AJ18" i="21"/>
  <c r="BS17" i="21"/>
  <c r="AS17" i="21"/>
  <c r="CO17" i="21"/>
  <c r="BO17" i="21"/>
  <c r="AO17" i="21"/>
  <c r="BP16" i="21"/>
  <c r="AP16" i="21"/>
  <c r="BL16" i="21"/>
  <c r="AL16" i="21"/>
  <c r="BH16" i="21"/>
  <c r="AH16" i="21"/>
  <c r="BQ15" i="21"/>
  <c r="AQ15" i="21"/>
  <c r="BZ15" i="21"/>
  <c r="BM15" i="21"/>
  <c r="AM15" i="21"/>
  <c r="BI15" i="21"/>
  <c r="AI15" i="21"/>
  <c r="BR14" i="21"/>
  <c r="AR14" i="21"/>
  <c r="BN14" i="21"/>
  <c r="AN14" i="21"/>
  <c r="CJ14" i="21"/>
  <c r="BJ14" i="21"/>
  <c r="AJ14" i="21"/>
  <c r="BS13" i="21"/>
  <c r="AS13" i="21"/>
  <c r="BO13" i="21"/>
  <c r="AO13" i="21"/>
  <c r="BK13" i="21"/>
  <c r="AK13" i="21"/>
  <c r="BP12" i="21"/>
  <c r="AP12" i="21"/>
  <c r="BL12" i="21"/>
  <c r="AL12" i="21"/>
  <c r="BH12" i="21"/>
  <c r="AH12" i="21"/>
  <c r="DD11" i="21"/>
  <c r="BQ11" i="21"/>
  <c r="AQ11" i="21"/>
  <c r="BM11" i="21"/>
  <c r="AM11" i="21"/>
  <c r="CI11" i="21"/>
  <c r="BI11" i="21"/>
  <c r="AI11" i="21"/>
  <c r="CE10" i="21"/>
  <c r="BR10" i="21"/>
  <c r="AR10" i="21"/>
  <c r="BN10" i="21"/>
  <c r="AN10" i="21"/>
  <c r="BW10" i="21"/>
  <c r="BJ10" i="21"/>
  <c r="AJ10" i="21"/>
  <c r="BS9" i="21"/>
  <c r="AS9" i="21"/>
  <c r="BO9" i="21"/>
  <c r="AO9" i="21"/>
  <c r="BK9" i="21"/>
  <c r="AK9" i="21"/>
  <c r="BP8" i="21"/>
  <c r="AP8" i="21"/>
  <c r="BL8" i="21"/>
  <c r="AL8" i="21"/>
  <c r="BH8" i="21"/>
  <c r="AH8" i="21"/>
  <c r="CQ7" i="21"/>
  <c r="BQ7" i="21"/>
  <c r="AQ7" i="21"/>
  <c r="CZ7" i="21"/>
  <c r="BM7" i="21"/>
  <c r="AM7" i="21"/>
  <c r="BI7" i="21"/>
  <c r="AI7" i="21"/>
  <c r="BR6" i="21"/>
  <c r="AR6" i="21"/>
  <c r="BN6" i="21"/>
  <c r="AN6" i="21"/>
  <c r="CJ6" i="21"/>
  <c r="BJ6" i="21"/>
  <c r="AJ6" i="21"/>
  <c r="BK5" i="7"/>
  <c r="AK5" i="7"/>
  <c r="BS5" i="7"/>
  <c r="AS5" i="7"/>
  <c r="CX6" i="7"/>
  <c r="AK6" i="7"/>
  <c r="AO6" i="7"/>
  <c r="AS6" i="7"/>
  <c r="AK7" i="7"/>
  <c r="AO7" i="7"/>
  <c r="AS7" i="7"/>
  <c r="AK8" i="7"/>
  <c r="AO8" i="7"/>
  <c r="AS8" i="7"/>
  <c r="AK9" i="7"/>
  <c r="AP9" i="7"/>
  <c r="AJ10" i="7"/>
  <c r="AN10" i="7"/>
  <c r="AR10" i="7"/>
  <c r="AK11" i="7"/>
  <c r="AO11" i="7"/>
  <c r="AS11" i="7"/>
  <c r="AM12" i="7"/>
  <c r="AQ12" i="7"/>
  <c r="AJ13" i="7"/>
  <c r="AN13" i="7"/>
  <c r="AR13" i="7"/>
  <c r="AP14" i="7"/>
  <c r="AN15" i="7"/>
  <c r="AR15" i="7"/>
  <c r="AK16" i="7"/>
  <c r="AO16" i="7"/>
  <c r="AS16" i="7"/>
  <c r="AK17" i="7"/>
  <c r="AO17" i="7"/>
  <c r="AS17" i="7"/>
  <c r="AL18" i="7"/>
  <c r="AP18" i="7"/>
  <c r="AH19" i="7"/>
  <c r="AL19" i="7"/>
  <c r="AP19" i="7"/>
  <c r="AI20" i="7"/>
  <c r="AM20" i="7"/>
  <c r="AQ20" i="7"/>
  <c r="AJ21" i="7"/>
  <c r="AN21" i="7"/>
  <c r="AR21" i="7"/>
  <c r="AK22" i="7"/>
  <c r="AO22" i="7"/>
  <c r="AS22" i="7"/>
  <c r="AM23" i="7"/>
  <c r="AQ23" i="7"/>
  <c r="AO24" i="7"/>
  <c r="AI25" i="7"/>
  <c r="AN25" i="7"/>
  <c r="AS25" i="7"/>
  <c r="AL26" i="7"/>
  <c r="AQ26" i="7"/>
  <c r="AJ27" i="7"/>
  <c r="AO27" i="7"/>
  <c r="AS27" i="7"/>
  <c r="AL28" i="7"/>
  <c r="AP28" i="7"/>
  <c r="AH29" i="7"/>
  <c r="AM29" i="7"/>
  <c r="AQ29" i="7"/>
  <c r="AJ30" i="7"/>
  <c r="AN30" i="7"/>
  <c r="AR30" i="7"/>
  <c r="AL31" i="7"/>
  <c r="AQ31" i="7"/>
  <c r="AI32" i="7"/>
  <c r="AM32" i="7"/>
  <c r="AQ32" i="7"/>
  <c r="AJ33" i="7"/>
  <c r="AN33" i="7"/>
  <c r="AR33" i="7"/>
  <c r="AL34" i="7"/>
  <c r="AP34" i="7"/>
  <c r="AH35" i="7"/>
  <c r="AL35" i="7"/>
  <c r="AP35" i="7"/>
  <c r="AN36" i="7"/>
  <c r="AR36" i="7"/>
  <c r="AL37" i="7"/>
  <c r="AP37" i="7"/>
  <c r="AH38" i="7"/>
  <c r="AL38" i="7"/>
  <c r="AP38" i="7"/>
  <c r="AH39" i="7"/>
  <c r="AL39" i="7"/>
  <c r="AQ39" i="7"/>
  <c r="AJ40" i="7"/>
  <c r="AN40" i="7"/>
  <c r="AS40" i="7"/>
  <c r="AK41" i="7"/>
  <c r="AK82" i="9" s="1"/>
  <c r="AP41" i="7"/>
  <c r="AP82" i="9" s="1"/>
  <c r="AJ42" i="7"/>
  <c r="AN42" i="7"/>
  <c r="AR42" i="7"/>
  <c r="AK43" i="7"/>
  <c r="AP43" i="7"/>
  <c r="AI44" i="7"/>
  <c r="AM44" i="7"/>
  <c r="AJ45" i="7"/>
  <c r="AN45" i="7"/>
  <c r="AS45" i="7"/>
  <c r="AL46" i="7"/>
  <c r="AP46" i="7"/>
  <c r="AI47" i="7"/>
  <c r="AN47" i="7"/>
  <c r="AR47" i="7"/>
  <c r="AO48" i="7"/>
  <c r="AS48" i="7"/>
  <c r="AK49" i="7"/>
  <c r="AP49" i="7"/>
  <c r="AO50" i="7"/>
  <c r="AS50" i="7"/>
  <c r="AK51" i="7"/>
  <c r="AO51" i="7"/>
  <c r="AS51" i="7"/>
  <c r="AL52" i="7"/>
  <c r="AP52" i="7"/>
  <c r="AJ53" i="7"/>
  <c r="AN53" i="7"/>
  <c r="AS53" i="7"/>
  <c r="AL54" i="7"/>
  <c r="AQ54" i="7"/>
  <c r="AK55" i="7"/>
  <c r="AO55" i="7"/>
  <c r="AS55" i="7"/>
  <c r="AL56" i="7"/>
  <c r="AQ56" i="7"/>
  <c r="AJ57" i="7"/>
  <c r="AO57" i="7"/>
  <c r="AM58" i="7"/>
  <c r="AQ58" i="7"/>
  <c r="AJ59" i="7"/>
  <c r="AO59" i="7"/>
  <c r="AI60" i="7"/>
  <c r="AM60" i="7"/>
  <c r="AQ60" i="7"/>
  <c r="AJ61" i="7"/>
  <c r="AN61" i="7"/>
  <c r="AS61" i="7"/>
  <c r="AL62" i="7"/>
  <c r="AP62" i="7"/>
  <c r="AI63" i="7"/>
  <c r="AM63" i="7"/>
  <c r="AR63" i="7"/>
  <c r="AK64" i="7"/>
  <c r="AO64" i="7"/>
  <c r="AH65" i="7"/>
  <c r="AM65" i="7"/>
  <c r="AQ65" i="7"/>
  <c r="AJ66" i="7"/>
  <c r="AN66" i="7"/>
  <c r="AR66" i="7"/>
  <c r="AJ67" i="7"/>
  <c r="AN67" i="7"/>
  <c r="AR67" i="7"/>
  <c r="AK68" i="7"/>
  <c r="AP68" i="7"/>
  <c r="AH69" i="7"/>
  <c r="AL69" i="7"/>
  <c r="AP69" i="7"/>
  <c r="AI70" i="7"/>
  <c r="AM70" i="7"/>
  <c r="AQ70" i="7"/>
  <c r="AK71" i="7"/>
  <c r="AP71" i="7"/>
  <c r="AK72" i="7"/>
  <c r="AO72" i="7"/>
  <c r="AS72" i="7"/>
  <c r="AL73" i="7"/>
  <c r="AP73" i="7"/>
  <c r="AH74" i="7"/>
  <c r="AL74" i="7"/>
  <c r="AR74" i="7"/>
  <c r="AN75" i="7"/>
  <c r="AR75" i="7"/>
  <c r="AK76" i="7"/>
  <c r="AO76" i="7"/>
  <c r="AH77" i="7"/>
  <c r="AL77" i="7"/>
  <c r="AP77" i="7"/>
  <c r="AM78" i="7"/>
  <c r="AQ78" i="7"/>
  <c r="AJ79" i="7"/>
  <c r="AN79" i="7"/>
  <c r="AR79" i="7"/>
  <c r="AL80" i="7"/>
  <c r="AP80" i="7"/>
  <c r="AH81" i="7"/>
  <c r="AL81" i="7"/>
  <c r="AP81" i="7"/>
  <c r="AN82" i="7"/>
  <c r="AR82" i="7"/>
  <c r="AK83" i="7"/>
  <c r="AO83" i="7"/>
  <c r="AS83" i="7"/>
  <c r="AK84" i="7"/>
  <c r="AO84" i="7"/>
  <c r="AS84" i="7"/>
  <c r="AL85" i="7"/>
  <c r="AQ85" i="7"/>
  <c r="AM86" i="7"/>
  <c r="AQ86" i="7"/>
  <c r="AK87" i="7"/>
  <c r="AO87" i="7"/>
  <c r="AS87" i="7"/>
  <c r="AO88" i="7"/>
  <c r="AH89" i="7"/>
  <c r="AL89" i="7"/>
  <c r="AP89" i="7"/>
  <c r="AH90" i="7"/>
  <c r="AM90" i="7"/>
  <c r="AQ90" i="7"/>
  <c r="AJ91" i="7"/>
  <c r="AO91" i="7"/>
  <c r="AS91" i="7"/>
  <c r="AK92" i="7"/>
  <c r="AO92" i="7"/>
  <c r="AS92" i="7"/>
  <c r="AL93" i="7"/>
  <c r="AP93" i="7"/>
  <c r="AO94" i="7"/>
  <c r="AS94" i="7"/>
  <c r="AL95" i="7"/>
  <c r="AP95" i="7"/>
  <c r="AM96" i="7"/>
  <c r="AQ96" i="7"/>
  <c r="AJ97" i="7"/>
  <c r="AN97" i="7"/>
  <c r="AR97" i="7"/>
  <c r="AL98" i="7"/>
  <c r="AP98" i="7"/>
  <c r="AK99" i="7"/>
  <c r="AO99" i="7"/>
  <c r="AS99" i="7"/>
  <c r="AL100" i="7"/>
  <c r="AK101" i="7"/>
  <c r="AP101" i="7"/>
  <c r="AI102" i="7"/>
  <c r="AM102" i="7"/>
  <c r="AQ102" i="7"/>
  <c r="AJ103" i="7"/>
  <c r="AN103" i="7"/>
  <c r="AR103" i="7"/>
  <c r="AJ104" i="7"/>
  <c r="AN104" i="7"/>
  <c r="AS104" i="7"/>
  <c r="AP105" i="7"/>
  <c r="AJ106" i="7"/>
  <c r="AN106" i="7"/>
  <c r="AR106" i="7"/>
  <c r="AJ107" i="7"/>
  <c r="AN107" i="7"/>
  <c r="AR107" i="7"/>
  <c r="AP108" i="7"/>
  <c r="AH109" i="7"/>
  <c r="AL109" i="7"/>
  <c r="AP109" i="7"/>
  <c r="AL110" i="7"/>
  <c r="AQ110" i="7"/>
  <c r="AJ111" i="7"/>
  <c r="AN111" i="7"/>
  <c r="AR111" i="7"/>
  <c r="AP112" i="7"/>
  <c r="AH113" i="7"/>
  <c r="AL113" i="7"/>
  <c r="AQ113" i="7"/>
  <c r="AI114" i="7"/>
  <c r="AN114" i="7"/>
  <c r="AR114" i="7"/>
  <c r="AK115" i="7"/>
  <c r="AO115" i="7"/>
  <c r="AH116" i="7"/>
  <c r="AL116" i="7"/>
  <c r="AP116" i="7"/>
  <c r="AJ117" i="7"/>
  <c r="AO117" i="7"/>
  <c r="AS117" i="7"/>
  <c r="AL118" i="7"/>
  <c r="AP118" i="7"/>
  <c r="AH119" i="7"/>
  <c r="AL119" i="7"/>
  <c r="AP119" i="7"/>
  <c r="AL120" i="7"/>
  <c r="AP120" i="7"/>
  <c r="AH121" i="7"/>
  <c r="AL121" i="7"/>
  <c r="AI122" i="7"/>
  <c r="AM122" i="7"/>
  <c r="AQ122" i="7"/>
  <c r="AI123" i="7"/>
  <c r="AQ123" i="7"/>
  <c r="AJ124" i="7"/>
  <c r="AN124" i="7"/>
  <c r="AR124" i="7"/>
  <c r="AK125" i="7"/>
  <c r="AO125" i="7"/>
  <c r="AS125" i="7"/>
  <c r="AO126" i="7"/>
  <c r="AS126" i="7"/>
  <c r="AL127" i="7"/>
  <c r="AI128" i="7"/>
  <c r="AM128" i="7"/>
  <c r="AQ128" i="7"/>
  <c r="AJ129" i="7"/>
  <c r="AN129" i="7"/>
  <c r="AR129" i="7"/>
  <c r="AO130" i="7"/>
  <c r="AS130" i="7"/>
  <c r="AK131" i="7"/>
  <c r="AO131" i="7"/>
  <c r="AS131" i="7"/>
  <c r="AL132" i="7"/>
  <c r="AP132" i="7"/>
  <c r="AH133" i="7"/>
  <c r="AL133" i="7"/>
  <c r="AP133" i="7"/>
  <c r="AI134" i="7"/>
  <c r="AM134" i="7"/>
  <c r="AQ134" i="7"/>
  <c r="AN135" i="7"/>
  <c r="AR135" i="7"/>
  <c r="AK136" i="7"/>
  <c r="AO136" i="7"/>
  <c r="AS136" i="7"/>
  <c r="AL137" i="7"/>
  <c r="AP137" i="7"/>
  <c r="AI138" i="7"/>
  <c r="AM138" i="7"/>
  <c r="AQ138" i="7"/>
  <c r="AI139" i="7"/>
  <c r="AM139" i="7"/>
  <c r="AQ139" i="7"/>
  <c r="AM140" i="7"/>
  <c r="AQ140" i="7"/>
  <c r="AI141" i="7"/>
  <c r="AM141" i="7"/>
  <c r="AQ141" i="7"/>
  <c r="AI142" i="7"/>
  <c r="AM142" i="7"/>
  <c r="AR142" i="7"/>
  <c r="AK44" i="7"/>
  <c r="AK110" i="7"/>
  <c r="AK130" i="7"/>
  <c r="BP5" i="21"/>
  <c r="AP5" i="21"/>
  <c r="BL5" i="21"/>
  <c r="AL5" i="21"/>
  <c r="BH5" i="21"/>
  <c r="AH5" i="21"/>
  <c r="BS97" i="21"/>
  <c r="AS97" i="21"/>
  <c r="AP53" i="7"/>
  <c r="AL50" i="7"/>
  <c r="BD178" i="21"/>
  <c r="BQ178" i="21"/>
  <c r="AQ178" i="21"/>
  <c r="CM178" i="21"/>
  <c r="BM178" i="21"/>
  <c r="AM178" i="21"/>
  <c r="BI178" i="21"/>
  <c r="AI178" i="21"/>
  <c r="BR177" i="21"/>
  <c r="AR177" i="21"/>
  <c r="BN177" i="21"/>
  <c r="AN177" i="21"/>
  <c r="AW177" i="21"/>
  <c r="BJ177" i="21"/>
  <c r="AJ177" i="21"/>
  <c r="CS176" i="21"/>
  <c r="BS176" i="21"/>
  <c r="AS176" i="21"/>
  <c r="BO176" i="21"/>
  <c r="AO176" i="21"/>
  <c r="BK176" i="21"/>
  <c r="AK176" i="21"/>
  <c r="BP175" i="21"/>
  <c r="AP175" i="21"/>
  <c r="BL175" i="21"/>
  <c r="AL175" i="21"/>
  <c r="BH175" i="21"/>
  <c r="AH175" i="21"/>
  <c r="BQ174" i="21"/>
  <c r="AQ174" i="21"/>
  <c r="BM174" i="21"/>
  <c r="AM174" i="21"/>
  <c r="BI174" i="21"/>
  <c r="AI174" i="21"/>
  <c r="CE173" i="21"/>
  <c r="BR173" i="21"/>
  <c r="AR173" i="21"/>
  <c r="BN173" i="21"/>
  <c r="AN173" i="21"/>
  <c r="BJ173" i="21"/>
  <c r="AJ173" i="21"/>
  <c r="CF172" i="21"/>
  <c r="BS172" i="21"/>
  <c r="AS172" i="21"/>
  <c r="BO172" i="21"/>
  <c r="AO172" i="21"/>
  <c r="CX172" i="21"/>
  <c r="BK172" i="21"/>
  <c r="AK172" i="21"/>
  <c r="CC171" i="21"/>
  <c r="BP171" i="21"/>
  <c r="AP171" i="21"/>
  <c r="BL171" i="21"/>
  <c r="AL171" i="21"/>
  <c r="BH171" i="21"/>
  <c r="AH171" i="21"/>
  <c r="CD170" i="21"/>
  <c r="BQ170" i="21"/>
  <c r="AQ170" i="21"/>
  <c r="AB103" i="9" s="1"/>
  <c r="BM170" i="21"/>
  <c r="AM170" i="21"/>
  <c r="X103" i="9" s="1"/>
  <c r="BI170" i="21"/>
  <c r="AI170" i="21"/>
  <c r="T103" i="9" s="1"/>
  <c r="BR169" i="21"/>
  <c r="AR169" i="21"/>
  <c r="BN169" i="21"/>
  <c r="AN169" i="21"/>
  <c r="AW169" i="21"/>
  <c r="BJ169" i="21"/>
  <c r="AJ169" i="21"/>
  <c r="BF168" i="21"/>
  <c r="BS168" i="21"/>
  <c r="AS168" i="21"/>
  <c r="BO168" i="21"/>
  <c r="AO168" i="21"/>
  <c r="BK168" i="21"/>
  <c r="AK168" i="21"/>
  <c r="BP167" i="21"/>
  <c r="AP167" i="21"/>
  <c r="CL167" i="21"/>
  <c r="BL167" i="21"/>
  <c r="AL167" i="21"/>
  <c r="BH167" i="21"/>
  <c r="AH167" i="21"/>
  <c r="BQ166" i="21"/>
  <c r="AQ166" i="21"/>
  <c r="BM166" i="21"/>
  <c r="AM166" i="21"/>
  <c r="BI166" i="21"/>
  <c r="AI166" i="21"/>
  <c r="CE165" i="21"/>
  <c r="BR165" i="21"/>
  <c r="AR165" i="21"/>
  <c r="AC102" i="9" s="1"/>
  <c r="BN165" i="21"/>
  <c r="AN165" i="21"/>
  <c r="Y102" i="9" s="1"/>
  <c r="BJ165" i="21"/>
  <c r="AJ165" i="21"/>
  <c r="U102" i="9" s="1"/>
  <c r="BS164" i="21"/>
  <c r="AS164" i="21"/>
  <c r="CO164" i="21"/>
  <c r="BO164" i="21"/>
  <c r="AO164" i="21"/>
  <c r="AX164" i="21"/>
  <c r="BK164" i="21"/>
  <c r="AK164" i="21"/>
  <c r="BP163" i="21"/>
  <c r="AP163" i="21"/>
  <c r="BL163" i="21"/>
  <c r="AL163" i="21"/>
  <c r="CH163" i="21"/>
  <c r="BH163" i="21"/>
  <c r="AH163" i="21"/>
  <c r="BQ162" i="21"/>
  <c r="AQ162" i="21"/>
  <c r="BM162" i="21"/>
  <c r="AM162" i="21"/>
  <c r="BI162" i="21"/>
  <c r="AI162" i="21"/>
  <c r="CE161" i="21"/>
  <c r="BR161" i="21"/>
  <c r="AR161" i="21"/>
  <c r="BN161" i="21"/>
  <c r="AN161" i="21"/>
  <c r="BJ161" i="21"/>
  <c r="AJ161" i="21"/>
  <c r="CS160" i="21"/>
  <c r="BS160" i="21"/>
  <c r="AS160" i="21"/>
  <c r="CB160" i="21"/>
  <c r="BO160" i="21"/>
  <c r="AO160" i="21"/>
  <c r="BK160" i="21"/>
  <c r="AK160" i="21"/>
  <c r="BP159" i="21"/>
  <c r="AP159" i="21"/>
  <c r="BL159" i="21"/>
  <c r="AL159" i="21"/>
  <c r="BH159" i="21"/>
  <c r="AH159" i="21"/>
  <c r="DD158" i="21"/>
  <c r="BQ158" i="21"/>
  <c r="AQ158" i="21"/>
  <c r="BM158" i="21"/>
  <c r="AM158" i="21"/>
  <c r="BI158" i="21"/>
  <c r="AI158" i="21"/>
  <c r="BR157" i="21"/>
  <c r="AR157" i="21"/>
  <c r="BN157" i="21"/>
  <c r="AN157" i="21"/>
  <c r="BJ157" i="21"/>
  <c r="AJ157" i="21"/>
  <c r="CF156" i="21"/>
  <c r="BS156" i="21"/>
  <c r="AS156" i="21"/>
  <c r="CB156" i="21"/>
  <c r="BO156" i="21"/>
  <c r="AO156" i="21"/>
  <c r="CK156" i="21"/>
  <c r="BK156" i="21"/>
  <c r="AK156" i="21"/>
  <c r="CC155" i="21"/>
  <c r="BP155" i="21"/>
  <c r="AP155" i="21"/>
  <c r="BL155" i="21"/>
  <c r="AL155" i="21"/>
  <c r="BH155" i="21"/>
  <c r="AH155" i="21"/>
  <c r="BQ154" i="21"/>
  <c r="AQ154" i="21"/>
  <c r="AZ154" i="21"/>
  <c r="BM154" i="21"/>
  <c r="AM154" i="21"/>
  <c r="BI154" i="21"/>
  <c r="AI154" i="21"/>
  <c r="CR153" i="21"/>
  <c r="BR153" i="21"/>
  <c r="AR153" i="21"/>
  <c r="BN153" i="21"/>
  <c r="AN153" i="21"/>
  <c r="BJ153" i="21"/>
  <c r="AJ153" i="21"/>
  <c r="BF152" i="21"/>
  <c r="BS152" i="21"/>
  <c r="AS152" i="21"/>
  <c r="DB152" i="21"/>
  <c r="BO152" i="21"/>
  <c r="AO152" i="21"/>
  <c r="BK152" i="21"/>
  <c r="AK152" i="21"/>
  <c r="BP151" i="21"/>
  <c r="AP151" i="21"/>
  <c r="BL151" i="21"/>
  <c r="AL151" i="21"/>
  <c r="BU151" i="21"/>
  <c r="BH151" i="21"/>
  <c r="AH151" i="21"/>
  <c r="CQ150" i="21"/>
  <c r="BQ150" i="21"/>
  <c r="AQ150" i="21"/>
  <c r="BM150" i="21"/>
  <c r="AM150" i="21"/>
  <c r="BV150" i="21"/>
  <c r="BI150" i="21"/>
  <c r="AI150" i="21"/>
  <c r="CE149" i="21"/>
  <c r="BR149" i="21"/>
  <c r="AR149" i="21"/>
  <c r="BN149" i="21"/>
  <c r="AN149" i="21"/>
  <c r="BJ149" i="21"/>
  <c r="AJ149" i="21"/>
  <c r="BS148" i="21"/>
  <c r="AS148" i="21"/>
  <c r="BO148" i="21"/>
  <c r="AO148" i="21"/>
  <c r="CX148" i="21"/>
  <c r="BK148" i="21"/>
  <c r="AK148" i="21"/>
  <c r="BP147" i="21"/>
  <c r="AP147" i="21"/>
  <c r="AY147" i="21"/>
  <c r="BL147" i="21"/>
  <c r="AL147" i="21"/>
  <c r="BH147" i="21"/>
  <c r="AH147" i="21"/>
  <c r="BD146" i="21"/>
  <c r="BQ146" i="21"/>
  <c r="AQ146" i="21"/>
  <c r="BM146" i="21"/>
  <c r="AM146" i="21"/>
  <c r="BI146" i="21"/>
  <c r="AI146" i="21"/>
  <c r="BE145" i="21"/>
  <c r="BR145" i="21"/>
  <c r="AR145" i="21"/>
  <c r="BN145" i="21"/>
  <c r="AN145" i="21"/>
  <c r="BJ145" i="21"/>
  <c r="AJ145" i="21"/>
  <c r="BS144" i="21"/>
  <c r="AS144" i="21"/>
  <c r="BO144" i="21"/>
  <c r="AO144" i="21"/>
  <c r="BK144" i="21"/>
  <c r="AK144" i="21"/>
  <c r="CP143" i="21"/>
  <c r="BP143" i="21"/>
  <c r="AP143" i="21"/>
  <c r="BL143" i="21"/>
  <c r="AL143" i="21"/>
  <c r="CH143" i="21"/>
  <c r="BH143" i="21"/>
  <c r="AH143" i="21"/>
  <c r="BQ142" i="21"/>
  <c r="AQ142" i="21"/>
  <c r="CM142" i="21"/>
  <c r="BM142" i="21"/>
  <c r="AM142" i="21"/>
  <c r="BI142" i="21"/>
  <c r="AI142" i="21"/>
  <c r="CR141" i="21"/>
  <c r="BR141" i="21"/>
  <c r="AR141" i="21"/>
  <c r="CN141" i="21"/>
  <c r="BN141" i="21"/>
  <c r="AN141" i="21"/>
  <c r="CW141" i="21"/>
  <c r="BJ141" i="21"/>
  <c r="AJ141" i="21"/>
  <c r="BS140" i="21"/>
  <c r="AS140" i="21"/>
  <c r="BB140" i="21"/>
  <c r="BO140" i="21"/>
  <c r="AO140" i="21"/>
  <c r="BX140" i="21"/>
  <c r="BK140" i="21"/>
  <c r="AK140" i="21"/>
  <c r="BP139" i="21"/>
  <c r="AP139" i="21"/>
  <c r="BL139" i="21"/>
  <c r="AL139" i="21"/>
  <c r="BH139" i="21"/>
  <c r="AH139" i="21"/>
  <c r="BQ138" i="21"/>
  <c r="AQ138" i="21"/>
  <c r="CM138" i="21"/>
  <c r="BM138" i="21"/>
  <c r="AM138" i="21"/>
  <c r="AV138" i="21"/>
  <c r="BI138" i="21"/>
  <c r="AI138" i="21"/>
  <c r="BR137" i="21"/>
  <c r="AR137" i="21"/>
  <c r="BA137" i="21"/>
  <c r="BN137" i="21"/>
  <c r="AN137" i="21"/>
  <c r="BJ137" i="21"/>
  <c r="AJ137" i="21"/>
  <c r="BS136" i="21"/>
  <c r="AS136" i="21"/>
  <c r="BB136" i="21"/>
  <c r="BO136" i="21"/>
  <c r="AO136" i="21"/>
  <c r="BK136" i="21"/>
  <c r="AK136" i="21"/>
  <c r="BP135" i="21"/>
  <c r="AP135" i="21"/>
  <c r="BL135" i="21"/>
  <c r="AL135" i="21"/>
  <c r="BH135" i="21"/>
  <c r="AH135" i="21"/>
  <c r="BQ134" i="21"/>
  <c r="AQ134" i="21"/>
  <c r="BM134" i="21"/>
  <c r="AM134" i="21"/>
  <c r="BI134" i="21"/>
  <c r="AI134" i="21"/>
  <c r="CR133" i="21"/>
  <c r="BR133" i="21"/>
  <c r="AR133" i="21"/>
  <c r="CN133" i="21"/>
  <c r="BN133" i="21"/>
  <c r="AN133" i="21"/>
  <c r="BJ133" i="21"/>
  <c r="AJ133" i="21"/>
  <c r="BS132" i="21"/>
  <c r="AS132" i="21"/>
  <c r="BO132" i="21"/>
  <c r="AO132" i="21"/>
  <c r="AX132" i="21"/>
  <c r="BK132" i="21"/>
  <c r="AK132" i="21"/>
  <c r="DC131" i="21"/>
  <c r="BP131" i="21"/>
  <c r="AP131" i="21"/>
  <c r="CL131" i="21"/>
  <c r="BL131" i="21"/>
  <c r="AL131" i="21"/>
  <c r="BH131" i="21"/>
  <c r="AH131" i="21"/>
  <c r="DD130" i="21"/>
  <c r="BQ130" i="21"/>
  <c r="AQ130" i="21"/>
  <c r="BM130" i="21"/>
  <c r="AM130" i="21"/>
  <c r="BI130" i="21"/>
  <c r="AI130" i="21"/>
  <c r="BR129" i="21"/>
  <c r="AR129" i="21"/>
  <c r="CN129" i="21"/>
  <c r="BN129" i="21"/>
  <c r="AN129" i="21"/>
  <c r="BJ129" i="21"/>
  <c r="AJ129" i="21"/>
  <c r="CS128" i="21"/>
  <c r="BS128" i="21"/>
  <c r="AS128" i="21"/>
  <c r="BO128" i="21"/>
  <c r="AO128" i="21"/>
  <c r="BK128" i="21"/>
  <c r="AK128" i="21"/>
  <c r="CC127" i="21"/>
  <c r="BP127" i="21"/>
  <c r="AP127" i="21"/>
  <c r="BY127" i="21"/>
  <c r="BL127" i="21"/>
  <c r="AL127" i="21"/>
  <c r="AU127" i="21"/>
  <c r="BH127" i="21"/>
  <c r="AH127" i="21"/>
  <c r="BQ126" i="21"/>
  <c r="AQ126" i="21"/>
  <c r="BM126" i="21"/>
  <c r="AM126" i="21"/>
  <c r="BI126" i="21"/>
  <c r="AI126" i="21"/>
  <c r="CE125" i="21"/>
  <c r="BR125" i="21"/>
  <c r="AR125" i="21"/>
  <c r="BN125" i="21"/>
  <c r="AN125" i="21"/>
  <c r="BJ125" i="21"/>
  <c r="AJ125" i="21"/>
  <c r="BS124" i="21"/>
  <c r="AS124" i="21"/>
  <c r="CB124" i="21"/>
  <c r="BO124" i="21"/>
  <c r="AO124" i="21"/>
  <c r="CK124" i="21"/>
  <c r="BK124" i="21"/>
  <c r="AK124" i="21"/>
  <c r="CC123" i="21"/>
  <c r="BP123" i="21"/>
  <c r="AP123" i="21"/>
  <c r="CY123" i="21"/>
  <c r="BL123" i="21"/>
  <c r="AL123" i="21"/>
  <c r="AU123" i="21"/>
  <c r="BH123" i="21"/>
  <c r="AH123" i="21"/>
  <c r="BQ122" i="21"/>
  <c r="AQ122" i="21"/>
  <c r="CZ122" i="21"/>
  <c r="BM122" i="21"/>
  <c r="AM122" i="21"/>
  <c r="BI122" i="21"/>
  <c r="AI122" i="21"/>
  <c r="CR121" i="21"/>
  <c r="BR121" i="21"/>
  <c r="AR121" i="21"/>
  <c r="BN121" i="21"/>
  <c r="AN121" i="21"/>
  <c r="BJ121" i="21"/>
  <c r="AJ121" i="21"/>
  <c r="CS120" i="21"/>
  <c r="BS120" i="21"/>
  <c r="AS120" i="21"/>
  <c r="BO120" i="21"/>
  <c r="AO120" i="21"/>
  <c r="CK120" i="21"/>
  <c r="BK120" i="21"/>
  <c r="AK120" i="21"/>
  <c r="BP119" i="21"/>
  <c r="AP119" i="21"/>
  <c r="CY119" i="21"/>
  <c r="BL119" i="21"/>
  <c r="AL119" i="21"/>
  <c r="AU119" i="21"/>
  <c r="BH119" i="21"/>
  <c r="AH119" i="21"/>
  <c r="BQ118" i="21"/>
  <c r="AQ118" i="21"/>
  <c r="AZ118" i="21"/>
  <c r="BM118" i="21"/>
  <c r="AM118" i="21"/>
  <c r="BI118" i="21"/>
  <c r="AI118" i="21"/>
  <c r="BR117" i="21"/>
  <c r="AR117" i="21"/>
  <c r="BN117" i="21"/>
  <c r="AN117" i="21"/>
  <c r="BJ117" i="21"/>
  <c r="AJ117" i="21"/>
  <c r="CS116" i="21"/>
  <c r="BS116" i="21"/>
  <c r="AS116" i="21"/>
  <c r="BO116" i="21"/>
  <c r="AO116" i="21"/>
  <c r="BX116" i="21"/>
  <c r="BK116" i="21"/>
  <c r="AK116" i="21"/>
  <c r="CP115" i="21"/>
  <c r="BP115" i="21"/>
  <c r="AP115" i="21"/>
  <c r="BL115" i="21"/>
  <c r="AL115" i="21"/>
  <c r="BU115" i="21"/>
  <c r="BH115" i="21"/>
  <c r="AH115" i="21"/>
  <c r="DD114" i="21"/>
  <c r="BQ114" i="21"/>
  <c r="AQ114" i="21"/>
  <c r="BM114" i="21"/>
  <c r="AM114" i="21"/>
  <c r="CI114" i="21"/>
  <c r="BI114" i="21"/>
  <c r="AI114" i="21"/>
  <c r="BR113" i="21"/>
  <c r="AR113" i="21"/>
  <c r="BN113" i="21"/>
  <c r="AN113" i="21"/>
  <c r="BJ113" i="21"/>
  <c r="AJ113" i="21"/>
  <c r="BS112" i="21"/>
  <c r="AS112" i="21"/>
  <c r="BB112" i="21"/>
  <c r="BO112" i="21"/>
  <c r="AO112" i="21"/>
  <c r="BK112" i="21"/>
  <c r="AK112" i="21"/>
  <c r="DC111" i="21"/>
  <c r="BP111" i="21"/>
  <c r="AP111" i="21"/>
  <c r="BL111" i="21"/>
  <c r="AL111" i="21"/>
  <c r="CH111" i="21"/>
  <c r="BH111" i="21"/>
  <c r="AH111" i="21"/>
  <c r="BQ110" i="21"/>
  <c r="AQ110" i="21"/>
  <c r="BM110" i="21"/>
  <c r="AM110" i="21"/>
  <c r="BI110" i="21"/>
  <c r="AI110" i="21"/>
  <c r="BR109" i="21"/>
  <c r="AR109" i="21"/>
  <c r="BN109" i="21"/>
  <c r="AN109" i="21"/>
  <c r="BJ109" i="21"/>
  <c r="AJ109" i="21"/>
  <c r="BS108" i="21"/>
  <c r="AS108" i="21"/>
  <c r="BO108" i="21"/>
  <c r="AO108" i="21"/>
  <c r="BK108" i="21"/>
  <c r="AK108" i="21"/>
  <c r="CC107" i="21"/>
  <c r="BP107" i="21"/>
  <c r="AP107" i="21"/>
  <c r="BY107" i="21"/>
  <c r="BL107" i="21"/>
  <c r="AL107" i="21"/>
  <c r="BH107" i="21"/>
  <c r="AH107" i="21"/>
  <c r="BQ106" i="21"/>
  <c r="AQ106" i="21"/>
  <c r="BM106" i="21"/>
  <c r="AM106" i="21"/>
  <c r="BI106" i="21"/>
  <c r="AI106" i="21"/>
  <c r="BR105" i="21"/>
  <c r="AR105" i="21"/>
  <c r="BN105" i="21"/>
  <c r="AN105" i="21"/>
  <c r="CW105" i="21"/>
  <c r="BJ105" i="21"/>
  <c r="AJ105" i="21"/>
  <c r="BS104" i="21"/>
  <c r="AS104" i="21"/>
  <c r="CO104" i="21"/>
  <c r="BO104" i="21"/>
  <c r="AO104" i="21"/>
  <c r="CX104" i="21"/>
  <c r="BK104" i="21"/>
  <c r="AK104" i="21"/>
  <c r="BP103" i="21"/>
  <c r="AP103" i="21"/>
  <c r="CL103" i="21"/>
  <c r="BL103" i="21"/>
  <c r="AL103" i="21"/>
  <c r="BH103" i="21"/>
  <c r="AH103" i="21"/>
  <c r="BQ102" i="21"/>
  <c r="AQ102" i="21"/>
  <c r="BM102" i="21"/>
  <c r="AM102" i="21"/>
  <c r="AV102" i="21"/>
  <c r="BI102" i="21"/>
  <c r="AI102" i="21"/>
  <c r="BR101" i="21"/>
  <c r="AR101" i="21"/>
  <c r="BN101" i="21"/>
  <c r="AN101" i="21"/>
  <c r="BJ101" i="21"/>
  <c r="AJ101" i="21"/>
  <c r="BS100" i="21"/>
  <c r="AS100" i="21"/>
  <c r="BO100" i="21"/>
  <c r="AO100" i="21"/>
  <c r="BK100" i="21"/>
  <c r="AK100" i="21"/>
  <c r="CP99" i="21"/>
  <c r="BP99" i="21"/>
  <c r="AP99" i="21"/>
  <c r="BL99" i="21"/>
  <c r="AL99" i="21"/>
  <c r="BH99" i="21"/>
  <c r="AH99" i="21"/>
  <c r="BQ98" i="21"/>
  <c r="AQ98" i="21"/>
  <c r="BM98" i="21"/>
  <c r="AM98" i="21"/>
  <c r="BV98" i="21"/>
  <c r="BI98" i="21"/>
  <c r="AI98" i="21"/>
  <c r="BR97" i="21"/>
  <c r="AR97" i="21"/>
  <c r="BN97" i="21"/>
  <c r="AN97" i="21"/>
  <c r="BJ97" i="21"/>
  <c r="AJ97" i="21"/>
  <c r="BS96" i="21"/>
  <c r="AS96" i="21"/>
  <c r="BO96" i="21"/>
  <c r="AO96" i="21"/>
  <c r="CK96" i="21"/>
  <c r="BK96" i="21"/>
  <c r="AK96" i="21"/>
  <c r="BP95" i="21"/>
  <c r="AP95" i="21"/>
  <c r="BL95" i="21"/>
  <c r="AL95" i="21"/>
  <c r="BH95" i="21"/>
  <c r="AH95" i="21"/>
  <c r="DD94" i="21"/>
  <c r="BQ94" i="21"/>
  <c r="AQ94" i="21"/>
  <c r="CZ94" i="21"/>
  <c r="BM94" i="21"/>
  <c r="AM94" i="21"/>
  <c r="BI94" i="21"/>
  <c r="AI94" i="21"/>
  <c r="BR93" i="21"/>
  <c r="AR93" i="21"/>
  <c r="DA93" i="21"/>
  <c r="BN93" i="21"/>
  <c r="AN93" i="21"/>
  <c r="BJ93" i="21"/>
  <c r="AJ93" i="21"/>
  <c r="BS92" i="21"/>
  <c r="AS92" i="21"/>
  <c r="DB92" i="21"/>
  <c r="BO92" i="21"/>
  <c r="AO92" i="21"/>
  <c r="BK92" i="21"/>
  <c r="AK92" i="21"/>
  <c r="BP91" i="21"/>
  <c r="AP91" i="21"/>
  <c r="BL91" i="21"/>
  <c r="AL91" i="21"/>
  <c r="BH91" i="21"/>
  <c r="AH91" i="21"/>
  <c r="BQ90" i="21"/>
  <c r="AQ90" i="21"/>
  <c r="BM90" i="21"/>
  <c r="AM90" i="21"/>
  <c r="BI90" i="21"/>
  <c r="AI90" i="21"/>
  <c r="BR89" i="21"/>
  <c r="AR89" i="21"/>
  <c r="CN89" i="21"/>
  <c r="BN89" i="21"/>
  <c r="AN89" i="21"/>
  <c r="BJ89" i="21"/>
  <c r="AJ89" i="21"/>
  <c r="DF88" i="21"/>
  <c r="BS88" i="21"/>
  <c r="AS88" i="21"/>
  <c r="BO88" i="21"/>
  <c r="AO88" i="21"/>
  <c r="CX88" i="21"/>
  <c r="BK88" i="21"/>
  <c r="AK88" i="21"/>
  <c r="BP87" i="21"/>
  <c r="AP87" i="21"/>
  <c r="BL87" i="21"/>
  <c r="AL87" i="21"/>
  <c r="BH87" i="21"/>
  <c r="AH87" i="21"/>
  <c r="BQ86" i="21"/>
  <c r="AQ86" i="21"/>
  <c r="AZ86" i="21"/>
  <c r="BM86" i="21"/>
  <c r="AM86" i="21"/>
  <c r="BI86" i="21"/>
  <c r="AI86" i="21"/>
  <c r="BR85" i="21"/>
  <c r="AR85" i="21"/>
  <c r="BN85" i="21"/>
  <c r="AN85" i="21"/>
  <c r="BJ85" i="21"/>
  <c r="AJ85" i="21"/>
  <c r="BS84" i="21"/>
  <c r="AS84" i="21"/>
  <c r="CB84" i="21"/>
  <c r="BO84" i="21"/>
  <c r="AO84" i="21"/>
  <c r="BK84" i="21"/>
  <c r="AK84" i="21"/>
  <c r="BP83" i="21"/>
  <c r="AP83" i="21"/>
  <c r="BL83" i="21"/>
  <c r="AL83" i="21"/>
  <c r="CU83" i="21"/>
  <c r="BH83" i="21"/>
  <c r="AH83" i="21"/>
  <c r="DD82" i="21"/>
  <c r="BQ82" i="21"/>
  <c r="AQ82" i="21"/>
  <c r="AZ82" i="21"/>
  <c r="BM82" i="21"/>
  <c r="AM82" i="21"/>
  <c r="BI82" i="21"/>
  <c r="AI82" i="21"/>
  <c r="CE81" i="21"/>
  <c r="BR81" i="21"/>
  <c r="AR81" i="21"/>
  <c r="CA81" i="21"/>
  <c r="BN81" i="21"/>
  <c r="AN81" i="21"/>
  <c r="BJ81" i="21"/>
  <c r="AJ81" i="21"/>
  <c r="BS80" i="21"/>
  <c r="AS80" i="21"/>
  <c r="BO80" i="21"/>
  <c r="AO80" i="21"/>
  <c r="BK80" i="21"/>
  <c r="AK80" i="21"/>
  <c r="BP79" i="21"/>
  <c r="AP79" i="21"/>
  <c r="BL79" i="21"/>
  <c r="AL79" i="21"/>
  <c r="CH79" i="21"/>
  <c r="BH79" i="21"/>
  <c r="AH79" i="21"/>
  <c r="BQ78" i="21"/>
  <c r="AQ78" i="21"/>
  <c r="BM78" i="21"/>
  <c r="AM78" i="21"/>
  <c r="BI78" i="21"/>
  <c r="AI78" i="21"/>
  <c r="BR77" i="21"/>
  <c r="AR77" i="21"/>
  <c r="BN77" i="21"/>
  <c r="AN77" i="21"/>
  <c r="BJ77" i="21"/>
  <c r="AJ77" i="21"/>
  <c r="BF76" i="21"/>
  <c r="BS76" i="21"/>
  <c r="AS76" i="21"/>
  <c r="BO76" i="21"/>
  <c r="AO76" i="21"/>
  <c r="BK76" i="21"/>
  <c r="AK76" i="21"/>
  <c r="BP75" i="21"/>
  <c r="AP75" i="21"/>
  <c r="BL75" i="21"/>
  <c r="AL75" i="21"/>
  <c r="BH75" i="21"/>
  <c r="AH75" i="21"/>
  <c r="BQ74" i="21"/>
  <c r="AQ74" i="21"/>
  <c r="BM74" i="21"/>
  <c r="AM74" i="21"/>
  <c r="BI74" i="21"/>
  <c r="AI74" i="21"/>
  <c r="BR73" i="21"/>
  <c r="AR73" i="21"/>
  <c r="BN73" i="21"/>
  <c r="AN73" i="21"/>
  <c r="AW73" i="21"/>
  <c r="BJ73" i="21"/>
  <c r="AJ73" i="21"/>
  <c r="BS72" i="21"/>
  <c r="AS72" i="21"/>
  <c r="BO72" i="21"/>
  <c r="AO72" i="21"/>
  <c r="BK72" i="21"/>
  <c r="AK72" i="21"/>
  <c r="BP71" i="21"/>
  <c r="AP71" i="21"/>
  <c r="AY71" i="21"/>
  <c r="BL71" i="21"/>
  <c r="AL71" i="21"/>
  <c r="BH71" i="21"/>
  <c r="AH71" i="21"/>
  <c r="BQ70" i="21"/>
  <c r="AQ70" i="21"/>
  <c r="CZ70" i="21"/>
  <c r="BM70" i="21"/>
  <c r="AM70" i="21"/>
  <c r="BI70" i="21"/>
  <c r="AI70" i="21"/>
  <c r="BR69" i="21"/>
  <c r="AR69" i="21"/>
  <c r="BN69" i="21"/>
  <c r="AN69" i="21"/>
  <c r="BJ69" i="21"/>
  <c r="AJ69" i="21"/>
  <c r="BS68" i="21"/>
  <c r="AS68" i="21"/>
  <c r="BO68" i="21"/>
  <c r="AO68" i="21"/>
  <c r="BK68" i="21"/>
  <c r="AK68" i="21"/>
  <c r="DC67" i="21"/>
  <c r="BP67" i="21"/>
  <c r="AP67" i="21"/>
  <c r="AA75" i="9" s="1"/>
  <c r="BL67" i="21"/>
  <c r="AL67" i="21"/>
  <c r="W75" i="9" s="1"/>
  <c r="BH67" i="21"/>
  <c r="AH67" i="21"/>
  <c r="BQ66" i="21"/>
  <c r="AQ66" i="21"/>
  <c r="BM66" i="21"/>
  <c r="AM66" i="21"/>
  <c r="BI66" i="21"/>
  <c r="AI66" i="21"/>
  <c r="BE65" i="21"/>
  <c r="BR65" i="21"/>
  <c r="AR65" i="21"/>
  <c r="CA65" i="21"/>
  <c r="BN65" i="21"/>
  <c r="AN65" i="21"/>
  <c r="AW65" i="21"/>
  <c r="BJ65" i="21"/>
  <c r="AJ65" i="21"/>
  <c r="BS64" i="21"/>
  <c r="AS64" i="21"/>
  <c r="CO64" i="21"/>
  <c r="BO64" i="21"/>
  <c r="AO64" i="21"/>
  <c r="BK64" i="21"/>
  <c r="AK64" i="21"/>
  <c r="DC63" i="21"/>
  <c r="BP63" i="21"/>
  <c r="AP63" i="21"/>
  <c r="BL63" i="21"/>
  <c r="AL63" i="21"/>
  <c r="BH63" i="21"/>
  <c r="AH63" i="21"/>
  <c r="CQ62" i="21"/>
  <c r="BQ62" i="21"/>
  <c r="AQ62" i="21"/>
  <c r="BM62" i="21"/>
  <c r="AM62" i="21"/>
  <c r="BI62" i="21"/>
  <c r="AI62" i="21"/>
  <c r="CR61" i="21"/>
  <c r="BR61" i="21"/>
  <c r="AR61" i="21"/>
  <c r="BN61" i="21"/>
  <c r="AN61" i="21"/>
  <c r="CJ61" i="21"/>
  <c r="BJ61" i="21"/>
  <c r="AJ61" i="21"/>
  <c r="BF60" i="21"/>
  <c r="BS60" i="21"/>
  <c r="AS60" i="21"/>
  <c r="BO60" i="21"/>
  <c r="AO60" i="21"/>
  <c r="BK60" i="21"/>
  <c r="AK60" i="21"/>
  <c r="BP59" i="21"/>
  <c r="AP59" i="21"/>
  <c r="BL59" i="21"/>
  <c r="AL59" i="21"/>
  <c r="CU59" i="21"/>
  <c r="BH59" i="21"/>
  <c r="AH59" i="21"/>
  <c r="BQ58" i="21"/>
  <c r="AQ58" i="21"/>
  <c r="BM58" i="21"/>
  <c r="AM58" i="21"/>
  <c r="BI58" i="21"/>
  <c r="AI58" i="21"/>
  <c r="CR57" i="21"/>
  <c r="BR57" i="21"/>
  <c r="AR57" i="21"/>
  <c r="BN57" i="21"/>
  <c r="AN57" i="21"/>
  <c r="BJ57" i="21"/>
  <c r="AJ57" i="21"/>
  <c r="BS56" i="21"/>
  <c r="AS56" i="21"/>
  <c r="BB56" i="21"/>
  <c r="BO56" i="21"/>
  <c r="AO56" i="21"/>
  <c r="BK56" i="21"/>
  <c r="AK56" i="21"/>
  <c r="BP55" i="21"/>
  <c r="AP55" i="21"/>
  <c r="BY55" i="21"/>
  <c r="BL55" i="21"/>
  <c r="AL55" i="21"/>
  <c r="BH55" i="21"/>
  <c r="AH55" i="21"/>
  <c r="BD54" i="21"/>
  <c r="BQ54" i="21"/>
  <c r="AQ54" i="21"/>
  <c r="BM54" i="21"/>
  <c r="AM54" i="21"/>
  <c r="BI54" i="21"/>
  <c r="AI54" i="21"/>
  <c r="CE53" i="21"/>
  <c r="BR53" i="21"/>
  <c r="AR53" i="21"/>
  <c r="BN53" i="21"/>
  <c r="AN53" i="21"/>
  <c r="BW53" i="21"/>
  <c r="BJ53" i="21"/>
  <c r="AJ53" i="21"/>
  <c r="BS52" i="21"/>
  <c r="AS52" i="21"/>
  <c r="BO52" i="21"/>
  <c r="AO52" i="21"/>
  <c r="BK52" i="21"/>
  <c r="AK52" i="21"/>
  <c r="CC51" i="21"/>
  <c r="BP51" i="21"/>
  <c r="AP51" i="21"/>
  <c r="BL51" i="21"/>
  <c r="AL51" i="21"/>
  <c r="BU51" i="21"/>
  <c r="BH51" i="21"/>
  <c r="AH51" i="21"/>
  <c r="BQ50" i="21"/>
  <c r="AQ50" i="21"/>
  <c r="BM50" i="21"/>
  <c r="AM50" i="21"/>
  <c r="BI50" i="21"/>
  <c r="AI50" i="21"/>
  <c r="BR49" i="21"/>
  <c r="AR49" i="21"/>
  <c r="BN49" i="21"/>
  <c r="AN49" i="21"/>
  <c r="CW49" i="21"/>
  <c r="BJ49" i="21"/>
  <c r="AJ49" i="21"/>
  <c r="BS48" i="21"/>
  <c r="AS48" i="21"/>
  <c r="BB48" i="21"/>
  <c r="BO48" i="21"/>
  <c r="AO48" i="21"/>
  <c r="BK48" i="21"/>
  <c r="AK48" i="21"/>
  <c r="BP47" i="21"/>
  <c r="AP47" i="21"/>
  <c r="BL47" i="21"/>
  <c r="AL47" i="21"/>
  <c r="BH47" i="21"/>
  <c r="AH47" i="21"/>
  <c r="BQ46" i="21"/>
  <c r="AQ46" i="21"/>
  <c r="BZ46" i="21"/>
  <c r="BM46" i="21"/>
  <c r="AM46" i="21"/>
  <c r="AV46" i="21"/>
  <c r="BI46" i="21"/>
  <c r="AI46" i="21"/>
  <c r="CE45" i="21"/>
  <c r="BR45" i="21"/>
  <c r="AR45" i="21"/>
  <c r="BN45" i="21"/>
  <c r="AN45" i="21"/>
  <c r="BW45" i="21"/>
  <c r="BJ45" i="21"/>
  <c r="AJ45" i="21"/>
  <c r="BS44" i="21"/>
  <c r="AS44" i="21"/>
  <c r="BO44" i="21"/>
  <c r="AO44" i="21"/>
  <c r="BX44" i="21"/>
  <c r="BK44" i="21"/>
  <c r="AK44" i="21"/>
  <c r="BP43" i="21"/>
  <c r="AP43" i="21"/>
  <c r="AA88" i="9" s="1"/>
  <c r="AY43" i="21"/>
  <c r="BL43" i="21"/>
  <c r="AL43" i="21"/>
  <c r="BH43" i="21"/>
  <c r="AH43" i="21"/>
  <c r="BQ42" i="21"/>
  <c r="AQ42" i="21"/>
  <c r="CM42" i="21"/>
  <c r="BM42" i="21"/>
  <c r="AM42" i="21"/>
  <c r="BI42" i="21"/>
  <c r="AI42" i="21"/>
  <c r="BR41" i="21"/>
  <c r="AR41" i="21"/>
  <c r="AC82" i="9" s="1"/>
  <c r="BA41" i="21"/>
  <c r="Y120" i="9" s="1"/>
  <c r="BN41" i="21"/>
  <c r="AN41" i="21"/>
  <c r="Y82" i="9" s="1"/>
  <c r="BJ41" i="21"/>
  <c r="AJ41" i="21"/>
  <c r="U82" i="9" s="1"/>
  <c r="BS40" i="21"/>
  <c r="AS40" i="21"/>
  <c r="DB40" i="21"/>
  <c r="BO40" i="21"/>
  <c r="AO40" i="21"/>
  <c r="BK40" i="21"/>
  <c r="AK40" i="21"/>
  <c r="BP39" i="21"/>
  <c r="AP39" i="21"/>
  <c r="BL39" i="21"/>
  <c r="AL39" i="21"/>
  <c r="BU39" i="21"/>
  <c r="BH39" i="21"/>
  <c r="AH39" i="21"/>
  <c r="BQ38" i="21"/>
  <c r="AQ38" i="21"/>
  <c r="BM38" i="21"/>
  <c r="AM38" i="21"/>
  <c r="BI38" i="21"/>
  <c r="AI38" i="21"/>
  <c r="BR37" i="21"/>
  <c r="AR37" i="21"/>
  <c r="BN37" i="21"/>
  <c r="AN37" i="21"/>
  <c r="BJ37" i="21"/>
  <c r="AJ37" i="21"/>
  <c r="BS36" i="21"/>
  <c r="AS36" i="21"/>
  <c r="BO36" i="21"/>
  <c r="AO36" i="21"/>
  <c r="CX36" i="21"/>
  <c r="BK36" i="21"/>
  <c r="AK36" i="21"/>
  <c r="BP35" i="21"/>
  <c r="AP35" i="21"/>
  <c r="AY35" i="21"/>
  <c r="BL35" i="21"/>
  <c r="AL35" i="21"/>
  <c r="BU35" i="21"/>
  <c r="BH35" i="21"/>
  <c r="AH35" i="21"/>
  <c r="CQ34" i="21"/>
  <c r="BQ34" i="21"/>
  <c r="AQ34" i="21"/>
  <c r="BM34" i="21"/>
  <c r="AM34" i="21"/>
  <c r="BI34" i="21"/>
  <c r="AI34" i="21"/>
  <c r="BR33" i="21"/>
  <c r="AR33" i="21"/>
  <c r="BN33" i="21"/>
  <c r="AN33" i="21"/>
  <c r="BJ33" i="21"/>
  <c r="AJ33" i="21"/>
  <c r="BS32" i="21"/>
  <c r="AS32" i="21"/>
  <c r="BO32" i="21"/>
  <c r="AO32" i="21"/>
  <c r="BK32" i="21"/>
  <c r="AK32" i="21"/>
  <c r="CP31" i="21"/>
  <c r="BP31" i="21"/>
  <c r="AP31" i="21"/>
  <c r="CY31" i="21"/>
  <c r="BL31" i="21"/>
  <c r="AL31" i="21"/>
  <c r="BH31" i="21"/>
  <c r="AH31" i="21"/>
  <c r="CQ30" i="21"/>
  <c r="BQ30" i="21"/>
  <c r="AQ30" i="21"/>
  <c r="CZ30" i="21"/>
  <c r="BM30" i="21"/>
  <c r="AM30" i="21"/>
  <c r="BI30" i="21"/>
  <c r="AI30" i="21"/>
  <c r="BR29" i="21"/>
  <c r="AR29" i="21"/>
  <c r="BN29" i="21"/>
  <c r="AN29" i="21"/>
  <c r="CJ29" i="21"/>
  <c r="BJ29" i="21"/>
  <c r="AJ29" i="21"/>
  <c r="BS28" i="21"/>
  <c r="AS28" i="21"/>
  <c r="CO28" i="21"/>
  <c r="BO28" i="21"/>
  <c r="AO28" i="21"/>
  <c r="BK28" i="21"/>
  <c r="AK28" i="21"/>
  <c r="BP27" i="21"/>
  <c r="AP27" i="21"/>
  <c r="BY27" i="21"/>
  <c r="BL27" i="21"/>
  <c r="AL27" i="21"/>
  <c r="CU27" i="21"/>
  <c r="BH27" i="21"/>
  <c r="AH27" i="21"/>
  <c r="BQ26" i="21"/>
  <c r="AQ26" i="21"/>
  <c r="BM26" i="21"/>
  <c r="AM26" i="21"/>
  <c r="BI26" i="21"/>
  <c r="AI26" i="21"/>
  <c r="BR25" i="21"/>
  <c r="AR25" i="21"/>
  <c r="BN25" i="21"/>
  <c r="AN25" i="21"/>
  <c r="BJ25" i="21"/>
  <c r="AJ25" i="21"/>
  <c r="BS24" i="21"/>
  <c r="AS24" i="21"/>
  <c r="BO24" i="21"/>
  <c r="AO24" i="21"/>
  <c r="BK24" i="21"/>
  <c r="AK24" i="21"/>
  <c r="BP23" i="21"/>
  <c r="AP23" i="21"/>
  <c r="BL23" i="21"/>
  <c r="AL23" i="21"/>
  <c r="BH23" i="21"/>
  <c r="AH23" i="21"/>
  <c r="BQ22" i="21"/>
  <c r="AQ22" i="21"/>
  <c r="BZ22" i="21"/>
  <c r="BM22" i="21"/>
  <c r="AM22" i="21"/>
  <c r="BI22" i="21"/>
  <c r="AI22" i="21"/>
  <c r="BR21" i="21"/>
  <c r="AR21" i="21"/>
  <c r="BN21" i="21"/>
  <c r="AN21" i="21"/>
  <c r="BJ21" i="21"/>
  <c r="AJ21" i="21"/>
  <c r="BS20" i="21"/>
  <c r="AS20" i="21"/>
  <c r="BO20" i="21"/>
  <c r="AO20" i="21"/>
  <c r="BK20" i="21"/>
  <c r="AK20" i="21"/>
  <c r="BP19" i="21"/>
  <c r="AP19" i="21"/>
  <c r="BL19" i="21"/>
  <c r="AL19" i="21"/>
  <c r="BH19" i="21"/>
  <c r="AH19" i="21"/>
  <c r="AZ18" i="21"/>
  <c r="X142" i="9" s="1"/>
  <c r="BM18" i="21"/>
  <c r="AM18" i="21"/>
  <c r="AV18" i="21"/>
  <c r="T142" i="9" s="1"/>
  <c r="BI18" i="21"/>
  <c r="AI18" i="21"/>
  <c r="CE17" i="21"/>
  <c r="BR17" i="21"/>
  <c r="AR17" i="21"/>
  <c r="BN17" i="21"/>
  <c r="AN17" i="21"/>
  <c r="BJ17" i="21"/>
  <c r="AJ17" i="21"/>
  <c r="CS16" i="21"/>
  <c r="BS16" i="21"/>
  <c r="AS16" i="21"/>
  <c r="BO16" i="21"/>
  <c r="AO16" i="21"/>
  <c r="BK16" i="21"/>
  <c r="AK16" i="21"/>
  <c r="BP15" i="21"/>
  <c r="AP15" i="21"/>
  <c r="BL15" i="21"/>
  <c r="AL15" i="21"/>
  <c r="BH15" i="21"/>
  <c r="AH15" i="21"/>
  <c r="BQ14" i="21"/>
  <c r="AQ14" i="21"/>
  <c r="BM14" i="21"/>
  <c r="AM14" i="21"/>
  <c r="BI14" i="21"/>
  <c r="AI14" i="21"/>
  <c r="BR13" i="21"/>
  <c r="AR13" i="21"/>
  <c r="BA13" i="21"/>
  <c r="BN13" i="21"/>
  <c r="AN13" i="21"/>
  <c r="BJ13" i="21"/>
  <c r="AJ13" i="21"/>
  <c r="BF12" i="21"/>
  <c r="BS12" i="21"/>
  <c r="AS12" i="21"/>
  <c r="BO12" i="21"/>
  <c r="AO12" i="21"/>
  <c r="BK12" i="21"/>
  <c r="AK12" i="21"/>
  <c r="BP11" i="21"/>
  <c r="AP11" i="21"/>
  <c r="BL11" i="21"/>
  <c r="AL11" i="21"/>
  <c r="BH11" i="21"/>
  <c r="AH11" i="21"/>
  <c r="CD10" i="21"/>
  <c r="BQ10" i="21"/>
  <c r="AQ10" i="21"/>
  <c r="BM10" i="21"/>
  <c r="AM10" i="21"/>
  <c r="AV10" i="21"/>
  <c r="BI10" i="21"/>
  <c r="AI10" i="21"/>
  <c r="CR9" i="21"/>
  <c r="BR9" i="21"/>
  <c r="AR9" i="21"/>
  <c r="BN9" i="21"/>
  <c r="AN9" i="21"/>
  <c r="BJ9" i="21"/>
  <c r="AJ9" i="21"/>
  <c r="BS8" i="21"/>
  <c r="AS8" i="21"/>
  <c r="DB8" i="21"/>
  <c r="BO8" i="21"/>
  <c r="AO8" i="21"/>
  <c r="BK8" i="21"/>
  <c r="AK8" i="21"/>
  <c r="BP7" i="21"/>
  <c r="AP7" i="21"/>
  <c r="BL7" i="21"/>
  <c r="AL7" i="21"/>
  <c r="CU7" i="21"/>
  <c r="BH7" i="21"/>
  <c r="AH7" i="21"/>
  <c r="BQ6" i="21"/>
  <c r="AQ6" i="21"/>
  <c r="BM6" i="21"/>
  <c r="AM6" i="21"/>
  <c r="AV6" i="21"/>
  <c r="BI6" i="21"/>
  <c r="AI6" i="21"/>
  <c r="BH5" i="7"/>
  <c r="AH5" i="7"/>
  <c r="AL5" i="7"/>
  <c r="BL5" i="7"/>
  <c r="BP5" i="7"/>
  <c r="AP5" i="7"/>
  <c r="CU6" i="7"/>
  <c r="AH6" i="7"/>
  <c r="AL6" i="7"/>
  <c r="AP6" i="7"/>
  <c r="AH7" i="7"/>
  <c r="AL7" i="7"/>
  <c r="AP7" i="7"/>
  <c r="AH8" i="7"/>
  <c r="AL8" i="7"/>
  <c r="AP8" i="7"/>
  <c r="AH9" i="7"/>
  <c r="AL9" i="7"/>
  <c r="AR9" i="7"/>
  <c r="AK10" i="7"/>
  <c r="AO10" i="7"/>
  <c r="AS10" i="7"/>
  <c r="AL11" i="7"/>
  <c r="AP11" i="7"/>
  <c r="AJ12" i="7"/>
  <c r="AN12" i="7"/>
  <c r="AR12" i="7"/>
  <c r="AK13" i="7"/>
  <c r="AO13" i="7"/>
  <c r="AS13" i="7"/>
  <c r="AM14" i="7"/>
  <c r="AR14" i="7"/>
  <c r="AK15" i="7"/>
  <c r="AO15" i="7"/>
  <c r="AS15" i="7"/>
  <c r="AL16" i="7"/>
  <c r="AP16" i="7"/>
  <c r="AH17" i="7"/>
  <c r="AL17" i="7"/>
  <c r="AP17" i="7"/>
  <c r="AM18" i="7"/>
  <c r="AQ18" i="7"/>
  <c r="AM19" i="7"/>
  <c r="AQ19" i="7"/>
  <c r="AN20" i="7"/>
  <c r="AR20" i="7"/>
  <c r="AK21" i="7"/>
  <c r="AO21" i="7"/>
  <c r="AS21" i="7"/>
  <c r="AL22" i="7"/>
  <c r="AP22" i="7"/>
  <c r="AJ23" i="7"/>
  <c r="AN23" i="7"/>
  <c r="AR23" i="7"/>
  <c r="AK24" i="7"/>
  <c r="AP24" i="7"/>
  <c r="AJ25" i="7"/>
  <c r="AO25" i="7"/>
  <c r="AI26" i="7"/>
  <c r="AN26" i="7"/>
  <c r="AR26" i="7"/>
  <c r="AK27" i="7"/>
  <c r="AP27" i="7"/>
  <c r="AI28" i="7"/>
  <c r="AM28" i="7"/>
  <c r="AQ28" i="7"/>
  <c r="AJ29" i="7"/>
  <c r="AN29" i="7"/>
  <c r="AR29" i="7"/>
  <c r="AK30" i="7"/>
  <c r="AO30" i="7"/>
  <c r="AS30" i="7"/>
  <c r="AN31" i="7"/>
  <c r="AR31" i="7"/>
  <c r="AN32" i="7"/>
  <c r="AR32" i="7"/>
  <c r="AK33" i="7"/>
  <c r="AO33" i="7"/>
  <c r="AS33" i="7"/>
  <c r="AM34" i="7"/>
  <c r="AQ34" i="7"/>
  <c r="AI35" i="7"/>
  <c r="AM35" i="7"/>
  <c r="AQ35" i="7"/>
  <c r="AK36" i="7"/>
  <c r="AO36" i="7"/>
  <c r="AS36" i="7"/>
  <c r="AM37" i="7"/>
  <c r="AQ37" i="7"/>
  <c r="AI38" i="7"/>
  <c r="AM38" i="7"/>
  <c r="AQ38" i="7"/>
  <c r="AN39" i="7"/>
  <c r="AR39" i="7"/>
  <c r="AK40" i="7"/>
  <c r="AO40" i="7"/>
  <c r="AH41" i="7"/>
  <c r="AL41" i="7"/>
  <c r="AQ41" i="7"/>
  <c r="AK42" i="7"/>
  <c r="AO42" i="7"/>
  <c r="AS42" i="7"/>
  <c r="AL43" i="7"/>
  <c r="AN44" i="7"/>
  <c r="AR44" i="7"/>
  <c r="AK45" i="7"/>
  <c r="AO45" i="7"/>
  <c r="AI46" i="7"/>
  <c r="AM46" i="7"/>
  <c r="AR46" i="7"/>
  <c r="AO47" i="7"/>
  <c r="AS47" i="7"/>
  <c r="AL48" i="7"/>
  <c r="AP48" i="7"/>
  <c r="AH49" i="7"/>
  <c r="AL49" i="7"/>
  <c r="AQ49" i="7"/>
  <c r="AP50" i="7"/>
  <c r="AL51" i="7"/>
  <c r="AP51" i="7"/>
  <c r="AI52" i="7"/>
  <c r="AM52" i="7"/>
  <c r="AR52" i="7"/>
  <c r="AK53" i="7"/>
  <c r="AO53" i="7"/>
  <c r="AI54" i="7"/>
  <c r="AN54" i="7"/>
  <c r="AR54" i="7"/>
  <c r="AL55" i="7"/>
  <c r="AP55" i="7"/>
  <c r="AN56" i="7"/>
  <c r="AR56" i="7"/>
  <c r="AK57" i="7"/>
  <c r="AP57" i="7"/>
  <c r="AJ58" i="7"/>
  <c r="AN58" i="7"/>
  <c r="AR58" i="7"/>
  <c r="AK59" i="7"/>
  <c r="AP59" i="7"/>
  <c r="AN60" i="7"/>
  <c r="AR60" i="7"/>
  <c r="AK61" i="7"/>
  <c r="AO61" i="7"/>
  <c r="AM62" i="7"/>
  <c r="AQ62" i="7"/>
  <c r="AJ63" i="7"/>
  <c r="AN63" i="7"/>
  <c r="AS63" i="7"/>
  <c r="AL64" i="7"/>
  <c r="AP64" i="7"/>
  <c r="AN65" i="7"/>
  <c r="AR65" i="7"/>
  <c r="AK66" i="7"/>
  <c r="AO66" i="7"/>
  <c r="AS66" i="7"/>
  <c r="AK67" i="7"/>
  <c r="AO67" i="7"/>
  <c r="AS67" i="7"/>
  <c r="AL68" i="7"/>
  <c r="AM69" i="7"/>
  <c r="AQ69" i="7"/>
  <c r="AJ70" i="7"/>
  <c r="AN70" i="7"/>
  <c r="AR70" i="7"/>
  <c r="AL71" i="7"/>
  <c r="AR71" i="7"/>
  <c r="AL72" i="7"/>
  <c r="AP72" i="7"/>
  <c r="AI73" i="7"/>
  <c r="AM73" i="7"/>
  <c r="AQ73" i="7"/>
  <c r="AI74" i="7"/>
  <c r="AN74" i="7"/>
  <c r="AS74" i="7"/>
  <c r="AK75" i="7"/>
  <c r="AO75" i="7"/>
  <c r="AS75" i="7"/>
  <c r="AL76" i="7"/>
  <c r="AP76" i="7"/>
  <c r="AI77" i="7"/>
  <c r="AM77" i="7"/>
  <c r="AQ77" i="7"/>
  <c r="AJ78" i="7"/>
  <c r="AN78" i="7"/>
  <c r="AR78" i="7"/>
  <c r="AK79" i="7"/>
  <c r="AO79" i="7"/>
  <c r="AS79" i="7"/>
  <c r="AQ80" i="7"/>
  <c r="AI81" i="7"/>
  <c r="AM81" i="7"/>
  <c r="AQ81" i="7"/>
  <c r="AK82" i="7"/>
  <c r="AO82" i="7"/>
  <c r="AS82" i="7"/>
  <c r="AL83" i="7"/>
  <c r="AP83" i="7"/>
  <c r="AH84" i="7"/>
  <c r="AL84" i="7"/>
  <c r="AP84" i="7"/>
  <c r="AI85" i="7"/>
  <c r="AN85" i="7"/>
  <c r="AR85" i="7"/>
  <c r="AJ86" i="7"/>
  <c r="AN86" i="7"/>
  <c r="AL87" i="7"/>
  <c r="AP87" i="7"/>
  <c r="AH88" i="7"/>
  <c r="AL88" i="7"/>
  <c r="AP88" i="7"/>
  <c r="AI89" i="7"/>
  <c r="AM89" i="7"/>
  <c r="AQ89" i="7"/>
  <c r="AN90" i="7"/>
  <c r="AR90" i="7"/>
  <c r="AK91" i="7"/>
  <c r="AP91" i="7"/>
  <c r="AH92" i="7"/>
  <c r="AL92" i="7"/>
  <c r="AP92" i="7"/>
  <c r="AI93" i="7"/>
  <c r="AR93" i="7"/>
  <c r="AL94" i="7"/>
  <c r="AP94" i="7"/>
  <c r="AI95" i="7"/>
  <c r="AM95" i="7"/>
  <c r="AQ95" i="7"/>
  <c r="AJ96" i="7"/>
  <c r="AN96" i="7"/>
  <c r="AR96" i="7"/>
  <c r="AK97" i="7"/>
  <c r="AO97" i="7"/>
  <c r="AS97" i="7"/>
  <c r="AM98" i="7"/>
  <c r="AR98" i="7"/>
  <c r="AL99" i="7"/>
  <c r="AP99" i="7"/>
  <c r="AI100" i="7"/>
  <c r="AS100" i="7"/>
  <c r="AL101" i="7"/>
  <c r="AQ101" i="7"/>
  <c r="AN102" i="7"/>
  <c r="AR102" i="7"/>
  <c r="AK103" i="7"/>
  <c r="AO103" i="7"/>
  <c r="AS103" i="7"/>
  <c r="AO104" i="7"/>
  <c r="AI105" i="7"/>
  <c r="AO106" i="7"/>
  <c r="AS106" i="7"/>
  <c r="AK107" i="7"/>
  <c r="AO107" i="7"/>
  <c r="AS107" i="7"/>
  <c r="AL108" i="7"/>
  <c r="AQ108" i="7"/>
  <c r="AI109" i="7"/>
  <c r="AM109" i="7"/>
  <c r="AQ109" i="7"/>
  <c r="AI110" i="7"/>
  <c r="AN110" i="7"/>
  <c r="AR110" i="7"/>
  <c r="AK111" i="7"/>
  <c r="AO111" i="7"/>
  <c r="AS111" i="7"/>
  <c r="AL112" i="7"/>
  <c r="AQ112" i="7"/>
  <c r="AI113" i="7"/>
  <c r="AN113" i="7"/>
  <c r="AR113" i="7"/>
  <c r="AO114" i="7"/>
  <c r="AS114" i="7"/>
  <c r="AL115" i="7"/>
  <c r="AP115" i="7"/>
  <c r="AM116" i="7"/>
  <c r="AQ116" i="7"/>
  <c r="AP117" i="7"/>
  <c r="AI118" i="7"/>
  <c r="AM118" i="7"/>
  <c r="AQ118" i="7"/>
  <c r="AI119" i="7"/>
  <c r="AM119" i="7"/>
  <c r="AQ119" i="7"/>
  <c r="AQ120" i="7"/>
  <c r="AQ121" i="7"/>
  <c r="AJ122" i="7"/>
  <c r="AN122" i="7"/>
  <c r="AR122" i="7"/>
  <c r="AN123" i="7"/>
  <c r="AR123" i="7"/>
  <c r="AO124" i="7"/>
  <c r="AS124" i="7"/>
  <c r="AL125" i="7"/>
  <c r="AP125" i="7"/>
  <c r="AH126" i="7"/>
  <c r="AL126" i="7"/>
  <c r="AP126" i="7"/>
  <c r="AI127" i="7"/>
  <c r="AM127" i="7"/>
  <c r="AQ127" i="7"/>
  <c r="AN128" i="7"/>
  <c r="AR128" i="7"/>
  <c r="AK129" i="7"/>
  <c r="AO129" i="7"/>
  <c r="AS129" i="7"/>
  <c r="AL130" i="7"/>
  <c r="AP130" i="7"/>
  <c r="AH131" i="7"/>
  <c r="AL131" i="7"/>
  <c r="AP131" i="7"/>
  <c r="AI132" i="7"/>
  <c r="AM132" i="7"/>
  <c r="AQ132" i="7"/>
  <c r="AM133" i="7"/>
  <c r="AQ133" i="7"/>
  <c r="AN134" i="7"/>
  <c r="AR134" i="7"/>
  <c r="AK135" i="7"/>
  <c r="AO135" i="7"/>
  <c r="AS135" i="7"/>
  <c r="AL136" i="7"/>
  <c r="AP136" i="7"/>
  <c r="AI137" i="7"/>
  <c r="AM137" i="7"/>
  <c r="AQ137" i="7"/>
  <c r="AJ138" i="7"/>
  <c r="AN138" i="7"/>
  <c r="AR138" i="7"/>
  <c r="AJ139" i="7"/>
  <c r="AN139" i="7"/>
  <c r="AR139" i="7"/>
  <c r="AJ140" i="7"/>
  <c r="AN140" i="7"/>
  <c r="AJ141" i="7"/>
  <c r="AN141" i="7"/>
  <c r="AR141" i="7"/>
  <c r="AJ142" i="7"/>
  <c r="AN142" i="7"/>
  <c r="AS142" i="7"/>
  <c r="AK102" i="7"/>
  <c r="AK104" i="7"/>
  <c r="BS5" i="21"/>
  <c r="AS5" i="21"/>
  <c r="BO5" i="21"/>
  <c r="AO5" i="21"/>
  <c r="BK5" i="21"/>
  <c r="AK5" i="21"/>
  <c r="BO81" i="21"/>
  <c r="AO81" i="21"/>
  <c r="CS169" i="21"/>
  <c r="BS169" i="21"/>
  <c r="AS169" i="21"/>
  <c r="CF157" i="21"/>
  <c r="BS157" i="21"/>
  <c r="AS157" i="21"/>
  <c r="DD187" i="21"/>
  <c r="AQ187" i="21" s="1"/>
  <c r="AB151" i="9" s="1"/>
  <c r="AB162" i="9" s="1"/>
  <c r="DE189" i="21"/>
  <c r="BP178" i="21"/>
  <c r="AP178" i="21"/>
  <c r="BY178" i="21"/>
  <c r="BL178" i="21"/>
  <c r="AL178" i="21"/>
  <c r="BH178" i="21"/>
  <c r="AH178" i="21"/>
  <c r="BQ177" i="21"/>
  <c r="AQ177" i="21"/>
  <c r="BM177" i="21"/>
  <c r="AM177" i="21"/>
  <c r="BV177" i="21"/>
  <c r="BI177" i="21"/>
  <c r="AI177" i="21"/>
  <c r="BR176" i="21"/>
  <c r="AR176" i="21"/>
  <c r="BA176" i="21"/>
  <c r="BN176" i="21"/>
  <c r="AN176" i="21"/>
  <c r="BJ176" i="21"/>
  <c r="AJ176" i="21"/>
  <c r="BS175" i="21"/>
  <c r="AS175" i="21"/>
  <c r="BO175" i="21"/>
  <c r="AO175" i="21"/>
  <c r="BK175" i="21"/>
  <c r="AK175" i="21"/>
  <c r="BP174" i="21"/>
  <c r="AP174" i="21"/>
  <c r="BL174" i="21"/>
  <c r="AL174" i="21"/>
  <c r="BU174" i="21"/>
  <c r="BH174" i="21"/>
  <c r="AH174" i="21"/>
  <c r="BQ173" i="21"/>
  <c r="AQ173" i="21"/>
  <c r="CM173" i="21"/>
  <c r="BM173" i="21"/>
  <c r="AM173" i="21"/>
  <c r="CI173" i="21"/>
  <c r="BI173" i="21"/>
  <c r="AI173" i="21"/>
  <c r="CR172" i="21"/>
  <c r="BR172" i="21"/>
  <c r="AR172" i="21"/>
  <c r="BA172" i="21"/>
  <c r="BN172" i="21"/>
  <c r="AN172" i="21"/>
  <c r="BJ172" i="21"/>
  <c r="AJ172" i="21"/>
  <c r="BS171" i="21"/>
  <c r="AS171" i="21"/>
  <c r="BO171" i="21"/>
  <c r="AO171" i="21"/>
  <c r="BK171" i="21"/>
  <c r="AK171" i="21"/>
  <c r="BP170" i="21"/>
  <c r="AP170" i="21"/>
  <c r="AA103" i="9" s="1"/>
  <c r="BL170" i="21"/>
  <c r="AL170" i="21"/>
  <c r="W103" i="9" s="1"/>
  <c r="CU170" i="21"/>
  <c r="BH170" i="21"/>
  <c r="AH170" i="21"/>
  <c r="S103" i="9" s="1"/>
  <c r="CQ169" i="21"/>
  <c r="BQ169" i="21"/>
  <c r="AQ169" i="21"/>
  <c r="BM169" i="21"/>
  <c r="AM169" i="21"/>
  <c r="BI169" i="21"/>
  <c r="AI169" i="21"/>
  <c r="BR168" i="21"/>
  <c r="AR168" i="21"/>
  <c r="BN168" i="21"/>
  <c r="AN168" i="21"/>
  <c r="BW168" i="21"/>
  <c r="BJ168" i="21"/>
  <c r="AJ168" i="21"/>
  <c r="BS167" i="21"/>
  <c r="AS167" i="21"/>
  <c r="BO167" i="21"/>
  <c r="AO167" i="21"/>
  <c r="BK167" i="21"/>
  <c r="AK167" i="21"/>
  <c r="BP166" i="21"/>
  <c r="AP166" i="21"/>
  <c r="BL166" i="21"/>
  <c r="AL166" i="21"/>
  <c r="BH166" i="21"/>
  <c r="AH166" i="21"/>
  <c r="CQ165" i="21"/>
  <c r="BQ165" i="21"/>
  <c r="AQ165" i="21"/>
  <c r="AB102" i="9" s="1"/>
  <c r="BM165" i="21"/>
  <c r="AM165" i="21"/>
  <c r="X102" i="9" s="1"/>
  <c r="AV165" i="21"/>
  <c r="T140" i="9" s="1"/>
  <c r="BI165" i="21"/>
  <c r="AI165" i="21"/>
  <c r="T102" i="9" s="1"/>
  <c r="BR164" i="21"/>
  <c r="AR164" i="21"/>
  <c r="CN164" i="21"/>
  <c r="BN164" i="21"/>
  <c r="AN164" i="21"/>
  <c r="BJ164" i="21"/>
  <c r="AJ164" i="21"/>
  <c r="BS163" i="21"/>
  <c r="AS163" i="21"/>
  <c r="BO163" i="21"/>
  <c r="AO163" i="21"/>
  <c r="BK163" i="21"/>
  <c r="AK163" i="21"/>
  <c r="BP162" i="21"/>
  <c r="AP162" i="21"/>
  <c r="AY162" i="21"/>
  <c r="BL162" i="21"/>
  <c r="AL162" i="21"/>
  <c r="BH162" i="21"/>
  <c r="AH162" i="21"/>
  <c r="BD161" i="21"/>
  <c r="BQ161" i="21"/>
  <c r="AQ161" i="21"/>
  <c r="CZ161" i="21"/>
  <c r="BM161" i="21"/>
  <c r="AM161" i="21"/>
  <c r="BI161" i="21"/>
  <c r="AI161" i="21"/>
  <c r="BR160" i="21"/>
  <c r="AR160" i="21"/>
  <c r="BN160" i="21"/>
  <c r="AN160" i="21"/>
  <c r="CJ160" i="21"/>
  <c r="BJ160" i="21"/>
  <c r="AJ160" i="21"/>
  <c r="BS159" i="21"/>
  <c r="AS159" i="21"/>
  <c r="CB159" i="21"/>
  <c r="BO159" i="21"/>
  <c r="AO159" i="21"/>
  <c r="CX159" i="21"/>
  <c r="BK159" i="21"/>
  <c r="AK159" i="21"/>
  <c r="BC158" i="21"/>
  <c r="BP158" i="21"/>
  <c r="AP158" i="21"/>
  <c r="BL158" i="21"/>
  <c r="AL158" i="21"/>
  <c r="AU158" i="21"/>
  <c r="BH158" i="21"/>
  <c r="AH158" i="21"/>
  <c r="CQ157" i="21"/>
  <c r="BQ157" i="21"/>
  <c r="AQ157" i="21"/>
  <c r="BM157" i="21"/>
  <c r="AM157" i="21"/>
  <c r="BI157" i="21"/>
  <c r="AI157" i="21"/>
  <c r="BR156" i="21"/>
  <c r="AR156" i="21"/>
  <c r="BN156" i="21"/>
  <c r="AN156" i="21"/>
  <c r="CW156" i="21"/>
  <c r="BJ156" i="21"/>
  <c r="AJ156" i="21"/>
  <c r="CS155" i="21"/>
  <c r="BS155" i="21"/>
  <c r="AS155" i="21"/>
  <c r="BO155" i="21"/>
  <c r="AO155" i="21"/>
  <c r="BK155" i="21"/>
  <c r="AK155" i="21"/>
  <c r="BP154" i="21"/>
  <c r="AP154" i="21"/>
  <c r="AY154" i="21"/>
  <c r="BL154" i="21"/>
  <c r="AL154" i="21"/>
  <c r="BH154" i="21"/>
  <c r="AH154" i="21"/>
  <c r="BQ153" i="21"/>
  <c r="AQ153" i="21"/>
  <c r="BM153" i="21"/>
  <c r="AM153" i="21"/>
  <c r="BI153" i="21"/>
  <c r="AI153" i="21"/>
  <c r="BR152" i="21"/>
  <c r="AR152" i="21"/>
  <c r="CN152" i="21"/>
  <c r="BN152" i="21"/>
  <c r="AN152" i="21"/>
  <c r="BJ152" i="21"/>
  <c r="AJ152" i="21"/>
  <c r="BS151" i="21"/>
  <c r="AS151" i="21"/>
  <c r="BO151" i="21"/>
  <c r="AO151" i="21"/>
  <c r="BK151" i="21"/>
  <c r="AK151" i="21"/>
  <c r="BP150" i="21"/>
  <c r="AP150" i="21"/>
  <c r="BL150" i="21"/>
  <c r="AL150" i="21"/>
  <c r="BH150" i="21"/>
  <c r="AH150" i="21"/>
  <c r="BQ149" i="21"/>
  <c r="AQ149" i="21"/>
  <c r="BM149" i="21"/>
  <c r="AM149" i="21"/>
  <c r="BI149" i="21"/>
  <c r="AI149" i="21"/>
  <c r="BE148" i="21"/>
  <c r="BR148" i="21"/>
  <c r="AR148" i="21"/>
  <c r="BN148" i="21"/>
  <c r="AN148" i="21"/>
  <c r="BJ148" i="21"/>
  <c r="AJ148" i="21"/>
  <c r="BS147" i="21"/>
  <c r="AS147" i="21"/>
  <c r="BO147" i="21"/>
  <c r="AO147" i="21"/>
  <c r="BX147" i="21"/>
  <c r="BK147" i="21"/>
  <c r="AK147" i="21"/>
  <c r="DC146" i="21"/>
  <c r="BP146" i="21"/>
  <c r="AP146" i="21"/>
  <c r="BL146" i="21"/>
  <c r="AL146" i="21"/>
  <c r="AU146" i="21"/>
  <c r="BH146" i="21"/>
  <c r="AH146" i="21"/>
  <c r="BQ145" i="21"/>
  <c r="AQ145" i="21"/>
  <c r="BM145" i="21"/>
  <c r="AM145" i="21"/>
  <c r="BI145" i="21"/>
  <c r="AI145" i="21"/>
  <c r="BR144" i="21"/>
  <c r="AR144" i="21"/>
  <c r="BN144" i="21"/>
  <c r="AN144" i="21"/>
  <c r="BJ144" i="21"/>
  <c r="AJ144" i="21"/>
  <c r="BF143" i="21"/>
  <c r="BS143" i="21"/>
  <c r="AS143" i="21"/>
  <c r="BO143" i="21"/>
  <c r="AO143" i="21"/>
  <c r="BK143" i="21"/>
  <c r="AK143" i="21"/>
  <c r="BP142" i="21"/>
  <c r="AP142" i="21"/>
  <c r="BL142" i="21"/>
  <c r="AL142" i="21"/>
  <c r="BH142" i="21"/>
  <c r="AH142" i="21"/>
  <c r="BQ141" i="21"/>
  <c r="AQ141" i="21"/>
  <c r="CZ141" i="21"/>
  <c r="BM141" i="21"/>
  <c r="AM141" i="21"/>
  <c r="BI141" i="21"/>
  <c r="AI141" i="21"/>
  <c r="BR140" i="21"/>
  <c r="AR140" i="21"/>
  <c r="BA140" i="21"/>
  <c r="BN140" i="21"/>
  <c r="AN140" i="21"/>
  <c r="BJ140" i="21"/>
  <c r="AJ140" i="21"/>
  <c r="CB139" i="21"/>
  <c r="BO139" i="21"/>
  <c r="AO139" i="21"/>
  <c r="BK139" i="21"/>
  <c r="AK139" i="21"/>
  <c r="BP138" i="21"/>
  <c r="AP138" i="21"/>
  <c r="BL138" i="21"/>
  <c r="AL138" i="21"/>
  <c r="CU138" i="21"/>
  <c r="BH138" i="21"/>
  <c r="AH138" i="21"/>
  <c r="BQ137" i="21"/>
  <c r="AQ137" i="21"/>
  <c r="BM137" i="21"/>
  <c r="AM137" i="21"/>
  <c r="BI137" i="21"/>
  <c r="AI137" i="21"/>
  <c r="BR136" i="21"/>
  <c r="AR136" i="21"/>
  <c r="BA136" i="21"/>
  <c r="BN136" i="21"/>
  <c r="AN136" i="21"/>
  <c r="CW136" i="21"/>
  <c r="BJ136" i="21"/>
  <c r="AJ136" i="21"/>
  <c r="BS135" i="21"/>
  <c r="AS135" i="21"/>
  <c r="BB135" i="21"/>
  <c r="BO135" i="21"/>
  <c r="AO135" i="21"/>
  <c r="CX135" i="21"/>
  <c r="BK135" i="21"/>
  <c r="AK135" i="21"/>
  <c r="BP134" i="21"/>
  <c r="AP134" i="21"/>
  <c r="BL134" i="21"/>
  <c r="AL134" i="21"/>
  <c r="CH134" i="21"/>
  <c r="BH134" i="21"/>
  <c r="AH134" i="21"/>
  <c r="BD133" i="21"/>
  <c r="BQ133" i="21"/>
  <c r="AQ133" i="21"/>
  <c r="BM133" i="21"/>
  <c r="AM133" i="21"/>
  <c r="BI133" i="21"/>
  <c r="AI133" i="21"/>
  <c r="BR132" i="21"/>
  <c r="AR132" i="21"/>
  <c r="BN132" i="21"/>
  <c r="AN132" i="21"/>
  <c r="BW132" i="21"/>
  <c r="BJ132" i="21"/>
  <c r="AJ132" i="21"/>
  <c r="BS131" i="21"/>
  <c r="AS131" i="21"/>
  <c r="BO131" i="21"/>
  <c r="AO131" i="21"/>
  <c r="CX131" i="21"/>
  <c r="BK131" i="21"/>
  <c r="AK131" i="21"/>
  <c r="BP130" i="21"/>
  <c r="AP130" i="21"/>
  <c r="AY130" i="21"/>
  <c r="BL130" i="21"/>
  <c r="AL130" i="21"/>
  <c r="AU130" i="21"/>
  <c r="BH130" i="21"/>
  <c r="AH130" i="21"/>
  <c r="CD129" i="21"/>
  <c r="BQ129" i="21"/>
  <c r="AQ129" i="21"/>
  <c r="CZ129" i="21"/>
  <c r="BM129" i="21"/>
  <c r="AM129" i="21"/>
  <c r="CI129" i="21"/>
  <c r="BI129" i="21"/>
  <c r="AI129" i="21"/>
  <c r="CE128" i="21"/>
  <c r="BR128" i="21"/>
  <c r="AR128" i="21"/>
  <c r="BN128" i="21"/>
  <c r="AN128" i="21"/>
  <c r="CJ128" i="21"/>
  <c r="BJ128" i="21"/>
  <c r="AJ128" i="21"/>
  <c r="CS127" i="21"/>
  <c r="BS127" i="21"/>
  <c r="AS127" i="21"/>
  <c r="BO127" i="21"/>
  <c r="AO127" i="21"/>
  <c r="CX127" i="21"/>
  <c r="BK127" i="21"/>
  <c r="AK127" i="21"/>
  <c r="BP126" i="21"/>
  <c r="AP126" i="21"/>
  <c r="BL126" i="21"/>
  <c r="AL126" i="21"/>
  <c r="BH126" i="21"/>
  <c r="AH126" i="21"/>
  <c r="CQ125" i="21"/>
  <c r="BQ125" i="21"/>
  <c r="AQ125" i="21"/>
  <c r="BM125" i="21"/>
  <c r="AM125" i="21"/>
  <c r="BI125" i="21"/>
  <c r="AI125" i="21"/>
  <c r="BR124" i="21"/>
  <c r="AR124" i="21"/>
  <c r="BN124" i="21"/>
  <c r="AN124" i="21"/>
  <c r="CJ124" i="21"/>
  <c r="BJ124" i="21"/>
  <c r="AJ124" i="21"/>
  <c r="BF123" i="21"/>
  <c r="BS123" i="21"/>
  <c r="AS123" i="21"/>
  <c r="BO123" i="21"/>
  <c r="AO123" i="21"/>
  <c r="BK123" i="21"/>
  <c r="AK123" i="21"/>
  <c r="BP122" i="21"/>
  <c r="AP122" i="21"/>
  <c r="CL122" i="21"/>
  <c r="BL122" i="21"/>
  <c r="AL122" i="21"/>
  <c r="BH122" i="21"/>
  <c r="AH122" i="21"/>
  <c r="DD121" i="21"/>
  <c r="BQ121" i="21"/>
  <c r="AQ121" i="21"/>
  <c r="AZ121" i="21"/>
  <c r="BM121" i="21"/>
  <c r="AM121" i="21"/>
  <c r="BI121" i="21"/>
  <c r="AI121" i="21"/>
  <c r="BR120" i="21"/>
  <c r="AR120" i="21"/>
  <c r="BN120" i="21"/>
  <c r="AN120" i="21"/>
  <c r="BJ120" i="21"/>
  <c r="AJ120" i="21"/>
  <c r="BS119" i="21"/>
  <c r="AS119" i="21"/>
  <c r="BO119" i="21"/>
  <c r="AO119" i="21"/>
  <c r="BK119" i="21"/>
  <c r="AK119" i="21"/>
  <c r="BC118" i="21"/>
  <c r="BP118" i="21"/>
  <c r="AP118" i="21"/>
  <c r="BL118" i="21"/>
  <c r="AL118" i="21"/>
  <c r="CH118" i="21"/>
  <c r="BH118" i="21"/>
  <c r="AH118" i="21"/>
  <c r="CQ117" i="21"/>
  <c r="BQ117" i="21"/>
  <c r="AQ117" i="21"/>
  <c r="BM117" i="21"/>
  <c r="AM117" i="21"/>
  <c r="AV117" i="21"/>
  <c r="BI117" i="21"/>
  <c r="AI117" i="21"/>
  <c r="BR116" i="21"/>
  <c r="AR116" i="21"/>
  <c r="BN116" i="21"/>
  <c r="AN116" i="21"/>
  <c r="BJ116" i="21"/>
  <c r="AJ116" i="21"/>
  <c r="CS115" i="21"/>
  <c r="BS115" i="21"/>
  <c r="AS115" i="21"/>
  <c r="CO115" i="21"/>
  <c r="BO115" i="21"/>
  <c r="AO115" i="21"/>
  <c r="BK115" i="21"/>
  <c r="AK115" i="21"/>
  <c r="BP114" i="21"/>
  <c r="AP114" i="21"/>
  <c r="BL114" i="21"/>
  <c r="AL114" i="21"/>
  <c r="BH114" i="21"/>
  <c r="AH114" i="21"/>
  <c r="CQ113" i="21"/>
  <c r="BQ113" i="21"/>
  <c r="AQ113" i="21"/>
  <c r="BM113" i="21"/>
  <c r="AM113" i="21"/>
  <c r="BI113" i="21"/>
  <c r="AI113" i="21"/>
  <c r="BR112" i="21"/>
  <c r="AR112" i="21"/>
  <c r="BA112" i="21"/>
  <c r="BN112" i="21"/>
  <c r="AN112" i="21"/>
  <c r="BJ112" i="21"/>
  <c r="AJ112" i="21"/>
  <c r="DF111" i="21"/>
  <c r="BS111" i="21"/>
  <c r="AS111" i="21"/>
  <c r="BO111" i="21"/>
  <c r="AO111" i="21"/>
  <c r="BK111" i="21"/>
  <c r="AK111" i="21"/>
  <c r="BP110" i="21"/>
  <c r="AP110" i="21"/>
  <c r="BL110" i="21"/>
  <c r="AL110" i="21"/>
  <c r="BH110" i="21"/>
  <c r="AH110" i="21"/>
  <c r="CD109" i="21"/>
  <c r="BQ109" i="21"/>
  <c r="AQ109" i="21"/>
  <c r="BM109" i="21"/>
  <c r="AM109" i="21"/>
  <c r="BI109" i="21"/>
  <c r="AI109" i="21"/>
  <c r="BR108" i="21"/>
  <c r="AR108" i="21"/>
  <c r="DA108" i="21"/>
  <c r="BN108" i="21"/>
  <c r="AN108" i="21"/>
  <c r="BW108" i="21"/>
  <c r="BJ108" i="21"/>
  <c r="AJ108" i="21"/>
  <c r="CS107" i="21"/>
  <c r="BS107" i="21"/>
  <c r="AS107" i="21"/>
  <c r="BO107" i="21"/>
  <c r="AO107" i="21"/>
  <c r="AX107" i="21"/>
  <c r="BK107" i="21"/>
  <c r="AK107" i="21"/>
  <c r="BP106" i="21"/>
  <c r="AP106" i="21"/>
  <c r="BL106" i="21"/>
  <c r="AL106" i="21"/>
  <c r="CU106" i="21"/>
  <c r="BH106" i="21"/>
  <c r="AH106" i="21"/>
  <c r="CD105" i="21"/>
  <c r="BQ105" i="21"/>
  <c r="AQ105" i="21"/>
  <c r="BM105" i="21"/>
  <c r="AM105" i="21"/>
  <c r="BI105" i="21"/>
  <c r="AI105" i="21"/>
  <c r="BR104" i="21"/>
  <c r="AR104" i="21"/>
  <c r="BN104" i="21"/>
  <c r="AN104" i="21"/>
  <c r="CJ104" i="21"/>
  <c r="BJ104" i="21"/>
  <c r="AJ104" i="21"/>
  <c r="BS103" i="21"/>
  <c r="AS103" i="21"/>
  <c r="BO103" i="21"/>
  <c r="AO103" i="21"/>
  <c r="BK103" i="21"/>
  <c r="AK103" i="21"/>
  <c r="BP102" i="21"/>
  <c r="AP102" i="21"/>
  <c r="BL102" i="21"/>
  <c r="AL102" i="21"/>
  <c r="BH102" i="21"/>
  <c r="AH102" i="21"/>
  <c r="CQ101" i="21"/>
  <c r="BQ101" i="21"/>
  <c r="AQ101" i="21"/>
  <c r="BZ101" i="21"/>
  <c r="BM101" i="21"/>
  <c r="AM101" i="21"/>
  <c r="BI101" i="21"/>
  <c r="AI101" i="21"/>
  <c r="BR100" i="21"/>
  <c r="AR100" i="21"/>
  <c r="BN100" i="21"/>
  <c r="AN100" i="21"/>
  <c r="CJ100" i="21"/>
  <c r="BJ100" i="21"/>
  <c r="AJ100" i="21"/>
  <c r="BS99" i="21"/>
  <c r="AS99" i="21"/>
  <c r="BO99" i="21"/>
  <c r="AO99" i="21"/>
  <c r="BK99" i="21"/>
  <c r="AK99" i="21"/>
  <c r="BP98" i="21"/>
  <c r="AP98" i="21"/>
  <c r="BL98" i="21"/>
  <c r="AL98" i="21"/>
  <c r="AU98" i="21"/>
  <c r="BH98" i="21"/>
  <c r="AH98" i="21"/>
  <c r="BQ97" i="21"/>
  <c r="AQ97" i="21"/>
  <c r="AZ97" i="21"/>
  <c r="BM97" i="21"/>
  <c r="AM97" i="21"/>
  <c r="BI97" i="21"/>
  <c r="AI97" i="21"/>
  <c r="BR96" i="21"/>
  <c r="AR96" i="21"/>
  <c r="BN96" i="21"/>
  <c r="AN96" i="21"/>
  <c r="BJ96" i="21"/>
  <c r="AJ96" i="21"/>
  <c r="BS95" i="21"/>
  <c r="AS95" i="21"/>
  <c r="BB95" i="21"/>
  <c r="BO95" i="21"/>
  <c r="AO95" i="21"/>
  <c r="CK95" i="21"/>
  <c r="BK95" i="21"/>
  <c r="AK95" i="21"/>
  <c r="CC94" i="21"/>
  <c r="BP94" i="21"/>
  <c r="AP94" i="21"/>
  <c r="BL94" i="21"/>
  <c r="AL94" i="21"/>
  <c r="BH94" i="21"/>
  <c r="AH94" i="21"/>
  <c r="BQ93" i="21"/>
  <c r="AQ93" i="21"/>
  <c r="BM93" i="21"/>
  <c r="AM93" i="21"/>
  <c r="BI93" i="21"/>
  <c r="AI93" i="21"/>
  <c r="BR92" i="21"/>
  <c r="AR92" i="21"/>
  <c r="BN92" i="21"/>
  <c r="AN92" i="21"/>
  <c r="AW92" i="21"/>
  <c r="BJ92" i="21"/>
  <c r="AJ92" i="21"/>
  <c r="BS91" i="21"/>
  <c r="AS91" i="21"/>
  <c r="BB91" i="21"/>
  <c r="BO91" i="21"/>
  <c r="AO91" i="21"/>
  <c r="CK91" i="21"/>
  <c r="BK91" i="21"/>
  <c r="AK91" i="21"/>
  <c r="BP90" i="21"/>
  <c r="AP90" i="21"/>
  <c r="AY90" i="21"/>
  <c r="BL90" i="21"/>
  <c r="AL90" i="21"/>
  <c r="BH90" i="21"/>
  <c r="AH90" i="21"/>
  <c r="BQ89" i="21"/>
  <c r="AQ89" i="21"/>
  <c r="BM89" i="21"/>
  <c r="AM89" i="21"/>
  <c r="CV89" i="21"/>
  <c r="BI89" i="21"/>
  <c r="AI89" i="21"/>
  <c r="BR88" i="21"/>
  <c r="AR88" i="21"/>
  <c r="BN88" i="21"/>
  <c r="AN88" i="21"/>
  <c r="BJ88" i="21"/>
  <c r="AJ88" i="21"/>
  <c r="BS87" i="21"/>
  <c r="AS87" i="21"/>
  <c r="BO87" i="21"/>
  <c r="AO87" i="21"/>
  <c r="BK87" i="21"/>
  <c r="AK87" i="21"/>
  <c r="BP86" i="21"/>
  <c r="AP86" i="21"/>
  <c r="CY86" i="21"/>
  <c r="BL86" i="21"/>
  <c r="AL86" i="21"/>
  <c r="BH86" i="21"/>
  <c r="AH86" i="21"/>
  <c r="BQ85" i="21"/>
  <c r="AQ85" i="21"/>
  <c r="BM85" i="21"/>
  <c r="AM85" i="21"/>
  <c r="BI85" i="21"/>
  <c r="AI85" i="21"/>
  <c r="BR84" i="21"/>
  <c r="AR84" i="21"/>
  <c r="BN84" i="21"/>
  <c r="AN84" i="21"/>
  <c r="BJ84" i="21"/>
  <c r="AJ84" i="21"/>
  <c r="BS83" i="21"/>
  <c r="AS83" i="21"/>
  <c r="BO83" i="21"/>
  <c r="AO83" i="21"/>
  <c r="BX83" i="21"/>
  <c r="BK83" i="21"/>
  <c r="AK83" i="21"/>
  <c r="BC82" i="21"/>
  <c r="BP82" i="21"/>
  <c r="AP82" i="21"/>
  <c r="BL82" i="21"/>
  <c r="AL82" i="21"/>
  <c r="BH82" i="21"/>
  <c r="AH82" i="21"/>
  <c r="DD81" i="21"/>
  <c r="BQ81" i="21"/>
  <c r="AQ81" i="21"/>
  <c r="BM81" i="21"/>
  <c r="AM81" i="21"/>
  <c r="BI81" i="21"/>
  <c r="AI81" i="21"/>
  <c r="BR80" i="21"/>
  <c r="AR80" i="21"/>
  <c r="BA80" i="21"/>
  <c r="BN80" i="21"/>
  <c r="AN80" i="21"/>
  <c r="CJ80" i="21"/>
  <c r="BJ80" i="21"/>
  <c r="AJ80" i="21"/>
  <c r="CF79" i="21"/>
  <c r="BS79" i="21"/>
  <c r="AS79" i="21"/>
  <c r="BB79" i="21"/>
  <c r="BO79" i="21"/>
  <c r="AO79" i="21"/>
  <c r="BX79" i="21"/>
  <c r="BK79" i="21"/>
  <c r="AK79" i="21"/>
  <c r="BP78" i="21"/>
  <c r="AP78" i="21"/>
  <c r="BL78" i="21"/>
  <c r="AL78" i="21"/>
  <c r="BH78" i="21"/>
  <c r="AH78" i="21"/>
  <c r="CD77" i="21"/>
  <c r="BQ77" i="21"/>
  <c r="AQ77" i="21"/>
  <c r="BM77" i="21"/>
  <c r="AM77" i="21"/>
  <c r="BI77" i="21"/>
  <c r="AI77" i="21"/>
  <c r="CE76" i="21"/>
  <c r="BR76" i="21"/>
  <c r="AR76" i="21"/>
  <c r="CN76" i="21"/>
  <c r="BN76" i="21"/>
  <c r="AN76" i="21"/>
  <c r="BJ76" i="21"/>
  <c r="AJ76" i="21"/>
  <c r="BS75" i="21"/>
  <c r="AS75" i="21"/>
  <c r="BB75" i="21"/>
  <c r="BO75" i="21"/>
  <c r="AO75" i="21"/>
  <c r="BK75" i="21"/>
  <c r="AK75" i="21"/>
  <c r="BP74" i="21"/>
  <c r="AP74" i="21"/>
  <c r="AY74" i="21"/>
  <c r="BL74" i="21"/>
  <c r="AL74" i="21"/>
  <c r="BH74" i="21"/>
  <c r="AH74" i="21"/>
  <c r="BQ73" i="21"/>
  <c r="AQ73" i="21"/>
  <c r="BM73" i="21"/>
  <c r="AM73" i="21"/>
  <c r="BI73" i="21"/>
  <c r="AI73" i="21"/>
  <c r="DE72" i="21"/>
  <c r="BR72" i="21"/>
  <c r="AR72" i="21"/>
  <c r="BN72" i="21"/>
  <c r="AN72" i="21"/>
  <c r="BJ72" i="21"/>
  <c r="AJ72" i="21"/>
  <c r="BF71" i="21"/>
  <c r="BS71" i="21"/>
  <c r="AS71" i="21"/>
  <c r="BO71" i="21"/>
  <c r="AO71" i="21"/>
  <c r="BX71" i="21"/>
  <c r="BK71" i="21"/>
  <c r="AK71" i="21"/>
  <c r="CP70" i="21"/>
  <c r="BP70" i="21"/>
  <c r="AP70" i="21"/>
  <c r="BL70" i="21"/>
  <c r="AL70" i="21"/>
  <c r="BH70" i="21"/>
  <c r="AH70" i="21"/>
  <c r="BQ69" i="21"/>
  <c r="AQ69" i="21"/>
  <c r="AZ69" i="21"/>
  <c r="BM69" i="21"/>
  <c r="AM69" i="21"/>
  <c r="BI69" i="21"/>
  <c r="AI69" i="21"/>
  <c r="CE68" i="21"/>
  <c r="BR68" i="21"/>
  <c r="AR68" i="21"/>
  <c r="CA68" i="21"/>
  <c r="BN68" i="21"/>
  <c r="AN68" i="21"/>
  <c r="BJ68" i="21"/>
  <c r="AJ68" i="21"/>
  <c r="BS67" i="21"/>
  <c r="AS67" i="21"/>
  <c r="AD75" i="9" s="1"/>
  <c r="BO67" i="21"/>
  <c r="AO67" i="21"/>
  <c r="AX67" i="21"/>
  <c r="BK67" i="21"/>
  <c r="AK67" i="21"/>
  <c r="BP66" i="21"/>
  <c r="AP66" i="21"/>
  <c r="BL66" i="21"/>
  <c r="AL66" i="21"/>
  <c r="AU66" i="21"/>
  <c r="BH66" i="21"/>
  <c r="AH66" i="21"/>
  <c r="DD65" i="21"/>
  <c r="BQ65" i="21"/>
  <c r="AQ65" i="21"/>
  <c r="CM65" i="21"/>
  <c r="BM65" i="21"/>
  <c r="AM65" i="21"/>
  <c r="BI65" i="21"/>
  <c r="AI65" i="21"/>
  <c r="BR64" i="21"/>
  <c r="AR64" i="21"/>
  <c r="BN64" i="21"/>
  <c r="AN64" i="21"/>
  <c r="CW64" i="21"/>
  <c r="BJ64" i="21"/>
  <c r="AJ64" i="21"/>
  <c r="BS63" i="21"/>
  <c r="AS63" i="21"/>
  <c r="BO63" i="21"/>
  <c r="AO63" i="21"/>
  <c r="BK63" i="21"/>
  <c r="AK63" i="21"/>
  <c r="BP62" i="21"/>
  <c r="AP62" i="21"/>
  <c r="BY62" i="21"/>
  <c r="BL62" i="21"/>
  <c r="AL62" i="21"/>
  <c r="BU62" i="21"/>
  <c r="BH62" i="21"/>
  <c r="AH62" i="21"/>
  <c r="CD61" i="21"/>
  <c r="BQ61" i="21"/>
  <c r="AQ61" i="21"/>
  <c r="AZ61" i="21"/>
  <c r="BM61" i="21"/>
  <c r="AM61" i="21"/>
  <c r="BI61" i="21"/>
  <c r="AI61" i="21"/>
  <c r="BR60" i="21"/>
  <c r="AR60" i="21"/>
  <c r="BN60" i="21"/>
  <c r="AN60" i="21"/>
  <c r="CW60" i="21"/>
  <c r="BJ60" i="21"/>
  <c r="AJ60" i="21"/>
  <c r="BS59" i="21"/>
  <c r="AS59" i="21"/>
  <c r="BO59" i="21"/>
  <c r="AO59" i="21"/>
  <c r="BK59" i="21"/>
  <c r="AK59" i="21"/>
  <c r="BP58" i="21"/>
  <c r="AP58" i="21"/>
  <c r="AY58" i="21"/>
  <c r="BL58" i="21"/>
  <c r="AL58" i="21"/>
  <c r="CU58" i="21"/>
  <c r="BH58" i="21"/>
  <c r="AH58" i="21"/>
  <c r="BQ57" i="21"/>
  <c r="AQ57" i="21"/>
  <c r="BM57" i="21"/>
  <c r="AM57" i="21"/>
  <c r="BI57" i="21"/>
  <c r="AI57" i="21"/>
  <c r="BR56" i="21"/>
  <c r="AR56" i="21"/>
  <c r="CA56" i="21"/>
  <c r="BN56" i="21"/>
  <c r="AN56" i="21"/>
  <c r="BW56" i="21"/>
  <c r="BJ56" i="21"/>
  <c r="AJ56" i="21"/>
  <c r="BS55" i="21"/>
  <c r="AS55" i="21"/>
  <c r="BO55" i="21"/>
  <c r="AO55" i="21"/>
  <c r="BK55" i="21"/>
  <c r="AK55" i="21"/>
  <c r="BC54" i="21"/>
  <c r="BP54" i="21"/>
  <c r="AP54" i="21"/>
  <c r="AY54" i="21"/>
  <c r="BL54" i="21"/>
  <c r="AL54" i="21"/>
  <c r="BH54" i="21"/>
  <c r="AH54" i="21"/>
  <c r="DD53" i="21"/>
  <c r="BQ53" i="21"/>
  <c r="AQ53" i="21"/>
  <c r="BM53" i="21"/>
  <c r="AM53" i="21"/>
  <c r="BI53" i="21"/>
  <c r="AI53" i="21"/>
  <c r="DE52" i="21"/>
  <c r="BR52" i="21"/>
  <c r="AR52" i="21"/>
  <c r="BN52" i="21"/>
  <c r="AN52" i="21"/>
  <c r="BJ52" i="21"/>
  <c r="AJ52" i="21"/>
  <c r="CS51" i="21"/>
  <c r="BS51" i="21"/>
  <c r="AS51" i="21"/>
  <c r="BO51" i="21"/>
  <c r="AO51" i="21"/>
  <c r="BX51" i="21"/>
  <c r="BK51" i="21"/>
  <c r="AK51" i="21"/>
  <c r="CC50" i="21"/>
  <c r="BP50" i="21"/>
  <c r="AP50" i="21"/>
  <c r="BL50" i="21"/>
  <c r="AL50" i="21"/>
  <c r="BH50" i="21"/>
  <c r="AH50" i="21"/>
  <c r="CQ49" i="21"/>
  <c r="BQ49" i="21"/>
  <c r="AQ49" i="21"/>
  <c r="BM49" i="21"/>
  <c r="AM49" i="21"/>
  <c r="BI49" i="21"/>
  <c r="AI49" i="21"/>
  <c r="BR48" i="21"/>
  <c r="AR48" i="21"/>
  <c r="BN48" i="21"/>
  <c r="AN48" i="21"/>
  <c r="BJ48" i="21"/>
  <c r="AJ48" i="21"/>
  <c r="CF47" i="21"/>
  <c r="BS47" i="21"/>
  <c r="AS47" i="21"/>
  <c r="DB47" i="21"/>
  <c r="BO47" i="21"/>
  <c r="AO47" i="21"/>
  <c r="CX47" i="21"/>
  <c r="BK47" i="21"/>
  <c r="AK47" i="21"/>
  <c r="DC46" i="21"/>
  <c r="BP46" i="21"/>
  <c r="AP46" i="21"/>
  <c r="BL46" i="21"/>
  <c r="AL46" i="21"/>
  <c r="BH46" i="21"/>
  <c r="AH46" i="21"/>
  <c r="BQ45" i="21"/>
  <c r="AQ45" i="21"/>
  <c r="BM45" i="21"/>
  <c r="AM45" i="21"/>
  <c r="BI45" i="21"/>
  <c r="AI45" i="21"/>
  <c r="BR44" i="21"/>
  <c r="AR44" i="21"/>
  <c r="BN44" i="21"/>
  <c r="AN44" i="21"/>
  <c r="AW44" i="21"/>
  <c r="BJ44" i="21"/>
  <c r="AJ44" i="21"/>
  <c r="BS43" i="21"/>
  <c r="AS43" i="21"/>
  <c r="AD88" i="9" s="1"/>
  <c r="BO43" i="21"/>
  <c r="AO43" i="21"/>
  <c r="BK43" i="21"/>
  <c r="AK43" i="21"/>
  <c r="BP42" i="21"/>
  <c r="AP42" i="21"/>
  <c r="AA99" i="9" s="1"/>
  <c r="BL42" i="21"/>
  <c r="AL42" i="21"/>
  <c r="BH42" i="21"/>
  <c r="AH42" i="21"/>
  <c r="BQ41" i="21"/>
  <c r="AQ41" i="21"/>
  <c r="AB82" i="9" s="1"/>
  <c r="AZ41" i="21"/>
  <c r="X120" i="9" s="1"/>
  <c r="BM41" i="21"/>
  <c r="AM41" i="21"/>
  <c r="X82" i="9" s="1"/>
  <c r="BI41" i="21"/>
  <c r="AI41" i="21"/>
  <c r="DE40" i="21"/>
  <c r="BR40" i="21"/>
  <c r="AR40" i="21"/>
  <c r="BN40" i="21"/>
  <c r="AN40" i="21"/>
  <c r="BJ40" i="21"/>
  <c r="AJ40" i="21"/>
  <c r="BS39" i="21"/>
  <c r="AS39" i="21"/>
  <c r="BO39" i="21"/>
  <c r="AO39" i="21"/>
  <c r="BK39" i="21"/>
  <c r="AK39" i="21"/>
  <c r="BP38" i="21"/>
  <c r="AP38" i="21"/>
  <c r="BL38" i="21"/>
  <c r="AL38" i="21"/>
  <c r="BH38" i="21"/>
  <c r="AH38" i="21"/>
  <c r="BQ37" i="21"/>
  <c r="AQ37" i="21"/>
  <c r="BM37" i="21"/>
  <c r="AM37" i="21"/>
  <c r="BI37" i="21"/>
  <c r="AI37" i="21"/>
  <c r="DE36" i="21"/>
  <c r="BR36" i="21"/>
  <c r="AR36" i="21"/>
  <c r="BN36" i="21"/>
  <c r="AN36" i="21"/>
  <c r="CW36" i="21"/>
  <c r="BJ36" i="21"/>
  <c r="AJ36" i="21"/>
  <c r="BS35" i="21"/>
  <c r="AS35" i="21"/>
  <c r="BO35" i="21"/>
  <c r="AO35" i="21"/>
  <c r="BX35" i="21"/>
  <c r="BK35" i="21"/>
  <c r="AK35" i="21"/>
  <c r="BP34" i="21"/>
  <c r="AP34" i="21"/>
  <c r="CY34" i="21"/>
  <c r="BL34" i="21"/>
  <c r="AL34" i="21"/>
  <c r="AU34" i="21"/>
  <c r="BH34" i="21"/>
  <c r="AH34" i="21"/>
  <c r="BQ33" i="21"/>
  <c r="AQ33" i="21"/>
  <c r="BM33" i="21"/>
  <c r="AM33" i="21"/>
  <c r="BI33" i="21"/>
  <c r="AI33" i="21"/>
  <c r="CE32" i="21"/>
  <c r="BR32" i="21"/>
  <c r="AR32" i="21"/>
  <c r="DA32" i="21"/>
  <c r="BN32" i="21"/>
  <c r="AN32" i="21"/>
  <c r="BW32" i="21"/>
  <c r="BJ32" i="21"/>
  <c r="AJ32" i="21"/>
  <c r="BS31" i="21"/>
  <c r="AS31" i="21"/>
  <c r="BO31" i="21"/>
  <c r="AO31" i="21"/>
  <c r="CK31" i="21"/>
  <c r="BK31" i="21"/>
  <c r="AK31" i="21"/>
  <c r="DC30" i="21"/>
  <c r="BP30" i="21"/>
  <c r="AP30" i="21"/>
  <c r="BL30" i="21"/>
  <c r="AL30" i="21"/>
  <c r="BH30" i="21"/>
  <c r="AH30" i="21"/>
  <c r="BQ29" i="21"/>
  <c r="AQ29" i="21"/>
  <c r="BZ29" i="21"/>
  <c r="BM29" i="21"/>
  <c r="AM29" i="21"/>
  <c r="BV29" i="21"/>
  <c r="BI29" i="21"/>
  <c r="AI29" i="21"/>
  <c r="BR28" i="21"/>
  <c r="AR28" i="21"/>
  <c r="BA28" i="21"/>
  <c r="BN28" i="21"/>
  <c r="AN28" i="21"/>
  <c r="BJ28" i="21"/>
  <c r="AJ28" i="21"/>
  <c r="BS27" i="21"/>
  <c r="AS27" i="21"/>
  <c r="CB27" i="21"/>
  <c r="BO27" i="21"/>
  <c r="AO27" i="21"/>
  <c r="CX27" i="21"/>
  <c r="BK27" i="21"/>
  <c r="AK27" i="21"/>
  <c r="BP26" i="21"/>
  <c r="AP26" i="21"/>
  <c r="CY26" i="21"/>
  <c r="BL26" i="21"/>
  <c r="AL26" i="21"/>
  <c r="CH26" i="21"/>
  <c r="BH26" i="21"/>
  <c r="AH26" i="21"/>
  <c r="BQ25" i="21"/>
  <c r="AQ25" i="21"/>
  <c r="AZ25" i="21"/>
  <c r="BM25" i="21"/>
  <c r="AM25" i="21"/>
  <c r="BI25" i="21"/>
  <c r="AI25" i="21"/>
  <c r="BE24" i="21"/>
  <c r="BR24" i="21"/>
  <c r="AR24" i="21"/>
  <c r="BN24" i="21"/>
  <c r="AN24" i="21"/>
  <c r="BJ24" i="21"/>
  <c r="AJ24" i="21"/>
  <c r="CS23" i="21"/>
  <c r="BS23" i="21"/>
  <c r="AS23" i="21"/>
  <c r="CO23" i="21"/>
  <c r="BO23" i="21"/>
  <c r="AO23" i="21"/>
  <c r="BK23" i="21"/>
  <c r="AK23" i="21"/>
  <c r="BP22" i="21"/>
  <c r="AP22" i="21"/>
  <c r="AY22" i="21"/>
  <c r="BL22" i="21"/>
  <c r="AL22" i="21"/>
  <c r="BH22" i="21"/>
  <c r="AH22" i="21"/>
  <c r="BQ21" i="21"/>
  <c r="AQ21" i="21"/>
  <c r="BZ21" i="21"/>
  <c r="BM21" i="21"/>
  <c r="AM21" i="21"/>
  <c r="BV21" i="21"/>
  <c r="BI21" i="21"/>
  <c r="AI21" i="21"/>
  <c r="CR20" i="21"/>
  <c r="BR20" i="21"/>
  <c r="AR20" i="21"/>
  <c r="CA20" i="21"/>
  <c r="BN20" i="21"/>
  <c r="AN20" i="21"/>
  <c r="AW20" i="21"/>
  <c r="BJ20" i="21"/>
  <c r="AJ20" i="21"/>
  <c r="BS19" i="21"/>
  <c r="AS19" i="21"/>
  <c r="BB19" i="21"/>
  <c r="BO19" i="21"/>
  <c r="AO19" i="21"/>
  <c r="CK19" i="21"/>
  <c r="BK19" i="21"/>
  <c r="AK19" i="21"/>
  <c r="BP18" i="21"/>
  <c r="AP18" i="21"/>
  <c r="BL18" i="21"/>
  <c r="AL18" i="21"/>
  <c r="BH18" i="21"/>
  <c r="AH18" i="21"/>
  <c r="BQ17" i="21"/>
  <c r="AQ17" i="21"/>
  <c r="AZ17" i="21"/>
  <c r="BM17" i="21"/>
  <c r="AM17" i="21"/>
  <c r="BI17" i="21"/>
  <c r="AI17" i="21"/>
  <c r="BR16" i="21"/>
  <c r="AR16" i="21"/>
  <c r="BA16" i="21"/>
  <c r="BN16" i="21"/>
  <c r="AN16" i="21"/>
  <c r="CJ16" i="21"/>
  <c r="BJ16" i="21"/>
  <c r="AJ16" i="21"/>
  <c r="BS15" i="21"/>
  <c r="AS15" i="21"/>
  <c r="BB15" i="21"/>
  <c r="BO15" i="21"/>
  <c r="AO15" i="21"/>
  <c r="BK15" i="21"/>
  <c r="AK15" i="21"/>
  <c r="BP14" i="21"/>
  <c r="AP14" i="21"/>
  <c r="CY14" i="21"/>
  <c r="BL14" i="21"/>
  <c r="AL14" i="21"/>
  <c r="BH14" i="21"/>
  <c r="AH14" i="21"/>
  <c r="CQ13" i="21"/>
  <c r="BQ13" i="21"/>
  <c r="AQ13" i="21"/>
  <c r="BM13" i="21"/>
  <c r="AM13" i="21"/>
  <c r="BI13" i="21"/>
  <c r="AI13" i="21"/>
  <c r="BR12" i="21"/>
  <c r="AR12" i="21"/>
  <c r="BN12" i="21"/>
  <c r="AN12" i="21"/>
  <c r="AW12" i="21"/>
  <c r="BJ12" i="21"/>
  <c r="AJ12" i="21"/>
  <c r="BS11" i="21"/>
  <c r="AS11" i="21"/>
  <c r="BO11" i="21"/>
  <c r="AO11" i="21"/>
  <c r="BX11" i="21"/>
  <c r="BK11" i="21"/>
  <c r="AK11" i="21"/>
  <c r="BP10" i="21"/>
  <c r="AP10" i="21"/>
  <c r="CY10" i="21"/>
  <c r="BL10" i="21"/>
  <c r="AL10" i="21"/>
  <c r="BH10" i="21"/>
  <c r="AH10" i="21"/>
  <c r="BQ9" i="21"/>
  <c r="AQ9" i="21"/>
  <c r="CZ9" i="21"/>
  <c r="BM9" i="21"/>
  <c r="AM9" i="21"/>
  <c r="BI9" i="21"/>
  <c r="AI9" i="21"/>
  <c r="BR8" i="21"/>
  <c r="AR8" i="21"/>
  <c r="BN8" i="21"/>
  <c r="AN8" i="21"/>
  <c r="BJ8" i="21"/>
  <c r="AJ8" i="21"/>
  <c r="BS7" i="21"/>
  <c r="AS7" i="21"/>
  <c r="BO7" i="21"/>
  <c r="AO7" i="21"/>
  <c r="BK7" i="21"/>
  <c r="AK7" i="21"/>
  <c r="CP6" i="21"/>
  <c r="BP6" i="21"/>
  <c r="AP6" i="21"/>
  <c r="BL6" i="21"/>
  <c r="AL6" i="21"/>
  <c r="BH6" i="21"/>
  <c r="AH6" i="21"/>
  <c r="AM5" i="7"/>
  <c r="BM5" i="7"/>
  <c r="AQ5" i="7"/>
  <c r="BQ5" i="7"/>
  <c r="CZ6" i="7"/>
  <c r="AM6" i="7"/>
  <c r="AQ6" i="7"/>
  <c r="AI7" i="7"/>
  <c r="AM7" i="7"/>
  <c r="AQ7" i="7"/>
  <c r="AI8" i="7"/>
  <c r="AM8" i="7"/>
  <c r="AQ8" i="7"/>
  <c r="AI9" i="7"/>
  <c r="AN9" i="7"/>
  <c r="AS9" i="7"/>
  <c r="AL10" i="7"/>
  <c r="AP10" i="7"/>
  <c r="AI11" i="7"/>
  <c r="AQ11" i="7"/>
  <c r="AK12" i="7"/>
  <c r="AO12" i="7"/>
  <c r="AS12" i="7"/>
  <c r="AL13" i="7"/>
  <c r="AP13" i="7"/>
  <c r="AJ14" i="7"/>
  <c r="AN14" i="7"/>
  <c r="AS14" i="7"/>
  <c r="AL15" i="7"/>
  <c r="AP15" i="7"/>
  <c r="AI16" i="7"/>
  <c r="AM16" i="7"/>
  <c r="AQ16" i="7"/>
  <c r="AM17" i="7"/>
  <c r="AQ17" i="7"/>
  <c r="AJ18" i="7"/>
  <c r="AN18" i="7"/>
  <c r="AR18" i="7"/>
  <c r="AJ19" i="7"/>
  <c r="AN19" i="7"/>
  <c r="AR19" i="7"/>
  <c r="AK20" i="7"/>
  <c r="AO20" i="7"/>
  <c r="AS20" i="7"/>
  <c r="AL21" i="7"/>
  <c r="AP21" i="7"/>
  <c r="AI22" i="7"/>
  <c r="AM22" i="7"/>
  <c r="AQ22" i="7"/>
  <c r="AK23" i="7"/>
  <c r="AO23" i="7"/>
  <c r="AS23" i="7"/>
  <c r="AL24" i="7"/>
  <c r="AR24" i="7"/>
  <c r="AK25" i="7"/>
  <c r="AP25" i="7"/>
  <c r="AJ26" i="7"/>
  <c r="AO26" i="7"/>
  <c r="AS26" i="7"/>
  <c r="AL27" i="7"/>
  <c r="AQ27" i="7"/>
  <c r="AN28" i="7"/>
  <c r="AR28" i="7"/>
  <c r="AK29" i="7"/>
  <c r="AO29" i="7"/>
  <c r="AS29" i="7"/>
  <c r="AL30" i="7"/>
  <c r="AP30" i="7"/>
  <c r="AJ31" i="7"/>
  <c r="AO31" i="7"/>
  <c r="AS31" i="7"/>
  <c r="AK32" i="7"/>
  <c r="AO32" i="7"/>
  <c r="AS32" i="7"/>
  <c r="AL33" i="7"/>
  <c r="AP33" i="7"/>
  <c r="AJ34" i="7"/>
  <c r="AN34" i="7"/>
  <c r="AR34" i="7"/>
  <c r="AJ35" i="7"/>
  <c r="AN35" i="7"/>
  <c r="AR35" i="7"/>
  <c r="AL36" i="7"/>
  <c r="AP36" i="7"/>
  <c r="AJ37" i="7"/>
  <c r="AN37" i="7"/>
  <c r="AR37" i="7"/>
  <c r="AJ38" i="7"/>
  <c r="AN38" i="7"/>
  <c r="AR38" i="7"/>
  <c r="AJ39" i="7"/>
  <c r="AO39" i="7"/>
  <c r="AS39" i="7"/>
  <c r="AL40" i="7"/>
  <c r="AP40" i="7"/>
  <c r="AI41" i="7"/>
  <c r="AI82" i="9" s="1"/>
  <c r="AN41" i="7"/>
  <c r="AN82" i="9" s="1"/>
  <c r="AR41" i="7"/>
  <c r="AR82" i="9" s="1"/>
  <c r="AL42" i="7"/>
  <c r="AP42" i="7"/>
  <c r="AI43" i="7"/>
  <c r="AN43" i="7"/>
  <c r="AR43" i="7"/>
  <c r="AO44" i="7"/>
  <c r="AS44" i="7"/>
  <c r="AL45" i="7"/>
  <c r="AP45" i="7"/>
  <c r="AJ46" i="7"/>
  <c r="AN46" i="7"/>
  <c r="AS46" i="7"/>
  <c r="AK47" i="7"/>
  <c r="AP47" i="7"/>
  <c r="AI48" i="7"/>
  <c r="AM48" i="7"/>
  <c r="AQ48" i="7"/>
  <c r="AN49" i="7"/>
  <c r="AR49" i="7"/>
  <c r="AM50" i="7"/>
  <c r="AQ50" i="7"/>
  <c r="AI51" i="7"/>
  <c r="AQ51" i="7"/>
  <c r="AJ52" i="7"/>
  <c r="AN52" i="7"/>
  <c r="AS52" i="7"/>
  <c r="AL53" i="7"/>
  <c r="AQ53" i="7"/>
  <c r="AO54" i="7"/>
  <c r="AS54" i="7"/>
  <c r="AM55" i="7"/>
  <c r="AQ55" i="7"/>
  <c r="AO56" i="7"/>
  <c r="AS56" i="7"/>
  <c r="AL57" i="7"/>
  <c r="AR57" i="7"/>
  <c r="AK58" i="7"/>
  <c r="AO58" i="7"/>
  <c r="AS58" i="7"/>
  <c r="AL59" i="7"/>
  <c r="AR59" i="7"/>
  <c r="AK60" i="7"/>
  <c r="AO60" i="7"/>
  <c r="AS60" i="7"/>
  <c r="AL61" i="7"/>
  <c r="AP61" i="7"/>
  <c r="AJ62" i="7"/>
  <c r="AN62" i="7"/>
  <c r="AR62" i="7"/>
  <c r="AK63" i="7"/>
  <c r="AO63" i="7"/>
  <c r="AM64" i="7"/>
  <c r="AR64" i="7"/>
  <c r="AK65" i="7"/>
  <c r="AO65" i="7"/>
  <c r="AS65" i="7"/>
  <c r="AL66" i="7"/>
  <c r="AP66" i="7"/>
  <c r="AH67" i="7"/>
  <c r="AL67" i="7"/>
  <c r="AP67" i="7"/>
  <c r="AH68" i="7"/>
  <c r="AN68" i="7"/>
  <c r="AR68" i="7"/>
  <c r="AJ69" i="7"/>
  <c r="AN69" i="7"/>
  <c r="AR69" i="7"/>
  <c r="AK70" i="7"/>
  <c r="AO70" i="7"/>
  <c r="AS70" i="7"/>
  <c r="AN71" i="7"/>
  <c r="AS71" i="7"/>
  <c r="AM72" i="7"/>
  <c r="AQ72" i="7"/>
  <c r="AJ73" i="7"/>
  <c r="AN73" i="7"/>
  <c r="AR73" i="7"/>
  <c r="AJ74" i="7"/>
  <c r="AO74" i="7"/>
  <c r="AH75" i="7"/>
  <c r="AL75" i="7"/>
  <c r="AP75" i="7"/>
  <c r="AM76" i="7"/>
  <c r="AR76" i="7"/>
  <c r="AN77" i="7"/>
  <c r="AR77" i="7"/>
  <c r="AK78" i="7"/>
  <c r="AO78" i="7"/>
  <c r="AS78" i="7"/>
  <c r="AL79" i="7"/>
  <c r="AP79" i="7"/>
  <c r="AJ80" i="7"/>
  <c r="AN80" i="7"/>
  <c r="AR80" i="7"/>
  <c r="AJ81" i="7"/>
  <c r="AN81" i="7"/>
  <c r="AR81" i="7"/>
  <c r="AL82" i="7"/>
  <c r="AP82" i="7"/>
  <c r="AI83" i="7"/>
  <c r="AM83" i="7"/>
  <c r="AQ83" i="7"/>
  <c r="AI84" i="7"/>
  <c r="AM84" i="7"/>
  <c r="AQ84" i="7"/>
  <c r="AJ85" i="7"/>
  <c r="AO85" i="7"/>
  <c r="AS85" i="7"/>
  <c r="AK86" i="7"/>
  <c r="AO86" i="7"/>
  <c r="AS86" i="7"/>
  <c r="AM87" i="7"/>
  <c r="AQ87" i="7"/>
  <c r="AM88" i="7"/>
  <c r="AR88" i="7"/>
  <c r="AJ89" i="7"/>
  <c r="AN89" i="7"/>
  <c r="AR89" i="7"/>
  <c r="AK90" i="7"/>
  <c r="AO90" i="7"/>
  <c r="AS90" i="7"/>
  <c r="AL91" i="7"/>
  <c r="AQ91" i="7"/>
  <c r="AI92" i="7"/>
  <c r="AM92" i="7"/>
  <c r="AJ93" i="7"/>
  <c r="AN93" i="7"/>
  <c r="AS93" i="7"/>
  <c r="AM94" i="7"/>
  <c r="AQ94" i="7"/>
  <c r="AN95" i="7"/>
  <c r="AR95" i="7"/>
  <c r="AO96" i="7"/>
  <c r="AS96" i="7"/>
  <c r="AL97" i="7"/>
  <c r="AP97" i="7"/>
  <c r="AN98" i="7"/>
  <c r="AS98" i="7"/>
  <c r="AQ99" i="7"/>
  <c r="AO100" i="7"/>
  <c r="AH101" i="7"/>
  <c r="AN101" i="7"/>
  <c r="AR101" i="7"/>
  <c r="AO102" i="7"/>
  <c r="AL103" i="7"/>
  <c r="AP103" i="7"/>
  <c r="AH104" i="7"/>
  <c r="AL104" i="7"/>
  <c r="AP104" i="7"/>
  <c r="AN105" i="7"/>
  <c r="AR105" i="7"/>
  <c r="AP106" i="7"/>
  <c r="AH107" i="7"/>
  <c r="AL107" i="7"/>
  <c r="AP107" i="7"/>
  <c r="AI108" i="7"/>
  <c r="AN108" i="7"/>
  <c r="AR108" i="7"/>
  <c r="AJ109" i="7"/>
  <c r="AN109" i="7"/>
  <c r="AR109" i="7"/>
  <c r="AO110" i="7"/>
  <c r="AS110" i="7"/>
  <c r="AL111" i="7"/>
  <c r="AP111" i="7"/>
  <c r="AI112" i="7"/>
  <c r="AN112" i="7"/>
  <c r="AR112" i="7"/>
  <c r="AO113" i="7"/>
  <c r="AS113" i="7"/>
  <c r="AP114" i="7"/>
  <c r="AI115" i="7"/>
  <c r="AM115" i="7"/>
  <c r="AR115" i="7"/>
  <c r="AN116" i="7"/>
  <c r="AR116" i="7"/>
  <c r="AL117" i="7"/>
  <c r="AQ117" i="7"/>
  <c r="AJ118" i="7"/>
  <c r="AN118" i="7"/>
  <c r="AR118" i="7"/>
  <c r="AJ119" i="7"/>
  <c r="AN119" i="7"/>
  <c r="AR119" i="7"/>
  <c r="AJ120" i="7"/>
  <c r="AN120" i="7"/>
  <c r="AR120" i="7"/>
  <c r="AJ121" i="7"/>
  <c r="AN121" i="7"/>
  <c r="AR121" i="7"/>
  <c r="AK122" i="7"/>
  <c r="AO122" i="7"/>
  <c r="AS122" i="7"/>
  <c r="AK123" i="7"/>
  <c r="AO123" i="7"/>
  <c r="AS123" i="7"/>
  <c r="AL124" i="7"/>
  <c r="AP124" i="7"/>
  <c r="AI125" i="7"/>
  <c r="AM125" i="7"/>
  <c r="AQ125" i="7"/>
  <c r="AM126" i="7"/>
  <c r="AQ126" i="7"/>
  <c r="AJ127" i="7"/>
  <c r="AN127" i="7"/>
  <c r="AR127" i="7"/>
  <c r="AK128" i="7"/>
  <c r="AO128" i="7"/>
  <c r="AS128" i="7"/>
  <c r="AL129" i="7"/>
  <c r="AP129" i="7"/>
  <c r="AI130" i="7"/>
  <c r="AM130" i="7"/>
  <c r="AQ130" i="7"/>
  <c r="AI131" i="7"/>
  <c r="AM131" i="7"/>
  <c r="AQ131" i="7"/>
  <c r="AJ132" i="7"/>
  <c r="AN132" i="7"/>
  <c r="AR132" i="7"/>
  <c r="AJ133" i="7"/>
  <c r="AN133" i="7"/>
  <c r="AR133" i="7"/>
  <c r="AK134" i="7"/>
  <c r="AO134" i="7"/>
  <c r="AS134" i="7"/>
  <c r="AL135" i="7"/>
  <c r="AP135" i="7"/>
  <c r="AI136" i="7"/>
  <c r="AM136" i="7"/>
  <c r="AQ136" i="7"/>
  <c r="AN137" i="7"/>
  <c r="AR137" i="7"/>
  <c r="AK138" i="7"/>
  <c r="AO138" i="7"/>
  <c r="AS138" i="7"/>
  <c r="AK139" i="7"/>
  <c r="AO139" i="7"/>
  <c r="AS139" i="7"/>
  <c r="AK140" i="7"/>
  <c r="AO140" i="7"/>
  <c r="AS140" i="7"/>
  <c r="AK141" i="7"/>
  <c r="AO141" i="7"/>
  <c r="AS141" i="7"/>
  <c r="AK142" i="7"/>
  <c r="AO142" i="7"/>
  <c r="AV4" i="16"/>
  <c r="AH4" i="16"/>
  <c r="CB49" i="21"/>
  <c r="AG114" i="9"/>
  <c r="AG164" i="9"/>
  <c r="AE216" i="9"/>
  <c r="AF212" i="9"/>
  <c r="AF216" i="9" s="1"/>
  <c r="DC154" i="21"/>
  <c r="BC154" i="21"/>
  <c r="DC150" i="21"/>
  <c r="AZ113" i="21"/>
  <c r="BC106" i="21"/>
  <c r="CC106" i="21"/>
  <c r="BY98" i="21"/>
  <c r="CX87" i="21"/>
  <c r="CK87" i="21"/>
  <c r="BZ85" i="21"/>
  <c r="CR80" i="21"/>
  <c r="DE80" i="21"/>
  <c r="CQ73" i="21"/>
  <c r="CD73" i="21"/>
  <c r="CN64" i="21"/>
  <c r="BF43" i="21"/>
  <c r="AZ37" i="21"/>
  <c r="CZ37" i="21"/>
  <c r="BC34" i="21"/>
  <c r="BV33" i="21"/>
  <c r="CQ29" i="21"/>
  <c r="BW24" i="21"/>
  <c r="AW24" i="21"/>
  <c r="BE12" i="21"/>
  <c r="DE12" i="21"/>
  <c r="CA168" i="21"/>
  <c r="BW160" i="21"/>
  <c r="CL146" i="21"/>
  <c r="CY146" i="21"/>
  <c r="CJ144" i="21"/>
  <c r="AW144" i="21"/>
  <c r="CJ112" i="21"/>
  <c r="AZ105" i="21"/>
  <c r="DA92" i="21"/>
  <c r="CE88" i="21"/>
  <c r="DB87" i="21"/>
  <c r="CO87" i="21"/>
  <c r="CD85" i="21"/>
  <c r="CZ81" i="21"/>
  <c r="CV53" i="21"/>
  <c r="BA52" i="21"/>
  <c r="BZ33" i="21"/>
  <c r="CM33" i="21"/>
  <c r="CM21" i="21"/>
  <c r="AZ21" i="21"/>
  <c r="CL18" i="21"/>
  <c r="CP10" i="21"/>
  <c r="BC10" i="21"/>
  <c r="DC10" i="21"/>
  <c r="CN8" i="21"/>
  <c r="BA8" i="21"/>
  <c r="DB49" i="21"/>
  <c r="CI169" i="21"/>
  <c r="BV169" i="21"/>
  <c r="AW152" i="21"/>
  <c r="BD121" i="21"/>
  <c r="CD121" i="21"/>
  <c r="CX119" i="21"/>
  <c r="AX119" i="21"/>
  <c r="CI93" i="21"/>
  <c r="BF75" i="21"/>
  <c r="DC74" i="21"/>
  <c r="CC74" i="21"/>
  <c r="BE64" i="21"/>
  <c r="DB39" i="21"/>
  <c r="BB39" i="21"/>
  <c r="CX23" i="21"/>
  <c r="CV21" i="21"/>
  <c r="CE12" i="21"/>
  <c r="CE176" i="21"/>
  <c r="DE176" i="21"/>
  <c r="CS159" i="21"/>
  <c r="CF159" i="21"/>
  <c r="CO155" i="21"/>
  <c r="BB155" i="21"/>
  <c r="AX151" i="21"/>
  <c r="BX151" i="21"/>
  <c r="AZ149" i="21"/>
  <c r="CZ149" i="21"/>
  <c r="DC114" i="21"/>
  <c r="CZ113" i="21"/>
  <c r="BW112" i="21"/>
  <c r="CW112" i="21"/>
  <c r="CL98" i="21"/>
  <c r="AY98" i="21"/>
  <c r="CC82" i="21"/>
  <c r="BY82" i="21"/>
  <c r="CY82" i="21"/>
  <c r="CE44" i="21"/>
  <c r="BE44" i="21"/>
  <c r="CS43" i="21"/>
  <c r="DF43" i="21"/>
  <c r="AZ33" i="21"/>
  <c r="BY30" i="21"/>
  <c r="CL30" i="21"/>
  <c r="CE24" i="21"/>
  <c r="BU22" i="21"/>
  <c r="CH14" i="21"/>
  <c r="AU14" i="21"/>
  <c r="CS11" i="21"/>
  <c r="DD9" i="21"/>
  <c r="BD9" i="21"/>
  <c r="CE152" i="21"/>
  <c r="CP150" i="21"/>
  <c r="BC150" i="21"/>
  <c r="AY122" i="21"/>
  <c r="AZ117" i="21"/>
  <c r="CI101" i="21"/>
  <c r="BV101" i="21"/>
  <c r="BX87" i="21"/>
  <c r="CE80" i="21"/>
  <c r="AW80" i="21"/>
  <c r="CK75" i="21"/>
  <c r="AU74" i="21"/>
  <c r="CD45" i="21"/>
  <c r="BD45" i="21"/>
  <c r="AV41" i="21"/>
  <c r="BC38" i="21"/>
  <c r="BF31" i="21"/>
  <c r="CS31" i="21"/>
  <c r="CA24" i="21"/>
  <c r="DA24" i="21"/>
  <c r="CK23" i="21"/>
  <c r="BX23" i="21"/>
  <c r="DD21" i="21"/>
  <c r="AU18" i="21"/>
  <c r="CU18" i="21"/>
  <c r="CF15" i="21"/>
  <c r="DF15" i="21"/>
  <c r="BZ13" i="21"/>
  <c r="CW12" i="21"/>
  <c r="CB11" i="21"/>
  <c r="CI9" i="21"/>
  <c r="CY6" i="21"/>
  <c r="CH6" i="21"/>
  <c r="CU6" i="21"/>
  <c r="CL166" i="21"/>
  <c r="BA164" i="21"/>
  <c r="CM161" i="21"/>
  <c r="BA156" i="21"/>
  <c r="AW156" i="21"/>
  <c r="CJ156" i="21"/>
  <c r="CB155" i="21"/>
  <c r="AU154" i="21"/>
  <c r="CH154" i="21"/>
  <c r="CW152" i="21"/>
  <c r="CJ152" i="21"/>
  <c r="BW152" i="21"/>
  <c r="CH150" i="21"/>
  <c r="AU150" i="21"/>
  <c r="CQ149" i="21"/>
  <c r="BD149" i="21"/>
  <c r="BY146" i="21"/>
  <c r="BX119" i="21"/>
  <c r="CK119" i="21"/>
  <c r="BY118" i="21"/>
  <c r="AY118" i="21"/>
  <c r="CP94" i="21"/>
  <c r="BC94" i="21"/>
  <c r="CL94" i="21"/>
  <c r="CR88" i="21"/>
  <c r="AW84" i="21"/>
  <c r="BW84" i="21"/>
  <c r="CI53" i="21"/>
  <c r="AV53" i="21"/>
  <c r="CV37" i="21"/>
  <c r="CL34" i="21"/>
  <c r="AV33" i="21"/>
  <c r="CY30" i="21"/>
  <c r="CR28" i="21"/>
  <c r="DE28" i="21"/>
  <c r="CN28" i="21"/>
  <c r="DE24" i="21"/>
  <c r="CR24" i="21"/>
  <c r="CH22" i="21"/>
  <c r="AU22" i="21"/>
  <c r="CZ21" i="21"/>
  <c r="CP18" i="21"/>
  <c r="CC18" i="21"/>
  <c r="AY18" i="21"/>
  <c r="BX15" i="21"/>
  <c r="CK15" i="21"/>
  <c r="BU14" i="21"/>
  <c r="BF11" i="21"/>
  <c r="DF11" i="21"/>
  <c r="AE208" i="7"/>
  <c r="CL170" i="21"/>
  <c r="AY170" i="21"/>
  <c r="W141" i="9" s="1"/>
  <c r="CV169" i="21"/>
  <c r="CF167" i="21"/>
  <c r="CZ165" i="21"/>
  <c r="AZ165" i="21"/>
  <c r="X140" i="9" s="1"/>
  <c r="DF159" i="21"/>
  <c r="CC154" i="21"/>
  <c r="CC150" i="21"/>
  <c r="CY98" i="21"/>
  <c r="AW96" i="21"/>
  <c r="BU94" i="21"/>
  <c r="AU94" i="21"/>
  <c r="AV93" i="21"/>
  <c r="CV93" i="21"/>
  <c r="AX87" i="21"/>
  <c r="CL82" i="21"/>
  <c r="AZ81" i="21"/>
  <c r="BZ81" i="21"/>
  <c r="BE80" i="21"/>
  <c r="CW80" i="21"/>
  <c r="AY46" i="21"/>
  <c r="BD37" i="21"/>
  <c r="CD37" i="21"/>
  <c r="CD33" i="21"/>
  <c r="CQ33" i="21"/>
  <c r="AX31" i="21"/>
  <c r="AV17" i="21"/>
  <c r="BY166" i="21"/>
  <c r="CA164" i="21"/>
  <c r="BW164" i="21"/>
  <c r="AZ161" i="21"/>
  <c r="BW156" i="21"/>
  <c r="DB155" i="21"/>
  <c r="CU154" i="21"/>
  <c r="DE152" i="21"/>
  <c r="CR152" i="21"/>
  <c r="BE152" i="21"/>
  <c r="CR48" i="21"/>
  <c r="AY114" i="21"/>
  <c r="DF87" i="21"/>
  <c r="AY78" i="21"/>
  <c r="BD41" i="21"/>
  <c r="AB120" i="9" s="1"/>
  <c r="CQ41" i="21"/>
  <c r="AG46" i="9"/>
  <c r="AG117" i="9"/>
  <c r="AG123" i="9"/>
  <c r="R58" i="9"/>
  <c r="R94" i="9" s="1"/>
  <c r="R54" i="9"/>
  <c r="R90" i="9" s="1"/>
  <c r="AG54" i="9"/>
  <c r="R50" i="9"/>
  <c r="R86" i="9" s="1"/>
  <c r="R45" i="9"/>
  <c r="R81" i="9" s="1"/>
  <c r="R41" i="9"/>
  <c r="R77" i="9" s="1"/>
  <c r="AG41" i="9"/>
  <c r="AP4" i="18"/>
  <c r="AG62" i="9"/>
  <c r="R49" i="9"/>
  <c r="R85" i="9" s="1"/>
  <c r="R46" i="9"/>
  <c r="R82" i="9" s="1"/>
  <c r="AG129" i="9"/>
  <c r="R62" i="9"/>
  <c r="R98" i="9" s="1"/>
  <c r="AG42" i="9"/>
  <c r="AT216" i="9"/>
  <c r="X208" i="7"/>
  <c r="AS67" i="9"/>
  <c r="W67" i="9"/>
  <c r="BF5" i="21"/>
  <c r="CB5" i="21"/>
  <c r="AY5" i="21"/>
  <c r="CB81" i="21"/>
  <c r="BE172" i="21"/>
  <c r="DD177" i="21"/>
  <c r="CR140" i="21"/>
  <c r="DA64" i="21"/>
  <c r="CE140" i="21"/>
  <c r="CB171" i="21"/>
  <c r="CA64" i="21"/>
  <c r="BF131" i="21"/>
  <c r="BB171" i="21"/>
  <c r="BF55" i="21"/>
  <c r="DE68" i="21"/>
  <c r="CF171" i="21"/>
  <c r="BD65" i="21"/>
  <c r="DF143" i="21"/>
  <c r="AU4" i="18"/>
  <c r="CS5" i="21"/>
  <c r="V4" i="16"/>
  <c r="Z4" i="16"/>
  <c r="BU170" i="21"/>
  <c r="AU170" i="21"/>
  <c r="S141" i="9" s="1"/>
  <c r="AX167" i="21"/>
  <c r="AV157" i="21"/>
  <c r="CI157" i="21"/>
  <c r="BV149" i="21"/>
  <c r="AV149" i="21"/>
  <c r="CI149" i="21"/>
  <c r="AW148" i="21"/>
  <c r="BW148" i="21"/>
  <c r="BF147" i="21"/>
  <c r="CF147" i="21"/>
  <c r="CE144" i="21"/>
  <c r="DD141" i="21"/>
  <c r="BD141" i="21"/>
  <c r="DA140" i="21"/>
  <c r="AV121" i="21"/>
  <c r="AX115" i="21"/>
  <c r="CX115" i="21"/>
  <c r="AV113" i="21"/>
  <c r="BV113" i="21"/>
  <c r="CX111" i="21"/>
  <c r="CK111" i="21"/>
  <c r="CM109" i="21"/>
  <c r="AZ109" i="21"/>
  <c r="CI109" i="21"/>
  <c r="BV109" i="21"/>
  <c r="AY106" i="21"/>
  <c r="BY106" i="21"/>
  <c r="CV97" i="21"/>
  <c r="CI97" i="21"/>
  <c r="CD93" i="21"/>
  <c r="CM89" i="21"/>
  <c r="AV89" i="21"/>
  <c r="CH86" i="21"/>
  <c r="CU86" i="21"/>
  <c r="AU86" i="21"/>
  <c r="CW84" i="21"/>
  <c r="CU82" i="21"/>
  <c r="BU78" i="21"/>
  <c r="AU78" i="21"/>
  <c r="AV77" i="21"/>
  <c r="CD17" i="21"/>
  <c r="CY46" i="21"/>
  <c r="CB15" i="21"/>
  <c r="DD37" i="21"/>
  <c r="BC30" i="21"/>
  <c r="CD41" i="21"/>
  <c r="AV25" i="21"/>
  <c r="CP50" i="21"/>
  <c r="AX43" i="21"/>
  <c r="CK35" i="21"/>
  <c r="CB19" i="21"/>
  <c r="BU6" i="21"/>
  <c r="CP30" i="21"/>
  <c r="BW12" i="21"/>
  <c r="CR32" i="21"/>
  <c r="BC50" i="21"/>
  <c r="CJ52" i="21"/>
  <c r="CX19" i="21"/>
  <c r="BE40" i="21"/>
  <c r="BC22" i="21"/>
  <c r="BX39" i="21"/>
  <c r="BA20" i="21"/>
  <c r="BC14" i="21"/>
  <c r="CY50" i="21"/>
  <c r="DD13" i="21"/>
  <c r="CO19" i="21"/>
  <c r="CR40" i="21"/>
  <c r="CO11" i="21"/>
  <c r="CU26" i="21"/>
  <c r="BX31" i="21"/>
  <c r="DE64" i="21"/>
  <c r="CI25" i="21"/>
  <c r="BD25" i="21"/>
  <c r="CD25" i="21"/>
  <c r="BY46" i="21"/>
  <c r="CW32" i="21"/>
  <c r="CN24" i="21"/>
  <c r="AE210" i="7"/>
  <c r="CR5" i="21"/>
  <c r="DA5" i="21"/>
  <c r="DE5" i="21"/>
  <c r="DB81" i="21"/>
  <c r="CO81" i="21"/>
  <c r="BZ169" i="21"/>
  <c r="CI165" i="21"/>
  <c r="CV165" i="21"/>
  <c r="CL162" i="21"/>
  <c r="BU162" i="21"/>
  <c r="CU162" i="21"/>
  <c r="CM157" i="21"/>
  <c r="CD153" i="21"/>
  <c r="CI153" i="21"/>
  <c r="CV153" i="21"/>
  <c r="BU122" i="21"/>
  <c r="CH122" i="21"/>
  <c r="DF119" i="21"/>
  <c r="BW116" i="21"/>
  <c r="CK115" i="21"/>
  <c r="AU110" i="21"/>
  <c r="CH110" i="21"/>
  <c r="CU110" i="21"/>
  <c r="CR108" i="21"/>
  <c r="BU106" i="21"/>
  <c r="CH106" i="21"/>
  <c r="DA104" i="21"/>
  <c r="CV101" i="21"/>
  <c r="AV101" i="21"/>
  <c r="CU98" i="21"/>
  <c r="CH98" i="21"/>
  <c r="CZ97" i="21"/>
  <c r="CM97" i="21"/>
  <c r="AZ93" i="21"/>
  <c r="CZ93" i="21"/>
  <c r="BW92" i="21"/>
  <c r="CW92" i="21"/>
  <c r="CS91" i="21"/>
  <c r="BB87" i="21"/>
  <c r="BY86" i="21"/>
  <c r="AZ85" i="21"/>
  <c r="CZ85" i="21"/>
  <c r="CI81" i="21"/>
  <c r="AZ77" i="21"/>
  <c r="CZ77" i="21"/>
  <c r="CX75" i="21"/>
  <c r="AX75" i="21"/>
  <c r="CP58" i="21"/>
  <c r="CC54" i="21"/>
  <c r="CP54" i="21"/>
  <c r="DC54" i="21"/>
  <c r="CQ53" i="21"/>
  <c r="BV49" i="21"/>
  <c r="AV49" i="21"/>
  <c r="CN48" i="21"/>
  <c r="CA48" i="21"/>
  <c r="CB47" i="21"/>
  <c r="BB47" i="21"/>
  <c r="DD45" i="21"/>
  <c r="CQ45" i="21"/>
  <c r="BV41" i="21"/>
  <c r="CE40" i="21"/>
  <c r="CB39" i="21"/>
  <c r="CC38" i="21"/>
  <c r="AY34" i="21"/>
  <c r="DF31" i="21"/>
  <c r="CZ29" i="21"/>
  <c r="AZ29" i="21"/>
  <c r="BZ25" i="21"/>
  <c r="CZ25" i="21"/>
  <c r="BF23" i="21"/>
  <c r="DF23" i="21"/>
  <c r="BD21" i="21"/>
  <c r="CD21" i="21"/>
  <c r="CH18" i="21"/>
  <c r="CA16" i="21"/>
  <c r="BF15" i="21"/>
  <c r="CX15" i="21"/>
  <c r="CR12" i="21"/>
  <c r="CJ12" i="21"/>
  <c r="CF11" i="21"/>
  <c r="CH10" i="21"/>
  <c r="BW8" i="21"/>
  <c r="CW8" i="21"/>
  <c r="CO7" i="21"/>
  <c r="DB7" i="21"/>
  <c r="CC6" i="21"/>
  <c r="AX111" i="21"/>
  <c r="AA210" i="7"/>
  <c r="X210" i="7"/>
  <c r="CD188" i="21"/>
  <c r="CF5" i="21"/>
  <c r="Y210" i="7"/>
  <c r="AC210" i="7"/>
  <c r="AB210" i="7"/>
  <c r="AF210" i="7"/>
  <c r="BV145" i="21"/>
  <c r="AV145" i="21"/>
  <c r="CZ117" i="21"/>
  <c r="AZ101" i="21"/>
  <c r="CA36" i="21"/>
  <c r="CL6" i="21"/>
  <c r="AY6" i="21"/>
  <c r="AG132" i="9"/>
  <c r="BY66" i="21"/>
  <c r="BV173" i="21"/>
  <c r="AR187" i="21"/>
  <c r="AC151" i="9" s="1"/>
  <c r="AC162" i="9" s="1"/>
  <c r="BE188" i="21"/>
  <c r="CU158" i="21"/>
  <c r="CU66" i="21"/>
  <c r="CU126" i="21"/>
  <c r="CM69" i="21"/>
  <c r="CJ172" i="21"/>
  <c r="CV129" i="21"/>
  <c r="CH126" i="21"/>
  <c r="AV129" i="21"/>
  <c r="AW64" i="21"/>
  <c r="AU174" i="21"/>
  <c r="CY58" i="21"/>
  <c r="BY58" i="21"/>
  <c r="CH158" i="21"/>
  <c r="AZ137" i="21"/>
  <c r="AW128" i="21"/>
  <c r="BZ188" i="21"/>
  <c r="CL178" i="21"/>
  <c r="AY178" i="21"/>
  <c r="CY178" i="21"/>
  <c r="CH178" i="21"/>
  <c r="CZ177" i="21"/>
  <c r="AZ177" i="21"/>
  <c r="CI177" i="21"/>
  <c r="CV177" i="21"/>
  <c r="CW176" i="21"/>
  <c r="AW176" i="21"/>
  <c r="BW176" i="21"/>
  <c r="AY174" i="21"/>
  <c r="BY174" i="21"/>
  <c r="CH174" i="21"/>
  <c r="CU174" i="21"/>
  <c r="CZ173" i="21"/>
  <c r="AZ173" i="21"/>
  <c r="BZ173" i="21"/>
  <c r="AV173" i="21"/>
  <c r="BW172" i="21"/>
  <c r="CW172" i="21"/>
  <c r="AX171" i="21"/>
  <c r="CK171" i="21"/>
  <c r="BX171" i="21"/>
  <c r="CX171" i="21"/>
  <c r="BX143" i="21"/>
  <c r="AX143" i="21"/>
  <c r="CX143" i="21"/>
  <c r="CY142" i="21"/>
  <c r="CL142" i="21"/>
  <c r="BU142" i="21"/>
  <c r="CH142" i="21"/>
  <c r="CM141" i="21"/>
  <c r="AZ141" i="21"/>
  <c r="BZ141" i="21"/>
  <c r="BV141" i="21"/>
  <c r="CW140" i="21"/>
  <c r="AW140" i="21"/>
  <c r="CJ140" i="21"/>
  <c r="BW140" i="21"/>
  <c r="AX139" i="21"/>
  <c r="CX139" i="21"/>
  <c r="BX139" i="21"/>
  <c r="CK139" i="21"/>
  <c r="AY138" i="21"/>
  <c r="CL138" i="21"/>
  <c r="BU138" i="21"/>
  <c r="AU138" i="21"/>
  <c r="CZ137" i="21"/>
  <c r="BZ137" i="21"/>
  <c r="CM137" i="21"/>
  <c r="CV137" i="21"/>
  <c r="CI137" i="21"/>
  <c r="AV137" i="21"/>
  <c r="BV137" i="21"/>
  <c r="AW136" i="21"/>
  <c r="CJ136" i="21"/>
  <c r="BW136" i="21"/>
  <c r="BY134" i="21"/>
  <c r="BU134" i="21"/>
  <c r="CU134" i="21"/>
  <c r="AZ133" i="21"/>
  <c r="CZ133" i="21"/>
  <c r="AV133" i="21"/>
  <c r="CI133" i="21"/>
  <c r="CW132" i="21"/>
  <c r="CY130" i="21"/>
  <c r="BU130" i="21"/>
  <c r="CU130" i="21"/>
  <c r="BV129" i="21"/>
  <c r="AX127" i="21"/>
  <c r="CK127" i="21"/>
  <c r="BX127" i="21"/>
  <c r="BY126" i="21"/>
  <c r="CY126" i="21"/>
  <c r="CL126" i="21"/>
  <c r="AY126" i="21"/>
  <c r="BU126" i="21"/>
  <c r="AU126" i="21"/>
  <c r="BZ125" i="21"/>
  <c r="CZ125" i="21"/>
  <c r="AZ125" i="21"/>
  <c r="AV73" i="21"/>
  <c r="CV73" i="21"/>
  <c r="BV73" i="21"/>
  <c r="CI73" i="21"/>
  <c r="AW72" i="21"/>
  <c r="CW72" i="21"/>
  <c r="CJ72" i="21"/>
  <c r="AU70" i="21"/>
  <c r="CH70" i="21"/>
  <c r="BZ69" i="21"/>
  <c r="CZ69" i="21"/>
  <c r="AV69" i="21"/>
  <c r="AW68" i="21"/>
  <c r="CW68" i="21"/>
  <c r="CX67" i="21"/>
  <c r="BX67" i="21"/>
  <c r="CK67" i="21"/>
  <c r="CL66" i="21"/>
  <c r="CY66" i="21"/>
  <c r="CH66" i="21"/>
  <c r="BU66" i="21"/>
  <c r="AZ65" i="21"/>
  <c r="CZ65" i="21"/>
  <c r="BZ65" i="21"/>
  <c r="BV65" i="21"/>
  <c r="AX63" i="21"/>
  <c r="CK63" i="21"/>
  <c r="CL62" i="21"/>
  <c r="AY62" i="21"/>
  <c r="CY62" i="21"/>
  <c r="AU62" i="21"/>
  <c r="CZ61" i="21"/>
  <c r="BZ61" i="21"/>
  <c r="CV61" i="21"/>
  <c r="AV61" i="21"/>
  <c r="AW60" i="21"/>
  <c r="AX59" i="21"/>
  <c r="CK59" i="21"/>
  <c r="CL58" i="21"/>
  <c r="AU58" i="21"/>
  <c r="BU58" i="21"/>
  <c r="CH58" i="21"/>
  <c r="BZ57" i="21"/>
  <c r="CM57" i="21"/>
  <c r="CI57" i="21"/>
  <c r="BV57" i="21"/>
  <c r="CV57" i="21"/>
  <c r="CJ56" i="21"/>
  <c r="AW56" i="21"/>
  <c r="CW56" i="21"/>
  <c r="BY54" i="21"/>
  <c r="CL54" i="21"/>
  <c r="CY54" i="21"/>
  <c r="BU54" i="21"/>
  <c r="BY130" i="21"/>
  <c r="CX175" i="21"/>
  <c r="CU142" i="21"/>
  <c r="CH54" i="21"/>
  <c r="CV133" i="21"/>
  <c r="CH138" i="21"/>
  <c r="AZ57" i="21"/>
  <c r="BJ188" i="21"/>
  <c r="AJ188" i="21" s="1"/>
  <c r="U152" i="9" s="1"/>
  <c r="U163" i="9" s="1"/>
  <c r="CI61" i="21"/>
  <c r="BY158" i="21"/>
  <c r="CM129" i="21"/>
  <c r="CM125" i="21"/>
  <c r="CH130" i="21"/>
  <c r="AY134" i="21"/>
  <c r="AU142" i="21"/>
  <c r="BW72" i="21"/>
  <c r="CK143" i="21"/>
  <c r="CZ187" i="21"/>
  <c r="CJ176" i="21"/>
  <c r="AW172" i="21"/>
  <c r="CV173" i="21"/>
  <c r="BU178" i="21"/>
  <c r="BU158" i="21"/>
  <c r="AQ4" i="16"/>
  <c r="BE5" i="21"/>
  <c r="DA189" i="21"/>
  <c r="BA188" i="21"/>
  <c r="CR176" i="21"/>
  <c r="BE176" i="21"/>
  <c r="BD173" i="21"/>
  <c r="CQ173" i="21"/>
  <c r="DA172" i="21"/>
  <c r="BF167" i="21"/>
  <c r="CS167" i="21"/>
  <c r="DE164" i="21"/>
  <c r="CO163" i="21"/>
  <c r="DC162" i="21"/>
  <c r="CE160" i="21"/>
  <c r="DE160" i="21"/>
  <c r="BE156" i="21"/>
  <c r="CE156" i="21"/>
  <c r="DF155" i="21"/>
  <c r="BF155" i="21"/>
  <c r="BF151" i="21"/>
  <c r="DD149" i="21"/>
  <c r="BD145" i="21"/>
  <c r="CD145" i="21"/>
  <c r="CQ145" i="21"/>
  <c r="BA144" i="21"/>
  <c r="CN144" i="21"/>
  <c r="CO143" i="21"/>
  <c r="BC142" i="21"/>
  <c r="CC142" i="21"/>
  <c r="BC138" i="21"/>
  <c r="BD137" i="21"/>
  <c r="DE136" i="21"/>
  <c r="CR136" i="21"/>
  <c r="BC134" i="21"/>
  <c r="CC134" i="21"/>
  <c r="CP134" i="21"/>
  <c r="CN132" i="21"/>
  <c r="DA132" i="21"/>
  <c r="CO131" i="21"/>
  <c r="DB131" i="21"/>
  <c r="BB131" i="21"/>
  <c r="CB131" i="21"/>
  <c r="CP130" i="21"/>
  <c r="CQ129" i="21"/>
  <c r="DD129" i="21"/>
  <c r="CR128" i="21"/>
  <c r="DE128" i="21"/>
  <c r="BC126" i="21"/>
  <c r="DC126" i="21"/>
  <c r="DA124" i="21"/>
  <c r="CA124" i="21"/>
  <c r="CO123" i="21"/>
  <c r="DB123" i="21"/>
  <c r="BB123" i="21"/>
  <c r="CN120" i="21"/>
  <c r="CN116" i="21"/>
  <c r="DA116" i="21"/>
  <c r="CD113" i="21"/>
  <c r="DD109" i="21"/>
  <c r="CQ109" i="21"/>
  <c r="CN108" i="21"/>
  <c r="DD101" i="21"/>
  <c r="BB99" i="21"/>
  <c r="DC98" i="21"/>
  <c r="CC98" i="21"/>
  <c r="CP98" i="21"/>
  <c r="DD97" i="21"/>
  <c r="CD97" i="21"/>
  <c r="CR96" i="21"/>
  <c r="CR92" i="21"/>
  <c r="BD89" i="21"/>
  <c r="CD89" i="21"/>
  <c r="BC86" i="21"/>
  <c r="BE84" i="21"/>
  <c r="CR84" i="21"/>
  <c r="BB83" i="21"/>
  <c r="CO83" i="21"/>
  <c r="DC82" i="21"/>
  <c r="CQ81" i="21"/>
  <c r="DC78" i="21"/>
  <c r="CC78" i="21"/>
  <c r="DF75" i="21"/>
  <c r="BC74" i="21"/>
  <c r="BD73" i="21"/>
  <c r="DD73" i="21"/>
  <c r="CE72" i="21"/>
  <c r="DA72" i="21"/>
  <c r="CN72" i="21"/>
  <c r="CC70" i="21"/>
  <c r="BC70" i="21"/>
  <c r="BC66" i="21"/>
  <c r="DB59" i="21"/>
  <c r="DE56" i="21"/>
  <c r="CR56" i="21"/>
  <c r="DA56" i="21"/>
  <c r="CB103" i="21"/>
  <c r="BN188" i="21"/>
  <c r="AN188" i="21" s="1"/>
  <c r="Y152" i="9" s="1"/>
  <c r="Y163" i="9" s="1"/>
  <c r="CA144" i="21"/>
  <c r="BD157" i="21"/>
  <c r="DA160" i="21"/>
  <c r="CC102" i="21"/>
  <c r="BA152" i="21"/>
  <c r="CN156" i="21"/>
  <c r="CA136" i="21"/>
  <c r="AR4" i="18"/>
  <c r="AD4" i="18"/>
  <c r="BB49" i="21"/>
  <c r="AG43" i="9"/>
  <c r="BN49" i="3"/>
  <c r="GF39" i="3"/>
  <c r="AX5" i="3"/>
  <c r="CD5" i="3" s="1"/>
  <c r="CQ5" i="3" s="1"/>
  <c r="AH4" i="18"/>
  <c r="R44" i="9"/>
  <c r="R80" i="9" s="1"/>
  <c r="R43" i="9"/>
  <c r="R79" i="9" s="1"/>
  <c r="AU212" i="9"/>
  <c r="AG59" i="9"/>
  <c r="AG159" i="9"/>
  <c r="AG163" i="9"/>
  <c r="DL19" i="3"/>
  <c r="AF215" i="9"/>
  <c r="R42" i="9"/>
  <c r="R78" i="9" s="1"/>
  <c r="R47" i="9"/>
  <c r="R83" i="9" s="1"/>
  <c r="AG61" i="9"/>
  <c r="BZ5" i="3"/>
  <c r="AF4" i="16"/>
  <c r="AT4" i="18"/>
  <c r="AY5" i="3"/>
  <c r="CE5" i="3" s="1"/>
  <c r="CR5" i="3" s="1"/>
  <c r="AM4" i="18"/>
  <c r="GG7" i="3"/>
  <c r="GD32" i="3"/>
  <c r="CN5" i="21"/>
  <c r="CE5" i="21"/>
  <c r="CH41" i="21"/>
  <c r="W188" i="21"/>
  <c r="DD5" i="21"/>
  <c r="ES14" i="3"/>
  <c r="CX17" i="21"/>
  <c r="AX17" i="21"/>
  <c r="CK17" i="21"/>
  <c r="CS161" i="21"/>
  <c r="V132" i="21"/>
  <c r="BA83" i="21"/>
  <c r="DA83" i="21"/>
  <c r="AY65" i="21"/>
  <c r="CL65" i="21"/>
  <c r="AZ32" i="21"/>
  <c r="BZ32" i="21"/>
  <c r="W19" i="21"/>
  <c r="Y188" i="21"/>
  <c r="X178" i="21"/>
  <c r="CX178" i="21" s="1"/>
  <c r="V116" i="21"/>
  <c r="W99" i="21"/>
  <c r="V88" i="21"/>
  <c r="CW67" i="21"/>
  <c r="CC57" i="21"/>
  <c r="CP57" i="21"/>
  <c r="W39" i="21"/>
  <c r="BX38" i="21"/>
  <c r="V67" i="7"/>
  <c r="BE163" i="21"/>
  <c r="CR163" i="21"/>
  <c r="X158" i="21"/>
  <c r="W139" i="21"/>
  <c r="U77" i="21"/>
  <c r="U184" i="21" s="1"/>
  <c r="X58" i="21"/>
  <c r="BF42" i="21"/>
  <c r="BD32" i="21"/>
  <c r="CD32" i="21"/>
  <c r="CY33" i="21"/>
  <c r="CH186" i="21"/>
  <c r="AC185" i="21"/>
  <c r="Y185" i="21"/>
  <c r="AA191" i="21"/>
  <c r="AA186" i="21"/>
  <c r="CP189" i="21"/>
  <c r="AP189" i="21" s="1"/>
  <c r="AA153" i="9" s="1"/>
  <c r="AA164" i="9" s="1"/>
  <c r="CR184" i="21"/>
  <c r="DC187" i="21"/>
  <c r="AP187" i="21" s="1"/>
  <c r="AA151" i="9" s="1"/>
  <c r="AA162" i="9" s="1"/>
  <c r="CC188" i="21"/>
  <c r="AP188" i="21" s="1"/>
  <c r="AA152" i="9" s="1"/>
  <c r="AA163" i="9" s="1"/>
  <c r="AC188" i="21"/>
  <c r="CY187" i="21"/>
  <c r="AL187" i="21" s="1"/>
  <c r="W151" i="9" s="1"/>
  <c r="W162" i="9" s="1"/>
  <c r="BY188" i="21"/>
  <c r="AL188" i="21" s="1"/>
  <c r="W152" i="9" s="1"/>
  <c r="W163" i="9" s="1"/>
  <c r="U188" i="21"/>
  <c r="CU187" i="21"/>
  <c r="AH187" i="21" s="1"/>
  <c r="S151" i="9" s="1"/>
  <c r="S162" i="9" s="1"/>
  <c r="BU188" i="21"/>
  <c r="AH188" i="21" s="1"/>
  <c r="S152" i="9" s="1"/>
  <c r="S163" i="9" s="1"/>
  <c r="DA184" i="21"/>
  <c r="BQ188" i="21"/>
  <c r="DD189" i="21"/>
  <c r="CQ190" i="21"/>
  <c r="AD188" i="21"/>
  <c r="BD188" i="21"/>
  <c r="BM188" i="21"/>
  <c r="CZ189" i="21"/>
  <c r="Z188" i="21"/>
  <c r="AE185" i="21"/>
  <c r="AD186" i="21"/>
  <c r="CF178" i="21"/>
  <c r="DF178" i="21"/>
  <c r="CS178" i="21"/>
  <c r="CO178" i="21"/>
  <c r="CB178" i="21"/>
  <c r="DB178" i="21"/>
  <c r="BB178" i="21"/>
  <c r="AB186" i="21"/>
  <c r="CC177" i="21"/>
  <c r="BC177" i="21"/>
  <c r="AC186" i="21"/>
  <c r="CP177" i="21"/>
  <c r="AY177" i="21"/>
  <c r="BY177" i="21"/>
  <c r="CY177" i="21"/>
  <c r="CL177" i="21"/>
  <c r="U177" i="21"/>
  <c r="BD176" i="21"/>
  <c r="DD176" i="21"/>
  <c r="CM176" i="21"/>
  <c r="AZ176" i="21"/>
  <c r="V176" i="21"/>
  <c r="CI176" i="21" s="1"/>
  <c r="CR175" i="21"/>
  <c r="BA175" i="21"/>
  <c r="CA175" i="21"/>
  <c r="CN175" i="21"/>
  <c r="W175" i="21"/>
  <c r="BF174" i="21"/>
  <c r="DF174" i="21"/>
  <c r="CS174" i="21"/>
  <c r="CF174" i="21"/>
  <c r="DB174" i="21"/>
  <c r="CO174" i="21"/>
  <c r="X174" i="21"/>
  <c r="BC173" i="21"/>
  <c r="CP173" i="21"/>
  <c r="CC173" i="21"/>
  <c r="AY173" i="21"/>
  <c r="CY173" i="21"/>
  <c r="BY173" i="21"/>
  <c r="CL173" i="21"/>
  <c r="U173" i="21"/>
  <c r="CQ172" i="21"/>
  <c r="BD172" i="21"/>
  <c r="BZ172" i="21"/>
  <c r="CZ172" i="21"/>
  <c r="AV172" i="21"/>
  <c r="BV172" i="21"/>
  <c r="CV172" i="21"/>
  <c r="CI172" i="21"/>
  <c r="CN171" i="21"/>
  <c r="CA171" i="21"/>
  <c r="BA171" i="21"/>
  <c r="DA171" i="21"/>
  <c r="W171" i="21"/>
  <c r="BF170" i="21"/>
  <c r="AD141" i="9" s="1"/>
  <c r="CF170" i="21"/>
  <c r="DF170" i="21"/>
  <c r="CS170" i="21"/>
  <c r="CB170" i="21"/>
  <c r="DB170" i="21"/>
  <c r="CO170" i="21"/>
  <c r="BB170" i="21"/>
  <c r="Z141" i="9" s="1"/>
  <c r="X170" i="21"/>
  <c r="CP169" i="21"/>
  <c r="BC169" i="21"/>
  <c r="CC169" i="21"/>
  <c r="DC169" i="21"/>
  <c r="CY169" i="21"/>
  <c r="CL169" i="21"/>
  <c r="AY169" i="21"/>
  <c r="BY169" i="21"/>
  <c r="U169" i="21"/>
  <c r="BD168" i="21"/>
  <c r="CQ168" i="21"/>
  <c r="Z168" i="21"/>
  <c r="CM168" i="21" s="1"/>
  <c r="V168" i="21"/>
  <c r="CV168" i="21" s="1"/>
  <c r="CR167" i="21"/>
  <c r="CE167" i="21"/>
  <c r="DE167" i="21"/>
  <c r="BE167" i="21"/>
  <c r="DA167" i="21"/>
  <c r="CN167" i="21"/>
  <c r="CA167" i="21"/>
  <c r="BA167" i="21"/>
  <c r="W167" i="21"/>
  <c r="CS166" i="21"/>
  <c r="CF166" i="21"/>
  <c r="DF166" i="21"/>
  <c r="BF166" i="21"/>
  <c r="AD116" i="9" s="1"/>
  <c r="BB166" i="21"/>
  <c r="CO166" i="21"/>
  <c r="DB166" i="21"/>
  <c r="CB166" i="21"/>
  <c r="CK166" i="21"/>
  <c r="AX166" i="21"/>
  <c r="BX166" i="21"/>
  <c r="CX166" i="21"/>
  <c r="CC165" i="21"/>
  <c r="CP165" i="21"/>
  <c r="BC165" i="21"/>
  <c r="AA140" i="9" s="1"/>
  <c r="CL165" i="21"/>
  <c r="BY165" i="21"/>
  <c r="AY165" i="21"/>
  <c r="W140" i="9" s="1"/>
  <c r="CY165" i="21"/>
  <c r="U165" i="21"/>
  <c r="BD164" i="21"/>
  <c r="CD164" i="21"/>
  <c r="DD164" i="21"/>
  <c r="CQ164" i="21"/>
  <c r="BZ164" i="21"/>
  <c r="V164" i="21"/>
  <c r="CE163" i="21"/>
  <c r="DE163" i="21"/>
  <c r="BA163" i="21"/>
  <c r="CA163" i="21"/>
  <c r="DA163" i="21"/>
  <c r="CN163" i="21"/>
  <c r="W163" i="21"/>
  <c r="DF162" i="21"/>
  <c r="BF162" i="21"/>
  <c r="CF162" i="21"/>
  <c r="CS162" i="21"/>
  <c r="CO162" i="21"/>
  <c r="BB162" i="21"/>
  <c r="BX162" i="21"/>
  <c r="CK162" i="21"/>
  <c r="CX162" i="21"/>
  <c r="AX162" i="21"/>
  <c r="CC161" i="21"/>
  <c r="CP161" i="21"/>
  <c r="CY161" i="21"/>
  <c r="BY161" i="21"/>
  <c r="AY161" i="21"/>
  <c r="CL161" i="21"/>
  <c r="U161" i="21"/>
  <c r="DD160" i="21"/>
  <c r="BD160" i="21"/>
  <c r="CQ160" i="21"/>
  <c r="CD160" i="21"/>
  <c r="CZ160" i="21"/>
  <c r="BZ160" i="21"/>
  <c r="V160" i="21"/>
  <c r="CI160" i="21" s="1"/>
  <c r="DE159" i="21"/>
  <c r="CR159" i="21"/>
  <c r="CE159" i="21"/>
  <c r="BA159" i="21"/>
  <c r="CA159" i="21"/>
  <c r="DA159" i="21"/>
  <c r="W159" i="21"/>
  <c r="BF158" i="21"/>
  <c r="DF158" i="21"/>
  <c r="CS158" i="21"/>
  <c r="BB158" i="21"/>
  <c r="DB158" i="21"/>
  <c r="CO158" i="21"/>
  <c r="CB158" i="21"/>
  <c r="CP157" i="21"/>
  <c r="DC157" i="21"/>
  <c r="CL157" i="21"/>
  <c r="CY157" i="21"/>
  <c r="BY157" i="21"/>
  <c r="AY157" i="21"/>
  <c r="U157" i="21"/>
  <c r="DD156" i="21"/>
  <c r="CD156" i="21"/>
  <c r="CQ156" i="21"/>
  <c r="BD156" i="21"/>
  <c r="CM156" i="21"/>
  <c r="BZ156" i="21"/>
  <c r="CZ156" i="21"/>
  <c r="V156" i="21"/>
  <c r="BV156" i="21" s="1"/>
  <c r="BE155" i="21"/>
  <c r="DE155" i="21"/>
  <c r="CR155" i="21"/>
  <c r="CE155" i="21"/>
  <c r="W155" i="21"/>
  <c r="CF154" i="21"/>
  <c r="CS154" i="21"/>
  <c r="CS191" i="21" s="1"/>
  <c r="DF154" i="21"/>
  <c r="CB154" i="21"/>
  <c r="CO154" i="21"/>
  <c r="BB154" i="21"/>
  <c r="DB154" i="21"/>
  <c r="BX154" i="21"/>
  <c r="AX154" i="21"/>
  <c r="CK154" i="21"/>
  <c r="CX154" i="21"/>
  <c r="CY153" i="21"/>
  <c r="BY153" i="21"/>
  <c r="AY153" i="21"/>
  <c r="CL153" i="21"/>
  <c r="U153" i="21"/>
  <c r="CD152" i="21"/>
  <c r="DD152" i="21"/>
  <c r="CQ152" i="21"/>
  <c r="BD152" i="21"/>
  <c r="BZ152" i="21"/>
  <c r="AZ152" i="21"/>
  <c r="CM152" i="21"/>
  <c r="CZ152" i="21"/>
  <c r="V152" i="21"/>
  <c r="AV152" i="21" s="1"/>
  <c r="CR151" i="21"/>
  <c r="BE151" i="21"/>
  <c r="DE151" i="21"/>
  <c r="CA151" i="21"/>
  <c r="CN151" i="21"/>
  <c r="W151" i="21"/>
  <c r="DF150" i="21"/>
  <c r="CF150" i="21"/>
  <c r="CS150" i="21"/>
  <c r="BF150" i="21"/>
  <c r="CO150" i="21"/>
  <c r="DB150" i="21"/>
  <c r="X150" i="21"/>
  <c r="CC149" i="21"/>
  <c r="CP149" i="21"/>
  <c r="DC149" i="21"/>
  <c r="AY149" i="21"/>
  <c r="CY149" i="21"/>
  <c r="AU149" i="21"/>
  <c r="CU149" i="21"/>
  <c r="BU149" i="21"/>
  <c r="DD148" i="21"/>
  <c r="BZ148" i="21"/>
  <c r="CZ148" i="21"/>
  <c r="V148" i="21"/>
  <c r="CE147" i="21"/>
  <c r="CR147" i="21"/>
  <c r="DE147" i="21"/>
  <c r="BE147" i="21"/>
  <c r="CN147" i="21"/>
  <c r="BA147" i="21"/>
  <c r="CA147" i="21"/>
  <c r="W147" i="21"/>
  <c r="CF146" i="21"/>
  <c r="BF146" i="21"/>
  <c r="DF146" i="21"/>
  <c r="CS146" i="21"/>
  <c r="BB146" i="21"/>
  <c r="CO146" i="21"/>
  <c r="X146" i="21"/>
  <c r="DC145" i="21"/>
  <c r="BC145" i="21"/>
  <c r="CC145" i="21"/>
  <c r="BY145" i="21"/>
  <c r="CY145" i="21"/>
  <c r="AY145" i="21"/>
  <c r="CL145" i="21"/>
  <c r="CU145" i="21"/>
  <c r="CQ144" i="21"/>
  <c r="DD144" i="21"/>
  <c r="CD144" i="21"/>
  <c r="BD144" i="21"/>
  <c r="CZ144" i="21"/>
  <c r="AZ144" i="21"/>
  <c r="V144" i="21"/>
  <c r="BE143" i="21"/>
  <c r="CE143" i="21"/>
  <c r="CR143" i="21"/>
  <c r="CA143" i="21"/>
  <c r="CN143" i="21"/>
  <c r="BA143" i="21"/>
  <c r="W143" i="21"/>
  <c r="DF142" i="21"/>
  <c r="BF142" i="21"/>
  <c r="CF142" i="21"/>
  <c r="CS142" i="21"/>
  <c r="BB142" i="21"/>
  <c r="CO142" i="21"/>
  <c r="DB142" i="21"/>
  <c r="CB142" i="21"/>
  <c r="X142" i="21"/>
  <c r="CC141" i="21"/>
  <c r="BC141" i="21"/>
  <c r="DC141" i="21"/>
  <c r="CP141" i="21"/>
  <c r="CY141" i="21"/>
  <c r="CL141" i="21"/>
  <c r="BY141" i="21"/>
  <c r="AY141" i="21"/>
  <c r="U141" i="21"/>
  <c r="CQ140" i="21"/>
  <c r="AZ140" i="21"/>
  <c r="BZ140" i="21"/>
  <c r="CZ140" i="21"/>
  <c r="CM140" i="21"/>
  <c r="V140" i="21"/>
  <c r="BE139" i="21"/>
  <c r="CR139" i="21"/>
  <c r="DE139" i="21"/>
  <c r="CE139" i="21"/>
  <c r="CN139" i="21"/>
  <c r="CA139" i="21"/>
  <c r="BA139" i="21"/>
  <c r="DA139" i="21"/>
  <c r="CF138" i="21"/>
  <c r="DF138" i="21"/>
  <c r="CS138" i="21"/>
  <c r="BF138" i="21"/>
  <c r="CB138" i="21"/>
  <c r="CO138" i="21"/>
  <c r="DB138" i="21"/>
  <c r="BB138" i="21"/>
  <c r="X138" i="21"/>
  <c r="BC137" i="21"/>
  <c r="CP137" i="21"/>
  <c r="CC137" i="21"/>
  <c r="DC137" i="21"/>
  <c r="CY137" i="21"/>
  <c r="BY137" i="21"/>
  <c r="AY137" i="21"/>
  <c r="CL137" i="21"/>
  <c r="U137" i="21"/>
  <c r="AU137" i="21" s="1"/>
  <c r="BD136" i="21"/>
  <c r="CQ136" i="21"/>
  <c r="CD136" i="21"/>
  <c r="DD136" i="21"/>
  <c r="CM136" i="21"/>
  <c r="AZ136" i="21"/>
  <c r="BZ136" i="21"/>
  <c r="CZ136" i="21"/>
  <c r="V136" i="21"/>
  <c r="DE135" i="21"/>
  <c r="BE135" i="21"/>
  <c r="CE135" i="21"/>
  <c r="DA135" i="21"/>
  <c r="CA135" i="21"/>
  <c r="BA135" i="21"/>
  <c r="CN135" i="21"/>
  <c r="W135" i="21"/>
  <c r="BF134" i="21"/>
  <c r="CS134" i="21"/>
  <c r="DF134" i="21"/>
  <c r="DB134" i="21"/>
  <c r="BB134" i="21"/>
  <c r="CO134" i="21"/>
  <c r="CB134" i="21"/>
  <c r="CX134" i="21"/>
  <c r="AX134" i="21"/>
  <c r="BX134" i="21"/>
  <c r="DC133" i="21"/>
  <c r="BC133" i="21"/>
  <c r="CP133" i="21"/>
  <c r="CL133" i="21"/>
  <c r="AY133" i="21"/>
  <c r="BY133" i="21"/>
  <c r="CY133" i="21"/>
  <c r="U133" i="21"/>
  <c r="CM132" i="21"/>
  <c r="AZ132" i="21"/>
  <c r="BZ132" i="21"/>
  <c r="CR131" i="21"/>
  <c r="DE131" i="21"/>
  <c r="BE131" i="21"/>
  <c r="CA131" i="21"/>
  <c r="BA131" i="21"/>
  <c r="CN131" i="21"/>
  <c r="DA131" i="21"/>
  <c r="W131" i="21"/>
  <c r="DF130" i="21"/>
  <c r="CS130" i="21"/>
  <c r="CF130" i="21"/>
  <c r="BF130" i="21"/>
  <c r="CB130" i="21"/>
  <c r="DB130" i="21"/>
  <c r="CO130" i="21"/>
  <c r="BB130" i="21"/>
  <c r="X130" i="21"/>
  <c r="CP129" i="21"/>
  <c r="DC129" i="21"/>
  <c r="BC129" i="21"/>
  <c r="CC129" i="21"/>
  <c r="BY129" i="21"/>
  <c r="CY129" i="21"/>
  <c r="CL129" i="21"/>
  <c r="AY129" i="21"/>
  <c r="U129" i="21"/>
  <c r="BD128" i="21"/>
  <c r="CD128" i="21"/>
  <c r="DD128" i="21"/>
  <c r="CM128" i="21"/>
  <c r="BZ128" i="21"/>
  <c r="AZ128" i="21"/>
  <c r="V128" i="21"/>
  <c r="AV128" i="21" s="1"/>
  <c r="CE127" i="21"/>
  <c r="BE127" i="21"/>
  <c r="BA127" i="21"/>
  <c r="DA127" i="21"/>
  <c r="CA127" i="21"/>
  <c r="W127" i="21"/>
  <c r="BF126" i="21"/>
  <c r="DF126" i="21"/>
  <c r="CF126" i="21"/>
  <c r="CS126" i="21"/>
  <c r="BB126" i="21"/>
  <c r="DB126" i="21"/>
  <c r="X126" i="21"/>
  <c r="CX126" i="21" s="1"/>
  <c r="CC125" i="21"/>
  <c r="CP125" i="21"/>
  <c r="BC125" i="21"/>
  <c r="DC125" i="21"/>
  <c r="AY125" i="21"/>
  <c r="CL125" i="21"/>
  <c r="CY125" i="21"/>
  <c r="BY125" i="21"/>
  <c r="U125" i="21"/>
  <c r="CU125" i="21" s="1"/>
  <c r="CD124" i="21"/>
  <c r="CQ124" i="21"/>
  <c r="DD124" i="21"/>
  <c r="BD124" i="21"/>
  <c r="CM124" i="21"/>
  <c r="AV124" i="21"/>
  <c r="CV124" i="21"/>
  <c r="CI124" i="21"/>
  <c r="BV124" i="21"/>
  <c r="DE123" i="21"/>
  <c r="BE123" i="21"/>
  <c r="CN123" i="21"/>
  <c r="BA123" i="21"/>
  <c r="DA123" i="21"/>
  <c r="W123" i="21"/>
  <c r="BF122" i="21"/>
  <c r="CF122" i="21"/>
  <c r="DF122" i="21"/>
  <c r="CS122" i="21"/>
  <c r="BB122" i="21"/>
  <c r="CO122" i="21"/>
  <c r="CB122" i="21"/>
  <c r="DB122" i="21"/>
  <c r="X122" i="21"/>
  <c r="CP121" i="21"/>
  <c r="CC121" i="21"/>
  <c r="CL121" i="21"/>
  <c r="AY121" i="21"/>
  <c r="CY121" i="21"/>
  <c r="U121" i="21"/>
  <c r="CH121" i="21" s="1"/>
  <c r="BD120" i="21"/>
  <c r="CD120" i="21"/>
  <c r="CQ120" i="21"/>
  <c r="DD120" i="21"/>
  <c r="CZ120" i="21"/>
  <c r="AZ120" i="21"/>
  <c r="BZ120" i="21"/>
  <c r="CM120" i="21"/>
  <c r="CI120" i="21"/>
  <c r="AV120" i="21"/>
  <c r="BV120" i="21"/>
  <c r="CV120" i="21"/>
  <c r="BE119" i="21"/>
  <c r="DE119" i="21"/>
  <c r="CE119" i="21"/>
  <c r="CR119" i="21"/>
  <c r="CA119" i="21"/>
  <c r="DA119" i="21"/>
  <c r="BA119" i="21"/>
  <c r="CN119" i="21"/>
  <c r="W119" i="21"/>
  <c r="CS118" i="21"/>
  <c r="CF118" i="21"/>
  <c r="DF118" i="21"/>
  <c r="BF118" i="21"/>
  <c r="BB118" i="21"/>
  <c r="CO118" i="21"/>
  <c r="X118" i="21"/>
  <c r="DC117" i="21"/>
  <c r="BC117" i="21"/>
  <c r="CP117" i="21"/>
  <c r="AY117" i="21"/>
  <c r="BY117" i="21"/>
  <c r="CL117" i="21"/>
  <c r="CY117" i="21"/>
  <c r="U117" i="21"/>
  <c r="CQ116" i="21"/>
  <c r="DE115" i="21"/>
  <c r="CR115" i="21"/>
  <c r="CE115" i="21"/>
  <c r="CN115" i="21"/>
  <c r="BA115" i="21"/>
  <c r="CA115" i="21"/>
  <c r="DA115" i="21"/>
  <c r="W115" i="21"/>
  <c r="CS114" i="21"/>
  <c r="CF114" i="21"/>
  <c r="BF114" i="21"/>
  <c r="DF114" i="21"/>
  <c r="CO114" i="21"/>
  <c r="DB114" i="21"/>
  <c r="CB114" i="21"/>
  <c r="BB114" i="21"/>
  <c r="X114" i="21"/>
  <c r="DC113" i="21"/>
  <c r="CP113" i="21"/>
  <c r="CC113" i="21"/>
  <c r="BC113" i="21"/>
  <c r="CY113" i="21"/>
  <c r="BY113" i="21"/>
  <c r="CL113" i="21"/>
  <c r="U113" i="21"/>
  <c r="CM112" i="21"/>
  <c r="CZ112" i="21"/>
  <c r="BZ112" i="21"/>
  <c r="AZ112" i="21"/>
  <c r="V112" i="21"/>
  <c r="AV112" i="21" s="1"/>
  <c r="DE111" i="21"/>
  <c r="CE111" i="21"/>
  <c r="BE111" i="21"/>
  <c r="CR111" i="21"/>
  <c r="CN111" i="21"/>
  <c r="CA111" i="21"/>
  <c r="BA111" i="21"/>
  <c r="DA111" i="21"/>
  <c r="AW111" i="21"/>
  <c r="CW111" i="21"/>
  <c r="BW111" i="21"/>
  <c r="CJ111" i="21"/>
  <c r="DF110" i="21"/>
  <c r="BF110" i="21"/>
  <c r="CF110" i="21"/>
  <c r="CS110" i="21"/>
  <c r="CO110" i="21"/>
  <c r="BB110" i="21"/>
  <c r="DB110" i="21"/>
  <c r="CB110" i="21"/>
  <c r="X110" i="21"/>
  <c r="CC109" i="21"/>
  <c r="BC109" i="21"/>
  <c r="CP109" i="21"/>
  <c r="DC109" i="21"/>
  <c r="CL109" i="21"/>
  <c r="AY109" i="21"/>
  <c r="CY109" i="21"/>
  <c r="U109" i="21"/>
  <c r="DD108" i="21"/>
  <c r="BD108" i="21"/>
  <c r="CQ108" i="21"/>
  <c r="CD108" i="21"/>
  <c r="AZ108" i="21"/>
  <c r="CM108" i="21"/>
  <c r="CZ108" i="21"/>
  <c r="V108" i="21"/>
  <c r="CR107" i="21"/>
  <c r="CE107" i="21"/>
  <c r="BE107" i="21"/>
  <c r="DE107" i="21"/>
  <c r="DA107" i="21"/>
  <c r="CN107" i="21"/>
  <c r="CA107" i="21"/>
  <c r="BA107" i="21"/>
  <c r="CJ107" i="21"/>
  <c r="BW107" i="21"/>
  <c r="CW107" i="21"/>
  <c r="AW107" i="21"/>
  <c r="BF106" i="21"/>
  <c r="CS106" i="21"/>
  <c r="DF106" i="21"/>
  <c r="CF106" i="21"/>
  <c r="CB106" i="21"/>
  <c r="BB106" i="21"/>
  <c r="CO106" i="21"/>
  <c r="DB106" i="21"/>
  <c r="X106" i="21"/>
  <c r="DC105" i="21"/>
  <c r="CC105" i="21"/>
  <c r="CP105" i="21"/>
  <c r="BY105" i="21"/>
  <c r="CL105" i="21"/>
  <c r="AY105" i="21"/>
  <c r="U105" i="21"/>
  <c r="AD104" i="21"/>
  <c r="CQ104" i="21" s="1"/>
  <c r="BZ104" i="21"/>
  <c r="AZ104" i="21"/>
  <c r="CZ104" i="21"/>
  <c r="V104" i="21"/>
  <c r="CR103" i="21"/>
  <c r="BE103" i="21"/>
  <c r="DE103" i="21"/>
  <c r="CE103" i="21"/>
  <c r="CN103" i="21"/>
  <c r="DA103" i="21"/>
  <c r="CA103" i="21"/>
  <c r="BA103" i="21"/>
  <c r="AW103" i="21"/>
  <c r="CW103" i="21"/>
  <c r="CJ103" i="21"/>
  <c r="BW103" i="21"/>
  <c r="CS102" i="21"/>
  <c r="DF102" i="21"/>
  <c r="CF102" i="21"/>
  <c r="CO102" i="21"/>
  <c r="BB102" i="21"/>
  <c r="DB102" i="21"/>
  <c r="X102" i="21"/>
  <c r="DC101" i="21"/>
  <c r="CC101" i="21"/>
  <c r="BC101" i="21"/>
  <c r="CP101" i="21"/>
  <c r="CL101" i="21"/>
  <c r="BY101" i="21"/>
  <c r="AY101" i="21"/>
  <c r="AY191" i="21" s="1"/>
  <c r="CY101" i="21"/>
  <c r="U101" i="21"/>
  <c r="CD100" i="21"/>
  <c r="DD100" i="21"/>
  <c r="BD100" i="21"/>
  <c r="CQ100" i="21"/>
  <c r="AZ100" i="21"/>
  <c r="CZ100" i="21"/>
  <c r="CM100" i="21"/>
  <c r="BZ100" i="21"/>
  <c r="V100" i="21"/>
  <c r="CR99" i="21"/>
  <c r="BE99" i="21"/>
  <c r="CE99" i="21"/>
  <c r="DE99" i="21"/>
  <c r="CA99" i="21"/>
  <c r="BA99" i="21"/>
  <c r="CN99" i="21"/>
  <c r="DA99" i="21"/>
  <c r="BF98" i="21"/>
  <c r="DF98" i="21"/>
  <c r="CO98" i="21"/>
  <c r="CB98" i="21"/>
  <c r="DB98" i="21"/>
  <c r="X98" i="21"/>
  <c r="CC97" i="21"/>
  <c r="CP97" i="21"/>
  <c r="BC97" i="21"/>
  <c r="BY97" i="21"/>
  <c r="AY97" i="21"/>
  <c r="CL97" i="21"/>
  <c r="CY97" i="21"/>
  <c r="U97" i="21"/>
  <c r="CQ96" i="21"/>
  <c r="CD96" i="21"/>
  <c r="CM96" i="21"/>
  <c r="CZ96" i="21"/>
  <c r="BZ96" i="21"/>
  <c r="AZ96" i="21"/>
  <c r="V96" i="21"/>
  <c r="CE95" i="21"/>
  <c r="CR95" i="21"/>
  <c r="DE95" i="21"/>
  <c r="BE95" i="21"/>
  <c r="BA95" i="21"/>
  <c r="CA95" i="21"/>
  <c r="CN95" i="21"/>
  <c r="W95" i="21"/>
  <c r="AW95" i="21" s="1"/>
  <c r="DF94" i="21"/>
  <c r="CF94" i="21"/>
  <c r="BF94" i="21"/>
  <c r="CS94" i="21"/>
  <c r="CO94" i="21"/>
  <c r="BB94" i="21"/>
  <c r="DB94" i="21"/>
  <c r="CB94" i="21"/>
  <c r="BX94" i="21"/>
  <c r="CK94" i="21"/>
  <c r="CX94" i="21"/>
  <c r="CC93" i="21"/>
  <c r="BC93" i="21"/>
  <c r="DC93" i="21"/>
  <c r="CP93" i="21"/>
  <c r="CL93" i="21"/>
  <c r="AY93" i="21"/>
  <c r="BY93" i="21"/>
  <c r="CY93" i="21"/>
  <c r="U93" i="21"/>
  <c r="BD92" i="21"/>
  <c r="CD92" i="21"/>
  <c r="DD92" i="21"/>
  <c r="CQ92" i="21"/>
  <c r="AZ92" i="21"/>
  <c r="BZ92" i="21"/>
  <c r="DE175" i="21"/>
  <c r="BC161" i="21"/>
  <c r="DA143" i="21"/>
  <c r="BB98" i="21"/>
  <c r="BC105" i="21"/>
  <c r="BF154" i="21"/>
  <c r="DC177" i="21"/>
  <c r="CC133" i="21"/>
  <c r="CH149" i="21"/>
  <c r="BY121" i="21"/>
  <c r="CB102" i="21"/>
  <c r="BV92" i="21"/>
  <c r="CV92" i="21"/>
  <c r="CI92" i="21"/>
  <c r="AV92" i="21"/>
  <c r="CR91" i="21"/>
  <c r="CA91" i="21"/>
  <c r="CN91" i="21"/>
  <c r="DA91" i="21"/>
  <c r="BA91" i="21"/>
  <c r="BW91" i="21"/>
  <c r="CJ91" i="21"/>
  <c r="DF90" i="21"/>
  <c r="CF90" i="21"/>
  <c r="CO90" i="21"/>
  <c r="DB90" i="21"/>
  <c r="CB90" i="21"/>
  <c r="BB90" i="21"/>
  <c r="BX90" i="21"/>
  <c r="AX90" i="21"/>
  <c r="CX90" i="21"/>
  <c r="CY89" i="21"/>
  <c r="U89" i="21"/>
  <c r="DD88" i="21"/>
  <c r="CQ88" i="21"/>
  <c r="BE87" i="21"/>
  <c r="CR87" i="21"/>
  <c r="CE87" i="21"/>
  <c r="CA87" i="21"/>
  <c r="DA87" i="21"/>
  <c r="BA87" i="21"/>
  <c r="AW87" i="21"/>
  <c r="BW87" i="21"/>
  <c r="CW87" i="21"/>
  <c r="CJ87" i="21"/>
  <c r="DF86" i="21"/>
  <c r="CF86" i="21"/>
  <c r="CS86" i="21"/>
  <c r="CB86" i="21"/>
  <c r="DB86" i="21"/>
  <c r="BB86" i="21"/>
  <c r="CK86" i="21"/>
  <c r="CX86" i="21"/>
  <c r="AX86" i="21"/>
  <c r="BX86" i="21"/>
  <c r="BC85" i="21"/>
  <c r="CC85" i="21"/>
  <c r="CP85" i="21"/>
  <c r="CL85" i="21"/>
  <c r="AY85" i="21"/>
  <c r="BY85" i="21"/>
  <c r="BU85" i="21"/>
  <c r="CH85" i="21"/>
  <c r="CD84" i="21"/>
  <c r="AZ84" i="21"/>
  <c r="CM84" i="21"/>
  <c r="V84" i="21"/>
  <c r="CI84" i="21" s="1"/>
  <c r="CE83" i="21"/>
  <c r="DE83" i="21"/>
  <c r="CR83" i="21"/>
  <c r="BE83" i="21"/>
  <c r="CN83" i="21"/>
  <c r="CA83" i="21"/>
  <c r="CO82" i="21"/>
  <c r="DB82" i="21"/>
  <c r="CP81" i="21"/>
  <c r="BC81" i="21"/>
  <c r="DC81" i="21"/>
  <c r="CC81" i="21"/>
  <c r="CU81" i="21"/>
  <c r="CH81" i="21"/>
  <c r="BU81" i="21"/>
  <c r="CQ80" i="21"/>
  <c r="CD80" i="21"/>
  <c r="BD80" i="21"/>
  <c r="CM80" i="21"/>
  <c r="CZ80" i="21"/>
  <c r="BZ80" i="21"/>
  <c r="CE79" i="21"/>
  <c r="DE79" i="21"/>
  <c r="CR79" i="21"/>
  <c r="BE79" i="21"/>
  <c r="CA79" i="21"/>
  <c r="BA79" i="21"/>
  <c r="CN79" i="21"/>
  <c r="BW79" i="21"/>
  <c r="CS78" i="21"/>
  <c r="DF78" i="21"/>
  <c r="CO78" i="21"/>
  <c r="DB78" i="21"/>
  <c r="BB78" i="21"/>
  <c r="X78" i="21"/>
  <c r="DC77" i="21"/>
  <c r="BC77" i="21"/>
  <c r="CP77" i="21"/>
  <c r="CC77" i="21"/>
  <c r="AY77" i="21"/>
  <c r="W113" i="9" s="1"/>
  <c r="CL77" i="21"/>
  <c r="DD76" i="21"/>
  <c r="CQ76" i="21"/>
  <c r="AZ76" i="21"/>
  <c r="CM76" i="21"/>
  <c r="BZ76" i="21"/>
  <c r="BV76" i="21"/>
  <c r="AV76" i="21"/>
  <c r="DE75" i="21"/>
  <c r="CR75" i="21"/>
  <c r="CE75" i="21"/>
  <c r="BE75" i="21"/>
  <c r="DA75" i="21"/>
  <c r="CJ75" i="21"/>
  <c r="AW75" i="21"/>
  <c r="BF74" i="21"/>
  <c r="DB74" i="21"/>
  <c r="CB74" i="21"/>
  <c r="CO74" i="21"/>
  <c r="CX74" i="21"/>
  <c r="AX74" i="21"/>
  <c r="BX74" i="21"/>
  <c r="CK74" i="21"/>
  <c r="DC73" i="21"/>
  <c r="BC73" i="21"/>
  <c r="AY73" i="21"/>
  <c r="CL73" i="21"/>
  <c r="CY73" i="21"/>
  <c r="BU73" i="21"/>
  <c r="CU73" i="21"/>
  <c r="AU73" i="21"/>
  <c r="CD72" i="21"/>
  <c r="DD72" i="21"/>
  <c r="CM72" i="21"/>
  <c r="CZ72" i="21"/>
  <c r="BZ72" i="21"/>
  <c r="AZ72" i="21"/>
  <c r="AV72" i="21"/>
  <c r="CI72" i="21"/>
  <c r="CV72" i="21"/>
  <c r="BE71" i="21"/>
  <c r="CE71" i="21"/>
  <c r="DE71" i="21"/>
  <c r="CR71" i="21"/>
  <c r="CA71" i="21"/>
  <c r="W71" i="21"/>
  <c r="W190" i="21" s="1"/>
  <c r="CF70" i="21"/>
  <c r="BF70" i="21"/>
  <c r="CS70" i="21"/>
  <c r="CO70" i="21"/>
  <c r="CB70" i="21"/>
  <c r="BB70" i="21"/>
  <c r="CX70" i="21"/>
  <c r="BX70" i="21"/>
  <c r="CP69" i="21"/>
  <c r="CC69" i="21"/>
  <c r="BY69" i="21"/>
  <c r="CL69" i="21"/>
  <c r="CY69" i="21"/>
  <c r="AU69" i="21"/>
  <c r="CH69" i="21"/>
  <c r="BU69" i="21"/>
  <c r="DE67" i="21"/>
  <c r="BE67" i="21"/>
  <c r="BA67" i="21"/>
  <c r="CN67" i="21"/>
  <c r="DA67" i="21"/>
  <c r="CA67" i="21"/>
  <c r="BW67" i="21"/>
  <c r="DF66" i="21"/>
  <c r="DB66" i="21"/>
  <c r="CB66" i="21"/>
  <c r="BX66" i="21"/>
  <c r="CK66" i="21"/>
  <c r="CP65" i="21"/>
  <c r="BC65" i="21"/>
  <c r="DC65" i="21"/>
  <c r="CU65" i="21"/>
  <c r="CQ64" i="21"/>
  <c r="CD64" i="21"/>
  <c r="DD64" i="21"/>
  <c r="CM64" i="21"/>
  <c r="CZ64" i="21"/>
  <c r="BZ64" i="21"/>
  <c r="AZ64" i="21"/>
  <c r="CI64" i="21"/>
  <c r="AV64" i="21"/>
  <c r="CE63" i="21"/>
  <c r="DE63" i="21"/>
  <c r="CA63" i="21"/>
  <c r="BA63" i="21"/>
  <c r="CN63" i="21"/>
  <c r="DA63" i="21"/>
  <c r="AW63" i="21"/>
  <c r="CW63" i="21"/>
  <c r="BW63" i="21"/>
  <c r="CJ63" i="21"/>
  <c r="CF62" i="21"/>
  <c r="BF62" i="21"/>
  <c r="DF62" i="21"/>
  <c r="CO62" i="21"/>
  <c r="CB62" i="21"/>
  <c r="BB62" i="21"/>
  <c r="DB62" i="21"/>
  <c r="AX62" i="21"/>
  <c r="CK62" i="21"/>
  <c r="CP61" i="21"/>
  <c r="BC61" i="21"/>
  <c r="CC61" i="21"/>
  <c r="DC61" i="21"/>
  <c r="AY61" i="21"/>
  <c r="CL61" i="21"/>
  <c r="BY61" i="21"/>
  <c r="BU61" i="21"/>
  <c r="CU61" i="21"/>
  <c r="DD60" i="21"/>
  <c r="CI60" i="21"/>
  <c r="CV60" i="21"/>
  <c r="AV60" i="21"/>
  <c r="BV60" i="21"/>
  <c r="BE59" i="21"/>
  <c r="DE59" i="21"/>
  <c r="CA59" i="21"/>
  <c r="BA59" i="21"/>
  <c r="DA59" i="21"/>
  <c r="CW59" i="21"/>
  <c r="DF58" i="21"/>
  <c r="BF58" i="21"/>
  <c r="CF58" i="21"/>
  <c r="CO58" i="21"/>
  <c r="DC57" i="21"/>
  <c r="BC57" i="21"/>
  <c r="CL57" i="21"/>
  <c r="AY57" i="21"/>
  <c r="CY57" i="21"/>
  <c r="CH57" i="21"/>
  <c r="AU57" i="21"/>
  <c r="BU57" i="21"/>
  <c r="BD56" i="21"/>
  <c r="CD56" i="21"/>
  <c r="AZ56" i="21"/>
  <c r="CM56" i="21"/>
  <c r="CI56" i="21"/>
  <c r="AV56" i="21"/>
  <c r="CV56" i="21"/>
  <c r="CR55" i="21"/>
  <c r="CE55" i="21"/>
  <c r="BE55" i="21"/>
  <c r="DA55" i="21"/>
  <c r="BA55" i="21"/>
  <c r="CJ55" i="21"/>
  <c r="AW55" i="21"/>
  <c r="BW55" i="21"/>
  <c r="CS54" i="21"/>
  <c r="BF54" i="21"/>
  <c r="CF54" i="21"/>
  <c r="CB54" i="21"/>
  <c r="BB54" i="21"/>
  <c r="DB54" i="21"/>
  <c r="X54" i="21"/>
  <c r="BY53" i="21"/>
  <c r="CY53" i="21"/>
  <c r="CL53" i="21"/>
  <c r="BU53" i="21"/>
  <c r="CU53" i="21"/>
  <c r="AU53" i="21"/>
  <c r="CH53" i="21"/>
  <c r="X77" i="9"/>
  <c r="AZ52" i="21"/>
  <c r="CV52" i="21"/>
  <c r="AV52" i="21"/>
  <c r="BE51" i="21"/>
  <c r="CR51" i="21"/>
  <c r="CE51" i="21"/>
  <c r="CN51" i="21"/>
  <c r="DA51" i="21"/>
  <c r="CA51" i="21"/>
  <c r="BW51" i="21"/>
  <c r="AW51" i="21"/>
  <c r="CW51" i="21"/>
  <c r="CJ51" i="21"/>
  <c r="CF50" i="21"/>
  <c r="DF50" i="21"/>
  <c r="CS50" i="21"/>
  <c r="BF50" i="21"/>
  <c r="CB50" i="21"/>
  <c r="CO50" i="21"/>
  <c r="BB50" i="21"/>
  <c r="CK50" i="21"/>
  <c r="AX50" i="21"/>
  <c r="CP49" i="21"/>
  <c r="CC49" i="21"/>
  <c r="DC49" i="21"/>
  <c r="AC192" i="21"/>
  <c r="BY49" i="21"/>
  <c r="Y192" i="21"/>
  <c r="CL49" i="21"/>
  <c r="U192" i="21"/>
  <c r="AU49" i="21"/>
  <c r="BD48" i="21"/>
  <c r="CD48" i="21"/>
  <c r="CQ48" i="21"/>
  <c r="DD48" i="21"/>
  <c r="CZ48" i="21"/>
  <c r="AZ48" i="21"/>
  <c r="CI48" i="21"/>
  <c r="CV48" i="21"/>
  <c r="DE47" i="21"/>
  <c r="CE47" i="21"/>
  <c r="BE47" i="21"/>
  <c r="CN47" i="21"/>
  <c r="BA47" i="21"/>
  <c r="DA47" i="21"/>
  <c r="AW47" i="21"/>
  <c r="CJ47" i="21"/>
  <c r="BW47" i="21"/>
  <c r="CW47" i="21"/>
  <c r="CS46" i="21"/>
  <c r="BF46" i="21"/>
  <c r="DF46" i="21"/>
  <c r="DB46" i="21"/>
  <c r="CB46" i="21"/>
  <c r="CK46" i="21"/>
  <c r="BX46" i="21"/>
  <c r="CX46" i="21"/>
  <c r="CP45" i="21"/>
  <c r="CC45" i="21"/>
  <c r="DC45" i="21"/>
  <c r="CY45" i="21"/>
  <c r="CL45" i="21"/>
  <c r="AY45" i="21"/>
  <c r="CU45" i="21"/>
  <c r="AU45" i="21"/>
  <c r="CH45" i="21"/>
  <c r="BU45" i="21"/>
  <c r="DD44" i="21"/>
  <c r="BD44" i="21"/>
  <c r="AZ44" i="21"/>
  <c r="CZ44" i="21"/>
  <c r="CM44" i="21"/>
  <c r="BZ44" i="21"/>
  <c r="AV44" i="21"/>
  <c r="CR43" i="21"/>
  <c r="BE43" i="21"/>
  <c r="AC126" i="9" s="1"/>
  <c r="CE43" i="21"/>
  <c r="CN43" i="21"/>
  <c r="BA43" i="21"/>
  <c r="DA43" i="21"/>
  <c r="CA43" i="21"/>
  <c r="CJ43" i="21"/>
  <c r="AW43" i="21"/>
  <c r="CW43" i="21"/>
  <c r="DF42" i="21"/>
  <c r="CS42" i="21"/>
  <c r="CO42" i="21"/>
  <c r="BB42" i="21"/>
  <c r="AX42" i="21"/>
  <c r="CK42" i="21"/>
  <c r="BC41" i="21"/>
  <c r="DC41" i="21"/>
  <c r="CY41" i="21"/>
  <c r="CL41" i="21"/>
  <c r="AY41" i="21"/>
  <c r="W120" i="9" s="1"/>
  <c r="BY41" i="21"/>
  <c r="BU41" i="21"/>
  <c r="CU41" i="21"/>
  <c r="AU41" i="21"/>
  <c r="S120" i="9" s="1"/>
  <c r="CQ40" i="21"/>
  <c r="DD40" i="21"/>
  <c r="BD40" i="21"/>
  <c r="AV40" i="21"/>
  <c r="CV40" i="21"/>
  <c r="BE39" i="21"/>
  <c r="CR39" i="21"/>
  <c r="BA39" i="21"/>
  <c r="DA39" i="21"/>
  <c r="CN39" i="21"/>
  <c r="CA39" i="21"/>
  <c r="BF38" i="21"/>
  <c r="CF38" i="21"/>
  <c r="CS38" i="21"/>
  <c r="CO38" i="21"/>
  <c r="DB38" i="21"/>
  <c r="BB38" i="21"/>
  <c r="CB38" i="21"/>
  <c r="AX38" i="21"/>
  <c r="CK38" i="21"/>
  <c r="CC37" i="21"/>
  <c r="AY37" i="21"/>
  <c r="U37" i="21"/>
  <c r="DD36" i="21"/>
  <c r="CQ36" i="21"/>
  <c r="BD36" i="21"/>
  <c r="CD36" i="21"/>
  <c r="BZ36" i="21"/>
  <c r="CM36" i="21"/>
  <c r="BE35" i="21"/>
  <c r="CR35" i="21"/>
  <c r="CE35" i="21"/>
  <c r="BA35" i="21"/>
  <c r="CN35" i="21"/>
  <c r="W35" i="21"/>
  <c r="CS34" i="21"/>
  <c r="DF34" i="21"/>
  <c r="CF34" i="21"/>
  <c r="BF34" i="21"/>
  <c r="BB34" i="21"/>
  <c r="CB34" i="21"/>
  <c r="CO34" i="21"/>
  <c r="CX34" i="21"/>
  <c r="CK34" i="21"/>
  <c r="BX34" i="21"/>
  <c r="AX34" i="21"/>
  <c r="BC33" i="21"/>
  <c r="CP33" i="21"/>
  <c r="DC33" i="21"/>
  <c r="AY33" i="21"/>
  <c r="CL33" i="21"/>
  <c r="CU33" i="21"/>
  <c r="AU33" i="21"/>
  <c r="CH33" i="21"/>
  <c r="BU33" i="21"/>
  <c r="CV32" i="21"/>
  <c r="AV32" i="21"/>
  <c r="CI32" i="21"/>
  <c r="BV32" i="21"/>
  <c r="CE31" i="21"/>
  <c r="DE31" i="21"/>
  <c r="CR31" i="21"/>
  <c r="DA31" i="21"/>
  <c r="BA31" i="21"/>
  <c r="W31" i="21"/>
  <c r="CF30" i="21"/>
  <c r="DF30" i="21"/>
  <c r="BF30" i="21"/>
  <c r="BB30" i="21"/>
  <c r="DB30" i="21"/>
  <c r="CB30" i="21"/>
  <c r="AX30" i="21"/>
  <c r="BX30" i="21"/>
  <c r="CK30" i="21"/>
  <c r="CX30" i="21"/>
  <c r="CP29" i="21"/>
  <c r="BC29" i="21"/>
  <c r="DC29" i="21"/>
  <c r="BY29" i="21"/>
  <c r="AY29" i="21"/>
  <c r="BU29" i="21"/>
  <c r="AU29" i="21"/>
  <c r="DD28" i="21"/>
  <c r="CZ28" i="21"/>
  <c r="CM28" i="21"/>
  <c r="BV28" i="21"/>
  <c r="CI28" i="21"/>
  <c r="CV28" i="21"/>
  <c r="AV28" i="21"/>
  <c r="BE27" i="21"/>
  <c r="DE27" i="21"/>
  <c r="CE27" i="21"/>
  <c r="CR27" i="21"/>
  <c r="CN27" i="21"/>
  <c r="BA27" i="21"/>
  <c r="CJ27" i="21"/>
  <c r="BW27" i="21"/>
  <c r="CW27" i="21"/>
  <c r="DF26" i="21"/>
  <c r="CF26" i="21"/>
  <c r="BF26" i="21"/>
  <c r="DB26" i="21"/>
  <c r="CO26" i="21"/>
  <c r="CB26" i="21"/>
  <c r="BB26" i="21"/>
  <c r="X26" i="21"/>
  <c r="CP25" i="21"/>
  <c r="DC25" i="21"/>
  <c r="CY25" i="21"/>
  <c r="CL25" i="21"/>
  <c r="AU25" i="21"/>
  <c r="CU25" i="21"/>
  <c r="CH25" i="21"/>
  <c r="CD24" i="21"/>
  <c r="DD24" i="21"/>
  <c r="CZ24" i="21"/>
  <c r="AZ24" i="21"/>
  <c r="BZ24" i="21"/>
  <c r="AV24" i="21"/>
  <c r="CE23" i="21"/>
  <c r="CR23" i="21"/>
  <c r="DE23" i="21"/>
  <c r="BA23" i="21"/>
  <c r="DA23" i="21"/>
  <c r="CN23" i="21"/>
  <c r="CA23" i="21"/>
  <c r="CJ23" i="21"/>
  <c r="AW23" i="21"/>
  <c r="CW23" i="21"/>
  <c r="BW23" i="21"/>
  <c r="CF22" i="21"/>
  <c r="CS22" i="21"/>
  <c r="DF22" i="21"/>
  <c r="CO22" i="21"/>
  <c r="CB22" i="21"/>
  <c r="CK22" i="21"/>
  <c r="CX22" i="21"/>
  <c r="CP21" i="21"/>
  <c r="DC21" i="21"/>
  <c r="CC21" i="21"/>
  <c r="AY21" i="21"/>
  <c r="CY21" i="21"/>
  <c r="CL21" i="21"/>
  <c r="AU21" i="21"/>
  <c r="CU21" i="21"/>
  <c r="BU21" i="21"/>
  <c r="CD20" i="21"/>
  <c r="DD20" i="21"/>
  <c r="CQ20" i="21"/>
  <c r="BD20" i="21"/>
  <c r="CV20" i="21"/>
  <c r="BV20" i="21"/>
  <c r="AV20" i="21"/>
  <c r="CI20" i="21"/>
  <c r="BE19" i="21"/>
  <c r="CR19" i="21"/>
  <c r="CE19" i="21"/>
  <c r="DE19" i="21"/>
  <c r="CA19" i="21"/>
  <c r="DA19" i="21"/>
  <c r="BA19" i="21"/>
  <c r="BF18" i="21"/>
  <c r="CF18" i="21"/>
  <c r="DB18" i="21"/>
  <c r="CB18" i="21"/>
  <c r="CO18" i="21"/>
  <c r="CX18" i="21"/>
  <c r="AX18" i="21"/>
  <c r="BX18" i="21"/>
  <c r="CP17" i="21"/>
  <c r="DC17" i="21"/>
  <c r="CH17" i="21"/>
  <c r="BU17" i="21"/>
  <c r="CQ16" i="21"/>
  <c r="BD16" i="21"/>
  <c r="CD16" i="21"/>
  <c r="BZ16" i="21"/>
  <c r="CM16" i="21"/>
  <c r="CI16" i="21"/>
  <c r="CV16" i="21"/>
  <c r="DE15" i="21"/>
  <c r="CR15" i="21"/>
  <c r="BE15" i="21"/>
  <c r="BA15" i="21"/>
  <c r="BW15" i="21"/>
  <c r="CJ15" i="21"/>
  <c r="CW15" i="21"/>
  <c r="CO14" i="21"/>
  <c r="CB14" i="21"/>
  <c r="DB14" i="21"/>
  <c r="BB14" i="21"/>
  <c r="AX14" i="21"/>
  <c r="CK14" i="21"/>
  <c r="BX14" i="21"/>
  <c r="CX14" i="21"/>
  <c r="BC13" i="21"/>
  <c r="CC13" i="21"/>
  <c r="DC13" i="21"/>
  <c r="BY13" i="21"/>
  <c r="AY13" i="21"/>
  <c r="CL13" i="21"/>
  <c r="CU13" i="21"/>
  <c r="CH13" i="21"/>
  <c r="CD12" i="21"/>
  <c r="CQ12" i="21"/>
  <c r="CI12" i="21"/>
  <c r="CV12" i="21"/>
  <c r="AV12" i="21"/>
  <c r="CE11" i="21"/>
  <c r="DE11" i="21"/>
  <c r="BA11" i="21"/>
  <c r="CN11" i="21"/>
  <c r="DA11" i="21"/>
  <c r="CW11" i="21"/>
  <c r="AW11" i="21"/>
  <c r="BW11" i="21"/>
  <c r="CJ11" i="21"/>
  <c r="CS10" i="21"/>
  <c r="BF10" i="21"/>
  <c r="DF10" i="21"/>
  <c r="CO10" i="21"/>
  <c r="CB10" i="21"/>
  <c r="BB10" i="21"/>
  <c r="DB10" i="21"/>
  <c r="AX10" i="21"/>
  <c r="CK10" i="21"/>
  <c r="BX10" i="21"/>
  <c r="CC9" i="21"/>
  <c r="BC9" i="21"/>
  <c r="CP9" i="21"/>
  <c r="DC9" i="21"/>
  <c r="AY9" i="21"/>
  <c r="BY9" i="21"/>
  <c r="CY9" i="21"/>
  <c r="CL9" i="21"/>
  <c r="CM8" i="21"/>
  <c r="BZ8" i="21"/>
  <c r="AZ8" i="21"/>
  <c r="CZ8" i="21"/>
  <c r="BV8" i="21"/>
  <c r="CI8" i="21"/>
  <c r="AV8" i="21"/>
  <c r="CV8" i="21"/>
  <c r="CE7" i="21"/>
  <c r="CR7" i="21"/>
  <c r="DE7" i="21"/>
  <c r="BA7" i="21"/>
  <c r="CN7" i="21"/>
  <c r="CA7" i="21"/>
  <c r="AW7" i="21"/>
  <c r="CW7" i="21"/>
  <c r="CJ7" i="21"/>
  <c r="BB6" i="21"/>
  <c r="DB6" i="21"/>
  <c r="CB6" i="21"/>
  <c r="CK6" i="21"/>
  <c r="BX6" i="21"/>
  <c r="CX6" i="21"/>
  <c r="V170" i="7"/>
  <c r="DQ31" i="3"/>
  <c r="DB50" i="21"/>
  <c r="CN75" i="21"/>
  <c r="DA79" i="21"/>
  <c r="BZ28" i="21"/>
  <c r="DE43" i="21"/>
  <c r="CJ67" i="21"/>
  <c r="CY85" i="21"/>
  <c r="BF78" i="21"/>
  <c r="CC33" i="21"/>
  <c r="CA11" i="21"/>
  <c r="CZ16" i="21"/>
  <c r="CL89" i="21"/>
  <c r="CV64" i="21"/>
  <c r="BY45" i="21"/>
  <c r="CW75" i="21"/>
  <c r="DA27" i="21"/>
  <c r="AZ80" i="21"/>
  <c r="CA15" i="21"/>
  <c r="BY73" i="21"/>
  <c r="AZ20" i="21"/>
  <c r="CM20" i="21"/>
  <c r="CC25" i="21"/>
  <c r="CC29" i="21"/>
  <c r="CO6" i="21"/>
  <c r="AZ28" i="21"/>
  <c r="AY49" i="21"/>
  <c r="DF18" i="21"/>
  <c r="BE11" i="21"/>
  <c r="BD64" i="21"/>
  <c r="BV16" i="21"/>
  <c r="BY25" i="21"/>
  <c r="CR63" i="21"/>
  <c r="BA71" i="21"/>
  <c r="CF74" i="21"/>
  <c r="BB82" i="21"/>
  <c r="CN19" i="21"/>
  <c r="CX50" i="21"/>
  <c r="BV72" i="21"/>
  <c r="DD32" i="21"/>
  <c r="CH29" i="21"/>
  <c r="CS30" i="21"/>
  <c r="CE39" i="21"/>
  <c r="DB70" i="21"/>
  <c r="BE91" i="21"/>
  <c r="BD60" i="21"/>
  <c r="CO30" i="21"/>
  <c r="BW75" i="21"/>
  <c r="CR67" i="21"/>
  <c r="CY65" i="21"/>
  <c r="BX62" i="21"/>
  <c r="BY37" i="21"/>
  <c r="CH65" i="21"/>
  <c r="DD16" i="21"/>
  <c r="CY13" i="21"/>
  <c r="CZ84" i="21"/>
  <c r="DE91" i="21"/>
  <c r="CI40" i="21"/>
  <c r="CC65" i="21"/>
  <c r="DF74" i="21"/>
  <c r="CS62" i="21"/>
  <c r="CA35" i="21"/>
  <c r="DB22" i="21"/>
  <c r="CF46" i="21"/>
  <c r="AY89" i="21"/>
  <c r="CP73" i="21"/>
  <c r="DD56" i="21"/>
  <c r="CL29" i="21"/>
  <c r="CH61" i="21"/>
  <c r="BC49" i="21"/>
  <c r="DC69" i="21"/>
  <c r="CA27" i="21"/>
  <c r="CL17" i="21"/>
  <c r="AX22" i="21"/>
  <c r="BY65" i="21"/>
  <c r="CH21" i="21"/>
  <c r="AX46" i="21"/>
  <c r="CR11" i="21"/>
  <c r="BX22" i="21"/>
  <c r="DA7" i="21"/>
  <c r="DE87" i="21"/>
  <c r="CS26" i="21"/>
  <c r="BE63" i="21"/>
  <c r="CE67" i="21"/>
  <c r="BB18" i="21"/>
  <c r="AU17" i="21"/>
  <c r="CJ79" i="21"/>
  <c r="BD24" i="21"/>
  <c r="CI76" i="21"/>
  <c r="CU69" i="21"/>
  <c r="DB34" i="21"/>
  <c r="BC25" i="21"/>
  <c r="CD8" i="21"/>
  <c r="CZ36" i="21"/>
  <c r="DF38" i="21"/>
  <c r="DE39" i="21"/>
  <c r="BA75" i="21"/>
  <c r="CO86" i="21"/>
  <c r="CE91" i="21"/>
  <c r="AX66" i="21"/>
  <c r="BW43" i="21"/>
  <c r="DF70" i="21"/>
  <c r="AW27" i="21"/>
  <c r="BX42" i="21"/>
  <c r="CH73" i="21"/>
  <c r="BV80" i="21"/>
  <c r="AY53" i="21"/>
  <c r="CO54" i="21"/>
  <c r="DE35" i="21"/>
  <c r="DB42" i="21"/>
  <c r="AY69" i="21"/>
  <c r="CW91" i="21"/>
  <c r="CM48" i="21"/>
  <c r="DA71" i="21"/>
  <c r="CS74" i="21"/>
  <c r="DA35" i="21"/>
  <c r="CU57" i="21"/>
  <c r="CS90" i="21"/>
  <c r="CF78" i="21"/>
  <c r="CL37" i="21"/>
  <c r="BD72" i="21"/>
  <c r="CX62" i="21"/>
  <c r="CN87" i="21"/>
  <c r="DA15" i="21"/>
  <c r="AY17" i="21"/>
  <c r="CH49" i="21"/>
  <c r="BB58" i="21"/>
  <c r="CC17" i="21"/>
  <c r="AW67" i="21"/>
  <c r="U113" i="9" s="1"/>
  <c r="CY61" i="21"/>
  <c r="BZ52" i="21"/>
  <c r="AZ16" i="21"/>
  <c r="BY77" i="21"/>
  <c r="CF42" i="21"/>
  <c r="CU17" i="21"/>
  <c r="BY21" i="21"/>
  <c r="CN15" i="21"/>
  <c r="CV76" i="21"/>
  <c r="CK90" i="21"/>
  <c r="AU85" i="21"/>
  <c r="CP13" i="21"/>
  <c r="CC41" i="21"/>
  <c r="CF10" i="21"/>
  <c r="AZ36" i="21"/>
  <c r="CX38" i="21"/>
  <c r="CB42" i="21"/>
  <c r="DE51" i="21"/>
  <c r="DC85" i="21"/>
  <c r="BC89" i="21"/>
  <c r="CM24" i="21"/>
  <c r="CX66" i="21"/>
  <c r="BC21" i="21"/>
  <c r="CZ40" i="21"/>
  <c r="BV52" i="21"/>
  <c r="BC69" i="21"/>
  <c r="CQ68" i="21"/>
  <c r="CD40" i="21"/>
  <c r="CF66" i="21"/>
  <c r="CU85" i="21"/>
  <c r="BW59" i="21"/>
  <c r="BB74" i="21"/>
  <c r="DK23" i="3"/>
  <c r="BU5" i="21"/>
  <c r="CU5" i="21"/>
  <c r="FK27" i="3"/>
  <c r="EH27" i="3"/>
  <c r="FH27" i="3"/>
  <c r="DB27" i="3"/>
  <c r="CF97" i="21"/>
  <c r="CS97" i="21"/>
  <c r="DF97" i="21"/>
  <c r="BF97" i="21"/>
  <c r="GF9" i="3"/>
  <c r="GA9" i="3"/>
  <c r="ES12" i="3"/>
  <c r="DZ12" i="3"/>
  <c r="GF12" i="3"/>
  <c r="GC13" i="3"/>
  <c r="DW13" i="3"/>
  <c r="FV13" i="3"/>
  <c r="DP13" i="3"/>
  <c r="ES13" i="3"/>
  <c r="FQ11" i="3"/>
  <c r="FP8" i="3"/>
  <c r="EI8" i="3"/>
  <c r="DZ11" i="3"/>
  <c r="FC11" i="3"/>
  <c r="GF11" i="3"/>
  <c r="DR11" i="3"/>
  <c r="GB32" i="3"/>
  <c r="GE32" i="3"/>
  <c r="FM43" i="3"/>
  <c r="FW41" i="3"/>
  <c r="GD41" i="3"/>
  <c r="GB41" i="3"/>
  <c r="DZ8" i="3"/>
  <c r="EZ8" i="3"/>
  <c r="DV8" i="3"/>
  <c r="GB8" i="3"/>
  <c r="FH15" i="3"/>
  <c r="EE15" i="3"/>
  <c r="EK15" i="3"/>
  <c r="DH15" i="3"/>
  <c r="FN15" i="3"/>
  <c r="FX19" i="3"/>
  <c r="EU19" i="3"/>
  <c r="DR19" i="3"/>
  <c r="FD19" i="3"/>
  <c r="EA19" i="3"/>
  <c r="EG12" i="3"/>
  <c r="FJ12" i="3"/>
  <c r="DD12" i="3"/>
  <c r="FD23" i="3"/>
  <c r="EA23" i="3"/>
  <c r="EW23" i="3"/>
  <c r="DT23" i="3"/>
  <c r="FZ23" i="3"/>
  <c r="FD21" i="3"/>
  <c r="EA21" i="3"/>
  <c r="GG21" i="3"/>
  <c r="FJ33" i="3"/>
  <c r="DD33" i="3"/>
  <c r="EG33" i="3"/>
  <c r="FQ33" i="3"/>
  <c r="GF28" i="3"/>
  <c r="DZ28" i="3"/>
  <c r="FC28" i="3"/>
  <c r="DY28" i="3"/>
  <c r="GE28" i="3"/>
  <c r="EV28" i="3"/>
  <c r="DS28" i="3"/>
  <c r="FY28" i="3"/>
  <c r="FZ34" i="3"/>
  <c r="GF34" i="3"/>
  <c r="FC34" i="3"/>
  <c r="DZ34" i="3"/>
  <c r="EU34" i="3"/>
  <c r="DR34" i="3"/>
  <c r="GA17" i="3"/>
  <c r="DV17" i="3"/>
  <c r="GB17" i="3"/>
  <c r="GE17" i="3"/>
  <c r="EZ14" i="3"/>
  <c r="DW14" i="3"/>
  <c r="GC14" i="3"/>
  <c r="GE14" i="3"/>
  <c r="DV14" i="3"/>
  <c r="EY14" i="3"/>
  <c r="FW18" i="3"/>
  <c r="DW18" i="3"/>
  <c r="GC18" i="3"/>
  <c r="FD18" i="3"/>
  <c r="EA18" i="3"/>
  <c r="GG18" i="3"/>
  <c r="FH16" i="3"/>
  <c r="DB16" i="3"/>
  <c r="DJ16" i="3"/>
  <c r="FX26" i="3"/>
  <c r="DR26" i="3"/>
  <c r="EU26" i="3"/>
  <c r="GE26" i="3"/>
  <c r="FY26" i="3"/>
  <c r="EV26" i="3"/>
  <c r="DS26" i="3"/>
  <c r="GB36" i="3"/>
  <c r="EY36" i="3"/>
  <c r="GC36" i="3"/>
  <c r="EZ36" i="3"/>
  <c r="DW36" i="3"/>
  <c r="GD36" i="3"/>
  <c r="DX36" i="3"/>
  <c r="FX31" i="3"/>
  <c r="DR31" i="3"/>
  <c r="EU31" i="3"/>
  <c r="GB31" i="3"/>
  <c r="EY31" i="3"/>
  <c r="DV31" i="3"/>
  <c r="FW37" i="3"/>
  <c r="FC39" i="3"/>
  <c r="EU39" i="3"/>
  <c r="DR39" i="3"/>
  <c r="FX39" i="3"/>
  <c r="GE25" i="3"/>
  <c r="EU16" i="3"/>
  <c r="FX16" i="3"/>
  <c r="Z185" i="21"/>
  <c r="AE191" i="21"/>
  <c r="CC178" i="21"/>
  <c r="DC178" i="21"/>
  <c r="BZ177" i="21"/>
  <c r="CM177" i="21"/>
  <c r="BF175" i="21"/>
  <c r="CF175" i="21"/>
  <c r="BX175" i="21"/>
  <c r="BC170" i="21"/>
  <c r="AA141" i="9" s="1"/>
  <c r="CN168" i="21"/>
  <c r="DA168" i="21"/>
  <c r="BA168" i="21"/>
  <c r="AU162" i="21"/>
  <c r="CH162" i="21"/>
  <c r="BA160" i="21"/>
  <c r="CN160" i="21"/>
  <c r="CL158" i="21"/>
  <c r="BV157" i="21"/>
  <c r="CM145" i="21"/>
  <c r="BZ145" i="21"/>
  <c r="BE140" i="21"/>
  <c r="CQ137" i="21"/>
  <c r="DD137" i="21"/>
  <c r="BE136" i="21"/>
  <c r="CE136" i="21"/>
  <c r="DC134" i="21"/>
  <c r="CQ133" i="21"/>
  <c r="BV133" i="21"/>
  <c r="CR132" i="21"/>
  <c r="BE132" i="21"/>
  <c r="CJ132" i="21"/>
  <c r="AW132" i="21"/>
  <c r="BW128" i="21"/>
  <c r="BV125" i="21"/>
  <c r="CE120" i="21"/>
  <c r="CL118" i="21"/>
  <c r="BD117" i="21"/>
  <c r="BY114" i="21"/>
  <c r="CY114" i="21"/>
  <c r="AU114" i="21"/>
  <c r="CV113" i="21"/>
  <c r="BY110" i="21"/>
  <c r="CY110" i="21"/>
  <c r="CE108" i="21"/>
  <c r="BE108" i="21"/>
  <c r="DE108" i="21"/>
  <c r="CE104" i="21"/>
  <c r="BE104" i="21"/>
  <c r="CP102" i="21"/>
  <c r="DC102" i="21"/>
  <c r="CL102" i="21"/>
  <c r="CH102" i="21"/>
  <c r="BD101" i="21"/>
  <c r="CD101" i="21"/>
  <c r="CA100" i="21"/>
  <c r="BD85" i="21"/>
  <c r="DF83" i="21"/>
  <c r="DB83" i="21"/>
  <c r="CB83" i="21"/>
  <c r="CN80" i="21"/>
  <c r="DA80" i="21"/>
  <c r="CL78" i="21"/>
  <c r="BE76" i="21"/>
  <c r="CW76" i="21"/>
  <c r="AW76" i="21"/>
  <c r="CM73" i="21"/>
  <c r="BZ73" i="21"/>
  <c r="AZ73" i="21"/>
  <c r="CL70" i="21"/>
  <c r="AY70" i="21"/>
  <c r="BY70" i="21"/>
  <c r="CJ64" i="21"/>
  <c r="DC62" i="21"/>
  <c r="CH62" i="21"/>
  <c r="CU62" i="21"/>
  <c r="CO59" i="21"/>
  <c r="BB59" i="21"/>
  <c r="CM53" i="21"/>
  <c r="AZ53" i="21"/>
  <c r="CW48" i="21"/>
  <c r="DB43" i="21"/>
  <c r="CO43" i="21"/>
  <c r="DC42" i="21"/>
  <c r="BC42" i="21"/>
  <c r="CL42" i="21"/>
  <c r="CU42" i="21"/>
  <c r="AU42" i="21"/>
  <c r="DC38" i="21"/>
  <c r="CP38" i="21"/>
  <c r="CM37" i="21"/>
  <c r="CC30" i="21"/>
  <c r="CE28" i="21"/>
  <c r="BE28" i="21"/>
  <c r="CL26" i="21"/>
  <c r="AY26" i="21"/>
  <c r="CM25" i="21"/>
  <c r="CF23" i="21"/>
  <c r="CW20" i="21"/>
  <c r="CV13" i="21"/>
  <c r="BY10" i="21"/>
  <c r="BE8" i="21"/>
  <c r="DE8" i="21"/>
  <c r="BB7" i="21"/>
  <c r="AX7" i="21"/>
  <c r="U31" i="7"/>
  <c r="U70" i="7"/>
  <c r="U97" i="7"/>
  <c r="U168" i="7"/>
  <c r="BN46" i="3"/>
  <c r="BV188" i="21"/>
  <c r="BB159" i="21"/>
  <c r="FR7" i="3"/>
  <c r="EO7" i="3"/>
  <c r="EH42" i="3"/>
  <c r="DL7" i="3"/>
  <c r="FC9" i="3"/>
  <c r="FV12" i="3"/>
  <c r="DP12" i="3"/>
  <c r="DS12" i="3"/>
  <c r="EV12" i="3"/>
  <c r="FC12" i="3"/>
  <c r="EZ13" i="3"/>
  <c r="FL11" i="3"/>
  <c r="DF11" i="3"/>
  <c r="FM11" i="3"/>
  <c r="FK8" i="3"/>
  <c r="FL8" i="3"/>
  <c r="FX11" i="3"/>
  <c r="EU11" i="3"/>
  <c r="DV32" i="3"/>
  <c r="EY32" i="3"/>
  <c r="FA41" i="3"/>
  <c r="EY41" i="3"/>
  <c r="FC8" i="3"/>
  <c r="GC8" i="3"/>
  <c r="DW8" i="3"/>
  <c r="EY8" i="3"/>
  <c r="FN19" i="3"/>
  <c r="EK19" i="3"/>
  <c r="DH19" i="3"/>
  <c r="FR19" i="3"/>
  <c r="FM15" i="3"/>
  <c r="EW19" i="3"/>
  <c r="FZ19" i="3"/>
  <c r="FI12" i="3"/>
  <c r="GD23" i="3"/>
  <c r="GA21" i="3"/>
  <c r="EY17" i="3"/>
  <c r="EZ18" i="3"/>
  <c r="DR25" i="3"/>
  <c r="FX25" i="3"/>
  <c r="FL20" i="3"/>
  <c r="CY185" i="21"/>
  <c r="AB191" i="21"/>
  <c r="CV187" i="21"/>
  <c r="AI187" i="21" s="1"/>
  <c r="T151" i="9" s="1"/>
  <c r="T162" i="9" s="1"/>
  <c r="BR188" i="21"/>
  <c r="AR188" i="21" s="1"/>
  <c r="AC152" i="9" s="1"/>
  <c r="AC163" i="9" s="1"/>
  <c r="CN190" i="21"/>
  <c r="AW188" i="21"/>
  <c r="CJ190" i="21"/>
  <c r="CW189" i="21"/>
  <c r="CP178" i="21"/>
  <c r="BC178" i="21"/>
  <c r="CU178" i="21"/>
  <c r="AU178" i="21"/>
  <c r="S136" i="9" s="1"/>
  <c r="CQ177" i="21"/>
  <c r="BD177" i="21"/>
  <c r="AV177" i="21"/>
  <c r="AX175" i="21"/>
  <c r="CK175" i="21"/>
  <c r="CC174" i="21"/>
  <c r="CL174" i="21"/>
  <c r="CY174" i="21"/>
  <c r="DD173" i="21"/>
  <c r="CD173" i="21"/>
  <c r="CP170" i="21"/>
  <c r="DC170" i="21"/>
  <c r="CY170" i="21"/>
  <c r="CH170" i="21"/>
  <c r="AZ169" i="21"/>
  <c r="AV169" i="21"/>
  <c r="DE168" i="21"/>
  <c r="BE168" i="21"/>
  <c r="BC166" i="21"/>
  <c r="CC166" i="21"/>
  <c r="CD165" i="21"/>
  <c r="DD165" i="21"/>
  <c r="BV165" i="21"/>
  <c r="AW164" i="21"/>
  <c r="CJ164" i="21"/>
  <c r="BC162" i="21"/>
  <c r="CP162" i="21"/>
  <c r="CC162" i="21"/>
  <c r="CA160" i="21"/>
  <c r="BF159" i="21"/>
  <c r="DC158" i="21"/>
  <c r="CD157" i="21"/>
  <c r="DD157" i="21"/>
  <c r="DA156" i="21"/>
  <c r="CA156" i="21"/>
  <c r="BV153" i="21"/>
  <c r="AV153" i="21"/>
  <c r="CV149" i="21"/>
  <c r="CJ148" i="21"/>
  <c r="CW148" i="21"/>
  <c r="CK147" i="21"/>
  <c r="AX147" i="21"/>
  <c r="DD145" i="21"/>
  <c r="CI145" i="21"/>
  <c r="CV145" i="21"/>
  <c r="DA144" i="21"/>
  <c r="BY142" i="21"/>
  <c r="AY142" i="21"/>
  <c r="CV141" i="21"/>
  <c r="CI141" i="21"/>
  <c r="AV141" i="21"/>
  <c r="BY138" i="21"/>
  <c r="CY138" i="21"/>
  <c r="CO135" i="21"/>
  <c r="CB135" i="21"/>
  <c r="CY134" i="21"/>
  <c r="CL134" i="21"/>
  <c r="AU134" i="21"/>
  <c r="CM133" i="21"/>
  <c r="BZ133" i="21"/>
  <c r="CL130" i="21"/>
  <c r="BD129" i="21"/>
  <c r="AZ129" i="21"/>
  <c r="BZ129" i="21"/>
  <c r="CW128" i="21"/>
  <c r="CP126" i="21"/>
  <c r="CC126" i="21"/>
  <c r="BE124" i="21"/>
  <c r="CS123" i="21"/>
  <c r="BC122" i="21"/>
  <c r="CU122" i="21"/>
  <c r="BZ121" i="21"/>
  <c r="CY118" i="21"/>
  <c r="BX115" i="21"/>
  <c r="CL114" i="21"/>
  <c r="BD113" i="21"/>
  <c r="DD113" i="21"/>
  <c r="CI113" i="21"/>
  <c r="CE112" i="21"/>
  <c r="BX111" i="21"/>
  <c r="BU110" i="21"/>
  <c r="BD109" i="21"/>
  <c r="CV109" i="21"/>
  <c r="BA108" i="21"/>
  <c r="CA108" i="21"/>
  <c r="AU106" i="21"/>
  <c r="DD105" i="21"/>
  <c r="BV105" i="21"/>
  <c r="CI105" i="21"/>
  <c r="CR104" i="21"/>
  <c r="DE104" i="21"/>
  <c r="BC102" i="21"/>
  <c r="BY102" i="21"/>
  <c r="CY102" i="21"/>
  <c r="CZ101" i="21"/>
  <c r="CM101" i="21"/>
  <c r="CN100" i="21"/>
  <c r="DA100" i="21"/>
  <c r="BW100" i="21"/>
  <c r="AX99" i="21"/>
  <c r="BX99" i="21"/>
  <c r="BU98" i="21"/>
  <c r="CQ97" i="21"/>
  <c r="BD97" i="21"/>
  <c r="BZ97" i="21"/>
  <c r="BE96" i="21"/>
  <c r="DE96" i="21"/>
  <c r="CE96" i="21"/>
  <c r="CJ92" i="21"/>
  <c r="BC90" i="21"/>
  <c r="DC90" i="21"/>
  <c r="CQ89" i="21"/>
  <c r="DD89" i="21"/>
  <c r="BW88" i="21"/>
  <c r="BF87" i="21"/>
  <c r="CS87" i="21"/>
  <c r="BF79" i="21"/>
  <c r="BC78" i="21"/>
  <c r="CM77" i="21"/>
  <c r="BZ77" i="21"/>
  <c r="DE76" i="21"/>
  <c r="CR76" i="21"/>
  <c r="BX75" i="21"/>
  <c r="BE72" i="21"/>
  <c r="CR72" i="21"/>
  <c r="CY70" i="21"/>
  <c r="CU70" i="21"/>
  <c r="BU70" i="21"/>
  <c r="BV69" i="21"/>
  <c r="CI69" i="21"/>
  <c r="CV69" i="21"/>
  <c r="CJ68" i="21"/>
  <c r="BW68" i="21"/>
  <c r="AY66" i="21"/>
  <c r="AV65" i="21"/>
  <c r="CI65" i="21"/>
  <c r="CV65" i="21"/>
  <c r="CX63" i="21"/>
  <c r="BX63" i="21"/>
  <c r="CM61" i="21"/>
  <c r="BV61" i="21"/>
  <c r="CA60" i="21"/>
  <c r="CJ60" i="21"/>
  <c r="BW60" i="21"/>
  <c r="CZ57" i="21"/>
  <c r="AV57" i="21"/>
  <c r="BA56" i="21"/>
  <c r="CN56" i="21"/>
  <c r="DF55" i="21"/>
  <c r="AU54" i="21"/>
  <c r="CU54" i="21"/>
  <c r="CD53" i="21"/>
  <c r="CE52" i="21"/>
  <c r="CA52" i="21"/>
  <c r="DC50" i="21"/>
  <c r="CL50" i="21"/>
  <c r="AY50" i="21"/>
  <c r="AZ49" i="21"/>
  <c r="CM49" i="21"/>
  <c r="CV49" i="21"/>
  <c r="DA48" i="21"/>
  <c r="BA48" i="21"/>
  <c r="CO47" i="21"/>
  <c r="CL46" i="21"/>
  <c r="AV45" i="21"/>
  <c r="BV45" i="21"/>
  <c r="BW44" i="21"/>
  <c r="CJ44" i="21"/>
  <c r="CW44" i="21"/>
  <c r="CZ41" i="21"/>
  <c r="CS39" i="21"/>
  <c r="DF39" i="21"/>
  <c r="AY38" i="21"/>
  <c r="BV37" i="21"/>
  <c r="CI37" i="21"/>
  <c r="CR36" i="21"/>
  <c r="BE36" i="21"/>
  <c r="BB35" i="21"/>
  <c r="CX35" i="21"/>
  <c r="AX35" i="21"/>
  <c r="CP34" i="21"/>
  <c r="DC34" i="21"/>
  <c r="BD33" i="21"/>
  <c r="BE32" i="21"/>
  <c r="CH30" i="21"/>
  <c r="BU30" i="21"/>
  <c r="BD29" i="21"/>
  <c r="CI29" i="21"/>
  <c r="CK27" i="21"/>
  <c r="BY26" i="21"/>
  <c r="CV25" i="21"/>
  <c r="BV25" i="21"/>
  <c r="CJ24" i="21"/>
  <c r="CW24" i="21"/>
  <c r="DC22" i="21"/>
  <c r="CL22" i="21"/>
  <c r="BW20" i="21"/>
  <c r="CJ20" i="21"/>
  <c r="DB19" i="21"/>
  <c r="CI17" i="21"/>
  <c r="BV17" i="21"/>
  <c r="DA16" i="21"/>
  <c r="BW16" i="21"/>
  <c r="AX15" i="21"/>
  <c r="CL14" i="21"/>
  <c r="AY14" i="21"/>
  <c r="BY14" i="21"/>
  <c r="CM13" i="21"/>
  <c r="CZ13" i="21"/>
  <c r="AZ13" i="21"/>
  <c r="CA12" i="21"/>
  <c r="BA12" i="21"/>
  <c r="DB11" i="21"/>
  <c r="BB11" i="21"/>
  <c r="AY10" i="21"/>
  <c r="BU10" i="21"/>
  <c r="AU10" i="21"/>
  <c r="CU10" i="21"/>
  <c r="AZ9" i="21"/>
  <c r="CM9" i="21"/>
  <c r="AV9" i="21"/>
  <c r="CB7" i="21"/>
  <c r="DC6" i="21"/>
  <c r="BC6" i="21"/>
  <c r="AU6" i="21"/>
  <c r="U14" i="7"/>
  <c r="U30" i="7"/>
  <c r="U55" i="7"/>
  <c r="U93" i="7"/>
  <c r="U94" i="7"/>
  <c r="U135" i="7"/>
  <c r="U143" i="7"/>
  <c r="BN33" i="3"/>
  <c r="U145" i="7"/>
  <c r="U151" i="7"/>
  <c r="U159" i="7"/>
  <c r="U167" i="7"/>
  <c r="U175" i="7"/>
  <c r="BN38" i="3"/>
  <c r="BN44" i="3"/>
  <c r="ES11" i="3"/>
  <c r="EE16" i="3"/>
  <c r="DP35" i="3"/>
  <c r="CN173" i="21"/>
  <c r="BB148" i="21"/>
  <c r="DB148" i="21"/>
  <c r="AY135" i="21"/>
  <c r="BY135" i="21"/>
  <c r="BB132" i="21"/>
  <c r="AW121" i="21"/>
  <c r="BX92" i="21"/>
  <c r="CL91" i="21"/>
  <c r="CE73" i="21"/>
  <c r="CZ66" i="21"/>
  <c r="CZ62" i="21"/>
  <c r="CQ38" i="21"/>
  <c r="CD38" i="21"/>
  <c r="BB36" i="21"/>
  <c r="AU31" i="21"/>
  <c r="CY23" i="21"/>
  <c r="AB192" i="21"/>
  <c r="DM27" i="3"/>
  <c r="DB23" i="3"/>
  <c r="EM41" i="3"/>
  <c r="DY14" i="3"/>
  <c r="EX17" i="3"/>
  <c r="FP41" i="3"/>
  <c r="DX26" i="3"/>
  <c r="DT19" i="3"/>
  <c r="FA36" i="3"/>
  <c r="FB26" i="3"/>
  <c r="EM16" i="3"/>
  <c r="EW34" i="3"/>
  <c r="EM33" i="3"/>
  <c r="FA23" i="3"/>
  <c r="DX41" i="3"/>
  <c r="DX32" i="3"/>
  <c r="DP11" i="3"/>
  <c r="EM44" i="3"/>
  <c r="EI11" i="3"/>
  <c r="DJ8" i="3"/>
  <c r="EN33" i="3"/>
  <c r="EW25" i="3"/>
  <c r="BN32" i="3"/>
  <c r="BN45" i="3"/>
  <c r="BN48" i="3"/>
  <c r="BN29" i="3"/>
  <c r="BN22" i="3"/>
  <c r="BN19" i="3"/>
  <c r="EE27" i="3"/>
  <c r="U120" i="7"/>
  <c r="DT34" i="3"/>
  <c r="DJ41" i="3"/>
  <c r="DX23" i="3"/>
  <c r="DT12" i="3"/>
  <c r="DX8" i="3"/>
  <c r="DP23" i="3"/>
  <c r="EW17" i="3"/>
  <c r="BN7" i="3"/>
  <c r="BN15" i="3"/>
  <c r="BN41" i="3"/>
  <c r="BN47" i="3"/>
  <c r="BN40" i="3"/>
  <c r="BN20" i="3"/>
  <c r="EI25" i="3"/>
  <c r="BW5" i="21"/>
  <c r="DA175" i="21"/>
  <c r="DC161" i="21"/>
  <c r="BE159" i="21"/>
  <c r="BA155" i="21"/>
  <c r="CP153" i="21"/>
  <c r="CL149" i="21"/>
  <c r="BY149" i="21"/>
  <c r="AZ148" i="21"/>
  <c r="CM148" i="21"/>
  <c r="BU145" i="21"/>
  <c r="AU145" i="21"/>
  <c r="CB118" i="21"/>
  <c r="DB118" i="21"/>
  <c r="BF102" i="21"/>
  <c r="BF191" i="21" s="1"/>
  <c r="CZ76" i="21"/>
  <c r="CO66" i="21"/>
  <c r="BU65" i="21"/>
  <c r="DB58" i="21"/>
  <c r="BY57" i="21"/>
  <c r="CW55" i="21"/>
  <c r="DC53" i="21"/>
  <c r="CX42" i="21"/>
  <c r="DC37" i="21"/>
  <c r="BC37" i="21"/>
  <c r="CI24" i="21"/>
  <c r="CS18" i="21"/>
  <c r="CK18" i="21"/>
  <c r="BY17" i="21"/>
  <c r="AV16" i="21"/>
  <c r="CS14" i="21"/>
  <c r="BV12" i="21"/>
  <c r="AX6" i="21"/>
  <c r="BE191" i="21"/>
  <c r="CM187" i="21"/>
  <c r="BC185" i="21"/>
  <c r="DB15" i="3"/>
  <c r="DF8" i="3"/>
  <c r="FP16" i="3"/>
  <c r="EM8" i="3"/>
  <c r="FP33" i="3"/>
  <c r="DD13" i="3"/>
  <c r="DD184" i="21"/>
  <c r="DC118" i="21"/>
  <c r="CZ73" i="21"/>
  <c r="BW64" i="21"/>
  <c r="FO16" i="3"/>
  <c r="FS7" i="3"/>
  <c r="EM45" i="3"/>
  <c r="DC5" i="21"/>
  <c r="AY185" i="21"/>
  <c r="EH8" i="3"/>
  <c r="GB29" i="3"/>
  <c r="FA24" i="3"/>
  <c r="GF22" i="3"/>
  <c r="DZ22" i="3"/>
  <c r="EG42" i="3"/>
  <c r="FJ42" i="3"/>
  <c r="GF38" i="3"/>
  <c r="DZ38" i="3"/>
  <c r="AZ5" i="3"/>
  <c r="CF5" i="3" s="1"/>
  <c r="CS5" i="3" s="1"/>
  <c r="AG125" i="9"/>
  <c r="AG133" i="9"/>
  <c r="BA185" i="21"/>
  <c r="AG55" i="9"/>
  <c r="R56" i="9"/>
  <c r="R92" i="9" s="1"/>
  <c r="EJ9" i="3"/>
  <c r="EN11" i="3"/>
  <c r="BP185" i="21"/>
  <c r="BL185" i="21"/>
  <c r="V5" i="7"/>
  <c r="T5" i="16"/>
  <c r="V19" i="7"/>
  <c r="Z41" i="7"/>
  <c r="V42" i="7"/>
  <c r="AD63" i="7"/>
  <c r="FB13" i="3"/>
  <c r="FB14" i="3"/>
  <c r="V69" i="7"/>
  <c r="V86" i="7"/>
  <c r="V104" i="7"/>
  <c r="Z110" i="7"/>
  <c r="V121" i="7"/>
  <c r="Z123" i="7"/>
  <c r="V126" i="7"/>
  <c r="V133" i="7"/>
  <c r="V140" i="7"/>
  <c r="DY32" i="3"/>
  <c r="AD143" i="7"/>
  <c r="AD146" i="7"/>
  <c r="V164" i="7"/>
  <c r="V168" i="7"/>
  <c r="V169" i="7"/>
  <c r="DQ41" i="3"/>
  <c r="Y14" i="7"/>
  <c r="DQ37" i="3"/>
  <c r="DY26" i="3"/>
  <c r="DY21" i="3"/>
  <c r="DC12" i="3"/>
  <c r="EJ43" i="3"/>
  <c r="EX24" i="3"/>
  <c r="V143" i="7"/>
  <c r="J2" i="16"/>
  <c r="DU34" i="3"/>
  <c r="DG43" i="3"/>
  <c r="ET37" i="3"/>
  <c r="FB28" i="3"/>
  <c r="EX21" i="3"/>
  <c r="EJ15" i="3"/>
  <c r="FB32" i="3"/>
  <c r="DK43" i="3"/>
  <c r="DY23" i="3"/>
  <c r="ET23" i="3"/>
  <c r="EX14" i="3"/>
  <c r="DQ39" i="3"/>
  <c r="DU16" i="3"/>
  <c r="DQ24" i="3"/>
  <c r="DC7" i="3"/>
  <c r="DC41" i="3"/>
  <c r="DQ34" i="3"/>
  <c r="FB39" i="3"/>
  <c r="DG27" i="3"/>
  <c r="U110" i="7"/>
  <c r="DF151" i="21"/>
  <c r="CS151" i="21"/>
  <c r="CM191" i="21"/>
  <c r="DF161" i="21"/>
  <c r="BF161" i="21"/>
  <c r="DB176" i="21"/>
  <c r="BB176" i="21"/>
  <c r="CW173" i="21"/>
  <c r="CM170" i="21"/>
  <c r="AZ170" i="21"/>
  <c r="X141" i="9" s="1"/>
  <c r="CY167" i="21"/>
  <c r="CV158" i="21"/>
  <c r="AV158" i="21"/>
  <c r="CL155" i="21"/>
  <c r="CL191" i="21" s="1"/>
  <c r="CY155" i="21"/>
  <c r="CU147" i="21"/>
  <c r="AX140" i="21"/>
  <c r="DC139" i="21"/>
  <c r="CF136" i="21"/>
  <c r="CS132" i="21"/>
  <c r="CP131" i="21"/>
  <c r="CV130" i="21"/>
  <c r="CB128" i="21"/>
  <c r="BW117" i="21"/>
  <c r="CO116" i="21"/>
  <c r="CB116" i="21"/>
  <c r="CL115" i="21"/>
  <c r="CM110" i="21"/>
  <c r="AZ110" i="21"/>
  <c r="DA105" i="21"/>
  <c r="DC91" i="21"/>
  <c r="CQ90" i="21"/>
  <c r="AW89" i="21"/>
  <c r="CW89" i="21"/>
  <c r="CS88" i="21"/>
  <c r="CF88" i="21"/>
  <c r="BY87" i="21"/>
  <c r="CY87" i="21"/>
  <c r="AW85" i="21"/>
  <c r="CH83" i="21"/>
  <c r="CX80" i="21"/>
  <c r="CK80" i="21"/>
  <c r="CU79" i="21"/>
  <c r="DA77" i="21"/>
  <c r="BA77" i="21"/>
  <c r="CW77" i="21"/>
  <c r="BW77" i="21"/>
  <c r="BA73" i="21"/>
  <c r="CA73" i="21"/>
  <c r="CO72" i="21"/>
  <c r="BB72" i="21"/>
  <c r="CV70" i="21"/>
  <c r="CW65" i="21"/>
  <c r="BC63" i="21"/>
  <c r="CE61" i="21"/>
  <c r="DE61" i="21"/>
  <c r="CC59" i="21"/>
  <c r="CM50" i="21"/>
  <c r="CI50" i="21"/>
  <c r="BV42" i="21"/>
  <c r="CW41" i="21"/>
  <c r="BX40" i="21"/>
  <c r="CK40" i="21"/>
  <c r="BF36" i="21"/>
  <c r="DE33" i="21"/>
  <c r="BE33" i="21"/>
  <c r="CF32" i="21"/>
  <c r="BF32" i="21"/>
  <c r="CX20" i="21"/>
  <c r="CY15" i="21"/>
  <c r="CR13" i="21"/>
  <c r="CE13" i="21"/>
  <c r="CJ9" i="21"/>
  <c r="BX17" i="21"/>
  <c r="CO5" i="21"/>
  <c r="DF127" i="21"/>
  <c r="CF151" i="21"/>
  <c r="CF161" i="21"/>
  <c r="BE185" i="21"/>
  <c r="AE188" i="21"/>
  <c r="AW191" i="21"/>
  <c r="P2" i="16"/>
  <c r="CO191" i="21"/>
  <c r="BY5" i="21"/>
  <c r="BM185" i="21"/>
  <c r="BF185" i="21"/>
  <c r="F37" i="9"/>
  <c r="AJ37" i="9" s="1"/>
  <c r="DD185" i="21"/>
  <c r="CV185" i="21"/>
  <c r="CR186" i="21"/>
  <c r="AE190" i="21"/>
  <c r="BY186" i="21"/>
  <c r="Y186" i="21"/>
  <c r="V186" i="21"/>
  <c r="AF190" i="21"/>
  <c r="W186" i="21"/>
  <c r="AE186" i="21"/>
  <c r="AJ187" i="21"/>
  <c r="U151" i="9" s="1"/>
  <c r="U162" i="9" s="1"/>
  <c r="AV68" i="21"/>
  <c r="CI68" i="21"/>
  <c r="BV68" i="21"/>
  <c r="CV68" i="21"/>
  <c r="DB185" i="21"/>
  <c r="CE191" i="21"/>
  <c r="AZ188" i="21"/>
  <c r="CM190" i="21"/>
  <c r="CQ176" i="21"/>
  <c r="CD176" i="21"/>
  <c r="CE175" i="21"/>
  <c r="BE175" i="21"/>
  <c r="BB174" i="21"/>
  <c r="CB174" i="21"/>
  <c r="DC173" i="21"/>
  <c r="CM164" i="21"/>
  <c r="CZ164" i="21"/>
  <c r="AZ164" i="21"/>
  <c r="DB162" i="21"/>
  <c r="CB162" i="21"/>
  <c r="CC157" i="21"/>
  <c r="BC157" i="21"/>
  <c r="CN155" i="21"/>
  <c r="DA155" i="21"/>
  <c r="BC153" i="21"/>
  <c r="CC153" i="21"/>
  <c r="DC153" i="21"/>
  <c r="BA151" i="21"/>
  <c r="DA151" i="21"/>
  <c r="CB150" i="21"/>
  <c r="BB150" i="21"/>
  <c r="CB146" i="21"/>
  <c r="DB146" i="21"/>
  <c r="CP145" i="21"/>
  <c r="DE143" i="21"/>
  <c r="CZ128" i="21"/>
  <c r="BZ124" i="21"/>
  <c r="CZ92" i="21"/>
  <c r="CM92" i="21"/>
  <c r="AW79" i="21"/>
  <c r="CW79" i="21"/>
  <c r="CY77" i="21"/>
  <c r="AX70" i="21"/>
  <c r="CK70" i="21"/>
  <c r="CE59" i="21"/>
  <c r="CR59" i="21"/>
  <c r="CJ59" i="21"/>
  <c r="AW59" i="21"/>
  <c r="DE55" i="21"/>
  <c r="CA55" i="21"/>
  <c r="CN55" i="21"/>
  <c r="BC53" i="21"/>
  <c r="CP53" i="21"/>
  <c r="CM52" i="21"/>
  <c r="CZ52" i="21"/>
  <c r="BA51" i="21"/>
  <c r="BX50" i="21"/>
  <c r="BU49" i="21"/>
  <c r="CO46" i="21"/>
  <c r="BB46" i="21"/>
  <c r="CD44" i="21"/>
  <c r="CQ44" i="21"/>
  <c r="CA31" i="21"/>
  <c r="CN31" i="21"/>
  <c r="BU25" i="21"/>
  <c r="AW15" i="21"/>
  <c r="BF14" i="21"/>
  <c r="DF14" i="21"/>
  <c r="CF14" i="21"/>
  <c r="U9" i="21"/>
  <c r="H2" i="18"/>
  <c r="EA28" i="3"/>
  <c r="FD34" i="3"/>
  <c r="ES9" i="3"/>
  <c r="DV44" i="3"/>
  <c r="CY5" i="21"/>
  <c r="CS189" i="21"/>
  <c r="AS189" i="21" s="1"/>
  <c r="AD153" i="9" s="1"/>
  <c r="AD164" i="9" s="1"/>
  <c r="CP186" i="21"/>
  <c r="BF83" i="21"/>
  <c r="CF83" i="21"/>
  <c r="DY39" i="3"/>
  <c r="DP36" i="3"/>
  <c r="FJ15" i="3"/>
  <c r="FV33" i="3"/>
  <c r="DB15" i="21"/>
  <c r="DT26" i="3"/>
  <c r="CO15" i="21"/>
  <c r="CZ184" i="21"/>
  <c r="DK27" i="3"/>
  <c r="DC25" i="3"/>
  <c r="DT32" i="3"/>
  <c r="GA19" i="3"/>
  <c r="DU28" i="3"/>
  <c r="ET28" i="3"/>
  <c r="FW28" i="3"/>
  <c r="GG17" i="3"/>
  <c r="GF14" i="3"/>
  <c r="EY18" i="3"/>
  <c r="FX18" i="3"/>
  <c r="FW36" i="3"/>
  <c r="EF15" i="3"/>
  <c r="GD34" i="3"/>
  <c r="FZ17" i="3"/>
  <c r="FY18" i="3"/>
  <c r="EV18" i="3"/>
  <c r="EY26" i="3"/>
  <c r="GB26" i="3"/>
  <c r="EV31" i="3"/>
  <c r="DX39" i="3"/>
  <c r="DS31" i="3"/>
  <c r="DW21" i="3"/>
  <c r="GF31" i="3"/>
  <c r="GF33" i="3"/>
  <c r="DR18" i="3"/>
  <c r="DV19" i="3"/>
  <c r="DW41" i="3"/>
  <c r="GG8" i="3"/>
  <c r="CD22" i="21"/>
  <c r="CQ22" i="21"/>
  <c r="CB85" i="21"/>
  <c r="BB85" i="21"/>
  <c r="BB63" i="21"/>
  <c r="CO63" i="21"/>
  <c r="CF103" i="21"/>
  <c r="BF103" i="21"/>
  <c r="BF157" i="21"/>
  <c r="CS157" i="21"/>
  <c r="CK135" i="21"/>
  <c r="CZ114" i="21"/>
  <c r="DD86" i="21"/>
  <c r="CD86" i="21"/>
  <c r="AZ58" i="21"/>
  <c r="U10" i="7"/>
  <c r="U12" i="7"/>
  <c r="U13" i="7"/>
  <c r="U16" i="7"/>
  <c r="U18" i="7"/>
  <c r="U20" i="7"/>
  <c r="U21" i="7"/>
  <c r="U23" i="7"/>
  <c r="U24" i="7"/>
  <c r="U25" i="7"/>
  <c r="U26" i="7"/>
  <c r="U27" i="7"/>
  <c r="U28" i="7"/>
  <c r="U34" i="7"/>
  <c r="U44" i="7"/>
  <c r="U45" i="7"/>
  <c r="U46" i="7"/>
  <c r="U48" i="7"/>
  <c r="U50" i="7"/>
  <c r="U54" i="7"/>
  <c r="BN8" i="3"/>
  <c r="U56" i="7"/>
  <c r="BN9" i="3"/>
  <c r="U57" i="7"/>
  <c r="U58" i="7"/>
  <c r="BN10" i="3"/>
  <c r="BN11" i="3"/>
  <c r="U60" i="7"/>
  <c r="BN12" i="3"/>
  <c r="BN13" i="3"/>
  <c r="U64" i="7"/>
  <c r="BN14" i="3"/>
  <c r="BN16" i="3"/>
  <c r="U71" i="7"/>
  <c r="BN17" i="3"/>
  <c r="U72" i="7"/>
  <c r="BN18" i="3"/>
  <c r="U79" i="7"/>
  <c r="U83" i="7"/>
  <c r="U85" i="7"/>
  <c r="U87" i="7"/>
  <c r="U91" i="7"/>
  <c r="U95" i="7"/>
  <c r="U96" i="7"/>
  <c r="U98" i="7"/>
  <c r="U100" i="7"/>
  <c r="U102" i="7"/>
  <c r="U103" i="7"/>
  <c r="U105" i="7"/>
  <c r="U108" i="7"/>
  <c r="U111" i="7"/>
  <c r="U112" i="7"/>
  <c r="U125" i="7"/>
  <c r="BN21" i="3"/>
  <c r="BN23" i="3"/>
  <c r="U128" i="7"/>
  <c r="BN24" i="3"/>
  <c r="BN25" i="3"/>
  <c r="BN26" i="3"/>
  <c r="BN28" i="3"/>
  <c r="U134" i="7"/>
  <c r="U149" i="7"/>
  <c r="U165" i="7"/>
  <c r="U166" i="7"/>
  <c r="BN34" i="3"/>
  <c r="BN35" i="3"/>
  <c r="U173" i="7"/>
  <c r="BN36" i="3"/>
  <c r="U174" i="7"/>
  <c r="BN37" i="3"/>
  <c r="BN42" i="3"/>
  <c r="BN43" i="3"/>
  <c r="BN51" i="3"/>
  <c r="BN53" i="3"/>
  <c r="BN55" i="3"/>
  <c r="BN57" i="3"/>
  <c r="BN58" i="3"/>
  <c r="BN60" i="3"/>
  <c r="BN62" i="3"/>
  <c r="BN63" i="3"/>
  <c r="BN66" i="3"/>
  <c r="BN67" i="3"/>
  <c r="BN71" i="3"/>
  <c r="BN72" i="3"/>
  <c r="BN74" i="3"/>
  <c r="BN75" i="3"/>
  <c r="BN77" i="3"/>
  <c r="BN78" i="3"/>
  <c r="BN80" i="3"/>
  <c r="CO85" i="21"/>
  <c r="BX135" i="21"/>
  <c r="DU31" i="3"/>
  <c r="DU36" i="3"/>
  <c r="FV41" i="3"/>
  <c r="EP7" i="3"/>
  <c r="BD86" i="21"/>
  <c r="BD22" i="21"/>
  <c r="AZ114" i="21"/>
  <c r="DF157" i="21"/>
  <c r="AX51" i="21"/>
  <c r="BZ114" i="21"/>
  <c r="AF186" i="21"/>
  <c r="CQ86" i="21"/>
  <c r="CX51" i="21"/>
  <c r="DD22" i="21"/>
  <c r="CM114" i="21"/>
  <c r="CK173" i="21"/>
  <c r="AX173" i="21"/>
  <c r="DB165" i="21"/>
  <c r="CB165" i="21"/>
  <c r="CM159" i="21"/>
  <c r="CN154" i="21"/>
  <c r="CE130" i="21"/>
  <c r="BE130" i="21"/>
  <c r="CM95" i="21"/>
  <c r="DB93" i="21"/>
  <c r="BA78" i="21"/>
  <c r="CA78" i="21"/>
  <c r="BC44" i="21"/>
  <c r="CV35" i="21"/>
  <c r="CW26" i="21"/>
  <c r="BW26" i="21"/>
  <c r="CY24" i="21"/>
  <c r="BY24" i="21"/>
  <c r="AY20" i="21"/>
  <c r="BY20" i="21"/>
  <c r="AZ142" i="21"/>
  <c r="BX164" i="21"/>
  <c r="CI134" i="21"/>
  <c r="AV134" i="21"/>
  <c r="CN113" i="21"/>
  <c r="AW93" i="21"/>
  <c r="CR85" i="21"/>
  <c r="BE85" i="21"/>
  <c r="BX84" i="21"/>
  <c r="AX84" i="21"/>
  <c r="CO68" i="21"/>
  <c r="CX52" i="21"/>
  <c r="AX52" i="21"/>
  <c r="BX48" i="21"/>
  <c r="CX48" i="21"/>
  <c r="CQ14" i="21"/>
  <c r="DD14" i="21"/>
  <c r="DJ27" i="3"/>
  <c r="DF5" i="21"/>
  <c r="CP5" i="21"/>
  <c r="CJ189" i="21"/>
  <c r="CO189" i="21"/>
  <c r="AQ73" i="9"/>
  <c r="O37" i="9"/>
  <c r="AS37" i="9" s="1"/>
  <c r="AP73" i="9"/>
  <c r="BU6" i="7"/>
  <c r="CH6" i="7"/>
  <c r="DC6" i="7"/>
  <c r="CC6" i="7"/>
  <c r="CP6" i="7"/>
  <c r="EW9" i="3"/>
  <c r="DT9" i="3"/>
  <c r="EU9" i="3"/>
  <c r="FX9" i="3"/>
  <c r="DR9" i="3"/>
  <c r="FW9" i="3"/>
  <c r="FA12" i="3"/>
  <c r="GD12" i="3"/>
  <c r="DX12" i="3"/>
  <c r="FZ12" i="3"/>
  <c r="GB12" i="3"/>
  <c r="DV12" i="3"/>
  <c r="GF13" i="3"/>
  <c r="FC13" i="3"/>
  <c r="GG13" i="3"/>
  <c r="FW13" i="3"/>
  <c r="DJ11" i="3"/>
  <c r="EM11" i="3"/>
  <c r="FH11" i="3"/>
  <c r="EE11" i="3"/>
  <c r="DD11" i="3"/>
  <c r="EG11" i="3"/>
  <c r="EN8" i="3"/>
  <c r="FJ8" i="3"/>
  <c r="GA11" i="3"/>
  <c r="GC11" i="3"/>
  <c r="DW11" i="3"/>
  <c r="DS32" i="3"/>
  <c r="FD32" i="3"/>
  <c r="GG32" i="3"/>
  <c r="EP43" i="3"/>
  <c r="FC41" i="3"/>
  <c r="EZ41" i="3"/>
  <c r="GC41" i="3"/>
  <c r="FZ41" i="3"/>
  <c r="EW41" i="3"/>
  <c r="EW7" i="3"/>
  <c r="FZ7" i="3"/>
  <c r="GD7" i="3"/>
  <c r="FA8" i="3"/>
  <c r="GD8" i="3"/>
  <c r="EG15" i="3"/>
  <c r="DJ15" i="3"/>
  <c r="EM15" i="3"/>
  <c r="FI15" i="3"/>
  <c r="EY19" i="3"/>
  <c r="GB19" i="3"/>
  <c r="FC23" i="3"/>
  <c r="GF23" i="3"/>
  <c r="GA23" i="3"/>
  <c r="EX23" i="3"/>
  <c r="GB21" i="3"/>
  <c r="EY21" i="3"/>
  <c r="ET21" i="3"/>
  <c r="FW21" i="3"/>
  <c r="FN33" i="3"/>
  <c r="EY28" i="3"/>
  <c r="GB28" i="3"/>
  <c r="FW34" i="3"/>
  <c r="EW14" i="3"/>
  <c r="FZ14" i="3"/>
  <c r="FY14" i="3"/>
  <c r="EV14" i="3"/>
  <c r="EX26" i="3"/>
  <c r="GA26" i="3"/>
  <c r="FV36" i="3"/>
  <c r="ES36" i="3"/>
  <c r="EU36" i="3"/>
  <c r="FX36" i="3"/>
  <c r="FB31" i="3"/>
  <c r="FA39" i="3"/>
  <c r="GD39" i="3"/>
  <c r="FD39" i="3"/>
  <c r="GG39" i="3"/>
  <c r="DP39" i="3"/>
  <c r="ES39" i="3"/>
  <c r="EE7" i="3"/>
  <c r="DB7" i="3"/>
  <c r="FI7" i="3"/>
  <c r="DF7" i="3"/>
  <c r="EI7" i="3"/>
  <c r="FL7" i="3"/>
  <c r="EL17" i="3"/>
  <c r="DI17" i="3"/>
  <c r="DZ31" i="3"/>
  <c r="DS18" i="3"/>
  <c r="DV18" i="3"/>
  <c r="DZ14" i="3"/>
  <c r="DT14" i="3"/>
  <c r="DT17" i="3"/>
  <c r="EA17" i="3"/>
  <c r="EA34" i="3"/>
  <c r="DQ28" i="3"/>
  <c r="DX28" i="3"/>
  <c r="DQ21" i="3"/>
  <c r="DU23" i="3"/>
  <c r="DC27" i="3"/>
  <c r="EA8" i="3"/>
  <c r="DT7" i="3"/>
  <c r="DT41" i="3"/>
  <c r="EA32" i="3"/>
  <c r="GE39" i="3"/>
  <c r="FY31" i="3"/>
  <c r="EU18" i="3"/>
  <c r="FC14" i="3"/>
  <c r="GD17" i="3"/>
  <c r="FA34" i="3"/>
  <c r="FP15" i="3"/>
  <c r="EW12" i="3"/>
  <c r="FZ9" i="3"/>
  <c r="FO17" i="3"/>
  <c r="EY38" i="3"/>
  <c r="EP8" i="3"/>
  <c r="EU32" i="3"/>
  <c r="FC18" i="3"/>
  <c r="EG10" i="3"/>
  <c r="FJ10" i="3"/>
  <c r="GF29" i="3"/>
  <c r="DZ29" i="3"/>
  <c r="EA16" i="3"/>
  <c r="FD16" i="3"/>
  <c r="EH44" i="3"/>
  <c r="DF42" i="3"/>
  <c r="DS33" i="3"/>
  <c r="FY33" i="3"/>
  <c r="GG33" i="3"/>
  <c r="FD33" i="3"/>
  <c r="EU44" i="3"/>
  <c r="DR44" i="3"/>
  <c r="EM23" i="3"/>
  <c r="FP23" i="3"/>
  <c r="EV17" i="3"/>
  <c r="DV25" i="3"/>
  <c r="EY25" i="3"/>
  <c r="FZ29" i="3"/>
  <c r="GB16" i="3"/>
  <c r="EY16" i="3"/>
  <c r="EP13" i="3"/>
  <c r="FS13" i="3"/>
  <c r="GA35" i="3"/>
  <c r="DW35" i="3"/>
  <c r="EZ35" i="3"/>
  <c r="DV22" i="3"/>
  <c r="DT22" i="3"/>
  <c r="FD38" i="3"/>
  <c r="GC38" i="3"/>
  <c r="FR17" i="3"/>
  <c r="DL17" i="3"/>
  <c r="DW33" i="3"/>
  <c r="DT31" i="3"/>
  <c r="DR36" i="3"/>
  <c r="DV26" i="3"/>
  <c r="DP14" i="3"/>
  <c r="DW17" i="3"/>
  <c r="DX34" i="3"/>
  <c r="DV28" i="3"/>
  <c r="DD19" i="3"/>
  <c r="DX7" i="3"/>
  <c r="DB11" i="3"/>
  <c r="EA13" i="3"/>
  <c r="FV39" i="3"/>
  <c r="ET36" i="3"/>
  <c r="FA26" i="3"/>
  <c r="GB18" i="3"/>
  <c r="GD14" i="3"/>
  <c r="FD17" i="3"/>
  <c r="EZ17" i="3"/>
  <c r="ET34" i="3"/>
  <c r="EG8" i="3"/>
  <c r="FD13" i="3"/>
  <c r="FH7" i="3"/>
  <c r="GE24" i="3"/>
  <c r="V6" i="7"/>
  <c r="CM6" i="7"/>
  <c r="CD6" i="7"/>
  <c r="DD6" i="7"/>
  <c r="V10" i="7"/>
  <c r="Z11" i="7"/>
  <c r="V17" i="7"/>
  <c r="V18" i="7"/>
  <c r="V24" i="7"/>
  <c r="AD25" i="7"/>
  <c r="V39" i="7"/>
  <c r="Z39" i="7"/>
  <c r="Z42" i="7"/>
  <c r="AD43" i="7"/>
  <c r="Z47" i="7"/>
  <c r="V49" i="7"/>
  <c r="Z51" i="7"/>
  <c r="EX8" i="3"/>
  <c r="V56" i="7"/>
  <c r="EX9" i="3"/>
  <c r="DU9" i="3"/>
  <c r="V58" i="7"/>
  <c r="V59" i="7"/>
  <c r="DU11" i="3"/>
  <c r="DG11" i="3"/>
  <c r="DK11" i="3"/>
  <c r="V61" i="7"/>
  <c r="V62" i="7"/>
  <c r="V64" i="7"/>
  <c r="V65" i="7"/>
  <c r="DC15" i="3"/>
  <c r="AD68" i="7"/>
  <c r="EF17" i="3"/>
  <c r="DU17" i="3"/>
  <c r="DY17" i="3"/>
  <c r="ET18" i="3"/>
  <c r="EX19" i="3"/>
  <c r="AD74" i="7"/>
  <c r="DY19" i="3"/>
  <c r="V76" i="7"/>
  <c r="V78" i="7"/>
  <c r="V79" i="7"/>
  <c r="Z80" i="7"/>
  <c r="V88" i="7"/>
  <c r="V90" i="7"/>
  <c r="V91" i="7"/>
  <c r="Z93" i="7"/>
  <c r="V94" i="7"/>
  <c r="V96" i="7"/>
  <c r="AD98" i="7"/>
  <c r="Z99" i="7"/>
  <c r="Z105" i="7"/>
  <c r="AD105" i="7"/>
  <c r="V111" i="7"/>
  <c r="Z112" i="7"/>
  <c r="AD114" i="7"/>
  <c r="DU19" i="3"/>
  <c r="DY11" i="3"/>
  <c r="DQ13" i="3"/>
  <c r="DQ9" i="3"/>
  <c r="FB17" i="3"/>
  <c r="DG9" i="3"/>
  <c r="DG15" i="3"/>
  <c r="DU8" i="3"/>
  <c r="DU12" i="3"/>
  <c r="DQ18" i="3"/>
  <c r="EF12" i="3"/>
  <c r="EF8" i="3"/>
  <c r="EJ11" i="3"/>
  <c r="ET13" i="3"/>
  <c r="DY13" i="3"/>
  <c r="ET9" i="3"/>
  <c r="EF7" i="3"/>
  <c r="DY31" i="3"/>
  <c r="DQ36" i="3"/>
  <c r="DU26" i="3"/>
  <c r="DK33" i="3"/>
  <c r="ET31" i="3"/>
  <c r="DU21" i="3"/>
  <c r="FB21" i="3"/>
  <c r="ET41" i="3"/>
  <c r="DY38" i="3"/>
  <c r="DK10" i="3"/>
  <c r="DU24" i="3"/>
  <c r="DG42" i="3"/>
  <c r="DC42" i="3"/>
  <c r="FB20" i="3"/>
  <c r="BN6" i="3"/>
  <c r="AX185" i="21"/>
  <c r="X185" i="21"/>
  <c r="AF185" i="21"/>
  <c r="CX155" i="21"/>
  <c r="CK131" i="21"/>
  <c r="AX131" i="21"/>
  <c r="CB127" i="21"/>
  <c r="CO127" i="21"/>
  <c r="CN124" i="21"/>
  <c r="BA124" i="21"/>
  <c r="BX123" i="21"/>
  <c r="CX123" i="21"/>
  <c r="CK123" i="21"/>
  <c r="AX123" i="21"/>
  <c r="CI117" i="21"/>
  <c r="BV117" i="21"/>
  <c r="CV117" i="21"/>
  <c r="CF115" i="21"/>
  <c r="CA112" i="21"/>
  <c r="BF111" i="21"/>
  <c r="CF111" i="21"/>
  <c r="CB107" i="21"/>
  <c r="DA96" i="21"/>
  <c r="CA96" i="21"/>
  <c r="DB95" i="21"/>
  <c r="CO91" i="21"/>
  <c r="CB91" i="21"/>
  <c r="CX79" i="21"/>
  <c r="AX79" i="21"/>
  <c r="CK79" i="21"/>
  <c r="BB71" i="21"/>
  <c r="DB71" i="21"/>
  <c r="CB71" i="21"/>
  <c r="CO71" i="21"/>
  <c r="CS67" i="21"/>
  <c r="BF67" i="21"/>
  <c r="BF59" i="21"/>
  <c r="DB55" i="21"/>
  <c r="BF51" i="21"/>
  <c r="CF51" i="21"/>
  <c r="DF51" i="21"/>
  <c r="CP46" i="21"/>
  <c r="CC46" i="21"/>
  <c r="AX39" i="21"/>
  <c r="DF35" i="21"/>
  <c r="CS35" i="21"/>
  <c r="BB31" i="21"/>
  <c r="CB31" i="21"/>
  <c r="CO31" i="21"/>
  <c r="DF27" i="21"/>
  <c r="CS27" i="21"/>
  <c r="CF27" i="21"/>
  <c r="CB23" i="21"/>
  <c r="BB23" i="21"/>
  <c r="CF19" i="21"/>
  <c r="CS19" i="21"/>
  <c r="BF19" i="21"/>
  <c r="CD162" i="21"/>
  <c r="BD162" i="21"/>
  <c r="BZ146" i="21"/>
  <c r="CQ142" i="21"/>
  <c r="BD142" i="21"/>
  <c r="DD142" i="21"/>
  <c r="CQ134" i="21"/>
  <c r="CZ134" i="21"/>
  <c r="BZ134" i="21"/>
  <c r="AZ134" i="21"/>
  <c r="CM134" i="21"/>
  <c r="AW133" i="21"/>
  <c r="DD126" i="21"/>
  <c r="CD126" i="21"/>
  <c r="BD126" i="21"/>
  <c r="CQ126" i="21"/>
  <c r="BV126" i="21"/>
  <c r="AV126" i="21"/>
  <c r="CV126" i="21"/>
  <c r="CD122" i="21"/>
  <c r="AZ106" i="21"/>
  <c r="CZ106" i="21"/>
  <c r="CM106" i="21"/>
  <c r="CD102" i="21"/>
  <c r="DD102" i="21"/>
  <c r="CD98" i="21"/>
  <c r="DD98" i="21"/>
  <c r="BD98" i="21"/>
  <c r="AV94" i="21"/>
  <c r="CV94" i="21"/>
  <c r="AZ90" i="21"/>
  <c r="BZ90" i="21"/>
  <c r="CI66" i="21"/>
  <c r="CV66" i="21"/>
  <c r="BV66" i="21"/>
  <c r="AV54" i="21"/>
  <c r="BV54" i="21"/>
  <c r="AW21" i="21"/>
  <c r="CJ21" i="21"/>
  <c r="CW21" i="21"/>
  <c r="CL19" i="21"/>
  <c r="BY19" i="21"/>
  <c r="AY19" i="21"/>
  <c r="CY19" i="21"/>
  <c r="CD6" i="21"/>
  <c r="CQ6" i="21"/>
  <c r="CZ6" i="21"/>
  <c r="CM6" i="21"/>
  <c r="AZ6" i="21"/>
  <c r="AA190" i="21"/>
  <c r="DB175" i="21"/>
  <c r="CS111" i="21"/>
  <c r="AX155" i="21"/>
  <c r="DF19" i="21"/>
  <c r="DB91" i="21"/>
  <c r="CK11" i="21"/>
  <c r="BB175" i="21"/>
  <c r="BC46" i="21"/>
  <c r="CF107" i="21"/>
  <c r="CK39" i="21"/>
  <c r="CN96" i="21"/>
  <c r="CB143" i="21"/>
  <c r="CN112" i="21"/>
  <c r="DF59" i="21"/>
  <c r="AX11" i="21"/>
  <c r="BB107" i="21"/>
  <c r="CB95" i="21"/>
  <c r="DF115" i="21"/>
  <c r="CX39" i="21"/>
  <c r="DA112" i="21"/>
  <c r="BB185" i="21"/>
  <c r="BO185" i="21"/>
  <c r="CO167" i="21"/>
  <c r="BB167" i="21"/>
  <c r="DB167" i="21"/>
  <c r="CB167" i="21"/>
  <c r="BY150" i="21"/>
  <c r="CY150" i="21"/>
  <c r="CB147" i="21"/>
  <c r="BB147" i="21"/>
  <c r="BF135" i="21"/>
  <c r="CS135" i="21"/>
  <c r="CF135" i="21"/>
  <c r="CS131" i="21"/>
  <c r="DF123" i="21"/>
  <c r="CF123" i="21"/>
  <c r="CB119" i="21"/>
  <c r="BB119" i="21"/>
  <c r="CR116" i="21"/>
  <c r="DE116" i="21"/>
  <c r="BE116" i="21"/>
  <c r="DB115" i="21"/>
  <c r="BF107" i="21"/>
  <c r="DF107" i="21"/>
  <c r="BX107" i="21"/>
  <c r="CX107" i="21"/>
  <c r="CS95" i="21"/>
  <c r="DF95" i="21"/>
  <c r="BA84" i="21"/>
  <c r="CA84" i="21"/>
  <c r="CN84" i="21"/>
  <c r="AX83" i="21"/>
  <c r="CX83" i="21"/>
  <c r="CF71" i="21"/>
  <c r="CS71" i="21"/>
  <c r="CX71" i="21"/>
  <c r="CK71" i="21"/>
  <c r="CN68" i="21"/>
  <c r="DA68" i="21"/>
  <c r="CB67" i="21"/>
  <c r="BB67" i="21"/>
  <c r="CO67" i="21"/>
  <c r="DB67" i="21"/>
  <c r="BF63" i="21"/>
  <c r="CF63" i="21"/>
  <c r="CS63" i="21"/>
  <c r="BX59" i="21"/>
  <c r="BX55" i="21"/>
  <c r="CK55" i="21"/>
  <c r="AX55" i="21"/>
  <c r="DB51" i="21"/>
  <c r="CB51" i="21"/>
  <c r="CO51" i="21"/>
  <c r="BF47" i="21"/>
  <c r="CS47" i="21"/>
  <c r="BX47" i="21"/>
  <c r="CB35" i="21"/>
  <c r="DB27" i="21"/>
  <c r="CF7" i="21"/>
  <c r="CS7" i="21"/>
  <c r="CC191" i="21"/>
  <c r="BX19" i="21"/>
  <c r="CO55" i="21"/>
  <c r="BB143" i="21"/>
  <c r="DB31" i="21"/>
  <c r="AY150" i="21"/>
  <c r="CO175" i="21"/>
  <c r="DB143" i="21"/>
  <c r="BA96" i="21"/>
  <c r="CK107" i="21"/>
  <c r="BB115" i="21"/>
  <c r="DF135" i="21"/>
  <c r="DF67" i="21"/>
  <c r="DB147" i="21"/>
  <c r="CK155" i="21"/>
  <c r="BX131" i="21"/>
  <c r="CX59" i="21"/>
  <c r="CX55" i="21"/>
  <c r="BB127" i="21"/>
  <c r="CX11" i="21"/>
  <c r="BA68" i="21"/>
  <c r="CS59" i="21"/>
  <c r="CB175" i="21"/>
  <c r="DF71" i="21"/>
  <c r="CO95" i="21"/>
  <c r="DF99" i="21"/>
  <c r="CS99" i="21"/>
  <c r="BJ185" i="21"/>
  <c r="CX5" i="21"/>
  <c r="CN186" i="21"/>
  <c r="DC185" i="21"/>
  <c r="CQ191" i="21"/>
  <c r="BA191" i="21"/>
  <c r="GE20" i="3"/>
  <c r="DW31" i="3"/>
  <c r="DZ26" i="3"/>
  <c r="FZ39" i="3"/>
  <c r="ET26" i="3"/>
  <c r="EA33" i="3"/>
  <c r="GC33" i="3"/>
  <c r="GB44" i="3"/>
  <c r="FX44" i="3"/>
  <c r="DU22" i="3"/>
  <c r="GC24" i="3"/>
  <c r="FZ16" i="3"/>
  <c r="EZ25" i="3"/>
  <c r="EY24" i="3"/>
  <c r="EW29" i="3"/>
  <c r="ET17" i="3"/>
  <c r="EZ33" i="3"/>
  <c r="EZ38" i="3"/>
  <c r="FB24" i="3"/>
  <c r="DV16" i="3"/>
  <c r="AW185" i="21"/>
  <c r="AV185" i="21"/>
  <c r="BX5" i="21"/>
  <c r="AB190" i="21"/>
  <c r="DE184" i="21"/>
  <c r="CA191" i="21"/>
  <c r="CL184" i="21"/>
  <c r="CE185" i="21"/>
  <c r="CC5" i="21"/>
  <c r="CY184" i="21"/>
  <c r="BB186" i="21"/>
  <c r="CM189" i="21"/>
  <c r="DD42" i="3"/>
  <c r="FQ10" i="3"/>
  <c r="DR38" i="3"/>
  <c r="GA24" i="3"/>
  <c r="GF35" i="3"/>
  <c r="ET35" i="3"/>
  <c r="DX24" i="3"/>
  <c r="DQ16" i="3"/>
  <c r="DD9" i="3"/>
  <c r="FJ9" i="3"/>
  <c r="FM9" i="3"/>
  <c r="DJ9" i="3"/>
  <c r="FP9" i="3"/>
  <c r="EF42" i="3"/>
  <c r="GF24" i="3"/>
  <c r="EM9" i="3"/>
  <c r="EU25" i="3"/>
  <c r="FB25" i="3"/>
  <c r="DY25" i="3"/>
  <c r="FZ25" i="3"/>
  <c r="DT25" i="3"/>
  <c r="EI20" i="3"/>
  <c r="DF20" i="3"/>
  <c r="DJ20" i="3"/>
  <c r="EM20" i="3"/>
  <c r="FP20" i="3"/>
  <c r="DV29" i="3"/>
  <c r="EY29" i="3"/>
  <c r="FV35" i="3"/>
  <c r="DV35" i="3"/>
  <c r="DX22" i="3"/>
  <c r="FA22" i="3"/>
  <c r="FD22" i="3"/>
  <c r="FC22" i="3"/>
  <c r="FM42" i="3"/>
  <c r="FL45" i="3"/>
  <c r="DF45" i="3"/>
  <c r="DC17" i="3"/>
  <c r="DP33" i="3"/>
  <c r="DV33" i="3"/>
  <c r="GB33" i="3"/>
  <c r="DT16" i="3"/>
  <c r="DM13" i="3"/>
  <c r="DW20" i="3"/>
  <c r="CA186" i="21"/>
  <c r="CC186" i="21"/>
  <c r="FX20" i="3"/>
  <c r="DR20" i="3"/>
  <c r="BB5" i="21"/>
  <c r="DB5" i="21"/>
  <c r="BW5" i="3"/>
  <c r="AW5" i="3"/>
  <c r="CC5" i="3" s="1"/>
  <c r="CP5" i="3" s="1"/>
  <c r="AG115" i="9"/>
  <c r="Y115" i="9" s="1"/>
  <c r="R60" i="9"/>
  <c r="R96" i="9" s="1"/>
  <c r="AG60" i="9"/>
  <c r="BR186" i="21"/>
  <c r="CH184" i="21"/>
  <c r="BL186" i="21"/>
  <c r="CL186" i="21"/>
  <c r="DA185" i="21"/>
  <c r="BY5" i="3"/>
  <c r="AG158" i="9"/>
  <c r="AG118" i="9"/>
  <c r="AG136" i="9"/>
  <c r="AG134" i="9"/>
  <c r="BR185" i="21"/>
  <c r="CE186" i="21"/>
  <c r="BC186" i="21"/>
  <c r="BV186" i="21"/>
  <c r="BN70" i="3"/>
  <c r="EY9" i="3"/>
  <c r="GB9" i="3"/>
  <c r="EX11" i="3"/>
  <c r="FB11" i="3"/>
  <c r="GE11" i="3"/>
  <c r="FY32" i="3"/>
  <c r="EV32" i="3"/>
  <c r="FZ32" i="3"/>
  <c r="EW32" i="3"/>
  <c r="DZ41" i="3"/>
  <c r="FA7" i="3"/>
  <c r="FC19" i="3"/>
  <c r="GF19" i="3"/>
  <c r="FV23" i="3"/>
  <c r="ES23" i="3"/>
  <c r="GC21" i="3"/>
  <c r="EZ21" i="3"/>
  <c r="DV21" i="3"/>
  <c r="GA28" i="3"/>
  <c r="EX28" i="3"/>
  <c r="FA28" i="3"/>
  <c r="GD28" i="3"/>
  <c r="GC39" i="3"/>
  <c r="FK43" i="3"/>
  <c r="EI19" i="3"/>
  <c r="EG19" i="3"/>
  <c r="EN12" i="3"/>
  <c r="EO33" i="3"/>
  <c r="FO33" i="3"/>
  <c r="FJ7" i="3"/>
  <c r="EF25" i="3"/>
  <c r="DH33" i="3"/>
  <c r="DF19" i="3"/>
  <c r="DD8" i="3"/>
  <c r="EK33" i="3"/>
  <c r="EN27" i="3"/>
  <c r="EF27" i="3"/>
  <c r="DK12" i="3"/>
  <c r="FI25" i="3"/>
  <c r="DC8" i="3"/>
  <c r="FJ11" i="3"/>
  <c r="FP11" i="3"/>
  <c r="DI33" i="3"/>
  <c r="DL33" i="3"/>
  <c r="DD15" i="3"/>
  <c r="DE43" i="3"/>
  <c r="DF25" i="3"/>
  <c r="DK8" i="3"/>
  <c r="FQ27" i="3"/>
  <c r="FQ12" i="3"/>
  <c r="FJ19" i="3"/>
  <c r="FS43" i="3"/>
  <c r="FL25" i="3"/>
  <c r="FQ8" i="3"/>
  <c r="FI8" i="3"/>
  <c r="DD7" i="3"/>
  <c r="DJ23" i="3"/>
  <c r="AU5" i="21"/>
  <c r="CQ185" i="21"/>
  <c r="X186" i="21"/>
  <c r="AX177" i="21"/>
  <c r="AX186" i="21" s="1"/>
  <c r="BF173" i="21"/>
  <c r="DF173" i="21"/>
  <c r="CB169" i="21"/>
  <c r="CX137" i="21"/>
  <c r="AX137" i="21"/>
  <c r="CK137" i="21"/>
  <c r="CO113" i="21"/>
  <c r="DB113" i="21"/>
  <c r="CB113" i="21"/>
  <c r="CF69" i="21"/>
  <c r="CB69" i="21"/>
  <c r="CN50" i="21"/>
  <c r="CX37" i="21"/>
  <c r="CK37" i="21"/>
  <c r="DB25" i="21"/>
  <c r="CO25" i="21"/>
  <c r="AX25" i="21"/>
  <c r="BX25" i="21"/>
  <c r="CK21" i="21"/>
  <c r="BX21" i="21"/>
  <c r="CX21" i="21"/>
  <c r="BF13" i="21"/>
  <c r="CS13" i="21"/>
  <c r="CK189" i="21"/>
  <c r="DD172" i="21"/>
  <c r="CD172" i="21"/>
  <c r="CM172" i="21"/>
  <c r="AZ172" i="21"/>
  <c r="CD168" i="21"/>
  <c r="AZ160" i="21"/>
  <c r="CM160" i="21"/>
  <c r="AZ156" i="21"/>
  <c r="BD148" i="21"/>
  <c r="CD148" i="21"/>
  <c r="CQ148" i="21"/>
  <c r="BZ144" i="21"/>
  <c r="CM144" i="21"/>
  <c r="BD140" i="21"/>
  <c r="CD140" i="21"/>
  <c r="DD140" i="21"/>
  <c r="CZ132" i="21"/>
  <c r="CQ128" i="21"/>
  <c r="BD116" i="21"/>
  <c r="DD116" i="21"/>
  <c r="CD116" i="21"/>
  <c r="CM104" i="21"/>
  <c r="DD96" i="21"/>
  <c r="BD96" i="21"/>
  <c r="CZ88" i="21"/>
  <c r="AZ88" i="21"/>
  <c r="CM88" i="21"/>
  <c r="DD84" i="21"/>
  <c r="CQ84" i="21"/>
  <c r="BD84" i="21"/>
  <c r="CI80" i="21"/>
  <c r="AV80" i="21"/>
  <c r="BD76" i="21"/>
  <c r="CD76" i="21"/>
  <c r="DD68" i="21"/>
  <c r="BD68" i="21"/>
  <c r="CD68" i="21"/>
  <c r="AZ68" i="21"/>
  <c r="CZ68" i="21"/>
  <c r="CM68" i="21"/>
  <c r="BZ68" i="21"/>
  <c r="BV64" i="21"/>
  <c r="CD60" i="21"/>
  <c r="CQ60" i="21"/>
  <c r="CZ60" i="21"/>
  <c r="CM60" i="21"/>
  <c r="CZ56" i="21"/>
  <c r="BZ56" i="21"/>
  <c r="BZ48" i="21"/>
  <c r="Z192" i="21"/>
  <c r="AV48" i="21"/>
  <c r="V192" i="21"/>
  <c r="CV44" i="21"/>
  <c r="CI44" i="21"/>
  <c r="CM40" i="21"/>
  <c r="BZ40" i="21"/>
  <c r="CQ32" i="21"/>
  <c r="CM32" i="21"/>
  <c r="CZ32" i="21"/>
  <c r="BD28" i="21"/>
  <c r="CD28" i="21"/>
  <c r="CQ28" i="21"/>
  <c r="BB22" i="21"/>
  <c r="BZ20" i="21"/>
  <c r="BU13" i="21"/>
  <c r="AU13" i="21"/>
  <c r="CZ12" i="21"/>
  <c r="CM12" i="21"/>
  <c r="BZ12" i="21"/>
  <c r="BD8" i="21"/>
  <c r="CQ8" i="21"/>
  <c r="X190" i="21"/>
  <c r="CH5" i="21"/>
  <c r="AD184" i="21"/>
  <c r="CX25" i="21"/>
  <c r="BF186" i="21"/>
  <c r="CK177" i="21"/>
  <c r="DA50" i="21"/>
  <c r="AX21" i="21"/>
  <c r="BN186" i="21"/>
  <c r="CF191" i="21"/>
  <c r="CL185" i="21"/>
  <c r="CF13" i="21"/>
  <c r="Z184" i="21"/>
  <c r="BX37" i="21"/>
  <c r="BF69" i="21"/>
  <c r="CS173" i="21"/>
  <c r="CO69" i="21"/>
  <c r="BA50" i="21"/>
  <c r="CB191" i="21"/>
  <c r="DB119" i="21"/>
  <c r="CO147" i="21"/>
  <c r="BB27" i="21"/>
  <c r="DF63" i="21"/>
  <c r="CQ24" i="21"/>
  <c r="J2" i="18"/>
  <c r="DA84" i="21"/>
  <c r="BA5" i="21"/>
  <c r="AX47" i="21"/>
  <c r="CI126" i="21"/>
  <c r="BB81" i="21"/>
  <c r="CF131" i="21"/>
  <c r="DF131" i="21"/>
  <c r="AU88" i="21"/>
  <c r="BZ102" i="21"/>
  <c r="AV14" i="21"/>
  <c r="CX96" i="21"/>
  <c r="CF59" i="21"/>
  <c r="DD80" i="21"/>
  <c r="BZ106" i="21"/>
  <c r="CO119" i="21"/>
  <c r="BX155" i="21"/>
  <c r="AY25" i="21"/>
  <c r="BF115" i="21"/>
  <c r="CW5" i="21"/>
  <c r="CQ184" i="21"/>
  <c r="CO184" i="21"/>
  <c r="BA186" i="21"/>
  <c r="DC184" i="21"/>
  <c r="BK186" i="21"/>
  <c r="AC191" i="21"/>
  <c r="AU4" i="16"/>
  <c r="BC5" i="21"/>
  <c r="CN191" i="21"/>
  <c r="AA202" i="7"/>
  <c r="BQ185" i="21"/>
  <c r="BD185" i="21"/>
  <c r="CN189" i="21"/>
  <c r="CP185" i="21"/>
  <c r="BE186" i="21"/>
  <c r="BY191" i="21"/>
  <c r="CZ175" i="21"/>
  <c r="AZ175" i="21"/>
  <c r="CN184" i="21"/>
  <c r="AY146" i="21"/>
  <c r="DE84" i="21"/>
  <c r="CI189" i="21"/>
  <c r="CL5" i="21"/>
  <c r="T5" i="18"/>
  <c r="Y202" i="7"/>
  <c r="AC209" i="7"/>
  <c r="AB209" i="7"/>
  <c r="AH205" i="7"/>
  <c r="AP206" i="7"/>
  <c r="AP152" i="9" s="1"/>
  <c r="AP163" i="9" s="1"/>
  <c r="AL206" i="7"/>
  <c r="AL152" i="9" s="1"/>
  <c r="AL163" i="9" s="1"/>
  <c r="AS206" i="7"/>
  <c r="AS152" i="9" s="1"/>
  <c r="AS163" i="9" s="1"/>
  <c r="AJ206" i="7"/>
  <c r="AJ152" i="9" s="1"/>
  <c r="AJ163" i="9" s="1"/>
  <c r="AI206" i="7"/>
  <c r="GG9" i="3"/>
  <c r="FD9" i="3"/>
  <c r="EA9" i="3"/>
  <c r="DS9" i="3"/>
  <c r="FY9" i="3"/>
  <c r="EV9" i="3"/>
  <c r="GE12" i="3"/>
  <c r="DY12" i="3"/>
  <c r="FB12" i="3"/>
  <c r="FX12" i="3"/>
  <c r="DR12" i="3"/>
  <c r="EU12" i="3"/>
  <c r="EU13" i="3"/>
  <c r="DR13" i="3"/>
  <c r="FX13" i="3"/>
  <c r="EX13" i="3"/>
  <c r="GA13" i="3"/>
  <c r="DU13" i="3"/>
  <c r="EH11" i="3"/>
  <c r="DE11" i="3"/>
  <c r="FK11" i="3"/>
  <c r="EP11" i="3"/>
  <c r="FS11" i="3"/>
  <c r="DM11" i="3"/>
  <c r="FO8" i="3"/>
  <c r="EL8" i="3"/>
  <c r="DI8" i="3"/>
  <c r="FH8" i="3"/>
  <c r="EE8" i="3"/>
  <c r="DB8" i="3"/>
  <c r="FZ11" i="3"/>
  <c r="DT11" i="3"/>
  <c r="EW11" i="3"/>
  <c r="FA11" i="3"/>
  <c r="GD11" i="3"/>
  <c r="DX11" i="3"/>
  <c r="FA9" i="3"/>
  <c r="GD9" i="3"/>
  <c r="DX9" i="3"/>
  <c r="FD12" i="3"/>
  <c r="GG12" i="3"/>
  <c r="EA12" i="3"/>
  <c r="GB13" i="3"/>
  <c r="EY13" i="3"/>
  <c r="DV13" i="3"/>
  <c r="FN11" i="3"/>
  <c r="DH11" i="3"/>
  <c r="EK11" i="3"/>
  <c r="EK8" i="3"/>
  <c r="DH8" i="3"/>
  <c r="FN8" i="3"/>
  <c r="GG11" i="3"/>
  <c r="FD11" i="3"/>
  <c r="EA11" i="3"/>
  <c r="EX32" i="3"/>
  <c r="GA32" i="3"/>
  <c r="DU32" i="3"/>
  <c r="DS8" i="3"/>
  <c r="EV8" i="3"/>
  <c r="FY8" i="3"/>
  <c r="FR15" i="3"/>
  <c r="DL15" i="3"/>
  <c r="FV19" i="3"/>
  <c r="ES19" i="3"/>
  <c r="DP19" i="3"/>
  <c r="EV23" i="3"/>
  <c r="DS23" i="3"/>
  <c r="FA21" i="3"/>
  <c r="DX21" i="3"/>
  <c r="GD21" i="3"/>
  <c r="FL33" i="3"/>
  <c r="EI33" i="3"/>
  <c r="DF33" i="3"/>
  <c r="EZ28" i="3"/>
  <c r="DW28" i="3"/>
  <c r="GC28" i="3"/>
  <c r="GF17" i="3"/>
  <c r="FC17" i="3"/>
  <c r="DZ17" i="3"/>
  <c r="GD18" i="3"/>
  <c r="FA18" i="3"/>
  <c r="GG26" i="3"/>
  <c r="FD26" i="3"/>
  <c r="EA26" i="3"/>
  <c r="DY36" i="3"/>
  <c r="DX31" i="3"/>
  <c r="FB37" i="3"/>
  <c r="FY39" i="3"/>
  <c r="EV39" i="3"/>
  <c r="EA25" i="3"/>
  <c r="FD25" i="3"/>
  <c r="DZ16" i="3"/>
  <c r="FD24" i="3"/>
  <c r="EA24" i="3"/>
  <c r="GG24" i="3"/>
  <c r="DR35" i="3"/>
  <c r="EU35" i="3"/>
  <c r="ES22" i="3"/>
  <c r="FV22" i="3"/>
  <c r="DP22" i="3"/>
  <c r="FH42" i="3"/>
  <c r="DB42" i="3"/>
  <c r="EE42" i="3"/>
  <c r="FZ38" i="3"/>
  <c r="DT38" i="3"/>
  <c r="EW38" i="3"/>
  <c r="DX33" i="3"/>
  <c r="GD33" i="3"/>
  <c r="DG7" i="3"/>
  <c r="EJ7" i="3"/>
  <c r="FM7" i="3"/>
  <c r="DV20" i="3"/>
  <c r="GB20" i="3"/>
  <c r="EY20" i="3"/>
  <c r="FH9" i="3"/>
  <c r="DB9" i="3"/>
  <c r="EE9" i="3"/>
  <c r="FB9" i="3"/>
  <c r="GE9" i="3"/>
  <c r="FV9" i="3"/>
  <c r="DP9" i="3"/>
  <c r="GC9" i="3"/>
  <c r="EZ9" i="3"/>
  <c r="DW9" i="3"/>
  <c r="EZ12" i="3"/>
  <c r="DW12" i="3"/>
  <c r="GC12" i="3"/>
  <c r="FW12" i="3"/>
  <c r="ET12" i="3"/>
  <c r="DQ12" i="3"/>
  <c r="EX12" i="3"/>
  <c r="GA12" i="3"/>
  <c r="EV13" i="3"/>
  <c r="FY13" i="3"/>
  <c r="DS13" i="3"/>
  <c r="FA13" i="3"/>
  <c r="GD13" i="3"/>
  <c r="EW13" i="3"/>
  <c r="FZ13" i="3"/>
  <c r="FI11" i="3"/>
  <c r="DC11" i="3"/>
  <c r="EF11" i="3"/>
  <c r="EO11" i="3"/>
  <c r="FR11" i="3"/>
  <c r="DL11" i="3"/>
  <c r="EL11" i="3"/>
  <c r="DI11" i="3"/>
  <c r="FO11" i="3"/>
  <c r="EO8" i="3"/>
  <c r="FR8" i="3"/>
  <c r="DL8" i="3"/>
  <c r="FS8" i="3"/>
  <c r="DM8" i="3"/>
  <c r="FM8" i="3"/>
  <c r="EJ8" i="3"/>
  <c r="DG8" i="3"/>
  <c r="ET11" i="3"/>
  <c r="FW11" i="3"/>
  <c r="DQ11" i="3"/>
  <c r="FY11" i="3"/>
  <c r="EV11" i="3"/>
  <c r="DS11" i="3"/>
  <c r="GB11" i="3"/>
  <c r="DV11" i="3"/>
  <c r="EY11" i="3"/>
  <c r="FC32" i="3"/>
  <c r="DZ32" i="3"/>
  <c r="GF32" i="3"/>
  <c r="FX32" i="3"/>
  <c r="DR32" i="3"/>
  <c r="GC32" i="3"/>
  <c r="EZ32" i="3"/>
  <c r="DW32" i="3"/>
  <c r="DC43" i="3"/>
  <c r="GE41" i="3"/>
  <c r="FB41" i="3"/>
  <c r="DY41" i="3"/>
  <c r="FY41" i="3"/>
  <c r="EV41" i="3"/>
  <c r="EX41" i="3"/>
  <c r="GA41" i="3"/>
  <c r="ES41" i="3"/>
  <c r="FC7" i="3"/>
  <c r="GF7" i="3"/>
  <c r="DZ7" i="3"/>
  <c r="GE8" i="3"/>
  <c r="FB8" i="3"/>
  <c r="DY8" i="3"/>
  <c r="FW8" i="3"/>
  <c r="ET8" i="3"/>
  <c r="DQ8" i="3"/>
  <c r="EJ19" i="3"/>
  <c r="FM19" i="3"/>
  <c r="DG19" i="3"/>
  <c r="FO15" i="3"/>
  <c r="EL15" i="3"/>
  <c r="DI15" i="3"/>
  <c r="FS15" i="3"/>
  <c r="DM15" i="3"/>
  <c r="EP15" i="3"/>
  <c r="EI15" i="3"/>
  <c r="FL15" i="3"/>
  <c r="DF15" i="3"/>
  <c r="FB19" i="3"/>
  <c r="DQ19" i="3"/>
  <c r="ET19" i="3"/>
  <c r="FW19" i="3"/>
  <c r="EZ19" i="3"/>
  <c r="DW19" i="3"/>
  <c r="AO62" i="9"/>
  <c r="EK12" i="3"/>
  <c r="DH12" i="3"/>
  <c r="FN12" i="3"/>
  <c r="FM12" i="3"/>
  <c r="EJ12" i="3"/>
  <c r="DG12" i="3"/>
  <c r="EZ23" i="3"/>
  <c r="GC23" i="3"/>
  <c r="DW23" i="3"/>
  <c r="EU23" i="3"/>
  <c r="FX23" i="3"/>
  <c r="DR23" i="3"/>
  <c r="FC21" i="3"/>
  <c r="GF21" i="3"/>
  <c r="EW21" i="3"/>
  <c r="DT21" i="3"/>
  <c r="FZ21" i="3"/>
  <c r="ES21" i="3"/>
  <c r="DP21" i="3"/>
  <c r="FK33" i="3"/>
  <c r="DE33" i="3"/>
  <c r="DC33" i="3"/>
  <c r="EF33" i="3"/>
  <c r="FI33" i="3"/>
  <c r="DG33" i="3"/>
  <c r="FM33" i="3"/>
  <c r="ES28" i="3"/>
  <c r="FV28" i="3"/>
  <c r="FX28" i="3"/>
  <c r="DR28" i="3"/>
  <c r="FD28" i="3"/>
  <c r="GG28" i="3"/>
  <c r="ES34" i="3"/>
  <c r="FV34" i="3"/>
  <c r="DP34" i="3"/>
  <c r="EV34" i="3"/>
  <c r="DS34" i="3"/>
  <c r="FY34" i="3"/>
  <c r="GE34" i="3"/>
  <c r="FB34" i="3"/>
  <c r="DY34" i="3"/>
  <c r="DR17" i="3"/>
  <c r="EU17" i="3"/>
  <c r="FY17" i="3"/>
  <c r="DS17" i="3"/>
  <c r="DX17" i="3"/>
  <c r="FA17" i="3"/>
  <c r="FV14" i="3"/>
  <c r="EA14" i="3"/>
  <c r="GG14" i="3"/>
  <c r="FA14" i="3"/>
  <c r="DX14" i="3"/>
  <c r="EX18" i="3"/>
  <c r="DU18" i="3"/>
  <c r="DZ18" i="3"/>
  <c r="ES18" i="3"/>
  <c r="FV18" i="3"/>
  <c r="DP18" i="3"/>
  <c r="EP16" i="3"/>
  <c r="DM16" i="3"/>
  <c r="DI16" i="3"/>
  <c r="EL16" i="3"/>
  <c r="GE37" i="3"/>
  <c r="FA31" i="3"/>
  <c r="FB36" i="3"/>
  <c r="EO15" i="3"/>
  <c r="FO19" i="3"/>
  <c r="EU41" i="3"/>
  <c r="FX41" i="3"/>
  <c r="GA7" i="3"/>
  <c r="DU7" i="3"/>
  <c r="EX7" i="3"/>
  <c r="EW8" i="3"/>
  <c r="DT8" i="3"/>
  <c r="FZ8" i="3"/>
  <c r="EH15" i="3"/>
  <c r="FK15" i="3"/>
  <c r="DE15" i="3"/>
  <c r="FY19" i="3"/>
  <c r="EV19" i="3"/>
  <c r="DS19" i="3"/>
  <c r="EM12" i="3"/>
  <c r="DJ12" i="3"/>
  <c r="FP12" i="3"/>
  <c r="FW23" i="3"/>
  <c r="DQ23" i="3"/>
  <c r="EV21" i="3"/>
  <c r="FY21" i="3"/>
  <c r="DS21" i="3"/>
  <c r="EP33" i="3"/>
  <c r="FS33" i="3"/>
  <c r="DM33" i="3"/>
  <c r="FZ28" i="3"/>
  <c r="EW28" i="3"/>
  <c r="DT28" i="3"/>
  <c r="DW34" i="3"/>
  <c r="GC34" i="3"/>
  <c r="EZ34" i="3"/>
  <c r="DQ17" i="3"/>
  <c r="ET14" i="3"/>
  <c r="DQ14" i="3"/>
  <c r="FW14" i="3"/>
  <c r="GE18" i="3"/>
  <c r="DY18" i="3"/>
  <c r="FB18" i="3"/>
  <c r="DP26" i="3"/>
  <c r="FV26" i="3"/>
  <c r="ES26" i="3"/>
  <c r="GF36" i="3"/>
  <c r="FC36" i="3"/>
  <c r="DZ36" i="3"/>
  <c r="ET39" i="3"/>
  <c r="ES25" i="3"/>
  <c r="FV25" i="3"/>
  <c r="DX16" i="3"/>
  <c r="FA16" i="3"/>
  <c r="DK13" i="3"/>
  <c r="DT35" i="3"/>
  <c r="EJ44" i="3"/>
  <c r="DG44" i="3"/>
  <c r="DS22" i="3"/>
  <c r="EV22" i="3"/>
  <c r="FY22" i="3"/>
  <c r="DL42" i="3"/>
  <c r="EO42" i="3"/>
  <c r="FR42" i="3"/>
  <c r="DX38" i="3"/>
  <c r="GD38" i="3"/>
  <c r="FA38" i="3"/>
  <c r="DU33" i="3"/>
  <c r="EX33" i="3"/>
  <c r="GA33" i="3"/>
  <c r="EN7" i="3"/>
  <c r="FQ7" i="3"/>
  <c r="DK7" i="3"/>
  <c r="EX20" i="3"/>
  <c r="DU20" i="3"/>
  <c r="EF9" i="3"/>
  <c r="DC9" i="3"/>
  <c r="FI9" i="3"/>
  <c r="DS39" i="3"/>
  <c r="DY37" i="3"/>
  <c r="DP32" i="3"/>
  <c r="EX34" i="3"/>
  <c r="EN43" i="3"/>
  <c r="ET32" i="3"/>
  <c r="FW32" i="3"/>
  <c r="DQ32" i="3"/>
  <c r="EK43" i="3"/>
  <c r="GG41" i="3"/>
  <c r="FD41" i="3"/>
  <c r="EA41" i="3"/>
  <c r="GB7" i="3"/>
  <c r="DV7" i="3"/>
  <c r="EU8" i="3"/>
  <c r="FX8" i="3"/>
  <c r="FV8" i="3"/>
  <c r="DP8" i="3"/>
  <c r="DI19" i="3"/>
  <c r="EL19" i="3"/>
  <c r="FQ15" i="3"/>
  <c r="DK15" i="3"/>
  <c r="EN15" i="3"/>
  <c r="FA19" i="3"/>
  <c r="GD19" i="3"/>
  <c r="DX19" i="3"/>
  <c r="GE23" i="3"/>
  <c r="FB23" i="3"/>
  <c r="DV23" i="3"/>
  <c r="EY23" i="3"/>
  <c r="EU21" i="3"/>
  <c r="DR21" i="3"/>
  <c r="EE33" i="3"/>
  <c r="FH33" i="3"/>
  <c r="DB33" i="3"/>
  <c r="DV34" i="3"/>
  <c r="EY34" i="3"/>
  <c r="GB34" i="3"/>
  <c r="ES17" i="3"/>
  <c r="FV17" i="3"/>
  <c r="GA14" i="3"/>
  <c r="EU14" i="3"/>
  <c r="FX14" i="3"/>
  <c r="DR14" i="3"/>
  <c r="FZ18" i="3"/>
  <c r="EW18" i="3"/>
  <c r="EO16" i="3"/>
  <c r="DL16" i="3"/>
  <c r="FZ26" i="3"/>
  <c r="DS36" i="3"/>
  <c r="FD31" i="3"/>
  <c r="GG31" i="3"/>
  <c r="EZ39" i="3"/>
  <c r="DW39" i="3"/>
  <c r="FK10" i="3"/>
  <c r="DE10" i="3"/>
  <c r="DS25" i="3"/>
  <c r="FY25" i="3"/>
  <c r="ES16" i="3"/>
  <c r="DP16" i="3"/>
  <c r="FN13" i="3"/>
  <c r="FY24" i="3"/>
  <c r="ES24" i="3"/>
  <c r="DS35" i="3"/>
  <c r="FY35" i="3"/>
  <c r="EZ22" i="3"/>
  <c r="DW22" i="3"/>
  <c r="GC22" i="3"/>
  <c r="DM42" i="3"/>
  <c r="EP42" i="3"/>
  <c r="FS42" i="3"/>
  <c r="DE45" i="3"/>
  <c r="FK45" i="3"/>
  <c r="EH45" i="3"/>
  <c r="DP38" i="3"/>
  <c r="ES38" i="3"/>
  <c r="FV38" i="3"/>
  <c r="FK17" i="3"/>
  <c r="EH17" i="3"/>
  <c r="DE17" i="3"/>
  <c r="FB33" i="3"/>
  <c r="DY33" i="3"/>
  <c r="DZ44" i="3"/>
  <c r="FC44" i="3"/>
  <c r="EL7" i="3"/>
  <c r="FO7" i="3"/>
  <c r="DI7" i="3"/>
  <c r="DX20" i="3"/>
  <c r="GD20" i="3"/>
  <c r="FA20" i="3"/>
  <c r="FQ9" i="3"/>
  <c r="EN9" i="3"/>
  <c r="DK9" i="3"/>
  <c r="EO27" i="3"/>
  <c r="DL27" i="3"/>
  <c r="FR27" i="3"/>
  <c r="EM25" i="3"/>
  <c r="DJ25" i="3"/>
  <c r="FP25" i="3"/>
  <c r="FL27" i="3"/>
  <c r="EI27" i="3"/>
  <c r="DF27" i="3"/>
  <c r="FJ23" i="3"/>
  <c r="DD23" i="3"/>
  <c r="EG23" i="3"/>
  <c r="EE25" i="3"/>
  <c r="FH25" i="3"/>
  <c r="DB25" i="3"/>
  <c r="EN21" i="3"/>
  <c r="FQ21" i="3"/>
  <c r="DK21" i="3"/>
  <c r="EJ29" i="3"/>
  <c r="FM29" i="3"/>
  <c r="DU14" i="3"/>
  <c r="DP17" i="3"/>
  <c r="DG29" i="3"/>
  <c r="FW39" i="3"/>
  <c r="EA31" i="3"/>
  <c r="EV36" i="3"/>
  <c r="FR16" i="3"/>
  <c r="GA34" i="3"/>
  <c r="FY23" i="3"/>
  <c r="EY7" i="3"/>
  <c r="ES32" i="3"/>
  <c r="FW26" i="3"/>
  <c r="EZ26" i="3"/>
  <c r="GF26" i="3"/>
  <c r="GG36" i="3"/>
  <c r="FD36" i="3"/>
  <c r="EW36" i="3"/>
  <c r="FZ36" i="3"/>
  <c r="GA36" i="3"/>
  <c r="EX36" i="3"/>
  <c r="GC31" i="3"/>
  <c r="EZ31" i="3"/>
  <c r="EW31" i="3"/>
  <c r="GD37" i="3"/>
  <c r="FA37" i="3"/>
  <c r="GB39" i="3"/>
  <c r="EX39" i="3"/>
  <c r="EF10" i="3"/>
  <c r="FI10" i="3"/>
  <c r="DC10" i="3"/>
  <c r="FP10" i="3"/>
  <c r="DJ10" i="3"/>
  <c r="EM10" i="3"/>
  <c r="DU25" i="3"/>
  <c r="EX25" i="3"/>
  <c r="GA25" i="3"/>
  <c r="FC25" i="3"/>
  <c r="GF25" i="3"/>
  <c r="DQ25" i="3"/>
  <c r="FW25" i="3"/>
  <c r="ET25" i="3"/>
  <c r="EH20" i="3"/>
  <c r="FK20" i="3"/>
  <c r="DE20" i="3"/>
  <c r="FM20" i="3"/>
  <c r="EJ20" i="3"/>
  <c r="DG20" i="3"/>
  <c r="DU29" i="3"/>
  <c r="EX29" i="3"/>
  <c r="GA29" i="3"/>
  <c r="ES29" i="3"/>
  <c r="FV29" i="3"/>
  <c r="DW16" i="3"/>
  <c r="GC16" i="3"/>
  <c r="EZ16" i="3"/>
  <c r="FB16" i="3"/>
  <c r="GE16" i="3"/>
  <c r="DY16" i="3"/>
  <c r="GA16" i="3"/>
  <c r="EX16" i="3"/>
  <c r="DI13" i="3"/>
  <c r="FO13" i="3"/>
  <c r="EL13" i="3"/>
  <c r="FL13" i="3"/>
  <c r="EI13" i="3"/>
  <c r="DF13" i="3"/>
  <c r="FW24" i="3"/>
  <c r="ET24" i="3"/>
  <c r="DT24" i="3"/>
  <c r="EW24" i="3"/>
  <c r="FZ24" i="3"/>
  <c r="EU24" i="3"/>
  <c r="FX24" i="3"/>
  <c r="DR24" i="3"/>
  <c r="GD35" i="3"/>
  <c r="DX35" i="3"/>
  <c r="FA35" i="3"/>
  <c r="EA35" i="3"/>
  <c r="FD35" i="3"/>
  <c r="GG35" i="3"/>
  <c r="DY35" i="3"/>
  <c r="FB35" i="3"/>
  <c r="EL44" i="3"/>
  <c r="DI44" i="3"/>
  <c r="DK44" i="3"/>
  <c r="FQ44" i="3"/>
  <c r="GE22" i="3"/>
  <c r="FB22" i="3"/>
  <c r="DY22" i="3"/>
  <c r="DR22" i="3"/>
  <c r="FX22" i="3"/>
  <c r="EU22" i="3"/>
  <c r="DQ22" i="3"/>
  <c r="FW22" i="3"/>
  <c r="ET22" i="3"/>
  <c r="EM42" i="3"/>
  <c r="FP42" i="3"/>
  <c r="DJ42" i="3"/>
  <c r="DK42" i="3"/>
  <c r="FQ42" i="3"/>
  <c r="EN42" i="3"/>
  <c r="EL42" i="3"/>
  <c r="FO42" i="3"/>
  <c r="DI42" i="3"/>
  <c r="DD45" i="3"/>
  <c r="EG45" i="3"/>
  <c r="FJ45" i="3"/>
  <c r="DM45" i="3"/>
  <c r="FS45" i="3"/>
  <c r="DS38" i="3"/>
  <c r="FY38" i="3"/>
  <c r="EV38" i="3"/>
  <c r="DU38" i="3"/>
  <c r="GA38" i="3"/>
  <c r="EX38" i="3"/>
  <c r="FW38" i="3"/>
  <c r="ET38" i="3"/>
  <c r="DQ38" i="3"/>
  <c r="EJ17" i="3"/>
  <c r="FM17" i="3"/>
  <c r="DG17" i="3"/>
  <c r="FZ33" i="3"/>
  <c r="EW33" i="3"/>
  <c r="DT33" i="3"/>
  <c r="DQ33" i="3"/>
  <c r="ET33" i="3"/>
  <c r="FW33" i="3"/>
  <c r="DR33" i="3"/>
  <c r="EU33" i="3"/>
  <c r="FX33" i="3"/>
  <c r="DS44" i="3"/>
  <c r="FY44" i="3"/>
  <c r="EV44" i="3"/>
  <c r="EK7" i="3"/>
  <c r="FN7" i="3"/>
  <c r="DH7" i="3"/>
  <c r="EH7" i="3"/>
  <c r="EM7" i="3"/>
  <c r="FP7" i="3"/>
  <c r="DJ7" i="3"/>
  <c r="GG20" i="3"/>
  <c r="FD20" i="3"/>
  <c r="EA20" i="3"/>
  <c r="DZ20" i="3"/>
  <c r="GF20" i="3"/>
  <c r="FC20" i="3"/>
  <c r="DS20" i="3"/>
  <c r="FY20" i="3"/>
  <c r="EV20" i="3"/>
  <c r="FS23" i="3"/>
  <c r="EP23" i="3"/>
  <c r="DM23" i="3"/>
  <c r="FP27" i="3"/>
  <c r="EJ23" i="3"/>
  <c r="DG23" i="3"/>
  <c r="FJ27" i="3"/>
  <c r="EG27" i="3"/>
  <c r="FN27" i="3"/>
  <c r="EK27" i="3"/>
  <c r="DH27" i="3"/>
  <c r="EK23" i="3"/>
  <c r="FN23" i="3"/>
  <c r="DH23" i="3"/>
  <c r="EP29" i="3"/>
  <c r="FS29" i="3"/>
  <c r="DM29" i="3"/>
  <c r="FM41" i="3"/>
  <c r="DG41" i="3"/>
  <c r="EJ41" i="3"/>
  <c r="EF41" i="3"/>
  <c r="FI41" i="3"/>
  <c r="EA36" i="3"/>
  <c r="GA39" i="3"/>
  <c r="EY39" i="3"/>
  <c r="FZ31" i="3"/>
  <c r="GC26" i="3"/>
  <c r="EM27" i="3"/>
  <c r="DZ25" i="3"/>
  <c r="DT39" i="3"/>
  <c r="DV39" i="3"/>
  <c r="DX37" i="3"/>
  <c r="DP31" i="3"/>
  <c r="DW26" i="3"/>
  <c r="DD27" i="3"/>
  <c r="ES31" i="3"/>
  <c r="EX31" i="3"/>
  <c r="FM23" i="3"/>
  <c r="GE35" i="3"/>
  <c r="AB202" i="7"/>
  <c r="AB208" i="7"/>
  <c r="AF208" i="7"/>
  <c r="AF202" i="7"/>
  <c r="X209" i="7"/>
  <c r="AJ203" i="7"/>
  <c r="AJ149" i="9" s="1"/>
  <c r="AJ160" i="9" s="1"/>
  <c r="Y209" i="7"/>
  <c r="AZ12" i="21"/>
  <c r="BF99" i="21"/>
  <c r="CF99" i="21"/>
  <c r="BF27" i="21"/>
  <c r="AC202" i="7"/>
  <c r="CR189" i="21"/>
  <c r="CI184" i="21"/>
  <c r="BP186" i="21"/>
  <c r="BD174" i="21"/>
  <c r="DD174" i="21"/>
  <c r="BE173" i="21"/>
  <c r="CR173" i="21"/>
  <c r="DA169" i="21"/>
  <c r="BA169" i="21"/>
  <c r="CH167" i="21"/>
  <c r="BU167" i="21"/>
  <c r="CM166" i="21"/>
  <c r="CR161" i="21"/>
  <c r="CW161" i="21"/>
  <c r="CJ161" i="21"/>
  <c r="CP159" i="21"/>
  <c r="BC159" i="21"/>
  <c r="AY159" i="21"/>
  <c r="CJ146" i="21"/>
  <c r="AW146" i="21"/>
  <c r="BC144" i="21"/>
  <c r="BV127" i="21"/>
  <c r="CD115" i="21"/>
  <c r="CR114" i="21"/>
  <c r="DE114" i="21"/>
  <c r="CF113" i="21"/>
  <c r="CV103" i="21"/>
  <c r="CI103" i="21"/>
  <c r="AZ99" i="21"/>
  <c r="CZ99" i="21"/>
  <c r="DE98" i="21"/>
  <c r="CR98" i="21"/>
  <c r="DD95" i="21"/>
  <c r="CD95" i="21"/>
  <c r="AW94" i="21"/>
  <c r="CW94" i="21"/>
  <c r="BW94" i="21"/>
  <c r="BX93" i="21"/>
  <c r="CX93" i="21"/>
  <c r="CD88" i="21"/>
  <c r="DC79" i="21"/>
  <c r="DC75" i="21"/>
  <c r="BC75" i="21"/>
  <c r="BU75" i="21"/>
  <c r="CU75" i="21"/>
  <c r="BD74" i="21"/>
  <c r="CI74" i="21"/>
  <c r="CU71" i="21"/>
  <c r="AU71" i="21"/>
  <c r="DB64" i="21"/>
  <c r="CH63" i="21"/>
  <c r="BU63" i="21"/>
  <c r="CM62" i="21"/>
  <c r="AZ62" i="21"/>
  <c r="BX60" i="21"/>
  <c r="CH59" i="21"/>
  <c r="CA53" i="21"/>
  <c r="CL51" i="21"/>
  <c r="CF48" i="21"/>
  <c r="DF48" i="21"/>
  <c r="BU43" i="21"/>
  <c r="AU43" i="21"/>
  <c r="CS40" i="21"/>
  <c r="CB36" i="21"/>
  <c r="AZ34" i="21"/>
  <c r="CE29" i="21"/>
  <c r="CM26" i="21"/>
  <c r="CN25" i="21"/>
  <c r="CB24" i="21"/>
  <c r="BZ191" i="21"/>
  <c r="BV191" i="21"/>
  <c r="CB63" i="21"/>
  <c r="CA185" i="21"/>
  <c r="AO203" i="7"/>
  <c r="AO149" i="9" s="1"/>
  <c r="AO160" i="9" s="1"/>
  <c r="CI36" i="21"/>
  <c r="DF69" i="21"/>
  <c r="BZ58" i="21"/>
  <c r="CS143" i="21"/>
  <c r="CM146" i="21"/>
  <c r="CI130" i="21"/>
  <c r="CO185" i="21"/>
  <c r="Z186" i="21"/>
  <c r="CJ184" i="21"/>
  <c r="CF190" i="21"/>
  <c r="CK5" i="21"/>
  <c r="CP191" i="21"/>
  <c r="BI186" i="21"/>
  <c r="Z191" i="21"/>
  <c r="DB63" i="21"/>
  <c r="AV186" i="21"/>
  <c r="AZ186" i="21"/>
  <c r="BV36" i="21"/>
  <c r="CS69" i="21"/>
  <c r="AV36" i="21"/>
  <c r="CZ58" i="21"/>
  <c r="CF143" i="21"/>
  <c r="CZ170" i="21"/>
  <c r="AZ30" i="21"/>
  <c r="DD168" i="21"/>
  <c r="BY185" i="21"/>
  <c r="AB184" i="21"/>
  <c r="CM58" i="21"/>
  <c r="BV130" i="21"/>
  <c r="AV130" i="21"/>
  <c r="AO206" i="7"/>
  <c r="AO152" i="9" s="1"/>
  <c r="AO163" i="9" s="1"/>
  <c r="CS98" i="21"/>
  <c r="CF98" i="21"/>
  <c r="CN85" i="21"/>
  <c r="BA85" i="21"/>
  <c r="CZ35" i="21"/>
  <c r="AW34" i="21"/>
  <c r="CW34" i="21"/>
  <c r="AH206" i="7"/>
  <c r="AJ205" i="7"/>
  <c r="AJ151" i="9" s="1"/>
  <c r="AJ162" i="9" s="1"/>
  <c r="AS205" i="7"/>
  <c r="AS151" i="9" s="1"/>
  <c r="AS162" i="9" s="1"/>
  <c r="AR205" i="7"/>
  <c r="AR151" i="9" s="1"/>
  <c r="AR162" i="9" s="1"/>
  <c r="AE4" i="18"/>
  <c r="BX5" i="3"/>
  <c r="AL2" i="9"/>
  <c r="AL73" i="9" s="1"/>
  <c r="AA4" i="18"/>
  <c r="AK4" i="16"/>
  <c r="AB4" i="16"/>
  <c r="L37" i="9"/>
  <c r="AP37" i="9" s="1"/>
  <c r="BO5" i="3"/>
  <c r="AL4" i="16"/>
  <c r="AN4" i="18"/>
  <c r="W2" i="9"/>
  <c r="W111" i="9" s="1"/>
  <c r="Z2" i="9"/>
  <c r="Z111" i="9" s="1"/>
  <c r="AA2" i="9"/>
  <c r="AA146" i="9" s="1"/>
  <c r="W98" i="9"/>
  <c r="S77" i="9"/>
  <c r="AC98" i="9"/>
  <c r="S98" i="9"/>
  <c r="AD98" i="9"/>
  <c r="U77" i="9"/>
  <c r="X98" i="9"/>
  <c r="AD77" i="9"/>
  <c r="AC77" i="9"/>
  <c r="AA113" i="9"/>
  <c r="FI43" i="3"/>
  <c r="EO44" i="3"/>
  <c r="DL44" i="3"/>
  <c r="GF44" i="3"/>
  <c r="BM186" i="21"/>
  <c r="BY190" i="21"/>
  <c r="CH185" i="21"/>
  <c r="BU191" i="21"/>
  <c r="CR191" i="21"/>
  <c r="X202" i="7"/>
  <c r="CK191" i="21"/>
  <c r="CK184" i="21"/>
  <c r="CJ186" i="21"/>
  <c r="CP184" i="21"/>
  <c r="CH191" i="21"/>
  <c r="FN43" i="3"/>
  <c r="DH43" i="3"/>
  <c r="FQ43" i="3"/>
  <c r="FK44" i="3"/>
  <c r="DE44" i="3"/>
  <c r="DJ44" i="3"/>
  <c r="FP44" i="3"/>
  <c r="FA44" i="3"/>
  <c r="DX44" i="3"/>
  <c r="GE44" i="3"/>
  <c r="BH186" i="21"/>
  <c r="CE190" i="21"/>
  <c r="BK185" i="21"/>
  <c r="CL189" i="21"/>
  <c r="AL189" i="21" s="1"/>
  <c r="W153" i="9" s="1"/>
  <c r="W164" i="9" s="1"/>
  <c r="CZ185" i="21"/>
  <c r="AC2" i="9"/>
  <c r="AC73" i="9" s="1"/>
  <c r="J37" i="9"/>
  <c r="AN37" i="9" s="1"/>
  <c r="AJ2" i="9"/>
  <c r="U2" i="9"/>
  <c r="U111" i="9" s="1"/>
  <c r="CB21" i="21"/>
  <c r="DB21" i="21"/>
  <c r="CS81" i="21"/>
  <c r="CR127" i="21"/>
  <c r="DE127" i="21"/>
  <c r="BB191" i="21"/>
  <c r="AO4" i="16"/>
  <c r="AA4" i="16"/>
  <c r="AY186" i="21"/>
  <c r="CO186" i="21"/>
  <c r="CW185" i="21"/>
  <c r="AA77" i="9"/>
  <c r="Y190" i="21"/>
  <c r="CO169" i="21"/>
  <c r="V77" i="9"/>
  <c r="AK205" i="7"/>
  <c r="AK151" i="9" s="1"/>
  <c r="AK162" i="9" s="1"/>
  <c r="AN205" i="7"/>
  <c r="AN151" i="9" s="1"/>
  <c r="AN162" i="9" s="1"/>
  <c r="AH203" i="7"/>
  <c r="AL205" i="7"/>
  <c r="AL151" i="9" s="1"/>
  <c r="AL162" i="9" s="1"/>
  <c r="AK203" i="7"/>
  <c r="AK149" i="9" s="1"/>
  <c r="AK160" i="9" s="1"/>
  <c r="AN203" i="7"/>
  <c r="AN149" i="9" s="1"/>
  <c r="AN160" i="9" s="1"/>
  <c r="AM203" i="7"/>
  <c r="AM149" i="9" s="1"/>
  <c r="AM160" i="9" s="1"/>
  <c r="AI203" i="7"/>
  <c r="AR207" i="7"/>
  <c r="AR153" i="9" s="1"/>
  <c r="AR164" i="9" s="1"/>
  <c r="AR204" i="7"/>
  <c r="AR150" i="9" s="1"/>
  <c r="AR161" i="9" s="1"/>
  <c r="GG25" i="3"/>
  <c r="EV25" i="3"/>
  <c r="GF16" i="3"/>
  <c r="FV16" i="3"/>
  <c r="FQ13" i="3"/>
  <c r="EV24" i="3"/>
  <c r="EW35" i="3"/>
  <c r="EV35" i="3"/>
  <c r="GA22" i="3"/>
  <c r="DH42" i="3"/>
  <c r="DE42" i="3"/>
  <c r="FK42" i="3"/>
  <c r="FL42" i="3"/>
  <c r="EA38" i="3"/>
  <c r="GA20" i="3"/>
  <c r="DL45" i="3"/>
  <c r="EK42" i="3"/>
  <c r="FM44" i="3"/>
  <c r="DW38" i="3"/>
  <c r="GB38" i="3"/>
  <c r="EY22" i="3"/>
  <c r="EN13" i="3"/>
  <c r="EK13" i="3"/>
  <c r="DH13" i="3"/>
  <c r="DP25" i="3"/>
  <c r="FX35" i="3"/>
  <c r="FZ35" i="3"/>
  <c r="FV24" i="3"/>
  <c r="DP24" i="3"/>
  <c r="DS24" i="3"/>
  <c r="GD16" i="3"/>
  <c r="FC16" i="3"/>
  <c r="ES33" i="3"/>
  <c r="DZ33" i="3"/>
  <c r="FC33" i="3"/>
  <c r="GD44" i="3"/>
  <c r="DY44" i="3"/>
  <c r="FB44" i="3"/>
  <c r="FK7" i="3"/>
  <c r="EH10" i="3"/>
  <c r="AU216" i="9"/>
  <c r="BJ186" i="21"/>
  <c r="BX191" i="21"/>
  <c r="CC185" i="21"/>
  <c r="BV5" i="3"/>
  <c r="AG137" i="9"/>
  <c r="AG52" i="9"/>
  <c r="R63" i="9"/>
  <c r="R99" i="9" s="1"/>
  <c r="R48" i="9"/>
  <c r="R39" i="9"/>
  <c r="R75" i="9" s="1"/>
  <c r="AG126" i="9"/>
  <c r="AK204" i="7"/>
  <c r="AK150" i="9" s="1"/>
  <c r="AK161" i="9" s="1"/>
  <c r="AL203" i="7"/>
  <c r="AL149" i="9" s="1"/>
  <c r="AL160" i="9" s="1"/>
  <c r="AN204" i="7"/>
  <c r="AN150" i="9" s="1"/>
  <c r="AN161" i="9" s="1"/>
  <c r="AJ207" i="7"/>
  <c r="AJ153" i="9" s="1"/>
  <c r="AJ164" i="9" s="1"/>
  <c r="AS207" i="7"/>
  <c r="AS153" i="9" s="1"/>
  <c r="AS164" i="9" s="1"/>
  <c r="BT5" i="3"/>
  <c r="AN206" i="7"/>
  <c r="AN152" i="9" s="1"/>
  <c r="AN163" i="9" s="1"/>
  <c r="BB5" i="3"/>
  <c r="CH5" i="3" s="1"/>
  <c r="CU5" i="3" s="1"/>
  <c r="AI207" i="7"/>
  <c r="AG128" i="9"/>
  <c r="R52" i="9"/>
  <c r="R88" i="9" s="1"/>
  <c r="AG40" i="9"/>
  <c r="AD2" i="9"/>
  <c r="AS2" i="9"/>
  <c r="AP111" i="9"/>
  <c r="AH2" i="9"/>
  <c r="AH146" i="9" s="1"/>
  <c r="AK2" i="9"/>
  <c r="AI111" i="9"/>
  <c r="S2" i="9"/>
  <c r="S37" i="9" s="1"/>
  <c r="D37" i="9"/>
  <c r="AH37" i="9" s="1"/>
  <c r="AM146" i="9"/>
  <c r="AM73" i="9"/>
  <c r="AM111" i="9"/>
  <c r="AQ146" i="9"/>
  <c r="AR2" i="9"/>
  <c r="AN2" i="9"/>
  <c r="E37" i="9"/>
  <c r="AI37" i="9" s="1"/>
  <c r="X2" i="9"/>
  <c r="AI73" i="9"/>
  <c r="V2" i="9"/>
  <c r="T2" i="9"/>
  <c r="T73" i="9" s="1"/>
  <c r="AQ111" i="9"/>
  <c r="I37" i="9"/>
  <c r="AM37" i="9" s="1"/>
  <c r="AB2" i="9"/>
  <c r="G37" i="9"/>
  <c r="AK37" i="9" s="1"/>
  <c r="M37" i="9"/>
  <c r="AQ37" i="9" s="1"/>
  <c r="Y2" i="9"/>
  <c r="Y111" i="9" s="1"/>
  <c r="BS186" i="21"/>
  <c r="AK77" i="9"/>
  <c r="BD5" i="21"/>
  <c r="AD190" i="21"/>
  <c r="CD5" i="21"/>
  <c r="BD66" i="21"/>
  <c r="CQ66" i="21"/>
  <c r="DD66" i="21"/>
  <c r="CD66" i="21"/>
  <c r="BX103" i="21"/>
  <c r="CK103" i="21"/>
  <c r="DE125" i="21"/>
  <c r="CR125" i="21"/>
  <c r="DF169" i="21"/>
  <c r="BF169" i="21"/>
  <c r="CF169" i="21"/>
  <c r="DF184" i="21"/>
  <c r="CD191" i="21"/>
  <c r="BQ186" i="21"/>
  <c r="BD186" i="21"/>
  <c r="DF187" i="21"/>
  <c r="AS187" i="21" s="1"/>
  <c r="AD151" i="9" s="1"/>
  <c r="AD162" i="9" s="1"/>
  <c r="CS184" i="21"/>
  <c r="AB185" i="21"/>
  <c r="BZ158" i="21"/>
  <c r="CZ158" i="21"/>
  <c r="CM158" i="21"/>
  <c r="BB151" i="21"/>
  <c r="CO151" i="21"/>
  <c r="BX117" i="21"/>
  <c r="CK117" i="21"/>
  <c r="BD112" i="21"/>
  <c r="DD112" i="21"/>
  <c r="CQ112" i="21"/>
  <c r="AH207" i="7"/>
  <c r="AM205" i="7"/>
  <c r="AM151" i="9" s="1"/>
  <c r="AM162" i="9" s="1"/>
  <c r="AQ205" i="7"/>
  <c r="AQ151" i="9" s="1"/>
  <c r="AQ162" i="9" s="1"/>
  <c r="AX5" i="21"/>
  <c r="CQ5" i="21"/>
  <c r="BO186" i="21"/>
  <c r="CX77" i="21"/>
  <c r="AP203" i="7"/>
  <c r="AP149" i="9" s="1"/>
  <c r="AP160" i="9" s="1"/>
  <c r="CD114" i="21"/>
  <c r="CI186" i="21"/>
  <c r="CU184" i="21"/>
  <c r="CF186" i="21"/>
  <c r="AQ203" i="7"/>
  <c r="AQ149" i="9" s="1"/>
  <c r="AQ160" i="9" s="1"/>
  <c r="CZ138" i="21"/>
  <c r="CS186" i="21"/>
  <c r="DF185" i="21"/>
  <c r="DB151" i="21"/>
  <c r="DB139" i="21"/>
  <c r="AF188" i="21"/>
  <c r="CX103" i="21"/>
  <c r="CX117" i="21"/>
  <c r="CQ114" i="21"/>
  <c r="BB139" i="21"/>
  <c r="CB185" i="21"/>
  <c r="CD112" i="21"/>
  <c r="CS185" i="21"/>
  <c r="CB151" i="21"/>
  <c r="AZ138" i="21"/>
  <c r="BE125" i="21"/>
  <c r="CO139" i="21"/>
  <c r="V185" i="21"/>
  <c r="AS203" i="7"/>
  <c r="AS149" i="9" s="1"/>
  <c r="AS160" i="9" s="1"/>
  <c r="AZ158" i="21"/>
  <c r="BU186" i="21"/>
  <c r="CU185" i="21"/>
  <c r="BZ186" i="21"/>
  <c r="AZ185" i="21"/>
  <c r="BZ185" i="21"/>
  <c r="BI185" i="21"/>
  <c r="AA185" i="21"/>
  <c r="CP89" i="21"/>
  <c r="DC89" i="21"/>
  <c r="BY89" i="21"/>
  <c r="BA88" i="21"/>
  <c r="DA88" i="21"/>
  <c r="CA88" i="21"/>
  <c r="CA190" i="21" s="1"/>
  <c r="CN88" i="21"/>
  <c r="CP87" i="21"/>
  <c r="BC87" i="21"/>
  <c r="AW83" i="21"/>
  <c r="CW83" i="21"/>
  <c r="BW83" i="21"/>
  <c r="CJ83" i="21"/>
  <c r="BF82" i="21"/>
  <c r="DF82" i="21"/>
  <c r="CS82" i="21"/>
  <c r="CF82" i="21"/>
  <c r="CB82" i="21"/>
  <c r="AX82" i="21"/>
  <c r="CX82" i="21"/>
  <c r="BX82" i="21"/>
  <c r="CY81" i="21"/>
  <c r="CL81" i="21"/>
  <c r="BY81" i="21"/>
  <c r="BX9" i="21"/>
  <c r="AX9" i="21"/>
  <c r="CX9" i="21"/>
  <c r="CO6" i="7"/>
  <c r="CB6" i="7"/>
  <c r="DB6" i="7"/>
  <c r="DF6" i="7"/>
  <c r="CF6" i="7"/>
  <c r="CS6" i="7"/>
  <c r="CB65" i="21"/>
  <c r="CD174" i="21"/>
  <c r="CQ174" i="21"/>
  <c r="CS175" i="21"/>
  <c r="DF175" i="21"/>
  <c r="CS171" i="21"/>
  <c r="CD166" i="21"/>
  <c r="CI162" i="21"/>
  <c r="AX135" i="21"/>
  <c r="BX129" i="21"/>
  <c r="CK129" i="21"/>
  <c r="DB125" i="21"/>
  <c r="CO125" i="21"/>
  <c r="BW150" i="21"/>
  <c r="CJ150" i="21"/>
  <c r="BB149" i="21"/>
  <c r="AY139" i="21"/>
  <c r="BU139" i="21"/>
  <c r="AU139" i="21"/>
  <c r="CO126" i="21"/>
  <c r="CB126" i="21"/>
  <c r="BD125" i="21"/>
  <c r="AV125" i="21"/>
  <c r="CV125" i="21"/>
  <c r="CI125" i="21"/>
  <c r="CC124" i="21"/>
  <c r="AZ124" i="21"/>
  <c r="CZ124" i="21"/>
  <c r="CR123" i="21"/>
  <c r="CE123" i="21"/>
  <c r="CA123" i="21"/>
  <c r="AU122" i="21"/>
  <c r="CU119" i="21"/>
  <c r="BU119" i="21"/>
  <c r="CH119" i="21"/>
  <c r="AV118" i="21"/>
  <c r="CI118" i="21"/>
  <c r="CA117" i="21"/>
  <c r="CN117" i="21"/>
  <c r="BC98" i="21"/>
  <c r="CE97" i="21"/>
  <c r="DE97" i="21"/>
  <c r="CQ93" i="21"/>
  <c r="CV90" i="21"/>
  <c r="BV90" i="21"/>
  <c r="CI90" i="21"/>
  <c r="CR89" i="21"/>
  <c r="BE89" i="21"/>
  <c r="CN60" i="21"/>
  <c r="BA60" i="21"/>
  <c r="AO204" i="7"/>
  <c r="AO150" i="9" s="1"/>
  <c r="AO161" i="9" s="1"/>
  <c r="AM206" i="7"/>
  <c r="AM152" i="9" s="1"/>
  <c r="AM163" i="9" s="1"/>
  <c r="AH204" i="7"/>
  <c r="AS204" i="7"/>
  <c r="AS150" i="9" s="1"/>
  <c r="AS161" i="9" s="1"/>
  <c r="AW5" i="21"/>
  <c r="CJ5" i="21"/>
  <c r="CS29" i="21"/>
  <c r="CO41" i="21"/>
  <c r="BB41" i="21"/>
  <c r="AV150" i="21"/>
  <c r="CQ110" i="21"/>
  <c r="CD110" i="21"/>
  <c r="DF105" i="21"/>
  <c r="DF101" i="21"/>
  <c r="CS101" i="21"/>
  <c r="BV40" i="21"/>
  <c r="DD18" i="21"/>
  <c r="CQ18" i="21"/>
  <c r="CD18" i="21"/>
  <c r="AR203" i="7"/>
  <c r="AR149" i="9" s="1"/>
  <c r="AR160" i="9" s="1"/>
  <c r="AQ206" i="7"/>
  <c r="AQ152" i="9" s="1"/>
  <c r="AQ163" i="9" s="1"/>
  <c r="AI204" i="7"/>
  <c r="AQ204" i="7"/>
  <c r="AQ150" i="9" s="1"/>
  <c r="AQ161" i="9" s="1"/>
  <c r="DB184" i="21"/>
  <c r="BZ176" i="21"/>
  <c r="CZ176" i="21"/>
  <c r="DC165" i="21"/>
  <c r="CK159" i="21"/>
  <c r="AX159" i="21"/>
  <c r="CY158" i="21"/>
  <c r="AY158" i="21"/>
  <c r="AV85" i="21"/>
  <c r="U190" i="21"/>
  <c r="BN52" i="3"/>
  <c r="BN56" i="3"/>
  <c r="BN59" i="3"/>
  <c r="BN61" i="3"/>
  <c r="BN64" i="3"/>
  <c r="BN65" i="3"/>
  <c r="BN68" i="3"/>
  <c r="BN69" i="3"/>
  <c r="BN73" i="3"/>
  <c r="BN76" i="3"/>
  <c r="BN79" i="3"/>
  <c r="BN81" i="3"/>
  <c r="AK206" i="7"/>
  <c r="AK152" i="9" s="1"/>
  <c r="AK163" i="9" s="1"/>
  <c r="AO207" i="7"/>
  <c r="AO153" i="9" s="1"/>
  <c r="AO164" i="9" s="1"/>
  <c r="AK18" i="9"/>
  <c r="AJ62" i="9"/>
  <c r="BB55" i="21"/>
  <c r="DA45" i="21"/>
  <c r="CA45" i="21"/>
  <c r="CQ52" i="21"/>
  <c r="CD52" i="21"/>
  <c r="BD52" i="21"/>
  <c r="CZ78" i="21"/>
  <c r="CM78" i="21"/>
  <c r="DF85" i="21"/>
  <c r="CS85" i="21"/>
  <c r="BF85" i="21"/>
  <c r="CF85" i="21"/>
  <c r="BB111" i="21"/>
  <c r="CO111" i="21"/>
  <c r="CB111" i="21"/>
  <c r="DB111" i="21"/>
  <c r="CM46" i="21"/>
  <c r="CZ46" i="21"/>
  <c r="AZ46" i="21"/>
  <c r="O2" i="18"/>
  <c r="Q2" i="18"/>
  <c r="R2" i="18"/>
  <c r="N2" i="18"/>
  <c r="CQ132" i="21"/>
  <c r="CD132" i="21"/>
  <c r="BD132" i="21"/>
  <c r="Z5" i="21"/>
  <c r="M2" i="18"/>
  <c r="V5" i="21"/>
  <c r="I2" i="18"/>
  <c r="BZ60" i="21"/>
  <c r="AZ60" i="21"/>
  <c r="CQ56" i="21"/>
  <c r="AX69" i="21"/>
  <c r="BF7" i="21"/>
  <c r="BC121" i="21"/>
  <c r="AZ146" i="21"/>
  <c r="CZ146" i="21"/>
  <c r="AD191" i="21"/>
  <c r="BX133" i="21"/>
  <c r="CI10" i="21"/>
  <c r="CE93" i="21"/>
  <c r="DE93" i="21"/>
  <c r="CY84" i="21"/>
  <c r="AY84" i="21"/>
  <c r="BD83" i="21"/>
  <c r="CQ83" i="21"/>
  <c r="CY78" i="21"/>
  <c r="BY78" i="21"/>
  <c r="CI78" i="21"/>
  <c r="BV78" i="21"/>
  <c r="AV78" i="21"/>
  <c r="BF77" i="21"/>
  <c r="DF77" i="21"/>
  <c r="BF66" i="21"/>
  <c r="CS66" i="21"/>
  <c r="CQ46" i="21"/>
  <c r="CD46" i="21"/>
  <c r="CO44" i="21"/>
  <c r="DB44" i="21"/>
  <c r="BB43" i="21"/>
  <c r="CB43" i="21"/>
  <c r="CK43" i="21"/>
  <c r="BX43" i="21"/>
  <c r="CP42" i="21"/>
  <c r="DD41" i="21"/>
  <c r="BZ41" i="21"/>
  <c r="DE38" i="21"/>
  <c r="BA37" i="21"/>
  <c r="CN37" i="21"/>
  <c r="DA37" i="21"/>
  <c r="CW37" i="21"/>
  <c r="CJ37" i="21"/>
  <c r="CL36" i="21"/>
  <c r="BW33" i="21"/>
  <c r="BZ31" i="21"/>
  <c r="BW29" i="21"/>
  <c r="AW29" i="21"/>
  <c r="CL28" i="21"/>
  <c r="BY28" i="21"/>
  <c r="BW7" i="21"/>
  <c r="AF6" i="21"/>
  <c r="S2" i="18"/>
  <c r="AL207" i="7"/>
  <c r="AL153" i="9" s="1"/>
  <c r="AL164" i="9" s="1"/>
  <c r="AL204" i="7"/>
  <c r="AL150" i="9" s="1"/>
  <c r="AL161" i="9" s="1"/>
  <c r="BD12" i="21"/>
  <c r="DD12" i="21"/>
  <c r="CK57" i="21"/>
  <c r="AX57" i="21"/>
  <c r="CX57" i="21"/>
  <c r="DF7" i="21"/>
  <c r="AP207" i="7"/>
  <c r="AP153" i="9" s="1"/>
  <c r="AP164" i="9" s="1"/>
  <c r="BX177" i="21"/>
  <c r="CX177" i="21"/>
  <c r="CF185" i="21"/>
  <c r="CI185" i="21"/>
  <c r="CX141" i="21"/>
  <c r="BV44" i="21"/>
  <c r="CO35" i="21"/>
  <c r="DB35" i="21"/>
  <c r="AK98" i="9"/>
  <c r="AV66" i="21"/>
  <c r="BX29" i="21"/>
  <c r="AX29" i="21"/>
  <c r="DB107" i="21"/>
  <c r="CO107" i="21"/>
  <c r="CB186" i="21"/>
  <c r="CV170" i="21"/>
  <c r="BX137" i="21"/>
  <c r="AO205" i="7"/>
  <c r="AO151" i="9" s="1"/>
  <c r="AO162" i="9" s="1"/>
  <c r="AK207" i="7"/>
  <c r="AK153" i="9" s="1"/>
  <c r="AK164" i="9" s="1"/>
  <c r="AJ204" i="7"/>
  <c r="AJ150" i="9" s="1"/>
  <c r="AJ161" i="9" s="1"/>
  <c r="AR206" i="7"/>
  <c r="AR152" i="9" s="1"/>
  <c r="AR163" i="9" s="1"/>
  <c r="AP205" i="7"/>
  <c r="AP151" i="9" s="1"/>
  <c r="AP162" i="9" s="1"/>
  <c r="AQ207" i="7"/>
  <c r="AQ153" i="9" s="1"/>
  <c r="AQ164" i="9" s="1"/>
  <c r="T98" i="9"/>
  <c r="X136" i="9"/>
  <c r="AD136" i="9"/>
  <c r="Z77" i="9"/>
  <c r="Y77" i="9"/>
  <c r="Y98" i="9"/>
  <c r="T77" i="9"/>
  <c r="V115" i="9"/>
  <c r="AB98" i="9"/>
  <c r="Z115" i="9"/>
  <c r="U98" i="9"/>
  <c r="Z98" i="9"/>
  <c r="AC136" i="9"/>
  <c r="U136" i="9"/>
  <c r="AA98" i="9"/>
  <c r="T136" i="9"/>
  <c r="AC120" i="9"/>
  <c r="EN41" i="3"/>
  <c r="DK41" i="3"/>
  <c r="DY20" i="3"/>
  <c r="AL62" i="9"/>
  <c r="FZ20" i="3"/>
  <c r="DT20" i="3"/>
  <c r="EW20" i="3"/>
  <c r="EZ20" i="3"/>
  <c r="GC20" i="3"/>
  <c r="FN9" i="3"/>
  <c r="DH9" i="3"/>
  <c r="EH9" i="3"/>
  <c r="DE9" i="3"/>
  <c r="DM9" i="3"/>
  <c r="EP9" i="3"/>
  <c r="FR9" i="3"/>
  <c r="EO9" i="3"/>
  <c r="DE13" i="3"/>
  <c r="EO43" i="3"/>
  <c r="FS27" i="3"/>
  <c r="EP27" i="3"/>
  <c r="EN23" i="3"/>
  <c r="FQ23" i="3"/>
  <c r="EJ27" i="3"/>
  <c r="FM27" i="3"/>
  <c r="DE27" i="3"/>
  <c r="FH23" i="3"/>
  <c r="EE23" i="3"/>
  <c r="FQ41" i="3"/>
  <c r="DL9" i="3"/>
  <c r="DD10" i="3"/>
  <c r="DX25" i="3"/>
  <c r="GD25" i="3"/>
  <c r="FA25" i="3"/>
  <c r="DW25" i="3"/>
  <c r="EL20" i="3"/>
  <c r="FO20" i="3"/>
  <c r="DT29" i="3"/>
  <c r="FC29" i="3"/>
  <c r="GG16" i="3"/>
  <c r="GB24" i="3"/>
  <c r="EX35" i="3"/>
  <c r="GB22" i="3"/>
  <c r="FZ22" i="3"/>
  <c r="EN10" i="3"/>
  <c r="DS16" i="3"/>
  <c r="EV16" i="3"/>
  <c r="FY16" i="3"/>
  <c r="DR16" i="3"/>
  <c r="FW16" i="3"/>
  <c r="ET16" i="3"/>
  <c r="EG13" i="3"/>
  <c r="GD24" i="3"/>
  <c r="DZ24" i="3"/>
  <c r="DQ35" i="3"/>
  <c r="FW35" i="3"/>
  <c r="ES35" i="3"/>
  <c r="DZ35" i="3"/>
  <c r="FC35" i="3"/>
  <c r="EY35" i="3"/>
  <c r="GG22" i="3"/>
  <c r="EJ42" i="3"/>
  <c r="FI42" i="3"/>
  <c r="FX38" i="3"/>
  <c r="FB38" i="3"/>
  <c r="FC38" i="3"/>
  <c r="DP20" i="3"/>
  <c r="ES20" i="3"/>
  <c r="FW20" i="3"/>
  <c r="DQ20" i="3"/>
  <c r="ET20" i="3"/>
  <c r="FA33" i="3"/>
  <c r="GE33" i="3"/>
  <c r="EO45" i="3"/>
  <c r="EI42" i="3"/>
  <c r="FN42" i="3"/>
  <c r="GG38" i="3"/>
  <c r="EW22" i="3"/>
  <c r="EX22" i="3"/>
  <c r="GC35" i="3"/>
  <c r="DU35" i="3"/>
  <c r="DY24" i="3"/>
  <c r="DW24" i="3"/>
  <c r="GB25" i="3"/>
  <c r="U51" i="7"/>
  <c r="BX6" i="7"/>
  <c r="U141" i="7"/>
  <c r="AD44" i="7"/>
  <c r="AA5" i="7"/>
  <c r="N2" i="16"/>
  <c r="CA6" i="7"/>
  <c r="CR6" i="7"/>
  <c r="W7" i="7"/>
  <c r="W8" i="7"/>
  <c r="W15" i="7"/>
  <c r="W20" i="7"/>
  <c r="W24" i="7"/>
  <c r="W28" i="7"/>
  <c r="W32" i="7"/>
  <c r="W36" i="7"/>
  <c r="W44" i="7"/>
  <c r="W47" i="7"/>
  <c r="W50" i="7"/>
  <c r="W54" i="7"/>
  <c r="W56" i="7"/>
  <c r="W60" i="7"/>
  <c r="W71" i="7"/>
  <c r="W75" i="7"/>
  <c r="W77" i="7"/>
  <c r="W82" i="7"/>
  <c r="W87" i="7"/>
  <c r="W90" i="7"/>
  <c r="W94" i="7"/>
  <c r="W95" i="7"/>
  <c r="W98" i="7"/>
  <c r="W100" i="7"/>
  <c r="W102" i="7"/>
  <c r="W105" i="7"/>
  <c r="W110" i="7"/>
  <c r="W113" i="7"/>
  <c r="W114" i="7"/>
  <c r="W115" i="7"/>
  <c r="W116" i="7"/>
  <c r="M2" i="16"/>
  <c r="K2" i="16"/>
  <c r="S2" i="16"/>
  <c r="I2" i="16"/>
  <c r="W65" i="7"/>
  <c r="L2" i="16"/>
  <c r="R2" i="16"/>
  <c r="CK6" i="7"/>
  <c r="W123" i="7"/>
  <c r="W128" i="7"/>
  <c r="W131" i="7"/>
  <c r="W134" i="7"/>
  <c r="W137" i="7"/>
  <c r="W144" i="7"/>
  <c r="W149" i="7"/>
  <c r="W150" i="7"/>
  <c r="W162" i="7"/>
  <c r="W166" i="7"/>
  <c r="W173" i="7"/>
  <c r="W174" i="7"/>
  <c r="W178" i="7"/>
  <c r="AS98" i="9"/>
  <c r="Y105" i="7"/>
  <c r="U40" i="7"/>
  <c r="AP204" i="7"/>
  <c r="AP150" i="9" s="1"/>
  <c r="AP161" i="9" s="1"/>
  <c r="AM204" i="7"/>
  <c r="AN207" i="7"/>
  <c r="AN153" i="9" s="1"/>
  <c r="AN164" i="9" s="1"/>
  <c r="AI205" i="7"/>
  <c r="AM207" i="7"/>
  <c r="AM153" i="9" s="1"/>
  <c r="AM164" i="9" s="1"/>
  <c r="BZ6" i="7"/>
  <c r="CQ6" i="7"/>
  <c r="AD92" i="7"/>
  <c r="FD7" i="3"/>
  <c r="DH20" i="3"/>
  <c r="EK20" i="3"/>
  <c r="FN20" i="3"/>
  <c r="EO20" i="3"/>
  <c r="DL20" i="3"/>
  <c r="FR20" i="3"/>
  <c r="DR29" i="3"/>
  <c r="FX29" i="3"/>
  <c r="EU29" i="3"/>
  <c r="EI45" i="3"/>
  <c r="DI9" i="3"/>
  <c r="EL9" i="3"/>
  <c r="FO9" i="3"/>
  <c r="EK9" i="3"/>
  <c r="DF9" i="3"/>
  <c r="EI9" i="3"/>
  <c r="FO44" i="3"/>
  <c r="EN44" i="3"/>
  <c r="BG37" i="3"/>
  <c r="BB37" i="3"/>
  <c r="AZ37" i="3"/>
  <c r="BA37" i="3"/>
  <c r="BF37" i="3"/>
  <c r="AY37" i="3"/>
  <c r="AX37" i="3"/>
  <c r="BC37" i="3"/>
  <c r="AE32" i="3"/>
  <c r="AD32" i="3"/>
  <c r="AH32" i="3"/>
  <c r="AN32" i="3"/>
  <c r="AL32" i="3"/>
  <c r="AC32" i="3"/>
  <c r="AH29" i="3"/>
  <c r="AK29" i="3"/>
  <c r="AN29" i="3"/>
  <c r="AF29" i="3"/>
  <c r="AG29" i="3"/>
  <c r="AJ29" i="3"/>
  <c r="AL29" i="3"/>
  <c r="AE29" i="3"/>
  <c r="AM29" i="3"/>
  <c r="AI6" i="3"/>
  <c r="AA5" i="18" s="1"/>
  <c r="AJ6" i="3"/>
  <c r="AF6" i="3"/>
  <c r="FJ6" i="3" s="1"/>
  <c r="AN6" i="3"/>
  <c r="AF5" i="18" s="1"/>
  <c r="AO6" i="3"/>
  <c r="AG6" i="3"/>
  <c r="Y5" i="18" s="1"/>
  <c r="AM6" i="3"/>
  <c r="AE5" i="18" s="1"/>
  <c r="AL6" i="3"/>
  <c r="AH6" i="3"/>
  <c r="Z5" i="18" s="1"/>
  <c r="AD6" i="3"/>
  <c r="FH6" i="3" s="1"/>
  <c r="AE6" i="3"/>
  <c r="W5" i="18" s="1"/>
  <c r="AK6" i="3"/>
  <c r="AH40" i="3"/>
  <c r="AJ40" i="3"/>
  <c r="AO40" i="3"/>
  <c r="AF40" i="3"/>
  <c r="AG40" i="3"/>
  <c r="AK40" i="3"/>
  <c r="AN40" i="3"/>
  <c r="AC34" i="3"/>
  <c r="AG22" i="3"/>
  <c r="AO22" i="3"/>
  <c r="AF22" i="3"/>
  <c r="AC19" i="3"/>
  <c r="AG19" i="3"/>
  <c r="AO19" i="3"/>
  <c r="AL19" i="3"/>
  <c r="AM19" i="3"/>
  <c r="AD19" i="3"/>
  <c r="AE19" i="3"/>
  <c r="AG12" i="3"/>
  <c r="AO12" i="3"/>
  <c r="AK12" i="3"/>
  <c r="AD12" i="3"/>
  <c r="AH12" i="3"/>
  <c r="AN12" i="3"/>
  <c r="AC12" i="3"/>
  <c r="AW7" i="3"/>
  <c r="AY7" i="3"/>
  <c r="BC7" i="3"/>
  <c r="BE7" i="3"/>
  <c r="AX7" i="3"/>
  <c r="AJ35" i="3"/>
  <c r="AF35" i="3"/>
  <c r="AG35" i="3"/>
  <c r="AD29" i="3"/>
  <c r="DL10" i="3"/>
  <c r="EO10" i="3"/>
  <c r="BE29" i="3"/>
  <c r="BG29" i="3"/>
  <c r="AY29" i="3"/>
  <c r="BC29" i="3"/>
  <c r="BD29" i="3"/>
  <c r="AW29" i="3"/>
  <c r="AM20" i="3"/>
  <c r="AE20" i="3"/>
  <c r="AC20" i="3"/>
  <c r="AF20" i="3"/>
  <c r="AO20" i="3"/>
  <c r="AD20" i="3"/>
  <c r="AH16" i="3"/>
  <c r="AJ16" i="3"/>
  <c r="AI16" i="3"/>
  <c r="AF16" i="3"/>
  <c r="AE16" i="3"/>
  <c r="AG16" i="3"/>
  <c r="AM16" i="3"/>
  <c r="AK28" i="3"/>
  <c r="AO28" i="3"/>
  <c r="AF28" i="3"/>
  <c r="AJ28" i="3"/>
  <c r="AN28" i="3"/>
  <c r="AG28" i="3"/>
  <c r="AH37" i="3"/>
  <c r="AI37" i="3"/>
  <c r="AE39" i="3"/>
  <c r="AH39" i="3"/>
  <c r="AE31" i="3"/>
  <c r="AI31" i="3"/>
  <c r="AN23" i="3"/>
  <c r="AH23" i="3"/>
  <c r="AG23" i="3"/>
  <c r="AE23" i="3"/>
  <c r="FK13" i="3"/>
  <c r="EH13" i="3"/>
  <c r="FP45" i="3"/>
  <c r="FH10" i="3"/>
  <c r="DB10" i="3"/>
  <c r="EE10" i="3"/>
  <c r="AD34" i="3"/>
  <c r="AI34" i="3"/>
  <c r="AE34" i="3"/>
  <c r="AF34" i="3"/>
  <c r="AG34" i="3"/>
  <c r="AH34" i="3"/>
  <c r="AJ34" i="3"/>
  <c r="AK34" i="3"/>
  <c r="AL34" i="3"/>
  <c r="AO34" i="3"/>
  <c r="AM34" i="3"/>
  <c r="AH30" i="3"/>
  <c r="AN30" i="3"/>
  <c r="AG30" i="3"/>
  <c r="AJ30" i="3"/>
  <c r="AO30" i="3"/>
  <c r="AF30" i="3"/>
  <c r="AK30" i="3"/>
  <c r="AC13" i="3"/>
  <c r="AC45" i="3"/>
  <c r="AC10" i="3"/>
  <c r="AH10" i="3"/>
  <c r="AI10" i="3"/>
  <c r="AO10" i="3"/>
  <c r="AN13" i="3"/>
  <c r="AD13" i="3"/>
  <c r="AI13" i="3"/>
  <c r="AJ45" i="3"/>
  <c r="AM45" i="3"/>
  <c r="AF17" i="3"/>
  <c r="AJ17" i="3"/>
  <c r="AZ44" i="3"/>
  <c r="BC44" i="3"/>
  <c r="BE42" i="3"/>
  <c r="AW42" i="3"/>
  <c r="AC17" i="3"/>
  <c r="AJ10" i="3"/>
  <c r="AK10" i="3"/>
  <c r="AE13" i="3"/>
  <c r="AL13" i="3"/>
  <c r="AD45" i="3"/>
  <c r="AL17" i="3"/>
  <c r="AD17" i="3"/>
  <c r="BA44" i="3"/>
  <c r="BD42" i="3"/>
  <c r="AN34" i="3"/>
  <c r="BG44" i="3"/>
  <c r="AW44" i="3"/>
  <c r="AK45" i="3"/>
  <c r="AE45" i="3"/>
  <c r="AI45" i="3"/>
  <c r="BF42" i="3"/>
  <c r="AX42" i="3"/>
  <c r="AZ42" i="3"/>
  <c r="AH17" i="3"/>
  <c r="AO17" i="3"/>
  <c r="AM17" i="3"/>
  <c r="AE26" i="3"/>
  <c r="AD26" i="3"/>
  <c r="AG26" i="3"/>
  <c r="AL26" i="3"/>
  <c r="AN26" i="3"/>
  <c r="AH26" i="3"/>
  <c r="AJ26" i="3"/>
  <c r="AK26" i="3"/>
  <c r="AD21" i="3"/>
  <c r="AE21" i="3"/>
  <c r="AH21" i="3"/>
  <c r="AI21" i="3"/>
  <c r="AN22" i="3"/>
  <c r="AL22" i="3"/>
  <c r="AK22" i="3"/>
  <c r="AJ22" i="3"/>
  <c r="AO35" i="3"/>
  <c r="AE22" i="3"/>
  <c r="AD22" i="3"/>
  <c r="AM39" i="3"/>
  <c r="AF39" i="3"/>
  <c r="AG39" i="3"/>
  <c r="AJ39" i="3"/>
  <c r="AK39" i="3"/>
  <c r="AL39" i="3"/>
  <c r="AO39" i="3"/>
  <c r="AH35" i="3"/>
  <c r="AN35" i="3"/>
  <c r="AH22" i="3"/>
  <c r="AN39" i="3"/>
  <c r="AK35" i="3"/>
  <c r="AI39" i="3"/>
  <c r="AD39" i="3"/>
  <c r="AM25" i="3"/>
  <c r="AK27" i="3"/>
  <c r="AK23" i="3"/>
  <c r="AI25" i="3"/>
  <c r="AO32" i="3"/>
  <c r="AK32" i="3"/>
  <c r="AJ32" i="3"/>
  <c r="AG32" i="3"/>
  <c r="AF32" i="3"/>
  <c r="CB190" i="21"/>
  <c r="CM184" i="21"/>
  <c r="CM185" i="21"/>
  <c r="V117" i="7"/>
  <c r="Y106" i="7"/>
  <c r="AF102" i="7"/>
  <c r="V101" i="7"/>
  <c r="AE100" i="7"/>
  <c r="AA100" i="7"/>
  <c r="CL6" i="7"/>
  <c r="CY6" i="7"/>
  <c r="BY6" i="7"/>
  <c r="L2" i="18"/>
  <c r="K2" i="18"/>
  <c r="AS188" i="21"/>
  <c r="AD152" i="9" s="1"/>
  <c r="AD163" i="9" s="1"/>
  <c r="W77" i="9"/>
  <c r="V190" i="21"/>
  <c r="BZ142" i="21"/>
  <c r="BZ138" i="21"/>
  <c r="Z124" i="7"/>
  <c r="AF121" i="7"/>
  <c r="AC121" i="7"/>
  <c r="Z121" i="7"/>
  <c r="V120" i="7"/>
  <c r="CF165" i="21"/>
  <c r="CS165" i="21"/>
  <c r="BF165" i="21"/>
  <c r="AD140" i="9" s="1"/>
  <c r="CV24" i="21"/>
  <c r="BV24" i="21"/>
  <c r="P2" i="18"/>
  <c r="U176" i="21"/>
  <c r="Z116" i="21"/>
  <c r="Y112" i="21"/>
  <c r="X175" i="7"/>
  <c r="Z120" i="7"/>
  <c r="V116" i="7"/>
  <c r="X88" i="7"/>
  <c r="AE171" i="21"/>
  <c r="Y172" i="7"/>
  <c r="X117" i="7"/>
  <c r="AF139" i="21"/>
  <c r="AE140" i="7"/>
  <c r="W135" i="7"/>
  <c r="AC127" i="7"/>
  <c r="V124" i="7"/>
  <c r="AE86" i="7"/>
  <c r="AX71" i="21"/>
  <c r="BD165" i="21"/>
  <c r="AB140" i="9" s="1"/>
  <c r="EF44" i="3"/>
  <c r="DC44" i="3"/>
  <c r="FI44" i="3"/>
  <c r="FR43" i="3"/>
  <c r="AN187" i="21"/>
  <c r="Y151" i="9" s="1"/>
  <c r="Y162" i="9" s="1"/>
  <c r="AD43" i="3"/>
  <c r="AF43" i="3"/>
  <c r="AH43" i="3"/>
  <c r="AF44" i="3"/>
  <c r="AD44" i="3"/>
  <c r="AO44" i="3"/>
  <c r="AC44" i="3"/>
  <c r="AK43" i="3"/>
  <c r="AL43" i="3"/>
  <c r="AH44" i="3"/>
  <c r="AJ44" i="3"/>
  <c r="AH28" i="3"/>
  <c r="AL28" i="3"/>
  <c r="AD28" i="3"/>
  <c r="AE28" i="3"/>
  <c r="AI28" i="3"/>
  <c r="AM28" i="3"/>
  <c r="AF25" i="3"/>
  <c r="AJ25" i="3"/>
  <c r="AN25" i="3"/>
  <c r="AG25" i="3"/>
  <c r="AK25" i="3"/>
  <c r="AO25" i="3"/>
  <c r="AF36" i="3"/>
  <c r="AJ36" i="3"/>
  <c r="AN36" i="3"/>
  <c r="AG36" i="3"/>
  <c r="AK36" i="3"/>
  <c r="AO36" i="3"/>
  <c r="AD36" i="3"/>
  <c r="AC4" i="18"/>
  <c r="AQ4" i="18"/>
  <c r="AO2" i="9"/>
  <c r="K37" i="9"/>
  <c r="AO37" i="9" s="1"/>
  <c r="AL21" i="3"/>
  <c r="AL31" i="3"/>
  <c r="AH41" i="3"/>
  <c r="W4" i="18"/>
  <c r="AF37" i="3"/>
  <c r="AJ37" i="3"/>
  <c r="AN37" i="3"/>
  <c r="AG37" i="3"/>
  <c r="AK37" i="3"/>
  <c r="AO37" i="3"/>
  <c r="AF31" i="3"/>
  <c r="AJ31" i="3"/>
  <c r="AN31" i="3"/>
  <c r="AG31" i="3"/>
  <c r="AK31" i="3"/>
  <c r="AO31" i="3"/>
  <c r="AD31" i="3"/>
  <c r="AH31" i="3"/>
  <c r="AL37" i="3"/>
  <c r="AD37" i="3"/>
  <c r="AH24" i="3"/>
  <c r="AL24" i="3"/>
  <c r="AD24" i="3"/>
  <c r="AE24" i="3"/>
  <c r="AI24" i="3"/>
  <c r="AM24" i="3"/>
  <c r="AF21" i="3"/>
  <c r="AJ21" i="3"/>
  <c r="AN21" i="3"/>
  <c r="AG21" i="3"/>
  <c r="AK21" i="3"/>
  <c r="AO21" i="3"/>
  <c r="AF41" i="3"/>
  <c r="AJ41" i="3"/>
  <c r="AN41" i="3"/>
  <c r="AG41" i="3"/>
  <c r="AK41" i="3"/>
  <c r="AO41" i="3"/>
  <c r="AD41" i="3"/>
  <c r="AJ4" i="18"/>
  <c r="V4" i="18"/>
  <c r="AM37" i="3"/>
  <c r="AE37" i="3"/>
  <c r="AM31" i="3"/>
  <c r="AM26" i="3"/>
  <c r="AM22" i="3"/>
  <c r="AI26" i="3"/>
  <c r="AI22" i="3"/>
  <c r="AM40" i="3"/>
  <c r="AM38" i="3"/>
  <c r="AM35" i="3"/>
  <c r="AM32" i="3"/>
  <c r="AM30" i="3"/>
  <c r="AI40" i="3"/>
  <c r="AI38" i="3"/>
  <c r="AI35" i="3"/>
  <c r="AI32" i="3"/>
  <c r="AI30" i="3"/>
  <c r="AE40" i="3"/>
  <c r="AE35" i="3"/>
  <c r="AE30" i="3"/>
  <c r="AD40" i="3"/>
  <c r="AD35" i="3"/>
  <c r="AD30" i="3"/>
  <c r="AL40" i="3"/>
  <c r="AL35" i="3"/>
  <c r="AL30" i="3"/>
  <c r="AM4" i="16"/>
  <c r="Y4" i="16"/>
  <c r="AU190" i="21" l="1"/>
  <c r="X138" i="9"/>
  <c r="AA136" i="9"/>
  <c r="Z136" i="9"/>
  <c r="AO5" i="7"/>
  <c r="AD115" i="9"/>
  <c r="X113" i="9"/>
  <c r="AQ18" i="9"/>
  <c r="AM18" i="9"/>
  <c r="T37" i="9"/>
  <c r="U53" i="9"/>
  <c r="AN53" i="9"/>
  <c r="S116" i="9"/>
  <c r="AB138" i="9"/>
  <c r="BY184" i="21"/>
  <c r="AB3" i="7"/>
  <c r="AB201" i="7"/>
  <c r="AZ190" i="21"/>
  <c r="AC138" i="9"/>
  <c r="AB211" i="7"/>
  <c r="AY190" i="21"/>
  <c r="DB5" i="7"/>
  <c r="AM64" i="9"/>
  <c r="X116" i="9"/>
  <c r="AP138" i="9"/>
  <c r="AP100" i="9"/>
  <c r="AA138" i="9"/>
  <c r="AL138" i="9"/>
  <c r="AL100" i="9"/>
  <c r="BC190" i="21"/>
  <c r="BB5" i="7"/>
  <c r="CB5" i="7"/>
  <c r="CC184" i="21"/>
  <c r="BO5" i="7"/>
  <c r="AK189" i="21"/>
  <c r="V153" i="9" s="1"/>
  <c r="V164" i="9" s="1"/>
  <c r="AO189" i="21"/>
  <c r="Z153" i="9" s="1"/>
  <c r="Z164" i="9" s="1"/>
  <c r="AR100" i="9"/>
  <c r="AQ138" i="9"/>
  <c r="W68" i="9"/>
  <c r="AC53" i="9"/>
  <c r="AA53" i="9"/>
  <c r="AC18" i="9"/>
  <c r="AP29" i="9"/>
  <c r="AQ53" i="9"/>
  <c r="Y127" i="9"/>
  <c r="Y116" i="9"/>
  <c r="AA127" i="9"/>
  <c r="AC118" i="9"/>
  <c r="AK127" i="9"/>
  <c r="AV190" i="21"/>
  <c r="W118" i="9"/>
  <c r="AC92" i="9"/>
  <c r="AS127" i="9"/>
  <c r="AN127" i="9"/>
  <c r="AK100" i="9"/>
  <c r="AB119" i="9"/>
  <c r="S138" i="9"/>
  <c r="AV156" i="21"/>
  <c r="Z78" i="9"/>
  <c r="AJ138" i="9"/>
  <c r="CI156" i="21"/>
  <c r="AD85" i="9"/>
  <c r="Y85" i="9"/>
  <c r="AB142" i="9"/>
  <c r="AD81" i="9"/>
  <c r="AC81" i="9"/>
  <c r="Y86" i="9"/>
  <c r="AS138" i="9"/>
  <c r="AM138" i="9"/>
  <c r="AQ127" i="9"/>
  <c r="V18" i="9"/>
  <c r="G18" i="9" s="1"/>
  <c r="AP53" i="9"/>
  <c r="AB89" i="9"/>
  <c r="AC78" i="9"/>
  <c r="AA78" i="9"/>
  <c r="Z79" i="9"/>
  <c r="AA18" i="9"/>
  <c r="AK53" i="9"/>
  <c r="AK138" i="9"/>
  <c r="AN100" i="9"/>
  <c r="T18" i="9"/>
  <c r="AO18" i="9"/>
  <c r="W127" i="9"/>
  <c r="V120" i="9"/>
  <c r="W85" i="9"/>
  <c r="AC79" i="9"/>
  <c r="AA93" i="9"/>
  <c r="U81" i="9"/>
  <c r="W79" i="9"/>
  <c r="Z96" i="9"/>
  <c r="Z92" i="9"/>
  <c r="AB86" i="9"/>
  <c r="AD95" i="9"/>
  <c r="AB80" i="9"/>
  <c r="AB81" i="9"/>
  <c r="AB85" i="9"/>
  <c r="AC96" i="9"/>
  <c r="Y80" i="9"/>
  <c r="W89" i="9"/>
  <c r="AR18" i="9"/>
  <c r="AC89" i="9"/>
  <c r="AA96" i="9"/>
  <c r="W84" i="9"/>
  <c r="X86" i="9"/>
  <c r="AC84" i="9"/>
  <c r="AA79" i="9"/>
  <c r="AB78" i="9"/>
  <c r="AA81" i="9"/>
  <c r="Y130" i="9"/>
  <c r="CV156" i="21"/>
  <c r="X92" i="9"/>
  <c r="AC87" i="9"/>
  <c r="X97" i="9"/>
  <c r="AD127" i="9"/>
  <c r="AQ89" i="9"/>
  <c r="AA97" i="9"/>
  <c r="AC90" i="9"/>
  <c r="AD84" i="9"/>
  <c r="Z89" i="9"/>
  <c r="Y78" i="9"/>
  <c r="AA91" i="9"/>
  <c r="W92" i="9"/>
  <c r="AC95" i="9"/>
  <c r="Y90" i="9"/>
  <c r="Y81" i="9"/>
  <c r="W95" i="9"/>
  <c r="AA95" i="9"/>
  <c r="Z90" i="9"/>
  <c r="Z80" i="9"/>
  <c r="AB84" i="9"/>
  <c r="AD83" i="9"/>
  <c r="AA89" i="9"/>
  <c r="W93" i="9"/>
  <c r="Y95" i="9"/>
  <c r="W97" i="9"/>
  <c r="AB90" i="9"/>
  <c r="X80" i="9"/>
  <c r="AC85" i="9"/>
  <c r="Y79" i="9"/>
  <c r="W76" i="9"/>
  <c r="S78" i="9"/>
  <c r="W91" i="9"/>
  <c r="Z91" i="9"/>
  <c r="Y92" i="9"/>
  <c r="AA119" i="9"/>
  <c r="S118" i="9"/>
  <c r="M32" i="9"/>
  <c r="AM189" i="21"/>
  <c r="X153" i="9" s="1"/>
  <c r="X164" i="9" s="1"/>
  <c r="Y138" i="9"/>
  <c r="J67" i="9"/>
  <c r="F32" i="9"/>
  <c r="AQ100" i="9"/>
  <c r="BV160" i="21"/>
  <c r="AJ100" i="9"/>
  <c r="BH190" i="21"/>
  <c r="Y124" i="9"/>
  <c r="Z100" i="9"/>
  <c r="BU125" i="21"/>
  <c r="K32" i="9"/>
  <c r="Y146" i="9"/>
  <c r="W114" i="9"/>
  <c r="AH147" i="16"/>
  <c r="CI152" i="21"/>
  <c r="AB129" i="9"/>
  <c r="Z129" i="9"/>
  <c r="M67" i="9"/>
  <c r="AH143" i="16"/>
  <c r="AV110" i="16"/>
  <c r="AH136" i="16"/>
  <c r="AH142" i="16"/>
  <c r="AV152" i="16"/>
  <c r="AV126" i="16"/>
  <c r="AV107" i="16"/>
  <c r="AD130" i="9"/>
  <c r="Z83" i="9"/>
  <c r="AO89" i="9"/>
  <c r="AH114" i="16"/>
  <c r="AH166" i="18"/>
  <c r="AV169" i="16"/>
  <c r="AH159" i="16"/>
  <c r="AH153" i="16"/>
  <c r="AV113" i="16"/>
  <c r="AV118" i="16"/>
  <c r="AH92" i="16"/>
  <c r="AH127" i="16"/>
  <c r="AC127" i="9"/>
  <c r="AI127" i="9"/>
  <c r="AM100" i="9"/>
  <c r="AH94" i="18"/>
  <c r="AH130" i="18"/>
  <c r="AC114" i="9"/>
  <c r="Y119" i="9"/>
  <c r="X127" i="9"/>
  <c r="AA131" i="9"/>
  <c r="W132" i="9"/>
  <c r="AM89" i="9"/>
  <c r="AD80" i="9"/>
  <c r="AA84" i="9"/>
  <c r="Z84" i="9"/>
  <c r="W96" i="9"/>
  <c r="BQ192" i="21"/>
  <c r="AQ192" i="21" s="1"/>
  <c r="AL127" i="9"/>
  <c r="AS100" i="9"/>
  <c r="X122" i="9"/>
  <c r="AV160" i="21"/>
  <c r="AD137" i="9"/>
  <c r="Z119" i="9"/>
  <c r="AU125" i="21"/>
  <c r="X81" i="9"/>
  <c r="AV134" i="16"/>
  <c r="AH100" i="16"/>
  <c r="AV167" i="16"/>
  <c r="AV163" i="16"/>
  <c r="AV131" i="16"/>
  <c r="AV142" i="16"/>
  <c r="AH163" i="16"/>
  <c r="AV130" i="16"/>
  <c r="AV161" i="16"/>
  <c r="AH152" i="16"/>
  <c r="AV153" i="16"/>
  <c r="AH113" i="16"/>
  <c r="AH134" i="16"/>
  <c r="AV143" i="16"/>
  <c r="AH169" i="16"/>
  <c r="AH121" i="16"/>
  <c r="AV133" i="16"/>
  <c r="AV172" i="16"/>
  <c r="AH168" i="16"/>
  <c r="AH102" i="18"/>
  <c r="AV130" i="18"/>
  <c r="AH122" i="18"/>
  <c r="AH133" i="18"/>
  <c r="AH171" i="18"/>
  <c r="AV176" i="18"/>
  <c r="AH85" i="16"/>
  <c r="AH145" i="16"/>
  <c r="AV165" i="16"/>
  <c r="AV155" i="16"/>
  <c r="AH165" i="16"/>
  <c r="AH101" i="16"/>
  <c r="AV108" i="16"/>
  <c r="AH119" i="16"/>
  <c r="Z117" i="9"/>
  <c r="AV138" i="18"/>
  <c r="AC76" i="9"/>
  <c r="AV82" i="18"/>
  <c r="AH87" i="18"/>
  <c r="AH90" i="18"/>
  <c r="AH169" i="18"/>
  <c r="AV109" i="18"/>
  <c r="AV161" i="18"/>
  <c r="AH161" i="18"/>
  <c r="AV118" i="18"/>
  <c r="AH114" i="18"/>
  <c r="AV114" i="18"/>
  <c r="AV160" i="18"/>
  <c r="AV137" i="16"/>
  <c r="AV85" i="18"/>
  <c r="AH80" i="18"/>
  <c r="AV81" i="18"/>
  <c r="AV88" i="18"/>
  <c r="AH83" i="18"/>
  <c r="AV84" i="18"/>
  <c r="AV154" i="18"/>
  <c r="AV159" i="18"/>
  <c r="AV128" i="18"/>
  <c r="AV143" i="18"/>
  <c r="AH107" i="18"/>
  <c r="AH148" i="18"/>
  <c r="AH143" i="18"/>
  <c r="AV140" i="18"/>
  <c r="AH105" i="18"/>
  <c r="AV103" i="18"/>
  <c r="AV145" i="18"/>
  <c r="AH140" i="18"/>
  <c r="AH104" i="18"/>
  <c r="AV100" i="18"/>
  <c r="AV151" i="18"/>
  <c r="AV149" i="18"/>
  <c r="AV141" i="18"/>
  <c r="AH109" i="18"/>
  <c r="AH95" i="18"/>
  <c r="AV129" i="18"/>
  <c r="AH162" i="18"/>
  <c r="AV101" i="18"/>
  <c r="AV122" i="18"/>
  <c r="AV111" i="18"/>
  <c r="AV131" i="18"/>
  <c r="AV156" i="18"/>
  <c r="AH111" i="18"/>
  <c r="AH113" i="18"/>
  <c r="AV163" i="18"/>
  <c r="AH119" i="18"/>
  <c r="AH139" i="18"/>
  <c r="AH124" i="18"/>
  <c r="AH156" i="18"/>
  <c r="AV166" i="18"/>
  <c r="AV175" i="18"/>
  <c r="AH176" i="18"/>
  <c r="AH82" i="16"/>
  <c r="AV105" i="16"/>
  <c r="AH149" i="16"/>
  <c r="AV101" i="16"/>
  <c r="AV111" i="16"/>
  <c r="AH150" i="16"/>
  <c r="AV109" i="16"/>
  <c r="AH137" i="16"/>
  <c r="AV164" i="16"/>
  <c r="AV93" i="16"/>
  <c r="AH105" i="16"/>
  <c r="AH117" i="16"/>
  <c r="AV148" i="16"/>
  <c r="AV151" i="16"/>
  <c r="AH170" i="16"/>
  <c r="AV91" i="16"/>
  <c r="AH108" i="16"/>
  <c r="AV170" i="16"/>
  <c r="AH96" i="16"/>
  <c r="AV112" i="16"/>
  <c r="AH124" i="16"/>
  <c r="AH111" i="16"/>
  <c r="AH177" i="16"/>
  <c r="AH175" i="16"/>
  <c r="AV176" i="16"/>
  <c r="AV171" i="16"/>
  <c r="AH173" i="16"/>
  <c r="AB127" i="9"/>
  <c r="W133" i="9"/>
  <c r="CH125" i="21"/>
  <c r="W136" i="9"/>
  <c r="AH85" i="18"/>
  <c r="AH82" i="18"/>
  <c r="AV86" i="18"/>
  <c r="AH89" i="18"/>
  <c r="AV89" i="18"/>
  <c r="AV110" i="18"/>
  <c r="AH103" i="18"/>
  <c r="AV127" i="18"/>
  <c r="AV157" i="18"/>
  <c r="AV124" i="18"/>
  <c r="AH146" i="18"/>
  <c r="AV168" i="18"/>
  <c r="AH151" i="18"/>
  <c r="AV92" i="18"/>
  <c r="AH99" i="18"/>
  <c r="AV107" i="18"/>
  <c r="AV167" i="18"/>
  <c r="AV158" i="18"/>
  <c r="AH152" i="18"/>
  <c r="AH149" i="18"/>
  <c r="AH97" i="18"/>
  <c r="AV106" i="18"/>
  <c r="AV98" i="18"/>
  <c r="AV134" i="18"/>
  <c r="AH159" i="18"/>
  <c r="AV153" i="18"/>
  <c r="AV99" i="18"/>
  <c r="AH100" i="18"/>
  <c r="AV91" i="18"/>
  <c r="AV123" i="18"/>
  <c r="AH92" i="18"/>
  <c r="AH126" i="18"/>
  <c r="AV116" i="18"/>
  <c r="AV136" i="18"/>
  <c r="AH93" i="18"/>
  <c r="AV125" i="18"/>
  <c r="AH134" i="18"/>
  <c r="AH123" i="18"/>
  <c r="AH129" i="18"/>
  <c r="AH115" i="18"/>
  <c r="AH163" i="18"/>
  <c r="AH127" i="18"/>
  <c r="AH165" i="18"/>
  <c r="AH120" i="18"/>
  <c r="AH136" i="18"/>
  <c r="AV162" i="18"/>
  <c r="AH170" i="18"/>
  <c r="AH172" i="18"/>
  <c r="AV174" i="18"/>
  <c r="AH178" i="18"/>
  <c r="AH175" i="18"/>
  <c r="AH173" i="18"/>
  <c r="AV88" i="16"/>
  <c r="AV84" i="16"/>
  <c r="AV82" i="16"/>
  <c r="AH87" i="16"/>
  <c r="AH90" i="16"/>
  <c r="AV146" i="16"/>
  <c r="AH131" i="16"/>
  <c r="AV168" i="16"/>
  <c r="AH102" i="16"/>
  <c r="AH167" i="16"/>
  <c r="AH130" i="16"/>
  <c r="AH107" i="16"/>
  <c r="AV129" i="16"/>
  <c r="AH116" i="16"/>
  <c r="AH135" i="16"/>
  <c r="AV144" i="16"/>
  <c r="AH146" i="16"/>
  <c r="AH110" i="16"/>
  <c r="AV140" i="16"/>
  <c r="AV141" i="16"/>
  <c r="AH154" i="16"/>
  <c r="AV125" i="16"/>
  <c r="AH156" i="16"/>
  <c r="AH123" i="16"/>
  <c r="AV154" i="16"/>
  <c r="AV145" i="16"/>
  <c r="AV157" i="16"/>
  <c r="AV128" i="16"/>
  <c r="AH157" i="16"/>
  <c r="AH128" i="16"/>
  <c r="AV158" i="16"/>
  <c r="AH97" i="16"/>
  <c r="AH112" i="16"/>
  <c r="AV135" i="16"/>
  <c r="AV96" i="16"/>
  <c r="AV124" i="16"/>
  <c r="AV156" i="16"/>
  <c r="AH103" i="16"/>
  <c r="AH115" i="16"/>
  <c r="AV103" i="16"/>
  <c r="AV166" i="16"/>
  <c r="AV94" i="16"/>
  <c r="AH172" i="16"/>
  <c r="AH176" i="16"/>
  <c r="AV177" i="16"/>
  <c r="AV90" i="18"/>
  <c r="AH81" i="18"/>
  <c r="AV97" i="18"/>
  <c r="AV94" i="18"/>
  <c r="AV155" i="18"/>
  <c r="AV121" i="18"/>
  <c r="AH150" i="18"/>
  <c r="AH147" i="18"/>
  <c r="AV144" i="18"/>
  <c r="AH110" i="18"/>
  <c r="AV104" i="18"/>
  <c r="AV146" i="18"/>
  <c r="AH144" i="18"/>
  <c r="AH141" i="18"/>
  <c r="AH167" i="18"/>
  <c r="AV150" i="18"/>
  <c r="AH145" i="18"/>
  <c r="AV142" i="18"/>
  <c r="AV105" i="18"/>
  <c r="AH91" i="18"/>
  <c r="AV93" i="18"/>
  <c r="AV117" i="18"/>
  <c r="AV137" i="18"/>
  <c r="AH108" i="18"/>
  <c r="AV112" i="18"/>
  <c r="AV132" i="18"/>
  <c r="AV108" i="18"/>
  <c r="AV119" i="18"/>
  <c r="AV139" i="18"/>
  <c r="AH118" i="18"/>
  <c r="AH125" i="18"/>
  <c r="AH131" i="18"/>
  <c r="AH116" i="18"/>
  <c r="AH132" i="18"/>
  <c r="AH177" i="18"/>
  <c r="AV172" i="18"/>
  <c r="AV178" i="18"/>
  <c r="AH84" i="16"/>
  <c r="AH88" i="16"/>
  <c r="AH86" i="16"/>
  <c r="AH89" i="16"/>
  <c r="AV81" i="16"/>
  <c r="AV89" i="16"/>
  <c r="AH83" i="16"/>
  <c r="AV83" i="16"/>
  <c r="AV87" i="16"/>
  <c r="AH104" i="16"/>
  <c r="AV114" i="16"/>
  <c r="AH98" i="16"/>
  <c r="AH120" i="16"/>
  <c r="AH106" i="16"/>
  <c r="AH161" i="16"/>
  <c r="AH155" i="16"/>
  <c r="AV106" i="16"/>
  <c r="AV116" i="16"/>
  <c r="AH162" i="16"/>
  <c r="AV136" i="16"/>
  <c r="AH138" i="16"/>
  <c r="AV122" i="16"/>
  <c r="AH94" i="16"/>
  <c r="AH158" i="16"/>
  <c r="AH151" i="16"/>
  <c r="AH122" i="16"/>
  <c r="AH93" i="16"/>
  <c r="AH160" i="16"/>
  <c r="AH132" i="16"/>
  <c r="AV150" i="16"/>
  <c r="AH133" i="16"/>
  <c r="AV149" i="16"/>
  <c r="AV160" i="16"/>
  <c r="AH140" i="16"/>
  <c r="AV95" i="16"/>
  <c r="AH144" i="16"/>
  <c r="AH95" i="16"/>
  <c r="AV127" i="16"/>
  <c r="AH166" i="16"/>
  <c r="AV92" i="16"/>
  <c r="AV115" i="16"/>
  <c r="AV139" i="16"/>
  <c r="AV175" i="16"/>
  <c r="AV173" i="16"/>
  <c r="AH174" i="16"/>
  <c r="AV178" i="16"/>
  <c r="AH171" i="16"/>
  <c r="AD113" i="9"/>
  <c r="AB124" i="9"/>
  <c r="AV83" i="18"/>
  <c r="AV87" i="18"/>
  <c r="AH84" i="18"/>
  <c r="AH88" i="18"/>
  <c r="AH86" i="18"/>
  <c r="AV120" i="18"/>
  <c r="AH142" i="18"/>
  <c r="AH106" i="18"/>
  <c r="AH155" i="18"/>
  <c r="AV152" i="18"/>
  <c r="AH168" i="18"/>
  <c r="AH157" i="18"/>
  <c r="AH153" i="18"/>
  <c r="AV148" i="18"/>
  <c r="AV95" i="18"/>
  <c r="AV102" i="18"/>
  <c r="AV169" i="18"/>
  <c r="AH158" i="18"/>
  <c r="AH154" i="18"/>
  <c r="AV147" i="18"/>
  <c r="AH101" i="18"/>
  <c r="AV96" i="18"/>
  <c r="AV113" i="18"/>
  <c r="AV133" i="18"/>
  <c r="AH96" i="18"/>
  <c r="AV126" i="18"/>
  <c r="AH138" i="18"/>
  <c r="AV115" i="18"/>
  <c r="AV135" i="18"/>
  <c r="AV165" i="18"/>
  <c r="AV164" i="18"/>
  <c r="AH121" i="18"/>
  <c r="AH137" i="18"/>
  <c r="AH135" i="18"/>
  <c r="AH160" i="18"/>
  <c r="AH117" i="18"/>
  <c r="AV170" i="18"/>
  <c r="AH98" i="18"/>
  <c r="AH112" i="18"/>
  <c r="AH128" i="18"/>
  <c r="AH164" i="18"/>
  <c r="AV173" i="18"/>
  <c r="AV171" i="18"/>
  <c r="AV177" i="18"/>
  <c r="AH174" i="18"/>
  <c r="AV90" i="16"/>
  <c r="AH81" i="16"/>
  <c r="AV86" i="16"/>
  <c r="AV85" i="16"/>
  <c r="AH80" i="16"/>
  <c r="AH141" i="16"/>
  <c r="AV138" i="16"/>
  <c r="AV104" i="16"/>
  <c r="AV159" i="16"/>
  <c r="AV98" i="16"/>
  <c r="AV162" i="16"/>
  <c r="AV100" i="16"/>
  <c r="AV120" i="16"/>
  <c r="AH118" i="16"/>
  <c r="AH129" i="16"/>
  <c r="AH148" i="16"/>
  <c r="AH109" i="16"/>
  <c r="AH164" i="16"/>
  <c r="AV123" i="16"/>
  <c r="AV97" i="16"/>
  <c r="AV117" i="16"/>
  <c r="AH99" i="16"/>
  <c r="AV102" i="16"/>
  <c r="AH126" i="16"/>
  <c r="AH125" i="16"/>
  <c r="AV121" i="16"/>
  <c r="AV119" i="16"/>
  <c r="AH139" i="16"/>
  <c r="AV132" i="16"/>
  <c r="AV99" i="16"/>
  <c r="AV147" i="16"/>
  <c r="AH91" i="16"/>
  <c r="AV174" i="16"/>
  <c r="AH178" i="16"/>
  <c r="W129" i="9"/>
  <c r="Y135" i="9"/>
  <c r="AC123" i="9"/>
  <c r="H32" i="9"/>
  <c r="S100" i="9"/>
  <c r="X89" i="9"/>
  <c r="AN138" i="9"/>
  <c r="F67" i="9"/>
  <c r="AH41" i="16"/>
  <c r="N67" i="9"/>
  <c r="L32" i="9"/>
  <c r="AK89" i="9"/>
  <c r="AD138" i="9"/>
  <c r="Z138" i="9"/>
  <c r="G32" i="9"/>
  <c r="AL89" i="9"/>
  <c r="Y122" i="9"/>
  <c r="AY192" i="21"/>
  <c r="AA122" i="9"/>
  <c r="Z114" i="9"/>
  <c r="Y114" i="9"/>
  <c r="Z95" i="9"/>
  <c r="Y84" i="9"/>
  <c r="AC86" i="9"/>
  <c r="AD86" i="9"/>
  <c r="W94" i="9"/>
  <c r="V100" i="9"/>
  <c r="AD89" i="9"/>
  <c r="X100" i="9"/>
  <c r="AO127" i="9"/>
  <c r="BV152" i="21"/>
  <c r="CV152" i="21"/>
  <c r="W100" i="9"/>
  <c r="AB122" i="9"/>
  <c r="AB117" i="9"/>
  <c r="AX190" i="21"/>
  <c r="AD39" i="18"/>
  <c r="AD39" i="16"/>
  <c r="V39" i="18"/>
  <c r="V39" i="16"/>
  <c r="AA29" i="18"/>
  <c r="AA29" i="16"/>
  <c r="AA39" i="18"/>
  <c r="AA39" i="16"/>
  <c r="AE37" i="18"/>
  <c r="AE37" i="16"/>
  <c r="AE21" i="18"/>
  <c r="AE21" i="16"/>
  <c r="AE36" i="18"/>
  <c r="AE36" i="16"/>
  <c r="AG40" i="18"/>
  <c r="AG40" i="16"/>
  <c r="AB40" i="18"/>
  <c r="AB40" i="16"/>
  <c r="Y20" i="18"/>
  <c r="Y20" i="16"/>
  <c r="AE23" i="18"/>
  <c r="AE23" i="16"/>
  <c r="AD23" i="18"/>
  <c r="AD23" i="16"/>
  <c r="AC30" i="18"/>
  <c r="AC30" i="16"/>
  <c r="X30" i="18"/>
  <c r="X30" i="16"/>
  <c r="AF36" i="18"/>
  <c r="AF36" i="16"/>
  <c r="Z40" i="18"/>
  <c r="Z40" i="16"/>
  <c r="AG35" i="18"/>
  <c r="AG35" i="16"/>
  <c r="AB35" i="18"/>
  <c r="AB35" i="16"/>
  <c r="Y24" i="18"/>
  <c r="Y24" i="16"/>
  <c r="AE27" i="18"/>
  <c r="AE27" i="16"/>
  <c r="AD27" i="18"/>
  <c r="AD27" i="16"/>
  <c r="AD42" i="18"/>
  <c r="AD42" i="16"/>
  <c r="V43" i="18"/>
  <c r="V43" i="16"/>
  <c r="V42" i="18"/>
  <c r="V42" i="16"/>
  <c r="W38" i="18"/>
  <c r="W38" i="16"/>
  <c r="X15" i="18"/>
  <c r="X15" i="16"/>
  <c r="W19" i="18"/>
  <c r="W19" i="16"/>
  <c r="X34" i="18"/>
  <c r="X34" i="16"/>
  <c r="AF11" i="18"/>
  <c r="AF11" i="16"/>
  <c r="AE18" i="18"/>
  <c r="AE18" i="16"/>
  <c r="AE28" i="18"/>
  <c r="AE28" i="16"/>
  <c r="Z28" i="18"/>
  <c r="Z28" i="16"/>
  <c r="AA129" i="9"/>
  <c r="AB121" i="9"/>
  <c r="AB97" i="9"/>
  <c r="AC80" i="9"/>
  <c r="AH8" i="18"/>
  <c r="BA190" i="21"/>
  <c r="BP190" i="21"/>
  <c r="AV19" i="16"/>
  <c r="AH41" i="18"/>
  <c r="AH14" i="16"/>
  <c r="AH32" i="16"/>
  <c r="W29" i="18"/>
  <c r="W29" i="16"/>
  <c r="AE29" i="18"/>
  <c r="AE29" i="16"/>
  <c r="AE39" i="18"/>
  <c r="AE39" i="16"/>
  <c r="AE25" i="18"/>
  <c r="AE25" i="16"/>
  <c r="AC40" i="18"/>
  <c r="AC40" i="16"/>
  <c r="X40" i="18"/>
  <c r="X40" i="16"/>
  <c r="AF20" i="18"/>
  <c r="AF20" i="16"/>
  <c r="AA23" i="18"/>
  <c r="AA23" i="16"/>
  <c r="Z23" i="18"/>
  <c r="Z23" i="16"/>
  <c r="Z30" i="18"/>
  <c r="Z30" i="16"/>
  <c r="Y30" i="18"/>
  <c r="Y30" i="16"/>
  <c r="AG36" i="18"/>
  <c r="AG36" i="16"/>
  <c r="AB36" i="18"/>
  <c r="AB36" i="16"/>
  <c r="AD30" i="18"/>
  <c r="AD30" i="16"/>
  <c r="AC35" i="18"/>
  <c r="AC35" i="16"/>
  <c r="X35" i="18"/>
  <c r="X35" i="16"/>
  <c r="AF24" i="18"/>
  <c r="AF24" i="16"/>
  <c r="AA27" i="18"/>
  <c r="AA27" i="16"/>
  <c r="Z27" i="18"/>
  <c r="Z27" i="16"/>
  <c r="AC42" i="18"/>
  <c r="AC42" i="16"/>
  <c r="X43" i="18"/>
  <c r="X43" i="16"/>
  <c r="X31" i="18"/>
  <c r="X31" i="16"/>
  <c r="AG31" i="18"/>
  <c r="AG31" i="16"/>
  <c r="AE24" i="18"/>
  <c r="AE24" i="16"/>
  <c r="AC34" i="18"/>
  <c r="AC34" i="16"/>
  <c r="Z34" i="18"/>
  <c r="Z34" i="16"/>
  <c r="AB38" i="18"/>
  <c r="AB38" i="16"/>
  <c r="V21" i="18"/>
  <c r="V21" i="16"/>
  <c r="AC21" i="18"/>
  <c r="AC21" i="16"/>
  <c r="Z20" i="18"/>
  <c r="Z20" i="16"/>
  <c r="AB25" i="18"/>
  <c r="AB25" i="16"/>
  <c r="Y25" i="18"/>
  <c r="Y25" i="16"/>
  <c r="AG16" i="18"/>
  <c r="AG16" i="16"/>
  <c r="AT41" i="18"/>
  <c r="AT41" i="16"/>
  <c r="AD12" i="18"/>
  <c r="AD12" i="16"/>
  <c r="AB44" i="18"/>
  <c r="AB44" i="16"/>
  <c r="AG9" i="18"/>
  <c r="AG9" i="16"/>
  <c r="AG29" i="18"/>
  <c r="AG29" i="16"/>
  <c r="Z29" i="18"/>
  <c r="Z29" i="16"/>
  <c r="AC33" i="18"/>
  <c r="AC33" i="16"/>
  <c r="X33" i="18"/>
  <c r="X33" i="16"/>
  <c r="W22" i="18"/>
  <c r="W22" i="16"/>
  <c r="AA30" i="18"/>
  <c r="AA30" i="16"/>
  <c r="AA36" i="18"/>
  <c r="AA36" i="16"/>
  <c r="AB27" i="18"/>
  <c r="AB27" i="16"/>
  <c r="AE15" i="18"/>
  <c r="AE15" i="16"/>
  <c r="AA15" i="18"/>
  <c r="AA15" i="16"/>
  <c r="AG19" i="18"/>
  <c r="AG19" i="16"/>
  <c r="AE19" i="18"/>
  <c r="AE19" i="16"/>
  <c r="AB34" i="18"/>
  <c r="AB34" i="16"/>
  <c r="Z11" i="18"/>
  <c r="Z11" i="16"/>
  <c r="Y11" i="18"/>
  <c r="Y11" i="16"/>
  <c r="AD18" i="18"/>
  <c r="AD18" i="16"/>
  <c r="AP33" i="9" s="1"/>
  <c r="X21" i="18"/>
  <c r="X21" i="16"/>
  <c r="AF39" i="18"/>
  <c r="AF39" i="16"/>
  <c r="AG39" i="18"/>
  <c r="AG39" i="16"/>
  <c r="W28" i="18"/>
  <c r="W28" i="16"/>
  <c r="X28" i="18"/>
  <c r="X28" i="16"/>
  <c r="V31" i="18"/>
  <c r="V31" i="16"/>
  <c r="W34" i="18"/>
  <c r="W34" i="16"/>
  <c r="AE31" i="18"/>
  <c r="AE31" i="16"/>
  <c r="AE30" i="18"/>
  <c r="AE30" i="16"/>
  <c r="AG20" i="18"/>
  <c r="AG20" i="16"/>
  <c r="W23" i="18"/>
  <c r="W23" i="16"/>
  <c r="V30" i="18"/>
  <c r="V30" i="16"/>
  <c r="AC36" i="18"/>
  <c r="AC36" i="16"/>
  <c r="AD20" i="18"/>
  <c r="AD20" i="16"/>
  <c r="Y35" i="18"/>
  <c r="Y35" i="16"/>
  <c r="AG24" i="18"/>
  <c r="AG24" i="16"/>
  <c r="AB24" i="18"/>
  <c r="AB24" i="16"/>
  <c r="W27" i="18"/>
  <c r="W27" i="16"/>
  <c r="AB43" i="18"/>
  <c r="AB43" i="16"/>
  <c r="Z42" i="18"/>
  <c r="Z42" i="16"/>
  <c r="Y31" i="18"/>
  <c r="Y31" i="16"/>
  <c r="AA24" i="18"/>
  <c r="AA24" i="16"/>
  <c r="AF38" i="18"/>
  <c r="AF38" i="16"/>
  <c r="AG38" i="18"/>
  <c r="AG38" i="16"/>
  <c r="Y38" i="18"/>
  <c r="Y38" i="16"/>
  <c r="W21" i="18"/>
  <c r="W21" i="16"/>
  <c r="AD21" i="18"/>
  <c r="AD21" i="16"/>
  <c r="W20" i="18"/>
  <c r="W20" i="16"/>
  <c r="Z25" i="18"/>
  <c r="Z25" i="16"/>
  <c r="V25" i="18"/>
  <c r="V25" i="16"/>
  <c r="Z16" i="18"/>
  <c r="Z16" i="16"/>
  <c r="AA44" i="18"/>
  <c r="AA44" i="16"/>
  <c r="V16" i="18"/>
  <c r="V16" i="16"/>
  <c r="W12" i="18"/>
  <c r="W12" i="16"/>
  <c r="AK41" i="18"/>
  <c r="AK41" i="16"/>
  <c r="AB16" i="18"/>
  <c r="AB16" i="16"/>
  <c r="AA12" i="18"/>
  <c r="AA12" i="16"/>
  <c r="AA9" i="18"/>
  <c r="AA9" i="16"/>
  <c r="AB29" i="18"/>
  <c r="AB29" i="16"/>
  <c r="AE33" i="18"/>
  <c r="AE33" i="16"/>
  <c r="AB33" i="18"/>
  <c r="AB33" i="16"/>
  <c r="W33" i="18"/>
  <c r="W33" i="16"/>
  <c r="Y22" i="18"/>
  <c r="Y22" i="16"/>
  <c r="W30" i="18"/>
  <c r="W30" i="16"/>
  <c r="Z36" i="18"/>
  <c r="Z36" i="16"/>
  <c r="X27" i="18"/>
  <c r="X27" i="16"/>
  <c r="Y15" i="18"/>
  <c r="Y15" i="16"/>
  <c r="AB15" i="18"/>
  <c r="AB15" i="16"/>
  <c r="X19" i="18"/>
  <c r="X19" i="16"/>
  <c r="V28" i="18"/>
  <c r="V28" i="16"/>
  <c r="V11" i="18"/>
  <c r="V11" i="16"/>
  <c r="W18" i="18"/>
  <c r="W18" i="16"/>
  <c r="AG18" i="18"/>
  <c r="AG18" i="16"/>
  <c r="AG21" i="18"/>
  <c r="AG21" i="16"/>
  <c r="AC39" i="18"/>
  <c r="AC39" i="16"/>
  <c r="AB39" i="18"/>
  <c r="AB39" i="16"/>
  <c r="AD28" i="18"/>
  <c r="AD28" i="16"/>
  <c r="AF28" i="18"/>
  <c r="AF28" i="16"/>
  <c r="AD31" i="18"/>
  <c r="AD31" i="16"/>
  <c r="W31" i="18"/>
  <c r="W31" i="16"/>
  <c r="Y89" i="9"/>
  <c r="AV19" i="18"/>
  <c r="AH14" i="18"/>
  <c r="AH7" i="16"/>
  <c r="AH10" i="18"/>
  <c r="AH6" i="16"/>
  <c r="AH32" i="18"/>
  <c r="AH10" i="16"/>
  <c r="AC31" i="18"/>
  <c r="AC31" i="16"/>
  <c r="AC26" i="18"/>
  <c r="AH26" i="18" s="1"/>
  <c r="AC26" i="16"/>
  <c r="AH26" i="16" s="1"/>
  <c r="AA38" i="18"/>
  <c r="AA38" i="16"/>
  <c r="AF34" i="18"/>
  <c r="AF34" i="16"/>
  <c r="AC38" i="18"/>
  <c r="AC38" i="16"/>
  <c r="AE38" i="18"/>
  <c r="AE38" i="16"/>
  <c r="AB21" i="18"/>
  <c r="AB21" i="16"/>
  <c r="AA20" i="18"/>
  <c r="AA20" i="16"/>
  <c r="AC25" i="18"/>
  <c r="AC25" i="16"/>
  <c r="AD25" i="18"/>
  <c r="AD25" i="16"/>
  <c r="AE16" i="18"/>
  <c r="AE16" i="16"/>
  <c r="AL41" i="18"/>
  <c r="AL41" i="16"/>
  <c r="AC44" i="18"/>
  <c r="AC44" i="16"/>
  <c r="AR41" i="18"/>
  <c r="AR41" i="16"/>
  <c r="V44" i="18"/>
  <c r="V44" i="16"/>
  <c r="AB9" i="18"/>
  <c r="AB9" i="16"/>
  <c r="AE44" i="18"/>
  <c r="AE44" i="16"/>
  <c r="AF12" i="18"/>
  <c r="AF12" i="16"/>
  <c r="X29" i="18"/>
  <c r="X29" i="16"/>
  <c r="AF29" i="18"/>
  <c r="AF29" i="16"/>
  <c r="AD33" i="18"/>
  <c r="AD33" i="16"/>
  <c r="Y33" i="18"/>
  <c r="Y33" i="16"/>
  <c r="V33" i="18"/>
  <c r="V33" i="16"/>
  <c r="AF22" i="18"/>
  <c r="AF22" i="16"/>
  <c r="AF27" i="18"/>
  <c r="AF27" i="16"/>
  <c r="AC27" i="18"/>
  <c r="AC27" i="16"/>
  <c r="V19" i="18"/>
  <c r="V19" i="16"/>
  <c r="AG11" i="18"/>
  <c r="AG11" i="16"/>
  <c r="X39" i="18"/>
  <c r="X39" i="16"/>
  <c r="Y28" i="18"/>
  <c r="Y28" i="16"/>
  <c r="Z31" i="18"/>
  <c r="Z31" i="16"/>
  <c r="AA31" i="18"/>
  <c r="AA31" i="16"/>
  <c r="AD29" i="18"/>
  <c r="AD29" i="16"/>
  <c r="V29" i="18"/>
  <c r="V29" i="16"/>
  <c r="AA34" i="18"/>
  <c r="AA34" i="16"/>
  <c r="AA21" i="18"/>
  <c r="AA21" i="16"/>
  <c r="Y40" i="18"/>
  <c r="Y40" i="16"/>
  <c r="AB20" i="18"/>
  <c r="AB20" i="16"/>
  <c r="V36" i="18"/>
  <c r="V36" i="16"/>
  <c r="AF30" i="18"/>
  <c r="AF30" i="16"/>
  <c r="X36" i="18"/>
  <c r="X36" i="16"/>
  <c r="AD34" i="18"/>
  <c r="AD34" i="16"/>
  <c r="V34" i="18"/>
  <c r="V34" i="16"/>
  <c r="W39" i="18"/>
  <c r="W39" i="16"/>
  <c r="AA37" i="18"/>
  <c r="AA37" i="16"/>
  <c r="AE34" i="18"/>
  <c r="AE34" i="16"/>
  <c r="AA25" i="18"/>
  <c r="AA25" i="16"/>
  <c r="W36" i="18"/>
  <c r="W36" i="16"/>
  <c r="V40" i="18"/>
  <c r="V40" i="16"/>
  <c r="AF40" i="18"/>
  <c r="AF40" i="16"/>
  <c r="AC20" i="18"/>
  <c r="AC20" i="16"/>
  <c r="X20" i="18"/>
  <c r="X20" i="16"/>
  <c r="V23" i="18"/>
  <c r="V23" i="16"/>
  <c r="AD36" i="18"/>
  <c r="AD36" i="16"/>
  <c r="AG30" i="18"/>
  <c r="AG30" i="16"/>
  <c r="AB30" i="18"/>
  <c r="AB30" i="16"/>
  <c r="Y36" i="18"/>
  <c r="Y36" i="16"/>
  <c r="V35" i="18"/>
  <c r="V35" i="16"/>
  <c r="AF35" i="18"/>
  <c r="AF35" i="16"/>
  <c r="AC24" i="18"/>
  <c r="AC24" i="16"/>
  <c r="X24" i="18"/>
  <c r="X24" i="16"/>
  <c r="V27" i="18"/>
  <c r="V27" i="16"/>
  <c r="Z43" i="18"/>
  <c r="Z43" i="16"/>
  <c r="AG43" i="18"/>
  <c r="AG43" i="16"/>
  <c r="X42" i="18"/>
  <c r="X42" i="16"/>
  <c r="AB31" i="18"/>
  <c r="AB31" i="16"/>
  <c r="AC22" i="18"/>
  <c r="AC22" i="16"/>
  <c r="V38" i="18"/>
  <c r="V38" i="16"/>
  <c r="Z21" i="18"/>
  <c r="Z21" i="16"/>
  <c r="AD38" i="18"/>
  <c r="AD38" i="16"/>
  <c r="X38" i="18"/>
  <c r="X38" i="16"/>
  <c r="AG34" i="18"/>
  <c r="AG34" i="16"/>
  <c r="AF21" i="18"/>
  <c r="AF21" i="16"/>
  <c r="V20" i="18"/>
  <c r="V20" i="16"/>
  <c r="AF25" i="18"/>
  <c r="AF25" i="16"/>
  <c r="W25" i="18"/>
  <c r="W25" i="16"/>
  <c r="AN41" i="18"/>
  <c r="AN41" i="16"/>
  <c r="W44" i="18"/>
  <c r="W44" i="16"/>
  <c r="AF33" i="18"/>
  <c r="AF33" i="16"/>
  <c r="AD16" i="18"/>
  <c r="AD16" i="16"/>
  <c r="AC9" i="18"/>
  <c r="AC9" i="16"/>
  <c r="AS41" i="18"/>
  <c r="AS41" i="16"/>
  <c r="X16" i="18"/>
  <c r="X16" i="16"/>
  <c r="V12" i="18"/>
  <c r="V12" i="16"/>
  <c r="Z9" i="18"/>
  <c r="Z9" i="16"/>
  <c r="AC29" i="18"/>
  <c r="AC29" i="16"/>
  <c r="Y29" i="18"/>
  <c r="Y29" i="16"/>
  <c r="AG33" i="18"/>
  <c r="AG33" i="16"/>
  <c r="Z33" i="18"/>
  <c r="Z33" i="16"/>
  <c r="AA33" i="18"/>
  <c r="AA33" i="16"/>
  <c r="Z22" i="18"/>
  <c r="Z22" i="16"/>
  <c r="Z38" i="18"/>
  <c r="Z38" i="16"/>
  <c r="Y27" i="18"/>
  <c r="Y27" i="16"/>
  <c r="AG27" i="18"/>
  <c r="AG27" i="16"/>
  <c r="W15" i="18"/>
  <c r="W15" i="16"/>
  <c r="Z15" i="18"/>
  <c r="Z15" i="16"/>
  <c r="Y34" i="18"/>
  <c r="Y34" i="16"/>
  <c r="AC11" i="18"/>
  <c r="AC11" i="16"/>
  <c r="V18" i="18"/>
  <c r="V18" i="16"/>
  <c r="Y18" i="18"/>
  <c r="Y18" i="16"/>
  <c r="AK33" i="9" s="1"/>
  <c r="Y21" i="18"/>
  <c r="Y21" i="16"/>
  <c r="Y39" i="18"/>
  <c r="Y39" i="16"/>
  <c r="Z39" i="18"/>
  <c r="Z39" i="16"/>
  <c r="AB28" i="18"/>
  <c r="AB28" i="16"/>
  <c r="AC28" i="18"/>
  <c r="AC28" i="16"/>
  <c r="AF31" i="18"/>
  <c r="AF31" i="16"/>
  <c r="AV33" i="16"/>
  <c r="AH8" i="16"/>
  <c r="AH7" i="18"/>
  <c r="AH6" i="18"/>
  <c r="O67" i="9"/>
  <c r="O32" i="9"/>
  <c r="N32" i="9"/>
  <c r="I32" i="9"/>
  <c r="D67" i="9"/>
  <c r="L67" i="9"/>
  <c r="AB79" i="9"/>
  <c r="AB83" i="9"/>
  <c r="AB100" i="9"/>
  <c r="BQ190" i="21"/>
  <c r="W183" i="21"/>
  <c r="E32" i="9"/>
  <c r="D32" i="9"/>
  <c r="AA100" i="9"/>
  <c r="Y96" i="9"/>
  <c r="AA90" i="9"/>
  <c r="W81" i="9"/>
  <c r="U80" i="9"/>
  <c r="BO190" i="21"/>
  <c r="AO190" i="21" s="1"/>
  <c r="Z154" i="9" s="1"/>
  <c r="Z165" i="9" s="1"/>
  <c r="X76" i="9"/>
  <c r="Y76" i="9"/>
  <c r="BB190" i="21"/>
  <c r="J32" i="9"/>
  <c r="K67" i="9"/>
  <c r="I67" i="9"/>
  <c r="AK43" i="16"/>
  <c r="AK43" i="18"/>
  <c r="AN43" i="16"/>
  <c r="AN43" i="18"/>
  <c r="AO43" i="16"/>
  <c r="AO43" i="18"/>
  <c r="AU43" i="18"/>
  <c r="AU43" i="16"/>
  <c r="AQ43" i="18"/>
  <c r="AQ43" i="16"/>
  <c r="E67" i="9"/>
  <c r="H67" i="9"/>
  <c r="G67" i="9"/>
  <c r="AK28" i="18"/>
  <c r="AK28" i="16"/>
  <c r="AU36" i="18"/>
  <c r="AU36" i="16"/>
  <c r="AQ28" i="16"/>
  <c r="AQ28" i="18"/>
  <c r="AL36" i="16"/>
  <c r="AL36" i="18"/>
  <c r="AN36" i="18"/>
  <c r="AN36" i="16"/>
  <c r="AV32" i="16"/>
  <c r="AV38" i="18"/>
  <c r="AV31" i="18"/>
  <c r="AV27" i="18"/>
  <c r="AV20" i="18"/>
  <c r="AV37" i="16"/>
  <c r="AV35" i="18"/>
  <c r="AV21" i="16"/>
  <c r="AV25" i="18"/>
  <c r="AM28" i="16"/>
  <c r="AM28" i="18"/>
  <c r="AM36" i="18"/>
  <c r="AM36" i="16"/>
  <c r="AP36" i="16"/>
  <c r="AP36" i="18"/>
  <c r="AV22" i="16"/>
  <c r="AV35" i="16"/>
  <c r="AV24" i="16"/>
  <c r="AV33" i="18"/>
  <c r="AV32" i="18"/>
  <c r="AV38" i="16"/>
  <c r="AV30" i="16"/>
  <c r="AV40" i="16"/>
  <c r="AV23" i="16"/>
  <c r="AV24" i="18"/>
  <c r="AU28" i="16"/>
  <c r="AU28" i="18"/>
  <c r="AT36" i="16"/>
  <c r="AT36" i="18"/>
  <c r="AR28" i="18"/>
  <c r="AR28" i="16"/>
  <c r="AS28" i="18"/>
  <c r="AS28" i="16"/>
  <c r="AQ36" i="18"/>
  <c r="AQ36" i="16"/>
  <c r="AO36" i="16"/>
  <c r="AO36" i="18"/>
  <c r="AV21" i="18"/>
  <c r="AV34" i="18"/>
  <c r="AV30" i="18"/>
  <c r="AV27" i="16"/>
  <c r="AV20" i="16"/>
  <c r="AV40" i="18"/>
  <c r="AV37" i="18"/>
  <c r="AV23" i="18"/>
  <c r="AV22" i="18"/>
  <c r="AV31" i="16"/>
  <c r="AV34" i="16"/>
  <c r="AV25" i="16"/>
  <c r="AK6" i="16"/>
  <c r="AK6" i="18"/>
  <c r="AQ6" i="18"/>
  <c r="AQ6" i="16"/>
  <c r="AV16" i="18"/>
  <c r="AV12" i="16"/>
  <c r="AV10" i="16"/>
  <c r="AV11" i="18"/>
  <c r="AM6" i="18"/>
  <c r="AM6" i="16"/>
  <c r="AV12" i="18"/>
  <c r="AV15" i="16"/>
  <c r="AV7" i="16"/>
  <c r="AV10" i="18"/>
  <c r="AV8" i="18"/>
  <c r="AV17" i="16"/>
  <c r="AV18" i="16"/>
  <c r="AL6" i="18"/>
  <c r="AL6" i="16"/>
  <c r="AV15" i="18"/>
  <c r="AV16" i="16"/>
  <c r="AV7" i="18"/>
  <c r="AV8" i="16"/>
  <c r="AV13" i="18"/>
  <c r="AS6" i="18"/>
  <c r="AS6" i="16"/>
  <c r="AV18" i="18"/>
  <c r="AV17" i="18"/>
  <c r="AV13" i="16"/>
  <c r="AV11" i="16"/>
  <c r="BD190" i="21"/>
  <c r="AA83" i="9"/>
  <c r="Z86" i="9"/>
  <c r="T84" i="9"/>
  <c r="BL190" i="21"/>
  <c r="AL190" i="21" s="1"/>
  <c r="W154" i="9" s="1"/>
  <c r="W165" i="9" s="1"/>
  <c r="BI190" i="21"/>
  <c r="V138" i="9"/>
  <c r="BK190" i="21"/>
  <c r="BR190" i="21"/>
  <c r="AR190" i="21" s="1"/>
  <c r="AC154" i="9" s="1"/>
  <c r="AC165" i="9" s="1"/>
  <c r="Y100" i="9"/>
  <c r="AD122" i="9"/>
  <c r="BE190" i="21"/>
  <c r="Z127" i="9"/>
  <c r="BS190" i="21"/>
  <c r="AS190" i="21" s="1"/>
  <c r="AD154" i="9" s="1"/>
  <c r="AD165" i="9" s="1"/>
  <c r="BM190" i="21"/>
  <c r="AA139" i="9"/>
  <c r="BN190" i="21"/>
  <c r="CD184" i="21"/>
  <c r="AC142" i="9"/>
  <c r="X114" i="9"/>
  <c r="AA114" i="9"/>
  <c r="AD121" i="9"/>
  <c r="W117" i="9"/>
  <c r="BF190" i="21"/>
  <c r="AD96" i="9"/>
  <c r="Y97" i="9"/>
  <c r="X84" i="9"/>
  <c r="AD100" i="9"/>
  <c r="AC100" i="9"/>
  <c r="AP89" i="9"/>
  <c r="AS89" i="9"/>
  <c r="AL122" i="9"/>
  <c r="AR89" i="9"/>
  <c r="AM127" i="9"/>
  <c r="AL124" i="9"/>
  <c r="AP122" i="9"/>
  <c r="AR138" i="9"/>
  <c r="AP127" i="9"/>
  <c r="AN89" i="9"/>
  <c r="AI89" i="9"/>
  <c r="AL121" i="9"/>
  <c r="AR127" i="9"/>
  <c r="AO104" i="9"/>
  <c r="AP97" i="9"/>
  <c r="AR84" i="9"/>
  <c r="AO97" i="9"/>
  <c r="CY105" i="7"/>
  <c r="CL105" i="7"/>
  <c r="BY105" i="7"/>
  <c r="BL105" i="7"/>
  <c r="AY105" i="7"/>
  <c r="CW166" i="7"/>
  <c r="CJ166" i="7"/>
  <c r="BW166" i="7"/>
  <c r="BJ166" i="7"/>
  <c r="AW166" i="7"/>
  <c r="AJ166" i="7"/>
  <c r="CV124" i="7"/>
  <c r="CI124" i="7"/>
  <c r="BV124" i="7"/>
  <c r="BI124" i="7"/>
  <c r="AV124" i="7"/>
  <c r="CK88" i="7"/>
  <c r="CX88" i="7"/>
  <c r="BX88" i="7"/>
  <c r="BK88" i="7"/>
  <c r="AX88" i="7"/>
  <c r="AK117" i="9" s="1"/>
  <c r="DF121" i="7"/>
  <c r="CS121" i="7"/>
  <c r="CF121" i="7"/>
  <c r="BS121" i="7"/>
  <c r="BF121" i="7"/>
  <c r="DF102" i="7"/>
  <c r="CS102" i="7"/>
  <c r="CF102" i="7"/>
  <c r="BS102" i="7"/>
  <c r="BF102" i="7"/>
  <c r="CW150" i="7"/>
  <c r="CJ150" i="7"/>
  <c r="BW150" i="7"/>
  <c r="BJ150" i="7"/>
  <c r="AW150" i="7"/>
  <c r="AJ150" i="7"/>
  <c r="CW134" i="7"/>
  <c r="CJ134" i="7"/>
  <c r="BW134" i="7"/>
  <c r="BJ134" i="7"/>
  <c r="AW134" i="7"/>
  <c r="CW115" i="7"/>
  <c r="CJ115" i="7"/>
  <c r="BW115" i="7"/>
  <c r="BJ115" i="7"/>
  <c r="AW115" i="7"/>
  <c r="CW105" i="7"/>
  <c r="CJ105" i="7"/>
  <c r="BW105" i="7"/>
  <c r="BJ105" i="7"/>
  <c r="AW105" i="7"/>
  <c r="CW95" i="7"/>
  <c r="CJ95" i="7"/>
  <c r="BW95" i="7"/>
  <c r="BJ95" i="7"/>
  <c r="AW95" i="7"/>
  <c r="CW82" i="7"/>
  <c r="CJ82" i="7"/>
  <c r="BW82" i="7"/>
  <c r="BJ82" i="7"/>
  <c r="AW82" i="7"/>
  <c r="CW60" i="7"/>
  <c r="CJ60" i="7"/>
  <c r="BW60" i="7"/>
  <c r="BJ60" i="7"/>
  <c r="AW60" i="7"/>
  <c r="CW47" i="7"/>
  <c r="CJ47" i="7"/>
  <c r="BW47" i="7"/>
  <c r="BJ47" i="7"/>
  <c r="AW47" i="7"/>
  <c r="CW28" i="7"/>
  <c r="CJ28" i="7"/>
  <c r="BW28" i="7"/>
  <c r="BJ28" i="7"/>
  <c r="AW28" i="7"/>
  <c r="CW8" i="7"/>
  <c r="CJ8" i="7"/>
  <c r="BW8" i="7"/>
  <c r="BJ8" i="7"/>
  <c r="AW8" i="7"/>
  <c r="CZ112" i="7"/>
  <c r="BZ112" i="7"/>
  <c r="CM112" i="7"/>
  <c r="BM112" i="7"/>
  <c r="AZ112" i="7"/>
  <c r="CZ99" i="7"/>
  <c r="CM99" i="7"/>
  <c r="BZ99" i="7"/>
  <c r="BM99" i="7"/>
  <c r="AZ99" i="7"/>
  <c r="CZ93" i="7"/>
  <c r="CM93" i="7"/>
  <c r="BZ93" i="7"/>
  <c r="BM93" i="7"/>
  <c r="AZ93" i="7"/>
  <c r="CZ80" i="7"/>
  <c r="CM80" i="7"/>
  <c r="BZ80" i="7"/>
  <c r="BM80" i="7"/>
  <c r="AZ80" i="7"/>
  <c r="CV61" i="7"/>
  <c r="CI61" i="7"/>
  <c r="BV61" i="7"/>
  <c r="BI61" i="7"/>
  <c r="AV61" i="7"/>
  <c r="CV59" i="7"/>
  <c r="CI59" i="7"/>
  <c r="BV59" i="7"/>
  <c r="BI59" i="7"/>
  <c r="AV59" i="7"/>
  <c r="CV56" i="7"/>
  <c r="CI56" i="7"/>
  <c r="BV56" i="7"/>
  <c r="BI56" i="7"/>
  <c r="AV56" i="7"/>
  <c r="CZ47" i="7"/>
  <c r="CM47" i="7"/>
  <c r="BZ47" i="7"/>
  <c r="BM47" i="7"/>
  <c r="AZ47" i="7"/>
  <c r="CV39" i="7"/>
  <c r="CI39" i="7"/>
  <c r="BV39" i="7"/>
  <c r="BI39" i="7"/>
  <c r="AV39" i="7"/>
  <c r="BI17" i="7"/>
  <c r="CV17" i="7"/>
  <c r="CI17" i="7"/>
  <c r="BV17" i="7"/>
  <c r="AV17" i="7"/>
  <c r="CU134" i="7"/>
  <c r="CH134" i="7"/>
  <c r="BU134" i="7"/>
  <c r="BH134" i="7"/>
  <c r="AU134" i="7"/>
  <c r="CU125" i="7"/>
  <c r="CH125" i="7"/>
  <c r="BU125" i="7"/>
  <c r="BH125" i="7"/>
  <c r="AU125" i="7"/>
  <c r="CU105" i="7"/>
  <c r="CH105" i="7"/>
  <c r="BU105" i="7"/>
  <c r="BH105" i="7"/>
  <c r="AU105" i="7"/>
  <c r="CU98" i="7"/>
  <c r="CH98" i="7"/>
  <c r="BU98" i="7"/>
  <c r="BH98" i="7"/>
  <c r="AU98" i="7"/>
  <c r="CU87" i="7"/>
  <c r="CH87" i="7"/>
  <c r="BU87" i="7"/>
  <c r="BH87" i="7"/>
  <c r="AU87" i="7"/>
  <c r="CU58" i="7"/>
  <c r="CH58" i="7"/>
  <c r="BU58" i="7"/>
  <c r="BH58" i="7"/>
  <c r="AU58" i="7"/>
  <c r="CU46" i="7"/>
  <c r="CH46" i="7"/>
  <c r="BU46" i="7"/>
  <c r="BH46" i="7"/>
  <c r="AU46" i="7"/>
  <c r="CU28" i="7"/>
  <c r="CH28" i="7"/>
  <c r="BU28" i="7"/>
  <c r="BH28" i="7"/>
  <c r="AU28" i="7"/>
  <c r="CU24" i="7"/>
  <c r="CH24" i="7"/>
  <c r="BU24" i="7"/>
  <c r="BH24" i="7"/>
  <c r="AU24" i="7"/>
  <c r="CU18" i="7"/>
  <c r="CH18" i="7"/>
  <c r="BU18" i="7"/>
  <c r="BH18" i="7"/>
  <c r="AU18" i="7"/>
  <c r="AH142" i="9" s="1"/>
  <c r="CU10" i="7"/>
  <c r="CH10" i="7"/>
  <c r="BU10" i="7"/>
  <c r="BH10" i="7"/>
  <c r="AU10" i="7"/>
  <c r="CY14" i="7"/>
  <c r="CL14" i="7"/>
  <c r="BY14" i="7"/>
  <c r="BL14" i="7"/>
  <c r="AY14" i="7"/>
  <c r="CV164" i="7"/>
  <c r="CI164" i="7"/>
  <c r="BV164" i="7"/>
  <c r="BI164" i="7"/>
  <c r="AV164" i="7"/>
  <c r="AI164" i="7"/>
  <c r="AI100" i="9" s="1"/>
  <c r="CV140" i="7"/>
  <c r="CI140" i="7"/>
  <c r="BV140" i="7"/>
  <c r="BI140" i="7"/>
  <c r="AV140" i="7"/>
  <c r="CV121" i="7"/>
  <c r="CI121" i="7"/>
  <c r="BV121" i="7"/>
  <c r="BI121" i="7"/>
  <c r="AV121" i="7"/>
  <c r="CV69" i="7"/>
  <c r="CI69" i="7"/>
  <c r="BV69" i="7"/>
  <c r="BI69" i="7"/>
  <c r="AV69" i="7"/>
  <c r="CV42" i="7"/>
  <c r="CI42" i="7"/>
  <c r="BV42" i="7"/>
  <c r="AV42" i="7"/>
  <c r="BI42" i="7"/>
  <c r="CV5" i="7"/>
  <c r="CI5" i="7"/>
  <c r="BV5" i="7"/>
  <c r="AV5" i="7"/>
  <c r="CU167" i="7"/>
  <c r="CH167" i="7"/>
  <c r="BU167" i="7"/>
  <c r="BH167" i="7"/>
  <c r="AU167" i="7"/>
  <c r="AH167" i="7"/>
  <c r="CU93" i="7"/>
  <c r="CH93" i="7"/>
  <c r="BU93" i="7"/>
  <c r="BH93" i="7"/>
  <c r="AU93" i="7"/>
  <c r="CU70" i="7"/>
  <c r="CH70" i="7"/>
  <c r="BU70" i="7"/>
  <c r="BH70" i="7"/>
  <c r="AU70" i="7"/>
  <c r="CV170" i="7"/>
  <c r="CI170" i="7"/>
  <c r="BV170" i="7"/>
  <c r="BI170" i="7"/>
  <c r="AV170" i="7"/>
  <c r="AI141" i="9" s="1"/>
  <c r="AT141" i="9" s="1"/>
  <c r="AI170" i="7"/>
  <c r="AI103" i="9" s="1"/>
  <c r="AT103" i="9" s="1"/>
  <c r="DE140" i="7"/>
  <c r="CR140" i="7"/>
  <c r="CE140" i="7"/>
  <c r="BR140" i="7"/>
  <c r="BE140" i="7"/>
  <c r="CX175" i="7"/>
  <c r="CK175" i="7"/>
  <c r="BX175" i="7"/>
  <c r="AX175" i="7"/>
  <c r="AK175" i="7"/>
  <c r="BK175" i="7"/>
  <c r="DC121" i="7"/>
  <c r="CP121" i="7"/>
  <c r="CC121" i="7"/>
  <c r="BP121" i="7"/>
  <c r="BC121" i="7"/>
  <c r="CV101" i="7"/>
  <c r="CI101" i="7"/>
  <c r="BV101" i="7"/>
  <c r="BI101" i="7"/>
  <c r="AV101" i="7"/>
  <c r="CV117" i="7"/>
  <c r="CI117" i="7"/>
  <c r="BV117" i="7"/>
  <c r="BI117" i="7"/>
  <c r="AV117" i="7"/>
  <c r="DC127" i="7"/>
  <c r="CP127" i="7"/>
  <c r="CC127" i="7"/>
  <c r="BP127" i="7"/>
  <c r="BC127" i="7"/>
  <c r="CX117" i="7"/>
  <c r="CK117" i="7"/>
  <c r="BX117" i="7"/>
  <c r="BK117" i="7"/>
  <c r="AX117" i="7"/>
  <c r="CV116" i="7"/>
  <c r="CI116" i="7"/>
  <c r="BV116" i="7"/>
  <c r="BI116" i="7"/>
  <c r="AV116" i="7"/>
  <c r="CV120" i="7"/>
  <c r="CI120" i="7"/>
  <c r="BV120" i="7"/>
  <c r="BI120" i="7"/>
  <c r="AV120" i="7"/>
  <c r="CZ124" i="7"/>
  <c r="CM124" i="7"/>
  <c r="BZ124" i="7"/>
  <c r="BM124" i="7"/>
  <c r="AZ124" i="7"/>
  <c r="DA100" i="7"/>
  <c r="CN100" i="7"/>
  <c r="CA100" i="7"/>
  <c r="BN100" i="7"/>
  <c r="BA100" i="7"/>
  <c r="CY106" i="7"/>
  <c r="CL106" i="7"/>
  <c r="BY106" i="7"/>
  <c r="BL106" i="7"/>
  <c r="AY106" i="7"/>
  <c r="CW178" i="7"/>
  <c r="CJ178" i="7"/>
  <c r="BW178" i="7"/>
  <c r="BJ178" i="7"/>
  <c r="AJ178" i="7"/>
  <c r="AW178" i="7"/>
  <c r="CW149" i="7"/>
  <c r="CJ149" i="7"/>
  <c r="BW149" i="7"/>
  <c r="BJ149" i="7"/>
  <c r="AW149" i="7"/>
  <c r="AJ149" i="7"/>
  <c r="CW131" i="7"/>
  <c r="CJ131" i="7"/>
  <c r="BW131" i="7"/>
  <c r="BJ131" i="7"/>
  <c r="AW131" i="7"/>
  <c r="CW114" i="7"/>
  <c r="CJ114" i="7"/>
  <c r="BW114" i="7"/>
  <c r="BJ114" i="7"/>
  <c r="AW114" i="7"/>
  <c r="CW102" i="7"/>
  <c r="CJ102" i="7"/>
  <c r="BW102" i="7"/>
  <c r="BJ102" i="7"/>
  <c r="AW102" i="7"/>
  <c r="CW94" i="7"/>
  <c r="CJ94" i="7"/>
  <c r="BW94" i="7"/>
  <c r="BJ94" i="7"/>
  <c r="AW94" i="7"/>
  <c r="CW77" i="7"/>
  <c r="CJ77" i="7"/>
  <c r="BW77" i="7"/>
  <c r="BJ77" i="7"/>
  <c r="AW77" i="7"/>
  <c r="CW56" i="7"/>
  <c r="CJ56" i="7"/>
  <c r="BW56" i="7"/>
  <c r="BJ56" i="7"/>
  <c r="AW56" i="7"/>
  <c r="CW44" i="7"/>
  <c r="CJ44" i="7"/>
  <c r="BW44" i="7"/>
  <c r="BJ44" i="7"/>
  <c r="AW44" i="7"/>
  <c r="CW24" i="7"/>
  <c r="CJ24" i="7"/>
  <c r="BW24" i="7"/>
  <c r="BJ24" i="7"/>
  <c r="AW24" i="7"/>
  <c r="CW7" i="7"/>
  <c r="CJ7" i="7"/>
  <c r="BW7" i="7"/>
  <c r="BJ7" i="7"/>
  <c r="AW7" i="7"/>
  <c r="DA5" i="7"/>
  <c r="CN5" i="7"/>
  <c r="CA5" i="7"/>
  <c r="BA5" i="7"/>
  <c r="CU51" i="7"/>
  <c r="CH51" i="7"/>
  <c r="BU51" i="7"/>
  <c r="BH51" i="7"/>
  <c r="AU51" i="7"/>
  <c r="CV111" i="7"/>
  <c r="BV111" i="7"/>
  <c r="CI111" i="7"/>
  <c r="BI111" i="7"/>
  <c r="AV111" i="7"/>
  <c r="DD98" i="7"/>
  <c r="CQ98" i="7"/>
  <c r="CD98" i="7"/>
  <c r="BQ98" i="7"/>
  <c r="BD98" i="7"/>
  <c r="CV91" i="7"/>
  <c r="CI91" i="7"/>
  <c r="BV91" i="7"/>
  <c r="BI91" i="7"/>
  <c r="AV91" i="7"/>
  <c r="CV79" i="7"/>
  <c r="CI79" i="7"/>
  <c r="BV79" i="7"/>
  <c r="BI79" i="7"/>
  <c r="AV79" i="7"/>
  <c r="DD74" i="7"/>
  <c r="CQ74" i="7"/>
  <c r="CD74" i="7"/>
  <c r="BQ74" i="7"/>
  <c r="BD74" i="7"/>
  <c r="CV65" i="7"/>
  <c r="CI65" i="7"/>
  <c r="BV65" i="7"/>
  <c r="BI65" i="7"/>
  <c r="AV65" i="7"/>
  <c r="CV58" i="7"/>
  <c r="CI58" i="7"/>
  <c r="BV58" i="7"/>
  <c r="AV58" i="7"/>
  <c r="BI58" i="7"/>
  <c r="DD43" i="7"/>
  <c r="CQ43" i="7"/>
  <c r="CD43" i="7"/>
  <c r="BQ43" i="7"/>
  <c r="BD43" i="7"/>
  <c r="BQ25" i="7"/>
  <c r="DD25" i="7"/>
  <c r="CQ25" i="7"/>
  <c r="CD25" i="7"/>
  <c r="BD25" i="7"/>
  <c r="BM11" i="7"/>
  <c r="CZ11" i="7"/>
  <c r="CM11" i="7"/>
  <c r="BZ11" i="7"/>
  <c r="AZ11" i="7"/>
  <c r="CU173" i="7"/>
  <c r="CH173" i="7"/>
  <c r="BU173" i="7"/>
  <c r="BH173" i="7"/>
  <c r="AU173" i="7"/>
  <c r="AH173" i="7"/>
  <c r="CU166" i="7"/>
  <c r="CH166" i="7"/>
  <c r="BU166" i="7"/>
  <c r="BH166" i="7"/>
  <c r="AU166" i="7"/>
  <c r="AH166" i="7"/>
  <c r="CU128" i="7"/>
  <c r="CH128" i="7"/>
  <c r="BU128" i="7"/>
  <c r="BH128" i="7"/>
  <c r="AU128" i="7"/>
  <c r="CU112" i="7"/>
  <c r="CH112" i="7"/>
  <c r="BU112" i="7"/>
  <c r="BH112" i="7"/>
  <c r="AU112" i="7"/>
  <c r="CU103" i="7"/>
  <c r="CH103" i="7"/>
  <c r="BU103" i="7"/>
  <c r="BH103" i="7"/>
  <c r="AU103" i="7"/>
  <c r="CU96" i="7"/>
  <c r="CH96" i="7"/>
  <c r="BU96" i="7"/>
  <c r="BH96" i="7"/>
  <c r="AU96" i="7"/>
  <c r="CU85" i="7"/>
  <c r="CH85" i="7"/>
  <c r="BU85" i="7"/>
  <c r="BH85" i="7"/>
  <c r="AU85" i="7"/>
  <c r="CU72" i="7"/>
  <c r="CH72" i="7"/>
  <c r="BU72" i="7"/>
  <c r="BH72" i="7"/>
  <c r="AU72" i="7"/>
  <c r="CU60" i="7"/>
  <c r="CH60" i="7"/>
  <c r="BU60" i="7"/>
  <c r="BH60" i="7"/>
  <c r="AU60" i="7"/>
  <c r="CU57" i="7"/>
  <c r="CH57" i="7"/>
  <c r="BU57" i="7"/>
  <c r="BH57" i="7"/>
  <c r="AU57" i="7"/>
  <c r="CU54" i="7"/>
  <c r="CH54" i="7"/>
  <c r="BU54" i="7"/>
  <c r="BH54" i="7"/>
  <c r="AU54" i="7"/>
  <c r="CU45" i="7"/>
  <c r="CH45" i="7"/>
  <c r="BU45" i="7"/>
  <c r="BH45" i="7"/>
  <c r="AU45" i="7"/>
  <c r="CU27" i="7"/>
  <c r="CH27" i="7"/>
  <c r="BU27" i="7"/>
  <c r="BH27" i="7"/>
  <c r="AU27" i="7"/>
  <c r="CU23" i="7"/>
  <c r="CH23" i="7"/>
  <c r="BU23" i="7"/>
  <c r="BH23" i="7"/>
  <c r="AU23" i="7"/>
  <c r="CU16" i="7"/>
  <c r="CH16" i="7"/>
  <c r="BU16" i="7"/>
  <c r="BH16" i="7"/>
  <c r="AU16" i="7"/>
  <c r="CV143" i="7"/>
  <c r="CI143" i="7"/>
  <c r="BV143" i="7"/>
  <c r="BI143" i="7"/>
  <c r="AV143" i="7"/>
  <c r="AI143" i="7"/>
  <c r="DD146" i="7"/>
  <c r="CQ146" i="7"/>
  <c r="CD146" i="7"/>
  <c r="BQ146" i="7"/>
  <c r="BD146" i="7"/>
  <c r="AQ146" i="7"/>
  <c r="CV133" i="7"/>
  <c r="CI133" i="7"/>
  <c r="BV133" i="7"/>
  <c r="BI133" i="7"/>
  <c r="AV133" i="7"/>
  <c r="CZ110" i="7"/>
  <c r="BZ110" i="7"/>
  <c r="CM110" i="7"/>
  <c r="BM110" i="7"/>
  <c r="AZ110" i="7"/>
  <c r="CZ41" i="7"/>
  <c r="CM41" i="7"/>
  <c r="BZ41" i="7"/>
  <c r="BM41" i="7"/>
  <c r="AZ41" i="7"/>
  <c r="AM120" i="9" s="1"/>
  <c r="CU159" i="7"/>
  <c r="CH159" i="7"/>
  <c r="BU159" i="7"/>
  <c r="BH159" i="7"/>
  <c r="AU159" i="7"/>
  <c r="AH159" i="7"/>
  <c r="CH143" i="7"/>
  <c r="CU143" i="7"/>
  <c r="BU143" i="7"/>
  <c r="BH143" i="7"/>
  <c r="AU143" i="7"/>
  <c r="AH143" i="7"/>
  <c r="CU55" i="7"/>
  <c r="CH55" i="7"/>
  <c r="BU55" i="7"/>
  <c r="BH55" i="7"/>
  <c r="AU55" i="7"/>
  <c r="BU31" i="7"/>
  <c r="CH31" i="7"/>
  <c r="BH31" i="7"/>
  <c r="CU31" i="7"/>
  <c r="AU31" i="7"/>
  <c r="DE86" i="7"/>
  <c r="CR86" i="7"/>
  <c r="CE86" i="7"/>
  <c r="BR86" i="7"/>
  <c r="BE86" i="7"/>
  <c r="DD92" i="7"/>
  <c r="CQ92" i="7"/>
  <c r="CD92" i="7"/>
  <c r="BQ92" i="7"/>
  <c r="BD92" i="7"/>
  <c r="CW173" i="7"/>
  <c r="CJ173" i="7"/>
  <c r="BW173" i="7"/>
  <c r="BJ173" i="7"/>
  <c r="AJ173" i="7"/>
  <c r="AW173" i="7"/>
  <c r="CW162" i="7"/>
  <c r="CJ162" i="7"/>
  <c r="BW162" i="7"/>
  <c r="BJ162" i="7"/>
  <c r="AW162" i="7"/>
  <c r="AJ162" i="7"/>
  <c r="CW137" i="7"/>
  <c r="CJ137" i="7"/>
  <c r="BW137" i="7"/>
  <c r="BJ137" i="7"/>
  <c r="AW137" i="7"/>
  <c r="CW123" i="7"/>
  <c r="CJ123" i="7"/>
  <c r="BW123" i="7"/>
  <c r="BJ123" i="7"/>
  <c r="AW123" i="7"/>
  <c r="CW65" i="7"/>
  <c r="CJ65" i="7"/>
  <c r="BW65" i="7"/>
  <c r="BJ65" i="7"/>
  <c r="AW65" i="7"/>
  <c r="CW116" i="7"/>
  <c r="CJ116" i="7"/>
  <c r="BW116" i="7"/>
  <c r="BJ116" i="7"/>
  <c r="AW116" i="7"/>
  <c r="CW110" i="7"/>
  <c r="CJ110" i="7"/>
  <c r="BW110" i="7"/>
  <c r="BJ110" i="7"/>
  <c r="AW110" i="7"/>
  <c r="CW98" i="7"/>
  <c r="CJ98" i="7"/>
  <c r="BW98" i="7"/>
  <c r="BJ98" i="7"/>
  <c r="AW98" i="7"/>
  <c r="CW87" i="7"/>
  <c r="CJ87" i="7"/>
  <c r="BW87" i="7"/>
  <c r="BJ87" i="7"/>
  <c r="AW87" i="7"/>
  <c r="CW71" i="7"/>
  <c r="CJ71" i="7"/>
  <c r="BW71" i="7"/>
  <c r="BJ71" i="7"/>
  <c r="AW71" i="7"/>
  <c r="AW208" i="7" s="1"/>
  <c r="CW50" i="7"/>
  <c r="CJ50" i="7"/>
  <c r="BW50" i="7"/>
  <c r="BJ50" i="7"/>
  <c r="AW50" i="7"/>
  <c r="CW32" i="7"/>
  <c r="BW32" i="7"/>
  <c r="CJ32" i="7"/>
  <c r="BJ32" i="7"/>
  <c r="AW32" i="7"/>
  <c r="CW15" i="7"/>
  <c r="CJ15" i="7"/>
  <c r="BW15" i="7"/>
  <c r="BJ15" i="7"/>
  <c r="AW15" i="7"/>
  <c r="CU141" i="7"/>
  <c r="CH141" i="7"/>
  <c r="BU141" i="7"/>
  <c r="BH141" i="7"/>
  <c r="AU141" i="7"/>
  <c r="CW135" i="7"/>
  <c r="CJ135" i="7"/>
  <c r="BW135" i="7"/>
  <c r="BJ135" i="7"/>
  <c r="AW135" i="7"/>
  <c r="CY172" i="7"/>
  <c r="CL172" i="7"/>
  <c r="BY172" i="7"/>
  <c r="BL172" i="7"/>
  <c r="AY172" i="7"/>
  <c r="AL172" i="7"/>
  <c r="CZ120" i="7"/>
  <c r="CM120" i="7"/>
  <c r="BZ120" i="7"/>
  <c r="BM120" i="7"/>
  <c r="AZ120" i="7"/>
  <c r="CZ121" i="7"/>
  <c r="CM121" i="7"/>
  <c r="BZ121" i="7"/>
  <c r="BM121" i="7"/>
  <c r="AZ121" i="7"/>
  <c r="DE100" i="7"/>
  <c r="CR100" i="7"/>
  <c r="CE100" i="7"/>
  <c r="BR100" i="7"/>
  <c r="BE100" i="7"/>
  <c r="CU40" i="7"/>
  <c r="CH40" i="7"/>
  <c r="BU40" i="7"/>
  <c r="BH40" i="7"/>
  <c r="AU40" i="7"/>
  <c r="CW174" i="7"/>
  <c r="CJ174" i="7"/>
  <c r="BW174" i="7"/>
  <c r="BJ174" i="7"/>
  <c r="AJ174" i="7"/>
  <c r="AW174" i="7"/>
  <c r="CW144" i="7"/>
  <c r="BW144" i="7"/>
  <c r="CJ144" i="7"/>
  <c r="BJ144" i="7"/>
  <c r="AW144" i="7"/>
  <c r="AJ144" i="7"/>
  <c r="CW128" i="7"/>
  <c r="CJ128" i="7"/>
  <c r="BW128" i="7"/>
  <c r="BJ128" i="7"/>
  <c r="AW128" i="7"/>
  <c r="AJ124" i="9" s="1"/>
  <c r="CW113" i="7"/>
  <c r="CJ113" i="7"/>
  <c r="BW113" i="7"/>
  <c r="BJ113" i="7"/>
  <c r="AW113" i="7"/>
  <c r="CW100" i="7"/>
  <c r="CJ100" i="7"/>
  <c r="BW100" i="7"/>
  <c r="BJ100" i="7"/>
  <c r="AW100" i="7"/>
  <c r="CW90" i="7"/>
  <c r="CJ90" i="7"/>
  <c r="BW90" i="7"/>
  <c r="BJ90" i="7"/>
  <c r="AW90" i="7"/>
  <c r="CW75" i="7"/>
  <c r="CJ75" i="7"/>
  <c r="BW75" i="7"/>
  <c r="BJ75" i="7"/>
  <c r="AW75" i="7"/>
  <c r="CW54" i="7"/>
  <c r="CJ54" i="7"/>
  <c r="BW54" i="7"/>
  <c r="BJ54" i="7"/>
  <c r="AW54" i="7"/>
  <c r="CW36" i="7"/>
  <c r="CJ36" i="7"/>
  <c r="BW36" i="7"/>
  <c r="BJ36" i="7"/>
  <c r="AW36" i="7"/>
  <c r="CW20" i="7"/>
  <c r="CJ20" i="7"/>
  <c r="BW20" i="7"/>
  <c r="BJ20" i="7"/>
  <c r="AW20" i="7"/>
  <c r="DD44" i="7"/>
  <c r="CQ44" i="7"/>
  <c r="CD44" i="7"/>
  <c r="BQ44" i="7"/>
  <c r="BD44" i="7"/>
  <c r="DD105" i="7"/>
  <c r="CQ105" i="7"/>
  <c r="CD105" i="7"/>
  <c r="BQ105" i="7"/>
  <c r="BD105" i="7"/>
  <c r="CV96" i="7"/>
  <c r="CI96" i="7"/>
  <c r="BV96" i="7"/>
  <c r="BI96" i="7"/>
  <c r="AV96" i="7"/>
  <c r="CV90" i="7"/>
  <c r="BV90" i="7"/>
  <c r="CI90" i="7"/>
  <c r="BI90" i="7"/>
  <c r="AV90" i="7"/>
  <c r="CV78" i="7"/>
  <c r="CI78" i="7"/>
  <c r="BV78" i="7"/>
  <c r="BI78" i="7"/>
  <c r="AV78" i="7"/>
  <c r="CV64" i="7"/>
  <c r="CI64" i="7"/>
  <c r="BV64" i="7"/>
  <c r="BI64" i="7"/>
  <c r="AV64" i="7"/>
  <c r="CZ51" i="7"/>
  <c r="CM51" i="7"/>
  <c r="BZ51" i="7"/>
  <c r="AZ51" i="7"/>
  <c r="BM51" i="7"/>
  <c r="CZ42" i="7"/>
  <c r="CM42" i="7"/>
  <c r="BZ42" i="7"/>
  <c r="BM42" i="7"/>
  <c r="AZ42" i="7"/>
  <c r="BI24" i="7"/>
  <c r="CV24" i="7"/>
  <c r="CI24" i="7"/>
  <c r="BV24" i="7"/>
  <c r="AV24" i="7"/>
  <c r="BI10" i="7"/>
  <c r="CV10" i="7"/>
  <c r="CI10" i="7"/>
  <c r="BV10" i="7"/>
  <c r="AV10" i="7"/>
  <c r="BI6" i="7"/>
  <c r="AV6" i="7"/>
  <c r="CU165" i="7"/>
  <c r="CH165" i="7"/>
  <c r="BU165" i="7"/>
  <c r="BH165" i="7"/>
  <c r="AU165" i="7"/>
  <c r="AH140" i="9" s="1"/>
  <c r="AT140" i="9" s="1"/>
  <c r="AH165" i="7"/>
  <c r="CU111" i="7"/>
  <c r="CH111" i="7"/>
  <c r="BU111" i="7"/>
  <c r="BH111" i="7"/>
  <c r="AU111" i="7"/>
  <c r="CU102" i="7"/>
  <c r="CH102" i="7"/>
  <c r="BU102" i="7"/>
  <c r="BH102" i="7"/>
  <c r="AU102" i="7"/>
  <c r="CU95" i="7"/>
  <c r="CH95" i="7"/>
  <c r="BU95" i="7"/>
  <c r="BH95" i="7"/>
  <c r="AU95" i="7"/>
  <c r="CU83" i="7"/>
  <c r="CH83" i="7"/>
  <c r="BU83" i="7"/>
  <c r="BH83" i="7"/>
  <c r="AU83" i="7"/>
  <c r="CU64" i="7"/>
  <c r="CH64" i="7"/>
  <c r="BU64" i="7"/>
  <c r="BH64" i="7"/>
  <c r="AU64" i="7"/>
  <c r="CU50" i="7"/>
  <c r="CH50" i="7"/>
  <c r="BU50" i="7"/>
  <c r="BH50" i="7"/>
  <c r="AU50" i="7"/>
  <c r="CU44" i="7"/>
  <c r="CH44" i="7"/>
  <c r="BU44" i="7"/>
  <c r="BH44" i="7"/>
  <c r="AU44" i="7"/>
  <c r="CU26" i="7"/>
  <c r="CH26" i="7"/>
  <c r="BU26" i="7"/>
  <c r="BH26" i="7"/>
  <c r="AU26" i="7"/>
  <c r="CU21" i="7"/>
  <c r="CH21" i="7"/>
  <c r="BU21" i="7"/>
  <c r="BH21" i="7"/>
  <c r="AU21" i="7"/>
  <c r="CU13" i="7"/>
  <c r="CH13" i="7"/>
  <c r="BU13" i="7"/>
  <c r="BH13" i="7"/>
  <c r="AU13" i="7"/>
  <c r="CU110" i="7"/>
  <c r="CH110" i="7"/>
  <c r="BU110" i="7"/>
  <c r="BH110" i="7"/>
  <c r="AU110" i="7"/>
  <c r="CV169" i="7"/>
  <c r="CI169" i="7"/>
  <c r="BV169" i="7"/>
  <c r="BI169" i="7"/>
  <c r="AV169" i="7"/>
  <c r="AI169" i="7"/>
  <c r="DD143" i="7"/>
  <c r="CQ143" i="7"/>
  <c r="CD143" i="7"/>
  <c r="BQ143" i="7"/>
  <c r="BD143" i="7"/>
  <c r="AQ143" i="7"/>
  <c r="CV126" i="7"/>
  <c r="BV126" i="7"/>
  <c r="CI126" i="7"/>
  <c r="BI126" i="7"/>
  <c r="AV126" i="7"/>
  <c r="CV104" i="7"/>
  <c r="CI104" i="7"/>
  <c r="BV104" i="7"/>
  <c r="BI104" i="7"/>
  <c r="AV104" i="7"/>
  <c r="BI19" i="7"/>
  <c r="CV19" i="7"/>
  <c r="CI19" i="7"/>
  <c r="BV19" i="7"/>
  <c r="AV19" i="7"/>
  <c r="CU120" i="7"/>
  <c r="CH120" i="7"/>
  <c r="BU120" i="7"/>
  <c r="BH120" i="7"/>
  <c r="AU120" i="7"/>
  <c r="CH151" i="7"/>
  <c r="CU151" i="7"/>
  <c r="BU151" i="7"/>
  <c r="BH151" i="7"/>
  <c r="AU151" i="7"/>
  <c r="AH151" i="7"/>
  <c r="CU135" i="7"/>
  <c r="CH135" i="7"/>
  <c r="BU135" i="7"/>
  <c r="BH135" i="7"/>
  <c r="AU135" i="7"/>
  <c r="CU30" i="7"/>
  <c r="CH30" i="7"/>
  <c r="BU30" i="7"/>
  <c r="BH30" i="7"/>
  <c r="AU30" i="7"/>
  <c r="CU168" i="7"/>
  <c r="CH168" i="7"/>
  <c r="BU168" i="7"/>
  <c r="BH168" i="7"/>
  <c r="AU168" i="7"/>
  <c r="AH168" i="7"/>
  <c r="DD114" i="7"/>
  <c r="CQ114" i="7"/>
  <c r="CD114" i="7"/>
  <c r="BQ114" i="7"/>
  <c r="BD114" i="7"/>
  <c r="CZ105" i="7"/>
  <c r="CM105" i="7"/>
  <c r="BZ105" i="7"/>
  <c r="BM105" i="7"/>
  <c r="AZ105" i="7"/>
  <c r="CV94" i="7"/>
  <c r="CI94" i="7"/>
  <c r="BV94" i="7"/>
  <c r="BI94" i="7"/>
  <c r="AV94" i="7"/>
  <c r="CV88" i="7"/>
  <c r="BV88" i="7"/>
  <c r="CI88" i="7"/>
  <c r="BI88" i="7"/>
  <c r="AV88" i="7"/>
  <c r="CV76" i="7"/>
  <c r="CI76" i="7"/>
  <c r="BV76" i="7"/>
  <c r="BI76" i="7"/>
  <c r="AV76" i="7"/>
  <c r="DD68" i="7"/>
  <c r="CQ68" i="7"/>
  <c r="CD68" i="7"/>
  <c r="BD68" i="7"/>
  <c r="BQ68" i="7"/>
  <c r="CV62" i="7"/>
  <c r="CI62" i="7"/>
  <c r="BV62" i="7"/>
  <c r="BI62" i="7"/>
  <c r="AV62" i="7"/>
  <c r="CV49" i="7"/>
  <c r="CI49" i="7"/>
  <c r="BV49" i="7"/>
  <c r="BI49" i="7"/>
  <c r="AV49" i="7"/>
  <c r="CZ39" i="7"/>
  <c r="CM39" i="7"/>
  <c r="BZ39" i="7"/>
  <c r="BM39" i="7"/>
  <c r="AZ39" i="7"/>
  <c r="BI18" i="7"/>
  <c r="CV18" i="7"/>
  <c r="CI18" i="7"/>
  <c r="BV18" i="7"/>
  <c r="AV18" i="7"/>
  <c r="CU174" i="7"/>
  <c r="CH174" i="7"/>
  <c r="BU174" i="7"/>
  <c r="BH174" i="7"/>
  <c r="AU174" i="7"/>
  <c r="AH174" i="7"/>
  <c r="CU149" i="7"/>
  <c r="CH149" i="7"/>
  <c r="BU149" i="7"/>
  <c r="BH149" i="7"/>
  <c r="AU149" i="7"/>
  <c r="AH149" i="7"/>
  <c r="CU108" i="7"/>
  <c r="CH108" i="7"/>
  <c r="BU108" i="7"/>
  <c r="BH108" i="7"/>
  <c r="AU108" i="7"/>
  <c r="CU100" i="7"/>
  <c r="CH100" i="7"/>
  <c r="BU100" i="7"/>
  <c r="BH100" i="7"/>
  <c r="AU100" i="7"/>
  <c r="CU91" i="7"/>
  <c r="CH91" i="7"/>
  <c r="BU91" i="7"/>
  <c r="BH91" i="7"/>
  <c r="AU91" i="7"/>
  <c r="CU79" i="7"/>
  <c r="CH79" i="7"/>
  <c r="BU79" i="7"/>
  <c r="BH79" i="7"/>
  <c r="AU79" i="7"/>
  <c r="CU71" i="7"/>
  <c r="CH71" i="7"/>
  <c r="BU71" i="7"/>
  <c r="BH71" i="7"/>
  <c r="AU71" i="7"/>
  <c r="CU56" i="7"/>
  <c r="CH56" i="7"/>
  <c r="BU56" i="7"/>
  <c r="BH56" i="7"/>
  <c r="AU56" i="7"/>
  <c r="CU48" i="7"/>
  <c r="CH48" i="7"/>
  <c r="BU48" i="7"/>
  <c r="BH48" i="7"/>
  <c r="AU48" i="7"/>
  <c r="CU34" i="7"/>
  <c r="CH34" i="7"/>
  <c r="BU34" i="7"/>
  <c r="BH34" i="7"/>
  <c r="AU34" i="7"/>
  <c r="CU25" i="7"/>
  <c r="CH25" i="7"/>
  <c r="BU25" i="7"/>
  <c r="BH25" i="7"/>
  <c r="AU25" i="7"/>
  <c r="CU20" i="7"/>
  <c r="CH20" i="7"/>
  <c r="BU20" i="7"/>
  <c r="BH20" i="7"/>
  <c r="AU20" i="7"/>
  <c r="CU12" i="7"/>
  <c r="CH12" i="7"/>
  <c r="BU12" i="7"/>
  <c r="BH12" i="7"/>
  <c r="AU12" i="7"/>
  <c r="CV168" i="7"/>
  <c r="CI168" i="7"/>
  <c r="BV168" i="7"/>
  <c r="BI168" i="7"/>
  <c r="AV168" i="7"/>
  <c r="AI168" i="7"/>
  <c r="CZ123" i="7"/>
  <c r="CM123" i="7"/>
  <c r="BZ123" i="7"/>
  <c r="AZ123" i="7"/>
  <c r="BM123" i="7"/>
  <c r="CV86" i="7"/>
  <c r="CI86" i="7"/>
  <c r="BV86" i="7"/>
  <c r="BI86" i="7"/>
  <c r="AV86" i="7"/>
  <c r="DD63" i="7"/>
  <c r="CQ63" i="7"/>
  <c r="CD63" i="7"/>
  <c r="BQ63" i="7"/>
  <c r="BD63" i="7"/>
  <c r="CU175" i="7"/>
  <c r="CH175" i="7"/>
  <c r="BU175" i="7"/>
  <c r="BH175" i="7"/>
  <c r="AU175" i="7"/>
  <c r="AH175" i="7"/>
  <c r="CU145" i="7"/>
  <c r="CH145" i="7"/>
  <c r="BU145" i="7"/>
  <c r="BH145" i="7"/>
  <c r="AU145" i="7"/>
  <c r="AH145" i="7"/>
  <c r="CU94" i="7"/>
  <c r="CH94" i="7"/>
  <c r="BU94" i="7"/>
  <c r="BH94" i="7"/>
  <c r="AU94" i="7"/>
  <c r="CU14" i="7"/>
  <c r="CH14" i="7"/>
  <c r="BU14" i="7"/>
  <c r="BH14" i="7"/>
  <c r="AU14" i="7"/>
  <c r="CU97" i="7"/>
  <c r="CH97" i="7"/>
  <c r="BU97" i="7"/>
  <c r="BH97" i="7"/>
  <c r="AU97" i="7"/>
  <c r="CV67" i="7"/>
  <c r="CI67" i="7"/>
  <c r="BV67" i="7"/>
  <c r="BI67" i="7"/>
  <c r="AV67" i="7"/>
  <c r="AN81" i="9"/>
  <c r="AN84" i="9"/>
  <c r="AO90" i="9"/>
  <c r="AP90" i="9"/>
  <c r="AP84" i="9"/>
  <c r="AS96" i="9"/>
  <c r="AN79" i="9"/>
  <c r="AR90" i="9"/>
  <c r="AS97" i="9"/>
  <c r="X115" i="9"/>
  <c r="AD117" i="9"/>
  <c r="AL115" i="9"/>
  <c r="AN117" i="9"/>
  <c r="AL117" i="9"/>
  <c r="U118" i="9"/>
  <c r="AC133" i="9"/>
  <c r="AA117" i="9"/>
  <c r="AC117" i="9"/>
  <c r="AB118" i="9"/>
  <c r="AC125" i="9"/>
  <c r="W122" i="9"/>
  <c r="AD129" i="9"/>
  <c r="AC132" i="9"/>
  <c r="BV168" i="21"/>
  <c r="AC130" i="9"/>
  <c r="AB131" i="9"/>
  <c r="Y142" i="9"/>
  <c r="S142" i="9"/>
  <c r="W142" i="9"/>
  <c r="X135" i="9"/>
  <c r="AV168" i="21"/>
  <c r="CI168" i="21"/>
  <c r="Z120" i="9"/>
  <c r="W139" i="9"/>
  <c r="AA121" i="9"/>
  <c r="Y131" i="9"/>
  <c r="Y129" i="9"/>
  <c r="W135" i="9"/>
  <c r="Z135" i="9"/>
  <c r="AR189" i="21"/>
  <c r="AC153" i="9" s="1"/>
  <c r="AC164" i="9" s="1"/>
  <c r="AD139" i="9"/>
  <c r="AS120" i="9"/>
  <c r="BY202" i="7"/>
  <c r="BV128" i="21"/>
  <c r="AB139" i="9"/>
  <c r="AK90" i="9"/>
  <c r="AR122" i="9"/>
  <c r="AL123" i="9"/>
  <c r="Y118" i="9"/>
  <c r="AS90" i="9"/>
  <c r="V53" i="9"/>
  <c r="AR53" i="9"/>
  <c r="Z18" i="9"/>
  <c r="AJ53" i="9"/>
  <c r="Z123" i="9"/>
  <c r="AP18" i="9"/>
  <c r="AZ192" i="21"/>
  <c r="AB18" i="9"/>
  <c r="AL120" i="9"/>
  <c r="W126" i="9"/>
  <c r="AD142" i="9"/>
  <c r="CV128" i="21"/>
  <c r="AI68" i="9"/>
  <c r="Z118" i="9"/>
  <c r="S80" i="9"/>
  <c r="X134" i="9"/>
  <c r="AC129" i="9"/>
  <c r="AL90" i="9"/>
  <c r="X18" i="9"/>
  <c r="CV176" i="21"/>
  <c r="AI18" i="9"/>
  <c r="BR191" i="21"/>
  <c r="AR191" i="21" s="1"/>
  <c r="AC155" i="9" s="1"/>
  <c r="AC166" i="9" s="1"/>
  <c r="BL191" i="21"/>
  <c r="BO191" i="21"/>
  <c r="AO191" i="21" s="1"/>
  <c r="Z155" i="9" s="1"/>
  <c r="Z166" i="9" s="1"/>
  <c r="AB96" i="9"/>
  <c r="BJ191" i="21"/>
  <c r="Z97" i="9"/>
  <c r="BP191" i="21"/>
  <c r="AP191" i="21" s="1"/>
  <c r="AA155" i="9" s="1"/>
  <c r="AA166" i="9" s="1"/>
  <c r="BQ191" i="21"/>
  <c r="AQ191" i="21" s="1"/>
  <c r="AB155" i="9" s="1"/>
  <c r="AB166" i="9" s="1"/>
  <c r="BS191" i="21"/>
  <c r="AS191" i="21" s="1"/>
  <c r="AD155" i="9" s="1"/>
  <c r="AD166" i="9" s="1"/>
  <c r="W80" i="9"/>
  <c r="X123" i="9"/>
  <c r="AV176" i="21"/>
  <c r="Z132" i="9"/>
  <c r="AV84" i="21"/>
  <c r="AN190" i="21"/>
  <c r="Y154" i="9" s="1"/>
  <c r="Y165" i="9" s="1"/>
  <c r="BN191" i="21"/>
  <c r="AN191" i="21" s="1"/>
  <c r="Y155" i="9" s="1"/>
  <c r="Y166" i="9" s="1"/>
  <c r="Y139" i="9"/>
  <c r="AD119" i="9"/>
  <c r="Z139" i="9"/>
  <c r="AD118" i="9"/>
  <c r="Y104" i="9"/>
  <c r="Z142" i="9"/>
  <c r="AP120" i="9"/>
  <c r="AH68" i="9"/>
  <c r="U119" i="9"/>
  <c r="V31" i="9"/>
  <c r="G31" i="9" s="1"/>
  <c r="AA66" i="9"/>
  <c r="AJ29" i="9"/>
  <c r="T104" i="9"/>
  <c r="AB101" i="9"/>
  <c r="X104" i="9"/>
  <c r="X101" i="9"/>
  <c r="V66" i="9"/>
  <c r="G66" i="9" s="1"/>
  <c r="AD101" i="9"/>
  <c r="S104" i="9"/>
  <c r="AS104" i="9"/>
  <c r="AB104" i="9"/>
  <c r="AA104" i="9"/>
  <c r="AA101" i="9"/>
  <c r="AK142" i="9"/>
  <c r="BD104" i="21"/>
  <c r="AB114" i="9" s="1"/>
  <c r="BZ168" i="21"/>
  <c r="V142" i="9"/>
  <c r="AN31" i="9"/>
  <c r="AN101" i="9"/>
  <c r="AD66" i="9"/>
  <c r="W101" i="9"/>
  <c r="AC104" i="9"/>
  <c r="AB135" i="9"/>
  <c r="T2" i="18"/>
  <c r="AP66" i="9"/>
  <c r="AR119" i="9"/>
  <c r="AO31" i="9"/>
  <c r="AO66" i="9"/>
  <c r="K66" i="9" s="1"/>
  <c r="AP142" i="9"/>
  <c r="AM66" i="9"/>
  <c r="AM31" i="9"/>
  <c r="AS66" i="9"/>
  <c r="AP31" i="9"/>
  <c r="AN139" i="9"/>
  <c r="AD124" i="9"/>
  <c r="AC119" i="9"/>
  <c r="W134" i="9"/>
  <c r="Z33" i="9"/>
  <c r="AA134" i="9"/>
  <c r="AD134" i="9"/>
  <c r="Y134" i="9"/>
  <c r="Z134" i="9"/>
  <c r="AC134" i="9"/>
  <c r="AN104" i="9"/>
  <c r="AS101" i="9"/>
  <c r="AR101" i="9"/>
  <c r="T31" i="9"/>
  <c r="AB31" i="9"/>
  <c r="X119" i="9"/>
  <c r="AH31" i="9"/>
  <c r="Z101" i="9"/>
  <c r="W104" i="9"/>
  <c r="AK68" i="9"/>
  <c r="AS142" i="9"/>
  <c r="AB29" i="9"/>
  <c r="AH66" i="9"/>
  <c r="D66" i="9" s="1"/>
  <c r="AA68" i="9"/>
  <c r="AR68" i="9"/>
  <c r="Z68" i="9"/>
  <c r="AL139" i="9"/>
  <c r="U68" i="9"/>
  <c r="X139" i="9"/>
  <c r="S68" i="9"/>
  <c r="AB66" i="9"/>
  <c r="X66" i="9"/>
  <c r="AR139" i="9"/>
  <c r="Z104" i="9"/>
  <c r="AR142" i="9"/>
  <c r="AP68" i="9"/>
  <c r="V68" i="9"/>
  <c r="AO142" i="9"/>
  <c r="AS139" i="9"/>
  <c r="AO139" i="9"/>
  <c r="AN68" i="9"/>
  <c r="J68" i="9" s="1"/>
  <c r="AL68" i="9"/>
  <c r="H68" i="9" s="1"/>
  <c r="AD68" i="9"/>
  <c r="W66" i="9"/>
  <c r="AI66" i="9"/>
  <c r="AR66" i="9"/>
  <c r="AL104" i="9"/>
  <c r="AP104" i="9"/>
  <c r="AN142" i="9"/>
  <c r="AB68" i="9"/>
  <c r="AC68" i="9"/>
  <c r="AP139" i="9"/>
  <c r="AL142" i="9"/>
  <c r="X68" i="9"/>
  <c r="AK139" i="9"/>
  <c r="AS68" i="9"/>
  <c r="AJ68" i="9"/>
  <c r="AA142" i="9"/>
  <c r="U66" i="9"/>
  <c r="Y66" i="9"/>
  <c r="J66" i="9" s="1"/>
  <c r="T66" i="9"/>
  <c r="AL66" i="9"/>
  <c r="V104" i="9"/>
  <c r="AD104" i="9"/>
  <c r="T68" i="9"/>
  <c r="AC66" i="9"/>
  <c r="AR31" i="9"/>
  <c r="AQ66" i="9"/>
  <c r="AJ66" i="9"/>
  <c r="AR104" i="9"/>
  <c r="AK104" i="9"/>
  <c r="AE67" i="9"/>
  <c r="AT67" i="9"/>
  <c r="X33" i="9"/>
  <c r="Z29" i="9"/>
  <c r="U31" i="9"/>
  <c r="AA31" i="9"/>
  <c r="AL101" i="9"/>
  <c r="AO101" i="9"/>
  <c r="AO68" i="9"/>
  <c r="W33" i="9"/>
  <c r="W119" i="9"/>
  <c r="AN33" i="9"/>
  <c r="W31" i="9"/>
  <c r="S31" i="9"/>
  <c r="Y101" i="9"/>
  <c r="AR33" i="9"/>
  <c r="Y33" i="9"/>
  <c r="Y31" i="9"/>
  <c r="AL31" i="9"/>
  <c r="AK101" i="9"/>
  <c r="AO33" i="9"/>
  <c r="AL33" i="9"/>
  <c r="AC33" i="9"/>
  <c r="X31" i="9"/>
  <c r="AC31" i="9"/>
  <c r="AQ31" i="9"/>
  <c r="AJ31" i="9"/>
  <c r="AI31" i="9"/>
  <c r="AP101" i="9"/>
  <c r="AE32" i="9"/>
  <c r="AT32" i="9"/>
  <c r="AU32" i="9" s="1"/>
  <c r="AR134" i="9"/>
  <c r="X133" i="9"/>
  <c r="AB134" i="9"/>
  <c r="AA135" i="9"/>
  <c r="AS31" i="9"/>
  <c r="AN120" i="9"/>
  <c r="Z133" i="9"/>
  <c r="AK120" i="9"/>
  <c r="Y123" i="9"/>
  <c r="AR123" i="9"/>
  <c r="Z31" i="9"/>
  <c r="AA126" i="9"/>
  <c r="AO120" i="9"/>
  <c r="AC113" i="9"/>
  <c r="AD31" i="9"/>
  <c r="AB136" i="9"/>
  <c r="T115" i="9"/>
  <c r="AC115" i="9"/>
  <c r="W137" i="9"/>
  <c r="AS29" i="9"/>
  <c r="AB53" i="9"/>
  <c r="M53" i="9" s="1"/>
  <c r="AB64" i="9"/>
  <c r="AS64" i="9"/>
  <c r="Y53" i="9"/>
  <c r="AN118" i="9"/>
  <c r="AN135" i="9"/>
  <c r="AR118" i="9"/>
  <c r="AK118" i="9"/>
  <c r="CD202" i="7"/>
  <c r="AA128" i="9"/>
  <c r="T29" i="9"/>
  <c r="AH64" i="9"/>
  <c r="AP64" i="9"/>
  <c r="AL82" i="9"/>
  <c r="AM29" i="9"/>
  <c r="AJ64" i="9"/>
  <c r="AH29" i="9"/>
  <c r="T64" i="9"/>
  <c r="AK64" i="9"/>
  <c r="AN64" i="9"/>
  <c r="AS134" i="9"/>
  <c r="AN122" i="9"/>
  <c r="AQ82" i="9"/>
  <c r="AP135" i="9"/>
  <c r="AO136" i="9"/>
  <c r="X29" i="9"/>
  <c r="X64" i="9"/>
  <c r="AK29" i="9"/>
  <c r="W64" i="9"/>
  <c r="Y29" i="9"/>
  <c r="Z64" i="9"/>
  <c r="AO29" i="9"/>
  <c r="AO64" i="9"/>
  <c r="AR29" i="9"/>
  <c r="V29" i="9"/>
  <c r="AD29" i="9"/>
  <c r="O29" i="9" s="1"/>
  <c r="Y64" i="9"/>
  <c r="AC64" i="9"/>
  <c r="AC29" i="9"/>
  <c r="AR64" i="9"/>
  <c r="AI29" i="9"/>
  <c r="AA64" i="9"/>
  <c r="S29" i="9"/>
  <c r="AD64" i="9"/>
  <c r="AA29" i="9"/>
  <c r="U64" i="9"/>
  <c r="U29" i="9"/>
  <c r="F29" i="9" s="1"/>
  <c r="AI64" i="9"/>
  <c r="AQ29" i="9"/>
  <c r="AL29" i="9"/>
  <c r="W29" i="9"/>
  <c r="S64" i="9"/>
  <c r="V64" i="9"/>
  <c r="AQ64" i="9"/>
  <c r="AL64" i="9"/>
  <c r="AN29" i="9"/>
  <c r="AP128" i="9"/>
  <c r="Y128" i="9"/>
  <c r="U115" i="9"/>
  <c r="W115" i="9"/>
  <c r="AB115" i="9"/>
  <c r="S115" i="9"/>
  <c r="AA115" i="9"/>
  <c r="V184" i="21"/>
  <c r="AS135" i="9"/>
  <c r="AS122" i="9"/>
  <c r="DD104" i="21"/>
  <c r="DD3" i="21" s="1"/>
  <c r="DD1" i="21" s="1"/>
  <c r="AY208" i="7"/>
  <c r="AD62" i="9"/>
  <c r="AR128" i="9"/>
  <c r="AB133" i="9"/>
  <c r="AL136" i="9"/>
  <c r="V209" i="7"/>
  <c r="AI101" i="7"/>
  <c r="AS102" i="7"/>
  <c r="AS76" i="9" s="1"/>
  <c r="AI120" i="7"/>
  <c r="AL106" i="7"/>
  <c r="AI117" i="7"/>
  <c r="AH40" i="7"/>
  <c r="AA183" i="21"/>
  <c r="AK117" i="7"/>
  <c r="AK83" i="9" s="1"/>
  <c r="U183" i="21"/>
  <c r="BH176" i="21"/>
  <c r="AH176" i="21"/>
  <c r="AM121" i="7"/>
  <c r="W90" i="9"/>
  <c r="AE209" i="7"/>
  <c r="AR100" i="7"/>
  <c r="AR76" i="9" s="1"/>
  <c r="AQ92" i="7"/>
  <c r="W208" i="7"/>
  <c r="AJ137" i="7"/>
  <c r="AJ115" i="7"/>
  <c r="AJ113" i="7"/>
  <c r="AJ110" i="7"/>
  <c r="AJ105" i="7"/>
  <c r="AJ102" i="7"/>
  <c r="AJ98" i="7"/>
  <c r="AJ95" i="7"/>
  <c r="AJ94" i="7"/>
  <c r="AJ71" i="7"/>
  <c r="AJ44" i="7"/>
  <c r="AJ32" i="7"/>
  <c r="AJ7" i="7"/>
  <c r="BN5" i="7"/>
  <c r="AN5" i="7"/>
  <c r="AN90" i="9" s="1"/>
  <c r="AQ114" i="7"/>
  <c r="AI96" i="7"/>
  <c r="AI94" i="7"/>
  <c r="AM93" i="7"/>
  <c r="AI79" i="7"/>
  <c r="AQ74" i="7"/>
  <c r="AI62" i="7"/>
  <c r="AI59" i="7"/>
  <c r="AI58" i="7"/>
  <c r="AI39" i="7"/>
  <c r="AQ25" i="7"/>
  <c r="AM11" i="7"/>
  <c r="AH125" i="7"/>
  <c r="AH111" i="7"/>
  <c r="AH103" i="7"/>
  <c r="AH102" i="7"/>
  <c r="AH91" i="7"/>
  <c r="AH72" i="7"/>
  <c r="AH64" i="7"/>
  <c r="AH57" i="7"/>
  <c r="AH21" i="7"/>
  <c r="AM123" i="7"/>
  <c r="AI42" i="7"/>
  <c r="AI19" i="7"/>
  <c r="AH135" i="7"/>
  <c r="AH94" i="7"/>
  <c r="BK26" i="21"/>
  <c r="AK26" i="21"/>
  <c r="BH89" i="21"/>
  <c r="AH89" i="21"/>
  <c r="CK98" i="21"/>
  <c r="BK98" i="21"/>
  <c r="AK98" i="21"/>
  <c r="BU109" i="21"/>
  <c r="BH109" i="21"/>
  <c r="AH109" i="21"/>
  <c r="S101" i="9" s="1"/>
  <c r="BK118" i="21"/>
  <c r="AK118" i="21"/>
  <c r="BJ119" i="21"/>
  <c r="AJ119" i="21"/>
  <c r="BJ123" i="21"/>
  <c r="AJ123" i="21"/>
  <c r="BH125" i="21"/>
  <c r="AH125" i="21"/>
  <c r="S86" i="9" s="1"/>
  <c r="BJ135" i="21"/>
  <c r="AJ135" i="21"/>
  <c r="U79" i="9" s="1"/>
  <c r="BK142" i="21"/>
  <c r="AK142" i="21"/>
  <c r="BI148" i="21"/>
  <c r="AI148" i="21"/>
  <c r="BI152" i="21"/>
  <c r="AI152" i="21"/>
  <c r="BI176" i="21"/>
  <c r="AI176" i="21"/>
  <c r="AD192" i="21"/>
  <c r="V79" i="9"/>
  <c r="BX58" i="21"/>
  <c r="BK58" i="21"/>
  <c r="AK58" i="21"/>
  <c r="V80" i="9" s="1"/>
  <c r="BW139" i="21"/>
  <c r="BJ139" i="21"/>
  <c r="AJ139" i="21"/>
  <c r="BJ99" i="21"/>
  <c r="AJ99" i="21"/>
  <c r="BK178" i="21"/>
  <c r="AK178" i="21"/>
  <c r="V98" i="9" s="1"/>
  <c r="AE98" i="9" s="1"/>
  <c r="AI124" i="7"/>
  <c r="AJ135" i="7"/>
  <c r="AE201" i="7"/>
  <c r="AR140" i="7"/>
  <c r="AR97" i="9" s="1"/>
  <c r="AL97" i="9"/>
  <c r="AK88" i="7"/>
  <c r="AK79" i="9" s="1"/>
  <c r="X193" i="21"/>
  <c r="AJ134" i="7"/>
  <c r="AJ82" i="7"/>
  <c r="BI5" i="21"/>
  <c r="AI5" i="21"/>
  <c r="AM112" i="7"/>
  <c r="AQ105" i="7"/>
  <c r="AM99" i="7"/>
  <c r="AQ98" i="7"/>
  <c r="AI76" i="7"/>
  <c r="AI61" i="7"/>
  <c r="AI56" i="7"/>
  <c r="AM47" i="7"/>
  <c r="AI18" i="7"/>
  <c r="AI6" i="7"/>
  <c r="AH102" i="9"/>
  <c r="AT102" i="9" s="1"/>
  <c r="AH134" i="7"/>
  <c r="AH128" i="7"/>
  <c r="AH96" i="7"/>
  <c r="AH85" i="7"/>
  <c r="AH60" i="7"/>
  <c r="AH58" i="7"/>
  <c r="AH54" i="7"/>
  <c r="AH48" i="7"/>
  <c r="AH46" i="7"/>
  <c r="AH44" i="7"/>
  <c r="AH34" i="7"/>
  <c r="AH28" i="7"/>
  <c r="AH26" i="7"/>
  <c r="AH24" i="7"/>
  <c r="AH18" i="7"/>
  <c r="AH104" i="9" s="1"/>
  <c r="AH12" i="7"/>
  <c r="AH10" i="7"/>
  <c r="BH9" i="21"/>
  <c r="AH9" i="21"/>
  <c r="S95" i="9" s="1"/>
  <c r="AL14" i="7"/>
  <c r="AL95" i="9" s="1"/>
  <c r="AH55" i="7"/>
  <c r="AH14" i="7"/>
  <c r="AH97" i="7"/>
  <c r="AH31" i="7"/>
  <c r="CW35" i="21"/>
  <c r="BJ35" i="21"/>
  <c r="AJ35" i="21"/>
  <c r="BJ71" i="21"/>
  <c r="BJ190" i="21" s="1"/>
  <c r="AJ71" i="21"/>
  <c r="U85" i="9" s="1"/>
  <c r="BK78" i="21"/>
  <c r="AK78" i="21"/>
  <c r="BI84" i="21"/>
  <c r="AI84" i="21"/>
  <c r="BH93" i="21"/>
  <c r="AH93" i="21"/>
  <c r="U191" i="21"/>
  <c r="BH101" i="21"/>
  <c r="AH101" i="21"/>
  <c r="X191" i="21"/>
  <c r="BK102" i="21"/>
  <c r="AK102" i="21"/>
  <c r="BH105" i="21"/>
  <c r="AH105" i="21"/>
  <c r="BK106" i="21"/>
  <c r="AK106" i="21"/>
  <c r="BK110" i="21"/>
  <c r="AK110" i="21"/>
  <c r="V101" i="9" s="1"/>
  <c r="BH113" i="21"/>
  <c r="AH113" i="21"/>
  <c r="BJ115" i="21"/>
  <c r="AJ115" i="21"/>
  <c r="BI128" i="21"/>
  <c r="AI128" i="21"/>
  <c r="T86" i="9" s="1"/>
  <c r="BH129" i="21"/>
  <c r="AH129" i="21"/>
  <c r="BJ131" i="21"/>
  <c r="AJ131" i="21"/>
  <c r="U89" i="9" s="1"/>
  <c r="BH133" i="21"/>
  <c r="AH133" i="21"/>
  <c r="BI136" i="21"/>
  <c r="AI136" i="21"/>
  <c r="BK138" i="21"/>
  <c r="AK138" i="21"/>
  <c r="V97" i="9" s="1"/>
  <c r="BK150" i="21"/>
  <c r="AK150" i="21"/>
  <c r="BJ151" i="21"/>
  <c r="AJ151" i="21"/>
  <c r="BI156" i="21"/>
  <c r="AI156" i="21"/>
  <c r="BJ159" i="21"/>
  <c r="AJ159" i="21"/>
  <c r="CV160" i="21"/>
  <c r="BI160" i="21"/>
  <c r="AI160" i="21"/>
  <c r="BH161" i="21"/>
  <c r="AH161" i="21"/>
  <c r="BI168" i="21"/>
  <c r="AI168" i="21"/>
  <c r="BK170" i="21"/>
  <c r="AK170" i="21"/>
  <c r="V103" i="9" s="1"/>
  <c r="AE103" i="9" s="1"/>
  <c r="BH173" i="21"/>
  <c r="AH173" i="21"/>
  <c r="BW39" i="21"/>
  <c r="BJ39" i="21"/>
  <c r="AJ39" i="21"/>
  <c r="BW19" i="21"/>
  <c r="BJ19" i="21"/>
  <c r="AJ19" i="21"/>
  <c r="U104" i="9" s="1"/>
  <c r="BI132" i="21"/>
  <c r="AI132" i="21"/>
  <c r="T89" i="9" s="1"/>
  <c r="AP121" i="7"/>
  <c r="AP83" i="9" s="1"/>
  <c r="AL105" i="7"/>
  <c r="AJ100" i="7"/>
  <c r="AJ56" i="7"/>
  <c r="AJ15" i="7"/>
  <c r="AJ8" i="7"/>
  <c r="AV5" i="21"/>
  <c r="AF193" i="21"/>
  <c r="BS139" i="21"/>
  <c r="AS139" i="21"/>
  <c r="AD97" i="9" s="1"/>
  <c r="AI116" i="7"/>
  <c r="AK97" i="9"/>
  <c r="BL112" i="21"/>
  <c r="BL193" i="21" s="1"/>
  <c r="AL112" i="21"/>
  <c r="W83" i="9" s="1"/>
  <c r="AC193" i="21"/>
  <c r="AA82" i="9"/>
  <c r="AF201" i="7"/>
  <c r="AS121" i="7"/>
  <c r="AS83" i="9" s="1"/>
  <c r="V183" i="21"/>
  <c r="AA209" i="7"/>
  <c r="AN100" i="7"/>
  <c r="AN76" i="9" s="1"/>
  <c r="AJ65" i="7"/>
  <c r="AJ116" i="7"/>
  <c r="AJ114" i="7"/>
  <c r="AJ90" i="7"/>
  <c r="AJ77" i="7"/>
  <c r="AJ75" i="7"/>
  <c r="AJ60" i="7"/>
  <c r="AJ54" i="7"/>
  <c r="AJ50" i="7"/>
  <c r="AJ36" i="7"/>
  <c r="AJ24" i="7"/>
  <c r="AJ20" i="7"/>
  <c r="AQ44" i="7"/>
  <c r="AH51" i="7"/>
  <c r="AB193" i="21"/>
  <c r="BO183" i="21"/>
  <c r="AO183" i="21" s="1"/>
  <c r="Z75" i="9"/>
  <c r="AI91" i="7"/>
  <c r="AI88" i="7"/>
  <c r="AM80" i="7"/>
  <c r="AQ68" i="7"/>
  <c r="AM51" i="7"/>
  <c r="AI49" i="7"/>
  <c r="AQ43" i="7"/>
  <c r="AM42" i="7"/>
  <c r="AI24" i="7"/>
  <c r="AI17" i="7"/>
  <c r="AH112" i="7"/>
  <c r="AH108" i="7"/>
  <c r="AH105" i="7"/>
  <c r="AH100" i="7"/>
  <c r="AH79" i="7"/>
  <c r="AH20" i="7"/>
  <c r="BW159" i="21"/>
  <c r="AH110" i="7"/>
  <c r="AM110" i="7"/>
  <c r="AI104" i="7"/>
  <c r="AI86" i="7"/>
  <c r="AI69" i="7"/>
  <c r="AQ63" i="7"/>
  <c r="AM41" i="7"/>
  <c r="AM82" i="9" s="1"/>
  <c r="AH93" i="7"/>
  <c r="BJ31" i="21"/>
  <c r="AJ31" i="21"/>
  <c r="BH37" i="21"/>
  <c r="AH37" i="21"/>
  <c r="S97" i="9" s="1"/>
  <c r="BK54" i="21"/>
  <c r="AK54" i="21"/>
  <c r="V81" i="9" s="1"/>
  <c r="BJ95" i="21"/>
  <c r="AJ95" i="21"/>
  <c r="BI104" i="21"/>
  <c r="AI104" i="21"/>
  <c r="BK114" i="21"/>
  <c r="AK114" i="21"/>
  <c r="BH121" i="21"/>
  <c r="AH121" i="21"/>
  <c r="BK122" i="21"/>
  <c r="AK122" i="21"/>
  <c r="BK126" i="21"/>
  <c r="AK126" i="21"/>
  <c r="BJ127" i="21"/>
  <c r="AJ127" i="21"/>
  <c r="U86" i="9" s="1"/>
  <c r="BH141" i="21"/>
  <c r="AH141" i="21"/>
  <c r="BH153" i="21"/>
  <c r="AH153" i="21"/>
  <c r="BH157" i="21"/>
  <c r="AH157" i="21"/>
  <c r="BH165" i="21"/>
  <c r="AH165" i="21"/>
  <c r="S102" i="9" s="1"/>
  <c r="AE102" i="9" s="1"/>
  <c r="BK174" i="21"/>
  <c r="AK174" i="21"/>
  <c r="BJ175" i="21"/>
  <c r="AJ175" i="21"/>
  <c r="BH177" i="21"/>
  <c r="AH177" i="21"/>
  <c r="T101" i="9"/>
  <c r="T81" i="9"/>
  <c r="T75" i="9"/>
  <c r="CH77" i="21"/>
  <c r="BH77" i="21"/>
  <c r="AH77" i="21"/>
  <c r="AX158" i="21"/>
  <c r="BK158" i="21"/>
  <c r="AK158" i="21"/>
  <c r="AI67" i="7"/>
  <c r="AV88" i="21"/>
  <c r="BI88" i="21"/>
  <c r="AI88" i="21"/>
  <c r="CI116" i="21"/>
  <c r="BI116" i="21"/>
  <c r="AI116" i="21"/>
  <c r="AM124" i="7"/>
  <c r="AM86" i="9" s="1"/>
  <c r="AE202" i="7"/>
  <c r="AR86" i="7"/>
  <c r="AR79" i="9" s="1"/>
  <c r="AP127" i="7"/>
  <c r="AE192" i="21"/>
  <c r="BR171" i="21"/>
  <c r="BR193" i="21" s="1"/>
  <c r="AR171" i="21"/>
  <c r="AC97" i="9" s="1"/>
  <c r="AM120" i="7"/>
  <c r="BM116" i="21"/>
  <c r="BM193" i="21" s="1"/>
  <c r="AM116" i="21"/>
  <c r="X83" i="9" s="1"/>
  <c r="AJ131" i="7"/>
  <c r="AJ89" i="9" s="1"/>
  <c r="AJ128" i="7"/>
  <c r="AJ86" i="9" s="1"/>
  <c r="AJ123" i="7"/>
  <c r="AJ87" i="7"/>
  <c r="AJ47" i="7"/>
  <c r="AJ28" i="7"/>
  <c r="AJ97" i="9" s="1"/>
  <c r="AH141" i="7"/>
  <c r="BS6" i="21"/>
  <c r="AS6" i="21"/>
  <c r="BM5" i="21"/>
  <c r="AM5" i="21"/>
  <c r="AI111" i="7"/>
  <c r="AM105" i="7"/>
  <c r="AI90" i="7"/>
  <c r="AI78" i="7"/>
  <c r="AI65" i="7"/>
  <c r="AI64" i="7"/>
  <c r="AM39" i="7"/>
  <c r="AI10" i="7"/>
  <c r="AH98" i="7"/>
  <c r="AH95" i="7"/>
  <c r="AH87" i="7"/>
  <c r="AH83" i="7"/>
  <c r="AH71" i="7"/>
  <c r="AH56" i="7"/>
  <c r="AH50" i="7"/>
  <c r="AH45" i="7"/>
  <c r="AH27" i="7"/>
  <c r="AH25" i="7"/>
  <c r="AH23" i="7"/>
  <c r="AH16" i="7"/>
  <c r="AH13" i="7"/>
  <c r="CJ159" i="21"/>
  <c r="AC122" i="9"/>
  <c r="AI140" i="7"/>
  <c r="AI133" i="7"/>
  <c r="AI126" i="7"/>
  <c r="AI121" i="7"/>
  <c r="AI5" i="7"/>
  <c r="BI5" i="7"/>
  <c r="AH120" i="7"/>
  <c r="AH30" i="7"/>
  <c r="AH70" i="7"/>
  <c r="CV96" i="21"/>
  <c r="BI96" i="21"/>
  <c r="AI96" i="21"/>
  <c r="BH97" i="21"/>
  <c r="AH97" i="21"/>
  <c r="V191" i="21"/>
  <c r="BI100" i="21"/>
  <c r="AI100" i="21"/>
  <c r="BQ104" i="21"/>
  <c r="AQ104" i="21"/>
  <c r="AB76" i="9" s="1"/>
  <c r="AV108" i="21"/>
  <c r="BI108" i="21"/>
  <c r="AI108" i="21"/>
  <c r="BV112" i="21"/>
  <c r="BI112" i="21"/>
  <c r="AI112" i="21"/>
  <c r="BH117" i="21"/>
  <c r="AH117" i="21"/>
  <c r="BK130" i="21"/>
  <c r="AK130" i="21"/>
  <c r="V89" i="9" s="1"/>
  <c r="BH137" i="21"/>
  <c r="AH137" i="21"/>
  <c r="BI140" i="21"/>
  <c r="AI140" i="21"/>
  <c r="BJ143" i="21"/>
  <c r="AJ143" i="21"/>
  <c r="BI144" i="21"/>
  <c r="AI144" i="21"/>
  <c r="BK146" i="21"/>
  <c r="AK146" i="21"/>
  <c r="BJ147" i="21"/>
  <c r="AJ147" i="21"/>
  <c r="BJ155" i="21"/>
  <c r="AJ155" i="21"/>
  <c r="BJ163" i="21"/>
  <c r="AJ163" i="21"/>
  <c r="U100" i="9" s="1"/>
  <c r="CI164" i="21"/>
  <c r="BI164" i="21"/>
  <c r="AI164" i="21"/>
  <c r="T100" i="9" s="1"/>
  <c r="BJ167" i="21"/>
  <c r="AJ167" i="21"/>
  <c r="AZ168" i="21"/>
  <c r="BM168" i="21"/>
  <c r="AM168" i="21"/>
  <c r="BH169" i="21"/>
  <c r="AH169" i="21"/>
  <c r="BW171" i="21"/>
  <c r="BW184" i="21" s="1"/>
  <c r="BJ171" i="21"/>
  <c r="AJ171" i="21"/>
  <c r="Z122" i="9"/>
  <c r="Z121" i="9"/>
  <c r="AO134" i="9"/>
  <c r="AS136" i="9"/>
  <c r="X131" i="9"/>
  <c r="X95" i="9"/>
  <c r="AA116" i="9"/>
  <c r="AN189" i="21"/>
  <c r="Y153" i="9" s="1"/>
  <c r="Y164" i="9" s="1"/>
  <c r="BF192" i="21"/>
  <c r="AH98" i="9"/>
  <c r="V117" i="9"/>
  <c r="AB91" i="9"/>
  <c r="AB92" i="9"/>
  <c r="AP98" i="9"/>
  <c r="AH62" i="9"/>
  <c r="X79" i="9"/>
  <c r="BQ193" i="21"/>
  <c r="CI112" i="21"/>
  <c r="T139" i="9"/>
  <c r="BA193" i="21"/>
  <c r="AK62" i="9"/>
  <c r="AB93" i="9"/>
  <c r="AN62" i="9"/>
  <c r="AO96" i="9"/>
  <c r="AI62" i="9"/>
  <c r="Z193" i="21"/>
  <c r="T62" i="9"/>
  <c r="T122" i="9"/>
  <c r="S137" i="9"/>
  <c r="V62" i="9"/>
  <c r="Y62" i="9"/>
  <c r="AC137" i="9"/>
  <c r="Y93" i="9"/>
  <c r="AH136" i="9"/>
  <c r="AD133" i="9"/>
  <c r="Y117" i="9"/>
  <c r="AQ188" i="21"/>
  <c r="AB152" i="9" s="1"/>
  <c r="AB163" i="9" s="1"/>
  <c r="AI150" i="9"/>
  <c r="AI161" i="9" s="1"/>
  <c r="AH150" i="9"/>
  <c r="AH161" i="9" s="1"/>
  <c r="AI153" i="9"/>
  <c r="AI164" i="9" s="1"/>
  <c r="AH149" i="9"/>
  <c r="AH160" i="9" s="1"/>
  <c r="AH153" i="9"/>
  <c r="AH164" i="9" s="1"/>
  <c r="AI152" i="9"/>
  <c r="AI163" i="9" s="1"/>
  <c r="AR98" i="9"/>
  <c r="AN98" i="9"/>
  <c r="AH152" i="9"/>
  <c r="AH163" i="9" s="1"/>
  <c r="AK96" i="9"/>
  <c r="AH151" i="9"/>
  <c r="AH162" i="9" s="1"/>
  <c r="AP79" i="9"/>
  <c r="AI151" i="9"/>
  <c r="AI162" i="9" s="1"/>
  <c r="AN136" i="9"/>
  <c r="AR136" i="9"/>
  <c r="AI149" i="9"/>
  <c r="AI160" i="9" s="1"/>
  <c r="AK136" i="9"/>
  <c r="AN121" i="9"/>
  <c r="AN134" i="9"/>
  <c r="AN83" i="9"/>
  <c r="AR96" i="9"/>
  <c r="AN96" i="9"/>
  <c r="AA133" i="9"/>
  <c r="AL98" i="9"/>
  <c r="X62" i="9"/>
  <c r="AS133" i="9"/>
  <c r="AC62" i="9"/>
  <c r="AA62" i="9"/>
  <c r="U62" i="9"/>
  <c r="F62" i="9" s="1"/>
  <c r="AO98" i="9"/>
  <c r="AL96" i="9"/>
  <c r="AS62" i="9"/>
  <c r="AB62" i="9"/>
  <c r="X96" i="9"/>
  <c r="AD79" i="9"/>
  <c r="W86" i="9"/>
  <c r="AO83" i="9"/>
  <c r="AR62" i="9"/>
  <c r="AP62" i="9"/>
  <c r="AB95" i="9"/>
  <c r="Z62" i="9"/>
  <c r="K62" i="9" s="1"/>
  <c r="W62" i="9"/>
  <c r="H62" i="9" s="1"/>
  <c r="AB137" i="9"/>
  <c r="W124" i="9"/>
  <c r="X117" i="9"/>
  <c r="S62" i="9"/>
  <c r="AB130" i="9"/>
  <c r="AK115" i="9"/>
  <c r="AP136" i="9"/>
  <c r="AC99" i="9"/>
  <c r="CW19" i="21"/>
  <c r="W78" i="9"/>
  <c r="X118" i="9"/>
  <c r="AC128" i="9"/>
  <c r="Y126" i="9"/>
  <c r="Y136" i="9"/>
  <c r="AA130" i="9"/>
  <c r="CJ99" i="21"/>
  <c r="X192" i="21"/>
  <c r="AP78" i="9"/>
  <c r="CH177" i="21"/>
  <c r="Y3" i="21"/>
  <c r="W3" i="7"/>
  <c r="U3" i="21"/>
  <c r="X3" i="7"/>
  <c r="AC3" i="7"/>
  <c r="Y3" i="7"/>
  <c r="X3" i="21"/>
  <c r="AD3" i="21"/>
  <c r="AF3" i="7"/>
  <c r="AF3" i="21"/>
  <c r="AA3" i="7"/>
  <c r="Z3" i="21"/>
  <c r="AC3" i="21"/>
  <c r="AA3" i="21"/>
  <c r="AE3" i="7"/>
  <c r="AB3" i="21"/>
  <c r="V193" i="21"/>
  <c r="V3" i="21"/>
  <c r="AE3" i="21"/>
  <c r="W3" i="21"/>
  <c r="AB87" i="9"/>
  <c r="W88" i="9"/>
  <c r="Y99" i="9"/>
  <c r="W99" i="9"/>
  <c r="X85" i="9"/>
  <c r="X124" i="9"/>
  <c r="AA87" i="9"/>
  <c r="AA125" i="9"/>
  <c r="Z76" i="9"/>
  <c r="BD193" i="21"/>
  <c r="W130" i="9"/>
  <c r="W131" i="9"/>
  <c r="AK123" i="9"/>
  <c r="Z125" i="9"/>
  <c r="Y91" i="9"/>
  <c r="AD99" i="9"/>
  <c r="Y94" i="9"/>
  <c r="S99" i="9"/>
  <c r="Z88" i="9"/>
  <c r="AD92" i="9"/>
  <c r="AA92" i="9"/>
  <c r="Y137" i="9"/>
  <c r="AA94" i="9"/>
  <c r="AA80" i="9"/>
  <c r="Z94" i="9"/>
  <c r="AD91" i="9"/>
  <c r="Z93" i="9"/>
  <c r="Y87" i="9"/>
  <c r="Y113" i="9"/>
  <c r="BP192" i="21"/>
  <c r="AP192" i="21" s="1"/>
  <c r="Z116" i="9"/>
  <c r="AA123" i="9"/>
  <c r="BN192" i="21"/>
  <c r="AN192" i="21" s="1"/>
  <c r="AN97" i="9"/>
  <c r="Z85" i="9"/>
  <c r="AC124" i="9"/>
  <c r="AK84" i="9"/>
  <c r="BL192" i="21"/>
  <c r="AL192" i="21" s="1"/>
  <c r="Z81" i="9"/>
  <c r="BB193" i="21"/>
  <c r="Z124" i="9"/>
  <c r="AD126" i="9"/>
  <c r="BS210" i="7"/>
  <c r="AS210" i="7" s="1"/>
  <c r="X137" i="9"/>
  <c r="Z131" i="9"/>
  <c r="AD87" i="9"/>
  <c r="Y125" i="9"/>
  <c r="X130" i="9"/>
  <c r="AB77" i="9"/>
  <c r="AE77" i="9" s="1"/>
  <c r="AA85" i="9"/>
  <c r="AL85" i="9"/>
  <c r="AL78" i="9"/>
  <c r="AL83" i="9"/>
  <c r="X93" i="9"/>
  <c r="BZ184" i="21"/>
  <c r="X75" i="9"/>
  <c r="AA137" i="9"/>
  <c r="AO135" i="9"/>
  <c r="AO122" i="9"/>
  <c r="AK122" i="9"/>
  <c r="BC192" i="21"/>
  <c r="AC91" i="9"/>
  <c r="X126" i="9"/>
  <c r="BM192" i="21"/>
  <c r="AM192" i="21" s="1"/>
  <c r="AB125" i="9"/>
  <c r="AM187" i="21"/>
  <c r="X151" i="9" s="1"/>
  <c r="X162" i="9" s="1"/>
  <c r="W123" i="9"/>
  <c r="AJ189" i="21"/>
  <c r="U153" i="9" s="1"/>
  <c r="U164" i="9" s="1"/>
  <c r="AK134" i="9"/>
  <c r="BH192" i="21"/>
  <c r="AH192" i="21" s="1"/>
  <c r="AK128" i="9"/>
  <c r="AB126" i="9"/>
  <c r="Z126" i="9"/>
  <c r="AZ191" i="21"/>
  <c r="AL84" i="9"/>
  <c r="AS84" i="9"/>
  <c r="AO84" i="9"/>
  <c r="BA192" i="21"/>
  <c r="AN85" i="9"/>
  <c r="AK85" i="9"/>
  <c r="AP85" i="9"/>
  <c r="AN123" i="9"/>
  <c r="AP123" i="9"/>
  <c r="AR85" i="9"/>
  <c r="AO123" i="9"/>
  <c r="AO85" i="9"/>
  <c r="AS123" i="9"/>
  <c r="AS85" i="9"/>
  <c r="BV164" i="21"/>
  <c r="AU77" i="21"/>
  <c r="S113" i="9" s="1"/>
  <c r="AI186" i="21"/>
  <c r="T150" i="9" s="1"/>
  <c r="T161" i="9" s="1"/>
  <c r="W192" i="21"/>
  <c r="BB192" i="21"/>
  <c r="BN193" i="21"/>
  <c r="AS185" i="21"/>
  <c r="AD149" i="9" s="1"/>
  <c r="AD160" i="9" s="1"/>
  <c r="BS192" i="21"/>
  <c r="AS192" i="21" s="1"/>
  <c r="Z87" i="9"/>
  <c r="BD192" i="21"/>
  <c r="AD78" i="9"/>
  <c r="AP185" i="21"/>
  <c r="AA149" i="9" s="1"/>
  <c r="AA160" i="9" s="1"/>
  <c r="BO192" i="21"/>
  <c r="AO192" i="21" s="1"/>
  <c r="CX158" i="21"/>
  <c r="AB132" i="9"/>
  <c r="BU77" i="21"/>
  <c r="CK158" i="21"/>
  <c r="BX158" i="21"/>
  <c r="CU77" i="21"/>
  <c r="S75" i="9"/>
  <c r="BO210" i="7"/>
  <c r="AO210" i="7" s="1"/>
  <c r="FT8" i="3"/>
  <c r="BA210" i="7"/>
  <c r="BN210" i="7"/>
  <c r="AN210" i="7" s="1"/>
  <c r="CZ168" i="21"/>
  <c r="AB116" i="9"/>
  <c r="CV116" i="21"/>
  <c r="AW171" i="21"/>
  <c r="AW39" i="21"/>
  <c r="CI104" i="21"/>
  <c r="BD191" i="21"/>
  <c r="CI88" i="21"/>
  <c r="AW139" i="21"/>
  <c r="CK58" i="21"/>
  <c r="AO186" i="21"/>
  <c r="Z150" i="9" s="1"/>
  <c r="Z161" i="9" s="1"/>
  <c r="Y133" i="9"/>
  <c r="BV96" i="21"/>
  <c r="AW99" i="21"/>
  <c r="AX178" i="21"/>
  <c r="V136" i="9" s="1"/>
  <c r="BM191" i="21"/>
  <c r="AM191" i="21" s="1"/>
  <c r="X155" i="9" s="1"/>
  <c r="X166" i="9" s="1"/>
  <c r="BW99" i="21"/>
  <c r="BV132" i="21"/>
  <c r="CJ143" i="21"/>
  <c r="CW99" i="21"/>
  <c r="AA76" i="9"/>
  <c r="BO193" i="21"/>
  <c r="AL185" i="21"/>
  <c r="W149" i="9" s="1"/>
  <c r="W160" i="9" s="1"/>
  <c r="BC191" i="21"/>
  <c r="X99" i="9"/>
  <c r="U99" i="9"/>
  <c r="AW143" i="21"/>
  <c r="U137" i="9" s="1"/>
  <c r="BX178" i="21"/>
  <c r="AK116" i="9"/>
  <c r="AV132" i="21"/>
  <c r="CK178" i="21"/>
  <c r="CV132" i="21"/>
  <c r="CI132" i="21"/>
  <c r="AM188" i="21"/>
  <c r="X152" i="9" s="1"/>
  <c r="X163" i="9" s="1"/>
  <c r="Y193" i="21"/>
  <c r="AD183" i="21"/>
  <c r="X183" i="21"/>
  <c r="AD193" i="21"/>
  <c r="AC116" i="9"/>
  <c r="AC183" i="21"/>
  <c r="BP193" i="21"/>
  <c r="AR116" i="9"/>
  <c r="AC211" i="7"/>
  <c r="X211" i="7"/>
  <c r="AE211" i="7"/>
  <c r="AF209" i="7"/>
  <c r="AF211" i="7"/>
  <c r="AA201" i="7"/>
  <c r="AA211" i="7"/>
  <c r="Y211" i="7"/>
  <c r="W211" i="7"/>
  <c r="AS116" i="9"/>
  <c r="BL211" i="7"/>
  <c r="AR78" i="9"/>
  <c r="AS78" i="9"/>
  <c r="AN78" i="9"/>
  <c r="AN116" i="9"/>
  <c r="AK78" i="9"/>
  <c r="AO116" i="9"/>
  <c r="AP116" i="9"/>
  <c r="AY211" i="7"/>
  <c r="AX211" i="7"/>
  <c r="BK211" i="7"/>
  <c r="BE211" i="7"/>
  <c r="BN211" i="7"/>
  <c r="BR211" i="7"/>
  <c r="BA211" i="7"/>
  <c r="BP211" i="7"/>
  <c r="BC211" i="7"/>
  <c r="CB211" i="7"/>
  <c r="BB211" i="7"/>
  <c r="BF211" i="7"/>
  <c r="BO211" i="7"/>
  <c r="BS211" i="7"/>
  <c r="CO211" i="7"/>
  <c r="DB211" i="7"/>
  <c r="AU192" i="21"/>
  <c r="BW191" i="21"/>
  <c r="AY210" i="7"/>
  <c r="BW186" i="21"/>
  <c r="AJ186" i="21" s="1"/>
  <c r="U150" i="9" s="1"/>
  <c r="U161" i="9" s="1"/>
  <c r="BE210" i="7"/>
  <c r="BB210" i="7"/>
  <c r="CN185" i="21"/>
  <c r="AN185" i="21" s="1"/>
  <c r="Y149" i="9" s="1"/>
  <c r="Y160" i="9" s="1"/>
  <c r="AO185" i="21"/>
  <c r="Z149" i="9" s="1"/>
  <c r="Z160" i="9" s="1"/>
  <c r="W210" i="7"/>
  <c r="BC210" i="7"/>
  <c r="AW186" i="21"/>
  <c r="BR210" i="7"/>
  <c r="AR210" i="7" s="1"/>
  <c r="BK210" i="7"/>
  <c r="AK210" i="7" s="1"/>
  <c r="BF210" i="7"/>
  <c r="BB208" i="7"/>
  <c r="BL210" i="7"/>
  <c r="AL210" i="7" s="1"/>
  <c r="AX210" i="7"/>
  <c r="BP210" i="7"/>
  <c r="AP210" i="7" s="1"/>
  <c r="BS208" i="7"/>
  <c r="AS208" i="7" s="1"/>
  <c r="AS154" i="9" s="1"/>
  <c r="AS165" i="9" s="1"/>
  <c r="AK95" i="9"/>
  <c r="Z5" i="16"/>
  <c r="CX58" i="21"/>
  <c r="CV88" i="21"/>
  <c r="BV116" i="21"/>
  <c r="CW139" i="21"/>
  <c r="EB32" i="3"/>
  <c r="CR185" i="21"/>
  <c r="AR185" i="21" s="1"/>
  <c r="AC149" i="9" s="1"/>
  <c r="AC160" i="9" s="1"/>
  <c r="BV88" i="21"/>
  <c r="CW39" i="21"/>
  <c r="AX58" i="21"/>
  <c r="CJ139" i="21"/>
  <c r="CJ39" i="21"/>
  <c r="AV116" i="21"/>
  <c r="T121" i="9" s="1"/>
  <c r="AW19" i="21"/>
  <c r="U142" i="9" s="1"/>
  <c r="CJ19" i="21"/>
  <c r="AL191" i="21"/>
  <c r="W155" i="9" s="1"/>
  <c r="W166" i="9" s="1"/>
  <c r="W191" i="21"/>
  <c r="BU37" i="21"/>
  <c r="CU37" i="21"/>
  <c r="CH37" i="21"/>
  <c r="AU37" i="21"/>
  <c r="CK54" i="21"/>
  <c r="CX54" i="21"/>
  <c r="BX54" i="21"/>
  <c r="AX54" i="21"/>
  <c r="AV104" i="21"/>
  <c r="BV104" i="21"/>
  <c r="CV104" i="21"/>
  <c r="CH105" i="21"/>
  <c r="AU105" i="21"/>
  <c r="BU105" i="21"/>
  <c r="CH109" i="21"/>
  <c r="CU109" i="21"/>
  <c r="AU109" i="21"/>
  <c r="S139" i="9" s="1"/>
  <c r="AX130" i="21"/>
  <c r="V127" i="9" s="1"/>
  <c r="BX130" i="21"/>
  <c r="CX130" i="21"/>
  <c r="CK130" i="21"/>
  <c r="AW135" i="21"/>
  <c r="U117" i="9" s="1"/>
  <c r="CW135" i="21"/>
  <c r="CJ135" i="21"/>
  <c r="BW135" i="21"/>
  <c r="AU141" i="21"/>
  <c r="BU141" i="21"/>
  <c r="CU141" i="21"/>
  <c r="CH141" i="21"/>
  <c r="BW143" i="21"/>
  <c r="CW143" i="21"/>
  <c r="AW155" i="21"/>
  <c r="BW155" i="21"/>
  <c r="CW155" i="21"/>
  <c r="CJ155" i="21"/>
  <c r="CJ191" i="21" s="1"/>
  <c r="BU157" i="21"/>
  <c r="AU157" i="21"/>
  <c r="CH157" i="21"/>
  <c r="CU157" i="21"/>
  <c r="AW159" i="21"/>
  <c r="CW159" i="21"/>
  <c r="BU161" i="21"/>
  <c r="CH161" i="21"/>
  <c r="CU161" i="21"/>
  <c r="AU161" i="21"/>
  <c r="AX170" i="21"/>
  <c r="V141" i="9" s="1"/>
  <c r="AE141" i="9" s="1"/>
  <c r="BX170" i="21"/>
  <c r="CK170" i="21"/>
  <c r="CX170" i="21"/>
  <c r="BV176" i="21"/>
  <c r="AU177" i="21"/>
  <c r="AU186" i="21" s="1"/>
  <c r="CU177" i="21"/>
  <c r="BU177" i="21"/>
  <c r="U186" i="21"/>
  <c r="CV189" i="21"/>
  <c r="AI189" i="21" s="1"/>
  <c r="T153" i="9" s="1"/>
  <c r="T164" i="9" s="1"/>
  <c r="V188" i="21"/>
  <c r="BI188" i="21"/>
  <c r="AI188" i="21" s="1"/>
  <c r="T152" i="9" s="1"/>
  <c r="T163" i="9" s="1"/>
  <c r="CI190" i="21"/>
  <c r="T119" i="9"/>
  <c r="AX26" i="21"/>
  <c r="CX26" i="21"/>
  <c r="CK26" i="21"/>
  <c r="BX26" i="21"/>
  <c r="CK78" i="21"/>
  <c r="CX78" i="21"/>
  <c r="BX78" i="21"/>
  <c r="AX78" i="21"/>
  <c r="V113" i="9" s="1"/>
  <c r="V75" i="9"/>
  <c r="CU93" i="21"/>
  <c r="BU93" i="21"/>
  <c r="CH93" i="21"/>
  <c r="AU93" i="21"/>
  <c r="BK191" i="21"/>
  <c r="AK191" i="21" s="1"/>
  <c r="V155" i="9" s="1"/>
  <c r="V166" i="9" s="1"/>
  <c r="AX102" i="21"/>
  <c r="AX191" i="21" s="1"/>
  <c r="BX102" i="21"/>
  <c r="CX102" i="21"/>
  <c r="CK102" i="21"/>
  <c r="AX106" i="21"/>
  <c r="BX106" i="21"/>
  <c r="CX106" i="21"/>
  <c r="CK106" i="21"/>
  <c r="BV108" i="21"/>
  <c r="CV108" i="21"/>
  <c r="CI108" i="21"/>
  <c r="CV112" i="21"/>
  <c r="CK114" i="21"/>
  <c r="BX114" i="21"/>
  <c r="AX114" i="21"/>
  <c r="CX114" i="21"/>
  <c r="AX118" i="21"/>
  <c r="CK118" i="21"/>
  <c r="BX118" i="21"/>
  <c r="CX118" i="21"/>
  <c r="AW119" i="21"/>
  <c r="BW119" i="21"/>
  <c r="CJ119" i="21"/>
  <c r="CW119" i="21"/>
  <c r="AU121" i="21"/>
  <c r="BU121" i="21"/>
  <c r="CU121" i="21"/>
  <c r="CW123" i="21"/>
  <c r="AW123" i="21"/>
  <c r="BW123" i="21"/>
  <c r="CJ123" i="21"/>
  <c r="CK126" i="21"/>
  <c r="AX126" i="21"/>
  <c r="BX126" i="21"/>
  <c r="CU133" i="21"/>
  <c r="AU133" i="21"/>
  <c r="CH133" i="21"/>
  <c r="BU133" i="21"/>
  <c r="CH137" i="21"/>
  <c r="BU137" i="21"/>
  <c r="U193" i="21"/>
  <c r="CU137" i="21"/>
  <c r="BX138" i="21"/>
  <c r="CK138" i="21"/>
  <c r="CX138" i="21"/>
  <c r="AX138" i="21"/>
  <c r="AV144" i="21"/>
  <c r="CI144" i="21"/>
  <c r="CV144" i="21"/>
  <c r="BV144" i="21"/>
  <c r="CI148" i="21"/>
  <c r="AV148" i="21"/>
  <c r="BV148" i="21"/>
  <c r="CV148" i="21"/>
  <c r="AW167" i="21"/>
  <c r="BW167" i="21"/>
  <c r="CW167" i="21"/>
  <c r="CJ167" i="21"/>
  <c r="AU169" i="21"/>
  <c r="CH169" i="21"/>
  <c r="BU169" i="21"/>
  <c r="CU169" i="21"/>
  <c r="BU173" i="21"/>
  <c r="AU173" i="21"/>
  <c r="CH173" i="21"/>
  <c r="CU173" i="21"/>
  <c r="CK174" i="21"/>
  <c r="AX174" i="21"/>
  <c r="BX174" i="21"/>
  <c r="CX174" i="21"/>
  <c r="CJ175" i="21"/>
  <c r="CW175" i="21"/>
  <c r="AW175" i="21"/>
  <c r="BW175" i="21"/>
  <c r="W185" i="21"/>
  <c r="BW185" i="21"/>
  <c r="CW184" i="21"/>
  <c r="CJ185" i="21"/>
  <c r="CH189" i="21"/>
  <c r="AH189" i="21" s="1"/>
  <c r="S153" i="9" s="1"/>
  <c r="S164" i="9" s="1"/>
  <c r="CX185" i="21"/>
  <c r="CK186" i="21"/>
  <c r="T97" i="9"/>
  <c r="BX185" i="21"/>
  <c r="AI138" i="9"/>
  <c r="CU105" i="21"/>
  <c r="CJ31" i="21"/>
  <c r="BW31" i="21"/>
  <c r="CW31" i="21"/>
  <c r="AW31" i="21"/>
  <c r="AW35" i="21"/>
  <c r="CJ35" i="21"/>
  <c r="BW35" i="21"/>
  <c r="CI96" i="21"/>
  <c r="AV96" i="21"/>
  <c r="CI100" i="21"/>
  <c r="CV100" i="21"/>
  <c r="BV100" i="21"/>
  <c r="BI191" i="21"/>
  <c r="AI191" i="21" s="1"/>
  <c r="T155" i="9" s="1"/>
  <c r="T166" i="9" s="1"/>
  <c r="AV100" i="21"/>
  <c r="AV191" i="21" s="1"/>
  <c r="CD104" i="21"/>
  <c r="BU113" i="21"/>
  <c r="CU113" i="21"/>
  <c r="AU113" i="21"/>
  <c r="CH113" i="21"/>
  <c r="AU117" i="21"/>
  <c r="BU117" i="21"/>
  <c r="CH117" i="21"/>
  <c r="CU117" i="21"/>
  <c r="CK122" i="21"/>
  <c r="AX122" i="21"/>
  <c r="CX122" i="21"/>
  <c r="BX122" i="21"/>
  <c r="BW127" i="21"/>
  <c r="CJ127" i="21"/>
  <c r="CW127" i="21"/>
  <c r="AW127" i="21"/>
  <c r="U124" i="9" s="1"/>
  <c r="BU129" i="21"/>
  <c r="AU129" i="21"/>
  <c r="S127" i="9" s="1"/>
  <c r="CU129" i="21"/>
  <c r="CH129" i="21"/>
  <c r="AV140" i="21"/>
  <c r="CI140" i="21"/>
  <c r="CV140" i="21"/>
  <c r="BV140" i="21"/>
  <c r="CX142" i="21"/>
  <c r="BX142" i="21"/>
  <c r="CK142" i="21"/>
  <c r="AX142" i="21"/>
  <c r="CX146" i="21"/>
  <c r="CK146" i="21"/>
  <c r="BX146" i="21"/>
  <c r="AX146" i="21"/>
  <c r="AW147" i="21"/>
  <c r="CJ147" i="21"/>
  <c r="BW147" i="21"/>
  <c r="CW147" i="21"/>
  <c r="BX150" i="21"/>
  <c r="AX150" i="21"/>
  <c r="CX150" i="21"/>
  <c r="CK150" i="21"/>
  <c r="CH153" i="21"/>
  <c r="AU153" i="21"/>
  <c r="BU153" i="21"/>
  <c r="CU153" i="21"/>
  <c r="CJ163" i="21"/>
  <c r="BW163" i="21"/>
  <c r="AW163" i="21"/>
  <c r="U138" i="9" s="1"/>
  <c r="CW163" i="21"/>
  <c r="AV164" i="21"/>
  <c r="T138" i="9" s="1"/>
  <c r="CV164" i="21"/>
  <c r="CW171" i="21"/>
  <c r="CJ171" i="21"/>
  <c r="T120" i="9"/>
  <c r="BI192" i="21"/>
  <c r="AI192" i="21" s="1"/>
  <c r="BH185" i="21"/>
  <c r="U185" i="21"/>
  <c r="CW71" i="21"/>
  <c r="U96" i="9"/>
  <c r="CJ71" i="21"/>
  <c r="AW71" i="21"/>
  <c r="BW71" i="21"/>
  <c r="CV84" i="21"/>
  <c r="BV84" i="21"/>
  <c r="BU89" i="21"/>
  <c r="CH89" i="21"/>
  <c r="AU89" i="21"/>
  <c r="CU89" i="21"/>
  <c r="CJ95" i="21"/>
  <c r="CW95" i="21"/>
  <c r="BW95" i="21"/>
  <c r="CH97" i="21"/>
  <c r="AU97" i="21"/>
  <c r="CU97" i="21"/>
  <c r="BU97" i="21"/>
  <c r="BX98" i="21"/>
  <c r="CX98" i="21"/>
  <c r="AX98" i="21"/>
  <c r="BH191" i="21"/>
  <c r="AH191" i="21" s="1"/>
  <c r="S155" i="9" s="1"/>
  <c r="S166" i="9" s="1"/>
  <c r="AU101" i="21"/>
  <c r="AU191" i="21" s="1"/>
  <c r="BU101" i="21"/>
  <c r="CH101" i="21"/>
  <c r="CU101" i="21"/>
  <c r="AX110" i="21"/>
  <c r="V139" i="9" s="1"/>
  <c r="BX110" i="21"/>
  <c r="CX110" i="21"/>
  <c r="CK110" i="21"/>
  <c r="CJ115" i="21"/>
  <c r="AW115" i="21"/>
  <c r="CW115" i="21"/>
  <c r="BW115" i="21"/>
  <c r="CI128" i="21"/>
  <c r="AW131" i="21"/>
  <c r="U127" i="9" s="1"/>
  <c r="BW131" i="21"/>
  <c r="CJ131" i="21"/>
  <c r="CW131" i="21"/>
  <c r="CI136" i="21"/>
  <c r="T85" i="9"/>
  <c r="AV136" i="21"/>
  <c r="T123" i="9" s="1"/>
  <c r="BV136" i="21"/>
  <c r="CV136" i="21"/>
  <c r="BW151" i="21"/>
  <c r="AW151" i="21"/>
  <c r="CW151" i="21"/>
  <c r="CJ151" i="21"/>
  <c r="CH165" i="21"/>
  <c r="BU165" i="21"/>
  <c r="CU165" i="21"/>
  <c r="AU165" i="21"/>
  <c r="S140" i="9" s="1"/>
  <c r="AE140" i="9" s="1"/>
  <c r="W193" i="21"/>
  <c r="U124" i="7"/>
  <c r="EB8" i="3"/>
  <c r="U115" i="7"/>
  <c r="Q2" i="16"/>
  <c r="AL126" i="9"/>
  <c r="AP118" i="9"/>
  <c r="FE19" i="3"/>
  <c r="EB41" i="3"/>
  <c r="EB36" i="3"/>
  <c r="EB12" i="3"/>
  <c r="AQ68" i="9"/>
  <c r="BX186" i="21"/>
  <c r="AB99" i="9"/>
  <c r="EN6" i="3"/>
  <c r="FT7" i="3"/>
  <c r="AL128" i="9"/>
  <c r="AL134" i="9"/>
  <c r="EB28" i="3"/>
  <c r="AN88" i="9"/>
  <c r="AL88" i="9"/>
  <c r="BL209" i="7"/>
  <c r="AL209" i="7" s="1"/>
  <c r="AL155" i="9" s="1"/>
  <c r="AL166" i="9" s="1"/>
  <c r="AR186" i="21"/>
  <c r="AC150" i="9" s="1"/>
  <c r="AC161" i="9" s="1"/>
  <c r="CM186" i="21"/>
  <c r="AM186" i="21" s="1"/>
  <c r="X150" i="9" s="1"/>
  <c r="X161" i="9" s="1"/>
  <c r="Z91" i="7"/>
  <c r="AD64" i="7"/>
  <c r="V178" i="7"/>
  <c r="Z154" i="7"/>
  <c r="U157" i="7"/>
  <c r="BU202" i="7"/>
  <c r="AI92" i="9"/>
  <c r="V106" i="7"/>
  <c r="AD142" i="7"/>
  <c r="V34" i="7"/>
  <c r="AQ130" i="9"/>
  <c r="AI126" i="9"/>
  <c r="CA184" i="21"/>
  <c r="AL186" i="21"/>
  <c r="W150" i="9" s="1"/>
  <c r="W161" i="9" s="1"/>
  <c r="CQ186" i="21"/>
  <c r="AP113" i="9"/>
  <c r="X87" i="9"/>
  <c r="AN186" i="21"/>
  <c r="Y150" i="9" s="1"/>
  <c r="Y161" i="9" s="1"/>
  <c r="AO77" i="9"/>
  <c r="AL75" i="9"/>
  <c r="U209" i="7"/>
  <c r="W146" i="9"/>
  <c r="AL111" i="9"/>
  <c r="Z146" i="9"/>
  <c r="AL146" i="9"/>
  <c r="T111" i="9"/>
  <c r="T146" i="9"/>
  <c r="S124" i="9"/>
  <c r="W184" i="21"/>
  <c r="AP186" i="21"/>
  <c r="AA150" i="9" s="1"/>
  <c r="AA161" i="9" s="1"/>
  <c r="AY209" i="7"/>
  <c r="AP80" i="9"/>
  <c r="CH9" i="21"/>
  <c r="CU9" i="21"/>
  <c r="BU9" i="21"/>
  <c r="AU9" i="21"/>
  <c r="AD125" i="9"/>
  <c r="U155" i="7"/>
  <c r="U147" i="7"/>
  <c r="U118" i="7"/>
  <c r="U106" i="7"/>
  <c r="U99" i="7"/>
  <c r="U73" i="7"/>
  <c r="U66" i="7"/>
  <c r="U63" i="7"/>
  <c r="U61" i="7"/>
  <c r="U59" i="7"/>
  <c r="U42" i="7"/>
  <c r="U37" i="7"/>
  <c r="U33" i="7"/>
  <c r="U11" i="7"/>
  <c r="X125" i="9"/>
  <c r="U172" i="7"/>
  <c r="U156" i="7"/>
  <c r="U137" i="7"/>
  <c r="U132" i="7"/>
  <c r="U130" i="7"/>
  <c r="U129" i="7"/>
  <c r="U127" i="7"/>
  <c r="U80" i="7"/>
  <c r="U78" i="7"/>
  <c r="FE18" i="3"/>
  <c r="EB11" i="3"/>
  <c r="EB9" i="3"/>
  <c r="DN7" i="3"/>
  <c r="GH14" i="3"/>
  <c r="GH13" i="3"/>
  <c r="U164" i="7"/>
  <c r="U158" i="7"/>
  <c r="U154" i="7"/>
  <c r="U153" i="7"/>
  <c r="U150" i="7"/>
  <c r="U148" i="7"/>
  <c r="U146" i="7"/>
  <c r="U122" i="7"/>
  <c r="U117" i="7"/>
  <c r="U62" i="7"/>
  <c r="U52" i="7"/>
  <c r="U43" i="7"/>
  <c r="U36" i="7"/>
  <c r="U22" i="7"/>
  <c r="U15" i="7"/>
  <c r="FT11" i="3"/>
  <c r="U171" i="7"/>
  <c r="U161" i="7"/>
  <c r="U138" i="7"/>
  <c r="U136" i="7"/>
  <c r="U82" i="7"/>
  <c r="U76" i="7"/>
  <c r="FE26" i="3"/>
  <c r="EQ7" i="3"/>
  <c r="EQ33" i="3"/>
  <c r="FE39" i="3"/>
  <c r="FE14" i="3"/>
  <c r="GH18" i="3"/>
  <c r="EB34" i="3"/>
  <c r="FT33" i="3"/>
  <c r="GH41" i="3"/>
  <c r="GH32" i="3"/>
  <c r="EQ11" i="3"/>
  <c r="GH12" i="3"/>
  <c r="AP115" i="9"/>
  <c r="CC202" i="7"/>
  <c r="AP119" i="9"/>
  <c r="AP77" i="9"/>
  <c r="AL119" i="9"/>
  <c r="AL81" i="9"/>
  <c r="AP117" i="9"/>
  <c r="AL86" i="9"/>
  <c r="AP95" i="9"/>
  <c r="AI88" i="9"/>
  <c r="AP114" i="9"/>
  <c r="AP81" i="9"/>
  <c r="AS80" i="9"/>
  <c r="AL80" i="9"/>
  <c r="AL79" i="9"/>
  <c r="AP133" i="9"/>
  <c r="AP125" i="9"/>
  <c r="AA111" i="9"/>
  <c r="U73" i="9"/>
  <c r="AL113" i="9"/>
  <c r="AP76" i="9"/>
  <c r="AP93" i="9"/>
  <c r="EB16" i="3"/>
  <c r="GH28" i="3"/>
  <c r="GH39" i="3"/>
  <c r="EH6" i="3"/>
  <c r="GH33" i="3"/>
  <c r="FT9" i="3"/>
  <c r="Z113" i="7"/>
  <c r="AD100" i="7"/>
  <c r="V87" i="7"/>
  <c r="AD76" i="7"/>
  <c r="Z68" i="7"/>
  <c r="Z49" i="7"/>
  <c r="Z43" i="7"/>
  <c r="AD40" i="7"/>
  <c r="AM93" i="9"/>
  <c r="AM131" i="9"/>
  <c r="V37" i="7"/>
  <c r="V36" i="7"/>
  <c r="V31" i="7"/>
  <c r="Z26" i="7"/>
  <c r="AD24" i="7"/>
  <c r="V23" i="7"/>
  <c r="V14" i="7"/>
  <c r="Z117" i="7"/>
  <c r="Z101" i="7"/>
  <c r="AD88" i="7"/>
  <c r="Z85" i="7"/>
  <c r="V82" i="7"/>
  <c r="V210" i="7" s="1"/>
  <c r="AM75" i="9"/>
  <c r="AM113" i="9"/>
  <c r="AQ142" i="9"/>
  <c r="AQ98" i="9"/>
  <c r="AD71" i="7"/>
  <c r="V71" i="7"/>
  <c r="AD61" i="7"/>
  <c r="AD59" i="7"/>
  <c r="AD57" i="7"/>
  <c r="Z56" i="7"/>
  <c r="V55" i="7"/>
  <c r="V53" i="7"/>
  <c r="V50" i="7"/>
  <c r="AD45" i="7"/>
  <c r="Z25" i="7"/>
  <c r="AI142" i="9"/>
  <c r="V12" i="7"/>
  <c r="Z9" i="7"/>
  <c r="FE33" i="3"/>
  <c r="AD115" i="7"/>
  <c r="Z108" i="7"/>
  <c r="AD104" i="7"/>
  <c r="Z100" i="7"/>
  <c r="AD93" i="7"/>
  <c r="V68" i="7"/>
  <c r="Z59" i="7"/>
  <c r="Z54" i="7"/>
  <c r="Z27" i="7"/>
  <c r="Z24" i="7"/>
  <c r="AD14" i="7"/>
  <c r="BV6" i="7"/>
  <c r="CI6" i="7"/>
  <c r="CV6" i="7"/>
  <c r="FE31" i="3"/>
  <c r="FE8" i="3"/>
  <c r="FE17" i="3"/>
  <c r="Z114" i="7"/>
  <c r="V99" i="7"/>
  <c r="V98" i="7"/>
  <c r="V80" i="7"/>
  <c r="Z74" i="7"/>
  <c r="AM68" i="9"/>
  <c r="AM33" i="9"/>
  <c r="V72" i="7"/>
  <c r="Z71" i="7"/>
  <c r="Z57" i="7"/>
  <c r="AD52" i="7"/>
  <c r="AD46" i="7"/>
  <c r="Z31" i="7"/>
  <c r="V29" i="7"/>
  <c r="AD9" i="7"/>
  <c r="EB26" i="3"/>
  <c r="AJ73" i="9"/>
  <c r="FE25" i="3"/>
  <c r="GH21" i="3"/>
  <c r="FE13" i="3"/>
  <c r="AH186" i="21"/>
  <c r="S150" i="9" s="1"/>
  <c r="S161" i="9" s="1"/>
  <c r="CD186" i="21"/>
  <c r="AJ111" i="9"/>
  <c r="BJ209" i="7"/>
  <c r="AJ209" i="7" s="1"/>
  <c r="AJ155" i="9" s="1"/>
  <c r="AJ166" i="9" s="1"/>
  <c r="AB94" i="9"/>
  <c r="CB184" i="21"/>
  <c r="AC146" i="9"/>
  <c r="AC94" i="9"/>
  <c r="AO128" i="9"/>
  <c r="EB33" i="3"/>
  <c r="GH36" i="3"/>
  <c r="GH17" i="3"/>
  <c r="GH34" i="3"/>
  <c r="GH8" i="3"/>
  <c r="EB14" i="3"/>
  <c r="BX190" i="21"/>
  <c r="AS128" i="9"/>
  <c r="EB31" i="3"/>
  <c r="GH31" i="3"/>
  <c r="FT15" i="3"/>
  <c r="FE34" i="3"/>
  <c r="EQ15" i="3"/>
  <c r="EQ8" i="3"/>
  <c r="FE12" i="3"/>
  <c r="FE9" i="3"/>
  <c r="FE32" i="3"/>
  <c r="FE11" i="3"/>
  <c r="DN11" i="3"/>
  <c r="GH11" i="3"/>
  <c r="DN15" i="3"/>
  <c r="FE23" i="3"/>
  <c r="FE16" i="3"/>
  <c r="GH9" i="3"/>
  <c r="EB38" i="3"/>
  <c r="FE24" i="3"/>
  <c r="EB39" i="3"/>
  <c r="EB23" i="3"/>
  <c r="EB17" i="3"/>
  <c r="EB21" i="3"/>
  <c r="EB13" i="3"/>
  <c r="DN33" i="3"/>
  <c r="H2" i="16"/>
  <c r="Y132" i="9"/>
  <c r="EB19" i="3"/>
  <c r="AO121" i="9"/>
  <c r="AO118" i="9"/>
  <c r="BX202" i="7"/>
  <c r="EB25" i="3"/>
  <c r="DN8" i="3"/>
  <c r="AO115" i="9"/>
  <c r="BO208" i="7"/>
  <c r="AO208" i="7" s="1"/>
  <c r="AO154" i="9" s="1"/>
  <c r="AO165" i="9" s="1"/>
  <c r="CF202" i="7"/>
  <c r="BK208" i="7"/>
  <c r="AK208" i="7" s="1"/>
  <c r="AK154" i="9" s="1"/>
  <c r="AK165" i="9" s="1"/>
  <c r="AS75" i="9"/>
  <c r="AO113" i="9"/>
  <c r="AS115" i="9"/>
  <c r="AO93" i="9"/>
  <c r="AK113" i="9"/>
  <c r="AL133" i="9"/>
  <c r="AL99" i="9"/>
  <c r="AK99" i="9"/>
  <c r="BK209" i="7"/>
  <c r="AK209" i="7" s="1"/>
  <c r="AK155" i="9" s="1"/>
  <c r="AK166" i="9" s="1"/>
  <c r="AK88" i="9"/>
  <c r="AL137" i="9"/>
  <c r="AS99" i="9"/>
  <c r="BC209" i="7"/>
  <c r="AL129" i="9"/>
  <c r="AK133" i="9"/>
  <c r="AS77" i="9"/>
  <c r="AS137" i="9"/>
  <c r="AO126" i="9"/>
  <c r="AS95" i="9"/>
  <c r="AO75" i="9"/>
  <c r="AK80" i="9"/>
  <c r="AK75" i="9"/>
  <c r="AS113" i="9"/>
  <c r="BP209" i="7"/>
  <c r="AP209" i="7" s="1"/>
  <c r="AP155" i="9" s="1"/>
  <c r="AP166" i="9" s="1"/>
  <c r="AS126" i="9"/>
  <c r="AN93" i="9"/>
  <c r="AP131" i="9"/>
  <c r="AJ146" i="9"/>
  <c r="AX209" i="7"/>
  <c r="AO80" i="9"/>
  <c r="AS131" i="9"/>
  <c r="AO99" i="9"/>
  <c r="AO88" i="9"/>
  <c r="AK126" i="9"/>
  <c r="AS119" i="9"/>
  <c r="AX208" i="7"/>
  <c r="BO3" i="7"/>
  <c r="AO92" i="9"/>
  <c r="AP126" i="9"/>
  <c r="AO114" i="9"/>
  <c r="AO76" i="9"/>
  <c r="AI130" i="9"/>
  <c r="AL118" i="9"/>
  <c r="AK92" i="9"/>
  <c r="AS118" i="9"/>
  <c r="BF208" i="7"/>
  <c r="AP75" i="9"/>
  <c r="AS130" i="9"/>
  <c r="AS92" i="9"/>
  <c r="AO119" i="9"/>
  <c r="AL91" i="9"/>
  <c r="AL87" i="9"/>
  <c r="AO133" i="9"/>
  <c r="AO124" i="9"/>
  <c r="AN130" i="9"/>
  <c r="AO130" i="9"/>
  <c r="AK86" i="9"/>
  <c r="AO137" i="9"/>
  <c r="AO95" i="9"/>
  <c r="AS117" i="9"/>
  <c r="AO79" i="9"/>
  <c r="AP88" i="9"/>
  <c r="AB212" i="7"/>
  <c r="BS202" i="7"/>
  <c r="AR99" i="9"/>
  <c r="AN95" i="9"/>
  <c r="AO131" i="9"/>
  <c r="AS93" i="9"/>
  <c r="AK119" i="9"/>
  <c r="AS81" i="9"/>
  <c r="DB3" i="7"/>
  <c r="DB1" i="7" s="1"/>
  <c r="CO3" i="7"/>
  <c r="CO1" i="7" s="1"/>
  <c r="AP92" i="9"/>
  <c r="AN129" i="9"/>
  <c r="AK125" i="9"/>
  <c r="AO125" i="9"/>
  <c r="AO117" i="9"/>
  <c r="EO6" i="3"/>
  <c r="FE28" i="3"/>
  <c r="GH23" i="3"/>
  <c r="FE21" i="3"/>
  <c r="FE22" i="3"/>
  <c r="GH26" i="3"/>
  <c r="EB18" i="3"/>
  <c r="FE41" i="3"/>
  <c r="EB22" i="3"/>
  <c r="GH16" i="3"/>
  <c r="FE36" i="3"/>
  <c r="GH19" i="3"/>
  <c r="AK124" i="9"/>
  <c r="AL125" i="9"/>
  <c r="AS124" i="9"/>
  <c r="AK137" i="9"/>
  <c r="AK114" i="9"/>
  <c r="AR91" i="9"/>
  <c r="AK76" i="9"/>
  <c r="AS79" i="9"/>
  <c r="AO129" i="9"/>
  <c r="AO91" i="9"/>
  <c r="AN86" i="9"/>
  <c r="AR130" i="9"/>
  <c r="AN125" i="9"/>
  <c r="AN137" i="9"/>
  <c r="EQ42" i="3"/>
  <c r="AN91" i="9"/>
  <c r="AR75" i="9"/>
  <c r="AN115" i="9"/>
  <c r="EB20" i="3"/>
  <c r="EB35" i="3"/>
  <c r="AP99" i="9"/>
  <c r="AN124" i="9"/>
  <c r="AQ125" i="9"/>
  <c r="DN42" i="3"/>
  <c r="W37" i="9"/>
  <c r="W73" i="9"/>
  <c r="Z73" i="9"/>
  <c r="Z37" i="9"/>
  <c r="S146" i="9"/>
  <c r="AA73" i="9"/>
  <c r="AA37" i="9"/>
  <c r="AM115" i="9"/>
  <c r="AR129" i="9"/>
  <c r="AS88" i="9"/>
  <c r="AO81" i="9"/>
  <c r="AK146" i="9"/>
  <c r="AR95" i="9"/>
  <c r="U146" i="9"/>
  <c r="U37" i="9"/>
  <c r="AC111" i="9"/>
  <c r="AC37" i="9"/>
  <c r="AR77" i="9"/>
  <c r="BM184" i="21"/>
  <c r="AH73" i="9"/>
  <c r="W209" i="7"/>
  <c r="AC201" i="7"/>
  <c r="AR133" i="9"/>
  <c r="AR115" i="9"/>
  <c r="CE202" i="7"/>
  <c r="AR80" i="9"/>
  <c r="AN131" i="9"/>
  <c r="AN119" i="9"/>
  <c r="W201" i="7"/>
  <c r="W202" i="7"/>
  <c r="AM185" i="21"/>
  <c r="X149" i="9" s="1"/>
  <c r="X160" i="9" s="1"/>
  <c r="X201" i="7"/>
  <c r="AR86" i="9"/>
  <c r="Y201" i="7"/>
  <c r="AR121" i="9"/>
  <c r="CF184" i="21"/>
  <c r="AR81" i="9"/>
  <c r="AK81" i="9"/>
  <c r="AQ87" i="9"/>
  <c r="AR83" i="9"/>
  <c r="AR88" i="9"/>
  <c r="AK87" i="9"/>
  <c r="AP87" i="9"/>
  <c r="AS125" i="9"/>
  <c r="AN87" i="9"/>
  <c r="AR87" i="9"/>
  <c r="AO86" i="9"/>
  <c r="AS86" i="9"/>
  <c r="BR208" i="7"/>
  <c r="AR208" i="7" s="1"/>
  <c r="AR154" i="9" s="1"/>
  <c r="AR165" i="9" s="1"/>
  <c r="BN208" i="7"/>
  <c r="AN208" i="7" s="1"/>
  <c r="AN154" i="9" s="1"/>
  <c r="AN165" i="9" s="1"/>
  <c r="AR124" i="9"/>
  <c r="BA208" i="7"/>
  <c r="BE208" i="7"/>
  <c r="AL92" i="9"/>
  <c r="AR92" i="9"/>
  <c r="AN92" i="9"/>
  <c r="AN133" i="9"/>
  <c r="AO78" i="9"/>
  <c r="AR125" i="9"/>
  <c r="AO87" i="9"/>
  <c r="BF202" i="7"/>
  <c r="BL202" i="7"/>
  <c r="BB209" i="7"/>
  <c r="BO209" i="7"/>
  <c r="AO209" i="7" s="1"/>
  <c r="AO155" i="9" s="1"/>
  <c r="AO166" i="9" s="1"/>
  <c r="AR113" i="9"/>
  <c r="AS87" i="9"/>
  <c r="BK202" i="7"/>
  <c r="BO202" i="7"/>
  <c r="AO202" i="7" s="1"/>
  <c r="AO148" i="9" s="1"/>
  <c r="AO159" i="9" s="1"/>
  <c r="AN113" i="9"/>
  <c r="AN75" i="9"/>
  <c r="BC202" i="7"/>
  <c r="AY202" i="7"/>
  <c r="BB202" i="7"/>
  <c r="AX202" i="7"/>
  <c r="BP202" i="7"/>
  <c r="AN80" i="9"/>
  <c r="BN202" i="7"/>
  <c r="BA202" i="7"/>
  <c r="CA202" i="7"/>
  <c r="AR137" i="9"/>
  <c r="CB3" i="7"/>
  <c r="BO201" i="7"/>
  <c r="AO201" i="7" s="1"/>
  <c r="AO147" i="9" s="1"/>
  <c r="AO158" i="9" s="1"/>
  <c r="BB201" i="7"/>
  <c r="EB24" i="3"/>
  <c r="FE38" i="3"/>
  <c r="GH35" i="3"/>
  <c r="BV185" i="21"/>
  <c r="AI185" i="21" s="1"/>
  <c r="T149" i="9" s="1"/>
  <c r="T160" i="9" s="1"/>
  <c r="Z128" i="9"/>
  <c r="AB128" i="9"/>
  <c r="BU190" i="21"/>
  <c r="GH20" i="3"/>
  <c r="FT42" i="3"/>
  <c r="Z130" i="9"/>
  <c r="AR126" i="9"/>
  <c r="EE6" i="3"/>
  <c r="DN9" i="3"/>
  <c r="BO184" i="21"/>
  <c r="AK73" i="9"/>
  <c r="AK111" i="9"/>
  <c r="R84" i="9"/>
  <c r="AD73" i="9"/>
  <c r="AD146" i="9"/>
  <c r="AD111" i="9"/>
  <c r="AD37" i="9"/>
  <c r="S73" i="9"/>
  <c r="S111" i="9"/>
  <c r="AS111" i="9"/>
  <c r="AS73" i="9"/>
  <c r="AS146" i="9"/>
  <c r="AH111" i="9"/>
  <c r="X146" i="9"/>
  <c r="X73" i="9"/>
  <c r="X37" i="9"/>
  <c r="X111" i="9"/>
  <c r="AR73" i="9"/>
  <c r="AR146" i="9"/>
  <c r="AR111" i="9"/>
  <c r="V111" i="9"/>
  <c r="V73" i="9"/>
  <c r="V146" i="9"/>
  <c r="V37" i="9"/>
  <c r="AN146" i="9"/>
  <c r="AN111" i="9"/>
  <c r="AN73" i="9"/>
  <c r="Y37" i="9"/>
  <c r="Y73" i="9"/>
  <c r="AB146" i="9"/>
  <c r="AB73" i="9"/>
  <c r="AB37" i="9"/>
  <c r="AB111" i="9"/>
  <c r="AS186" i="21"/>
  <c r="AD150" i="9" s="1"/>
  <c r="AD161" i="9" s="1"/>
  <c r="W116" i="9"/>
  <c r="AL77" i="9"/>
  <c r="BC193" i="21"/>
  <c r="AA132" i="9"/>
  <c r="X78" i="9"/>
  <c r="AF184" i="21"/>
  <c r="CF6" i="21"/>
  <c r="CS6" i="21"/>
  <c r="BQ184" i="21"/>
  <c r="AQ184" i="21" s="1"/>
  <c r="AB148" i="9" s="1"/>
  <c r="AB159" i="9" s="1"/>
  <c r="CD190" i="21"/>
  <c r="AQ190" i="21" s="1"/>
  <c r="AB154" i="9" s="1"/>
  <c r="AB165" i="9" s="1"/>
  <c r="CV5" i="21"/>
  <c r="BV5" i="21"/>
  <c r="BV190" i="21" s="1"/>
  <c r="AA184" i="21"/>
  <c r="AA193" i="21"/>
  <c r="AN3" i="21"/>
  <c r="BR184" i="21"/>
  <c r="AE184" i="21"/>
  <c r="AE193" i="21"/>
  <c r="CQ189" i="21"/>
  <c r="AQ189" i="21" s="1"/>
  <c r="AB153" i="9" s="1"/>
  <c r="AB164" i="9" s="1"/>
  <c r="CD185" i="21"/>
  <c r="AQ185" i="21" s="1"/>
  <c r="AB149" i="9" s="1"/>
  <c r="AB160" i="9" s="1"/>
  <c r="AD185" i="21"/>
  <c r="Z99" i="9"/>
  <c r="AB183" i="21"/>
  <c r="CO3" i="21"/>
  <c r="CO1" i="21" s="1"/>
  <c r="CB3" i="21"/>
  <c r="AZ184" i="21"/>
  <c r="BB184" i="21"/>
  <c r="DF6" i="21"/>
  <c r="AD76" i="9"/>
  <c r="BF6" i="21"/>
  <c r="BS184" i="21"/>
  <c r="CI5" i="21"/>
  <c r="AZ5" i="21"/>
  <c r="CM5" i="21"/>
  <c r="Z190" i="21"/>
  <c r="CZ5" i="21"/>
  <c r="BZ5" i="21"/>
  <c r="CA193" i="21"/>
  <c r="BA3" i="21"/>
  <c r="CN3" i="21"/>
  <c r="DA3" i="21"/>
  <c r="DA1" i="21" s="1"/>
  <c r="BN183" i="21"/>
  <c r="AN183" i="21" s="1"/>
  <c r="Y147" i="9" s="1"/>
  <c r="Y158" i="9" s="1"/>
  <c r="AC83" i="9"/>
  <c r="DB3" i="21"/>
  <c r="DB1" i="21" s="1"/>
  <c r="FE35" i="3"/>
  <c r="GH22" i="3"/>
  <c r="FE20" i="3"/>
  <c r="GH38" i="3"/>
  <c r="GH25" i="3"/>
  <c r="GH24" i="3"/>
  <c r="AM77" i="9"/>
  <c r="AJ75" i="9"/>
  <c r="AJ113" i="9"/>
  <c r="AJ80" i="9"/>
  <c r="BJ211" i="7"/>
  <c r="AN99" i="9"/>
  <c r="AJ127" i="9"/>
  <c r="AN128" i="9"/>
  <c r="AP94" i="9"/>
  <c r="AM150" i="9"/>
  <c r="AM161" i="9" s="1"/>
  <c r="BJ208" i="7"/>
  <c r="AJ208" i="7" s="1"/>
  <c r="AJ154" i="9" s="1"/>
  <c r="AJ165" i="9" s="1"/>
  <c r="AJ120" i="9"/>
  <c r="AJ82" i="9"/>
  <c r="AJ142" i="9"/>
  <c r="BW202" i="7"/>
  <c r="AJ93" i="9"/>
  <c r="AO3" i="7"/>
  <c r="AQ92" i="9"/>
  <c r="AN77" i="9"/>
  <c r="AJ119" i="9"/>
  <c r="EF23" i="3"/>
  <c r="FI23" i="3"/>
  <c r="DC23" i="3"/>
  <c r="EF39" i="3"/>
  <c r="FI39" i="3"/>
  <c r="DC39" i="3"/>
  <c r="BA6" i="3"/>
  <c r="BE6" i="3"/>
  <c r="BG6" i="3"/>
  <c r="AX6" i="3"/>
  <c r="BC6" i="3"/>
  <c r="AY6" i="3"/>
  <c r="AZ6" i="3"/>
  <c r="AW6" i="3"/>
  <c r="BB6" i="3"/>
  <c r="BF6" i="3"/>
  <c r="BD6" i="3"/>
  <c r="AC6" i="3"/>
  <c r="FN28" i="3"/>
  <c r="EK28" i="3"/>
  <c r="DH28" i="3"/>
  <c r="EF16" i="3"/>
  <c r="FI16" i="3"/>
  <c r="DC16" i="3"/>
  <c r="EI16" i="3"/>
  <c r="FL16" i="3"/>
  <c r="DF16" i="3"/>
  <c r="DD20" i="3"/>
  <c r="AJ33" i="9"/>
  <c r="FJ20" i="3"/>
  <c r="U33" i="9"/>
  <c r="EG20" i="3"/>
  <c r="ET29" i="3"/>
  <c r="FW29" i="3"/>
  <c r="DQ29" i="3"/>
  <c r="GG29" i="3"/>
  <c r="FD29" i="3"/>
  <c r="EA29" i="3"/>
  <c r="FN35" i="3"/>
  <c r="DH35" i="3"/>
  <c r="EK35" i="3"/>
  <c r="GC7" i="3"/>
  <c r="EZ7" i="3"/>
  <c r="DW7" i="3"/>
  <c r="FR12" i="3"/>
  <c r="DL12" i="3"/>
  <c r="EO12" i="3"/>
  <c r="EP12" i="3"/>
  <c r="DM12" i="3"/>
  <c r="FS12" i="3"/>
  <c r="BE15" i="3"/>
  <c r="BB15" i="3"/>
  <c r="AZ15" i="3"/>
  <c r="AY15" i="3"/>
  <c r="AX15" i="3"/>
  <c r="AC15" i="3"/>
  <c r="BF15" i="3"/>
  <c r="AW15" i="3"/>
  <c r="BC15" i="3"/>
  <c r="BG15" i="3"/>
  <c r="BA15" i="3"/>
  <c r="BD15" i="3"/>
  <c r="DB19" i="3"/>
  <c r="EE19" i="3"/>
  <c r="FH19" i="3"/>
  <c r="V33" i="9"/>
  <c r="FK19" i="3"/>
  <c r="EH19" i="3"/>
  <c r="DE19" i="3"/>
  <c r="FS22" i="3"/>
  <c r="EP22" i="3"/>
  <c r="DM22" i="3"/>
  <c r="AF26" i="3"/>
  <c r="AO26" i="3"/>
  <c r="AC26" i="3"/>
  <c r="FK40" i="3"/>
  <c r="DE40" i="3"/>
  <c r="EH40" i="3"/>
  <c r="EI40" i="3"/>
  <c r="FL40" i="3"/>
  <c r="DF40" i="3"/>
  <c r="BC43" i="3"/>
  <c r="BE43" i="3"/>
  <c r="AX43" i="3"/>
  <c r="BA43" i="3"/>
  <c r="AC43" i="3"/>
  <c r="BB43" i="3"/>
  <c r="BD43" i="3"/>
  <c r="BG43" i="3"/>
  <c r="AY43" i="3"/>
  <c r="BF43" i="3"/>
  <c r="AZ43" i="3"/>
  <c r="AW43" i="3"/>
  <c r="DB6" i="3"/>
  <c r="V5" i="16"/>
  <c r="V5" i="18"/>
  <c r="DE6" i="3"/>
  <c r="Y5" i="16"/>
  <c r="FK6" i="3"/>
  <c r="AB5" i="18"/>
  <c r="FN6" i="3"/>
  <c r="AB5" i="16"/>
  <c r="DH6" i="3"/>
  <c r="EK6" i="3"/>
  <c r="EK29" i="3"/>
  <c r="FN29" i="3"/>
  <c r="DH29" i="3"/>
  <c r="FO29" i="3"/>
  <c r="DI29" i="3"/>
  <c r="EL29" i="3"/>
  <c r="FR32" i="3"/>
  <c r="EO32" i="3"/>
  <c r="DL32" i="3"/>
  <c r="ES37" i="3"/>
  <c r="FV37" i="3"/>
  <c r="DP37" i="3"/>
  <c r="EX37" i="3"/>
  <c r="GA37" i="3"/>
  <c r="DU37" i="3"/>
  <c r="EQ9" i="3"/>
  <c r="EO23" i="3"/>
  <c r="FR23" i="3"/>
  <c r="DL23" i="3"/>
  <c r="EI39" i="3"/>
  <c r="FL39" i="3"/>
  <c r="DF39" i="3"/>
  <c r="AZ40" i="3"/>
  <c r="BF40" i="3"/>
  <c r="AW40" i="3"/>
  <c r="BE40" i="3"/>
  <c r="BG40" i="3"/>
  <c r="BD40" i="3"/>
  <c r="BC40" i="3"/>
  <c r="AY40" i="3"/>
  <c r="BA40" i="3"/>
  <c r="AX40" i="3"/>
  <c r="BB40" i="3"/>
  <c r="AC40" i="3"/>
  <c r="EH28" i="3"/>
  <c r="FK28" i="3"/>
  <c r="DE28" i="3"/>
  <c r="EO28" i="3"/>
  <c r="FR28" i="3"/>
  <c r="DL28" i="3"/>
  <c r="DI28" i="3"/>
  <c r="EL28" i="3"/>
  <c r="FO28" i="3"/>
  <c r="DE16" i="3"/>
  <c r="EH16" i="3"/>
  <c r="FK16" i="3"/>
  <c r="EK16" i="3"/>
  <c r="DH16" i="3"/>
  <c r="FN16" i="3"/>
  <c r="DM20" i="3"/>
  <c r="FS20" i="3"/>
  <c r="EP20" i="3"/>
  <c r="FQ20" i="3"/>
  <c r="DK20" i="3"/>
  <c r="EN20" i="3"/>
  <c r="FY29" i="3"/>
  <c r="DS29" i="3"/>
  <c r="EV29" i="3"/>
  <c r="DD35" i="3"/>
  <c r="EG35" i="3"/>
  <c r="FJ35" i="3"/>
  <c r="GE7" i="3"/>
  <c r="FB7" i="3"/>
  <c r="DY7" i="3"/>
  <c r="FV7" i="3"/>
  <c r="ES7" i="3"/>
  <c r="DP7" i="3"/>
  <c r="BE10" i="3"/>
  <c r="AY10" i="3"/>
  <c r="BB10" i="3"/>
  <c r="AW10" i="3"/>
  <c r="BG10" i="3"/>
  <c r="BC10" i="3"/>
  <c r="BF10" i="3"/>
  <c r="AX10" i="3"/>
  <c r="BD10" i="3"/>
  <c r="BA10" i="3"/>
  <c r="AZ10" i="3"/>
  <c r="EL12" i="3"/>
  <c r="DI12" i="3"/>
  <c r="FO12" i="3"/>
  <c r="AM14" i="3"/>
  <c r="AG14" i="3"/>
  <c r="AN14" i="3"/>
  <c r="AD14" i="3"/>
  <c r="AF14" i="3"/>
  <c r="AC14" i="3"/>
  <c r="AJ14" i="3"/>
  <c r="AH14" i="3"/>
  <c r="AI14" i="3"/>
  <c r="AL14" i="3"/>
  <c r="AK14" i="3"/>
  <c r="AO14" i="3"/>
  <c r="AE14" i="3"/>
  <c r="AR6" i="9"/>
  <c r="FI19" i="3"/>
  <c r="EF19" i="3"/>
  <c r="DC19" i="3"/>
  <c r="FS19" i="3"/>
  <c r="EP19" i="3"/>
  <c r="DM19" i="3"/>
  <c r="DD22" i="3"/>
  <c r="EG22" i="3"/>
  <c r="FJ22" i="3"/>
  <c r="AF24" i="3"/>
  <c r="AK24" i="3"/>
  <c r="AG24" i="3"/>
  <c r="AN24" i="3"/>
  <c r="AJ24" i="3"/>
  <c r="AO24" i="3"/>
  <c r="AC24" i="3"/>
  <c r="BA27" i="3"/>
  <c r="BC27" i="3"/>
  <c r="AX27" i="3"/>
  <c r="BF27" i="3"/>
  <c r="BG27" i="3"/>
  <c r="AZ27" i="3"/>
  <c r="AC27" i="3"/>
  <c r="BE27" i="3"/>
  <c r="AY27" i="3"/>
  <c r="BB27" i="3"/>
  <c r="BD27" i="3"/>
  <c r="AW27" i="3"/>
  <c r="AI36" i="3"/>
  <c r="AE36" i="3"/>
  <c r="AM36" i="3"/>
  <c r="AH36" i="3"/>
  <c r="AL36" i="3"/>
  <c r="AC36" i="3"/>
  <c r="FO40" i="3"/>
  <c r="EL40" i="3"/>
  <c r="DI40" i="3"/>
  <c r="FN40" i="3"/>
  <c r="EK40" i="3"/>
  <c r="DH40" i="3"/>
  <c r="AZ45" i="3"/>
  <c r="AW45" i="3"/>
  <c r="BF45" i="3"/>
  <c r="BE45" i="3"/>
  <c r="BG45" i="3"/>
  <c r="BD45" i="3"/>
  <c r="BA45" i="3"/>
  <c r="BC45" i="3"/>
  <c r="AY45" i="3"/>
  <c r="AX45" i="3"/>
  <c r="BB45" i="3"/>
  <c r="DC6" i="3"/>
  <c r="EF6" i="3"/>
  <c r="FI6" i="3"/>
  <c r="W5" i="16"/>
  <c r="AE5" i="16"/>
  <c r="FQ6" i="3"/>
  <c r="DK6" i="3"/>
  <c r="EG6" i="3"/>
  <c r="X5" i="16"/>
  <c r="X5" i="18"/>
  <c r="DD6" i="3"/>
  <c r="EM29" i="3"/>
  <c r="FP29" i="3"/>
  <c r="DJ29" i="3"/>
  <c r="EO29" i="3"/>
  <c r="FR29" i="3"/>
  <c r="DL29" i="3"/>
  <c r="FP32" i="3"/>
  <c r="EM32" i="3"/>
  <c r="DJ32" i="3"/>
  <c r="FI32" i="3"/>
  <c r="EF32" i="3"/>
  <c r="DC32" i="3"/>
  <c r="EZ37" i="3"/>
  <c r="DW37" i="3"/>
  <c r="GC37" i="3"/>
  <c r="GF37" i="3"/>
  <c r="DZ37" i="3"/>
  <c r="FC37" i="3"/>
  <c r="FD37" i="3"/>
  <c r="GG37" i="3"/>
  <c r="EA37" i="3"/>
  <c r="FL23" i="3"/>
  <c r="DF23" i="3"/>
  <c r="EI23" i="3"/>
  <c r="FI31" i="3"/>
  <c r="EF31" i="3"/>
  <c r="DC31" i="3"/>
  <c r="FL37" i="3"/>
  <c r="EI37" i="3"/>
  <c r="DF37" i="3"/>
  <c r="FS28" i="3"/>
  <c r="EP28" i="3"/>
  <c r="DM28" i="3"/>
  <c r="EN16" i="3"/>
  <c r="FQ16" i="3"/>
  <c r="DK16" i="3"/>
  <c r="FM16" i="3"/>
  <c r="EJ16" i="3"/>
  <c r="DG16" i="3"/>
  <c r="FH20" i="3"/>
  <c r="EE20" i="3"/>
  <c r="DB20" i="3"/>
  <c r="FI20" i="3"/>
  <c r="EF20" i="3"/>
  <c r="DC20" i="3"/>
  <c r="EZ29" i="3"/>
  <c r="DW29" i="3"/>
  <c r="GC29" i="3"/>
  <c r="DB29" i="3"/>
  <c r="EE29" i="3"/>
  <c r="FH29" i="3"/>
  <c r="EH35" i="3"/>
  <c r="FK35" i="3"/>
  <c r="DE35" i="3"/>
  <c r="EU7" i="3"/>
  <c r="FX7" i="3"/>
  <c r="DR7" i="3"/>
  <c r="DQ7" i="3"/>
  <c r="FW7" i="3"/>
  <c r="ET7" i="3"/>
  <c r="EE12" i="3"/>
  <c r="DB12" i="3"/>
  <c r="FH12" i="3"/>
  <c r="AD6" i="9"/>
  <c r="AI18" i="3"/>
  <c r="AG18" i="3"/>
  <c r="AD18" i="3"/>
  <c r="AC18" i="3"/>
  <c r="AF18" i="3"/>
  <c r="AH18" i="3"/>
  <c r="AE18" i="3"/>
  <c r="AN18" i="3"/>
  <c r="AO18" i="3"/>
  <c r="AM18" i="3"/>
  <c r="AJ18" i="3"/>
  <c r="AK18" i="3"/>
  <c r="AL18" i="3"/>
  <c r="FP19" i="3"/>
  <c r="EM19" i="3"/>
  <c r="DJ19" i="3"/>
  <c r="AA33" i="9"/>
  <c r="BB30" i="3"/>
  <c r="BG30" i="3"/>
  <c r="AX30" i="3"/>
  <c r="BE30" i="3"/>
  <c r="AW30" i="3"/>
  <c r="AC30" i="3"/>
  <c r="BD30" i="3"/>
  <c r="AZ30" i="3"/>
  <c r="BA30" i="3"/>
  <c r="BF30" i="3"/>
  <c r="BC30" i="3"/>
  <c r="AY30" i="3"/>
  <c r="EO40" i="3"/>
  <c r="FR40" i="3"/>
  <c r="DL40" i="3"/>
  <c r="EP40" i="3"/>
  <c r="DM40" i="3"/>
  <c r="FS40" i="3"/>
  <c r="AC5" i="18"/>
  <c r="FO6" i="3"/>
  <c r="AC5" i="16"/>
  <c r="EL6" i="3"/>
  <c r="DI6" i="3"/>
  <c r="AD5" i="18"/>
  <c r="AD5" i="16"/>
  <c r="DJ6" i="3"/>
  <c r="FP6" i="3"/>
  <c r="EM6" i="3"/>
  <c r="AF5" i="16"/>
  <c r="DL6" i="3"/>
  <c r="FR6" i="3"/>
  <c r="FI29" i="3"/>
  <c r="EF29" i="3"/>
  <c r="DC29" i="3"/>
  <c r="EG29" i="3"/>
  <c r="FJ29" i="3"/>
  <c r="DD29" i="3"/>
  <c r="EE32" i="3"/>
  <c r="FH32" i="3"/>
  <c r="DB32" i="3"/>
  <c r="EV37" i="3"/>
  <c r="FY37" i="3"/>
  <c r="DS37" i="3"/>
  <c r="GB37" i="3"/>
  <c r="EY37" i="3"/>
  <c r="DV37" i="3"/>
  <c r="FK23" i="3"/>
  <c r="EH23" i="3"/>
  <c r="DE23" i="3"/>
  <c r="EJ31" i="3"/>
  <c r="DG31" i="3"/>
  <c r="FM31" i="3"/>
  <c r="EJ37" i="3"/>
  <c r="DG37" i="3"/>
  <c r="FM37" i="3"/>
  <c r="FJ28" i="3"/>
  <c r="EG28" i="3"/>
  <c r="DD28" i="3"/>
  <c r="FJ16" i="3"/>
  <c r="EG16" i="3"/>
  <c r="DD16" i="3"/>
  <c r="FA29" i="3"/>
  <c r="GD29" i="3"/>
  <c r="DX29" i="3"/>
  <c r="FB29" i="3"/>
  <c r="GE29" i="3"/>
  <c r="DY29" i="3"/>
  <c r="DS7" i="3"/>
  <c r="EV7" i="3"/>
  <c r="FY7" i="3"/>
  <c r="DF12" i="3"/>
  <c r="EI12" i="3"/>
  <c r="FL12" i="3"/>
  <c r="EH12" i="3"/>
  <c r="FK12" i="3"/>
  <c r="DE12" i="3"/>
  <c r="EN19" i="3"/>
  <c r="DK19" i="3"/>
  <c r="FQ19" i="3"/>
  <c r="FK22" i="3"/>
  <c r="EH22" i="3"/>
  <c r="DE22" i="3"/>
  <c r="AE38" i="3"/>
  <c r="AF38" i="3"/>
  <c r="AG38" i="3"/>
  <c r="AL38" i="3"/>
  <c r="AD38" i="3"/>
  <c r="AH38" i="3"/>
  <c r="AN38" i="3"/>
  <c r="AJ38" i="3"/>
  <c r="AO38" i="3"/>
  <c r="AC38" i="3"/>
  <c r="AK38" i="3"/>
  <c r="EG40" i="3"/>
  <c r="DD40" i="3"/>
  <c r="FJ40" i="3"/>
  <c r="AY42" i="3"/>
  <c r="BA42" i="3"/>
  <c r="BC42" i="3"/>
  <c r="BG42" i="3"/>
  <c r="AC42" i="3"/>
  <c r="BB42" i="3"/>
  <c r="DF6" i="3"/>
  <c r="EI6" i="3"/>
  <c r="FL6" i="3"/>
  <c r="AG5" i="16"/>
  <c r="AG5" i="18"/>
  <c r="EP6" i="3"/>
  <c r="FS6" i="3"/>
  <c r="DM6" i="3"/>
  <c r="EJ6" i="3"/>
  <c r="FM6" i="3"/>
  <c r="DG6" i="3"/>
  <c r="AA5" i="16"/>
  <c r="EN29" i="3"/>
  <c r="FQ29" i="3"/>
  <c r="DK29" i="3"/>
  <c r="EH29" i="3"/>
  <c r="FK29" i="3"/>
  <c r="DE29" i="3"/>
  <c r="EI29" i="3"/>
  <c r="FL29" i="3"/>
  <c r="DF29" i="3"/>
  <c r="EI32" i="3"/>
  <c r="FL32" i="3"/>
  <c r="DF32" i="3"/>
  <c r="FX37" i="3"/>
  <c r="EU37" i="3"/>
  <c r="DR37" i="3"/>
  <c r="FZ37" i="3"/>
  <c r="EW37" i="3"/>
  <c r="DT37" i="3"/>
  <c r="DD32" i="3"/>
  <c r="FJ32" i="3"/>
  <c r="EG32" i="3"/>
  <c r="FO23" i="3"/>
  <c r="EL23" i="3"/>
  <c r="DI23" i="3"/>
  <c r="EE39" i="3"/>
  <c r="DB39" i="3"/>
  <c r="FH39" i="3"/>
  <c r="EO39" i="3"/>
  <c r="DL39" i="3"/>
  <c r="FR39" i="3"/>
  <c r="DF35" i="3"/>
  <c r="EI35" i="3"/>
  <c r="FL35" i="3"/>
  <c r="EK39" i="3"/>
  <c r="DH39" i="3"/>
  <c r="FN39" i="3"/>
  <c r="FH22" i="3"/>
  <c r="EE22" i="3"/>
  <c r="DB22" i="3"/>
  <c r="EM22" i="3"/>
  <c r="FP22" i="3"/>
  <c r="DJ22" i="3"/>
  <c r="EI21" i="3"/>
  <c r="DF21" i="3"/>
  <c r="FL21" i="3"/>
  <c r="FN26" i="3"/>
  <c r="DH26" i="3"/>
  <c r="EK26" i="3"/>
  <c r="FK26" i="3"/>
  <c r="EH26" i="3"/>
  <c r="DE26" i="3"/>
  <c r="DT42" i="3"/>
  <c r="FZ42" i="3"/>
  <c r="EW42" i="3"/>
  <c r="FM45" i="3"/>
  <c r="EJ45" i="3"/>
  <c r="DG45" i="3"/>
  <c r="AO27" i="9"/>
  <c r="Z27" i="9"/>
  <c r="DP44" i="3"/>
  <c r="ES44" i="3"/>
  <c r="FV44" i="3"/>
  <c r="DB45" i="3"/>
  <c r="FH45" i="3"/>
  <c r="EE45" i="3"/>
  <c r="FN10" i="3"/>
  <c r="EK10" i="3"/>
  <c r="DH10" i="3"/>
  <c r="DT44" i="3"/>
  <c r="FZ44" i="3"/>
  <c r="AL53" i="9"/>
  <c r="EW44" i="3"/>
  <c r="W53" i="9"/>
  <c r="EE13" i="3"/>
  <c r="FH13" i="3"/>
  <c r="DB13" i="3"/>
  <c r="DM10" i="3"/>
  <c r="FS10" i="3"/>
  <c r="EP10" i="3"/>
  <c r="FS30" i="3"/>
  <c r="EP30" i="3"/>
  <c r="DM30" i="3"/>
  <c r="FL30" i="3"/>
  <c r="EI30" i="3"/>
  <c r="DF30" i="3"/>
  <c r="EL34" i="3"/>
  <c r="FO34" i="3"/>
  <c r="DI34" i="3"/>
  <c r="FJ34" i="3"/>
  <c r="DD34" i="3"/>
  <c r="EG34" i="3"/>
  <c r="FO32" i="3"/>
  <c r="DI32" i="3"/>
  <c r="EL32" i="3"/>
  <c r="FM25" i="3"/>
  <c r="EJ25" i="3"/>
  <c r="DG25" i="3"/>
  <c r="EI22" i="3"/>
  <c r="FL22" i="3"/>
  <c r="DF22" i="3"/>
  <c r="FR35" i="3"/>
  <c r="DL35" i="3"/>
  <c r="EO35" i="3"/>
  <c r="EL39" i="3"/>
  <c r="FO39" i="3"/>
  <c r="DI39" i="3"/>
  <c r="FQ39" i="3"/>
  <c r="EN39" i="3"/>
  <c r="DK39" i="3"/>
  <c r="DM35" i="3"/>
  <c r="FS35" i="3"/>
  <c r="EP35" i="3"/>
  <c r="FO22" i="3"/>
  <c r="EL22" i="3"/>
  <c r="DI22" i="3"/>
  <c r="FM21" i="3"/>
  <c r="DG21" i="3"/>
  <c r="EJ21" i="3"/>
  <c r="EL26" i="3"/>
  <c r="DI26" i="3"/>
  <c r="FO26" i="3"/>
  <c r="EM26" i="3"/>
  <c r="FP26" i="3"/>
  <c r="DJ26" i="3"/>
  <c r="DF17" i="3"/>
  <c r="FL17" i="3"/>
  <c r="EI17" i="3"/>
  <c r="X27" i="9"/>
  <c r="AM27" i="9"/>
  <c r="FV42" i="3"/>
  <c r="DP42" i="3"/>
  <c r="S46" i="9"/>
  <c r="ES42" i="3"/>
  <c r="DU44" i="3"/>
  <c r="EX44" i="3"/>
  <c r="X53" i="9"/>
  <c r="AM53" i="9"/>
  <c r="GA44" i="3"/>
  <c r="FP17" i="3"/>
  <c r="DJ17" i="3"/>
  <c r="EM17" i="3"/>
  <c r="DC13" i="3"/>
  <c r="FI13" i="3"/>
  <c r="EF13" i="3"/>
  <c r="DI10" i="3"/>
  <c r="FO10" i="3"/>
  <c r="EL10" i="3"/>
  <c r="DW44" i="3"/>
  <c r="EZ44" i="3"/>
  <c r="AO53" i="9"/>
  <c r="GC44" i="3"/>
  <c r="Z53" i="9"/>
  <c r="EJ13" i="3"/>
  <c r="FM13" i="3"/>
  <c r="DG13" i="3"/>
  <c r="EG30" i="3"/>
  <c r="FJ30" i="3"/>
  <c r="DD30" i="3"/>
  <c r="FR30" i="3"/>
  <c r="DL30" i="3"/>
  <c r="EO30" i="3"/>
  <c r="EM34" i="3"/>
  <c r="DJ34" i="3"/>
  <c r="FP34" i="3"/>
  <c r="FK34" i="3"/>
  <c r="EH34" i="3"/>
  <c r="DE34" i="3"/>
  <c r="FH34" i="3"/>
  <c r="EE34" i="3"/>
  <c r="DB34" i="3"/>
  <c r="FN32" i="3"/>
  <c r="EK32" i="3"/>
  <c r="DH32" i="3"/>
  <c r="FQ25" i="3"/>
  <c r="DK25" i="3"/>
  <c r="EN25" i="3"/>
  <c r="EL35" i="3"/>
  <c r="FO35" i="3"/>
  <c r="DI35" i="3"/>
  <c r="FP39" i="3"/>
  <c r="DJ39" i="3"/>
  <c r="EM39" i="3"/>
  <c r="EG39" i="3"/>
  <c r="FJ39" i="3"/>
  <c r="DD39" i="3"/>
  <c r="EK22" i="3"/>
  <c r="DH22" i="3"/>
  <c r="FN22" i="3"/>
  <c r="EE21" i="3"/>
  <c r="FH21" i="3"/>
  <c r="DB21" i="3"/>
  <c r="FR26" i="3"/>
  <c r="DL26" i="3"/>
  <c r="EO26" i="3"/>
  <c r="FI26" i="3"/>
  <c r="DC26" i="3"/>
  <c r="EF26" i="3"/>
  <c r="FS17" i="3"/>
  <c r="EP17" i="3"/>
  <c r="DM17" i="3"/>
  <c r="DZ42" i="3"/>
  <c r="GF42" i="3"/>
  <c r="FC42" i="3"/>
  <c r="EL45" i="3"/>
  <c r="DI45" i="3"/>
  <c r="FO45" i="3"/>
  <c r="AD53" i="9"/>
  <c r="FD44" i="3"/>
  <c r="EA44" i="3"/>
  <c r="GG44" i="3"/>
  <c r="AS53" i="9"/>
  <c r="EO34" i="3"/>
  <c r="FR34" i="3"/>
  <c r="DL34" i="3"/>
  <c r="DX42" i="3"/>
  <c r="FA42" i="3"/>
  <c r="GD42" i="3"/>
  <c r="DB17" i="3"/>
  <c r="FH17" i="3"/>
  <c r="EE17" i="3"/>
  <c r="DJ13" i="3"/>
  <c r="EM13" i="3"/>
  <c r="FP13" i="3"/>
  <c r="GE42" i="3"/>
  <c r="DY42" i="3"/>
  <c r="FB42" i="3"/>
  <c r="EG17" i="3"/>
  <c r="DD17" i="3"/>
  <c r="FJ17" i="3"/>
  <c r="DH45" i="3"/>
  <c r="EK45" i="3"/>
  <c r="FN45" i="3"/>
  <c r="EI10" i="3"/>
  <c r="FL10" i="3"/>
  <c r="DF10" i="3"/>
  <c r="FO30" i="3"/>
  <c r="EL30" i="3"/>
  <c r="DI30" i="3"/>
  <c r="EH30" i="3"/>
  <c r="FK30" i="3"/>
  <c r="DE30" i="3"/>
  <c r="EP34" i="3"/>
  <c r="FS34" i="3"/>
  <c r="DM34" i="3"/>
  <c r="FL34" i="3"/>
  <c r="EI34" i="3"/>
  <c r="DF34" i="3"/>
  <c r="DG34" i="3"/>
  <c r="EJ34" i="3"/>
  <c r="FM34" i="3"/>
  <c r="EH32" i="3"/>
  <c r="DE32" i="3"/>
  <c r="FK32" i="3"/>
  <c r="FS32" i="3"/>
  <c r="DM32" i="3"/>
  <c r="EP32" i="3"/>
  <c r="DI27" i="3"/>
  <c r="DN27" i="3" s="1"/>
  <c r="EL27" i="3"/>
  <c r="EQ27" i="3" s="1"/>
  <c r="FO27" i="3"/>
  <c r="FT27" i="3" s="1"/>
  <c r="EJ39" i="3"/>
  <c r="FM39" i="3"/>
  <c r="DG39" i="3"/>
  <c r="FS39" i="3"/>
  <c r="EP39" i="3"/>
  <c r="DM39" i="3"/>
  <c r="FK39" i="3"/>
  <c r="EH39" i="3"/>
  <c r="DE39" i="3"/>
  <c r="FI22" i="3"/>
  <c r="DC22" i="3"/>
  <c r="EF22" i="3"/>
  <c r="EO22" i="3"/>
  <c r="DL22" i="3"/>
  <c r="FR22" i="3"/>
  <c r="FI21" i="3"/>
  <c r="DC21" i="3"/>
  <c r="EF21" i="3"/>
  <c r="EI26" i="3"/>
  <c r="DF26" i="3"/>
  <c r="FL26" i="3"/>
  <c r="EE26" i="3"/>
  <c r="DB26" i="3"/>
  <c r="FH26" i="3"/>
  <c r="DK17" i="3"/>
  <c r="FQ17" i="3"/>
  <c r="EN17" i="3"/>
  <c r="FX42" i="3"/>
  <c r="DR42" i="3"/>
  <c r="EU42" i="3"/>
  <c r="EF45" i="3"/>
  <c r="DC45" i="3"/>
  <c r="FI45" i="3"/>
  <c r="DQ44" i="3"/>
  <c r="FW44" i="3"/>
  <c r="AI53" i="9"/>
  <c r="T53" i="9"/>
  <c r="ET44" i="3"/>
  <c r="AA6" i="9"/>
  <c r="DQ42" i="3"/>
  <c r="FW42" i="3"/>
  <c r="ET42" i="3"/>
  <c r="EK17" i="3"/>
  <c r="FN17" i="3"/>
  <c r="DH17" i="3"/>
  <c r="FQ45" i="3"/>
  <c r="EN45" i="3"/>
  <c r="DK45" i="3"/>
  <c r="DL13" i="3"/>
  <c r="FR13" i="3"/>
  <c r="EO13" i="3"/>
  <c r="DG10" i="3"/>
  <c r="EJ10" i="3"/>
  <c r="FM10" i="3"/>
  <c r="EK30" i="3"/>
  <c r="DH30" i="3"/>
  <c r="FN30" i="3"/>
  <c r="EN34" i="3"/>
  <c r="FQ34" i="3"/>
  <c r="DK34" i="3"/>
  <c r="FN34" i="3"/>
  <c r="EK34" i="3"/>
  <c r="DH34" i="3"/>
  <c r="EF34" i="3"/>
  <c r="DC34" i="3"/>
  <c r="FI34" i="3"/>
  <c r="BR202" i="7"/>
  <c r="BE202" i="7"/>
  <c r="AI124" i="9"/>
  <c r="BR201" i="7"/>
  <c r="AR201" i="7" s="1"/>
  <c r="AR147" i="9" s="1"/>
  <c r="AR158" i="9" s="1"/>
  <c r="AR135" i="9"/>
  <c r="AA120" i="9"/>
  <c r="AC184" i="21"/>
  <c r="CC193" i="21"/>
  <c r="DC3" i="21"/>
  <c r="DC1" i="21" s="1"/>
  <c r="AC190" i="21"/>
  <c r="CP3" i="21"/>
  <c r="CP1" i="21" s="1"/>
  <c r="BP183" i="21"/>
  <c r="AP183" i="21" s="1"/>
  <c r="AA147" i="9" s="1"/>
  <c r="AA158" i="9" s="1"/>
  <c r="AJ115" i="9"/>
  <c r="AP91" i="9"/>
  <c r="AP129" i="9"/>
  <c r="AM124" i="9"/>
  <c r="AL132" i="9"/>
  <c r="BN209" i="7"/>
  <c r="AN209" i="7" s="1"/>
  <c r="AN155" i="9" s="1"/>
  <c r="AN166" i="9" s="1"/>
  <c r="BA209" i="7"/>
  <c r="AO94" i="9"/>
  <c r="AN126" i="9"/>
  <c r="DF139" i="21"/>
  <c r="BF139" i="21"/>
  <c r="AD131" i="9" s="1"/>
  <c r="AD93" i="9"/>
  <c r="CF139" i="21"/>
  <c r="CS139" i="21"/>
  <c r="AF183" i="21"/>
  <c r="AK91" i="9"/>
  <c r="AK129" i="9"/>
  <c r="CE171" i="21"/>
  <c r="CE184" i="21" s="1"/>
  <c r="CR171" i="21"/>
  <c r="BR192" i="21"/>
  <c r="AR192" i="21" s="1"/>
  <c r="AC93" i="9"/>
  <c r="DE171" i="21"/>
  <c r="BE171" i="21"/>
  <c r="BE192" i="21" s="1"/>
  <c r="AE183" i="21"/>
  <c r="CM116" i="21"/>
  <c r="Z183" i="21"/>
  <c r="CZ116" i="21"/>
  <c r="AZ116" i="21"/>
  <c r="X121" i="9" s="1"/>
  <c r="BZ116" i="21"/>
  <c r="AJ77" i="9"/>
  <c r="BJ184" i="21"/>
  <c r="AL116" i="9"/>
  <c r="AB123" i="9"/>
  <c r="BD184" i="21"/>
  <c r="AP134" i="9"/>
  <c r="BY112" i="21"/>
  <c r="CY112" i="21"/>
  <c r="CL112" i="21"/>
  <c r="AY112" i="21"/>
  <c r="W121" i="9" s="1"/>
  <c r="Y183" i="21"/>
  <c r="CU176" i="21"/>
  <c r="BU176" i="21"/>
  <c r="AU176" i="21"/>
  <c r="CH176" i="21"/>
  <c r="BS201" i="7"/>
  <c r="AS201" i="7" s="1"/>
  <c r="AS147" i="9" s="1"/>
  <c r="AS158" i="9" s="1"/>
  <c r="AS91" i="9"/>
  <c r="AS129" i="9"/>
  <c r="AL94" i="9"/>
  <c r="BR209" i="7"/>
  <c r="AR209" i="7" s="1"/>
  <c r="AR155" i="9" s="1"/>
  <c r="AR166" i="9" s="1"/>
  <c r="AR114" i="9"/>
  <c r="BS209" i="7"/>
  <c r="AS209" i="7" s="1"/>
  <c r="AS155" i="9" s="1"/>
  <c r="AS166" i="9" s="1"/>
  <c r="AS132" i="9"/>
  <c r="AP132" i="9"/>
  <c r="AL135" i="9"/>
  <c r="AK135" i="9"/>
  <c r="AD123" i="9"/>
  <c r="X184" i="21"/>
  <c r="W128" i="9"/>
  <c r="Y184" i="21"/>
  <c r="AO132" i="9"/>
  <c r="BB3" i="7"/>
  <c r="EM31" i="3"/>
  <c r="FP31" i="3"/>
  <c r="DJ31" i="3"/>
  <c r="EL36" i="3"/>
  <c r="DI36" i="3"/>
  <c r="FO36" i="3"/>
  <c r="EG36" i="3"/>
  <c r="DD36" i="3"/>
  <c r="FJ36" i="3"/>
  <c r="FO25" i="3"/>
  <c r="EL25" i="3"/>
  <c r="DI25" i="3"/>
  <c r="FJ25" i="3"/>
  <c r="DD25" i="3"/>
  <c r="EG25" i="3"/>
  <c r="DB28" i="3"/>
  <c r="FH28" i="3"/>
  <c r="EE28" i="3"/>
  <c r="DM44" i="3"/>
  <c r="FS44" i="3"/>
  <c r="AD18" i="9"/>
  <c r="EP44" i="3"/>
  <c r="AS18" i="9"/>
  <c r="FH43" i="3"/>
  <c r="EE43" i="3"/>
  <c r="DB43" i="3"/>
  <c r="AE50" i="3"/>
  <c r="AI50" i="3"/>
  <c r="AM50" i="3"/>
  <c r="DK50" i="3" s="1"/>
  <c r="AD50" i="3"/>
  <c r="AJ50" i="3"/>
  <c r="AO50" i="3"/>
  <c r="AH50" i="3"/>
  <c r="AN50" i="3"/>
  <c r="DL50" i="3" s="1"/>
  <c r="AG50" i="3"/>
  <c r="AL50" i="3"/>
  <c r="AK50" i="3"/>
  <c r="AF50" i="3"/>
  <c r="EM40" i="3"/>
  <c r="FP40" i="3"/>
  <c r="DJ40" i="3"/>
  <c r="AN18" i="9"/>
  <c r="Y18" i="9"/>
  <c r="FN44" i="3"/>
  <c r="EK44" i="3"/>
  <c r="DH44" i="3"/>
  <c r="FS41" i="3"/>
  <c r="EP41" i="3"/>
  <c r="DM41" i="3"/>
  <c r="EK41" i="3"/>
  <c r="DH41" i="3"/>
  <c r="FN41" i="3"/>
  <c r="FO21" i="3"/>
  <c r="DI21" i="3"/>
  <c r="EL21" i="3"/>
  <c r="FJ21" i="3"/>
  <c r="EG21" i="3"/>
  <c r="DD21" i="3"/>
  <c r="DB24" i="3"/>
  <c r="FH24" i="3"/>
  <c r="EE24" i="3"/>
  <c r="DI31" i="3"/>
  <c r="FO31" i="3"/>
  <c r="EL31" i="3"/>
  <c r="FO37" i="3"/>
  <c r="EL37" i="3"/>
  <c r="DI37" i="3"/>
  <c r="EG37" i="3"/>
  <c r="DD37" i="3"/>
  <c r="FJ37" i="3"/>
  <c r="EG43" i="3"/>
  <c r="FJ43" i="3"/>
  <c r="DD43" i="3"/>
  <c r="DJ43" i="3"/>
  <c r="EM43" i="3"/>
  <c r="FP43" i="3"/>
  <c r="FM32" i="3"/>
  <c r="EJ32" i="3"/>
  <c r="DG32" i="3"/>
  <c r="DK32" i="3"/>
  <c r="EN32" i="3"/>
  <c r="FQ32" i="3"/>
  <c r="FM22" i="3"/>
  <c r="DG22" i="3"/>
  <c r="EJ22" i="3"/>
  <c r="FJ31" i="3"/>
  <c r="EG31" i="3"/>
  <c r="DD31" i="3"/>
  <c r="FS36" i="3"/>
  <c r="DM36" i="3"/>
  <c r="EP36" i="3"/>
  <c r="DH36" i="3"/>
  <c r="EK36" i="3"/>
  <c r="FN36" i="3"/>
  <c r="EP25" i="3"/>
  <c r="FS25" i="3"/>
  <c r="DM25" i="3"/>
  <c r="EK25" i="3"/>
  <c r="FN25" i="3"/>
  <c r="DH25" i="3"/>
  <c r="FI28" i="3"/>
  <c r="EF28" i="3"/>
  <c r="DC28" i="3"/>
  <c r="FP30" i="3"/>
  <c r="EM30" i="3"/>
  <c r="DJ30" i="3"/>
  <c r="FH40" i="3"/>
  <c r="EE40" i="3"/>
  <c r="DB40" i="3"/>
  <c r="FI40" i="3"/>
  <c r="DC40" i="3"/>
  <c r="EF40" i="3"/>
  <c r="EJ30" i="3"/>
  <c r="DG30" i="3"/>
  <c r="FM30" i="3"/>
  <c r="FM40" i="3"/>
  <c r="EJ40" i="3"/>
  <c r="DG40" i="3"/>
  <c r="EN30" i="3"/>
  <c r="DK30" i="3"/>
  <c r="FQ30" i="3"/>
  <c r="DK40" i="3"/>
  <c r="EN40" i="3"/>
  <c r="FQ40" i="3"/>
  <c r="EN26" i="3"/>
  <c r="FQ26" i="3"/>
  <c r="DK26" i="3"/>
  <c r="FI37" i="3"/>
  <c r="EF37" i="3"/>
  <c r="DC37" i="3"/>
  <c r="EE41" i="3"/>
  <c r="DB41" i="3"/>
  <c r="FH41" i="3"/>
  <c r="EO41" i="3"/>
  <c r="FR41" i="3"/>
  <c r="DL41" i="3"/>
  <c r="EP21" i="3"/>
  <c r="DM21" i="3"/>
  <c r="FS21" i="3"/>
  <c r="FN21" i="3"/>
  <c r="DH21" i="3"/>
  <c r="EK21" i="3"/>
  <c r="DC24" i="3"/>
  <c r="EF24" i="3"/>
  <c r="FI24" i="3"/>
  <c r="FP37" i="3"/>
  <c r="EM37" i="3"/>
  <c r="DJ37" i="3"/>
  <c r="FS31" i="3"/>
  <c r="EP31" i="3"/>
  <c r="DM31" i="3"/>
  <c r="FN31" i="3"/>
  <c r="EK31" i="3"/>
  <c r="DH31" i="3"/>
  <c r="EP37" i="3"/>
  <c r="DM37" i="3"/>
  <c r="FS37" i="3"/>
  <c r="DH37" i="3"/>
  <c r="FN37" i="3"/>
  <c r="EK37" i="3"/>
  <c r="EI41" i="3"/>
  <c r="DF41" i="3"/>
  <c r="FL41" i="3"/>
  <c r="EM21" i="3"/>
  <c r="FP21" i="3"/>
  <c r="DJ21" i="3"/>
  <c r="FH36" i="3"/>
  <c r="EE36" i="3"/>
  <c r="DB36" i="3"/>
  <c r="EO36" i="3"/>
  <c r="FR36" i="3"/>
  <c r="DL36" i="3"/>
  <c r="FR25" i="3"/>
  <c r="EO25" i="3"/>
  <c r="DL25" i="3"/>
  <c r="EJ28" i="3"/>
  <c r="FM28" i="3"/>
  <c r="DG28" i="3"/>
  <c r="EI28" i="3"/>
  <c r="FL28" i="3"/>
  <c r="DF28" i="3"/>
  <c r="U18" i="9"/>
  <c r="AJ18" i="9"/>
  <c r="EG44" i="3"/>
  <c r="FJ44" i="3"/>
  <c r="DD44" i="3"/>
  <c r="FL43" i="3"/>
  <c r="EI43" i="3"/>
  <c r="DF43" i="3"/>
  <c r="AG51" i="3"/>
  <c r="AK51" i="3"/>
  <c r="AO51" i="3"/>
  <c r="AF51" i="3"/>
  <c r="AL51" i="3"/>
  <c r="AE51" i="3"/>
  <c r="AJ51" i="3"/>
  <c r="AM51" i="3"/>
  <c r="DK51" i="3" s="1"/>
  <c r="AI51" i="3"/>
  <c r="AH51" i="3"/>
  <c r="AD51" i="3"/>
  <c r="AN51" i="3"/>
  <c r="DL51" i="3" s="1"/>
  <c r="DB30" i="3"/>
  <c r="FH30" i="3"/>
  <c r="EE30" i="3"/>
  <c r="EF30" i="3"/>
  <c r="FI30" i="3"/>
  <c r="DC30" i="3"/>
  <c r="DG35" i="3"/>
  <c r="EJ35" i="3"/>
  <c r="FM35" i="3"/>
  <c r="EN35" i="3"/>
  <c r="DK35" i="3"/>
  <c r="FQ35" i="3"/>
  <c r="EJ26" i="3"/>
  <c r="FM26" i="3"/>
  <c r="DG26" i="3"/>
  <c r="EL41" i="3"/>
  <c r="FO41" i="3"/>
  <c r="DI41" i="3"/>
  <c r="FJ41" i="3"/>
  <c r="EG41" i="3"/>
  <c r="DD41" i="3"/>
  <c r="FK21" i="3"/>
  <c r="EH21" i="3"/>
  <c r="DE21" i="3"/>
  <c r="EN24" i="3"/>
  <c r="DK24" i="3"/>
  <c r="FQ24" i="3"/>
  <c r="EM24" i="3"/>
  <c r="DJ24" i="3"/>
  <c r="FP24" i="3"/>
  <c r="DF31" i="3"/>
  <c r="FL31" i="3"/>
  <c r="EI31" i="3"/>
  <c r="EH31" i="3"/>
  <c r="DE31" i="3"/>
  <c r="FK31" i="3"/>
  <c r="FK37" i="3"/>
  <c r="DE37" i="3"/>
  <c r="EH37" i="3"/>
  <c r="FP35" i="3"/>
  <c r="EM35" i="3"/>
  <c r="DJ35" i="3"/>
  <c r="FQ31" i="3"/>
  <c r="DK31" i="3"/>
  <c r="EN31" i="3"/>
  <c r="EN37" i="3"/>
  <c r="FQ37" i="3"/>
  <c r="DK37" i="3"/>
  <c r="EE35" i="3"/>
  <c r="DB35" i="3"/>
  <c r="FH35" i="3"/>
  <c r="EF35" i="3"/>
  <c r="DC35" i="3"/>
  <c r="FI35" i="3"/>
  <c r="EJ38" i="3"/>
  <c r="FM38" i="3"/>
  <c r="DG38" i="3"/>
  <c r="FQ38" i="3"/>
  <c r="DK38" i="3"/>
  <c r="EN38" i="3"/>
  <c r="FQ22" i="3"/>
  <c r="DK22" i="3"/>
  <c r="EN22" i="3"/>
  <c r="FK41" i="3"/>
  <c r="EH41" i="3"/>
  <c r="DE41" i="3"/>
  <c r="EO21" i="3"/>
  <c r="FR21" i="3"/>
  <c r="DL21" i="3"/>
  <c r="DG24" i="3"/>
  <c r="FM24" i="3"/>
  <c r="EJ24" i="3"/>
  <c r="FL24" i="3"/>
  <c r="EI24" i="3"/>
  <c r="DF24" i="3"/>
  <c r="EE37" i="3"/>
  <c r="DB37" i="3"/>
  <c r="FH37" i="3"/>
  <c r="EE31" i="3"/>
  <c r="DB31" i="3"/>
  <c r="FH31" i="3"/>
  <c r="EO31" i="3"/>
  <c r="DL31" i="3"/>
  <c r="FR31" i="3"/>
  <c r="EO37" i="3"/>
  <c r="FR37" i="3"/>
  <c r="DL37" i="3"/>
  <c r="AO73" i="9"/>
  <c r="AO111" i="9"/>
  <c r="AO146" i="9"/>
  <c r="FK36" i="3"/>
  <c r="EH36" i="3"/>
  <c r="DE36" i="3"/>
  <c r="EH25" i="3"/>
  <c r="DE25" i="3"/>
  <c r="FK25" i="3"/>
  <c r="EN28" i="3"/>
  <c r="DK28" i="3"/>
  <c r="FQ28" i="3"/>
  <c r="DJ28" i="3"/>
  <c r="FP28" i="3"/>
  <c r="EM28" i="3"/>
  <c r="W18" i="9"/>
  <c r="EI44" i="3"/>
  <c r="DF44" i="3"/>
  <c r="AL18" i="9"/>
  <c r="FL44" i="3"/>
  <c r="DI43" i="3"/>
  <c r="FO43" i="3"/>
  <c r="EL43" i="3"/>
  <c r="FH44" i="3"/>
  <c r="DB44" i="3"/>
  <c r="EE44" i="3"/>
  <c r="D31" i="9" l="1"/>
  <c r="AJ79" i="9"/>
  <c r="M18" i="9"/>
  <c r="I18" i="9"/>
  <c r="AH190" i="21"/>
  <c r="S154" i="9" s="1"/>
  <c r="S165" i="9" s="1"/>
  <c r="J53" i="9"/>
  <c r="L29" i="9"/>
  <c r="I64" i="9"/>
  <c r="F53" i="9"/>
  <c r="N53" i="9"/>
  <c r="U76" i="9"/>
  <c r="N18" i="9"/>
  <c r="L53" i="9"/>
  <c r="E18" i="9"/>
  <c r="L18" i="9"/>
  <c r="K18" i="9"/>
  <c r="T91" i="9"/>
  <c r="E68" i="9"/>
  <c r="J31" i="9"/>
  <c r="G53" i="9"/>
  <c r="AK190" i="21"/>
  <c r="V154" i="9" s="1"/>
  <c r="V165" i="9" s="1"/>
  <c r="AJ81" i="9"/>
  <c r="U114" i="9"/>
  <c r="AI3" i="21"/>
  <c r="BK193" i="21"/>
  <c r="BH3" i="21"/>
  <c r="BJ3" i="21"/>
  <c r="BK183" i="21"/>
  <c r="AK183" i="21" s="1"/>
  <c r="V147" i="9" s="1"/>
  <c r="V158" i="9" s="1"/>
  <c r="T93" i="9"/>
  <c r="AJ3" i="21"/>
  <c r="AB194" i="21"/>
  <c r="U94" i="9"/>
  <c r="E66" i="9"/>
  <c r="L33" i="9"/>
  <c r="N66" i="9"/>
  <c r="U132" i="9"/>
  <c r="I31" i="9"/>
  <c r="K31" i="9"/>
  <c r="D64" i="9"/>
  <c r="L31" i="9"/>
  <c r="AH9" i="18"/>
  <c r="AH12" i="16"/>
  <c r="AH40" i="16"/>
  <c r="I66" i="9"/>
  <c r="D68" i="9"/>
  <c r="G68" i="9"/>
  <c r="AV43" i="16"/>
  <c r="AV28" i="18"/>
  <c r="AH18" i="16"/>
  <c r="AH15" i="16"/>
  <c r="AH9" i="16"/>
  <c r="AH24" i="16"/>
  <c r="AH19" i="16"/>
  <c r="AH28" i="18"/>
  <c r="AH18" i="18"/>
  <c r="AH15" i="18"/>
  <c r="AH42" i="18"/>
  <c r="AH24" i="18"/>
  <c r="AH40" i="18"/>
  <c r="AH19" i="18"/>
  <c r="AH16" i="16"/>
  <c r="AI86" i="9"/>
  <c r="AH22" i="18"/>
  <c r="AM41" i="18"/>
  <c r="AM41" i="16"/>
  <c r="Y37" i="18"/>
  <c r="Y37" i="16"/>
  <c r="W17" i="18"/>
  <c r="W17" i="16"/>
  <c r="AH34" i="16"/>
  <c r="AH36" i="16"/>
  <c r="AH33" i="16"/>
  <c r="AH44" i="16"/>
  <c r="AH39" i="18"/>
  <c r="AH11" i="18"/>
  <c r="AH16" i="18"/>
  <c r="AH31" i="18"/>
  <c r="AH21" i="18"/>
  <c r="AH42" i="16"/>
  <c r="AH39" i="16"/>
  <c r="V50" i="18"/>
  <c r="V50" i="16"/>
  <c r="AB50" i="18"/>
  <c r="AB50" i="16"/>
  <c r="AG50" i="18"/>
  <c r="AG50" i="16"/>
  <c r="AD49" i="18"/>
  <c r="AD49" i="16"/>
  <c r="AG49" i="18"/>
  <c r="AG49" i="16"/>
  <c r="AA49" i="18"/>
  <c r="AA49" i="16"/>
  <c r="AC37" i="18"/>
  <c r="AC37" i="16"/>
  <c r="AF37" i="18"/>
  <c r="AF37" i="16"/>
  <c r="AB17" i="18"/>
  <c r="AB17" i="16"/>
  <c r="V17" i="18"/>
  <c r="V17" i="16"/>
  <c r="AD35" i="18"/>
  <c r="AD35" i="16"/>
  <c r="AA35" i="18"/>
  <c r="AA35" i="16"/>
  <c r="AF23" i="18"/>
  <c r="AF23" i="16"/>
  <c r="AC13" i="18"/>
  <c r="AC13" i="16"/>
  <c r="AB13" i="18"/>
  <c r="AB13" i="16"/>
  <c r="AF13" i="18"/>
  <c r="AF13" i="16"/>
  <c r="AN42" i="18"/>
  <c r="AN42" i="16"/>
  <c r="AR42" i="18"/>
  <c r="AR42" i="16"/>
  <c r="AL42" i="18"/>
  <c r="AL42" i="16"/>
  <c r="AU41" i="18"/>
  <c r="AU41" i="16"/>
  <c r="Z37" i="18"/>
  <c r="Z37" i="16"/>
  <c r="X37" i="18"/>
  <c r="X37" i="16"/>
  <c r="Z17" i="18"/>
  <c r="Z17" i="16"/>
  <c r="AD13" i="18"/>
  <c r="AD13" i="16"/>
  <c r="Y13" i="18"/>
  <c r="Y13" i="16"/>
  <c r="AT42" i="18"/>
  <c r="AT42" i="16"/>
  <c r="AP42" i="18"/>
  <c r="AP42" i="16"/>
  <c r="AS42" i="18"/>
  <c r="AS42" i="16"/>
  <c r="AD90" i="9"/>
  <c r="S83" i="9"/>
  <c r="AH34" i="18"/>
  <c r="AH36" i="18"/>
  <c r="AH44" i="18"/>
  <c r="AH28" i="16"/>
  <c r="AH38" i="16"/>
  <c r="AH20" i="18"/>
  <c r="Z50" i="18"/>
  <c r="Z50" i="16"/>
  <c r="W50" i="18"/>
  <c r="W50" i="16"/>
  <c r="AC50" i="18"/>
  <c r="AC50" i="16"/>
  <c r="Y49" i="18"/>
  <c r="Y49" i="16"/>
  <c r="AB49" i="18"/>
  <c r="AB49" i="16"/>
  <c r="W49" i="18"/>
  <c r="W49" i="16"/>
  <c r="AE17" i="18"/>
  <c r="AE17" i="16"/>
  <c r="AQ30" i="9" s="1"/>
  <c r="Y17" i="18"/>
  <c r="Y17" i="16"/>
  <c r="Z35" i="18"/>
  <c r="Z35" i="16"/>
  <c r="Y23" i="18"/>
  <c r="Y23" i="16"/>
  <c r="AA50" i="18"/>
  <c r="AA50" i="16"/>
  <c r="AD50" i="18"/>
  <c r="AD50" i="16"/>
  <c r="Y50" i="18"/>
  <c r="Y50" i="16"/>
  <c r="X49" i="18"/>
  <c r="X49" i="16"/>
  <c r="AF49" i="18"/>
  <c r="AF49" i="16"/>
  <c r="V49" i="18"/>
  <c r="V49" i="16"/>
  <c r="AQ41" i="18"/>
  <c r="AQ41" i="16"/>
  <c r="AG37" i="18"/>
  <c r="AG37" i="16"/>
  <c r="V37" i="18"/>
  <c r="V37" i="16"/>
  <c r="W37" i="18"/>
  <c r="W37" i="16"/>
  <c r="AD17" i="18"/>
  <c r="AD17" i="16"/>
  <c r="AG17" i="18"/>
  <c r="AG17" i="16"/>
  <c r="X17" i="18"/>
  <c r="X17" i="16"/>
  <c r="AA17" i="18"/>
  <c r="X30" i="9" s="1"/>
  <c r="AA17" i="16"/>
  <c r="AE35" i="18"/>
  <c r="AE35" i="16"/>
  <c r="AG23" i="18"/>
  <c r="AG23" i="16"/>
  <c r="AC23" i="18"/>
  <c r="AC23" i="16"/>
  <c r="W13" i="18"/>
  <c r="W13" i="16"/>
  <c r="AA13" i="18"/>
  <c r="AA13" i="16"/>
  <c r="X13" i="18"/>
  <c r="X13" i="16"/>
  <c r="AE13" i="18"/>
  <c r="AE13" i="16"/>
  <c r="AM42" i="18"/>
  <c r="AM42" i="16"/>
  <c r="AQ42" i="18"/>
  <c r="AQ42" i="16"/>
  <c r="AG25" i="18"/>
  <c r="AG25" i="16"/>
  <c r="U121" i="9"/>
  <c r="AH20" i="16"/>
  <c r="AH27" i="16"/>
  <c r="AH29" i="16"/>
  <c r="AH33" i="18"/>
  <c r="AH30" i="18"/>
  <c r="AH43" i="16"/>
  <c r="AF50" i="18"/>
  <c r="AF50" i="16"/>
  <c r="AE50" i="18"/>
  <c r="AE50" i="16"/>
  <c r="X50" i="18"/>
  <c r="X50" i="16"/>
  <c r="AC49" i="18"/>
  <c r="AC49" i="16"/>
  <c r="Z49" i="18"/>
  <c r="Z49" i="16"/>
  <c r="AE49" i="18"/>
  <c r="AE49" i="16"/>
  <c r="AP41" i="18"/>
  <c r="AP41" i="16"/>
  <c r="AO41" i="18"/>
  <c r="AO41" i="16"/>
  <c r="AB37" i="18"/>
  <c r="AB37" i="16"/>
  <c r="AD37" i="18"/>
  <c r="AD37" i="16"/>
  <c r="AC17" i="18"/>
  <c r="AC17" i="16"/>
  <c r="AF17" i="18"/>
  <c r="AF17" i="16"/>
  <c r="AR30" i="9" s="1"/>
  <c r="W35" i="18"/>
  <c r="W35" i="16"/>
  <c r="AB23" i="18"/>
  <c r="AB23" i="16"/>
  <c r="X23" i="18"/>
  <c r="X23" i="16"/>
  <c r="AG13" i="18"/>
  <c r="AG13" i="16"/>
  <c r="Z13" i="18"/>
  <c r="Z13" i="16"/>
  <c r="V13" i="18"/>
  <c r="V13" i="16"/>
  <c r="AK42" i="18"/>
  <c r="AK42" i="16"/>
  <c r="AU42" i="18"/>
  <c r="AU42" i="16"/>
  <c r="AO42" i="18"/>
  <c r="AO42" i="16"/>
  <c r="X25" i="18"/>
  <c r="X25" i="16"/>
  <c r="AH12" i="18"/>
  <c r="AH38" i="18"/>
  <c r="AH29" i="18"/>
  <c r="AH11" i="16"/>
  <c r="AH22" i="16"/>
  <c r="AH30" i="16"/>
  <c r="AH21" i="16"/>
  <c r="AH31" i="16"/>
  <c r="AH43" i="18"/>
  <c r="AH27" i="18"/>
  <c r="O18" i="9"/>
  <c r="O64" i="9"/>
  <c r="N64" i="9"/>
  <c r="N68" i="9"/>
  <c r="M31" i="9"/>
  <c r="H18" i="9"/>
  <c r="K27" i="9"/>
  <c r="H29" i="9"/>
  <c r="F18" i="9"/>
  <c r="F33" i="9"/>
  <c r="N31" i="9"/>
  <c r="N33" i="9"/>
  <c r="M29" i="9"/>
  <c r="N29" i="9"/>
  <c r="O31" i="9"/>
  <c r="P32" i="9"/>
  <c r="Q32" i="9" s="1"/>
  <c r="E53" i="9"/>
  <c r="I27" i="9"/>
  <c r="G33" i="9"/>
  <c r="T131" i="9"/>
  <c r="T114" i="9"/>
  <c r="D29" i="9"/>
  <c r="G29" i="9"/>
  <c r="K64" i="9"/>
  <c r="E29" i="9"/>
  <c r="H33" i="9"/>
  <c r="K33" i="9"/>
  <c r="AV36" i="16"/>
  <c r="F64" i="9"/>
  <c r="L64" i="9"/>
  <c r="J29" i="9"/>
  <c r="I29" i="9"/>
  <c r="J33" i="9"/>
  <c r="H31" i="9"/>
  <c r="F31" i="9"/>
  <c r="J18" i="9"/>
  <c r="V119" i="9"/>
  <c r="K29" i="9"/>
  <c r="I33" i="9"/>
  <c r="E31" i="9"/>
  <c r="I53" i="9"/>
  <c r="G62" i="9"/>
  <c r="K53" i="9"/>
  <c r="N62" i="9"/>
  <c r="P67" i="9"/>
  <c r="H53" i="9"/>
  <c r="E62" i="9"/>
  <c r="G64" i="9"/>
  <c r="AQ44" i="16"/>
  <c r="AO65" i="9" s="1"/>
  <c r="AQ44" i="18"/>
  <c r="AS44" i="18"/>
  <c r="AS44" i="16"/>
  <c r="H66" i="9"/>
  <c r="AP44" i="18"/>
  <c r="AP44" i="16"/>
  <c r="AO44" i="18"/>
  <c r="AO44" i="16"/>
  <c r="AT44" i="18"/>
  <c r="AT44" i="16"/>
  <c r="AL44" i="18"/>
  <c r="AL44" i="16"/>
  <c r="AR44" i="16"/>
  <c r="AR44" i="18"/>
  <c r="AK44" i="18"/>
  <c r="AK44" i="16"/>
  <c r="AI65" i="9" s="1"/>
  <c r="AV43" i="18"/>
  <c r="AM44" i="16"/>
  <c r="AM44" i="18"/>
  <c r="AU44" i="16"/>
  <c r="AU44" i="18"/>
  <c r="AD65" i="9" s="1"/>
  <c r="AN44" i="18"/>
  <c r="AN44" i="16"/>
  <c r="AO29" i="16"/>
  <c r="AO29" i="18"/>
  <c r="AK29" i="16"/>
  <c r="AK29" i="18"/>
  <c r="AP29" i="16"/>
  <c r="AP29" i="18"/>
  <c r="AM26" i="18"/>
  <c r="AM26" i="16"/>
  <c r="AU26" i="18"/>
  <c r="AU26" i="16"/>
  <c r="AO26" i="16"/>
  <c r="AO26" i="18"/>
  <c r="AL39" i="18"/>
  <c r="AL39" i="16"/>
  <c r="AR39" i="18"/>
  <c r="AR39" i="16"/>
  <c r="AT39" i="18"/>
  <c r="AT39" i="16"/>
  <c r="AV36" i="18"/>
  <c r="AT29" i="18"/>
  <c r="AT29" i="16"/>
  <c r="AU29" i="18"/>
  <c r="AU29" i="16"/>
  <c r="AN26" i="16"/>
  <c r="AN26" i="18"/>
  <c r="AQ39" i="16"/>
  <c r="AQ39" i="18"/>
  <c r="AM29" i="18"/>
  <c r="AM29" i="16"/>
  <c r="AS26" i="16"/>
  <c r="AS26" i="18"/>
  <c r="AN39" i="16"/>
  <c r="AN39" i="18"/>
  <c r="AN29" i="18"/>
  <c r="AN29" i="16"/>
  <c r="AS29" i="16"/>
  <c r="AS29" i="18"/>
  <c r="AK26" i="16"/>
  <c r="AK26" i="18"/>
  <c r="AT26" i="18"/>
  <c r="AT26" i="16"/>
  <c r="AO39" i="18"/>
  <c r="AO39" i="16"/>
  <c r="AU39" i="16"/>
  <c r="AU39" i="18"/>
  <c r="AQ29" i="18"/>
  <c r="AQ29" i="16"/>
  <c r="AR29" i="18"/>
  <c r="AR29" i="16"/>
  <c r="AL29" i="18"/>
  <c r="AL29" i="16"/>
  <c r="AR26" i="18"/>
  <c r="AR26" i="16"/>
  <c r="AL26" i="18"/>
  <c r="AL26" i="16"/>
  <c r="AM39" i="16"/>
  <c r="AM39" i="18"/>
  <c r="AS39" i="18"/>
  <c r="AS39" i="16"/>
  <c r="AV28" i="16"/>
  <c r="AP26" i="18"/>
  <c r="AP26" i="16"/>
  <c r="AQ26" i="18"/>
  <c r="AQ26" i="16"/>
  <c r="AP39" i="18"/>
  <c r="AP39" i="16"/>
  <c r="AK39" i="18"/>
  <c r="AK39" i="16"/>
  <c r="AO9" i="16"/>
  <c r="AO9" i="18"/>
  <c r="AM9" i="16"/>
  <c r="AM9" i="18"/>
  <c r="AR14" i="18"/>
  <c r="AR14" i="16"/>
  <c r="AM14" i="18"/>
  <c r="AM14" i="16"/>
  <c r="O53" i="9"/>
  <c r="AR9" i="18"/>
  <c r="AR9" i="16"/>
  <c r="AU9" i="18"/>
  <c r="AU9" i="16"/>
  <c r="AS9" i="18"/>
  <c r="AS9" i="16"/>
  <c r="AO14" i="16"/>
  <c r="AO14" i="18"/>
  <c r="AT14" i="18"/>
  <c r="AT14" i="16"/>
  <c r="AN14" i="16"/>
  <c r="AN14" i="18"/>
  <c r="L62" i="9"/>
  <c r="AQ9" i="18"/>
  <c r="AQ9" i="16"/>
  <c r="AK14" i="18"/>
  <c r="AK14" i="16"/>
  <c r="E64" i="9"/>
  <c r="M64" i="9"/>
  <c r="F68" i="9"/>
  <c r="L68" i="9"/>
  <c r="L66" i="9"/>
  <c r="AL9" i="18"/>
  <c r="AL9" i="16"/>
  <c r="AK9" i="18"/>
  <c r="AK9" i="16"/>
  <c r="AU14" i="18"/>
  <c r="AU14" i="16"/>
  <c r="AP14" i="18"/>
  <c r="AP14" i="16"/>
  <c r="AN9" i="18"/>
  <c r="AN9" i="16"/>
  <c r="AT9" i="18"/>
  <c r="AT9" i="16"/>
  <c r="AP9" i="18"/>
  <c r="AP9" i="16"/>
  <c r="AQ14" i="18"/>
  <c r="AQ14" i="16"/>
  <c r="AL14" i="18"/>
  <c r="AL14" i="16"/>
  <c r="AS14" i="18"/>
  <c r="AS14" i="16"/>
  <c r="D62" i="9"/>
  <c r="J62" i="9"/>
  <c r="O62" i="9"/>
  <c r="J64" i="9"/>
  <c r="H64" i="9"/>
  <c r="F66" i="9"/>
  <c r="O68" i="9"/>
  <c r="M66" i="9"/>
  <c r="O66" i="9"/>
  <c r="AV6" i="18"/>
  <c r="I68" i="9"/>
  <c r="M68" i="9"/>
  <c r="K68" i="9"/>
  <c r="AV6" i="16"/>
  <c r="AX193" i="21"/>
  <c r="V114" i="9"/>
  <c r="BE193" i="21"/>
  <c r="U139" i="9"/>
  <c r="AW190" i="21"/>
  <c r="AZ193" i="21"/>
  <c r="AY193" i="21"/>
  <c r="BI209" i="7"/>
  <c r="AI209" i="7" s="1"/>
  <c r="AI155" i="9" s="1"/>
  <c r="AI166" i="9" s="1"/>
  <c r="AJ121" i="9"/>
  <c r="AW211" i="7"/>
  <c r="AL114" i="9"/>
  <c r="AL76" i="9"/>
  <c r="AJ83" i="9"/>
  <c r="BI29" i="7"/>
  <c r="CV29" i="7"/>
  <c r="CI29" i="7"/>
  <c r="BV29" i="7"/>
  <c r="AV29" i="7"/>
  <c r="CZ57" i="7"/>
  <c r="CM57" i="7"/>
  <c r="BZ57" i="7"/>
  <c r="BM57" i="7"/>
  <c r="AZ57" i="7"/>
  <c r="CV99" i="7"/>
  <c r="CI99" i="7"/>
  <c r="BV99" i="7"/>
  <c r="BI99" i="7"/>
  <c r="AV99" i="7"/>
  <c r="BQ14" i="7"/>
  <c r="DD14" i="7"/>
  <c r="CQ14" i="7"/>
  <c r="CD14" i="7"/>
  <c r="BD14" i="7"/>
  <c r="CZ59" i="7"/>
  <c r="CM59" i="7"/>
  <c r="BZ59" i="7"/>
  <c r="BM59" i="7"/>
  <c r="AZ59" i="7"/>
  <c r="DD104" i="7"/>
  <c r="CQ104" i="7"/>
  <c r="CD104" i="7"/>
  <c r="BQ104" i="7"/>
  <c r="BD104" i="7"/>
  <c r="BM9" i="7"/>
  <c r="CZ9" i="7"/>
  <c r="CM9" i="7"/>
  <c r="BZ9" i="7"/>
  <c r="AZ9" i="7"/>
  <c r="DD45" i="7"/>
  <c r="CQ45" i="7"/>
  <c r="CD45" i="7"/>
  <c r="BQ45" i="7"/>
  <c r="BD45" i="7"/>
  <c r="CZ56" i="7"/>
  <c r="CM56" i="7"/>
  <c r="BZ56" i="7"/>
  <c r="BM56" i="7"/>
  <c r="AZ56" i="7"/>
  <c r="CZ85" i="7"/>
  <c r="CM85" i="7"/>
  <c r="BZ85" i="7"/>
  <c r="BM85" i="7"/>
  <c r="AZ85" i="7"/>
  <c r="BI14" i="7"/>
  <c r="CV14" i="7"/>
  <c r="CI14" i="7"/>
  <c r="BV14" i="7"/>
  <c r="AV14" i="7"/>
  <c r="CV31" i="7"/>
  <c r="CI31" i="7"/>
  <c r="BI31" i="7"/>
  <c r="BV31" i="7"/>
  <c r="AV31" i="7"/>
  <c r="CZ68" i="7"/>
  <c r="CM68" i="7"/>
  <c r="BZ68" i="7"/>
  <c r="BM68" i="7"/>
  <c r="AZ68" i="7"/>
  <c r="CZ113" i="7"/>
  <c r="CM113" i="7"/>
  <c r="BZ113" i="7"/>
  <c r="BM113" i="7"/>
  <c r="AZ113" i="7"/>
  <c r="CU76" i="7"/>
  <c r="CH76" i="7"/>
  <c r="BU76" i="7"/>
  <c r="BH76" i="7"/>
  <c r="AU76" i="7"/>
  <c r="CU161" i="7"/>
  <c r="CH161" i="7"/>
  <c r="BU161" i="7"/>
  <c r="BH161" i="7"/>
  <c r="AU161" i="7"/>
  <c r="AH161" i="7"/>
  <c r="CU22" i="7"/>
  <c r="CH22" i="7"/>
  <c r="BU22" i="7"/>
  <c r="BH22" i="7"/>
  <c r="AU22" i="7"/>
  <c r="CU62" i="7"/>
  <c r="CH62" i="7"/>
  <c r="BU62" i="7"/>
  <c r="BH62" i="7"/>
  <c r="AU62" i="7"/>
  <c r="CU148" i="7"/>
  <c r="CH148" i="7"/>
  <c r="BU148" i="7"/>
  <c r="BH148" i="7"/>
  <c r="AU148" i="7"/>
  <c r="AH148" i="7"/>
  <c r="CU158" i="7"/>
  <c r="BU158" i="7"/>
  <c r="CH158" i="7"/>
  <c r="BH158" i="7"/>
  <c r="AU158" i="7"/>
  <c r="AH158" i="7"/>
  <c r="CU78" i="7"/>
  <c r="CH78" i="7"/>
  <c r="BU78" i="7"/>
  <c r="BH78" i="7"/>
  <c r="AU78" i="7"/>
  <c r="CU130" i="7"/>
  <c r="CH130" i="7"/>
  <c r="BU130" i="7"/>
  <c r="BH130" i="7"/>
  <c r="AU130" i="7"/>
  <c r="CU172" i="7"/>
  <c r="CH172" i="7"/>
  <c r="BU172" i="7"/>
  <c r="BH172" i="7"/>
  <c r="AU172" i="7"/>
  <c r="AH172" i="7"/>
  <c r="CU37" i="7"/>
  <c r="CH37" i="7"/>
  <c r="BU37" i="7"/>
  <c r="BH37" i="7"/>
  <c r="AU37" i="7"/>
  <c r="CU63" i="7"/>
  <c r="CH63" i="7"/>
  <c r="BU63" i="7"/>
  <c r="BH63" i="7"/>
  <c r="AU63" i="7"/>
  <c r="CU106" i="7"/>
  <c r="CH106" i="7"/>
  <c r="BU106" i="7"/>
  <c r="BH106" i="7"/>
  <c r="AU106" i="7"/>
  <c r="CV34" i="7"/>
  <c r="CI34" i="7"/>
  <c r="BV34" i="7"/>
  <c r="BI34" i="7"/>
  <c r="AV34" i="7"/>
  <c r="CZ154" i="7"/>
  <c r="CM154" i="7"/>
  <c r="BZ154" i="7"/>
  <c r="BM154" i="7"/>
  <c r="AZ154" i="7"/>
  <c r="AM154" i="7"/>
  <c r="CU124" i="7"/>
  <c r="CH124" i="7"/>
  <c r="BU124" i="7"/>
  <c r="BH124" i="7"/>
  <c r="AU124" i="7"/>
  <c r="CZ31" i="7"/>
  <c r="CM31" i="7"/>
  <c r="BM31" i="7"/>
  <c r="BZ31" i="7"/>
  <c r="AZ31" i="7"/>
  <c r="CZ71" i="7"/>
  <c r="CM71" i="7"/>
  <c r="BZ71" i="7"/>
  <c r="BM71" i="7"/>
  <c r="BM208" i="7" s="1"/>
  <c r="AM208" i="7" s="1"/>
  <c r="AM154" i="9" s="1"/>
  <c r="AM165" i="9" s="1"/>
  <c r="AZ71" i="7"/>
  <c r="AZ208" i="7" s="1"/>
  <c r="Z208" i="7"/>
  <c r="CZ74" i="7"/>
  <c r="CM74" i="7"/>
  <c r="BZ74" i="7"/>
  <c r="BM74" i="7"/>
  <c r="AZ74" i="7"/>
  <c r="AM122" i="9" s="1"/>
  <c r="CZ114" i="7"/>
  <c r="CM114" i="7"/>
  <c r="BZ114" i="7"/>
  <c r="BM114" i="7"/>
  <c r="AZ114" i="7"/>
  <c r="BM24" i="7"/>
  <c r="CZ24" i="7"/>
  <c r="CM24" i="7"/>
  <c r="BZ24" i="7"/>
  <c r="AZ24" i="7"/>
  <c r="CV68" i="7"/>
  <c r="CI68" i="7"/>
  <c r="BV68" i="7"/>
  <c r="BI68" i="7"/>
  <c r="AV68" i="7"/>
  <c r="CM108" i="7"/>
  <c r="BZ108" i="7"/>
  <c r="CZ108" i="7"/>
  <c r="BM108" i="7"/>
  <c r="AZ108" i="7"/>
  <c r="BI12" i="7"/>
  <c r="CV12" i="7"/>
  <c r="CI12" i="7"/>
  <c r="BV12" i="7"/>
  <c r="AV12" i="7"/>
  <c r="CV50" i="7"/>
  <c r="CI50" i="7"/>
  <c r="BV50" i="7"/>
  <c r="BI50" i="7"/>
  <c r="AV50" i="7"/>
  <c r="DD57" i="7"/>
  <c r="CQ57" i="7"/>
  <c r="CD57" i="7"/>
  <c r="BQ57" i="7"/>
  <c r="BD57" i="7"/>
  <c r="CV71" i="7"/>
  <c r="CI71" i="7"/>
  <c r="BV71" i="7"/>
  <c r="BI71" i="7"/>
  <c r="BI208" i="7" s="1"/>
  <c r="AI208" i="7" s="1"/>
  <c r="AI154" i="9" s="1"/>
  <c r="AI165" i="9" s="1"/>
  <c r="AV71" i="7"/>
  <c r="AV208" i="7" s="1"/>
  <c r="V208" i="7"/>
  <c r="DD88" i="7"/>
  <c r="CD88" i="7"/>
  <c r="CQ88" i="7"/>
  <c r="BQ88" i="7"/>
  <c r="BD88" i="7"/>
  <c r="BI23" i="7"/>
  <c r="CV23" i="7"/>
  <c r="CI23" i="7"/>
  <c r="BV23" i="7"/>
  <c r="AV23" i="7"/>
  <c r="CV36" i="7"/>
  <c r="CI36" i="7"/>
  <c r="BV36" i="7"/>
  <c r="BI36" i="7"/>
  <c r="AV36" i="7"/>
  <c r="DD40" i="7"/>
  <c r="CQ40" i="7"/>
  <c r="CD40" i="7"/>
  <c r="BQ40" i="7"/>
  <c r="BD40" i="7"/>
  <c r="DD76" i="7"/>
  <c r="CQ76" i="7"/>
  <c r="CD76" i="7"/>
  <c r="BQ76" i="7"/>
  <c r="BD76" i="7"/>
  <c r="CU82" i="7"/>
  <c r="CH82" i="7"/>
  <c r="BU82" i="7"/>
  <c r="BH82" i="7"/>
  <c r="AU82" i="7"/>
  <c r="CU171" i="7"/>
  <c r="CH171" i="7"/>
  <c r="BU171" i="7"/>
  <c r="BH171" i="7"/>
  <c r="AU171" i="7"/>
  <c r="AH139" i="9" s="1"/>
  <c r="AH171" i="7"/>
  <c r="AH101" i="9" s="1"/>
  <c r="CU36" i="7"/>
  <c r="CH36" i="7"/>
  <c r="BU36" i="7"/>
  <c r="BH36" i="7"/>
  <c r="AU36" i="7"/>
  <c r="CU117" i="7"/>
  <c r="CH117" i="7"/>
  <c r="BU117" i="7"/>
  <c r="BH117" i="7"/>
  <c r="AU117" i="7"/>
  <c r="CU150" i="7"/>
  <c r="CH150" i="7"/>
  <c r="BU150" i="7"/>
  <c r="BH150" i="7"/>
  <c r="AU150" i="7"/>
  <c r="AH150" i="7"/>
  <c r="CU164" i="7"/>
  <c r="CH164" i="7"/>
  <c r="BU164" i="7"/>
  <c r="BH164" i="7"/>
  <c r="AU164" i="7"/>
  <c r="AH138" i="9" s="1"/>
  <c r="AT138" i="9" s="1"/>
  <c r="AH164" i="7"/>
  <c r="AH100" i="9" s="1"/>
  <c r="AT100" i="9" s="1"/>
  <c r="CU80" i="7"/>
  <c r="CH80" i="7"/>
  <c r="BU80" i="7"/>
  <c r="BH80" i="7"/>
  <c r="AU80" i="7"/>
  <c r="CU132" i="7"/>
  <c r="CH132" i="7"/>
  <c r="BU132" i="7"/>
  <c r="BH132" i="7"/>
  <c r="AU132" i="7"/>
  <c r="CU42" i="7"/>
  <c r="CH42" i="7"/>
  <c r="BU42" i="7"/>
  <c r="BH42" i="7"/>
  <c r="AU42" i="7"/>
  <c r="CU66" i="7"/>
  <c r="CH66" i="7"/>
  <c r="BU66" i="7"/>
  <c r="BH66" i="7"/>
  <c r="AU66" i="7"/>
  <c r="CU118" i="7"/>
  <c r="CH118" i="7"/>
  <c r="BU118" i="7"/>
  <c r="BH118" i="7"/>
  <c r="AU118" i="7"/>
  <c r="CV178" i="7"/>
  <c r="CI178" i="7"/>
  <c r="BV178" i="7"/>
  <c r="BI178" i="7"/>
  <c r="AV178" i="7"/>
  <c r="AI178" i="7"/>
  <c r="DD46" i="7"/>
  <c r="CQ46" i="7"/>
  <c r="CD46" i="7"/>
  <c r="BQ46" i="7"/>
  <c r="BD46" i="7"/>
  <c r="CV72" i="7"/>
  <c r="CI72" i="7"/>
  <c r="BV72" i="7"/>
  <c r="BI72" i="7"/>
  <c r="AV72" i="7"/>
  <c r="AI122" i="9" s="1"/>
  <c r="CV80" i="7"/>
  <c r="CI80" i="7"/>
  <c r="BV80" i="7"/>
  <c r="BI80" i="7"/>
  <c r="AV80" i="7"/>
  <c r="BM27" i="7"/>
  <c r="CZ27" i="7"/>
  <c r="CM27" i="7"/>
  <c r="BZ27" i="7"/>
  <c r="AZ27" i="7"/>
  <c r="DD93" i="7"/>
  <c r="CQ93" i="7"/>
  <c r="CD93" i="7"/>
  <c r="BQ93" i="7"/>
  <c r="BD93" i="7"/>
  <c r="DD115" i="7"/>
  <c r="CQ115" i="7"/>
  <c r="CD115" i="7"/>
  <c r="BQ115" i="7"/>
  <c r="BD115" i="7"/>
  <c r="CV53" i="7"/>
  <c r="CI53" i="7"/>
  <c r="BV53" i="7"/>
  <c r="BI53" i="7"/>
  <c r="AV53" i="7"/>
  <c r="DD59" i="7"/>
  <c r="CQ59" i="7"/>
  <c r="CD59" i="7"/>
  <c r="BQ59" i="7"/>
  <c r="BQ210" i="7" s="1"/>
  <c r="AQ210" i="7" s="1"/>
  <c r="BD59" i="7"/>
  <c r="BD210" i="7" s="1"/>
  <c r="DD71" i="7"/>
  <c r="CQ71" i="7"/>
  <c r="CD71" i="7"/>
  <c r="BQ71" i="7"/>
  <c r="BQ208" i="7" s="1"/>
  <c r="AQ208" i="7" s="1"/>
  <c r="AQ154" i="9" s="1"/>
  <c r="AQ165" i="9" s="1"/>
  <c r="BD71" i="7"/>
  <c r="BD208" i="7" s="1"/>
  <c r="AD208" i="7"/>
  <c r="CZ101" i="7"/>
  <c r="CM101" i="7"/>
  <c r="BZ101" i="7"/>
  <c r="BM101" i="7"/>
  <c r="AZ101" i="7"/>
  <c r="BQ24" i="7"/>
  <c r="DD24" i="7"/>
  <c r="CQ24" i="7"/>
  <c r="CD24" i="7"/>
  <c r="BD24" i="7"/>
  <c r="CV37" i="7"/>
  <c r="CI37" i="7"/>
  <c r="BV37" i="7"/>
  <c r="BI37" i="7"/>
  <c r="AV37" i="7"/>
  <c r="CZ43" i="7"/>
  <c r="CM43" i="7"/>
  <c r="BZ43" i="7"/>
  <c r="BM43" i="7"/>
  <c r="AZ43" i="7"/>
  <c r="AM126" i="9" s="1"/>
  <c r="CV87" i="7"/>
  <c r="CI87" i="7"/>
  <c r="BV87" i="7"/>
  <c r="BI87" i="7"/>
  <c r="AV87" i="7"/>
  <c r="CU136" i="7"/>
  <c r="CH136" i="7"/>
  <c r="BU136" i="7"/>
  <c r="BH136" i="7"/>
  <c r="AU136" i="7"/>
  <c r="CU43" i="7"/>
  <c r="CH43" i="7"/>
  <c r="BU43" i="7"/>
  <c r="BH43" i="7"/>
  <c r="AU43" i="7"/>
  <c r="CU122" i="7"/>
  <c r="CH122" i="7"/>
  <c r="BU122" i="7"/>
  <c r="BH122" i="7"/>
  <c r="AU122" i="7"/>
  <c r="CH153" i="7"/>
  <c r="CU153" i="7"/>
  <c r="BU153" i="7"/>
  <c r="BH153" i="7"/>
  <c r="AU153" i="7"/>
  <c r="AH153" i="7"/>
  <c r="CU127" i="7"/>
  <c r="CH127" i="7"/>
  <c r="BU127" i="7"/>
  <c r="BH127" i="7"/>
  <c r="AU127" i="7"/>
  <c r="CU137" i="7"/>
  <c r="CH137" i="7"/>
  <c r="BU137" i="7"/>
  <c r="BH137" i="7"/>
  <c r="AU137" i="7"/>
  <c r="CU11" i="7"/>
  <c r="CH11" i="7"/>
  <c r="BU11" i="7"/>
  <c r="BH11" i="7"/>
  <c r="AU11" i="7"/>
  <c r="CU59" i="7"/>
  <c r="CH59" i="7"/>
  <c r="BU59" i="7"/>
  <c r="BH59" i="7"/>
  <c r="AU59" i="7"/>
  <c r="CU73" i="7"/>
  <c r="CH73" i="7"/>
  <c r="BU73" i="7"/>
  <c r="BH73" i="7"/>
  <c r="AU73" i="7"/>
  <c r="CU147" i="7"/>
  <c r="CH147" i="7"/>
  <c r="BU147" i="7"/>
  <c r="BH147" i="7"/>
  <c r="AU147" i="7"/>
  <c r="AH147" i="7"/>
  <c r="DD142" i="7"/>
  <c r="CQ142" i="7"/>
  <c r="CD142" i="7"/>
  <c r="BQ142" i="7"/>
  <c r="BD142" i="7"/>
  <c r="DD64" i="7"/>
  <c r="CQ64" i="7"/>
  <c r="CD64" i="7"/>
  <c r="BQ64" i="7"/>
  <c r="BD64" i="7"/>
  <c r="AQ124" i="9" s="1"/>
  <c r="CU115" i="7"/>
  <c r="CH115" i="7"/>
  <c r="BU115" i="7"/>
  <c r="BH115" i="7"/>
  <c r="AU115" i="7"/>
  <c r="AD210" i="7"/>
  <c r="BQ9" i="7"/>
  <c r="DD9" i="7"/>
  <c r="CQ9" i="7"/>
  <c r="CD9" i="7"/>
  <c r="BD9" i="7"/>
  <c r="DD52" i="7"/>
  <c r="CQ52" i="7"/>
  <c r="CD52" i="7"/>
  <c r="BQ52" i="7"/>
  <c r="BD52" i="7"/>
  <c r="CV98" i="7"/>
  <c r="CI98" i="7"/>
  <c r="BV98" i="7"/>
  <c r="BI98" i="7"/>
  <c r="AV98" i="7"/>
  <c r="CZ54" i="7"/>
  <c r="CM54" i="7"/>
  <c r="BZ54" i="7"/>
  <c r="BM54" i="7"/>
  <c r="AZ54" i="7"/>
  <c r="CZ100" i="7"/>
  <c r="CM100" i="7"/>
  <c r="BZ100" i="7"/>
  <c r="BM100" i="7"/>
  <c r="AZ100" i="7"/>
  <c r="BM25" i="7"/>
  <c r="CZ25" i="7"/>
  <c r="CM25" i="7"/>
  <c r="BZ25" i="7"/>
  <c r="AZ25" i="7"/>
  <c r="CV55" i="7"/>
  <c r="CI55" i="7"/>
  <c r="BV55" i="7"/>
  <c r="BI55" i="7"/>
  <c r="AV55" i="7"/>
  <c r="DD61" i="7"/>
  <c r="CQ61" i="7"/>
  <c r="CD61" i="7"/>
  <c r="BQ61" i="7"/>
  <c r="BD61" i="7"/>
  <c r="CV82" i="7"/>
  <c r="CI82" i="7"/>
  <c r="BV82" i="7"/>
  <c r="BI82" i="7"/>
  <c r="BI210" i="7" s="1"/>
  <c r="AI210" i="7" s="1"/>
  <c r="AV82" i="7"/>
  <c r="AV210" i="7" s="1"/>
  <c r="CZ117" i="7"/>
  <c r="CM117" i="7"/>
  <c r="BZ117" i="7"/>
  <c r="BM117" i="7"/>
  <c r="AZ117" i="7"/>
  <c r="BM26" i="7"/>
  <c r="CZ26" i="7"/>
  <c r="CM26" i="7"/>
  <c r="BZ26" i="7"/>
  <c r="AZ26" i="7"/>
  <c r="CZ49" i="7"/>
  <c r="CM49" i="7"/>
  <c r="BZ49" i="7"/>
  <c r="BM49" i="7"/>
  <c r="AZ49" i="7"/>
  <c r="Z210" i="7"/>
  <c r="DD100" i="7"/>
  <c r="CQ100" i="7"/>
  <c r="CD100" i="7"/>
  <c r="BQ100" i="7"/>
  <c r="BD100" i="7"/>
  <c r="CU138" i="7"/>
  <c r="CH138" i="7"/>
  <c r="BU138" i="7"/>
  <c r="BH138" i="7"/>
  <c r="AU138" i="7"/>
  <c r="CU15" i="7"/>
  <c r="CH15" i="7"/>
  <c r="BU15" i="7"/>
  <c r="BH15" i="7"/>
  <c r="AU15" i="7"/>
  <c r="CU52" i="7"/>
  <c r="CH52" i="7"/>
  <c r="BU52" i="7"/>
  <c r="BH52" i="7"/>
  <c r="AU52" i="7"/>
  <c r="CU146" i="7"/>
  <c r="CH146" i="7"/>
  <c r="BU146" i="7"/>
  <c r="BH146" i="7"/>
  <c r="AU146" i="7"/>
  <c r="AH146" i="7"/>
  <c r="CU154" i="7"/>
  <c r="BU154" i="7"/>
  <c r="CH154" i="7"/>
  <c r="BH154" i="7"/>
  <c r="AU154" i="7"/>
  <c r="AH154" i="7"/>
  <c r="CU129" i="7"/>
  <c r="CH129" i="7"/>
  <c r="BU129" i="7"/>
  <c r="BH129" i="7"/>
  <c r="AU129" i="7"/>
  <c r="CU156" i="7"/>
  <c r="BU156" i="7"/>
  <c r="CH156" i="7"/>
  <c r="BH156" i="7"/>
  <c r="AU156" i="7"/>
  <c r="AH156" i="7"/>
  <c r="CU33" i="7"/>
  <c r="CH33" i="7"/>
  <c r="BH33" i="7"/>
  <c r="BU33" i="7"/>
  <c r="AU33" i="7"/>
  <c r="CU61" i="7"/>
  <c r="CH61" i="7"/>
  <c r="BU61" i="7"/>
  <c r="BH61" i="7"/>
  <c r="AU61" i="7"/>
  <c r="CU99" i="7"/>
  <c r="CH99" i="7"/>
  <c r="BU99" i="7"/>
  <c r="BH99" i="7"/>
  <c r="AU99" i="7"/>
  <c r="CH155" i="7"/>
  <c r="CU155" i="7"/>
  <c r="BU155" i="7"/>
  <c r="BH155" i="7"/>
  <c r="AU155" i="7"/>
  <c r="AH155" i="7"/>
  <c r="CV106" i="7"/>
  <c r="CI106" i="7"/>
  <c r="BV106" i="7"/>
  <c r="BI106" i="7"/>
  <c r="AV106" i="7"/>
  <c r="CH157" i="7"/>
  <c r="CU157" i="7"/>
  <c r="BU157" i="7"/>
  <c r="BH157" i="7"/>
  <c r="AU157" i="7"/>
  <c r="AH157" i="7"/>
  <c r="CZ91" i="7"/>
  <c r="BZ91" i="7"/>
  <c r="CM91" i="7"/>
  <c r="AZ91" i="7"/>
  <c r="BM91" i="7"/>
  <c r="AE212" i="7"/>
  <c r="AI104" i="9"/>
  <c r="AE100" i="9"/>
  <c r="AE138" i="9"/>
  <c r="T76" i="9"/>
  <c r="U101" i="9"/>
  <c r="AE115" i="9"/>
  <c r="S133" i="9"/>
  <c r="T134" i="9"/>
  <c r="T127" i="9"/>
  <c r="AE127" i="9" s="1"/>
  <c r="AC101" i="9"/>
  <c r="AC74" i="9" s="1"/>
  <c r="AD128" i="9"/>
  <c r="AE136" i="9"/>
  <c r="S96" i="9"/>
  <c r="S89" i="9"/>
  <c r="AE89" i="9" s="1"/>
  <c r="V76" i="9"/>
  <c r="AC139" i="9"/>
  <c r="S90" i="9"/>
  <c r="AL202" i="7"/>
  <c r="AL148" i="9" s="1"/>
  <c r="AL159" i="9" s="1"/>
  <c r="AK130" i="9"/>
  <c r="AJ118" i="9"/>
  <c r="AN114" i="9"/>
  <c r="AP96" i="9"/>
  <c r="AP86" i="9"/>
  <c r="AJ104" i="9"/>
  <c r="AJ84" i="9"/>
  <c r="AL130" i="9"/>
  <c r="AS114" i="9"/>
  <c r="AP121" i="9"/>
  <c r="AJ117" i="9"/>
  <c r="AP124" i="9"/>
  <c r="AQ104" i="9"/>
  <c r="AJ122" i="9"/>
  <c r="AK121" i="9"/>
  <c r="AS121" i="9"/>
  <c r="AR117" i="9"/>
  <c r="BP201" i="7"/>
  <c r="AP201" i="7" s="1"/>
  <c r="AP147" i="9" s="1"/>
  <c r="AP158" i="9" s="1"/>
  <c r="V128" i="9"/>
  <c r="AQ33" i="9"/>
  <c r="U97" i="9"/>
  <c r="AE97" i="9" s="1"/>
  <c r="BQ3" i="21"/>
  <c r="AR184" i="21"/>
  <c r="AC148" i="9" s="1"/>
  <c r="AC159" i="9" s="1"/>
  <c r="AC212" i="7"/>
  <c r="X194" i="21"/>
  <c r="GI8" i="3"/>
  <c r="V85" i="9"/>
  <c r="AA212" i="7"/>
  <c r="AE142" i="9"/>
  <c r="AI190" i="21"/>
  <c r="T154" i="9" s="1"/>
  <c r="T165" i="9" s="1"/>
  <c r="AE120" i="9"/>
  <c r="AJ90" i="9"/>
  <c r="AE68" i="9"/>
  <c r="S134" i="9"/>
  <c r="AD94" i="9"/>
  <c r="AT66" i="9"/>
  <c r="AT31" i="9"/>
  <c r="AU31" i="9" s="1"/>
  <c r="AE104" i="9"/>
  <c r="AE66" i="9"/>
  <c r="AB33" i="9"/>
  <c r="AD33" i="9"/>
  <c r="V123" i="9"/>
  <c r="AJ128" i="9"/>
  <c r="AJ134" i="9"/>
  <c r="AJ139" i="9"/>
  <c r="V134" i="9"/>
  <c r="AT68" i="9"/>
  <c r="U128" i="9"/>
  <c r="V126" i="9"/>
  <c r="V135" i="9"/>
  <c r="AJ101" i="9"/>
  <c r="AS33" i="9"/>
  <c r="T33" i="9"/>
  <c r="Z137" i="9"/>
  <c r="Z113" i="9"/>
  <c r="U134" i="9"/>
  <c r="V118" i="9"/>
  <c r="T90" i="9"/>
  <c r="V90" i="9"/>
  <c r="AD135" i="9"/>
  <c r="AD132" i="9"/>
  <c r="S119" i="9"/>
  <c r="U123" i="9"/>
  <c r="AC135" i="9"/>
  <c r="T80" i="9"/>
  <c r="AE80" i="9" s="1"/>
  <c r="T82" i="9"/>
  <c r="AE82" i="9" s="1"/>
  <c r="T128" i="9"/>
  <c r="T96" i="9"/>
  <c r="AH33" i="9"/>
  <c r="S33" i="9"/>
  <c r="S135" i="9"/>
  <c r="X90" i="9"/>
  <c r="X94" i="9"/>
  <c r="S81" i="9"/>
  <c r="AE81" i="9" s="1"/>
  <c r="AI33" i="9"/>
  <c r="X128" i="9"/>
  <c r="X132" i="9"/>
  <c r="T129" i="9"/>
  <c r="U90" i="9"/>
  <c r="V96" i="9"/>
  <c r="S128" i="9"/>
  <c r="T113" i="9"/>
  <c r="AE31" i="9"/>
  <c r="S88" i="9"/>
  <c r="CB1" i="21"/>
  <c r="FF9" i="3"/>
  <c r="BC183" i="21"/>
  <c r="AA118" i="9"/>
  <c r="T124" i="9"/>
  <c r="T118" i="9"/>
  <c r="U135" i="9"/>
  <c r="AJ135" i="9"/>
  <c r="CN1" i="21"/>
  <c r="AM184" i="21"/>
  <c r="X148" i="9" s="1"/>
  <c r="X159" i="9" s="1"/>
  <c r="AF212" i="7"/>
  <c r="AV183" i="21"/>
  <c r="BX193" i="21"/>
  <c r="CH3" i="21"/>
  <c r="CH1" i="21" s="1"/>
  <c r="CU3" i="21"/>
  <c r="CU1" i="21" s="1"/>
  <c r="AW3" i="21"/>
  <c r="AV184" i="21"/>
  <c r="AW183" i="21"/>
  <c r="CC3" i="7"/>
  <c r="CC1" i="7" s="1"/>
  <c r="DC3" i="7"/>
  <c r="DC1" i="7" s="1"/>
  <c r="AU183" i="21"/>
  <c r="AX183" i="21"/>
  <c r="BU3" i="21"/>
  <c r="AV3" i="21"/>
  <c r="AP137" i="9"/>
  <c r="CP3" i="7"/>
  <c r="CP1" i="7" s="1"/>
  <c r="AE64" i="9"/>
  <c r="AT29" i="9"/>
  <c r="AE29" i="9"/>
  <c r="AT64" i="9"/>
  <c r="AP27" i="9"/>
  <c r="AM71" i="7"/>
  <c r="AM85" i="9" s="1"/>
  <c r="AI98" i="7"/>
  <c r="AM114" i="7"/>
  <c r="AM24" i="7"/>
  <c r="AM54" i="7"/>
  <c r="AQ93" i="7"/>
  <c r="AQ104" i="7"/>
  <c r="AQ115" i="7"/>
  <c r="AI53" i="7"/>
  <c r="AQ61" i="7"/>
  <c r="AQ71" i="7"/>
  <c r="AI82" i="7"/>
  <c r="AQ88" i="7"/>
  <c r="AQ79" i="9" s="1"/>
  <c r="AM101" i="7"/>
  <c r="AI23" i="7"/>
  <c r="AQ24" i="7"/>
  <c r="AQ96" i="9" s="1"/>
  <c r="AI36" i="7"/>
  <c r="AQ100" i="7"/>
  <c r="AH15" i="7"/>
  <c r="AH52" i="7"/>
  <c r="AH129" i="7"/>
  <c r="AH132" i="7"/>
  <c r="AH66" i="7"/>
  <c r="AH73" i="7"/>
  <c r="AH106" i="7"/>
  <c r="AI34" i="7"/>
  <c r="AH124" i="7"/>
  <c r="AI29" i="7"/>
  <c r="AQ46" i="7"/>
  <c r="AI12" i="7"/>
  <c r="AI50" i="7"/>
  <c r="AM56" i="7"/>
  <c r="AI14" i="7"/>
  <c r="AQ40" i="7"/>
  <c r="AM49" i="7"/>
  <c r="AM90" i="9" s="1"/>
  <c r="AQ76" i="7"/>
  <c r="AQ84" i="9" s="1"/>
  <c r="AH82" i="7"/>
  <c r="AH136" i="7"/>
  <c r="AH36" i="7"/>
  <c r="AH80" i="7"/>
  <c r="AH137" i="7"/>
  <c r="AH33" i="7"/>
  <c r="AH37" i="7"/>
  <c r="AH59" i="7"/>
  <c r="AI106" i="7"/>
  <c r="AQ64" i="7"/>
  <c r="AQ86" i="9" s="1"/>
  <c r="U27" i="9"/>
  <c r="AI80" i="7"/>
  <c r="AQ14" i="7"/>
  <c r="AM27" i="7"/>
  <c r="AI68" i="7"/>
  <c r="AI80" i="9" s="1"/>
  <c r="AM100" i="7"/>
  <c r="AM108" i="7"/>
  <c r="AQ45" i="7"/>
  <c r="AQ59" i="7"/>
  <c r="AQ80" i="9" s="1"/>
  <c r="AI71" i="7"/>
  <c r="AI85" i="9" s="1"/>
  <c r="AM85" i="7"/>
  <c r="AM79" i="9" s="1"/>
  <c r="AM117" i="7"/>
  <c r="AI31" i="7"/>
  <c r="AI37" i="7"/>
  <c r="AI87" i="7"/>
  <c r="AI79" i="9" s="1"/>
  <c r="AH22" i="7"/>
  <c r="AH122" i="7"/>
  <c r="AH78" i="7"/>
  <c r="AH127" i="7"/>
  <c r="AH130" i="7"/>
  <c r="AH63" i="7"/>
  <c r="AH99" i="7"/>
  <c r="AH118" i="7"/>
  <c r="AH115" i="7"/>
  <c r="AQ9" i="7"/>
  <c r="AM31" i="7"/>
  <c r="AQ52" i="7"/>
  <c r="AM57" i="7"/>
  <c r="AI72" i="7"/>
  <c r="AI84" i="9" s="1"/>
  <c r="AM74" i="7"/>
  <c r="AI99" i="7"/>
  <c r="AM59" i="7"/>
  <c r="AM9" i="7"/>
  <c r="AM25" i="7"/>
  <c r="AI55" i="7"/>
  <c r="AI81" i="9" s="1"/>
  <c r="AQ57" i="7"/>
  <c r="AM26" i="7"/>
  <c r="AM43" i="7"/>
  <c r="AM88" i="9" s="1"/>
  <c r="AM68" i="7"/>
  <c r="AM113" i="7"/>
  <c r="AH76" i="7"/>
  <c r="AH138" i="7"/>
  <c r="AH43" i="7"/>
  <c r="AH62" i="7"/>
  <c r="AH117" i="7"/>
  <c r="AH11" i="7"/>
  <c r="AH42" i="7"/>
  <c r="AH61" i="7"/>
  <c r="AQ142" i="7"/>
  <c r="AQ93" i="9" s="1"/>
  <c r="AM91" i="7"/>
  <c r="AE75" i="9"/>
  <c r="X212" i="7"/>
  <c r="Y212" i="7"/>
  <c r="AB27" i="9"/>
  <c r="AV188" i="21"/>
  <c r="T135" i="9"/>
  <c r="T125" i="9"/>
  <c r="AE62" i="9"/>
  <c r="AA27" i="9"/>
  <c r="T83" i="9"/>
  <c r="AQ27" i="9"/>
  <c r="AS27" i="9"/>
  <c r="V131" i="9"/>
  <c r="AJ27" i="9"/>
  <c r="AD27" i="9"/>
  <c r="DF211" i="7"/>
  <c r="V121" i="9"/>
  <c r="V93" i="9"/>
  <c r="AJ131" i="9"/>
  <c r="AJ88" i="9"/>
  <c r="AJ133" i="9"/>
  <c r="T87" i="9"/>
  <c r="U83" i="9"/>
  <c r="U95" i="9"/>
  <c r="U131" i="9"/>
  <c r="T95" i="9"/>
  <c r="AJ126" i="9"/>
  <c r="S130" i="9"/>
  <c r="V83" i="9"/>
  <c r="T133" i="9"/>
  <c r="W125" i="9"/>
  <c r="AR131" i="9"/>
  <c r="U133" i="9"/>
  <c r="S92" i="9"/>
  <c r="U84" i="9"/>
  <c r="V122" i="9"/>
  <c r="S117" i="9"/>
  <c r="S93" i="9"/>
  <c r="T126" i="9"/>
  <c r="S87" i="9"/>
  <c r="T79" i="9"/>
  <c r="AJ136" i="9"/>
  <c r="AJ95" i="9"/>
  <c r="AL93" i="9"/>
  <c r="AK93" i="9"/>
  <c r="AL131" i="9"/>
  <c r="U122" i="9"/>
  <c r="S79" i="9"/>
  <c r="T88" i="9"/>
  <c r="S131" i="9"/>
  <c r="U93" i="9"/>
  <c r="V95" i="9"/>
  <c r="AC131" i="9"/>
  <c r="V78" i="9"/>
  <c r="AJ98" i="9"/>
  <c r="AK131" i="9"/>
  <c r="AM62" i="9"/>
  <c r="I62" i="9" s="1"/>
  <c r="AQ136" i="9"/>
  <c r="S122" i="9"/>
  <c r="V133" i="9"/>
  <c r="S126" i="9"/>
  <c r="S121" i="9"/>
  <c r="V116" i="9"/>
  <c r="T78" i="9"/>
  <c r="S125" i="9"/>
  <c r="W87" i="9"/>
  <c r="T117" i="9"/>
  <c r="AJ96" i="9"/>
  <c r="AR93" i="9"/>
  <c r="AP130" i="9"/>
  <c r="S84" i="9"/>
  <c r="AQ62" i="9"/>
  <c r="M62" i="9" s="1"/>
  <c r="T116" i="9"/>
  <c r="T99" i="9"/>
  <c r="V84" i="9"/>
  <c r="T137" i="9"/>
  <c r="V86" i="9"/>
  <c r="V124" i="9"/>
  <c r="AD3" i="7"/>
  <c r="V194" i="21"/>
  <c r="U3" i="7"/>
  <c r="V3" i="7"/>
  <c r="Z3" i="7"/>
  <c r="BB3" i="21"/>
  <c r="Z74" i="9"/>
  <c r="CF3" i="21"/>
  <c r="CF1" i="21" s="1"/>
  <c r="AX192" i="21"/>
  <c r="V137" i="9"/>
  <c r="AJ85" i="9"/>
  <c r="BH193" i="21"/>
  <c r="AJ123" i="9"/>
  <c r="AD194" i="21"/>
  <c r="AR202" i="7"/>
  <c r="AR148" i="9" s="1"/>
  <c r="AR159" i="9" s="1"/>
  <c r="AR170" i="9" s="1"/>
  <c r="AU193" i="21"/>
  <c r="AV193" i="21"/>
  <c r="AO170" i="9"/>
  <c r="BK192" i="21"/>
  <c r="AK192" i="21" s="1"/>
  <c r="BI193" i="21"/>
  <c r="AF194" i="21"/>
  <c r="CS3" i="21"/>
  <c r="CS1" i="21" s="1"/>
  <c r="DE193" i="21"/>
  <c r="EC8" i="3"/>
  <c r="BI184" i="21"/>
  <c r="T130" i="9"/>
  <c r="BJ192" i="21"/>
  <c r="AJ192" i="21" s="1"/>
  <c r="AW192" i="21"/>
  <c r="U125" i="9"/>
  <c r="AU185" i="21"/>
  <c r="CJ3" i="21"/>
  <c r="CJ1" i="21" s="1"/>
  <c r="Z194" i="21"/>
  <c r="BA183" i="21"/>
  <c r="AU184" i="21"/>
  <c r="CR193" i="21"/>
  <c r="U87" i="9"/>
  <c r="AU209" i="7"/>
  <c r="AJ191" i="21"/>
  <c r="U155" i="9" s="1"/>
  <c r="U166" i="9" s="1"/>
  <c r="W194" i="21"/>
  <c r="EC9" i="3"/>
  <c r="U194" i="21"/>
  <c r="CN211" i="7"/>
  <c r="AE194" i="21"/>
  <c r="CW193" i="21"/>
  <c r="CU193" i="21"/>
  <c r="CJ193" i="21"/>
  <c r="CH193" i="21"/>
  <c r="CL193" i="21"/>
  <c r="BY193" i="21"/>
  <c r="CK193" i="21"/>
  <c r="CY193" i="21"/>
  <c r="CM193" i="21"/>
  <c r="CX193" i="21"/>
  <c r="DF193" i="21"/>
  <c r="CF193" i="21"/>
  <c r="V91" i="9"/>
  <c r="V190" i="9"/>
  <c r="V191" i="9" s="1"/>
  <c r="AA190" i="9"/>
  <c r="AA191" i="9" s="1"/>
  <c r="Y190" i="9"/>
  <c r="Y191" i="9" s="1"/>
  <c r="AC194" i="21"/>
  <c r="AA194" i="21"/>
  <c r="BH183" i="21"/>
  <c r="AH183" i="21" s="1"/>
  <c r="S147" i="9" s="1"/>
  <c r="S158" i="9" s="1"/>
  <c r="S190" i="9" s="1"/>
  <c r="S191" i="9" s="1"/>
  <c r="AQ186" i="21"/>
  <c r="AB150" i="9" s="1"/>
  <c r="AB161" i="9" s="1"/>
  <c r="CP193" i="21"/>
  <c r="CN193" i="21"/>
  <c r="BS193" i="21"/>
  <c r="DD193" i="21"/>
  <c r="BL184" i="21"/>
  <c r="AL184" i="21" s="1"/>
  <c r="W148" i="9" s="1"/>
  <c r="W159" i="9" s="1"/>
  <c r="CZ193" i="21"/>
  <c r="CI3" i="21"/>
  <c r="CI1" i="21" s="1"/>
  <c r="CI193" i="21"/>
  <c r="BJ193" i="21"/>
  <c r="CB193" i="21"/>
  <c r="CQ193" i="21"/>
  <c r="DA193" i="21"/>
  <c r="CE193" i="21"/>
  <c r="BZ190" i="21"/>
  <c r="AM190" i="21" s="1"/>
  <c r="X154" i="9" s="1"/>
  <c r="X165" i="9" s="1"/>
  <c r="BZ193" i="21"/>
  <c r="AD114" i="9"/>
  <c r="BF193" i="21"/>
  <c r="BQ183" i="21"/>
  <c r="AQ183" i="21" s="1"/>
  <c r="AB147" i="9" s="1"/>
  <c r="AB194" i="9" s="1"/>
  <c r="BD183" i="21"/>
  <c r="AV192" i="21"/>
  <c r="DB193" i="21"/>
  <c r="CV3" i="21"/>
  <c r="CV1" i="21" s="1"/>
  <c r="CV193" i="21"/>
  <c r="CS193" i="21"/>
  <c r="CD193" i="21"/>
  <c r="CO193" i="21"/>
  <c r="DC193" i="21"/>
  <c r="Y194" i="21"/>
  <c r="AP202" i="7"/>
  <c r="AP148" i="9" s="1"/>
  <c r="AP159" i="9" s="1"/>
  <c r="AS184" i="21"/>
  <c r="AD148" i="9" s="1"/>
  <c r="AD159" i="9" s="1"/>
  <c r="BU184" i="21"/>
  <c r="AJ185" i="21"/>
  <c r="U149" i="9" s="1"/>
  <c r="U160" i="9" s="1"/>
  <c r="AK186" i="21"/>
  <c r="V150" i="9" s="1"/>
  <c r="V161" i="9" s="1"/>
  <c r="V99" i="9"/>
  <c r="V211" i="7"/>
  <c r="U211" i="7"/>
  <c r="AD211" i="7"/>
  <c r="CS211" i="7"/>
  <c r="U116" i="9"/>
  <c r="Z211" i="7"/>
  <c r="U78" i="9"/>
  <c r="S91" i="9"/>
  <c r="BX211" i="7"/>
  <c r="CK211" i="7"/>
  <c r="AJ78" i="9"/>
  <c r="AJ116" i="9"/>
  <c r="BH209" i="7"/>
  <c r="AH209" i="7" s="1"/>
  <c r="CL211" i="7"/>
  <c r="CE211" i="7"/>
  <c r="BW211" i="7"/>
  <c r="CY211" i="7"/>
  <c r="CX211" i="7"/>
  <c r="CF211" i="7"/>
  <c r="DA211" i="7"/>
  <c r="DE211" i="7"/>
  <c r="CR211" i="7"/>
  <c r="BY211" i="7"/>
  <c r="CC211" i="7"/>
  <c r="CA211" i="7"/>
  <c r="CJ211" i="7"/>
  <c r="CP211" i="7"/>
  <c r="CW211" i="7"/>
  <c r="AO211" i="7"/>
  <c r="AO212" i="7" s="1"/>
  <c r="DC211" i="7"/>
  <c r="S85" i="9"/>
  <c r="S76" i="9"/>
  <c r="S123" i="9"/>
  <c r="S114" i="9"/>
  <c r="V125" i="9"/>
  <c r="BW193" i="21"/>
  <c r="T92" i="9"/>
  <c r="BW190" i="21"/>
  <c r="AJ190" i="21" s="1"/>
  <c r="U154" i="9" s="1"/>
  <c r="U208" i="7"/>
  <c r="U210" i="7"/>
  <c r="BH184" i="21"/>
  <c r="BV193" i="21"/>
  <c r="U126" i="9"/>
  <c r="V87" i="9"/>
  <c r="BJ210" i="7"/>
  <c r="AJ210" i="7" s="1"/>
  <c r="AW210" i="7"/>
  <c r="BV184" i="21"/>
  <c r="S129" i="9"/>
  <c r="V88" i="9"/>
  <c r="U91" i="9"/>
  <c r="CW3" i="21"/>
  <c r="CW1" i="21" s="1"/>
  <c r="BJ183" i="21"/>
  <c r="AJ183" i="21" s="1"/>
  <c r="U147" i="9" s="1"/>
  <c r="U158" i="9" s="1"/>
  <c r="T94" i="9"/>
  <c r="AW193" i="21"/>
  <c r="V130" i="9"/>
  <c r="BU185" i="21"/>
  <c r="AH185" i="21" s="1"/>
  <c r="S149" i="9" s="1"/>
  <c r="S160" i="9" s="1"/>
  <c r="U92" i="9"/>
  <c r="U130" i="9"/>
  <c r="BU193" i="21"/>
  <c r="U129" i="9"/>
  <c r="S94" i="9"/>
  <c r="V132" i="9"/>
  <c r="U88" i="9"/>
  <c r="V129" i="9"/>
  <c r="V94" i="9"/>
  <c r="S132" i="9"/>
  <c r="V92" i="9"/>
  <c r="T132" i="9"/>
  <c r="GI9" i="3"/>
  <c r="U202" i="7"/>
  <c r="AH81" i="9"/>
  <c r="FF33" i="3"/>
  <c r="FF8" i="3"/>
  <c r="EC11" i="3"/>
  <c r="Z201" i="7"/>
  <c r="V201" i="7"/>
  <c r="T6" i="9"/>
  <c r="FT6" i="3"/>
  <c r="FF11" i="3"/>
  <c r="GI33" i="3"/>
  <c r="AO184" i="21"/>
  <c r="Z148" i="9" s="1"/>
  <c r="Z159" i="9" s="1"/>
  <c r="BW3" i="21"/>
  <c r="CM3" i="21"/>
  <c r="CM1" i="21" s="1"/>
  <c r="DE3" i="21"/>
  <c r="DE1" i="21" s="1"/>
  <c r="CR3" i="21"/>
  <c r="CR1" i="21" s="1"/>
  <c r="EQ6" i="3"/>
  <c r="GI11" i="3"/>
  <c r="AH5" i="18"/>
  <c r="AS6" i="9"/>
  <c r="O6" i="9" s="1"/>
  <c r="CB1" i="7"/>
  <c r="CB212" i="7"/>
  <c r="AI121" i="9"/>
  <c r="AI83" i="9"/>
  <c r="AM92" i="9"/>
  <c r="AM130" i="9"/>
  <c r="AM125" i="9"/>
  <c r="AM87" i="9"/>
  <c r="AD202" i="7"/>
  <c r="DF3" i="21"/>
  <c r="DF1" i="21" s="1"/>
  <c r="AJ184" i="21"/>
  <c r="U148" i="9" s="1"/>
  <c r="U159" i="9" s="1"/>
  <c r="T2" i="16"/>
  <c r="AW184" i="21"/>
  <c r="AH77" i="9"/>
  <c r="AH115" i="9"/>
  <c r="AH114" i="9"/>
  <c r="EC33" i="3"/>
  <c r="AM98" i="9"/>
  <c r="BZ202" i="7"/>
  <c r="AI117" i="9"/>
  <c r="AQ115" i="9"/>
  <c r="AQ77" i="9"/>
  <c r="AI75" i="9"/>
  <c r="V202" i="7"/>
  <c r="AI115" i="9"/>
  <c r="AI77" i="9"/>
  <c r="AQ117" i="9"/>
  <c r="BQ211" i="7"/>
  <c r="AQ75" i="9"/>
  <c r="AQ113" i="9"/>
  <c r="AD209" i="7"/>
  <c r="BQ209" i="7"/>
  <c r="AQ209" i="7" s="1"/>
  <c r="AQ155" i="9" s="1"/>
  <c r="AQ166" i="9" s="1"/>
  <c r="BD209" i="7"/>
  <c r="Z209" i="7"/>
  <c r="AI99" i="9"/>
  <c r="BV202" i="7"/>
  <c r="AI137" i="9"/>
  <c r="BX3" i="7"/>
  <c r="BX1" i="7" s="1"/>
  <c r="AD201" i="7"/>
  <c r="Z202" i="7"/>
  <c r="AQ118" i="9"/>
  <c r="AQ139" i="9"/>
  <c r="AL3" i="7"/>
  <c r="CX3" i="7"/>
  <c r="CX1" i="7" s="1"/>
  <c r="AK3" i="7"/>
  <c r="AL78" i="3"/>
  <c r="AL69" i="3"/>
  <c r="AE77" i="3"/>
  <c r="CK3" i="7"/>
  <c r="CK1" i="7" s="1"/>
  <c r="BD3" i="21"/>
  <c r="CZ3" i="21"/>
  <c r="CZ1" i="21" s="1"/>
  <c r="AQ23" i="9"/>
  <c r="BK3" i="7"/>
  <c r="AB23" i="9"/>
  <c r="U201" i="7"/>
  <c r="AP3" i="7"/>
  <c r="CF3" i="7"/>
  <c r="CF1" i="7" s="1"/>
  <c r="CR3" i="7"/>
  <c r="CR1" i="7" s="1"/>
  <c r="BL3" i="7"/>
  <c r="CY3" i="7"/>
  <c r="CY1" i="7" s="1"/>
  <c r="AS3" i="7"/>
  <c r="DF3" i="7"/>
  <c r="DF1" i="7" s="1"/>
  <c r="DE3" i="7"/>
  <c r="DE1" i="7" s="1"/>
  <c r="AR3" i="7"/>
  <c r="CE3" i="7"/>
  <c r="CE1" i="7" s="1"/>
  <c r="CL3" i="7"/>
  <c r="CL1" i="7" s="1"/>
  <c r="CS3" i="7"/>
  <c r="CS1" i="7" s="1"/>
  <c r="BY3" i="7"/>
  <c r="BP3" i="7"/>
  <c r="CA3" i="7"/>
  <c r="CA1" i="7" s="1"/>
  <c r="DA3" i="7"/>
  <c r="DA1" i="7" s="1"/>
  <c r="BR3" i="7"/>
  <c r="BR212" i="7" s="1"/>
  <c r="CN3" i="7"/>
  <c r="CN1" i="7" s="1"/>
  <c r="BS3" i="7"/>
  <c r="BS1" i="7" s="1"/>
  <c r="AK202" i="7"/>
  <c r="AK148" i="9" s="1"/>
  <c r="AK159" i="9" s="1"/>
  <c r="BO212" i="7"/>
  <c r="BO1" i="7"/>
  <c r="BK201" i="7"/>
  <c r="BL201" i="7"/>
  <c r="AS202" i="7"/>
  <c r="AS148" i="9" s="1"/>
  <c r="AS159" i="9" s="1"/>
  <c r="AW209" i="7"/>
  <c r="AQ3" i="21"/>
  <c r="AB74" i="9"/>
  <c r="BB212" i="7"/>
  <c r="AJ129" i="9"/>
  <c r="AJ87" i="9"/>
  <c r="W212" i="7"/>
  <c r="FT35" i="3"/>
  <c r="GI35" i="3" s="1"/>
  <c r="Z23" i="9"/>
  <c r="AS23" i="9"/>
  <c r="AJ137" i="9"/>
  <c r="AO74" i="9"/>
  <c r="AD23" i="9"/>
  <c r="AH5" i="16"/>
  <c r="BF184" i="21"/>
  <c r="AX201" i="7"/>
  <c r="BZ3" i="21"/>
  <c r="CE3" i="21"/>
  <c r="CE1" i="21" s="1"/>
  <c r="AJ130" i="9"/>
  <c r="BE201" i="7"/>
  <c r="BC201" i="7"/>
  <c r="BF201" i="7"/>
  <c r="AY201" i="7"/>
  <c r="AJ132" i="9"/>
  <c r="AJ94" i="9"/>
  <c r="AV209" i="7"/>
  <c r="BE3" i="7"/>
  <c r="BE209" i="7"/>
  <c r="BF209" i="7"/>
  <c r="BJ202" i="7"/>
  <c r="AJ202" i="7" s="1"/>
  <c r="AJ148" i="9" s="1"/>
  <c r="AJ159" i="9" s="1"/>
  <c r="AW202" i="7"/>
  <c r="AN202" i="7"/>
  <c r="AN148" i="9" s="1"/>
  <c r="AN159" i="9" s="1"/>
  <c r="AW201" i="7"/>
  <c r="CW3" i="7"/>
  <c r="CW1" i="7" s="1"/>
  <c r="BJ201" i="7"/>
  <c r="AJ201" i="7" s="1"/>
  <c r="AJ147" i="9" s="1"/>
  <c r="AJ158" i="9" s="1"/>
  <c r="CJ3" i="7"/>
  <c r="CJ1" i="7" s="1"/>
  <c r="AO194" i="9"/>
  <c r="AO1" i="7"/>
  <c r="BA201" i="7"/>
  <c r="BN3" i="7"/>
  <c r="BN201" i="7"/>
  <c r="AN201" i="7" s="1"/>
  <c r="AN147" i="9" s="1"/>
  <c r="AN158" i="9" s="1"/>
  <c r="AO23" i="9"/>
  <c r="AW3" i="7"/>
  <c r="DN23" i="3"/>
  <c r="AJ92" i="9"/>
  <c r="Z147" i="9"/>
  <c r="Y121" i="9"/>
  <c r="BE184" i="21"/>
  <c r="AC121" i="9"/>
  <c r="EQ23" i="3"/>
  <c r="FF23" i="3" s="1"/>
  <c r="AI6" i="9"/>
  <c r="BW3" i="7"/>
  <c r="BW1" i="7" s="1"/>
  <c r="BV3" i="21"/>
  <c r="AO3" i="21"/>
  <c r="BB183" i="21"/>
  <c r="CA3" i="21"/>
  <c r="CA1" i="21" s="1"/>
  <c r="Y83" i="9"/>
  <c r="CQ3" i="21"/>
  <c r="CQ1" i="21" s="1"/>
  <c r="AX3" i="7"/>
  <c r="AY3" i="7"/>
  <c r="FT23" i="3"/>
  <c r="GI23" i="3" s="1"/>
  <c r="AJ125" i="9"/>
  <c r="AJ91" i="9"/>
  <c r="CD3" i="21"/>
  <c r="CD1" i="21" s="1"/>
  <c r="BA184" i="21"/>
  <c r="BO3" i="21"/>
  <c r="BO1" i="21" s="1"/>
  <c r="BN3" i="21"/>
  <c r="BN184" i="21"/>
  <c r="AN184" i="21" s="1"/>
  <c r="Y148" i="9" s="1"/>
  <c r="BI3" i="21"/>
  <c r="BI183" i="21"/>
  <c r="AI183" i="21" s="1"/>
  <c r="T147" i="9" s="1"/>
  <c r="FT44" i="3"/>
  <c r="EQ10" i="3"/>
  <c r="DN10" i="3"/>
  <c r="EQ20" i="3"/>
  <c r="FF20" i="3" s="1"/>
  <c r="AN3" i="7"/>
  <c r="BF3" i="7"/>
  <c r="DN20" i="3"/>
  <c r="AJ3" i="7"/>
  <c r="AJ114" i="9"/>
  <c r="AJ99" i="9"/>
  <c r="BJ3" i="7"/>
  <c r="AJ76" i="9"/>
  <c r="AC27" i="9"/>
  <c r="AR27" i="9"/>
  <c r="EA42" i="3"/>
  <c r="GG42" i="3"/>
  <c r="FD42" i="3"/>
  <c r="EK38" i="3"/>
  <c r="DH38" i="3"/>
  <c r="FN38" i="3"/>
  <c r="EM38" i="3"/>
  <c r="DJ38" i="3"/>
  <c r="FP38" i="3"/>
  <c r="FT31" i="3"/>
  <c r="GI31" i="3" s="1"/>
  <c r="FT32" i="3"/>
  <c r="GI32" i="3" s="1"/>
  <c r="AL27" i="9"/>
  <c r="W27" i="9"/>
  <c r="DS42" i="3"/>
  <c r="FY42" i="3"/>
  <c r="EV42" i="3"/>
  <c r="EP38" i="3"/>
  <c r="FS38" i="3"/>
  <c r="DM38" i="3"/>
  <c r="FH38" i="3"/>
  <c r="EE38" i="3"/>
  <c r="DB38" i="3"/>
  <c r="EF38" i="3"/>
  <c r="DC38" i="3"/>
  <c r="FI38" i="3"/>
  <c r="FT37" i="3"/>
  <c r="FT10" i="3"/>
  <c r="V27" i="9"/>
  <c r="AK27" i="9"/>
  <c r="AN27" i="9"/>
  <c r="Y27" i="9"/>
  <c r="DV42" i="3"/>
  <c r="EY42" i="3"/>
  <c r="GB42" i="3"/>
  <c r="EX42" i="3"/>
  <c r="GA42" i="3"/>
  <c r="DU42" i="3"/>
  <c r="FL38" i="3"/>
  <c r="EI38" i="3"/>
  <c r="DF38" i="3"/>
  <c r="FJ38" i="3"/>
  <c r="EG38" i="3"/>
  <c r="DD38" i="3"/>
  <c r="AS40" i="9"/>
  <c r="AD40" i="9"/>
  <c r="S27" i="9"/>
  <c r="AH27" i="9"/>
  <c r="EZ42" i="3"/>
  <c r="GC42" i="3"/>
  <c r="DW42" i="3"/>
  <c r="FO38" i="3"/>
  <c r="EL38" i="3"/>
  <c r="DI38" i="3"/>
  <c r="FR38" i="3"/>
  <c r="DL38" i="3"/>
  <c r="EO38" i="3"/>
  <c r="EH38" i="3"/>
  <c r="FK38" i="3"/>
  <c r="DE38" i="3"/>
  <c r="AN40" i="9"/>
  <c r="Y40" i="9"/>
  <c r="T40" i="9"/>
  <c r="AI40" i="9"/>
  <c r="GF30" i="3"/>
  <c r="FC30" i="3"/>
  <c r="DZ30" i="3"/>
  <c r="GG30" i="3"/>
  <c r="FD30" i="3"/>
  <c r="EA30" i="3"/>
  <c r="DK18" i="3"/>
  <c r="FQ18" i="3"/>
  <c r="AB30" i="9"/>
  <c r="EN18" i="3"/>
  <c r="EI18" i="3"/>
  <c r="FL18" i="3"/>
  <c r="AL30" i="9"/>
  <c r="W30" i="9"/>
  <c r="DF18" i="3"/>
  <c r="V30" i="9"/>
  <c r="FK18" i="3"/>
  <c r="AK30" i="9"/>
  <c r="DE18" i="3"/>
  <c r="EH18" i="3"/>
  <c r="GB45" i="3"/>
  <c r="EY45" i="3"/>
  <c r="DV45" i="3"/>
  <c r="Y65" i="9"/>
  <c r="AN65" i="9"/>
  <c r="GC45" i="3"/>
  <c r="EZ45" i="3"/>
  <c r="Z65" i="9"/>
  <c r="DW45" i="3"/>
  <c r="FB45" i="3"/>
  <c r="DY45" i="3"/>
  <c r="AB65" i="9"/>
  <c r="GE45" i="3"/>
  <c r="AQ65" i="9"/>
  <c r="X25" i="9"/>
  <c r="AM25" i="9"/>
  <c r="AB25" i="9"/>
  <c r="AQ25" i="9"/>
  <c r="DK36" i="3"/>
  <c r="FQ36" i="3"/>
  <c r="EN36" i="3"/>
  <c r="EY27" i="3"/>
  <c r="GB27" i="3"/>
  <c r="DV27" i="3"/>
  <c r="EU27" i="3"/>
  <c r="FX27" i="3"/>
  <c r="DR27" i="3"/>
  <c r="DM24" i="3"/>
  <c r="EP24" i="3"/>
  <c r="FS24" i="3"/>
  <c r="DI24" i="3"/>
  <c r="FO24" i="3"/>
  <c r="EL24" i="3"/>
  <c r="AC6" i="9"/>
  <c r="N6" i="9" s="1"/>
  <c r="DC14" i="3"/>
  <c r="EF14" i="3"/>
  <c r="FI14" i="3"/>
  <c r="FM14" i="3"/>
  <c r="EJ14" i="3"/>
  <c r="DG14" i="3"/>
  <c r="FJ14" i="3"/>
  <c r="EG14" i="3"/>
  <c r="DD14" i="3"/>
  <c r="DK14" i="3"/>
  <c r="FQ14" i="3"/>
  <c r="EN14" i="3"/>
  <c r="EW10" i="3"/>
  <c r="DT10" i="3"/>
  <c r="FZ10" i="3"/>
  <c r="FC10" i="3"/>
  <c r="GF10" i="3"/>
  <c r="DZ10" i="3"/>
  <c r="EY10" i="3"/>
  <c r="GB10" i="3"/>
  <c r="DV10" i="3"/>
  <c r="FY40" i="3"/>
  <c r="DS40" i="3"/>
  <c r="EV40" i="3"/>
  <c r="ES40" i="3"/>
  <c r="FV40" i="3"/>
  <c r="DP40" i="3"/>
  <c r="EW40" i="3"/>
  <c r="FZ40" i="3"/>
  <c r="DT40" i="3"/>
  <c r="EV43" i="3"/>
  <c r="FY43" i="3"/>
  <c r="DS43" i="3"/>
  <c r="FV43" i="3"/>
  <c r="ES43" i="3"/>
  <c r="DP43" i="3"/>
  <c r="GA15" i="3"/>
  <c r="EX15" i="3"/>
  <c r="DU15" i="3"/>
  <c r="FC15" i="3"/>
  <c r="GF15" i="3"/>
  <c r="DZ15" i="3"/>
  <c r="ES15" i="3"/>
  <c r="FV15" i="3"/>
  <c r="DP15" i="3"/>
  <c r="AP5" i="16"/>
  <c r="GB6" i="3"/>
  <c r="AP5" i="18"/>
  <c r="EY6" i="3"/>
  <c r="DV6" i="3"/>
  <c r="EZ6" i="3"/>
  <c r="AQ5" i="18"/>
  <c r="GC6" i="3"/>
  <c r="AQ5" i="16"/>
  <c r="DW6" i="3"/>
  <c r="AS5" i="16"/>
  <c r="DY6" i="3"/>
  <c r="FB6" i="3"/>
  <c r="GE6" i="3"/>
  <c r="AS5" i="18"/>
  <c r="FT29" i="3"/>
  <c r="FT20" i="3"/>
  <c r="GI20" i="3" s="1"/>
  <c r="GH7" i="3"/>
  <c r="GI7" i="3" s="1"/>
  <c r="GH37" i="3"/>
  <c r="DN6" i="3"/>
  <c r="EQ19" i="3"/>
  <c r="FF19" i="3" s="1"/>
  <c r="GH29" i="3"/>
  <c r="DN16" i="3"/>
  <c r="ES30" i="3"/>
  <c r="FV30" i="3"/>
  <c r="DP30" i="3"/>
  <c r="GD30" i="3"/>
  <c r="FA30" i="3"/>
  <c r="DX30" i="3"/>
  <c r="FX30" i="3"/>
  <c r="EU30" i="3"/>
  <c r="DR30" i="3"/>
  <c r="EK18" i="3"/>
  <c r="FN18" i="3"/>
  <c r="Y30" i="9"/>
  <c r="AN30" i="9"/>
  <c r="DH18" i="3"/>
  <c r="FI18" i="3"/>
  <c r="EF18" i="3"/>
  <c r="DC18" i="3"/>
  <c r="AI30" i="9"/>
  <c r="T30" i="9"/>
  <c r="EE18" i="3"/>
  <c r="S30" i="9"/>
  <c r="FH18" i="3"/>
  <c r="AH30" i="9"/>
  <c r="DB18" i="3"/>
  <c r="DB316" i="3" s="1"/>
  <c r="AS22" i="9"/>
  <c r="EV45" i="3"/>
  <c r="FY45" i="3"/>
  <c r="DS45" i="3"/>
  <c r="AK65" i="9"/>
  <c r="V65" i="9"/>
  <c r="EA45" i="3"/>
  <c r="AS65" i="9"/>
  <c r="FD45" i="3"/>
  <c r="GG45" i="3"/>
  <c r="EW45" i="3"/>
  <c r="AL65" i="9"/>
  <c r="FZ45" i="3"/>
  <c r="W65" i="9"/>
  <c r="DT45" i="3"/>
  <c r="AP25" i="9"/>
  <c r="AA25" i="9"/>
  <c r="EI36" i="3"/>
  <c r="DF36" i="3"/>
  <c r="FL36" i="3"/>
  <c r="DX27" i="3"/>
  <c r="GD27" i="3"/>
  <c r="FA27" i="3"/>
  <c r="FB27" i="3"/>
  <c r="GE27" i="3"/>
  <c r="DY27" i="3"/>
  <c r="FC27" i="3"/>
  <c r="DZ27" i="3"/>
  <c r="GF27" i="3"/>
  <c r="DE24" i="3"/>
  <c r="FK24" i="3"/>
  <c r="EH24" i="3"/>
  <c r="FP14" i="3"/>
  <c r="EM14" i="3"/>
  <c r="DJ14" i="3"/>
  <c r="FK14" i="3"/>
  <c r="EH14" i="3"/>
  <c r="DE14" i="3"/>
  <c r="ES10" i="3"/>
  <c r="FV10" i="3"/>
  <c r="DP10" i="3"/>
  <c r="FX10" i="3"/>
  <c r="EU10" i="3"/>
  <c r="DR10" i="3"/>
  <c r="FW10" i="3"/>
  <c r="ET10" i="3"/>
  <c r="DQ10" i="3"/>
  <c r="GA40" i="3"/>
  <c r="EX40" i="3"/>
  <c r="DU40" i="3"/>
  <c r="FD40" i="3"/>
  <c r="GG40" i="3"/>
  <c r="EA40" i="3"/>
  <c r="DZ40" i="3"/>
  <c r="FC40" i="3"/>
  <c r="GF40" i="3"/>
  <c r="DZ43" i="3"/>
  <c r="GF43" i="3"/>
  <c r="FC43" i="3"/>
  <c r="EY43" i="3"/>
  <c r="DV43" i="3"/>
  <c r="GB43" i="3"/>
  <c r="DY43" i="3"/>
  <c r="FB43" i="3"/>
  <c r="GE43" i="3"/>
  <c r="EG26" i="3"/>
  <c r="FJ26" i="3"/>
  <c r="DD26" i="3"/>
  <c r="AK23" i="9"/>
  <c r="DX15" i="3"/>
  <c r="GD15" i="3"/>
  <c r="FA15" i="3"/>
  <c r="FW15" i="3"/>
  <c r="DQ15" i="3"/>
  <c r="ET15" i="3"/>
  <c r="FY15" i="3"/>
  <c r="EV15" i="3"/>
  <c r="DS15" i="3"/>
  <c r="FB15" i="3"/>
  <c r="GE15" i="3"/>
  <c r="DY15" i="3"/>
  <c r="AH40" i="9"/>
  <c r="AN5" i="9"/>
  <c r="AT5" i="18"/>
  <c r="DZ6" i="3"/>
  <c r="FC6" i="3"/>
  <c r="AT5" i="16"/>
  <c r="GF6" i="3"/>
  <c r="FY6" i="3"/>
  <c r="AM5" i="16"/>
  <c r="EV6" i="3"/>
  <c r="DS6" i="3"/>
  <c r="AM5" i="18"/>
  <c r="AU5" i="16"/>
  <c r="FD6" i="3"/>
  <c r="GG6" i="3"/>
  <c r="AU5" i="18"/>
  <c r="EA6" i="3"/>
  <c r="FT12" i="3"/>
  <c r="GI12" i="3" s="1"/>
  <c r="AK6" i="9"/>
  <c r="FE7" i="3"/>
  <c r="FF7" i="3" s="1"/>
  <c r="FT19" i="3"/>
  <c r="GI19" i="3" s="1"/>
  <c r="DN19" i="3"/>
  <c r="EB29" i="3"/>
  <c r="W21" i="9"/>
  <c r="AM21" i="9"/>
  <c r="EZ30" i="3"/>
  <c r="DW30" i="3"/>
  <c r="GC30" i="3"/>
  <c r="FZ30" i="3"/>
  <c r="EW30" i="3"/>
  <c r="DT30" i="3"/>
  <c r="FB30" i="3"/>
  <c r="GE30" i="3"/>
  <c r="DY30" i="3"/>
  <c r="AO30" i="9"/>
  <c r="FO18" i="3"/>
  <c r="Z30" i="9"/>
  <c r="EL18" i="3"/>
  <c r="DI18" i="3"/>
  <c r="EO18" i="3"/>
  <c r="FR18" i="3"/>
  <c r="DL18" i="3"/>
  <c r="AC30" i="9"/>
  <c r="Z22" i="9"/>
  <c r="AN22" i="9"/>
  <c r="Y22" i="9"/>
  <c r="AH65" i="9"/>
  <c r="FV45" i="3"/>
  <c r="DP45" i="3"/>
  <c r="S65" i="9"/>
  <c r="ES45" i="3"/>
  <c r="AP65" i="9"/>
  <c r="GD45" i="3"/>
  <c r="DX45" i="3"/>
  <c r="FA45" i="3"/>
  <c r="AA65" i="9"/>
  <c r="ET45" i="3"/>
  <c r="T65" i="9"/>
  <c r="FW45" i="3"/>
  <c r="DQ45" i="3"/>
  <c r="T25" i="9"/>
  <c r="AI25" i="9"/>
  <c r="EM36" i="3"/>
  <c r="FP36" i="3"/>
  <c r="DJ36" i="3"/>
  <c r="FM36" i="3"/>
  <c r="EJ36" i="3"/>
  <c r="DG36" i="3"/>
  <c r="FW27" i="3"/>
  <c r="ET27" i="3"/>
  <c r="DQ27" i="3"/>
  <c r="DS27" i="3"/>
  <c r="FY27" i="3"/>
  <c r="EV27" i="3"/>
  <c r="FD27" i="3"/>
  <c r="GG27" i="3"/>
  <c r="EA27" i="3"/>
  <c r="GA27" i="3"/>
  <c r="EX27" i="3"/>
  <c r="DU27" i="3"/>
  <c r="FR24" i="3"/>
  <c r="EO24" i="3"/>
  <c r="DL24" i="3"/>
  <c r="FO14" i="3"/>
  <c r="DI14" i="3"/>
  <c r="EL14" i="3"/>
  <c r="EK14" i="3"/>
  <c r="DH14" i="3"/>
  <c r="FN14" i="3"/>
  <c r="DL14" i="3"/>
  <c r="EO14" i="3"/>
  <c r="FR14" i="3"/>
  <c r="FA10" i="3"/>
  <c r="DX10" i="3"/>
  <c r="GD10" i="3"/>
  <c r="GG10" i="3"/>
  <c r="FD10" i="3"/>
  <c r="EA10" i="3"/>
  <c r="GE10" i="3"/>
  <c r="FB10" i="3"/>
  <c r="DY10" i="3"/>
  <c r="FX40" i="3"/>
  <c r="DR40" i="3"/>
  <c r="EU40" i="3"/>
  <c r="FA40" i="3"/>
  <c r="GD40" i="3"/>
  <c r="DX40" i="3"/>
  <c r="DQ40" i="3"/>
  <c r="FW40" i="3"/>
  <c r="ET40" i="3"/>
  <c r="FZ43" i="3"/>
  <c r="DT43" i="3"/>
  <c r="EW43" i="3"/>
  <c r="GD43" i="3"/>
  <c r="FA43" i="3"/>
  <c r="DX43" i="3"/>
  <c r="FX43" i="3"/>
  <c r="EU43" i="3"/>
  <c r="DR43" i="3"/>
  <c r="EP26" i="3"/>
  <c r="FS26" i="3"/>
  <c r="DM26" i="3"/>
  <c r="W23" i="9"/>
  <c r="GC15" i="3"/>
  <c r="DW15" i="3"/>
  <c r="EZ15" i="3"/>
  <c r="EU15" i="3"/>
  <c r="DR15" i="3"/>
  <c r="FX15" i="3"/>
  <c r="GB15" i="3"/>
  <c r="EY15" i="3"/>
  <c r="DV15" i="3"/>
  <c r="AB40" i="9"/>
  <c r="U40" i="9"/>
  <c r="GD6" i="3"/>
  <c r="DX6" i="3"/>
  <c r="AR5" i="18"/>
  <c r="FA6" i="3"/>
  <c r="AR5" i="16"/>
  <c r="AN5" i="16"/>
  <c r="DT6" i="3"/>
  <c r="EW6" i="3"/>
  <c r="FZ6" i="3"/>
  <c r="AN5" i="18"/>
  <c r="DP6" i="3"/>
  <c r="AJ5" i="16"/>
  <c r="AJ5" i="18"/>
  <c r="ES6" i="3"/>
  <c r="FV6" i="3"/>
  <c r="EQ12" i="3"/>
  <c r="FF12" i="3" s="1"/>
  <c r="DN29" i="3"/>
  <c r="V6" i="9"/>
  <c r="AJ6" i="9"/>
  <c r="U6" i="9"/>
  <c r="EB37" i="3"/>
  <c r="EQ16" i="3"/>
  <c r="FF16" i="3" s="1"/>
  <c r="FY30" i="3"/>
  <c r="EV30" i="3"/>
  <c r="DS30" i="3"/>
  <c r="GA30" i="3"/>
  <c r="EX30" i="3"/>
  <c r="DU30" i="3"/>
  <c r="ET30" i="3"/>
  <c r="DQ30" i="3"/>
  <c r="FW30" i="3"/>
  <c r="EY30" i="3"/>
  <c r="GB30" i="3"/>
  <c r="DV30" i="3"/>
  <c r="AP30" i="9"/>
  <c r="FP18" i="3"/>
  <c r="AA30" i="9"/>
  <c r="EM18" i="3"/>
  <c r="DJ18" i="3"/>
  <c r="EP18" i="3"/>
  <c r="FS18" i="3"/>
  <c r="AS30" i="9"/>
  <c r="DM18" i="3"/>
  <c r="AD30" i="9"/>
  <c r="EG18" i="3"/>
  <c r="FJ18" i="3"/>
  <c r="AJ30" i="9"/>
  <c r="U30" i="9"/>
  <c r="DD18" i="3"/>
  <c r="DG18" i="3"/>
  <c r="EJ18" i="3"/>
  <c r="AM30" i="9"/>
  <c r="FM18" i="3"/>
  <c r="AJ22" i="9"/>
  <c r="AR22" i="9"/>
  <c r="AJ65" i="9"/>
  <c r="FX45" i="3"/>
  <c r="DR45" i="3"/>
  <c r="EU45" i="3"/>
  <c r="U65" i="9"/>
  <c r="GA45" i="3"/>
  <c r="EX45" i="3"/>
  <c r="DU45" i="3"/>
  <c r="AM65" i="9"/>
  <c r="X65" i="9"/>
  <c r="AR65" i="9"/>
  <c r="FC45" i="3"/>
  <c r="AC65" i="9"/>
  <c r="GF45" i="3"/>
  <c r="DZ45" i="3"/>
  <c r="W25" i="9"/>
  <c r="AL25" i="9"/>
  <c r="FI36" i="3"/>
  <c r="EF36" i="3"/>
  <c r="DC36" i="3"/>
  <c r="AH60" i="9"/>
  <c r="DP27" i="3"/>
  <c r="ES27" i="3"/>
  <c r="FV27" i="3"/>
  <c r="FZ27" i="3"/>
  <c r="DT27" i="3"/>
  <c r="EW27" i="3"/>
  <c r="EZ27" i="3"/>
  <c r="GC27" i="3"/>
  <c r="DW27" i="3"/>
  <c r="FN24" i="3"/>
  <c r="EK24" i="3"/>
  <c r="DH24" i="3"/>
  <c r="DD24" i="3"/>
  <c r="EG24" i="3"/>
  <c r="FJ24" i="3"/>
  <c r="EP14" i="3"/>
  <c r="DM14" i="3"/>
  <c r="FS14" i="3"/>
  <c r="EI14" i="3"/>
  <c r="FL14" i="3"/>
  <c r="DF14" i="3"/>
  <c r="FH14" i="3"/>
  <c r="EE14" i="3"/>
  <c r="DB14" i="3"/>
  <c r="EX10" i="3"/>
  <c r="GA10" i="3"/>
  <c r="DU10" i="3"/>
  <c r="EZ10" i="3"/>
  <c r="GC10" i="3"/>
  <c r="DW10" i="3"/>
  <c r="EV10" i="3"/>
  <c r="FY10" i="3"/>
  <c r="DS10" i="3"/>
  <c r="DV40" i="3"/>
  <c r="GB40" i="3"/>
  <c r="EY40" i="3"/>
  <c r="EZ40" i="3"/>
  <c r="GC40" i="3"/>
  <c r="DW40" i="3"/>
  <c r="GE40" i="3"/>
  <c r="FB40" i="3"/>
  <c r="DY40" i="3"/>
  <c r="FW43" i="3"/>
  <c r="ET43" i="3"/>
  <c r="DQ43" i="3"/>
  <c r="GG43" i="3"/>
  <c r="EA43" i="3"/>
  <c r="FD43" i="3"/>
  <c r="EX43" i="3"/>
  <c r="GA43" i="3"/>
  <c r="DU43" i="3"/>
  <c r="DW43" i="3"/>
  <c r="GC43" i="3"/>
  <c r="EZ43" i="3"/>
  <c r="AA60" i="9"/>
  <c r="GG15" i="3"/>
  <c r="FD15" i="3"/>
  <c r="EA15" i="3"/>
  <c r="FZ15" i="3"/>
  <c r="EW15" i="3"/>
  <c r="DT15" i="3"/>
  <c r="T5" i="9"/>
  <c r="DQ6" i="3"/>
  <c r="AK5" i="16"/>
  <c r="ET6" i="3"/>
  <c r="AK5" i="18"/>
  <c r="FW6" i="3"/>
  <c r="AL5" i="16"/>
  <c r="DR6" i="3"/>
  <c r="AL5" i="18"/>
  <c r="FX6" i="3"/>
  <c r="EU6" i="3"/>
  <c r="GA6" i="3"/>
  <c r="DU6" i="3"/>
  <c r="AO5" i="18"/>
  <c r="EX6" i="3"/>
  <c r="AO5" i="16"/>
  <c r="DN12" i="3"/>
  <c r="EQ29" i="3"/>
  <c r="EB7" i="3"/>
  <c r="FE37" i="3"/>
  <c r="FE29" i="3"/>
  <c r="FT16" i="3"/>
  <c r="GI16" i="3" s="1"/>
  <c r="AO112" i="9"/>
  <c r="AO156" i="9" s="1"/>
  <c r="AO195" i="9" s="1"/>
  <c r="AO6" i="9"/>
  <c r="AB6" i="9"/>
  <c r="S6" i="9"/>
  <c r="DN44" i="3"/>
  <c r="FT17" i="3"/>
  <c r="GI17" i="3" s="1"/>
  <c r="DN13" i="3"/>
  <c r="EQ39" i="3"/>
  <c r="FF39" i="3" s="1"/>
  <c r="T27" i="9"/>
  <c r="AN6" i="9"/>
  <c r="X6" i="9"/>
  <c r="FT34" i="3"/>
  <c r="GI34" i="3" s="1"/>
  <c r="EQ13" i="3"/>
  <c r="FF13" i="3" s="1"/>
  <c r="FT45" i="3"/>
  <c r="EB44" i="3"/>
  <c r="DN39" i="3"/>
  <c r="Y6" i="9"/>
  <c r="AQ6" i="9"/>
  <c r="W6" i="9"/>
  <c r="AL6" i="9"/>
  <c r="AH53" i="9"/>
  <c r="AT53" i="9" s="1"/>
  <c r="EQ17" i="3"/>
  <c r="FF17" i="3" s="1"/>
  <c r="EQ34" i="3"/>
  <c r="FF34" i="3" s="1"/>
  <c r="EQ45" i="3"/>
  <c r="FE44" i="3"/>
  <c r="FT39" i="3"/>
  <c r="GI39" i="3" s="1"/>
  <c r="AI27" i="9"/>
  <c r="AP6" i="9"/>
  <c r="L6" i="9" s="1"/>
  <c r="Z6" i="9"/>
  <c r="AH6" i="9"/>
  <c r="S53" i="9"/>
  <c r="AM6" i="9"/>
  <c r="DN17" i="3"/>
  <c r="DN34" i="3"/>
  <c r="FT13" i="3"/>
  <c r="GI13" i="3" s="1"/>
  <c r="DN45" i="3"/>
  <c r="GH44" i="3"/>
  <c r="BK184" i="21"/>
  <c r="BK3" i="21"/>
  <c r="AX184" i="21"/>
  <c r="AK132" i="9"/>
  <c r="AR3" i="21"/>
  <c r="AR191" i="9"/>
  <c r="AA86" i="9"/>
  <c r="AP3" i="21"/>
  <c r="CY3" i="21"/>
  <c r="CY1" i="21" s="1"/>
  <c r="AR132" i="9"/>
  <c r="AY184" i="21"/>
  <c r="CX184" i="21"/>
  <c r="CX3" i="21"/>
  <c r="CK185" i="21"/>
  <c r="AK185" i="21" s="1"/>
  <c r="V149" i="9" s="1"/>
  <c r="V160" i="9" s="1"/>
  <c r="CK3" i="21"/>
  <c r="AU3" i="21"/>
  <c r="AB112" i="9"/>
  <c r="AB156" i="9" s="1"/>
  <c r="X129" i="9"/>
  <c r="AZ3" i="21"/>
  <c r="AZ183" i="21"/>
  <c r="BF3" i="21"/>
  <c r="BF183" i="21"/>
  <c r="AN94" i="9"/>
  <c r="BP3" i="21"/>
  <c r="BP184" i="21"/>
  <c r="AP184" i="21" s="1"/>
  <c r="AA148" i="9" s="1"/>
  <c r="CC3" i="21"/>
  <c r="CC190" i="21"/>
  <c r="AP190" i="21" s="1"/>
  <c r="AA154" i="9" s="1"/>
  <c r="AA165" i="9" s="1"/>
  <c r="CL3" i="21"/>
  <c r="CL1" i="21" s="1"/>
  <c r="BY3" i="21"/>
  <c r="BY1" i="21" s="1"/>
  <c r="AI91" i="9"/>
  <c r="AK3" i="21"/>
  <c r="AS94" i="9"/>
  <c r="AS74" i="9" s="1"/>
  <c r="AY3" i="21"/>
  <c r="AY183" i="21"/>
  <c r="AM3" i="21"/>
  <c r="X91" i="9"/>
  <c r="BE183" i="21"/>
  <c r="BE3" i="21"/>
  <c r="BS183" i="21"/>
  <c r="AS183" i="21" s="1"/>
  <c r="BS3" i="21"/>
  <c r="AA124" i="9"/>
  <c r="BC3" i="21"/>
  <c r="BC184" i="21"/>
  <c r="AR94" i="9"/>
  <c r="AX3" i="21"/>
  <c r="BC3" i="7"/>
  <c r="BX3" i="21"/>
  <c r="BX184" i="21"/>
  <c r="AK94" i="9"/>
  <c r="AH3" i="21"/>
  <c r="AL3" i="21"/>
  <c r="BL183" i="21"/>
  <c r="AL183" i="21" s="1"/>
  <c r="BL3" i="21"/>
  <c r="BM3" i="21"/>
  <c r="BM183" i="21"/>
  <c r="AM183" i="21" s="1"/>
  <c r="BR183" i="21"/>
  <c r="AR183" i="21" s="1"/>
  <c r="BR3" i="21"/>
  <c r="AS3" i="21"/>
  <c r="AN132" i="9"/>
  <c r="BA3" i="7"/>
  <c r="FL51" i="3"/>
  <c r="DF51" i="3"/>
  <c r="EI51" i="3"/>
  <c r="DC51" i="3"/>
  <c r="FI51" i="3"/>
  <c r="EF51" i="3"/>
  <c r="EL51" i="3"/>
  <c r="FO51" i="3"/>
  <c r="DI51" i="3"/>
  <c r="AE49" i="3"/>
  <c r="AI49" i="3"/>
  <c r="AM49" i="3"/>
  <c r="DK49" i="3" s="1"/>
  <c r="AF49" i="3"/>
  <c r="AK49" i="3"/>
  <c r="AD49" i="3"/>
  <c r="AJ49" i="3"/>
  <c r="AO49" i="3"/>
  <c r="AG49" i="3"/>
  <c r="AL49" i="3"/>
  <c r="AH49" i="3"/>
  <c r="AN49" i="3"/>
  <c r="DL49" i="3" s="1"/>
  <c r="AH23" i="9"/>
  <c r="AO46" i="3"/>
  <c r="AN46" i="3"/>
  <c r="DL46" i="3" s="1"/>
  <c r="AL46" i="3"/>
  <c r="AH46" i="3"/>
  <c r="AG46" i="3"/>
  <c r="AJ46" i="3"/>
  <c r="AI46" i="3"/>
  <c r="AM46" i="3"/>
  <c r="DK46" i="3" s="1"/>
  <c r="AD46" i="3"/>
  <c r="AF46" i="3"/>
  <c r="AK46" i="3"/>
  <c r="AE46" i="3"/>
  <c r="AD65" i="3"/>
  <c r="AH65" i="3"/>
  <c r="AL65" i="3"/>
  <c r="AG65" i="3"/>
  <c r="AK65" i="3"/>
  <c r="AO65" i="3"/>
  <c r="AF65" i="3"/>
  <c r="AJ65" i="3"/>
  <c r="AN65" i="3"/>
  <c r="AI65" i="3"/>
  <c r="AE65" i="3"/>
  <c r="AM65" i="3"/>
  <c r="AJ77" i="3"/>
  <c r="AN77" i="3"/>
  <c r="AM77" i="3"/>
  <c r="AD77" i="3"/>
  <c r="AO77" i="3"/>
  <c r="AK77" i="3"/>
  <c r="AF64" i="3"/>
  <c r="AJ64" i="3"/>
  <c r="AN64" i="3"/>
  <c r="AE64" i="3"/>
  <c r="AI64" i="3"/>
  <c r="AM64" i="3"/>
  <c r="AD64" i="3"/>
  <c r="AH64" i="3"/>
  <c r="AL64" i="3"/>
  <c r="AO64" i="3"/>
  <c r="AK64" i="3"/>
  <c r="AG64" i="3"/>
  <c r="AD59" i="3"/>
  <c r="AH59" i="3"/>
  <c r="AL59" i="3"/>
  <c r="AG59" i="3"/>
  <c r="AM59" i="3"/>
  <c r="AF59" i="3"/>
  <c r="AK59" i="3"/>
  <c r="AE59" i="3"/>
  <c r="AJ59" i="3"/>
  <c r="AO59" i="3"/>
  <c r="AI59" i="3"/>
  <c r="AN59" i="3"/>
  <c r="AE62" i="3"/>
  <c r="AI62" i="3"/>
  <c r="AM62" i="3"/>
  <c r="AF62" i="3"/>
  <c r="AK62" i="3"/>
  <c r="AD62" i="3"/>
  <c r="AJ62" i="3"/>
  <c r="AO62" i="3"/>
  <c r="AH62" i="3"/>
  <c r="AN62" i="3"/>
  <c r="AL62" i="3"/>
  <c r="AG62" i="3"/>
  <c r="AD56" i="3"/>
  <c r="AH56" i="3"/>
  <c r="AL56" i="3"/>
  <c r="AF56" i="3"/>
  <c r="AK56" i="3"/>
  <c r="AE56" i="3"/>
  <c r="AJ56" i="3"/>
  <c r="AO56" i="3"/>
  <c r="AI56" i="3"/>
  <c r="AN56" i="3"/>
  <c r="AG56" i="3"/>
  <c r="AM56" i="3"/>
  <c r="DI50" i="3"/>
  <c r="EL50" i="3"/>
  <c r="FO50" i="3"/>
  <c r="DF50" i="3"/>
  <c r="EI50" i="3"/>
  <c r="FL50" i="3"/>
  <c r="EN50" i="3"/>
  <c r="FQ50" i="3"/>
  <c r="EQ30" i="3"/>
  <c r="EQ41" i="3"/>
  <c r="FF41" i="3" s="1"/>
  <c r="DN22" i="3"/>
  <c r="EQ21" i="3"/>
  <c r="FF21" i="3" s="1"/>
  <c r="EQ43" i="3"/>
  <c r="DN28" i="3"/>
  <c r="EQ25" i="3"/>
  <c r="FF25" i="3" s="1"/>
  <c r="AR23" i="9"/>
  <c r="FH51" i="3"/>
  <c r="DB51" i="3"/>
  <c r="EE51" i="3"/>
  <c r="DH51" i="3"/>
  <c r="EK51" i="3"/>
  <c r="FN51" i="3"/>
  <c r="EP51" i="3"/>
  <c r="FS51" i="3"/>
  <c r="DM51" i="3"/>
  <c r="AE54" i="3"/>
  <c r="AI54" i="3"/>
  <c r="AM54" i="3"/>
  <c r="DK54" i="3" s="1"/>
  <c r="AG54" i="3"/>
  <c r="AL54" i="3"/>
  <c r="AF54" i="3"/>
  <c r="AK54" i="3"/>
  <c r="AN54" i="3"/>
  <c r="DL54" i="3" s="1"/>
  <c r="AH54" i="3"/>
  <c r="AD54" i="3"/>
  <c r="AO54" i="3"/>
  <c r="AJ54" i="3"/>
  <c r="Y23" i="9"/>
  <c r="AJ23" i="9"/>
  <c r="AD72" i="3"/>
  <c r="AH72" i="3"/>
  <c r="AL72" i="3"/>
  <c r="AE72" i="3"/>
  <c r="AJ72" i="3"/>
  <c r="AO72" i="3"/>
  <c r="AI72" i="3"/>
  <c r="AN72" i="3"/>
  <c r="AG72" i="3"/>
  <c r="AM72" i="3"/>
  <c r="AK72" i="3"/>
  <c r="AF72" i="3"/>
  <c r="AD76" i="3"/>
  <c r="AH76" i="3"/>
  <c r="AL76" i="3"/>
  <c r="AG76" i="3"/>
  <c r="AK76" i="3"/>
  <c r="AO76" i="3"/>
  <c r="AF76" i="3"/>
  <c r="AJ76" i="3"/>
  <c r="AN76" i="3"/>
  <c r="AE76" i="3"/>
  <c r="AM76" i="3"/>
  <c r="AI76" i="3"/>
  <c r="AD70" i="3"/>
  <c r="AH70" i="3"/>
  <c r="AL70" i="3"/>
  <c r="AI70" i="3"/>
  <c r="AN70" i="3"/>
  <c r="AG70" i="3"/>
  <c r="AM70" i="3"/>
  <c r="AF70" i="3"/>
  <c r="AK70" i="3"/>
  <c r="AO70" i="3"/>
  <c r="AJ70" i="3"/>
  <c r="AE70" i="3"/>
  <c r="AF79" i="3"/>
  <c r="AJ79" i="3"/>
  <c r="AN79" i="3"/>
  <c r="AE79" i="3"/>
  <c r="AI79" i="3"/>
  <c r="AM79" i="3"/>
  <c r="AD79" i="3"/>
  <c r="AH79" i="3"/>
  <c r="AL79" i="3"/>
  <c r="AO79" i="3"/>
  <c r="AK79" i="3"/>
  <c r="AG79" i="3"/>
  <c r="AF66" i="3"/>
  <c r="AJ66" i="3"/>
  <c r="AN66" i="3"/>
  <c r="AE66" i="3"/>
  <c r="AI66" i="3"/>
  <c r="AM66" i="3"/>
  <c r="AD66" i="3"/>
  <c r="AH66" i="3"/>
  <c r="AL66" i="3"/>
  <c r="AO66" i="3"/>
  <c r="AK66" i="3"/>
  <c r="AG66" i="3"/>
  <c r="AF60" i="3"/>
  <c r="AJ60" i="3"/>
  <c r="AN60" i="3"/>
  <c r="AH60" i="3"/>
  <c r="AM60" i="3"/>
  <c r="AG60" i="3"/>
  <c r="AL60" i="3"/>
  <c r="AE60" i="3"/>
  <c r="AK60" i="3"/>
  <c r="AO60" i="3"/>
  <c r="AI60" i="3"/>
  <c r="AD60" i="3"/>
  <c r="AF57" i="3"/>
  <c r="AJ57" i="3"/>
  <c r="AN57" i="3"/>
  <c r="AG57" i="3"/>
  <c r="AL57" i="3"/>
  <c r="AE57" i="3"/>
  <c r="AK57" i="3"/>
  <c r="AD57" i="3"/>
  <c r="AI57" i="3"/>
  <c r="AO57" i="3"/>
  <c r="AM57" i="3"/>
  <c r="AH57" i="3"/>
  <c r="AG53" i="3"/>
  <c r="AK53" i="3"/>
  <c r="AO53" i="3"/>
  <c r="AE53" i="3"/>
  <c r="AJ53" i="3"/>
  <c r="AD53" i="3"/>
  <c r="AI53" i="3"/>
  <c r="AN53" i="3"/>
  <c r="DL53" i="3" s="1"/>
  <c r="AH53" i="3"/>
  <c r="AF53" i="3"/>
  <c r="AM53" i="3"/>
  <c r="DK53" i="3" s="1"/>
  <c r="AL53" i="3"/>
  <c r="FJ50" i="3"/>
  <c r="DD50" i="3"/>
  <c r="EG50" i="3"/>
  <c r="FR50" i="3"/>
  <c r="EO50" i="3"/>
  <c r="DB50" i="3"/>
  <c r="EE50" i="3"/>
  <c r="FH50" i="3"/>
  <c r="AA23" i="9"/>
  <c r="EQ31" i="3"/>
  <c r="FF31" i="3" s="1"/>
  <c r="AC23" i="9"/>
  <c r="DN41" i="3"/>
  <c r="FT40" i="3"/>
  <c r="EQ22" i="3"/>
  <c r="FF22" i="3" s="1"/>
  <c r="DN21" i="3"/>
  <c r="DN43" i="3"/>
  <c r="FT28" i="3"/>
  <c r="GI28" i="3" s="1"/>
  <c r="S18" i="9"/>
  <c r="EO51" i="3"/>
  <c r="FR51" i="3"/>
  <c r="EN51" i="3"/>
  <c r="FQ51" i="3"/>
  <c r="DD51" i="3"/>
  <c r="EG51" i="3"/>
  <c r="FJ51" i="3"/>
  <c r="AD47" i="3"/>
  <c r="AM47" i="3"/>
  <c r="DK47" i="3" s="1"/>
  <c r="AN47" i="3"/>
  <c r="DL47" i="3" s="1"/>
  <c r="AJ47" i="3"/>
  <c r="AF47" i="3"/>
  <c r="AH47" i="3"/>
  <c r="AK47" i="3"/>
  <c r="AE47" i="3"/>
  <c r="AG47" i="3"/>
  <c r="AI47" i="3"/>
  <c r="AL47" i="3"/>
  <c r="AO47" i="3"/>
  <c r="AD80" i="3"/>
  <c r="AH80" i="3"/>
  <c r="AL80" i="3"/>
  <c r="AG80" i="3"/>
  <c r="AK80" i="3"/>
  <c r="AO80" i="3"/>
  <c r="AF80" i="3"/>
  <c r="AJ80" i="3"/>
  <c r="AN80" i="3"/>
  <c r="AM80" i="3"/>
  <c r="AI80" i="3"/>
  <c r="AE80" i="3"/>
  <c r="AF71" i="3"/>
  <c r="AJ71" i="3"/>
  <c r="AN71" i="3"/>
  <c r="AD71" i="3"/>
  <c r="AI71" i="3"/>
  <c r="AO71" i="3"/>
  <c r="AH71" i="3"/>
  <c r="AM71" i="3"/>
  <c r="AG71" i="3"/>
  <c r="AL71" i="3"/>
  <c r="AE71" i="3"/>
  <c r="AK71" i="3"/>
  <c r="AF73" i="3"/>
  <c r="AJ73" i="3"/>
  <c r="AN73" i="3"/>
  <c r="AE73" i="3"/>
  <c r="AI73" i="3"/>
  <c r="AM73" i="3"/>
  <c r="AD73" i="3"/>
  <c r="AH73" i="3"/>
  <c r="AL73" i="3"/>
  <c r="AG73" i="3"/>
  <c r="AO73" i="3"/>
  <c r="AK73" i="3"/>
  <c r="AF55" i="3"/>
  <c r="AJ55" i="3"/>
  <c r="AN55" i="3"/>
  <c r="AE55" i="3"/>
  <c r="AK55" i="3"/>
  <c r="AD55" i="3"/>
  <c r="AI55" i="3"/>
  <c r="AO55" i="3"/>
  <c r="AH55" i="3"/>
  <c r="AM55" i="3"/>
  <c r="AL55" i="3"/>
  <c r="AG55" i="3"/>
  <c r="AF68" i="3"/>
  <c r="AJ68" i="3"/>
  <c r="AN68" i="3"/>
  <c r="AE68" i="3"/>
  <c r="AI68" i="3"/>
  <c r="AM68" i="3"/>
  <c r="AD68" i="3"/>
  <c r="AH68" i="3"/>
  <c r="AL68" i="3"/>
  <c r="AG68" i="3"/>
  <c r="AO68" i="3"/>
  <c r="AK68" i="3"/>
  <c r="AD58" i="3"/>
  <c r="AH58" i="3"/>
  <c r="AL58" i="3"/>
  <c r="AG58" i="3"/>
  <c r="AM58" i="3"/>
  <c r="AF58" i="3"/>
  <c r="AK58" i="3"/>
  <c r="AE58" i="3"/>
  <c r="AJ58" i="3"/>
  <c r="AO58" i="3"/>
  <c r="AN58" i="3"/>
  <c r="AI58" i="3"/>
  <c r="DE50" i="3"/>
  <c r="EH50" i="3"/>
  <c r="FK50" i="3"/>
  <c r="FN50" i="3"/>
  <c r="DH50" i="3"/>
  <c r="EK50" i="3"/>
  <c r="EF50" i="3"/>
  <c r="FI50" i="3"/>
  <c r="DC50" i="3"/>
  <c r="EQ44" i="3"/>
  <c r="DN31" i="3"/>
  <c r="EQ37" i="3"/>
  <c r="EQ35" i="3"/>
  <c r="FF35" i="3" s="1"/>
  <c r="DN30" i="3"/>
  <c r="U23" i="9"/>
  <c r="FT41" i="3"/>
  <c r="GI41" i="3" s="1"/>
  <c r="EQ40" i="3"/>
  <c r="EQ32" i="3"/>
  <c r="FF32" i="3" s="1"/>
  <c r="EQ28" i="3"/>
  <c r="FF28" i="3" s="1"/>
  <c r="FT25" i="3"/>
  <c r="GI25" i="3" s="1"/>
  <c r="AE52" i="3"/>
  <c r="AI52" i="3"/>
  <c r="AM52" i="3"/>
  <c r="DK52" i="3" s="1"/>
  <c r="AH52" i="3"/>
  <c r="AN52" i="3"/>
  <c r="DL52" i="3" s="1"/>
  <c r="AG52" i="3"/>
  <c r="AL52" i="3"/>
  <c r="AF52" i="3"/>
  <c r="AK52" i="3"/>
  <c r="AJ52" i="3"/>
  <c r="AD52" i="3"/>
  <c r="AO52" i="3"/>
  <c r="AH18" i="9"/>
  <c r="AT18" i="9" s="1"/>
  <c r="DG51" i="3"/>
  <c r="EJ51" i="3"/>
  <c r="FM51" i="3"/>
  <c r="FP51" i="3"/>
  <c r="DJ51" i="3"/>
  <c r="EM51" i="3"/>
  <c r="EH51" i="3"/>
  <c r="FK51" i="3"/>
  <c r="DE51" i="3"/>
  <c r="S23" i="9"/>
  <c r="AN23" i="9"/>
  <c r="AD48" i="3"/>
  <c r="AF48" i="3"/>
  <c r="AK48" i="3"/>
  <c r="AG48" i="3"/>
  <c r="AO48" i="3"/>
  <c r="AI48" i="3"/>
  <c r="AH48" i="3"/>
  <c r="AE48" i="3"/>
  <c r="AN48" i="3"/>
  <c r="DL48" i="3" s="1"/>
  <c r="AL48" i="3"/>
  <c r="AJ48" i="3"/>
  <c r="AM48" i="3"/>
  <c r="DK48" i="3" s="1"/>
  <c r="AD78" i="3"/>
  <c r="AH78" i="3"/>
  <c r="AG78" i="3"/>
  <c r="AK78" i="3"/>
  <c r="AO78" i="3"/>
  <c r="AJ78" i="3"/>
  <c r="AN78" i="3"/>
  <c r="AI78" i="3"/>
  <c r="AM78" i="3"/>
  <c r="AD67" i="3"/>
  <c r="AH67" i="3"/>
  <c r="AL67" i="3"/>
  <c r="AG67" i="3"/>
  <c r="AK67" i="3"/>
  <c r="AO67" i="3"/>
  <c r="AF67" i="3"/>
  <c r="AJ67" i="3"/>
  <c r="AN67" i="3"/>
  <c r="AM67" i="3"/>
  <c r="AI67" i="3"/>
  <c r="AE67" i="3"/>
  <c r="AD74" i="3"/>
  <c r="AH74" i="3"/>
  <c r="AL74" i="3"/>
  <c r="AG74" i="3"/>
  <c r="AK74" i="3"/>
  <c r="AO74" i="3"/>
  <c r="AF74" i="3"/>
  <c r="AJ74" i="3"/>
  <c r="AN74" i="3"/>
  <c r="AM74" i="3"/>
  <c r="AI74" i="3"/>
  <c r="AE74" i="3"/>
  <c r="AF75" i="3"/>
  <c r="AJ75" i="3"/>
  <c r="AN75" i="3"/>
  <c r="AE75" i="3"/>
  <c r="AI75" i="3"/>
  <c r="AM75" i="3"/>
  <c r="AD75" i="3"/>
  <c r="AH75" i="3"/>
  <c r="AL75" i="3"/>
  <c r="AK75" i="3"/>
  <c r="AG75" i="3"/>
  <c r="AO75" i="3"/>
  <c r="AD69" i="3"/>
  <c r="AH69" i="3"/>
  <c r="AG69" i="3"/>
  <c r="AM69" i="3"/>
  <c r="AF69" i="3"/>
  <c r="AE69" i="3"/>
  <c r="AJ69" i="3"/>
  <c r="AO69" i="3"/>
  <c r="AI69" i="3"/>
  <c r="AG63" i="3"/>
  <c r="AK63" i="3"/>
  <c r="AO63" i="3"/>
  <c r="AH63" i="3"/>
  <c r="AM63" i="3"/>
  <c r="AF63" i="3"/>
  <c r="AL63" i="3"/>
  <c r="AE63" i="3"/>
  <c r="AJ63" i="3"/>
  <c r="AD63" i="3"/>
  <c r="AN63" i="3"/>
  <c r="AI63" i="3"/>
  <c r="AF61" i="3"/>
  <c r="AJ61" i="3"/>
  <c r="AN61" i="3"/>
  <c r="AD61" i="3"/>
  <c r="AI61" i="3"/>
  <c r="AO61" i="3"/>
  <c r="AG61" i="3"/>
  <c r="AL61" i="3"/>
  <c r="AE61" i="3"/>
  <c r="AM61" i="3"/>
  <c r="AK61" i="3"/>
  <c r="AH61" i="3"/>
  <c r="DJ50" i="3"/>
  <c r="EM50" i="3"/>
  <c r="FP50" i="3"/>
  <c r="DM50" i="3"/>
  <c r="EP50" i="3"/>
  <c r="FS50" i="3"/>
  <c r="EJ50" i="3"/>
  <c r="FM50" i="3"/>
  <c r="DG50" i="3"/>
  <c r="AP23" i="9"/>
  <c r="DN37" i="3"/>
  <c r="DN35" i="3"/>
  <c r="FT30" i="3"/>
  <c r="DN40" i="3"/>
  <c r="FT22" i="3"/>
  <c r="GI22" i="3" s="1"/>
  <c r="DN32" i="3"/>
  <c r="FT21" i="3"/>
  <c r="GI21" i="3" s="1"/>
  <c r="FT43" i="3"/>
  <c r="DN25" i="3"/>
  <c r="AQ114" i="9" l="1"/>
  <c r="AL74" i="9"/>
  <c r="P66" i="9"/>
  <c r="AE85" i="9"/>
  <c r="CC212" i="7"/>
  <c r="AD74" i="9"/>
  <c r="AI123" i="9"/>
  <c r="AM96" i="9"/>
  <c r="AH97" i="9"/>
  <c r="AI97" i="9"/>
  <c r="AQ123" i="9"/>
  <c r="AQ95" i="9"/>
  <c r="AK74" i="9"/>
  <c r="AM80" i="9"/>
  <c r="M27" i="9"/>
  <c r="M33" i="9"/>
  <c r="J27" i="9"/>
  <c r="AM121" i="9"/>
  <c r="D18" i="9"/>
  <c r="D30" i="9"/>
  <c r="G30" i="9"/>
  <c r="H25" i="9"/>
  <c r="K23" i="9"/>
  <c r="L27" i="9"/>
  <c r="AM118" i="9"/>
  <c r="F65" i="9"/>
  <c r="D6" i="9"/>
  <c r="M23" i="9"/>
  <c r="AH25" i="18"/>
  <c r="AH25" i="16"/>
  <c r="AH23" i="16"/>
  <c r="AH35" i="16"/>
  <c r="D23" i="9"/>
  <c r="AH23" i="18"/>
  <c r="AH35" i="18"/>
  <c r="J22" i="9"/>
  <c r="AV9" i="18"/>
  <c r="AH13" i="18"/>
  <c r="AV41" i="18"/>
  <c r="AH13" i="16"/>
  <c r="AV41" i="16"/>
  <c r="AG51" i="18"/>
  <c r="AG51" i="16"/>
  <c r="X51" i="18"/>
  <c r="X51" i="16"/>
  <c r="Z51" i="18"/>
  <c r="Z51" i="16"/>
  <c r="AA57" i="18"/>
  <c r="AA57" i="16"/>
  <c r="W57" i="18"/>
  <c r="W57" i="16"/>
  <c r="Y57" i="18"/>
  <c r="Y57" i="16"/>
  <c r="AC67" i="18"/>
  <c r="AC67" i="16"/>
  <c r="Z67" i="18"/>
  <c r="W4" i="9" s="1"/>
  <c r="Z67" i="16"/>
  <c r="W67" i="18"/>
  <c r="W67" i="16"/>
  <c r="Y54" i="18"/>
  <c r="Y54" i="16"/>
  <c r="AG54" i="18"/>
  <c r="AG54" i="16"/>
  <c r="W54" i="18"/>
  <c r="W54" i="16"/>
  <c r="AC72" i="18"/>
  <c r="AC72" i="16"/>
  <c r="Z72" i="18"/>
  <c r="Z72" i="16"/>
  <c r="W72" i="18"/>
  <c r="W72" i="16"/>
  <c r="AC70" i="18"/>
  <c r="AC70" i="16"/>
  <c r="AE70" i="18"/>
  <c r="AE70" i="16"/>
  <c r="V70" i="18"/>
  <c r="V70" i="16"/>
  <c r="W79" i="18"/>
  <c r="W79" i="16"/>
  <c r="AB79" i="18"/>
  <c r="AB79" i="16"/>
  <c r="Y79" i="18"/>
  <c r="Y79" i="16"/>
  <c r="AG46" i="18"/>
  <c r="AG46" i="16"/>
  <c r="W46" i="18"/>
  <c r="W46" i="16"/>
  <c r="AB46" i="18"/>
  <c r="AB46" i="16"/>
  <c r="AD52" i="18"/>
  <c r="AD52" i="16"/>
  <c r="W52" i="18"/>
  <c r="W52" i="16"/>
  <c r="Y56" i="18"/>
  <c r="Y56" i="16"/>
  <c r="W59" i="18"/>
  <c r="W59" i="16"/>
  <c r="Y65" i="18"/>
  <c r="Y65" i="16"/>
  <c r="W65" i="18"/>
  <c r="W65" i="16"/>
  <c r="Z78" i="18"/>
  <c r="Z78" i="16"/>
  <c r="W69" i="18"/>
  <c r="W69" i="16"/>
  <c r="X69" i="18"/>
  <c r="X69" i="16"/>
  <c r="AA75" i="18"/>
  <c r="AA75" i="16"/>
  <c r="X71" i="18"/>
  <c r="X71" i="16"/>
  <c r="W71" i="18"/>
  <c r="W71" i="16"/>
  <c r="AA53" i="18"/>
  <c r="AA53" i="16"/>
  <c r="AE55" i="18"/>
  <c r="AE55" i="16"/>
  <c r="AF58" i="18"/>
  <c r="AF58" i="16"/>
  <c r="Z64" i="18"/>
  <c r="Z64" i="16"/>
  <c r="F23" i="9"/>
  <c r="AF57" i="18"/>
  <c r="AF57" i="16"/>
  <c r="AC57" i="18"/>
  <c r="AC57" i="16"/>
  <c r="AD57" i="18"/>
  <c r="AD57" i="16"/>
  <c r="AG67" i="18"/>
  <c r="AG67" i="16"/>
  <c r="V67" i="18"/>
  <c r="V67" i="16"/>
  <c r="AF67" i="18"/>
  <c r="AF67" i="16"/>
  <c r="AD54" i="18"/>
  <c r="AD54" i="16"/>
  <c r="AA54" i="18"/>
  <c r="AA54" i="16"/>
  <c r="AF54" i="18"/>
  <c r="AF54" i="16"/>
  <c r="AG72" i="18"/>
  <c r="AG72" i="16"/>
  <c r="V72" i="18"/>
  <c r="V72" i="16"/>
  <c r="AF72" i="18"/>
  <c r="AF72" i="16"/>
  <c r="W70" i="18"/>
  <c r="W70" i="16"/>
  <c r="Z70" i="18"/>
  <c r="Z70" i="16"/>
  <c r="AF70" i="18"/>
  <c r="AF70" i="16"/>
  <c r="AA79" i="18"/>
  <c r="AA79" i="16"/>
  <c r="X79" i="18"/>
  <c r="X79" i="16"/>
  <c r="AD79" i="18"/>
  <c r="AD79" i="16"/>
  <c r="AD46" i="18"/>
  <c r="AD46" i="16"/>
  <c r="AC46" i="18"/>
  <c r="AC46" i="16"/>
  <c r="AF46" i="18"/>
  <c r="AF46" i="16"/>
  <c r="AA52" i="18"/>
  <c r="AA52" i="16"/>
  <c r="AE56" i="18"/>
  <c r="AE56" i="16"/>
  <c r="AF56" i="18"/>
  <c r="AF56" i="16"/>
  <c r="AF59" i="18"/>
  <c r="AF59" i="16"/>
  <c r="V65" i="18"/>
  <c r="V65" i="16"/>
  <c r="V78" i="18"/>
  <c r="V78" i="16"/>
  <c r="AA71" i="18"/>
  <c r="AA71" i="16"/>
  <c r="I6" i="9"/>
  <c r="Z60" i="18"/>
  <c r="Z60" i="16"/>
  <c r="V60" i="18"/>
  <c r="V60" i="16"/>
  <c r="W62" i="18"/>
  <c r="W62" i="16"/>
  <c r="AA68" i="18"/>
  <c r="AA68" i="16"/>
  <c r="V68" i="18"/>
  <c r="V68" i="16"/>
  <c r="AD74" i="18"/>
  <c r="AD74" i="16"/>
  <c r="X74" i="18"/>
  <c r="X74" i="16"/>
  <c r="AC73" i="18"/>
  <c r="AC73" i="16"/>
  <c r="V73" i="18"/>
  <c r="V73" i="16"/>
  <c r="AF66" i="18"/>
  <c r="AF66" i="16"/>
  <c r="V66" i="18"/>
  <c r="V66" i="16"/>
  <c r="AB77" i="18"/>
  <c r="AB77" i="16"/>
  <c r="Z77" i="18"/>
  <c r="Z77" i="16"/>
  <c r="AD47" i="18"/>
  <c r="AD47" i="16"/>
  <c r="AA47" i="18"/>
  <c r="AA47" i="16"/>
  <c r="X47" i="18"/>
  <c r="X47" i="16"/>
  <c r="AB51" i="18"/>
  <c r="AB51" i="16"/>
  <c r="Y51" i="18"/>
  <c r="Y51" i="16"/>
  <c r="AA51" i="18"/>
  <c r="AA51" i="16"/>
  <c r="AG57" i="18"/>
  <c r="AG57" i="16"/>
  <c r="X57" i="18"/>
  <c r="X57" i="16"/>
  <c r="Z57" i="18"/>
  <c r="Z57" i="16"/>
  <c r="Y67" i="18"/>
  <c r="Y67" i="16"/>
  <c r="AE67" i="18"/>
  <c r="AB4" i="9" s="1"/>
  <c r="AE67" i="16"/>
  <c r="AB67" i="18"/>
  <c r="AB67" i="16"/>
  <c r="AE54" i="18"/>
  <c r="AE54" i="16"/>
  <c r="V54" i="18"/>
  <c r="V54" i="16"/>
  <c r="AB54" i="18"/>
  <c r="AB54" i="16"/>
  <c r="Y72" i="18"/>
  <c r="Y72" i="16"/>
  <c r="AE72" i="18"/>
  <c r="AE72" i="16"/>
  <c r="AB72" i="18"/>
  <c r="AB72" i="16"/>
  <c r="AD70" i="18"/>
  <c r="AD70" i="16"/>
  <c r="AG70" i="18"/>
  <c r="AG70" i="16"/>
  <c r="AB70" i="18"/>
  <c r="AB70" i="16"/>
  <c r="AE79" i="18"/>
  <c r="AE79" i="16"/>
  <c r="AG79" i="18"/>
  <c r="AG79" i="16"/>
  <c r="Z79" i="18"/>
  <c r="Z79" i="16"/>
  <c r="AA46" i="18"/>
  <c r="AA46" i="16"/>
  <c r="Z46" i="18"/>
  <c r="Z46" i="16"/>
  <c r="AE46" i="18"/>
  <c r="AE46" i="16"/>
  <c r="AC48" i="18"/>
  <c r="AC48" i="16"/>
  <c r="AC60" i="18"/>
  <c r="AC60" i="16"/>
  <c r="Y60" i="18"/>
  <c r="Y60" i="16"/>
  <c r="AF60" i="18"/>
  <c r="AF60" i="16"/>
  <c r="AF62" i="18"/>
  <c r="AF62" i="16"/>
  <c r="AD62" i="18"/>
  <c r="AD62" i="16"/>
  <c r="AG62" i="18"/>
  <c r="AG62" i="16"/>
  <c r="AG68" i="18"/>
  <c r="AG68" i="16"/>
  <c r="AE68" i="18"/>
  <c r="AE68" i="16"/>
  <c r="AG74" i="18"/>
  <c r="AG74" i="16"/>
  <c r="Z74" i="18"/>
  <c r="Z74" i="16"/>
  <c r="W74" i="18"/>
  <c r="W74" i="16"/>
  <c r="W73" i="18"/>
  <c r="W73" i="16"/>
  <c r="AB73" i="18"/>
  <c r="AB73" i="16"/>
  <c r="Y73" i="18"/>
  <c r="Y73" i="16"/>
  <c r="W66" i="18"/>
  <c r="W66" i="16"/>
  <c r="AB66" i="18"/>
  <c r="AB66" i="16"/>
  <c r="Y66" i="18"/>
  <c r="Y66" i="16"/>
  <c r="AE77" i="18"/>
  <c r="AE77" i="16"/>
  <c r="AG77" i="18"/>
  <c r="AG77" i="16"/>
  <c r="V77" i="18"/>
  <c r="V77" i="16"/>
  <c r="AF47" i="18"/>
  <c r="AF47" i="16"/>
  <c r="AG47" i="18"/>
  <c r="AG47" i="16"/>
  <c r="V47" i="18"/>
  <c r="V47" i="16"/>
  <c r="AC51" i="18"/>
  <c r="AC51" i="16"/>
  <c r="AF51" i="18"/>
  <c r="AF51" i="16"/>
  <c r="W51" i="18"/>
  <c r="W51" i="16"/>
  <c r="AB57" i="18"/>
  <c r="AB57" i="16"/>
  <c r="AE57" i="18"/>
  <c r="AE57" i="16"/>
  <c r="V57" i="18"/>
  <c r="V57" i="16"/>
  <c r="AD67" i="18"/>
  <c r="AD67" i="16"/>
  <c r="AA67" i="18"/>
  <c r="AA67" i="16"/>
  <c r="X67" i="18"/>
  <c r="U4" i="9" s="1"/>
  <c r="X67" i="16"/>
  <c r="Z54" i="18"/>
  <c r="Z54" i="16"/>
  <c r="AC54" i="18"/>
  <c r="AC54" i="16"/>
  <c r="X54" i="18"/>
  <c r="X54" i="16"/>
  <c r="AD72" i="18"/>
  <c r="AD72" i="16"/>
  <c r="AA72" i="18"/>
  <c r="AA72" i="16"/>
  <c r="X72" i="18"/>
  <c r="X72" i="16"/>
  <c r="Y70" i="18"/>
  <c r="Y70" i="16"/>
  <c r="AA70" i="18"/>
  <c r="AA70" i="16"/>
  <c r="X70" i="18"/>
  <c r="X70" i="16"/>
  <c r="AF79" i="18"/>
  <c r="AF79" i="16"/>
  <c r="AC79" i="18"/>
  <c r="AC79" i="16"/>
  <c r="V79" i="18"/>
  <c r="V79" i="16"/>
  <c r="Y46" i="18"/>
  <c r="Y46" i="16"/>
  <c r="X46" i="18"/>
  <c r="X46" i="16"/>
  <c r="V46" i="18"/>
  <c r="V46" i="16"/>
  <c r="Z52" i="18"/>
  <c r="Z52" i="16"/>
  <c r="AB52" i="18"/>
  <c r="AB52" i="16"/>
  <c r="Y52" i="18"/>
  <c r="Y52" i="16"/>
  <c r="AA56" i="18"/>
  <c r="AA56" i="16"/>
  <c r="AD56" i="18"/>
  <c r="AD56" i="16"/>
  <c r="X56" i="18"/>
  <c r="X56" i="16"/>
  <c r="AC59" i="18"/>
  <c r="AC59" i="16"/>
  <c r="AE59" i="18"/>
  <c r="AE59" i="16"/>
  <c r="X59" i="18"/>
  <c r="X59" i="16"/>
  <c r="AD65" i="18"/>
  <c r="AD65" i="16"/>
  <c r="AA65" i="18"/>
  <c r="AA65" i="16"/>
  <c r="X65" i="18"/>
  <c r="X65" i="16"/>
  <c r="AD78" i="18"/>
  <c r="AD78" i="16"/>
  <c r="AA78" i="18"/>
  <c r="AA78" i="16"/>
  <c r="X78" i="18"/>
  <c r="X78" i="16"/>
  <c r="AC69" i="18"/>
  <c r="AC69" i="16"/>
  <c r="AF69" i="18"/>
  <c r="AF69" i="16"/>
  <c r="V69" i="18"/>
  <c r="V69" i="16"/>
  <c r="AF75" i="18"/>
  <c r="AF75" i="16"/>
  <c r="AC75" i="18"/>
  <c r="AC75" i="16"/>
  <c r="V75" i="18"/>
  <c r="V75" i="16"/>
  <c r="Y71" i="18"/>
  <c r="Y71" i="16"/>
  <c r="AB71" i="18"/>
  <c r="AB71" i="16"/>
  <c r="V71" i="18"/>
  <c r="V71" i="16"/>
  <c r="AG53" i="18"/>
  <c r="AG53" i="16"/>
  <c r="AC53" i="18"/>
  <c r="AC53" i="16"/>
  <c r="AE53" i="18"/>
  <c r="AE53" i="16"/>
  <c r="AA55" i="18"/>
  <c r="AA55" i="16"/>
  <c r="AC55" i="18"/>
  <c r="AC55" i="16"/>
  <c r="V55" i="18"/>
  <c r="V55" i="16"/>
  <c r="Z61" i="18"/>
  <c r="Z61" i="16"/>
  <c r="AC61" i="18"/>
  <c r="AC61" i="16"/>
  <c r="W61" i="18"/>
  <c r="W61" i="16"/>
  <c r="AB58" i="18"/>
  <c r="AB58" i="16"/>
  <c r="AE58" i="18"/>
  <c r="AE58" i="16"/>
  <c r="V58" i="18"/>
  <c r="V58" i="16"/>
  <c r="AD63" i="18"/>
  <c r="AD63" i="16"/>
  <c r="AA63" i="18"/>
  <c r="AA63" i="16"/>
  <c r="X63" i="18"/>
  <c r="X63" i="16"/>
  <c r="AE76" i="18"/>
  <c r="AE76" i="16"/>
  <c r="W64" i="18"/>
  <c r="W64" i="16"/>
  <c r="X64" i="18"/>
  <c r="X64" i="16"/>
  <c r="AD64" i="18"/>
  <c r="AD64" i="16"/>
  <c r="AC45" i="18"/>
  <c r="AC45" i="16"/>
  <c r="AA45" i="18"/>
  <c r="AA45" i="16"/>
  <c r="AD45" i="18"/>
  <c r="AD45" i="16"/>
  <c r="AF48" i="18"/>
  <c r="AF48" i="16"/>
  <c r="AG48" i="18"/>
  <c r="AG48" i="16"/>
  <c r="X48" i="18"/>
  <c r="X48" i="16"/>
  <c r="K6" i="9"/>
  <c r="J6" i="9"/>
  <c r="AD68" i="18"/>
  <c r="AD68" i="16"/>
  <c r="AH76" i="9"/>
  <c r="AV42" i="16"/>
  <c r="AH49" i="18"/>
  <c r="AH17" i="16"/>
  <c r="AE60" i="18"/>
  <c r="AE60" i="16"/>
  <c r="AG60" i="18"/>
  <c r="AG60" i="16"/>
  <c r="AB60" i="18"/>
  <c r="AB60" i="16"/>
  <c r="V62" i="18"/>
  <c r="V62" i="16"/>
  <c r="X62" i="18"/>
  <c r="X62" i="16"/>
  <c r="AC62" i="18"/>
  <c r="AC62" i="16"/>
  <c r="AB68" i="18"/>
  <c r="AB68" i="16"/>
  <c r="Y68" i="18"/>
  <c r="Y68" i="16"/>
  <c r="Y74" i="18"/>
  <c r="Y74" i="16"/>
  <c r="V74" i="18"/>
  <c r="V74" i="16"/>
  <c r="AF74" i="18"/>
  <c r="AF74" i="16"/>
  <c r="AA73" i="18"/>
  <c r="AA73" i="16"/>
  <c r="X73" i="18"/>
  <c r="X73" i="16"/>
  <c r="AD73" i="18"/>
  <c r="AD73" i="16"/>
  <c r="AA66" i="18"/>
  <c r="AA66" i="16"/>
  <c r="X66" i="18"/>
  <c r="X66" i="16"/>
  <c r="AD66" i="18"/>
  <c r="AD66" i="16"/>
  <c r="AA77" i="18"/>
  <c r="AA77" i="16"/>
  <c r="AC77" i="18"/>
  <c r="AC77" i="16"/>
  <c r="AE47" i="18"/>
  <c r="AE47" i="16"/>
  <c r="W47" i="18"/>
  <c r="W47" i="16"/>
  <c r="Y47" i="18"/>
  <c r="Y47" i="16"/>
  <c r="AE128" i="9"/>
  <c r="AV42" i="18"/>
  <c r="AH37" i="16"/>
  <c r="X53" i="18"/>
  <c r="X53" i="16"/>
  <c r="AG55" i="18"/>
  <c r="AG55" i="16"/>
  <c r="Y61" i="18"/>
  <c r="Y61" i="16"/>
  <c r="X61" i="18"/>
  <c r="X61" i="16"/>
  <c r="Y58" i="18"/>
  <c r="Y58" i="16"/>
  <c r="Z63" i="18"/>
  <c r="Z63" i="16"/>
  <c r="AC76" i="18"/>
  <c r="AC76" i="16"/>
  <c r="AA64" i="18"/>
  <c r="AA64" i="16"/>
  <c r="AD77" i="18"/>
  <c r="AD77" i="16"/>
  <c r="V51" i="18"/>
  <c r="V51" i="16"/>
  <c r="AD51" i="18"/>
  <c r="AD51" i="16"/>
  <c r="AE51" i="18"/>
  <c r="AE51" i="16"/>
  <c r="J23" i="9"/>
  <c r="Z53" i="18"/>
  <c r="Z53" i="16"/>
  <c r="AD53" i="18"/>
  <c r="AD53" i="16"/>
  <c r="W53" i="18"/>
  <c r="W53" i="16"/>
  <c r="Y55" i="18"/>
  <c r="Y55" i="16"/>
  <c r="AB55" i="18"/>
  <c r="AB55" i="16"/>
  <c r="AD55" i="18"/>
  <c r="AD55" i="16"/>
  <c r="AD61" i="18"/>
  <c r="AD61" i="16"/>
  <c r="AB61" i="18"/>
  <c r="AB61" i="16"/>
  <c r="AE61" i="18"/>
  <c r="AE61" i="16"/>
  <c r="AA58" i="18"/>
  <c r="AA58" i="16"/>
  <c r="AC58" i="18"/>
  <c r="AC58" i="16"/>
  <c r="AD58" i="18"/>
  <c r="AD58" i="16"/>
  <c r="AC63" i="18"/>
  <c r="AC63" i="16"/>
  <c r="V63" i="18"/>
  <c r="V63" i="16"/>
  <c r="AF63" i="18"/>
  <c r="AF63" i="16"/>
  <c r="AG76" i="18"/>
  <c r="AG76" i="16"/>
  <c r="AB76" i="18"/>
  <c r="AB76" i="16"/>
  <c r="AF64" i="18"/>
  <c r="AF64" i="16"/>
  <c r="AC64" i="18"/>
  <c r="AC64" i="16"/>
  <c r="V64" i="18"/>
  <c r="V64" i="16"/>
  <c r="V45" i="18"/>
  <c r="V45" i="16"/>
  <c r="Y45" i="18"/>
  <c r="Y45" i="16"/>
  <c r="AG45" i="18"/>
  <c r="AG45" i="16"/>
  <c r="AD48" i="18"/>
  <c r="AD48" i="16"/>
  <c r="V48" i="18"/>
  <c r="V48" i="16"/>
  <c r="AA48" i="18"/>
  <c r="AA48" i="16"/>
  <c r="E25" i="9"/>
  <c r="D65" i="9"/>
  <c r="I25" i="9"/>
  <c r="G27" i="9"/>
  <c r="AH37" i="18"/>
  <c r="AH50" i="16"/>
  <c r="AF52" i="18"/>
  <c r="AF52" i="16"/>
  <c r="Z56" i="18"/>
  <c r="Z56" i="16"/>
  <c r="V56" i="18"/>
  <c r="V56" i="16"/>
  <c r="V59" i="18"/>
  <c r="V59" i="16"/>
  <c r="Z59" i="18"/>
  <c r="Z59" i="16"/>
  <c r="Z65" i="18"/>
  <c r="Z65" i="16"/>
  <c r="Y78" i="18"/>
  <c r="Y78" i="16"/>
  <c r="W78" i="18"/>
  <c r="W78" i="16"/>
  <c r="AA69" i="18"/>
  <c r="AA69" i="16"/>
  <c r="AB75" i="18"/>
  <c r="AB75" i="16"/>
  <c r="Y75" i="18"/>
  <c r="Y75" i="16"/>
  <c r="AF71" i="18"/>
  <c r="AF71" i="16"/>
  <c r="V53" i="18"/>
  <c r="V53" i="16"/>
  <c r="X55" i="18"/>
  <c r="X55" i="16"/>
  <c r="AG61" i="18"/>
  <c r="AG61" i="16"/>
  <c r="W58" i="18"/>
  <c r="W58" i="16"/>
  <c r="Y63" i="18"/>
  <c r="Y63" i="16"/>
  <c r="W63" i="18"/>
  <c r="W63" i="16"/>
  <c r="AF76" i="18"/>
  <c r="AF76" i="16"/>
  <c r="AG64" i="18"/>
  <c r="AG64" i="16"/>
  <c r="X45" i="18"/>
  <c r="X45" i="16"/>
  <c r="AB45" i="18"/>
  <c r="AB45" i="16"/>
  <c r="AF45" i="18"/>
  <c r="AF45" i="16"/>
  <c r="Z48" i="18"/>
  <c r="Z48" i="16"/>
  <c r="AB48" i="18"/>
  <c r="AB48" i="16"/>
  <c r="AE48" i="18"/>
  <c r="AE48" i="16"/>
  <c r="W60" i="18"/>
  <c r="W60" i="16"/>
  <c r="AA60" i="18"/>
  <c r="AA60" i="16"/>
  <c r="X60" i="18"/>
  <c r="X60" i="16"/>
  <c r="AB62" i="18"/>
  <c r="AB62" i="16"/>
  <c r="AE62" i="18"/>
  <c r="AE62" i="16"/>
  <c r="Y62" i="18"/>
  <c r="Y62" i="16"/>
  <c r="W68" i="18"/>
  <c r="W68" i="16"/>
  <c r="Z68" i="18"/>
  <c r="Z68" i="16"/>
  <c r="AC74" i="18"/>
  <c r="AC74" i="16"/>
  <c r="AE74" i="18"/>
  <c r="AE74" i="16"/>
  <c r="AB74" i="18"/>
  <c r="AB74" i="16"/>
  <c r="AE73" i="18"/>
  <c r="AE73" i="16"/>
  <c r="AG73" i="18"/>
  <c r="AG73" i="16"/>
  <c r="Z73" i="18"/>
  <c r="Z73" i="16"/>
  <c r="AE66" i="18"/>
  <c r="AE66" i="16"/>
  <c r="AG66" i="18"/>
  <c r="AG66" i="16"/>
  <c r="Z66" i="18"/>
  <c r="Z66" i="16"/>
  <c r="AF77" i="18"/>
  <c r="AF77" i="16"/>
  <c r="Y77" i="18"/>
  <c r="Y77" i="16"/>
  <c r="AB47" i="18"/>
  <c r="AB47" i="16"/>
  <c r="Z47" i="18"/>
  <c r="Z47" i="16"/>
  <c r="AC47" i="18"/>
  <c r="AC47" i="16"/>
  <c r="AE52" i="18"/>
  <c r="AE52" i="16"/>
  <c r="AG52" i="18"/>
  <c r="AG52" i="16"/>
  <c r="AC56" i="18"/>
  <c r="AC56" i="16"/>
  <c r="AA59" i="18"/>
  <c r="AA59" i="16"/>
  <c r="AD59" i="18"/>
  <c r="AD59" i="16"/>
  <c r="AC65" i="18"/>
  <c r="AC65" i="16"/>
  <c r="AF65" i="18"/>
  <c r="AF65" i="16"/>
  <c r="AC78" i="18"/>
  <c r="AC78" i="16"/>
  <c r="AF78" i="18"/>
  <c r="AF78" i="16"/>
  <c r="AB69" i="18"/>
  <c r="AB69" i="16"/>
  <c r="AE69" i="18"/>
  <c r="AE69" i="16"/>
  <c r="AD69" i="18"/>
  <c r="AD69" i="16"/>
  <c r="AE75" i="18"/>
  <c r="AE75" i="16"/>
  <c r="X75" i="18"/>
  <c r="X75" i="16"/>
  <c r="AD75" i="18"/>
  <c r="AD75" i="16"/>
  <c r="AC71" i="18"/>
  <c r="AC71" i="16"/>
  <c r="AD71" i="18"/>
  <c r="AD71" i="16"/>
  <c r="H6" i="9"/>
  <c r="AD60" i="18"/>
  <c r="AD60" i="16"/>
  <c r="AA62" i="18"/>
  <c r="AA62" i="16"/>
  <c r="Z62" i="18"/>
  <c r="Z62" i="16"/>
  <c r="X68" i="18"/>
  <c r="X68" i="16"/>
  <c r="AA74" i="18"/>
  <c r="AA74" i="16"/>
  <c r="AF73" i="18"/>
  <c r="AF73" i="16"/>
  <c r="AC66" i="18"/>
  <c r="AC66" i="16"/>
  <c r="X52" i="18"/>
  <c r="X52" i="16"/>
  <c r="V52" i="18"/>
  <c r="V52" i="16"/>
  <c r="AC52" i="18"/>
  <c r="AC52" i="16"/>
  <c r="AG56" i="18"/>
  <c r="AG56" i="16"/>
  <c r="W56" i="18"/>
  <c r="W56" i="16"/>
  <c r="AB56" i="18"/>
  <c r="AB56" i="16"/>
  <c r="AG59" i="18"/>
  <c r="AG59" i="16"/>
  <c r="Y59" i="18"/>
  <c r="Y59" i="16"/>
  <c r="AB59" i="18"/>
  <c r="AB59" i="16"/>
  <c r="AG65" i="18"/>
  <c r="AG65" i="16"/>
  <c r="AE65" i="18"/>
  <c r="AE65" i="16"/>
  <c r="AB65" i="18"/>
  <c r="AB65" i="16"/>
  <c r="AG78" i="18"/>
  <c r="AG78" i="16"/>
  <c r="AE78" i="18"/>
  <c r="AE78" i="16"/>
  <c r="AB78" i="18"/>
  <c r="AB78" i="16"/>
  <c r="AG69" i="18"/>
  <c r="AG69" i="16"/>
  <c r="Y69" i="18"/>
  <c r="Y69" i="16"/>
  <c r="Z69" i="18"/>
  <c r="Z69" i="16"/>
  <c r="W75" i="18"/>
  <c r="W75" i="16"/>
  <c r="AG75" i="18"/>
  <c r="AG75" i="16"/>
  <c r="Z75" i="18"/>
  <c r="Z75" i="16"/>
  <c r="AE71" i="18"/>
  <c r="AE71" i="16"/>
  <c r="AG71" i="18"/>
  <c r="AG71" i="16"/>
  <c r="Z71" i="18"/>
  <c r="Z71" i="16"/>
  <c r="AB53" i="18"/>
  <c r="AB53" i="16"/>
  <c r="AF53" i="18"/>
  <c r="AF53" i="16"/>
  <c r="Y53" i="18"/>
  <c r="Y53" i="16"/>
  <c r="AF55" i="18"/>
  <c r="AF55" i="16"/>
  <c r="W55" i="18"/>
  <c r="W55" i="16"/>
  <c r="Z55" i="18"/>
  <c r="Z55" i="16"/>
  <c r="AF61" i="18"/>
  <c r="AF61" i="16"/>
  <c r="V61" i="18"/>
  <c r="V61" i="16"/>
  <c r="AA61" i="18"/>
  <c r="AA61" i="16"/>
  <c r="AG58" i="18"/>
  <c r="AG58" i="16"/>
  <c r="X58" i="18"/>
  <c r="X58" i="16"/>
  <c r="Z58" i="18"/>
  <c r="Z58" i="16"/>
  <c r="AG63" i="18"/>
  <c r="AG63" i="16"/>
  <c r="AE63" i="18"/>
  <c r="AE63" i="16"/>
  <c r="AB63" i="18"/>
  <c r="AB63" i="16"/>
  <c r="V76" i="18"/>
  <c r="V76" i="16"/>
  <c r="AE64" i="18"/>
  <c r="AE64" i="16"/>
  <c r="AB64" i="18"/>
  <c r="AB64" i="16"/>
  <c r="Y64" i="18"/>
  <c r="Y64" i="16"/>
  <c r="W45" i="18"/>
  <c r="W45" i="16"/>
  <c r="AE45" i="18"/>
  <c r="AE45" i="16"/>
  <c r="Z45" i="18"/>
  <c r="Z45" i="16"/>
  <c r="Y48" i="18"/>
  <c r="Y48" i="16"/>
  <c r="W48" i="18"/>
  <c r="W48" i="16"/>
  <c r="W76" i="18"/>
  <c r="W76" i="16"/>
  <c r="AV39" i="18"/>
  <c r="AH49" i="16"/>
  <c r="AH50" i="18"/>
  <c r="AH17" i="18"/>
  <c r="O23" i="9"/>
  <c r="M6" i="9"/>
  <c r="M30" i="9"/>
  <c r="I30" i="9"/>
  <c r="AE119" i="9"/>
  <c r="E33" i="9"/>
  <c r="AE139" i="9"/>
  <c r="O27" i="9"/>
  <c r="N27" i="9"/>
  <c r="O33" i="9"/>
  <c r="M25" i="9"/>
  <c r="N23" i="9"/>
  <c r="O30" i="9"/>
  <c r="N30" i="9"/>
  <c r="F30" i="9"/>
  <c r="F6" i="9"/>
  <c r="L25" i="9"/>
  <c r="H27" i="9"/>
  <c r="P31" i="9"/>
  <c r="L23" i="9"/>
  <c r="G6" i="9"/>
  <c r="J30" i="9"/>
  <c r="E6" i="9"/>
  <c r="AV194" i="21"/>
  <c r="F27" i="9"/>
  <c r="D33" i="9"/>
  <c r="E27" i="9"/>
  <c r="L30" i="9"/>
  <c r="K30" i="9"/>
  <c r="E30" i="9"/>
  <c r="H30" i="9"/>
  <c r="D27" i="9"/>
  <c r="P29" i="9"/>
  <c r="BM210" i="7"/>
  <c r="AM210" i="7" s="1"/>
  <c r="E65" i="9"/>
  <c r="M65" i="9"/>
  <c r="N65" i="9"/>
  <c r="L65" i="9"/>
  <c r="G65" i="9"/>
  <c r="O40" i="9"/>
  <c r="E40" i="9"/>
  <c r="AV44" i="18"/>
  <c r="J40" i="9"/>
  <c r="AV44" i="16"/>
  <c r="P64" i="9"/>
  <c r="AV39" i="16"/>
  <c r="AV26" i="16"/>
  <c r="AV29" i="18"/>
  <c r="AV29" i="16"/>
  <c r="AV26" i="18"/>
  <c r="AE53" i="9"/>
  <c r="P53" i="9" s="1"/>
  <c r="D53" i="9"/>
  <c r="I65" i="9"/>
  <c r="O65" i="9"/>
  <c r="AV9" i="16"/>
  <c r="H65" i="9"/>
  <c r="AV14" i="16"/>
  <c r="K65" i="9"/>
  <c r="J65" i="9"/>
  <c r="P68" i="9"/>
  <c r="AV14" i="18"/>
  <c r="AE101" i="9"/>
  <c r="AQ85" i="9"/>
  <c r="AH89" i="9"/>
  <c r="AT89" i="9" s="1"/>
  <c r="AZ210" i="7"/>
  <c r="AM83" i="9"/>
  <c r="AI96" i="9"/>
  <c r="AE76" i="9"/>
  <c r="AS112" i="9"/>
  <c r="AS156" i="9" s="1"/>
  <c r="AS171" i="9" s="1"/>
  <c r="AD112" i="9"/>
  <c r="AD156" i="9" s="1"/>
  <c r="AD171" i="9" s="1"/>
  <c r="AR74" i="9"/>
  <c r="AP74" i="9"/>
  <c r="BP1" i="7"/>
  <c r="AK112" i="9"/>
  <c r="AK156" i="9" s="1"/>
  <c r="AK171" i="9" s="1"/>
  <c r="AI90" i="9"/>
  <c r="AI98" i="9"/>
  <c r="AT98" i="9" s="1"/>
  <c r="AI119" i="9"/>
  <c r="AM139" i="9"/>
  <c r="AM123" i="9"/>
  <c r="AM128" i="9"/>
  <c r="AI118" i="9"/>
  <c r="AM104" i="9"/>
  <c r="AT104" i="9" s="1"/>
  <c r="AM84" i="9"/>
  <c r="AQ122" i="9"/>
  <c r="AQ128" i="9"/>
  <c r="AH127" i="9"/>
  <c r="AT127" i="9" s="1"/>
  <c r="AI128" i="9"/>
  <c r="AI136" i="9"/>
  <c r="AQ90" i="9"/>
  <c r="AQ119" i="9"/>
  <c r="AQ76" i="9"/>
  <c r="AM117" i="9"/>
  <c r="BB194" i="21"/>
  <c r="AE123" i="9"/>
  <c r="AM60" i="9"/>
  <c r="AO60" i="9"/>
  <c r="AR112" i="9"/>
  <c r="AR156" i="9" s="1"/>
  <c r="AR195" i="9" s="1"/>
  <c r="BA194" i="21"/>
  <c r="AE96" i="9"/>
  <c r="AE113" i="9"/>
  <c r="Z25" i="9"/>
  <c r="Y60" i="9"/>
  <c r="Q31" i="9"/>
  <c r="AE134" i="9"/>
  <c r="AE90" i="9"/>
  <c r="AE99" i="9"/>
  <c r="AU194" i="21"/>
  <c r="GI44" i="3"/>
  <c r="AH128" i="9"/>
  <c r="AN60" i="9"/>
  <c r="AO25" i="9"/>
  <c r="AP60" i="9"/>
  <c r="L60" i="9" s="1"/>
  <c r="AB158" i="9"/>
  <c r="AB170" i="9" s="1"/>
  <c r="BZ1" i="21"/>
  <c r="U60" i="9"/>
  <c r="AE135" i="9"/>
  <c r="AH90" i="9"/>
  <c r="AH96" i="9"/>
  <c r="T60" i="9"/>
  <c r="AC25" i="9"/>
  <c r="AI134" i="9"/>
  <c r="AI139" i="9"/>
  <c r="AH119" i="9"/>
  <c r="AI101" i="9"/>
  <c r="AQ60" i="9"/>
  <c r="AM136" i="9"/>
  <c r="AM142" i="9"/>
  <c r="AT142" i="9" s="1"/>
  <c r="AH134" i="9"/>
  <c r="AT30" i="9"/>
  <c r="AU30" i="9" s="1"/>
  <c r="AT65" i="9"/>
  <c r="AE30" i="9"/>
  <c r="AJ25" i="9"/>
  <c r="U25" i="9"/>
  <c r="AD60" i="9"/>
  <c r="AL60" i="9"/>
  <c r="W60" i="9"/>
  <c r="AJ60" i="9"/>
  <c r="V60" i="9"/>
  <c r="AK60" i="9"/>
  <c r="AR60" i="9"/>
  <c r="AM97" i="9"/>
  <c r="AM101" i="9"/>
  <c r="AE65" i="9"/>
  <c r="Z60" i="9"/>
  <c r="K60" i="9" s="1"/>
  <c r="AS60" i="9"/>
  <c r="AR25" i="9"/>
  <c r="V25" i="9"/>
  <c r="AK25" i="9"/>
  <c r="AM133" i="9"/>
  <c r="AH124" i="9"/>
  <c r="AT124" i="9" s="1"/>
  <c r="AI60" i="9"/>
  <c r="X60" i="9"/>
  <c r="AB60" i="9"/>
  <c r="AN25" i="9"/>
  <c r="AC60" i="9"/>
  <c r="AS25" i="9"/>
  <c r="AQ97" i="9"/>
  <c r="AQ101" i="9"/>
  <c r="AM95" i="9"/>
  <c r="AE33" i="9"/>
  <c r="Y25" i="9"/>
  <c r="S60" i="9"/>
  <c r="D60" i="9" s="1"/>
  <c r="AD25" i="9"/>
  <c r="AT33" i="9"/>
  <c r="AH80" i="9"/>
  <c r="AE118" i="9"/>
  <c r="AE78" i="9"/>
  <c r="AM134" i="9"/>
  <c r="AM135" i="9"/>
  <c r="AQ134" i="9"/>
  <c r="AQ135" i="9"/>
  <c r="AH118" i="9"/>
  <c r="AI135" i="9"/>
  <c r="AE126" i="9"/>
  <c r="S20" i="9"/>
  <c r="AE116" i="9"/>
  <c r="AE133" i="9"/>
  <c r="T20" i="9"/>
  <c r="AC22" i="9"/>
  <c r="N22" i="9" s="1"/>
  <c r="AP112" i="9"/>
  <c r="AP156" i="9" s="1"/>
  <c r="AP171" i="9" s="1"/>
  <c r="AN57" i="9"/>
  <c r="AI129" i="9"/>
  <c r="U20" i="9"/>
  <c r="AI125" i="9"/>
  <c r="AE95" i="9"/>
  <c r="AV211" i="7"/>
  <c r="AD20" i="9"/>
  <c r="AA20" i="9"/>
  <c r="AU18" i="9"/>
  <c r="W20" i="9"/>
  <c r="AK22" i="9"/>
  <c r="Y20" i="9"/>
  <c r="AR21" i="9"/>
  <c r="X22" i="9"/>
  <c r="AL22" i="9"/>
  <c r="BV1" i="21"/>
  <c r="AI87" i="9"/>
  <c r="AE122" i="9"/>
  <c r="AM91" i="9"/>
  <c r="AH120" i="9"/>
  <c r="AT120" i="9" s="1"/>
  <c r="AH82" i="9"/>
  <c r="AT82" i="9" s="1"/>
  <c r="AH117" i="9"/>
  <c r="AH79" i="9"/>
  <c r="AT79" i="9" s="1"/>
  <c r="AM129" i="9"/>
  <c r="AE79" i="9"/>
  <c r="AQ131" i="9"/>
  <c r="AH84" i="9"/>
  <c r="AH133" i="9"/>
  <c r="AQ91" i="9"/>
  <c r="AH122" i="9"/>
  <c r="AH95" i="9"/>
  <c r="AQ129" i="9"/>
  <c r="AH93" i="9"/>
  <c r="AH155" i="9"/>
  <c r="AH166" i="9" s="1"/>
  <c r="AE137" i="9"/>
  <c r="AE84" i="9"/>
  <c r="AE117" i="9"/>
  <c r="AE131" i="9"/>
  <c r="AE93" i="9"/>
  <c r="AC20" i="9"/>
  <c r="AD24" i="9"/>
  <c r="S24" i="9"/>
  <c r="Y57" i="9"/>
  <c r="T22" i="9"/>
  <c r="X20" i="9"/>
  <c r="AC24" i="9"/>
  <c r="AI22" i="9"/>
  <c r="T24" i="9"/>
  <c r="Y21" i="9"/>
  <c r="AB20" i="9"/>
  <c r="AQ22" i="9"/>
  <c r="AA22" i="9"/>
  <c r="Z24" i="9"/>
  <c r="Z20" i="9"/>
  <c r="AB24" i="9"/>
  <c r="W24" i="9"/>
  <c r="AC11" i="9"/>
  <c r="Y11" i="9"/>
  <c r="AB11" i="9"/>
  <c r="AA24" i="9"/>
  <c r="AM22" i="9"/>
  <c r="AD22" i="9"/>
  <c r="O22" i="9" s="1"/>
  <c r="V22" i="9"/>
  <c r="AH22" i="9"/>
  <c r="AB22" i="9"/>
  <c r="U24" i="9"/>
  <c r="X24" i="9"/>
  <c r="AD11" i="9"/>
  <c r="Z11" i="9"/>
  <c r="AI95" i="9"/>
  <c r="AI133" i="9"/>
  <c r="AQ133" i="9"/>
  <c r="AQ126" i="9"/>
  <c r="AQ121" i="9"/>
  <c r="AQ88" i="9"/>
  <c r="AQ83" i="9"/>
  <c r="AT62" i="9"/>
  <c r="P62" i="9" s="1"/>
  <c r="AR194" i="9"/>
  <c r="AE125" i="9"/>
  <c r="AH184" i="21"/>
  <c r="S148" i="9" s="1"/>
  <c r="S194" i="9" s="1"/>
  <c r="Z112" i="9"/>
  <c r="Z156" i="9" s="1"/>
  <c r="AP170" i="9"/>
  <c r="BD194" i="21"/>
  <c r="AJ1" i="21"/>
  <c r="U74" i="9"/>
  <c r="AA57" i="9"/>
  <c r="AH123" i="9"/>
  <c r="AH85" i="9"/>
  <c r="AN170" i="9"/>
  <c r="U165" i="9"/>
  <c r="U170" i="9"/>
  <c r="AL193" i="21"/>
  <c r="AL194" i="21" s="1"/>
  <c r="EC7" i="3"/>
  <c r="AB5" i="9"/>
  <c r="DN36" i="3"/>
  <c r="BM209" i="7"/>
  <c r="AM209" i="7" s="1"/>
  <c r="AM155" i="9" s="1"/>
  <c r="AM166" i="9" s="1"/>
  <c r="BM211" i="7"/>
  <c r="AE87" i="9"/>
  <c r="AJ40" i="9"/>
  <c r="F40" i="9" s="1"/>
  <c r="AW194" i="21"/>
  <c r="AH193" i="21"/>
  <c r="AH135" i="9"/>
  <c r="AI184" i="21"/>
  <c r="T148" i="9" s="1"/>
  <c r="T159" i="9" s="1"/>
  <c r="EC13" i="3"/>
  <c r="EC35" i="3"/>
  <c r="EC21" i="3"/>
  <c r="EC41" i="3"/>
  <c r="EC28" i="3"/>
  <c r="EC22" i="3"/>
  <c r="EC19" i="3"/>
  <c r="EC16" i="3"/>
  <c r="EC23" i="3"/>
  <c r="EC31" i="3"/>
  <c r="EC12" i="3"/>
  <c r="EC32" i="3"/>
  <c r="EC25" i="3"/>
  <c r="EC34" i="3"/>
  <c r="EC17" i="3"/>
  <c r="EC39" i="3"/>
  <c r="EC20" i="3"/>
  <c r="AE114" i="9"/>
  <c r="T74" i="9"/>
  <c r="AR193" i="21"/>
  <c r="AR194" i="21" s="1"/>
  <c r="BW1" i="21"/>
  <c r="AS211" i="7"/>
  <c r="AS212" i="7" s="1"/>
  <c r="AU211" i="7"/>
  <c r="T112" i="9"/>
  <c r="T156" i="9" s="1"/>
  <c r="T171" i="9" s="1"/>
  <c r="AJ193" i="21"/>
  <c r="AJ194" i="21" s="1"/>
  <c r="S112" i="9"/>
  <c r="S156" i="9" s="1"/>
  <c r="S195" i="9" s="1"/>
  <c r="AI193" i="21"/>
  <c r="AQ193" i="21"/>
  <c r="AQ194" i="21" s="1"/>
  <c r="BQ1" i="21"/>
  <c r="AN193" i="21"/>
  <c r="AN194" i="21" s="1"/>
  <c r="BU1" i="21"/>
  <c r="AK193" i="21"/>
  <c r="AS193" i="21"/>
  <c r="AS194" i="21" s="1"/>
  <c r="AP193" i="21"/>
  <c r="AP194" i="21" s="1"/>
  <c r="CC1" i="21"/>
  <c r="BK1" i="21"/>
  <c r="AO193" i="21"/>
  <c r="AO194" i="21" s="1"/>
  <c r="BP1" i="21"/>
  <c r="AM193" i="21"/>
  <c r="AM194" i="21" s="1"/>
  <c r="CK1" i="21"/>
  <c r="BH1" i="21"/>
  <c r="AE88" i="9"/>
  <c r="U194" i="9"/>
  <c r="AK211" i="7"/>
  <c r="BI211" i="7"/>
  <c r="AI78" i="9"/>
  <c r="AM78" i="9"/>
  <c r="AQ78" i="9"/>
  <c r="AQ116" i="9"/>
  <c r="AM116" i="9"/>
  <c r="AN211" i="7"/>
  <c r="AN212" i="7" s="1"/>
  <c r="AI116" i="9"/>
  <c r="BR1" i="7"/>
  <c r="AL211" i="7"/>
  <c r="AR211" i="7"/>
  <c r="AR212" i="7" s="1"/>
  <c r="BH211" i="7"/>
  <c r="CV211" i="7"/>
  <c r="AJ211" i="7"/>
  <c r="AJ212" i="7" s="1"/>
  <c r="BV211" i="7"/>
  <c r="CU211" i="7"/>
  <c r="CI211" i="7"/>
  <c r="BD211" i="7"/>
  <c r="BZ211" i="7"/>
  <c r="CQ211" i="7"/>
  <c r="AZ211" i="7"/>
  <c r="CD211" i="7"/>
  <c r="BU211" i="7"/>
  <c r="CM211" i="7"/>
  <c r="CH211" i="7"/>
  <c r="AP211" i="7"/>
  <c r="AP212" i="7" s="1"/>
  <c r="DD211" i="7"/>
  <c r="CZ211" i="7"/>
  <c r="AR5" i="9"/>
  <c r="U21" i="9"/>
  <c r="AQ40" i="9"/>
  <c r="M40" i="9" s="1"/>
  <c r="S21" i="9"/>
  <c r="BH208" i="7"/>
  <c r="AH208" i="7" s="1"/>
  <c r="BH210" i="7"/>
  <c r="AH210" i="7" s="1"/>
  <c r="AU208" i="7"/>
  <c r="AU210" i="7"/>
  <c r="AI76" i="9"/>
  <c r="V212" i="7"/>
  <c r="AE130" i="9"/>
  <c r="AI93" i="9"/>
  <c r="AI131" i="9"/>
  <c r="AZ202" i="7"/>
  <c r="BD202" i="7"/>
  <c r="BS212" i="7"/>
  <c r="U212" i="7"/>
  <c r="BJ1" i="21"/>
  <c r="U190" i="9"/>
  <c r="U191" i="9" s="1"/>
  <c r="AE132" i="9"/>
  <c r="U112" i="9"/>
  <c r="U156" i="9" s="1"/>
  <c r="AE94" i="9"/>
  <c r="AE92" i="9"/>
  <c r="FT24" i="3"/>
  <c r="GI24" i="3" s="1"/>
  <c r="EQ24" i="3"/>
  <c r="FF24" i="3" s="1"/>
  <c r="BI1" i="21"/>
  <c r="AN69" i="3"/>
  <c r="DL69" i="3" s="1"/>
  <c r="AK69" i="3"/>
  <c r="AE78" i="3"/>
  <c r="DC78" i="3" s="1"/>
  <c r="AF78" i="3"/>
  <c r="EQ36" i="3"/>
  <c r="FF36" i="3" s="1"/>
  <c r="DN38" i="3"/>
  <c r="AL23" i="9"/>
  <c r="H23" i="9" s="1"/>
  <c r="AA21" i="9"/>
  <c r="AL77" i="3"/>
  <c r="EM77" i="3" s="1"/>
  <c r="AI77" i="3"/>
  <c r="DG77" i="3" s="1"/>
  <c r="AF77" i="3"/>
  <c r="AG77" i="3"/>
  <c r="DE77" i="3" s="1"/>
  <c r="AH77" i="3"/>
  <c r="AD212" i="7"/>
  <c r="AH126" i="9"/>
  <c r="AJ21" i="9"/>
  <c r="FT36" i="3"/>
  <c r="GI36" i="3" s="1"/>
  <c r="T58" i="9"/>
  <c r="AH131" i="9"/>
  <c r="AH88" i="9"/>
  <c r="AI1" i="21"/>
  <c r="FF37" i="3"/>
  <c r="BX212" i="7"/>
  <c r="CF212" i="7"/>
  <c r="BW212" i="7"/>
  <c r="CE212" i="7"/>
  <c r="CA212" i="7"/>
  <c r="BY1" i="7"/>
  <c r="BY212" i="7"/>
  <c r="AH92" i="9"/>
  <c r="AT92" i="9" s="1"/>
  <c r="AR40" i="9"/>
  <c r="AQ21" i="9"/>
  <c r="CQ3" i="7"/>
  <c r="CQ1" i="7" s="1"/>
  <c r="AB21" i="9"/>
  <c r="AP21" i="9"/>
  <c r="AM76" i="9"/>
  <c r="AM114" i="9"/>
  <c r="AX194" i="21"/>
  <c r="AQ132" i="9"/>
  <c r="BM202" i="7"/>
  <c r="AM202" i="7" s="1"/>
  <c r="AM148" i="9" s="1"/>
  <c r="AM159" i="9" s="1"/>
  <c r="AT77" i="9"/>
  <c r="AV201" i="7"/>
  <c r="AI132" i="9"/>
  <c r="CI3" i="7"/>
  <c r="CI1" i="7" s="1"/>
  <c r="AZ209" i="7"/>
  <c r="CZ3" i="7"/>
  <c r="CZ1" i="7" s="1"/>
  <c r="Z212" i="7"/>
  <c r="AV3" i="7"/>
  <c r="V57" i="9"/>
  <c r="AH125" i="9"/>
  <c r="AH130" i="9"/>
  <c r="AT130" i="9" s="1"/>
  <c r="AH78" i="9"/>
  <c r="FT14" i="3"/>
  <c r="GI14" i="3" s="1"/>
  <c r="AH87" i="9"/>
  <c r="AH91" i="9"/>
  <c r="AH99" i="9"/>
  <c r="AH113" i="9"/>
  <c r="AH116" i="9"/>
  <c r="AH121" i="9"/>
  <c r="AH86" i="9"/>
  <c r="AT86" i="9" s="1"/>
  <c r="AH137" i="9"/>
  <c r="AH129" i="9"/>
  <c r="AH94" i="9"/>
  <c r="AH132" i="9"/>
  <c r="AH83" i="9"/>
  <c r="AH75" i="9"/>
  <c r="AT75" i="9" s="1"/>
  <c r="AT115" i="9"/>
  <c r="BI201" i="7"/>
  <c r="AI201" i="7" s="1"/>
  <c r="AI147" i="9" s="1"/>
  <c r="AI158" i="9" s="1"/>
  <c r="CM3" i="7"/>
  <c r="CM1" i="7" s="1"/>
  <c r="AQ94" i="9"/>
  <c r="CV3" i="7"/>
  <c r="CV1" i="7" s="1"/>
  <c r="BM201" i="7"/>
  <c r="BQ3" i="7"/>
  <c r="AQ3" i="7"/>
  <c r="AL1" i="7"/>
  <c r="BP212" i="7"/>
  <c r="AS1" i="7"/>
  <c r="BI3" i="7"/>
  <c r="AI94" i="9"/>
  <c r="AI114" i="9"/>
  <c r="AZ201" i="7"/>
  <c r="BV3" i="7"/>
  <c r="BV1" i="7" s="1"/>
  <c r="DD3" i="7"/>
  <c r="DD1" i="7" s="1"/>
  <c r="BQ202" i="7"/>
  <c r="AQ202" i="7" s="1"/>
  <c r="AQ148" i="9" s="1"/>
  <c r="AQ159" i="9" s="1"/>
  <c r="AR1" i="7"/>
  <c r="BD3" i="7"/>
  <c r="AK1" i="7"/>
  <c r="AZ3" i="7"/>
  <c r="AI3" i="7"/>
  <c r="AN74" i="9"/>
  <c r="BL1" i="7"/>
  <c r="BM3" i="7"/>
  <c r="BZ3" i="7"/>
  <c r="BZ1" i="7" s="1"/>
  <c r="CD3" i="7"/>
  <c r="AM132" i="9"/>
  <c r="BD201" i="7"/>
  <c r="AM3" i="7"/>
  <c r="AQ137" i="9"/>
  <c r="AM99" i="9"/>
  <c r="AQ99" i="9"/>
  <c r="BI202" i="7"/>
  <c r="AI202" i="7" s="1"/>
  <c r="AI148" i="9" s="1"/>
  <c r="AI159" i="9" s="1"/>
  <c r="AM94" i="9"/>
  <c r="AM81" i="9"/>
  <c r="AQ81" i="9"/>
  <c r="AI113" i="9"/>
  <c r="AV202" i="7"/>
  <c r="EC37" i="3"/>
  <c r="BQ201" i="7"/>
  <c r="AM137" i="9"/>
  <c r="AM119" i="9"/>
  <c r="Z40" i="9"/>
  <c r="X21" i="9"/>
  <c r="I21" i="9" s="1"/>
  <c r="V40" i="9"/>
  <c r="AL5" i="9"/>
  <c r="AI21" i="9"/>
  <c r="BK1" i="7"/>
  <c r="X40" i="9"/>
  <c r="W57" i="9"/>
  <c r="S40" i="9"/>
  <c r="D40" i="9" s="1"/>
  <c r="AL57" i="9"/>
  <c r="AM56" i="9"/>
  <c r="AP40" i="9"/>
  <c r="BU3" i="7"/>
  <c r="AH3" i="7"/>
  <c r="CH3" i="7"/>
  <c r="CH1" i="7" s="1"/>
  <c r="AJ5" i="9"/>
  <c r="CU3" i="7"/>
  <c r="CU1" i="7" s="1"/>
  <c r="BH3" i="7"/>
  <c r="AM58" i="9"/>
  <c r="AP1" i="7"/>
  <c r="AJ58" i="9"/>
  <c r="U58" i="9"/>
  <c r="FF44" i="3"/>
  <c r="W40" i="9"/>
  <c r="AO40" i="9"/>
  <c r="Z56" i="9"/>
  <c r="AK40" i="9"/>
  <c r="AU202" i="7"/>
  <c r="Z21" i="9"/>
  <c r="U41" i="9"/>
  <c r="BH202" i="7"/>
  <c r="AH202" i="7" s="1"/>
  <c r="AH148" i="9" s="1"/>
  <c r="AH159" i="9" s="1"/>
  <c r="BH201" i="7"/>
  <c r="AJ74" i="9"/>
  <c r="AN112" i="9"/>
  <c r="AN156" i="9" s="1"/>
  <c r="AN171" i="9" s="1"/>
  <c r="AL201" i="7"/>
  <c r="AL147" i="9" s="1"/>
  <c r="AL158" i="9" s="1"/>
  <c r="AL170" i="9" s="1"/>
  <c r="AK201" i="7"/>
  <c r="BK212" i="7"/>
  <c r="BL212" i="7"/>
  <c r="AS194" i="9"/>
  <c r="BC212" i="7"/>
  <c r="AY212" i="7"/>
  <c r="W41" i="9"/>
  <c r="AA41" i="9"/>
  <c r="AX212" i="7"/>
  <c r="BA212" i="7"/>
  <c r="BF212" i="7"/>
  <c r="AR57" i="9"/>
  <c r="AI58" i="9"/>
  <c r="EC29" i="3"/>
  <c r="AR56" i="9"/>
  <c r="X56" i="9"/>
  <c r="EB42" i="3"/>
  <c r="AP58" i="9"/>
  <c r="AP194" i="9"/>
  <c r="X58" i="9"/>
  <c r="AS41" i="9"/>
  <c r="AU201" i="7"/>
  <c r="BN1" i="7"/>
  <c r="AW212" i="7"/>
  <c r="BN212" i="7"/>
  <c r="BE212" i="7"/>
  <c r="AJ194" i="9"/>
  <c r="AJ191" i="9"/>
  <c r="AO191" i="9"/>
  <c r="AS191" i="9"/>
  <c r="AN194" i="9"/>
  <c r="AA58" i="9"/>
  <c r="AL58" i="9"/>
  <c r="DN24" i="3"/>
  <c r="V20" i="9"/>
  <c r="U5" i="9"/>
  <c r="V58" i="9"/>
  <c r="AO21" i="9"/>
  <c r="AD41" i="9"/>
  <c r="AN41" i="9"/>
  <c r="T21" i="9"/>
  <c r="FE42" i="3"/>
  <c r="FF42" i="3" s="1"/>
  <c r="AS58" i="9"/>
  <c r="AC58" i="9"/>
  <c r="AC21" i="9"/>
  <c r="AK57" i="9"/>
  <c r="AP57" i="9"/>
  <c r="AK58" i="9"/>
  <c r="FT38" i="3"/>
  <c r="GI38" i="3" s="1"/>
  <c r="GH42" i="3"/>
  <c r="GI42" i="3" s="1"/>
  <c r="AL56" i="9"/>
  <c r="AC57" i="9"/>
  <c r="AD58" i="9"/>
  <c r="BG3" i="21"/>
  <c r="AR58" i="9"/>
  <c r="AH21" i="9"/>
  <c r="AA40" i="9"/>
  <c r="L40" i="9" s="1"/>
  <c r="AC40" i="9"/>
  <c r="BS1" i="21"/>
  <c r="AB58" i="9"/>
  <c r="AJ112" i="9"/>
  <c r="AJ156" i="9" s="1"/>
  <c r="AL40" i="9"/>
  <c r="AM40" i="9"/>
  <c r="W5" i="9"/>
  <c r="AK21" i="9"/>
  <c r="S22" i="9"/>
  <c r="AP41" i="9"/>
  <c r="AU3" i="7"/>
  <c r="BR1" i="21"/>
  <c r="AO171" i="9"/>
  <c r="BM1" i="21"/>
  <c r="BE194" i="21"/>
  <c r="AZ194" i="21"/>
  <c r="AT27" i="9"/>
  <c r="AQ5" i="9"/>
  <c r="AQ58" i="9"/>
  <c r="W56" i="9"/>
  <c r="AC56" i="9"/>
  <c r="Z194" i="9"/>
  <c r="Z158" i="9"/>
  <c r="Z170" i="9" s="1"/>
  <c r="V5" i="9"/>
  <c r="AC5" i="9"/>
  <c r="Y41" i="9"/>
  <c r="AQ1" i="21"/>
  <c r="BN1" i="21"/>
  <c r="AN1" i="21"/>
  <c r="AE121" i="9"/>
  <c r="Y112" i="9"/>
  <c r="Y156" i="9" s="1"/>
  <c r="Y159" i="9"/>
  <c r="Y170" i="9" s="1"/>
  <c r="Y194" i="9"/>
  <c r="AE83" i="9"/>
  <c r="Y74" i="9"/>
  <c r="BX1" i="21"/>
  <c r="AY194" i="21"/>
  <c r="AO56" i="9"/>
  <c r="AK5" i="9"/>
  <c r="Y5" i="9"/>
  <c r="J5" i="9" s="1"/>
  <c r="AL41" i="9"/>
  <c r="AO1" i="21"/>
  <c r="T158" i="9"/>
  <c r="W58" i="9"/>
  <c r="AD21" i="9"/>
  <c r="AE6" i="9"/>
  <c r="FT26" i="3"/>
  <c r="GI26" i="3" s="1"/>
  <c r="V21" i="9"/>
  <c r="EQ38" i="3"/>
  <c r="FF38" i="3" s="1"/>
  <c r="AJ41" i="9"/>
  <c r="AL21" i="9"/>
  <c r="H21" i="9" s="1"/>
  <c r="AJ1" i="7"/>
  <c r="EQ26" i="3"/>
  <c r="FF26" i="3" s="1"/>
  <c r="AS21" i="9"/>
  <c r="BJ212" i="7"/>
  <c r="BJ1" i="7"/>
  <c r="AN1" i="7"/>
  <c r="AI5" i="9"/>
  <c r="E5" i="9" s="1"/>
  <c r="DN26" i="3"/>
  <c r="AN21" i="9"/>
  <c r="AH5" i="9"/>
  <c r="Y58" i="9"/>
  <c r="AH25" i="9"/>
  <c r="AH56" i="9"/>
  <c r="S11" i="9"/>
  <c r="FE27" i="3"/>
  <c r="FF27" i="3" s="1"/>
  <c r="GH6" i="3"/>
  <c r="GI6" i="3" s="1"/>
  <c r="EB6" i="3"/>
  <c r="X5" i="9"/>
  <c r="EB45" i="3"/>
  <c r="AO57" i="9"/>
  <c r="AS56" i="9"/>
  <c r="FE10" i="3"/>
  <c r="FF10" i="3" s="1"/>
  <c r="EQ18" i="3"/>
  <c r="FF18" i="3" s="1"/>
  <c r="AS5" i="9"/>
  <c r="GH43" i="3"/>
  <c r="GI43" i="3" s="1"/>
  <c r="AN56" i="9"/>
  <c r="AK41" i="9"/>
  <c r="AP22" i="9"/>
  <c r="T41" i="9"/>
  <c r="S5" i="9"/>
  <c r="AV5" i="16"/>
  <c r="AH58" i="9"/>
  <c r="AM23" i="9"/>
  <c r="AO58" i="9"/>
  <c r="AD57" i="9"/>
  <c r="AM5" i="9"/>
  <c r="Z57" i="9"/>
  <c r="AK56" i="9"/>
  <c r="AD56" i="9"/>
  <c r="GH10" i="3"/>
  <c r="GI10" i="3" s="1"/>
  <c r="X57" i="9"/>
  <c r="AQ57" i="9"/>
  <c r="DN18" i="3"/>
  <c r="U56" i="9"/>
  <c r="T56" i="9"/>
  <c r="AP56" i="9"/>
  <c r="Z5" i="9"/>
  <c r="AP5" i="9"/>
  <c r="FE15" i="3"/>
  <c r="FF15" i="3" s="1"/>
  <c r="FE43" i="3"/>
  <c r="FF43" i="3" s="1"/>
  <c r="EB40" i="3"/>
  <c r="FE40" i="3"/>
  <c r="FF40" i="3" s="1"/>
  <c r="S58" i="9"/>
  <c r="U57" i="9"/>
  <c r="AB56" i="9"/>
  <c r="W22" i="9"/>
  <c r="U22" i="9"/>
  <c r="F22" i="9" s="1"/>
  <c r="V41" i="9"/>
  <c r="AC41" i="9"/>
  <c r="AM41" i="9"/>
  <c r="AO41" i="9"/>
  <c r="AV5" i="18"/>
  <c r="X23" i="9"/>
  <c r="Z58" i="9"/>
  <c r="S56" i="9"/>
  <c r="S41" i="9"/>
  <c r="AI23" i="9"/>
  <c r="FF29" i="3"/>
  <c r="EQ14" i="3"/>
  <c r="FF14" i="3" s="1"/>
  <c r="GH27" i="3"/>
  <c r="GI27" i="3" s="1"/>
  <c r="EB27" i="3"/>
  <c r="FE45" i="3"/>
  <c r="FF45" i="3" s="1"/>
  <c r="AO22" i="9"/>
  <c r="K22" i="9" s="1"/>
  <c r="AI57" i="9"/>
  <c r="AM57" i="9"/>
  <c r="AB57" i="9"/>
  <c r="FT18" i="3"/>
  <c r="GI18" i="3" s="1"/>
  <c r="EB30" i="3"/>
  <c r="FE30" i="3"/>
  <c r="FF30" i="3" s="1"/>
  <c r="AJ56" i="9"/>
  <c r="AA56" i="9"/>
  <c r="GI29" i="3"/>
  <c r="AA5" i="9"/>
  <c r="EB15" i="3"/>
  <c r="EB43" i="3"/>
  <c r="Y56" i="9"/>
  <c r="AQ56" i="9"/>
  <c r="AQ41" i="9"/>
  <c r="AR41" i="9"/>
  <c r="GI37" i="3"/>
  <c r="X41" i="9"/>
  <c r="Z41" i="9"/>
  <c r="S55" i="9"/>
  <c r="AN58" i="9"/>
  <c r="V23" i="9"/>
  <c r="G23" i="9" s="1"/>
  <c r="AH57" i="9"/>
  <c r="S57" i="9"/>
  <c r="S25" i="9"/>
  <c r="AH41" i="9"/>
  <c r="T23" i="9"/>
  <c r="DN14" i="3"/>
  <c r="AS57" i="9"/>
  <c r="FE6" i="3"/>
  <c r="FF6" i="3" s="1"/>
  <c r="GH45" i="3"/>
  <c r="GI45" i="3" s="1"/>
  <c r="V56" i="9"/>
  <c r="EB10" i="3"/>
  <c r="T57" i="9"/>
  <c r="GH30" i="3"/>
  <c r="GI30" i="3" s="1"/>
  <c r="AI56" i="9"/>
  <c r="AD5" i="9"/>
  <c r="AO5" i="9"/>
  <c r="GH15" i="3"/>
  <c r="GI15" i="3" s="1"/>
  <c r="GH40" i="3"/>
  <c r="GI40" i="3" s="1"/>
  <c r="AJ57" i="9"/>
  <c r="AB41" i="9"/>
  <c r="AI41" i="9"/>
  <c r="AL112" i="9"/>
  <c r="AL156" i="9" s="1"/>
  <c r="AL195" i="9" s="1"/>
  <c r="AP195" i="9"/>
  <c r="EC44" i="3"/>
  <c r="AT6" i="9"/>
  <c r="AE27" i="9"/>
  <c r="W74" i="9"/>
  <c r="AC112" i="9"/>
  <c r="AC156" i="9" s="1"/>
  <c r="W112" i="9"/>
  <c r="W156" i="9" s="1"/>
  <c r="AA159" i="9"/>
  <c r="AA170" i="9" s="1"/>
  <c r="AA194" i="9"/>
  <c r="AB195" i="9"/>
  <c r="AB171" i="9"/>
  <c r="AP1" i="21"/>
  <c r="V112" i="9"/>
  <c r="V156" i="9" s="1"/>
  <c r="AS1" i="21"/>
  <c r="CX1" i="21"/>
  <c r="W147" i="9"/>
  <c r="S74" i="9"/>
  <c r="AE124" i="9"/>
  <c r="AA112" i="9"/>
  <c r="AA156" i="9" s="1"/>
  <c r="AD147" i="9"/>
  <c r="AE91" i="9"/>
  <c r="X74" i="9"/>
  <c r="AK184" i="21"/>
  <c r="V148" i="9" s="1"/>
  <c r="X147" i="9"/>
  <c r="V74" i="9"/>
  <c r="AE129" i="9"/>
  <c r="X112" i="9"/>
  <c r="X156" i="9" s="1"/>
  <c r="BL1" i="21"/>
  <c r="AC147" i="9"/>
  <c r="AH1" i="21"/>
  <c r="AT3" i="21"/>
  <c r="AK1" i="21"/>
  <c r="AA74" i="9"/>
  <c r="AE86" i="9"/>
  <c r="AL1" i="21"/>
  <c r="BC194" i="21"/>
  <c r="AM1" i="21"/>
  <c r="BF194" i="21"/>
  <c r="AR1" i="21"/>
  <c r="DI61" i="3"/>
  <c r="EL61" i="3"/>
  <c r="FO61" i="3"/>
  <c r="EH61" i="3"/>
  <c r="FK61" i="3"/>
  <c r="DE61" i="3"/>
  <c r="DL61" i="3"/>
  <c r="FR61" i="3"/>
  <c r="EO61" i="3"/>
  <c r="EO63" i="3"/>
  <c r="FR63" i="3"/>
  <c r="DL63" i="3"/>
  <c r="DJ63" i="3"/>
  <c r="EM63" i="3"/>
  <c r="FP63" i="3"/>
  <c r="FS63" i="3"/>
  <c r="DM63" i="3"/>
  <c r="EP63" i="3"/>
  <c r="EM69" i="3"/>
  <c r="FP69" i="3"/>
  <c r="DJ69" i="3"/>
  <c r="FK75" i="3"/>
  <c r="DE75" i="3"/>
  <c r="EH75" i="3"/>
  <c r="DB75" i="3"/>
  <c r="EE75" i="3"/>
  <c r="FH75" i="3"/>
  <c r="EO75" i="3"/>
  <c r="FR75" i="3"/>
  <c r="DL75" i="3"/>
  <c r="FM74" i="3"/>
  <c r="DG74" i="3"/>
  <c r="EJ74" i="3"/>
  <c r="DD74" i="3"/>
  <c r="EG74" i="3"/>
  <c r="FJ74" i="3"/>
  <c r="EM74" i="3"/>
  <c r="FP74" i="3"/>
  <c r="DJ74" i="3"/>
  <c r="FM67" i="3"/>
  <c r="DG67" i="3"/>
  <c r="EJ67" i="3"/>
  <c r="DD67" i="3"/>
  <c r="EG67" i="3"/>
  <c r="FJ67" i="3"/>
  <c r="EM67" i="3"/>
  <c r="FP67" i="3"/>
  <c r="DJ67" i="3"/>
  <c r="EM78" i="3"/>
  <c r="FP78" i="3"/>
  <c r="DJ78" i="3"/>
  <c r="DH48" i="3"/>
  <c r="EK48" i="3"/>
  <c r="FN48" i="3"/>
  <c r="EI48" i="3"/>
  <c r="DF48" i="3"/>
  <c r="FL48" i="3"/>
  <c r="EL48" i="3"/>
  <c r="FO48" i="3"/>
  <c r="DI48" i="3"/>
  <c r="FL61" i="3"/>
  <c r="DF61" i="3"/>
  <c r="EI61" i="3"/>
  <c r="FP61" i="3"/>
  <c r="DJ61" i="3"/>
  <c r="EM61" i="3"/>
  <c r="FH61" i="3"/>
  <c r="DB61" i="3"/>
  <c r="EE61" i="3"/>
  <c r="DG63" i="3"/>
  <c r="EJ63" i="3"/>
  <c r="FM63" i="3"/>
  <c r="EF63" i="3"/>
  <c r="FI63" i="3"/>
  <c r="DC63" i="3"/>
  <c r="DF63" i="3"/>
  <c r="EI63" i="3"/>
  <c r="FL63" i="3"/>
  <c r="FM69" i="3"/>
  <c r="DG69" i="3"/>
  <c r="EJ69" i="3"/>
  <c r="FI69" i="3"/>
  <c r="DC69" i="3"/>
  <c r="EF69" i="3"/>
  <c r="DE69" i="3"/>
  <c r="EH69" i="3"/>
  <c r="FK69" i="3"/>
  <c r="FS75" i="3"/>
  <c r="DM75" i="3"/>
  <c r="EP75" i="3"/>
  <c r="DC61" i="3"/>
  <c r="EF61" i="3"/>
  <c r="FI61" i="3"/>
  <c r="DG61" i="3"/>
  <c r="EJ61" i="3"/>
  <c r="FM61" i="3"/>
  <c r="DD61" i="3"/>
  <c r="FJ61" i="3"/>
  <c r="EG61" i="3"/>
  <c r="EK63" i="3"/>
  <c r="FN63" i="3"/>
  <c r="DH63" i="3"/>
  <c r="DK63" i="3"/>
  <c r="EN63" i="3"/>
  <c r="FQ63" i="3"/>
  <c r="FK63" i="3"/>
  <c r="DE63" i="3"/>
  <c r="EH63" i="3"/>
  <c r="DH69" i="3"/>
  <c r="EK69" i="3"/>
  <c r="FN69" i="3"/>
  <c r="FQ69" i="3"/>
  <c r="DK69" i="3"/>
  <c r="EN69" i="3"/>
  <c r="EE69" i="3"/>
  <c r="FH69" i="3"/>
  <c r="DB69" i="3"/>
  <c r="DJ75" i="3"/>
  <c r="EM75" i="3"/>
  <c r="FP75" i="3"/>
  <c r="DG75" i="3"/>
  <c r="EJ75" i="3"/>
  <c r="FM75" i="3"/>
  <c r="EG75" i="3"/>
  <c r="FJ75" i="3"/>
  <c r="DD75" i="3"/>
  <c r="DL74" i="3"/>
  <c r="EO74" i="3"/>
  <c r="FR74" i="3"/>
  <c r="DI74" i="3"/>
  <c r="EL74" i="3"/>
  <c r="FO74" i="3"/>
  <c r="EE74" i="3"/>
  <c r="FH74" i="3"/>
  <c r="DB74" i="3"/>
  <c r="DL67" i="3"/>
  <c r="EO67" i="3"/>
  <c r="FR67" i="3"/>
  <c r="DI67" i="3"/>
  <c r="EL67" i="3"/>
  <c r="FO67" i="3"/>
  <c r="EE67" i="3"/>
  <c r="FH67" i="3"/>
  <c r="DB67" i="3"/>
  <c r="DL78" i="3"/>
  <c r="EO78" i="3"/>
  <c r="FR78" i="3"/>
  <c r="DI78" i="3"/>
  <c r="EL78" i="3"/>
  <c r="FO78" i="3"/>
  <c r="EE78" i="3"/>
  <c r="FH78" i="3"/>
  <c r="DB78" i="3"/>
  <c r="FR48" i="3"/>
  <c r="EO48" i="3"/>
  <c r="FS48" i="3"/>
  <c r="DM48" i="3"/>
  <c r="EP48" i="3"/>
  <c r="FH48" i="3"/>
  <c r="EE48" i="3"/>
  <c r="DB48" i="3"/>
  <c r="DK61" i="3"/>
  <c r="EN61" i="3"/>
  <c r="FQ61" i="3"/>
  <c r="EP61" i="3"/>
  <c r="FS61" i="3"/>
  <c r="DM61" i="3"/>
  <c r="FN61" i="3"/>
  <c r="DH61" i="3"/>
  <c r="EK61" i="3"/>
  <c r="DB63" i="3"/>
  <c r="EE63" i="3"/>
  <c r="FH63" i="3"/>
  <c r="DD63" i="3"/>
  <c r="EG63" i="3"/>
  <c r="FJ63" i="3"/>
  <c r="FO63" i="3"/>
  <c r="DI63" i="3"/>
  <c r="EL63" i="3"/>
  <c r="DM69" i="3"/>
  <c r="EP69" i="3"/>
  <c r="FS69" i="3"/>
  <c r="DD69" i="3"/>
  <c r="EG69" i="3"/>
  <c r="FJ69" i="3"/>
  <c r="EI69" i="3"/>
  <c r="DF69" i="3"/>
  <c r="FL69" i="3"/>
  <c r="FO75" i="3"/>
  <c r="DI75" i="3"/>
  <c r="EL75" i="3"/>
  <c r="DK75" i="3"/>
  <c r="EN75" i="3"/>
  <c r="FQ75" i="3"/>
  <c r="EK75" i="3"/>
  <c r="FN75" i="3"/>
  <c r="DH75" i="3"/>
  <c r="FQ74" i="3"/>
  <c r="DK74" i="3"/>
  <c r="EN74" i="3"/>
  <c r="DM74" i="3"/>
  <c r="EP74" i="3"/>
  <c r="FS74" i="3"/>
  <c r="EI74" i="3"/>
  <c r="FL74" i="3"/>
  <c r="DF74" i="3"/>
  <c r="FQ67" i="3"/>
  <c r="DK67" i="3"/>
  <c r="EN67" i="3"/>
  <c r="DM67" i="3"/>
  <c r="EP67" i="3"/>
  <c r="FS67" i="3"/>
  <c r="EI67" i="3"/>
  <c r="FL67" i="3"/>
  <c r="DF67" i="3"/>
  <c r="FM78" i="3"/>
  <c r="DG78" i="3"/>
  <c r="EJ78" i="3"/>
  <c r="DM78" i="3"/>
  <c r="EP78" i="3"/>
  <c r="FS78" i="3"/>
  <c r="EI78" i="3"/>
  <c r="FL78" i="3"/>
  <c r="DF78" i="3"/>
  <c r="FP48" i="3"/>
  <c r="EM48" i="3"/>
  <c r="DJ48" i="3"/>
  <c r="EJ48" i="3"/>
  <c r="DG48" i="3"/>
  <c r="FM48" i="3"/>
  <c r="EG48" i="3"/>
  <c r="DD48" i="3"/>
  <c r="FJ48" i="3"/>
  <c r="DB52" i="3"/>
  <c r="EE52" i="3"/>
  <c r="FH52" i="3"/>
  <c r="DJ52" i="3"/>
  <c r="EM52" i="3"/>
  <c r="FP52" i="3"/>
  <c r="EN52" i="3"/>
  <c r="FQ52" i="3"/>
  <c r="DL58" i="3"/>
  <c r="FR58" i="3"/>
  <c r="EO58" i="3"/>
  <c r="DI58" i="3"/>
  <c r="EL58" i="3"/>
  <c r="FO58" i="3"/>
  <c r="EM58" i="3"/>
  <c r="FP58" i="3"/>
  <c r="DJ58" i="3"/>
  <c r="FS68" i="3"/>
  <c r="DM68" i="3"/>
  <c r="EP68" i="3"/>
  <c r="AS34" i="9"/>
  <c r="DB68" i="3"/>
  <c r="EE68" i="3"/>
  <c r="FH68" i="3"/>
  <c r="S4" i="9"/>
  <c r="AH34" i="9"/>
  <c r="EO68" i="3"/>
  <c r="FR68" i="3"/>
  <c r="DL68" i="3"/>
  <c r="AR34" i="9"/>
  <c r="DJ55" i="3"/>
  <c r="EM55" i="3"/>
  <c r="FP55" i="3"/>
  <c r="DG55" i="3"/>
  <c r="EJ55" i="3"/>
  <c r="FM55" i="3"/>
  <c r="EO55" i="3"/>
  <c r="FR55" i="3"/>
  <c r="DL55" i="3"/>
  <c r="FS73" i="3"/>
  <c r="DM73" i="3"/>
  <c r="EP73" i="3"/>
  <c r="DB73" i="3"/>
  <c r="EE73" i="3"/>
  <c r="FH73" i="3"/>
  <c r="EO73" i="3"/>
  <c r="FR73" i="3"/>
  <c r="DL73" i="3"/>
  <c r="FS81" i="3"/>
  <c r="DM81" i="3"/>
  <c r="EP81" i="3"/>
  <c r="DB81" i="3"/>
  <c r="EE81" i="3"/>
  <c r="FH81" i="3"/>
  <c r="EO81" i="3"/>
  <c r="FR81" i="3"/>
  <c r="DL81" i="3"/>
  <c r="DC71" i="3"/>
  <c r="EF71" i="3"/>
  <c r="FI71" i="3"/>
  <c r="DF71" i="3"/>
  <c r="EI71" i="3"/>
  <c r="FL71" i="3"/>
  <c r="EO71" i="3"/>
  <c r="FR71" i="3"/>
  <c r="DL71" i="3"/>
  <c r="FM80" i="3"/>
  <c r="DG80" i="3"/>
  <c r="EJ80" i="3"/>
  <c r="DD80" i="3"/>
  <c r="EG80" i="3"/>
  <c r="FJ80" i="3"/>
  <c r="EM80" i="3"/>
  <c r="FP80" i="3"/>
  <c r="DJ80" i="3"/>
  <c r="FP47" i="3"/>
  <c r="EM47" i="3"/>
  <c r="DJ47" i="3"/>
  <c r="EL47" i="3"/>
  <c r="DI47" i="3"/>
  <c r="FO47" i="3"/>
  <c r="FR47" i="3"/>
  <c r="EO47" i="3"/>
  <c r="AE18" i="9"/>
  <c r="P18" i="9" s="1"/>
  <c r="FL53" i="3"/>
  <c r="DF53" i="3"/>
  <c r="EI53" i="3"/>
  <c r="DH53" i="3"/>
  <c r="EK53" i="3"/>
  <c r="FN53" i="3"/>
  <c r="EH53" i="3"/>
  <c r="DE53" i="3"/>
  <c r="FK53" i="3"/>
  <c r="DG57" i="3"/>
  <c r="FM57" i="3"/>
  <c r="EJ57" i="3"/>
  <c r="DJ57" i="3"/>
  <c r="EM57" i="3"/>
  <c r="FP57" i="3"/>
  <c r="EG57" i="3"/>
  <c r="FJ57" i="3"/>
  <c r="DD57" i="3"/>
  <c r="FO60" i="3"/>
  <c r="EL60" i="3"/>
  <c r="DI60" i="3"/>
  <c r="DK60" i="3"/>
  <c r="EN60" i="3"/>
  <c r="FQ60" i="3"/>
  <c r="EG60" i="3"/>
  <c r="FJ60" i="3"/>
  <c r="DD60" i="3"/>
  <c r="DJ66" i="3"/>
  <c r="EM66" i="3"/>
  <c r="FP66" i="3"/>
  <c r="DG66" i="3"/>
  <c r="EJ66" i="3"/>
  <c r="FM66" i="3"/>
  <c r="EG66" i="3"/>
  <c r="FJ66" i="3"/>
  <c r="DD66" i="3"/>
  <c r="DJ79" i="3"/>
  <c r="EM79" i="3"/>
  <c r="FP79" i="3"/>
  <c r="DG79" i="3"/>
  <c r="EJ79" i="3"/>
  <c r="FM79" i="3"/>
  <c r="EG79" i="3"/>
  <c r="FJ79" i="3"/>
  <c r="DD79" i="3"/>
  <c r="DI70" i="3"/>
  <c r="EL70" i="3"/>
  <c r="FO70" i="3"/>
  <c r="DL70" i="3"/>
  <c r="EO70" i="3"/>
  <c r="FR70" i="3"/>
  <c r="EE70" i="3"/>
  <c r="DB70" i="3"/>
  <c r="FH70" i="3"/>
  <c r="DL76" i="3"/>
  <c r="EO76" i="3"/>
  <c r="FR76" i="3"/>
  <c r="DI76" i="3"/>
  <c r="EL76" i="3"/>
  <c r="FO76" i="3"/>
  <c r="EE76" i="3"/>
  <c r="FH76" i="3"/>
  <c r="DB76" i="3"/>
  <c r="DE72" i="3"/>
  <c r="EH72" i="3"/>
  <c r="FK72" i="3"/>
  <c r="DH72" i="3"/>
  <c r="EK72" i="3"/>
  <c r="FN72" i="3"/>
  <c r="EE72" i="3"/>
  <c r="FH72" i="3"/>
  <c r="DB72" i="3"/>
  <c r="AW52" i="3"/>
  <c r="BA52" i="3"/>
  <c r="BE52" i="3"/>
  <c r="AC52" i="3"/>
  <c r="AY52" i="3"/>
  <c r="BD52" i="3"/>
  <c r="AX52" i="3"/>
  <c r="BC52" i="3"/>
  <c r="BG52" i="3"/>
  <c r="BF52" i="3"/>
  <c r="BB52" i="3"/>
  <c r="AZ52" i="3"/>
  <c r="AX47" i="3"/>
  <c r="AZ47" i="3"/>
  <c r="BD47" i="3"/>
  <c r="AC47" i="3"/>
  <c r="BB47" i="3"/>
  <c r="AY47" i="3"/>
  <c r="BF47" i="3"/>
  <c r="BA47" i="3"/>
  <c r="BC47" i="3"/>
  <c r="BG47" i="3"/>
  <c r="BE47" i="3"/>
  <c r="AW47" i="3"/>
  <c r="AZ80" i="3"/>
  <c r="BD80" i="3"/>
  <c r="AC80" i="3"/>
  <c r="AY80" i="3"/>
  <c r="BC80" i="3"/>
  <c r="BG80" i="3"/>
  <c r="AX80" i="3"/>
  <c r="BB80" i="3"/>
  <c r="BF80" i="3"/>
  <c r="BE80" i="3"/>
  <c r="BA80" i="3"/>
  <c r="AW80" i="3"/>
  <c r="AX81" i="3"/>
  <c r="BB81" i="3"/>
  <c r="BF81" i="3"/>
  <c r="AW81" i="3"/>
  <c r="BA81" i="3"/>
  <c r="BE81" i="3"/>
  <c r="AZ81" i="3"/>
  <c r="BD81" i="3"/>
  <c r="BC81" i="3"/>
  <c r="AY81" i="3"/>
  <c r="BG81" i="3"/>
  <c r="AX73" i="3"/>
  <c r="BB73" i="3"/>
  <c r="BF73" i="3"/>
  <c r="AW73" i="3"/>
  <c r="BA73" i="3"/>
  <c r="BE73" i="3"/>
  <c r="AZ73" i="3"/>
  <c r="BD73" i="3"/>
  <c r="BC73" i="3"/>
  <c r="AC73" i="3"/>
  <c r="AY73" i="3"/>
  <c r="BG73" i="3"/>
  <c r="AZ67" i="3"/>
  <c r="BD67" i="3"/>
  <c r="AC67" i="3"/>
  <c r="AY67" i="3"/>
  <c r="BC67" i="3"/>
  <c r="BG67" i="3"/>
  <c r="AX67" i="3"/>
  <c r="BB67" i="3"/>
  <c r="BF67" i="3"/>
  <c r="BE67" i="3"/>
  <c r="BA67" i="3"/>
  <c r="AW67" i="3"/>
  <c r="AZ56" i="3"/>
  <c r="BD56" i="3"/>
  <c r="AW56" i="3"/>
  <c r="BB56" i="3"/>
  <c r="BG56" i="3"/>
  <c r="BA56" i="3"/>
  <c r="BF56" i="3"/>
  <c r="AC56" i="3"/>
  <c r="AY56" i="3"/>
  <c r="BE56" i="3"/>
  <c r="BC56" i="3"/>
  <c r="AX56" i="3"/>
  <c r="AX66" i="3"/>
  <c r="BB66" i="3"/>
  <c r="BF66" i="3"/>
  <c r="AW66" i="3"/>
  <c r="BA66" i="3"/>
  <c r="BE66" i="3"/>
  <c r="AZ66" i="3"/>
  <c r="BD66" i="3"/>
  <c r="AC66" i="3"/>
  <c r="AY66" i="3"/>
  <c r="BG66" i="3"/>
  <c r="BC66" i="3"/>
  <c r="AZ58" i="3"/>
  <c r="BD58" i="3"/>
  <c r="AX58" i="3"/>
  <c r="BC58" i="3"/>
  <c r="AW58" i="3"/>
  <c r="BB58" i="3"/>
  <c r="BG58" i="3"/>
  <c r="BA58" i="3"/>
  <c r="BF58" i="3"/>
  <c r="AC58" i="3"/>
  <c r="BE58" i="3"/>
  <c r="AY58" i="3"/>
  <c r="AC53" i="3"/>
  <c r="AY53" i="3"/>
  <c r="BC53" i="3"/>
  <c r="BG53" i="3"/>
  <c r="BA53" i="3"/>
  <c r="BF53" i="3"/>
  <c r="AZ53" i="3"/>
  <c r="BE53" i="3"/>
  <c r="AX53" i="3"/>
  <c r="BB53" i="3"/>
  <c r="AW53" i="3"/>
  <c r="BD53" i="3"/>
  <c r="AX55" i="3"/>
  <c r="BB55" i="3"/>
  <c r="BF55" i="3"/>
  <c r="BA55" i="3"/>
  <c r="BG55" i="3"/>
  <c r="AZ55" i="3"/>
  <c r="BE55" i="3"/>
  <c r="AC55" i="3"/>
  <c r="AY55" i="3"/>
  <c r="BD55" i="3"/>
  <c r="AW55" i="3"/>
  <c r="BC55" i="3"/>
  <c r="DM54" i="3"/>
  <c r="FS54" i="3"/>
  <c r="EP54" i="3"/>
  <c r="EL54" i="3"/>
  <c r="FO54" i="3"/>
  <c r="DI54" i="3"/>
  <c r="EN54" i="3"/>
  <c r="FQ54" i="3"/>
  <c r="FQ56" i="3"/>
  <c r="EN56" i="3"/>
  <c r="DK56" i="3"/>
  <c r="DM56" i="3"/>
  <c r="EP56" i="3"/>
  <c r="FS56" i="3"/>
  <c r="DD56" i="3"/>
  <c r="EG56" i="3"/>
  <c r="FJ56" i="3"/>
  <c r="DE62" i="3"/>
  <c r="EH62" i="3"/>
  <c r="FK62" i="3"/>
  <c r="DM62" i="3"/>
  <c r="EP62" i="3"/>
  <c r="FS62" i="3"/>
  <c r="FJ62" i="3"/>
  <c r="DD62" i="3"/>
  <c r="EG62" i="3"/>
  <c r="EO59" i="3"/>
  <c r="DL59" i="3"/>
  <c r="FR59" i="3"/>
  <c r="FI59" i="3"/>
  <c r="DC59" i="3"/>
  <c r="EF59" i="3"/>
  <c r="DE59" i="3"/>
  <c r="EH59" i="3"/>
  <c r="FK59" i="3"/>
  <c r="FK64" i="3"/>
  <c r="DE64" i="3"/>
  <c r="EH64" i="3"/>
  <c r="DF64" i="3"/>
  <c r="EI64" i="3"/>
  <c r="FL64" i="3"/>
  <c r="DC64" i="3"/>
  <c r="EF64" i="3"/>
  <c r="FI64" i="3"/>
  <c r="DC77" i="3"/>
  <c r="EF77" i="3"/>
  <c r="FI77" i="3"/>
  <c r="FQ65" i="3"/>
  <c r="DK65" i="3"/>
  <c r="EN65" i="3"/>
  <c r="DH65" i="3"/>
  <c r="EK65" i="3"/>
  <c r="FN65" i="3"/>
  <c r="DE65" i="3"/>
  <c r="EH65" i="3"/>
  <c r="FK65" i="3"/>
  <c r="FI46" i="3"/>
  <c r="EF46" i="3"/>
  <c r="DC46" i="3"/>
  <c r="FQ46" i="3"/>
  <c r="EN46" i="3"/>
  <c r="DF46" i="3"/>
  <c r="FL46" i="3"/>
  <c r="EI46" i="3"/>
  <c r="FR49" i="3"/>
  <c r="EO49" i="3"/>
  <c r="FS49" i="3"/>
  <c r="DM49" i="3"/>
  <c r="EP49" i="3"/>
  <c r="FJ49" i="3"/>
  <c r="DD49" i="3"/>
  <c r="EG49" i="3"/>
  <c r="DN50" i="3"/>
  <c r="FT51" i="3"/>
  <c r="DF75" i="3"/>
  <c r="EI75" i="3"/>
  <c r="FL75" i="3"/>
  <c r="DC75" i="3"/>
  <c r="EF75" i="3"/>
  <c r="FI75" i="3"/>
  <c r="FI74" i="3"/>
  <c r="DC74" i="3"/>
  <c r="EF74" i="3"/>
  <c r="DH74" i="3"/>
  <c r="EK74" i="3"/>
  <c r="FN74" i="3"/>
  <c r="DE74" i="3"/>
  <c r="EH74" i="3"/>
  <c r="FK74" i="3"/>
  <c r="FI67" i="3"/>
  <c r="DC67" i="3"/>
  <c r="EF67" i="3"/>
  <c r="DH67" i="3"/>
  <c r="EK67" i="3"/>
  <c r="FN67" i="3"/>
  <c r="DE67" i="3"/>
  <c r="EH67" i="3"/>
  <c r="FK67" i="3"/>
  <c r="FQ78" i="3"/>
  <c r="DK78" i="3"/>
  <c r="EN78" i="3"/>
  <c r="DH78" i="3"/>
  <c r="EK78" i="3"/>
  <c r="FN78" i="3"/>
  <c r="DE78" i="3"/>
  <c r="EH78" i="3"/>
  <c r="FK78" i="3"/>
  <c r="EN48" i="3"/>
  <c r="FQ48" i="3"/>
  <c r="FI48" i="3"/>
  <c r="EF48" i="3"/>
  <c r="DC48" i="3"/>
  <c r="EH48" i="3"/>
  <c r="DE48" i="3"/>
  <c r="FK48" i="3"/>
  <c r="DM52" i="3"/>
  <c r="EP52" i="3"/>
  <c r="FS52" i="3"/>
  <c r="FJ52" i="3"/>
  <c r="EG52" i="3"/>
  <c r="DD52" i="3"/>
  <c r="DF52" i="3"/>
  <c r="EI52" i="3"/>
  <c r="FL52" i="3"/>
  <c r="FM58" i="3"/>
  <c r="EJ58" i="3"/>
  <c r="DG58" i="3"/>
  <c r="FI58" i="3"/>
  <c r="DC58" i="3"/>
  <c r="EF58" i="3"/>
  <c r="DE58" i="3"/>
  <c r="EH58" i="3"/>
  <c r="FK58" i="3"/>
  <c r="FO68" i="3"/>
  <c r="DI68" i="3"/>
  <c r="EL68" i="3"/>
  <c r="AO34" i="9"/>
  <c r="DF68" i="3"/>
  <c r="EI68" i="3"/>
  <c r="FL68" i="3"/>
  <c r="AL34" i="9"/>
  <c r="DC68" i="3"/>
  <c r="EF68" i="3"/>
  <c r="FI68" i="3"/>
  <c r="AI34" i="9"/>
  <c r="FK55" i="3"/>
  <c r="DE55" i="3"/>
  <c r="EH55" i="3"/>
  <c r="FS55" i="3"/>
  <c r="DM55" i="3"/>
  <c r="EP55" i="3"/>
  <c r="DC55" i="3"/>
  <c r="EF55" i="3"/>
  <c r="FI55" i="3"/>
  <c r="FO73" i="3"/>
  <c r="DI73" i="3"/>
  <c r="EL73" i="3"/>
  <c r="DF73" i="3"/>
  <c r="EI73" i="3"/>
  <c r="FL73" i="3"/>
  <c r="DC73" i="3"/>
  <c r="EF73" i="3"/>
  <c r="FI73" i="3"/>
  <c r="FO81" i="3"/>
  <c r="DI81" i="3"/>
  <c r="EL81" i="3"/>
  <c r="DF81" i="3"/>
  <c r="EI81" i="3"/>
  <c r="FL81" i="3"/>
  <c r="DC81" i="3"/>
  <c r="EF81" i="3"/>
  <c r="FI81" i="3"/>
  <c r="FO71" i="3"/>
  <c r="DI71" i="3"/>
  <c r="EL71" i="3"/>
  <c r="DK71" i="3"/>
  <c r="EN71" i="3"/>
  <c r="FQ71" i="3"/>
  <c r="DB71" i="3"/>
  <c r="EE71" i="3"/>
  <c r="FH71" i="3"/>
  <c r="FI80" i="3"/>
  <c r="DC80" i="3"/>
  <c r="EF80" i="3"/>
  <c r="DH80" i="3"/>
  <c r="EK80" i="3"/>
  <c r="FN80" i="3"/>
  <c r="DE80" i="3"/>
  <c r="EH80" i="3"/>
  <c r="FK80" i="3"/>
  <c r="EP47" i="3"/>
  <c r="DM47" i="3"/>
  <c r="FS47" i="3"/>
  <c r="FI47" i="3"/>
  <c r="DC47" i="3"/>
  <c r="EF47" i="3"/>
  <c r="DH47" i="3"/>
  <c r="EK47" i="3"/>
  <c r="FN47" i="3"/>
  <c r="DD53" i="3"/>
  <c r="EG53" i="3"/>
  <c r="FJ53" i="3"/>
  <c r="FH53" i="3"/>
  <c r="DB53" i="3"/>
  <c r="EE53" i="3"/>
  <c r="EL53" i="3"/>
  <c r="FO53" i="3"/>
  <c r="DI53" i="3"/>
  <c r="FS57" i="3"/>
  <c r="EP57" i="3"/>
  <c r="DM57" i="3"/>
  <c r="DC57" i="3"/>
  <c r="EF57" i="3"/>
  <c r="FI57" i="3"/>
  <c r="EK57" i="3"/>
  <c r="FN57" i="3"/>
  <c r="DH57" i="3"/>
  <c r="FS60" i="3"/>
  <c r="DM60" i="3"/>
  <c r="EP60" i="3"/>
  <c r="FK60" i="3"/>
  <c r="DE60" i="3"/>
  <c r="EH60" i="3"/>
  <c r="EK60" i="3"/>
  <c r="DH60" i="3"/>
  <c r="FN60" i="3"/>
  <c r="FS66" i="3"/>
  <c r="DM66" i="3"/>
  <c r="EP66" i="3"/>
  <c r="DK66" i="3"/>
  <c r="EN66" i="3"/>
  <c r="FQ66" i="3"/>
  <c r="EK66" i="3"/>
  <c r="FN66" i="3"/>
  <c r="DH66" i="3"/>
  <c r="FS79" i="3"/>
  <c r="DM79" i="3"/>
  <c r="EP79" i="3"/>
  <c r="DK79" i="3"/>
  <c r="EN79" i="3"/>
  <c r="FQ79" i="3"/>
  <c r="EK79" i="3"/>
  <c r="FN79" i="3"/>
  <c r="DH79" i="3"/>
  <c r="DM70" i="3"/>
  <c r="FS70" i="3"/>
  <c r="EP70" i="3"/>
  <c r="DE70" i="3"/>
  <c r="EH70" i="3"/>
  <c r="FK70" i="3"/>
  <c r="EI70" i="3"/>
  <c r="FL70" i="3"/>
  <c r="DF70" i="3"/>
  <c r="FI76" i="3"/>
  <c r="DC76" i="3"/>
  <c r="EF76" i="3"/>
  <c r="DM76" i="3"/>
  <c r="EP76" i="3"/>
  <c r="FS76" i="3"/>
  <c r="EI76" i="3"/>
  <c r="FL76" i="3"/>
  <c r="DF76" i="3"/>
  <c r="FQ72" i="3"/>
  <c r="DK72" i="3"/>
  <c r="EN72" i="3"/>
  <c r="DM72" i="3"/>
  <c r="EP72" i="3"/>
  <c r="FS72" i="3"/>
  <c r="EI72" i="3"/>
  <c r="FL72" i="3"/>
  <c r="DF72" i="3"/>
  <c r="AW48" i="3"/>
  <c r="BE48" i="3"/>
  <c r="BG48" i="3"/>
  <c r="AY48" i="3"/>
  <c r="BF48" i="3"/>
  <c r="AX48" i="3"/>
  <c r="BB48" i="3"/>
  <c r="BA48" i="3"/>
  <c r="AC48" i="3"/>
  <c r="BD48" i="3"/>
  <c r="AZ48" i="3"/>
  <c r="BC48" i="3"/>
  <c r="AZ74" i="3"/>
  <c r="BD74" i="3"/>
  <c r="AC74" i="3"/>
  <c r="AY74" i="3"/>
  <c r="BC74" i="3"/>
  <c r="BG74" i="3"/>
  <c r="AX74" i="3"/>
  <c r="BB74" i="3"/>
  <c r="BF74" i="3"/>
  <c r="AW74" i="3"/>
  <c r="BE74" i="3"/>
  <c r="BA74" i="3"/>
  <c r="AW62" i="3"/>
  <c r="BA62" i="3"/>
  <c r="BE62" i="3"/>
  <c r="BB62" i="3"/>
  <c r="BG62" i="3"/>
  <c r="AZ62" i="3"/>
  <c r="BF62" i="3"/>
  <c r="AC62" i="3"/>
  <c r="AY62" i="3"/>
  <c r="BD62" i="3"/>
  <c r="BC62" i="3"/>
  <c r="AX62" i="3"/>
  <c r="AX75" i="3"/>
  <c r="BB75" i="3"/>
  <c r="BF75" i="3"/>
  <c r="AW75" i="3"/>
  <c r="BA75" i="3"/>
  <c r="BE75" i="3"/>
  <c r="AZ75" i="3"/>
  <c r="BD75" i="3"/>
  <c r="BG75" i="3"/>
  <c r="BC75" i="3"/>
  <c r="AC75" i="3"/>
  <c r="AY75" i="3"/>
  <c r="AX71" i="3"/>
  <c r="BB71" i="3"/>
  <c r="BF71" i="3"/>
  <c r="AZ71" i="3"/>
  <c r="BE71" i="3"/>
  <c r="AC71" i="3"/>
  <c r="AY71" i="3"/>
  <c r="BD71" i="3"/>
  <c r="AW71" i="3"/>
  <c r="BC71" i="3"/>
  <c r="BG71" i="3"/>
  <c r="BA71" i="3"/>
  <c r="AX68" i="3"/>
  <c r="BB68" i="3"/>
  <c r="BF68" i="3"/>
  <c r="AW68" i="3"/>
  <c r="BA68" i="3"/>
  <c r="BE68" i="3"/>
  <c r="AZ68" i="3"/>
  <c r="BD68" i="3"/>
  <c r="BC68" i="3"/>
  <c r="AC68" i="3"/>
  <c r="AY68" i="3"/>
  <c r="BG68" i="3"/>
  <c r="AZ59" i="3"/>
  <c r="BD59" i="3"/>
  <c r="AX59" i="3"/>
  <c r="BC59" i="3"/>
  <c r="AW59" i="3"/>
  <c r="BB59" i="3"/>
  <c r="BG59" i="3"/>
  <c r="BA59" i="3"/>
  <c r="BF59" i="3"/>
  <c r="AC59" i="3"/>
  <c r="BE59" i="3"/>
  <c r="AY59" i="3"/>
  <c r="AW49" i="3"/>
  <c r="BA49" i="3"/>
  <c r="BE49" i="3"/>
  <c r="BB49" i="3"/>
  <c r="BG49" i="3"/>
  <c r="AZ49" i="3"/>
  <c r="BF49" i="3"/>
  <c r="AX49" i="3"/>
  <c r="BD49" i="3"/>
  <c r="BC49" i="3"/>
  <c r="AC49" i="3"/>
  <c r="AY49" i="3"/>
  <c r="AX57" i="3"/>
  <c r="BB57" i="3"/>
  <c r="BF57" i="3"/>
  <c r="AW57" i="3"/>
  <c r="BC57" i="3"/>
  <c r="BA57" i="3"/>
  <c r="BG57" i="3"/>
  <c r="AZ57" i="3"/>
  <c r="BE57" i="3"/>
  <c r="AY57" i="3"/>
  <c r="BD57" i="3"/>
  <c r="AC57" i="3"/>
  <c r="FN54" i="3"/>
  <c r="DH54" i="3"/>
  <c r="EK54" i="3"/>
  <c r="FR54" i="3"/>
  <c r="EO54" i="3"/>
  <c r="DE54" i="3"/>
  <c r="EH54" i="3"/>
  <c r="FK54" i="3"/>
  <c r="FM56" i="3"/>
  <c r="DG56" i="3"/>
  <c r="EJ56" i="3"/>
  <c r="DI56" i="3"/>
  <c r="EL56" i="3"/>
  <c r="FO56" i="3"/>
  <c r="EE56" i="3"/>
  <c r="FH56" i="3"/>
  <c r="DB56" i="3"/>
  <c r="DF62" i="3"/>
  <c r="FL62" i="3"/>
  <c r="EI62" i="3"/>
  <c r="DI62" i="3"/>
  <c r="EL62" i="3"/>
  <c r="FO62" i="3"/>
  <c r="EF62" i="3"/>
  <c r="FI62" i="3"/>
  <c r="DC62" i="3"/>
  <c r="DH59" i="3"/>
  <c r="EK59" i="3"/>
  <c r="FN59" i="3"/>
  <c r="FQ59" i="3"/>
  <c r="DK59" i="3"/>
  <c r="EN59" i="3"/>
  <c r="EE59" i="3"/>
  <c r="FH59" i="3"/>
  <c r="DB59" i="3"/>
  <c r="DJ64" i="3"/>
  <c r="EM64" i="3"/>
  <c r="FP64" i="3"/>
  <c r="DG64" i="3"/>
  <c r="EJ64" i="3"/>
  <c r="FM64" i="3"/>
  <c r="EG64" i="3"/>
  <c r="FJ64" i="3"/>
  <c r="DD64" i="3"/>
  <c r="DL65" i="3"/>
  <c r="EO65" i="3"/>
  <c r="FR65" i="3"/>
  <c r="DI65" i="3"/>
  <c r="EL65" i="3"/>
  <c r="FO65" i="3"/>
  <c r="EE65" i="3"/>
  <c r="FH65" i="3"/>
  <c r="DB65" i="3"/>
  <c r="FH46" i="3"/>
  <c r="EE46" i="3"/>
  <c r="DB46" i="3"/>
  <c r="FK46" i="3"/>
  <c r="EH46" i="3"/>
  <c r="DE46" i="3"/>
  <c r="FS46" i="3"/>
  <c r="DM46" i="3"/>
  <c r="EP46" i="3"/>
  <c r="DE49" i="3"/>
  <c r="EH49" i="3"/>
  <c r="FK49" i="3"/>
  <c r="DI49" i="3"/>
  <c r="EL49" i="3"/>
  <c r="FO49" i="3"/>
  <c r="EF49" i="3"/>
  <c r="FI49" i="3"/>
  <c r="DC49" i="3"/>
  <c r="EQ50" i="3"/>
  <c r="DN51" i="3"/>
  <c r="DI52" i="3"/>
  <c r="FO52" i="3"/>
  <c r="EL52" i="3"/>
  <c r="FR52" i="3"/>
  <c r="EO52" i="3"/>
  <c r="EF52" i="3"/>
  <c r="DC52" i="3"/>
  <c r="FI52" i="3"/>
  <c r="DH58" i="3"/>
  <c r="EK58" i="3"/>
  <c r="FN58" i="3"/>
  <c r="FQ58" i="3"/>
  <c r="DK58" i="3"/>
  <c r="EN58" i="3"/>
  <c r="EE58" i="3"/>
  <c r="FH58" i="3"/>
  <c r="DB58" i="3"/>
  <c r="DJ68" i="3"/>
  <c r="EM68" i="3"/>
  <c r="FP68" i="3"/>
  <c r="AP34" i="9"/>
  <c r="DG68" i="3"/>
  <c r="EJ68" i="3"/>
  <c r="FM68" i="3"/>
  <c r="AM34" i="9"/>
  <c r="X4" i="9"/>
  <c r="EG68" i="3"/>
  <c r="FJ68" i="3"/>
  <c r="DD68" i="3"/>
  <c r="AJ34" i="9"/>
  <c r="EI55" i="3"/>
  <c r="DF55" i="3"/>
  <c r="FL55" i="3"/>
  <c r="FO55" i="3"/>
  <c r="DI55" i="3"/>
  <c r="EL55" i="3"/>
  <c r="EG55" i="3"/>
  <c r="FJ55" i="3"/>
  <c r="DD55" i="3"/>
  <c r="DJ73" i="3"/>
  <c r="EM73" i="3"/>
  <c r="FP73" i="3"/>
  <c r="DG73" i="3"/>
  <c r="EJ73" i="3"/>
  <c r="FM73" i="3"/>
  <c r="EG73" i="3"/>
  <c r="FJ73" i="3"/>
  <c r="DD73" i="3"/>
  <c r="DJ81" i="3"/>
  <c r="EM81" i="3"/>
  <c r="FP81" i="3"/>
  <c r="DG81" i="3"/>
  <c r="EJ81" i="3"/>
  <c r="FM81" i="3"/>
  <c r="EG81" i="3"/>
  <c r="FJ81" i="3"/>
  <c r="DD81" i="3"/>
  <c r="FK71" i="3"/>
  <c r="EH71" i="3"/>
  <c r="DE71" i="3"/>
  <c r="DG71" i="3"/>
  <c r="EJ71" i="3"/>
  <c r="FM71" i="3"/>
  <c r="EG71" i="3"/>
  <c r="DD71" i="3"/>
  <c r="FJ71" i="3"/>
  <c r="DL80" i="3"/>
  <c r="EO80" i="3"/>
  <c r="FR80" i="3"/>
  <c r="DI80" i="3"/>
  <c r="EL80" i="3"/>
  <c r="FO80" i="3"/>
  <c r="EE80" i="3"/>
  <c r="FH80" i="3"/>
  <c r="DB80" i="3"/>
  <c r="FK47" i="3"/>
  <c r="DE47" i="3"/>
  <c r="EH47" i="3"/>
  <c r="FJ47" i="3"/>
  <c r="DD47" i="3"/>
  <c r="EG47" i="3"/>
  <c r="DB47" i="3"/>
  <c r="EE47" i="3"/>
  <c r="FH47" i="3"/>
  <c r="EN53" i="3"/>
  <c r="FQ53" i="3"/>
  <c r="EJ53" i="3"/>
  <c r="DG53" i="3"/>
  <c r="FM53" i="3"/>
  <c r="EP53" i="3"/>
  <c r="FS53" i="3"/>
  <c r="DM53" i="3"/>
  <c r="DK57" i="3"/>
  <c r="EN57" i="3"/>
  <c r="FQ57" i="3"/>
  <c r="FO57" i="3"/>
  <c r="DI57" i="3"/>
  <c r="EL57" i="3"/>
  <c r="EO57" i="3"/>
  <c r="DL57" i="3"/>
  <c r="FR57" i="3"/>
  <c r="DG60" i="3"/>
  <c r="EJ60" i="3"/>
  <c r="FM60" i="3"/>
  <c r="DJ60" i="3"/>
  <c r="EM60" i="3"/>
  <c r="FP60" i="3"/>
  <c r="EO60" i="3"/>
  <c r="FR60" i="3"/>
  <c r="DL60" i="3"/>
  <c r="FO66" i="3"/>
  <c r="DI66" i="3"/>
  <c r="EL66" i="3"/>
  <c r="DB66" i="3"/>
  <c r="EE66" i="3"/>
  <c r="FH66" i="3"/>
  <c r="EO66" i="3"/>
  <c r="FR66" i="3"/>
  <c r="DL66" i="3"/>
  <c r="FO79" i="3"/>
  <c r="DI79" i="3"/>
  <c r="EL79" i="3"/>
  <c r="DB79" i="3"/>
  <c r="EE79" i="3"/>
  <c r="FH79" i="3"/>
  <c r="EO79" i="3"/>
  <c r="FR79" i="3"/>
  <c r="DL79" i="3"/>
  <c r="FN70" i="3"/>
  <c r="EK70" i="3"/>
  <c r="DH70" i="3"/>
  <c r="FQ70" i="3"/>
  <c r="DK70" i="3"/>
  <c r="EN70" i="3"/>
  <c r="EM70" i="3"/>
  <c r="FP70" i="3"/>
  <c r="DJ70" i="3"/>
  <c r="FQ76" i="3"/>
  <c r="DK76" i="3"/>
  <c r="EN76" i="3"/>
  <c r="DD76" i="3"/>
  <c r="EG76" i="3"/>
  <c r="FJ76" i="3"/>
  <c r="EM76" i="3"/>
  <c r="FP76" i="3"/>
  <c r="DJ76" i="3"/>
  <c r="DI72" i="3"/>
  <c r="FO72" i="3"/>
  <c r="EL72" i="3"/>
  <c r="FM72" i="3"/>
  <c r="DG72" i="3"/>
  <c r="EJ72" i="3"/>
  <c r="EM72" i="3"/>
  <c r="FP72" i="3"/>
  <c r="DJ72" i="3"/>
  <c r="AC46" i="3"/>
  <c r="AW46" i="3"/>
  <c r="BD46" i="3"/>
  <c r="BG46" i="3"/>
  <c r="BA46" i="3"/>
  <c r="AX46" i="3"/>
  <c r="BE46" i="3"/>
  <c r="AZ46" i="3"/>
  <c r="AY46" i="3"/>
  <c r="BB46" i="3"/>
  <c r="BC46" i="3"/>
  <c r="BF46" i="3"/>
  <c r="AZ76" i="3"/>
  <c r="BD76" i="3"/>
  <c r="AC76" i="3"/>
  <c r="AY76" i="3"/>
  <c r="BC76" i="3"/>
  <c r="BG76" i="3"/>
  <c r="AX76" i="3"/>
  <c r="BB76" i="3"/>
  <c r="BF76" i="3"/>
  <c r="BA76" i="3"/>
  <c r="AW76" i="3"/>
  <c r="BE76" i="3"/>
  <c r="AZ72" i="3"/>
  <c r="BD72" i="3"/>
  <c r="BA72" i="3"/>
  <c r="BF72" i="3"/>
  <c r="AC72" i="3"/>
  <c r="AY72" i="3"/>
  <c r="BE72" i="3"/>
  <c r="AX72" i="3"/>
  <c r="BC72" i="3"/>
  <c r="BG72" i="3"/>
  <c r="BB72" i="3"/>
  <c r="AW72" i="3"/>
  <c r="AX77" i="3"/>
  <c r="BB77" i="3"/>
  <c r="BF77" i="3"/>
  <c r="AW77" i="3"/>
  <c r="BA77" i="3"/>
  <c r="BE77" i="3"/>
  <c r="AZ77" i="3"/>
  <c r="BD77" i="3"/>
  <c r="BG77" i="3"/>
  <c r="BC77" i="3"/>
  <c r="AY77" i="3"/>
  <c r="AC77" i="3"/>
  <c r="AZ69" i="3"/>
  <c r="BD69" i="3"/>
  <c r="AX69" i="3"/>
  <c r="BC69" i="3"/>
  <c r="AW69" i="3"/>
  <c r="BB69" i="3"/>
  <c r="BG69" i="3"/>
  <c r="BA69" i="3"/>
  <c r="BF69" i="3"/>
  <c r="AY69" i="3"/>
  <c r="BE69" i="3"/>
  <c r="AC69" i="3"/>
  <c r="AC63" i="3"/>
  <c r="AY63" i="3"/>
  <c r="BC63" i="3"/>
  <c r="BG63" i="3"/>
  <c r="AX63" i="3"/>
  <c r="BD63" i="3"/>
  <c r="AW63" i="3"/>
  <c r="BB63" i="3"/>
  <c r="BA63" i="3"/>
  <c r="BF63" i="3"/>
  <c r="BE63" i="3"/>
  <c r="AZ63" i="3"/>
  <c r="AW50" i="3"/>
  <c r="BA50" i="3"/>
  <c r="BE50" i="3"/>
  <c r="AZ50" i="3"/>
  <c r="BF50" i="3"/>
  <c r="AC50" i="3"/>
  <c r="AY50" i="3"/>
  <c r="BD50" i="3"/>
  <c r="AX50" i="3"/>
  <c r="BG50" i="3"/>
  <c r="BC50" i="3"/>
  <c r="BB50" i="3"/>
  <c r="AX60" i="3"/>
  <c r="BB60" i="3"/>
  <c r="BF60" i="3"/>
  <c r="AC60" i="3"/>
  <c r="AY60" i="3"/>
  <c r="BD60" i="3"/>
  <c r="AW60" i="3"/>
  <c r="BC60" i="3"/>
  <c r="BA60" i="3"/>
  <c r="BG60" i="3"/>
  <c r="BE60" i="3"/>
  <c r="AZ60" i="3"/>
  <c r="DF54" i="3"/>
  <c r="EI54" i="3"/>
  <c r="FL54" i="3"/>
  <c r="DJ54" i="3"/>
  <c r="EM54" i="3"/>
  <c r="FP54" i="3"/>
  <c r="EF54" i="3"/>
  <c r="FI54" i="3"/>
  <c r="DC54" i="3"/>
  <c r="DL56" i="3"/>
  <c r="EO56" i="3"/>
  <c r="FR56" i="3"/>
  <c r="FI56" i="3"/>
  <c r="DC56" i="3"/>
  <c r="EF56" i="3"/>
  <c r="EI56" i="3"/>
  <c r="FL56" i="3"/>
  <c r="DF56" i="3"/>
  <c r="FR62" i="3"/>
  <c r="EO62" i="3"/>
  <c r="DL62" i="3"/>
  <c r="DB62" i="3"/>
  <c r="EE62" i="3"/>
  <c r="FH62" i="3"/>
  <c r="EJ62" i="3"/>
  <c r="FM62" i="3"/>
  <c r="DG62" i="3"/>
  <c r="DM59" i="3"/>
  <c r="EP59" i="3"/>
  <c r="FS59" i="3"/>
  <c r="DD59" i="3"/>
  <c r="EG59" i="3"/>
  <c r="FJ59" i="3"/>
  <c r="EI59" i="3"/>
  <c r="DF59" i="3"/>
  <c r="FL59" i="3"/>
  <c r="FS64" i="3"/>
  <c r="DM64" i="3"/>
  <c r="EP64" i="3"/>
  <c r="DK64" i="3"/>
  <c r="EN64" i="3"/>
  <c r="FQ64" i="3"/>
  <c r="EK64" i="3"/>
  <c r="FN64" i="3"/>
  <c r="DH64" i="3"/>
  <c r="FS77" i="3"/>
  <c r="DM77" i="3"/>
  <c r="EP77" i="3"/>
  <c r="DK77" i="3"/>
  <c r="EN77" i="3"/>
  <c r="FQ77" i="3"/>
  <c r="EK77" i="3"/>
  <c r="FN77" i="3"/>
  <c r="DH77" i="3"/>
  <c r="FM65" i="3"/>
  <c r="DG65" i="3"/>
  <c r="EJ65" i="3"/>
  <c r="DM65" i="3"/>
  <c r="EP65" i="3"/>
  <c r="FS65" i="3"/>
  <c r="EI65" i="3"/>
  <c r="FL65" i="3"/>
  <c r="DF65" i="3"/>
  <c r="EG46" i="3"/>
  <c r="DD46" i="3"/>
  <c r="FJ46" i="3"/>
  <c r="EK46" i="3"/>
  <c r="DH46" i="3"/>
  <c r="FN46" i="3"/>
  <c r="FR46" i="3"/>
  <c r="EO46" i="3"/>
  <c r="DJ49" i="3"/>
  <c r="EM49" i="3"/>
  <c r="FP49" i="3"/>
  <c r="DB49" i="3"/>
  <c r="EE49" i="3"/>
  <c r="FH49" i="3"/>
  <c r="EJ49" i="3"/>
  <c r="DG49" i="3"/>
  <c r="FM49" i="3"/>
  <c r="FT50" i="3"/>
  <c r="EQ51" i="3"/>
  <c r="FN52" i="3"/>
  <c r="DH52" i="3"/>
  <c r="EK52" i="3"/>
  <c r="DE52" i="3"/>
  <c r="EH52" i="3"/>
  <c r="FK52" i="3"/>
  <c r="EJ52" i="3"/>
  <c r="FM52" i="3"/>
  <c r="DG52" i="3"/>
  <c r="DM58" i="3"/>
  <c r="EP58" i="3"/>
  <c r="FS58" i="3"/>
  <c r="DD58" i="3"/>
  <c r="EG58" i="3"/>
  <c r="FJ58" i="3"/>
  <c r="EI58" i="3"/>
  <c r="DF58" i="3"/>
  <c r="FL58" i="3"/>
  <c r="FK68" i="3"/>
  <c r="DE68" i="3"/>
  <c r="EH68" i="3"/>
  <c r="AK34" i="9"/>
  <c r="DK68" i="3"/>
  <c r="EN68" i="3"/>
  <c r="FQ68" i="3"/>
  <c r="AQ34" i="9"/>
  <c r="EK68" i="3"/>
  <c r="FN68" i="3"/>
  <c r="DH68" i="3"/>
  <c r="AN34" i="9"/>
  <c r="DK55" i="3"/>
  <c r="FQ55" i="3"/>
  <c r="EN55" i="3"/>
  <c r="DB55" i="3"/>
  <c r="EE55" i="3"/>
  <c r="FH55" i="3"/>
  <c r="EK55" i="3"/>
  <c r="FN55" i="3"/>
  <c r="DH55" i="3"/>
  <c r="FK73" i="3"/>
  <c r="DE73" i="3"/>
  <c r="EH73" i="3"/>
  <c r="DK73" i="3"/>
  <c r="EN73" i="3"/>
  <c r="FQ73" i="3"/>
  <c r="EK73" i="3"/>
  <c r="FN73" i="3"/>
  <c r="DH73" i="3"/>
  <c r="FK81" i="3"/>
  <c r="DE81" i="3"/>
  <c r="EH81" i="3"/>
  <c r="DK81" i="3"/>
  <c r="EN81" i="3"/>
  <c r="FQ81" i="3"/>
  <c r="EK81" i="3"/>
  <c r="FN81" i="3"/>
  <c r="DH81" i="3"/>
  <c r="EM71" i="3"/>
  <c r="DJ71" i="3"/>
  <c r="FP71" i="3"/>
  <c r="FS71" i="3"/>
  <c r="DM71" i="3"/>
  <c r="EP71" i="3"/>
  <c r="EK71" i="3"/>
  <c r="FN71" i="3"/>
  <c r="DH71" i="3"/>
  <c r="FQ80" i="3"/>
  <c r="DK80" i="3"/>
  <c r="EN80" i="3"/>
  <c r="DM80" i="3"/>
  <c r="EP80" i="3"/>
  <c r="FS80" i="3"/>
  <c r="EI80" i="3"/>
  <c r="FL80" i="3"/>
  <c r="DF80" i="3"/>
  <c r="DG47" i="3"/>
  <c r="EJ47" i="3"/>
  <c r="FM47" i="3"/>
  <c r="FL47" i="3"/>
  <c r="DF47" i="3"/>
  <c r="EI47" i="3"/>
  <c r="FQ47" i="3"/>
  <c r="EN47" i="3"/>
  <c r="FP53" i="3"/>
  <c r="DJ53" i="3"/>
  <c r="EM53" i="3"/>
  <c r="FR53" i="3"/>
  <c r="EO53" i="3"/>
  <c r="DC53" i="3"/>
  <c r="EF53" i="3"/>
  <c r="FI53" i="3"/>
  <c r="DF57" i="3"/>
  <c r="EI57" i="3"/>
  <c r="FL57" i="3"/>
  <c r="EE57" i="3"/>
  <c r="DB57" i="3"/>
  <c r="FH57" i="3"/>
  <c r="FK57" i="3"/>
  <c r="DE57" i="3"/>
  <c r="EH57" i="3"/>
  <c r="DB60" i="3"/>
  <c r="EE60" i="3"/>
  <c r="FH60" i="3"/>
  <c r="DC60" i="3"/>
  <c r="FI60" i="3"/>
  <c r="EF60" i="3"/>
  <c r="DF60" i="3"/>
  <c r="EI60" i="3"/>
  <c r="FL60" i="3"/>
  <c r="FK66" i="3"/>
  <c r="DE66" i="3"/>
  <c r="EH66" i="3"/>
  <c r="DF66" i="3"/>
  <c r="EI66" i="3"/>
  <c r="FL66" i="3"/>
  <c r="DC66" i="3"/>
  <c r="EF66" i="3"/>
  <c r="FI66" i="3"/>
  <c r="FK79" i="3"/>
  <c r="DE79" i="3"/>
  <c r="EH79" i="3"/>
  <c r="DF79" i="3"/>
  <c r="EI79" i="3"/>
  <c r="FL79" i="3"/>
  <c r="DC79" i="3"/>
  <c r="EF79" i="3"/>
  <c r="FI79" i="3"/>
  <c r="FI70" i="3"/>
  <c r="DC70" i="3"/>
  <c r="EF70" i="3"/>
  <c r="DD70" i="3"/>
  <c r="EG70" i="3"/>
  <c r="FJ70" i="3"/>
  <c r="FM70" i="3"/>
  <c r="DG70" i="3"/>
  <c r="EJ70" i="3"/>
  <c r="FM76" i="3"/>
  <c r="DG76" i="3"/>
  <c r="EJ76" i="3"/>
  <c r="DH76" i="3"/>
  <c r="EK76" i="3"/>
  <c r="FN76" i="3"/>
  <c r="DE76" i="3"/>
  <c r="EH76" i="3"/>
  <c r="FK76" i="3"/>
  <c r="FJ72" i="3"/>
  <c r="EG72" i="3"/>
  <c r="DD72" i="3"/>
  <c r="DL72" i="3"/>
  <c r="EO72" i="3"/>
  <c r="FR72" i="3"/>
  <c r="FI72" i="3"/>
  <c r="DC72" i="3"/>
  <c r="EF72" i="3"/>
  <c r="AW54" i="3"/>
  <c r="BA54" i="3"/>
  <c r="BE54" i="3"/>
  <c r="AX54" i="3"/>
  <c r="BC54" i="3"/>
  <c r="BB54" i="3"/>
  <c r="BG54" i="3"/>
  <c r="AC54" i="3"/>
  <c r="BD54" i="3"/>
  <c r="AZ54" i="3"/>
  <c r="AY54" i="3"/>
  <c r="BF54" i="3"/>
  <c r="AC51" i="3"/>
  <c r="AY51" i="3"/>
  <c r="BC51" i="3"/>
  <c r="BG51" i="3"/>
  <c r="AW51" i="3"/>
  <c r="BB51" i="3"/>
  <c r="BA51" i="3"/>
  <c r="BF51" i="3"/>
  <c r="BD51" i="3"/>
  <c r="BE51" i="3"/>
  <c r="AZ51" i="3"/>
  <c r="AX51" i="3"/>
  <c r="AZ78" i="3"/>
  <c r="BD78" i="3"/>
  <c r="AC78" i="3"/>
  <c r="AY78" i="3"/>
  <c r="BC78" i="3"/>
  <c r="BG78" i="3"/>
  <c r="AX78" i="3"/>
  <c r="BB78" i="3"/>
  <c r="BF78" i="3"/>
  <c r="BE78" i="3"/>
  <c r="BA78" i="3"/>
  <c r="AW78" i="3"/>
  <c r="AZ70" i="3"/>
  <c r="BD70" i="3"/>
  <c r="AC70" i="3"/>
  <c r="AY70" i="3"/>
  <c r="BE70" i="3"/>
  <c r="AX70" i="3"/>
  <c r="BC70" i="3"/>
  <c r="AW70" i="3"/>
  <c r="BB70" i="3"/>
  <c r="BG70" i="3"/>
  <c r="BF70" i="3"/>
  <c r="BA70" i="3"/>
  <c r="AX79" i="3"/>
  <c r="BB79" i="3"/>
  <c r="BF79" i="3"/>
  <c r="AW79" i="3"/>
  <c r="BA79" i="3"/>
  <c r="BE79" i="3"/>
  <c r="AZ79" i="3"/>
  <c r="BD79" i="3"/>
  <c r="AC79" i="3"/>
  <c r="AY79" i="3"/>
  <c r="BG79" i="3"/>
  <c r="BC79" i="3"/>
  <c r="AZ65" i="3"/>
  <c r="BD65" i="3"/>
  <c r="AC65" i="3"/>
  <c r="AY65" i="3"/>
  <c r="BC65" i="3"/>
  <c r="BG65" i="3"/>
  <c r="AX65" i="3"/>
  <c r="BB65" i="3"/>
  <c r="BF65" i="3"/>
  <c r="BE65" i="3"/>
  <c r="BA65" i="3"/>
  <c r="AW65" i="3"/>
  <c r="AX64" i="3"/>
  <c r="BB64" i="3"/>
  <c r="BF64" i="3"/>
  <c r="AW64" i="3"/>
  <c r="BA64" i="3"/>
  <c r="BE64" i="3"/>
  <c r="AZ64" i="3"/>
  <c r="BD64" i="3"/>
  <c r="BG64" i="3"/>
  <c r="BC64" i="3"/>
  <c r="AC64" i="3"/>
  <c r="AY64" i="3"/>
  <c r="AX61" i="3"/>
  <c r="BB61" i="3"/>
  <c r="BF61" i="3"/>
  <c r="AZ61" i="3"/>
  <c r="BE61" i="3"/>
  <c r="AW61" i="3"/>
  <c r="BC61" i="3"/>
  <c r="BG61" i="3"/>
  <c r="AC61" i="3"/>
  <c r="BD61" i="3"/>
  <c r="BA61" i="3"/>
  <c r="AY61" i="3"/>
  <c r="DB54" i="3"/>
  <c r="EE54" i="3"/>
  <c r="FH54" i="3"/>
  <c r="FJ54" i="3"/>
  <c r="DD54" i="3"/>
  <c r="EG54" i="3"/>
  <c r="EJ54" i="3"/>
  <c r="DG54" i="3"/>
  <c r="FM54" i="3"/>
  <c r="DE56" i="3"/>
  <c r="FK56" i="3"/>
  <c r="EH56" i="3"/>
  <c r="DH56" i="3"/>
  <c r="EK56" i="3"/>
  <c r="FN56" i="3"/>
  <c r="EM56" i="3"/>
  <c r="DJ56" i="3"/>
  <c r="FP56" i="3"/>
  <c r="DJ62" i="3"/>
  <c r="EM62" i="3"/>
  <c r="FP62" i="3"/>
  <c r="FN62" i="3"/>
  <c r="DH62" i="3"/>
  <c r="EK62" i="3"/>
  <c r="EN62" i="3"/>
  <c r="DK62" i="3"/>
  <c r="FQ62" i="3"/>
  <c r="FM59" i="3"/>
  <c r="EJ59" i="3"/>
  <c r="DG59" i="3"/>
  <c r="DI59" i="3"/>
  <c r="EL59" i="3"/>
  <c r="FO59" i="3"/>
  <c r="EM59" i="3"/>
  <c r="FP59" i="3"/>
  <c r="DJ59" i="3"/>
  <c r="FO64" i="3"/>
  <c r="DI64" i="3"/>
  <c r="EL64" i="3"/>
  <c r="DB64" i="3"/>
  <c r="EE64" i="3"/>
  <c r="FH64" i="3"/>
  <c r="EO64" i="3"/>
  <c r="FR64" i="3"/>
  <c r="DL64" i="3"/>
  <c r="FO77" i="3"/>
  <c r="DI77" i="3"/>
  <c r="EL77" i="3"/>
  <c r="DB77" i="3"/>
  <c r="EE77" i="3"/>
  <c r="FH77" i="3"/>
  <c r="EO77" i="3"/>
  <c r="FR77" i="3"/>
  <c r="DL77" i="3"/>
  <c r="FI65" i="3"/>
  <c r="DC65" i="3"/>
  <c r="EF65" i="3"/>
  <c r="DD65" i="3"/>
  <c r="EG65" i="3"/>
  <c r="FJ65" i="3"/>
  <c r="EM65" i="3"/>
  <c r="FP65" i="3"/>
  <c r="DJ65" i="3"/>
  <c r="EL46" i="3"/>
  <c r="DI46" i="3"/>
  <c r="FO46" i="3"/>
  <c r="EJ46" i="3"/>
  <c r="DG46" i="3"/>
  <c r="FM46" i="3"/>
  <c r="FP46" i="3"/>
  <c r="EM46" i="3"/>
  <c r="DJ46" i="3"/>
  <c r="DF49" i="3"/>
  <c r="EI49" i="3"/>
  <c r="FL49" i="3"/>
  <c r="FN49" i="3"/>
  <c r="DH49" i="3"/>
  <c r="EK49" i="3"/>
  <c r="EN49" i="3"/>
  <c r="FQ49" i="3"/>
  <c r="N57" i="9" l="1"/>
  <c r="M60" i="9"/>
  <c r="D56" i="9"/>
  <c r="J56" i="9"/>
  <c r="AT80" i="9"/>
  <c r="AT117" i="9"/>
  <c r="FM77" i="3"/>
  <c r="D5" i="9"/>
  <c r="T195" i="9"/>
  <c r="AK195" i="9"/>
  <c r="AT122" i="9"/>
  <c r="EH77" i="3"/>
  <c r="AT85" i="9"/>
  <c r="AB190" i="9"/>
  <c r="AB191" i="9" s="1"/>
  <c r="AT136" i="9"/>
  <c r="AD195" i="9"/>
  <c r="N56" i="9"/>
  <c r="H5" i="9"/>
  <c r="AR171" i="9"/>
  <c r="AR182" i="9" s="1"/>
  <c r="AR185" i="9" s="1"/>
  <c r="AS195" i="9"/>
  <c r="H22" i="9"/>
  <c r="N21" i="9"/>
  <c r="D22" i="9"/>
  <c r="M22" i="9"/>
  <c r="AT96" i="9"/>
  <c r="G22" i="9"/>
  <c r="F5" i="9"/>
  <c r="O25" i="9"/>
  <c r="E23" i="9"/>
  <c r="J41" i="9"/>
  <c r="I23" i="9"/>
  <c r="E21" i="9"/>
  <c r="G5" i="9"/>
  <c r="J57" i="9"/>
  <c r="N5" i="9"/>
  <c r="P65" i="9"/>
  <c r="AH59" i="16"/>
  <c r="AH79" i="18"/>
  <c r="AQ78" i="18"/>
  <c r="AQ78" i="16"/>
  <c r="AR78" i="18"/>
  <c r="AR78" i="16"/>
  <c r="AK78" i="18"/>
  <c r="AK78" i="16"/>
  <c r="AK77" i="18"/>
  <c r="AK77" i="16"/>
  <c r="AP77" i="18"/>
  <c r="AP77" i="16"/>
  <c r="AM77" i="18"/>
  <c r="AM77" i="16"/>
  <c r="AM78" i="18"/>
  <c r="AM78" i="16"/>
  <c r="AS78" i="18"/>
  <c r="AS78" i="16"/>
  <c r="AP78" i="18"/>
  <c r="AP78" i="16"/>
  <c r="AS77" i="18"/>
  <c r="AS77" i="16"/>
  <c r="AU77" i="18"/>
  <c r="AU77" i="16"/>
  <c r="AR77" i="18"/>
  <c r="AR77" i="16"/>
  <c r="AM56" i="18"/>
  <c r="AM56" i="16"/>
  <c r="AO56" i="18"/>
  <c r="AO56" i="16"/>
  <c r="AP56" i="18"/>
  <c r="AP56" i="16"/>
  <c r="AS67" i="18"/>
  <c r="AS67" i="16"/>
  <c r="AP67" i="18"/>
  <c r="Y39" i="9" s="1"/>
  <c r="AP67" i="16"/>
  <c r="AM57" i="18"/>
  <c r="AM57" i="16"/>
  <c r="AO57" i="18"/>
  <c r="AO57" i="16"/>
  <c r="AQ57" i="18"/>
  <c r="AQ57" i="16"/>
  <c r="AU80" i="18"/>
  <c r="AD59" i="9" s="1"/>
  <c r="AU80" i="16"/>
  <c r="AN80" i="18"/>
  <c r="W59" i="9" s="1"/>
  <c r="AN80" i="16"/>
  <c r="AT80" i="18"/>
  <c r="AC59" i="9" s="1"/>
  <c r="AT80" i="16"/>
  <c r="AO79" i="18"/>
  <c r="AO79" i="16"/>
  <c r="AL79" i="18"/>
  <c r="AL79" i="16"/>
  <c r="EI77" i="3"/>
  <c r="Z76" i="18"/>
  <c r="Z76" i="16"/>
  <c r="AL13" i="9" s="1"/>
  <c r="AA11" i="9"/>
  <c r="AD76" i="18"/>
  <c r="AD76" i="16"/>
  <c r="AF68" i="18"/>
  <c r="AC9" i="9" s="1"/>
  <c r="AF68" i="16"/>
  <c r="G25" i="9"/>
  <c r="AH53" i="16"/>
  <c r="AH56" i="16"/>
  <c r="AH64" i="16"/>
  <c r="AH63" i="16"/>
  <c r="AH74" i="16"/>
  <c r="AH62" i="16"/>
  <c r="AH51" i="16"/>
  <c r="AH66" i="16"/>
  <c r="AH73" i="16"/>
  <c r="AH65" i="18"/>
  <c r="AH57" i="18"/>
  <c r="AH70" i="16"/>
  <c r="AO78" i="18"/>
  <c r="AO78" i="16"/>
  <c r="AL78" i="18"/>
  <c r="AL78" i="16"/>
  <c r="AT77" i="18"/>
  <c r="AT77" i="16"/>
  <c r="AQ77" i="18"/>
  <c r="AQ77" i="16"/>
  <c r="AN77" i="18"/>
  <c r="AN77" i="16"/>
  <c r="AS56" i="18"/>
  <c r="AS56" i="16"/>
  <c r="AQ56" i="18"/>
  <c r="AQ56" i="16"/>
  <c r="AL56" i="18"/>
  <c r="AL56" i="16"/>
  <c r="AQ67" i="18"/>
  <c r="Z39" i="9" s="1"/>
  <c r="AQ67" i="16"/>
  <c r="AO67" i="18"/>
  <c r="X39" i="9" s="1"/>
  <c r="AO67" i="16"/>
  <c r="AL67" i="18"/>
  <c r="U39" i="9" s="1"/>
  <c r="AL67" i="16"/>
  <c r="AS57" i="18"/>
  <c r="AS57" i="16"/>
  <c r="AU57" i="18"/>
  <c r="AU57" i="16"/>
  <c r="AL57" i="18"/>
  <c r="AL57" i="16"/>
  <c r="V55" i="9"/>
  <c r="AM80" i="18"/>
  <c r="V59" i="9" s="1"/>
  <c r="AM80" i="16"/>
  <c r="AS80" i="18"/>
  <c r="AS80" i="16"/>
  <c r="Y55" i="9"/>
  <c r="AP80" i="18"/>
  <c r="Y59" i="9" s="1"/>
  <c r="AP80" i="16"/>
  <c r="AS79" i="18"/>
  <c r="AS79" i="16"/>
  <c r="AU79" i="18"/>
  <c r="AU79" i="16"/>
  <c r="AR79" i="18"/>
  <c r="AR79" i="16"/>
  <c r="V11" i="9"/>
  <c r="Y76" i="18"/>
  <c r="V13" i="9" s="1"/>
  <c r="Y76" i="16"/>
  <c r="X77" i="18"/>
  <c r="X77" i="16"/>
  <c r="AH48" i="16"/>
  <c r="AH45" i="16"/>
  <c r="AH53" i="18"/>
  <c r="AH56" i="18"/>
  <c r="AH64" i="18"/>
  <c r="AH63" i="18"/>
  <c r="AH55" i="16"/>
  <c r="AH74" i="18"/>
  <c r="AH62" i="18"/>
  <c r="AH75" i="18"/>
  <c r="AH54" i="18"/>
  <c r="AH66" i="18"/>
  <c r="AH73" i="18"/>
  <c r="AH78" i="16"/>
  <c r="AH72" i="16"/>
  <c r="AH67" i="16"/>
  <c r="AH70" i="18"/>
  <c r="AO80" i="18"/>
  <c r="X59" i="9" s="1"/>
  <c r="AO80" i="16"/>
  <c r="AT79" i="18"/>
  <c r="AT79" i="16"/>
  <c r="AN79" i="18"/>
  <c r="AN79" i="16"/>
  <c r="DD77" i="3"/>
  <c r="X76" i="18"/>
  <c r="X76" i="16"/>
  <c r="W77" i="18"/>
  <c r="AH77" i="18" s="1"/>
  <c r="W77" i="16"/>
  <c r="AH61" i="18"/>
  <c r="AH52" i="18"/>
  <c r="AH75" i="16"/>
  <c r="AH51" i="18"/>
  <c r="AH58" i="16"/>
  <c r="AH71" i="16"/>
  <c r="AH69" i="16"/>
  <c r="AH46" i="16"/>
  <c r="AH54" i="16"/>
  <c r="AH57" i="16"/>
  <c r="AH47" i="16"/>
  <c r="AH60" i="16"/>
  <c r="AH78" i="18"/>
  <c r="AH72" i="18"/>
  <c r="AH67" i="18"/>
  <c r="AN56" i="18"/>
  <c r="AN56" i="16"/>
  <c r="AK56" i="18"/>
  <c r="AK56" i="16"/>
  <c r="AU67" i="18"/>
  <c r="AD39" i="9" s="1"/>
  <c r="AU67" i="16"/>
  <c r="AR67" i="18"/>
  <c r="AA39" i="9" s="1"/>
  <c r="AR67" i="16"/>
  <c r="AK67" i="18"/>
  <c r="T39" i="9" s="1"/>
  <c r="AK67" i="16"/>
  <c r="AP57" i="18"/>
  <c r="AP57" i="16"/>
  <c r="AR57" i="18"/>
  <c r="AR57" i="16"/>
  <c r="Z55" i="9"/>
  <c r="AQ80" i="18"/>
  <c r="Z59" i="9" s="1"/>
  <c r="AQ80" i="16"/>
  <c r="AL80" i="18"/>
  <c r="U59" i="9" s="1"/>
  <c r="AL80" i="16"/>
  <c r="AQ79" i="18"/>
  <c r="AQ79" i="16"/>
  <c r="AU78" i="18"/>
  <c r="AU78" i="16"/>
  <c r="AN78" i="18"/>
  <c r="AN78" i="16"/>
  <c r="AT78" i="18"/>
  <c r="AT78" i="16"/>
  <c r="AO77" i="18"/>
  <c r="AO77" i="16"/>
  <c r="AL77" i="18"/>
  <c r="AL77" i="16"/>
  <c r="AR56" i="18"/>
  <c r="AR56" i="16"/>
  <c r="AU56" i="18"/>
  <c r="AU56" i="16"/>
  <c r="AT56" i="18"/>
  <c r="AT56" i="16"/>
  <c r="AM67" i="18"/>
  <c r="V39" i="9" s="1"/>
  <c r="AM67" i="16"/>
  <c r="AN67" i="18"/>
  <c r="AN67" i="16"/>
  <c r="AT67" i="18"/>
  <c r="AT67" i="16"/>
  <c r="AT57" i="18"/>
  <c r="AT57" i="16"/>
  <c r="AK57" i="18"/>
  <c r="AK57" i="16"/>
  <c r="AN57" i="18"/>
  <c r="AN57" i="16"/>
  <c r="AR80" i="18"/>
  <c r="AA59" i="9" s="1"/>
  <c r="AR80" i="16"/>
  <c r="T55" i="9"/>
  <c r="AK80" i="18"/>
  <c r="T59" i="9" s="1"/>
  <c r="AK80" i="16"/>
  <c r="AK79" i="18"/>
  <c r="AK79" i="16"/>
  <c r="AP79" i="18"/>
  <c r="AP79" i="16"/>
  <c r="AM79" i="18"/>
  <c r="AM79" i="16"/>
  <c r="X11" i="9"/>
  <c r="AA76" i="18"/>
  <c r="X13" i="9" s="1"/>
  <c r="AA76" i="16"/>
  <c r="EL69" i="3"/>
  <c r="AC68" i="18"/>
  <c r="AC68" i="16"/>
  <c r="AO9" i="9" s="1"/>
  <c r="AH52" i="16"/>
  <c r="AH59" i="18"/>
  <c r="AH48" i="18"/>
  <c r="AH45" i="18"/>
  <c r="AH61" i="16"/>
  <c r="AH58" i="18"/>
  <c r="AH55" i="18"/>
  <c r="AH71" i="18"/>
  <c r="AH69" i="18"/>
  <c r="AH46" i="18"/>
  <c r="AH47" i="18"/>
  <c r="AH60" i="18"/>
  <c r="AH65" i="16"/>
  <c r="AH79" i="16"/>
  <c r="P27" i="9"/>
  <c r="N60" i="9"/>
  <c r="M41" i="9"/>
  <c r="M5" i="9"/>
  <c r="P30" i="9"/>
  <c r="Q30" i="9" s="1"/>
  <c r="O5" i="9"/>
  <c r="O21" i="9"/>
  <c r="M21" i="9"/>
  <c r="N25" i="9"/>
  <c r="L21" i="9"/>
  <c r="F21" i="9"/>
  <c r="J21" i="9"/>
  <c r="I22" i="9"/>
  <c r="I41" i="9"/>
  <c r="K5" i="9"/>
  <c r="P6" i="9"/>
  <c r="K21" i="9"/>
  <c r="L22" i="9"/>
  <c r="E22" i="9"/>
  <c r="J25" i="9"/>
  <c r="F25" i="9"/>
  <c r="K25" i="9"/>
  <c r="L5" i="9"/>
  <c r="D25" i="9"/>
  <c r="I5" i="9"/>
  <c r="D21" i="9"/>
  <c r="P33" i="9"/>
  <c r="G21" i="9"/>
  <c r="G56" i="9"/>
  <c r="L56" i="9"/>
  <c r="E57" i="9"/>
  <c r="I58" i="9"/>
  <c r="I56" i="9"/>
  <c r="AE60" i="9"/>
  <c r="AS68" i="18"/>
  <c r="AS68" i="16"/>
  <c r="AL68" i="16"/>
  <c r="AL68" i="18"/>
  <c r="AN76" i="18"/>
  <c r="AN76" i="16"/>
  <c r="AP71" i="18"/>
  <c r="AP71" i="16"/>
  <c r="AO71" i="18"/>
  <c r="AO71" i="16"/>
  <c r="AL75" i="18"/>
  <c r="AL75" i="16"/>
  <c r="AU70" i="18"/>
  <c r="AU70" i="16"/>
  <c r="AT70" i="16"/>
  <c r="AT70" i="18"/>
  <c r="AN74" i="18"/>
  <c r="AN74" i="16"/>
  <c r="AT74" i="18"/>
  <c r="AT74" i="16"/>
  <c r="AS73" i="16"/>
  <c r="AS73" i="18"/>
  <c r="AQ72" i="16"/>
  <c r="AQ72" i="18"/>
  <c r="AO72" i="18"/>
  <c r="AO72" i="16"/>
  <c r="AL72" i="16"/>
  <c r="AL72" i="18"/>
  <c r="AU69" i="16"/>
  <c r="AU69" i="18"/>
  <c r="AL69" i="16"/>
  <c r="AL69" i="18"/>
  <c r="AR69" i="18"/>
  <c r="AR69" i="16"/>
  <c r="AM68" i="16"/>
  <c r="AM68" i="18"/>
  <c r="AP68" i="16"/>
  <c r="AP68" i="18"/>
  <c r="AR68" i="18"/>
  <c r="AR68" i="16"/>
  <c r="AQ76" i="16"/>
  <c r="AQ76" i="18"/>
  <c r="AS76" i="18"/>
  <c r="AS76" i="16"/>
  <c r="AP76" i="16"/>
  <c r="AP76" i="18"/>
  <c r="AU71" i="16"/>
  <c r="AU71" i="18"/>
  <c r="AM71" i="18"/>
  <c r="AM71" i="16"/>
  <c r="AR71" i="16"/>
  <c r="AR71" i="18"/>
  <c r="AO75" i="16"/>
  <c r="AO75" i="18"/>
  <c r="AU75" i="16"/>
  <c r="AU75" i="18"/>
  <c r="AR75" i="16"/>
  <c r="AR75" i="18"/>
  <c r="AQ70" i="18"/>
  <c r="AQ70" i="16"/>
  <c r="AP70" i="18"/>
  <c r="AP70" i="16"/>
  <c r="AQ74" i="18"/>
  <c r="AQ74" i="16"/>
  <c r="AS74" i="16"/>
  <c r="AS74" i="18"/>
  <c r="AP74" i="18"/>
  <c r="AP74" i="16"/>
  <c r="AK73" i="16"/>
  <c r="AK73" i="18"/>
  <c r="AU73" i="16"/>
  <c r="AU73" i="18"/>
  <c r="AR73" i="18"/>
  <c r="AR73" i="16"/>
  <c r="AU72" i="16"/>
  <c r="AU72" i="18"/>
  <c r="AR72" i="18"/>
  <c r="AR72" i="16"/>
  <c r="AK72" i="18"/>
  <c r="AK72" i="16"/>
  <c r="G41" i="9"/>
  <c r="L58" i="9"/>
  <c r="AO69" i="16"/>
  <c r="AO69" i="18"/>
  <c r="AK69" i="16"/>
  <c r="AK69" i="18"/>
  <c r="AM69" i="18"/>
  <c r="AM69" i="16"/>
  <c r="AO68" i="18"/>
  <c r="AO68" i="16"/>
  <c r="AQ68" i="16"/>
  <c r="AQ68" i="18"/>
  <c r="AR76" i="18"/>
  <c r="AR76" i="16"/>
  <c r="AK76" i="18"/>
  <c r="AK76" i="16"/>
  <c r="AK71" i="18"/>
  <c r="AK71" i="16"/>
  <c r="AL71" i="18"/>
  <c r="AL71" i="16"/>
  <c r="AT71" i="18"/>
  <c r="AT71" i="16"/>
  <c r="AS75" i="18"/>
  <c r="AS75" i="16"/>
  <c r="AP75" i="18"/>
  <c r="AP75" i="16"/>
  <c r="AM75" i="16"/>
  <c r="AM75" i="18"/>
  <c r="AO70" i="16"/>
  <c r="AO70" i="18"/>
  <c r="AR70" i="16"/>
  <c r="AR70" i="18"/>
  <c r="AN70" i="16"/>
  <c r="AN70" i="18"/>
  <c r="AM74" i="18"/>
  <c r="AM74" i="16"/>
  <c r="AR74" i="16"/>
  <c r="AR74" i="18"/>
  <c r="AK74" i="16"/>
  <c r="AK74" i="18"/>
  <c r="AO73" i="16"/>
  <c r="AO73" i="18"/>
  <c r="AP73" i="16"/>
  <c r="AP73" i="18"/>
  <c r="AT69" i="16"/>
  <c r="AT69" i="18"/>
  <c r="AQ69" i="18"/>
  <c r="AQ69" i="16"/>
  <c r="AU68" i="16"/>
  <c r="AU68" i="18"/>
  <c r="AM76" i="16"/>
  <c r="AM76" i="18"/>
  <c r="AT76" i="16"/>
  <c r="AT76" i="18"/>
  <c r="AS71" i="18"/>
  <c r="AS71" i="16"/>
  <c r="AK75" i="18"/>
  <c r="AK75" i="16"/>
  <c r="AM70" i="18"/>
  <c r="AM70" i="16"/>
  <c r="AL73" i="16"/>
  <c r="AL73" i="18"/>
  <c r="AP69" i="16"/>
  <c r="AP69" i="18"/>
  <c r="AS69" i="18"/>
  <c r="AS69" i="16"/>
  <c r="AN69" i="18"/>
  <c r="AN69" i="16"/>
  <c r="AT68" i="16"/>
  <c r="AT68" i="18"/>
  <c r="AK68" i="18"/>
  <c r="AK68" i="16"/>
  <c r="AN68" i="18"/>
  <c r="AN68" i="16"/>
  <c r="AU76" i="16"/>
  <c r="AU76" i="18"/>
  <c r="AO76" i="18"/>
  <c r="AO76" i="16"/>
  <c r="AL76" i="16"/>
  <c r="AL76" i="18"/>
  <c r="AQ71" i="16"/>
  <c r="AQ71" i="18"/>
  <c r="AN71" i="16"/>
  <c r="AN71" i="18"/>
  <c r="AT75" i="18"/>
  <c r="AT75" i="16"/>
  <c r="AQ75" i="16"/>
  <c r="AQ75" i="18"/>
  <c r="AN75" i="16"/>
  <c r="AN75" i="18"/>
  <c r="AK70" i="16"/>
  <c r="AK70" i="18"/>
  <c r="AS70" i="16"/>
  <c r="AS70" i="18"/>
  <c r="AL70" i="18"/>
  <c r="AL70" i="16"/>
  <c r="AU74" i="18"/>
  <c r="AU74" i="16"/>
  <c r="AO74" i="16"/>
  <c r="AO74" i="18"/>
  <c r="AL74" i="16"/>
  <c r="AL74" i="18"/>
  <c r="AT73" i="16"/>
  <c r="AT73" i="18"/>
  <c r="AQ73" i="18"/>
  <c r="AQ73" i="16"/>
  <c r="AN73" i="18"/>
  <c r="AN73" i="16"/>
  <c r="AM72" i="16"/>
  <c r="AM72" i="18"/>
  <c r="AN72" i="16"/>
  <c r="AN72" i="18"/>
  <c r="AT72" i="16"/>
  <c r="AT72" i="18"/>
  <c r="D57" i="9"/>
  <c r="D58" i="9"/>
  <c r="I57" i="9"/>
  <c r="K57" i="9"/>
  <c r="H58" i="9"/>
  <c r="O41" i="9"/>
  <c r="AM73" i="18"/>
  <c r="AM73" i="16"/>
  <c r="AS72" i="18"/>
  <c r="AS72" i="16"/>
  <c r="AP72" i="16"/>
  <c r="AP72" i="18"/>
  <c r="N40" i="9"/>
  <c r="I60" i="9"/>
  <c r="AS60" i="18"/>
  <c r="AS60" i="16"/>
  <c r="AU63" i="18"/>
  <c r="AU63" i="16"/>
  <c r="AO63" i="18"/>
  <c r="AO63" i="16"/>
  <c r="AL63" i="18"/>
  <c r="AL63" i="16"/>
  <c r="AT64" i="16"/>
  <c r="AT64" i="18"/>
  <c r="AQ64" i="16"/>
  <c r="AQ64" i="18"/>
  <c r="AN64" i="18"/>
  <c r="AN64" i="16"/>
  <c r="AO59" i="16"/>
  <c r="AO59" i="18"/>
  <c r="AM59" i="18"/>
  <c r="AM59" i="16"/>
  <c r="AL59" i="18"/>
  <c r="AL59" i="16"/>
  <c r="AO62" i="16"/>
  <c r="AO62" i="18"/>
  <c r="AT58" i="16"/>
  <c r="AT58" i="18"/>
  <c r="AK58" i="16"/>
  <c r="AK58" i="18"/>
  <c r="AN58" i="18"/>
  <c r="AN58" i="16"/>
  <c r="AM61" i="16"/>
  <c r="AM61" i="18"/>
  <c r="AU61" i="18"/>
  <c r="AU61" i="16"/>
  <c r="AK61" i="18"/>
  <c r="AK61" i="16"/>
  <c r="AU65" i="16"/>
  <c r="AU65" i="18"/>
  <c r="AN65" i="18"/>
  <c r="AN65" i="16"/>
  <c r="AT65" i="16"/>
  <c r="AT65" i="18"/>
  <c r="AO66" i="16"/>
  <c r="AO66" i="18"/>
  <c r="AL66" i="18"/>
  <c r="AL66" i="16"/>
  <c r="AO60" i="18"/>
  <c r="AO60" i="16"/>
  <c r="AQ60" i="16"/>
  <c r="AQ60" i="18"/>
  <c r="AT60" i="16"/>
  <c r="AT60" i="18"/>
  <c r="AN63" i="16"/>
  <c r="AN63" i="18"/>
  <c r="AT63" i="18"/>
  <c r="AT63" i="16"/>
  <c r="AO64" i="18"/>
  <c r="AO64" i="16"/>
  <c r="AL64" i="18"/>
  <c r="AL64" i="16"/>
  <c r="AS59" i="16"/>
  <c r="AS59" i="18"/>
  <c r="AK59" i="16"/>
  <c r="AK59" i="18"/>
  <c r="AT59" i="18"/>
  <c r="AT59" i="16"/>
  <c r="AS62" i="16"/>
  <c r="AS62" i="18"/>
  <c r="AK62" i="16"/>
  <c r="AK62" i="18"/>
  <c r="AQ62" i="18"/>
  <c r="AQ62" i="16"/>
  <c r="AS58" i="16"/>
  <c r="AS58" i="18"/>
  <c r="AU58" i="18"/>
  <c r="AU58" i="16"/>
  <c r="AL58" i="16"/>
  <c r="AL58" i="18"/>
  <c r="AQ61" i="18"/>
  <c r="AQ61" i="16"/>
  <c r="AT61" i="16"/>
  <c r="AT61" i="18"/>
  <c r="AS61" i="16"/>
  <c r="AS61" i="18"/>
  <c r="AO65" i="16"/>
  <c r="AO65" i="18"/>
  <c r="AL65" i="16"/>
  <c r="AL65" i="18"/>
  <c r="AT66" i="18"/>
  <c r="AT66" i="16"/>
  <c r="AQ66" i="18"/>
  <c r="AQ66" i="16"/>
  <c r="AN66" i="16"/>
  <c r="AN66" i="18"/>
  <c r="AR60" i="18"/>
  <c r="AR60" i="16"/>
  <c r="AK60" i="18"/>
  <c r="AK60" i="16"/>
  <c r="AP60" i="18"/>
  <c r="AP60" i="16"/>
  <c r="AQ63" i="18"/>
  <c r="AQ63" i="16"/>
  <c r="AS63" i="16"/>
  <c r="AS63" i="18"/>
  <c r="AP63" i="18"/>
  <c r="AP63" i="16"/>
  <c r="AS64" i="18"/>
  <c r="AS64" i="16"/>
  <c r="AU64" i="16"/>
  <c r="AU64" i="18"/>
  <c r="AR64" i="18"/>
  <c r="AR64" i="16"/>
  <c r="AU59" i="18"/>
  <c r="AU59" i="16"/>
  <c r="AR59" i="16"/>
  <c r="AR59" i="18"/>
  <c r="AP59" i="18"/>
  <c r="AP59" i="16"/>
  <c r="AT62" i="16"/>
  <c r="AT62" i="18"/>
  <c r="AR62" i="18"/>
  <c r="AR62" i="16"/>
  <c r="AM62" i="18"/>
  <c r="AM62" i="16"/>
  <c r="AP58" i="16"/>
  <c r="AP58" i="18"/>
  <c r="AR58" i="18"/>
  <c r="AR58" i="16"/>
  <c r="AR61" i="18"/>
  <c r="AR61" i="16"/>
  <c r="AN61" i="18"/>
  <c r="AN61" i="16"/>
  <c r="AO61" i="18"/>
  <c r="AO61" i="16"/>
  <c r="AQ65" i="18"/>
  <c r="AQ65" i="16"/>
  <c r="AR65" i="18"/>
  <c r="AR65" i="16"/>
  <c r="AK65" i="18"/>
  <c r="AK65" i="16"/>
  <c r="AK66" i="16"/>
  <c r="AK66" i="18"/>
  <c r="AP66" i="18"/>
  <c r="AP66" i="16"/>
  <c r="AM66" i="18"/>
  <c r="AM66" i="16"/>
  <c r="AL60" i="18"/>
  <c r="AL60" i="16"/>
  <c r="AL62" i="16"/>
  <c r="AL62" i="18"/>
  <c r="AM60" i="16"/>
  <c r="AM60" i="18"/>
  <c r="AU60" i="16"/>
  <c r="AU60" i="18"/>
  <c r="AN60" i="16"/>
  <c r="AN60" i="18"/>
  <c r="AM63" i="18"/>
  <c r="AM63" i="16"/>
  <c r="AR63" i="16"/>
  <c r="AR63" i="18"/>
  <c r="AK63" i="16"/>
  <c r="AK63" i="18"/>
  <c r="AK64" i="18"/>
  <c r="AK64" i="16"/>
  <c r="AP64" i="16"/>
  <c r="AP64" i="18"/>
  <c r="AM64" i="16"/>
  <c r="AM64" i="18"/>
  <c r="AN59" i="16"/>
  <c r="AN59" i="18"/>
  <c r="AQ59" i="18"/>
  <c r="AQ59" i="16"/>
  <c r="AN62" i="16"/>
  <c r="AN62" i="18"/>
  <c r="AP62" i="16"/>
  <c r="AP62" i="18"/>
  <c r="AU62" i="18"/>
  <c r="AU62" i="16"/>
  <c r="AM58" i="18"/>
  <c r="AM58" i="16"/>
  <c r="AO58" i="16"/>
  <c r="AO58" i="18"/>
  <c r="AQ58" i="18"/>
  <c r="AQ58" i="16"/>
  <c r="AL61" i="16"/>
  <c r="AL61" i="18"/>
  <c r="AP61" i="16"/>
  <c r="AP61" i="18"/>
  <c r="AM65" i="18"/>
  <c r="AM65" i="16"/>
  <c r="AS65" i="16"/>
  <c r="AS65" i="18"/>
  <c r="AP65" i="16"/>
  <c r="AP65" i="18"/>
  <c r="AS66" i="16"/>
  <c r="AS66" i="18"/>
  <c r="AU66" i="18"/>
  <c r="AU66" i="16"/>
  <c r="AR66" i="16"/>
  <c r="AR66" i="18"/>
  <c r="AN50" i="18"/>
  <c r="AN50" i="16"/>
  <c r="AO50" i="16"/>
  <c r="AO50" i="18"/>
  <c r="AQ50" i="18"/>
  <c r="AQ50" i="16"/>
  <c r="AM53" i="16"/>
  <c r="AM53" i="18"/>
  <c r="AU53" i="16"/>
  <c r="AU53" i="18"/>
  <c r="AS53" i="18"/>
  <c r="AS53" i="16"/>
  <c r="AQ49" i="16"/>
  <c r="AQ49" i="18"/>
  <c r="AM49" i="16"/>
  <c r="AM49" i="18"/>
  <c r="AS49" i="18"/>
  <c r="AS49" i="16"/>
  <c r="AQ45" i="16"/>
  <c r="AQ45" i="18"/>
  <c r="AS45" i="16"/>
  <c r="AS45" i="18"/>
  <c r="AR45" i="18"/>
  <c r="AR45" i="16"/>
  <c r="AT48" i="16"/>
  <c r="AT48" i="18"/>
  <c r="AS48" i="18"/>
  <c r="AS48" i="16"/>
  <c r="AN47" i="16"/>
  <c r="AN47" i="18"/>
  <c r="AP47" i="18"/>
  <c r="AP47" i="16"/>
  <c r="AU47" i="18"/>
  <c r="AU47" i="16"/>
  <c r="AM54" i="18"/>
  <c r="AM54" i="16"/>
  <c r="AU54" i="18"/>
  <c r="AU54" i="16"/>
  <c r="AL54" i="16"/>
  <c r="AL54" i="18"/>
  <c r="AL52" i="18"/>
  <c r="AL52" i="16"/>
  <c r="AO52" i="18"/>
  <c r="AO52" i="16"/>
  <c r="AM55" i="16"/>
  <c r="AM55" i="18"/>
  <c r="AU55" i="18"/>
  <c r="AU55" i="16"/>
  <c r="AN55" i="16"/>
  <c r="AN55" i="18"/>
  <c r="AK46" i="16"/>
  <c r="AK46" i="18"/>
  <c r="AO46" i="16"/>
  <c r="AO46" i="18"/>
  <c r="AN51" i="16"/>
  <c r="AN51" i="18"/>
  <c r="AQ51" i="18"/>
  <c r="AQ51" i="16"/>
  <c r="F60" i="9"/>
  <c r="AK50" i="16"/>
  <c r="AK50" i="18"/>
  <c r="AR53" i="18"/>
  <c r="AR53" i="16"/>
  <c r="AQ53" i="16"/>
  <c r="AQ53" i="18"/>
  <c r="AL49" i="16"/>
  <c r="AL49" i="18"/>
  <c r="AK49" i="18"/>
  <c r="AK49" i="16"/>
  <c r="AM45" i="16"/>
  <c r="AM45" i="18"/>
  <c r="AS50" i="16"/>
  <c r="AS50" i="18"/>
  <c r="AP50" i="18"/>
  <c r="AP50" i="16"/>
  <c r="AM50" i="18"/>
  <c r="AM50" i="16"/>
  <c r="AN53" i="18"/>
  <c r="AN53" i="16"/>
  <c r="AP53" i="16"/>
  <c r="AP53" i="18"/>
  <c r="AO53" i="18"/>
  <c r="AO53" i="16"/>
  <c r="AU49" i="16"/>
  <c r="AU49" i="18"/>
  <c r="AO49" i="18"/>
  <c r="AO49" i="16"/>
  <c r="AP45" i="16"/>
  <c r="AP45" i="18"/>
  <c r="AL45" i="16"/>
  <c r="AL45" i="18"/>
  <c r="AK45" i="18"/>
  <c r="AK45" i="16"/>
  <c r="AQ48" i="16"/>
  <c r="AQ48" i="18"/>
  <c r="AN48" i="16"/>
  <c r="AN48" i="18"/>
  <c r="AO48" i="18"/>
  <c r="AO48" i="16"/>
  <c r="AR47" i="16"/>
  <c r="AR47" i="18"/>
  <c r="AL47" i="18"/>
  <c r="AL47" i="16"/>
  <c r="AS47" i="16"/>
  <c r="AS47" i="18"/>
  <c r="AQ54" i="18"/>
  <c r="AQ54" i="16"/>
  <c r="AO54" i="16"/>
  <c r="AO54" i="18"/>
  <c r="AR52" i="16"/>
  <c r="AR52" i="18"/>
  <c r="AS52" i="18"/>
  <c r="AS52" i="16"/>
  <c r="AU52" i="16"/>
  <c r="AU52" i="18"/>
  <c r="AL55" i="18"/>
  <c r="AL55" i="16"/>
  <c r="AP55" i="18"/>
  <c r="AP55" i="16"/>
  <c r="AS46" i="16"/>
  <c r="AS46" i="18"/>
  <c r="AT46" i="16"/>
  <c r="AT46" i="18"/>
  <c r="AR46" i="18"/>
  <c r="AR46" i="16"/>
  <c r="AP51" i="18"/>
  <c r="AP51" i="16"/>
  <c r="AL51" i="18"/>
  <c r="AL51" i="16"/>
  <c r="AS51" i="16"/>
  <c r="AS51" i="18"/>
  <c r="O60" i="9"/>
  <c r="AU46" i="18"/>
  <c r="AU46" i="16"/>
  <c r="AM46" i="18"/>
  <c r="AM46" i="16"/>
  <c r="AN46" i="18"/>
  <c r="AN46" i="16"/>
  <c r="AT51" i="18"/>
  <c r="AT51" i="16"/>
  <c r="AR51" i="16"/>
  <c r="AR51" i="18"/>
  <c r="AO51" i="16"/>
  <c r="AO51" i="18"/>
  <c r="AR50" i="18"/>
  <c r="AR50" i="16"/>
  <c r="AK53" i="18"/>
  <c r="AK53" i="16"/>
  <c r="AT49" i="16"/>
  <c r="AT49" i="18"/>
  <c r="AO45" i="18"/>
  <c r="AO45" i="16"/>
  <c r="AR48" i="16"/>
  <c r="AR48" i="18"/>
  <c r="AU48" i="16"/>
  <c r="AU48" i="18"/>
  <c r="AK48" i="18"/>
  <c r="AK48" i="16"/>
  <c r="AT47" i="18"/>
  <c r="AT47" i="16"/>
  <c r="AK47" i="18"/>
  <c r="AK47" i="16"/>
  <c r="AK54" i="16"/>
  <c r="AK54" i="18"/>
  <c r="AS54" i="16"/>
  <c r="AS54" i="18"/>
  <c r="AT54" i="16"/>
  <c r="AT54" i="18"/>
  <c r="AK52" i="18"/>
  <c r="AK52" i="16"/>
  <c r="AN52" i="16"/>
  <c r="AN52" i="18"/>
  <c r="AQ52" i="16"/>
  <c r="AQ52" i="18"/>
  <c r="AQ55" i="18"/>
  <c r="AQ55" i="16"/>
  <c r="AT55" i="18"/>
  <c r="AT55" i="16"/>
  <c r="AK55" i="16"/>
  <c r="AK55" i="18"/>
  <c r="AL50" i="18"/>
  <c r="AL50" i="16"/>
  <c r="AT50" i="16"/>
  <c r="AT50" i="18"/>
  <c r="AU50" i="18"/>
  <c r="AU50" i="16"/>
  <c r="AT53" i="16"/>
  <c r="AT53" i="18"/>
  <c r="AL53" i="16"/>
  <c r="AL53" i="18"/>
  <c r="AP49" i="16"/>
  <c r="AP49" i="18"/>
  <c r="AR49" i="18"/>
  <c r="AR49" i="16"/>
  <c r="AN49" i="18"/>
  <c r="AN49" i="16"/>
  <c r="AT45" i="16"/>
  <c r="AT45" i="18"/>
  <c r="AN45" i="18"/>
  <c r="AN45" i="16"/>
  <c r="AU45" i="16"/>
  <c r="AU45" i="18"/>
  <c r="AM48" i="16"/>
  <c r="AM48" i="18"/>
  <c r="AL48" i="16"/>
  <c r="AL48" i="18"/>
  <c r="AP48" i="18"/>
  <c r="AP48" i="16"/>
  <c r="AQ47" i="18"/>
  <c r="AQ47" i="16"/>
  <c r="AO47" i="16"/>
  <c r="AO47" i="18"/>
  <c r="AM47" i="18"/>
  <c r="AM47" i="16"/>
  <c r="AR54" i="18"/>
  <c r="AR54" i="16"/>
  <c r="AN54" i="18"/>
  <c r="AN54" i="16"/>
  <c r="AP54" i="18"/>
  <c r="AP54" i="16"/>
  <c r="AP52" i="18"/>
  <c r="AP52" i="16"/>
  <c r="AT52" i="18"/>
  <c r="AT52" i="16"/>
  <c r="AM52" i="16"/>
  <c r="AM52" i="18"/>
  <c r="AS55" i="16"/>
  <c r="AS55" i="18"/>
  <c r="AO55" i="18"/>
  <c r="AO55" i="16"/>
  <c r="AR55" i="16"/>
  <c r="AR55" i="18"/>
  <c r="AQ46" i="18"/>
  <c r="AQ46" i="16"/>
  <c r="AP46" i="16"/>
  <c r="AP46" i="18"/>
  <c r="AL46" i="16"/>
  <c r="AL46" i="18"/>
  <c r="AU51" i="18"/>
  <c r="AU51" i="16"/>
  <c r="AM51" i="18"/>
  <c r="AM51" i="16"/>
  <c r="AK51" i="18"/>
  <c r="AK51" i="16"/>
  <c r="E56" i="9"/>
  <c r="E41" i="9"/>
  <c r="H41" i="9"/>
  <c r="I40" i="9"/>
  <c r="G40" i="9"/>
  <c r="G57" i="9"/>
  <c r="K41" i="9"/>
  <c r="M57" i="9"/>
  <c r="K58" i="9"/>
  <c r="F56" i="9"/>
  <c r="H56" i="9"/>
  <c r="F41" i="9"/>
  <c r="K56" i="9"/>
  <c r="F58" i="9"/>
  <c r="L57" i="9"/>
  <c r="H60" i="9"/>
  <c r="N41" i="9"/>
  <c r="M56" i="9"/>
  <c r="O56" i="9"/>
  <c r="O57" i="9"/>
  <c r="J58" i="9"/>
  <c r="M58" i="9"/>
  <c r="O58" i="9"/>
  <c r="G58" i="9"/>
  <c r="K40" i="9"/>
  <c r="E60" i="9"/>
  <c r="D41" i="9"/>
  <c r="F57" i="9"/>
  <c r="N58" i="9"/>
  <c r="L41" i="9"/>
  <c r="H40" i="9"/>
  <c r="H57" i="9"/>
  <c r="E58" i="9"/>
  <c r="G60" i="9"/>
  <c r="J60" i="9"/>
  <c r="AT90" i="9"/>
  <c r="AT84" i="9"/>
  <c r="AT119" i="9"/>
  <c r="AT123" i="9"/>
  <c r="AT128" i="9"/>
  <c r="AT118" i="9"/>
  <c r="AT139" i="9"/>
  <c r="AE25" i="9"/>
  <c r="AT125" i="9"/>
  <c r="EJ77" i="3"/>
  <c r="EG78" i="3"/>
  <c r="FK77" i="3"/>
  <c r="FK5" i="3" s="1"/>
  <c r="FK2" i="3" s="1"/>
  <c r="AT97" i="9"/>
  <c r="AU27" i="9"/>
  <c r="AT60" i="9"/>
  <c r="P60" i="9" s="1"/>
  <c r="AT134" i="9"/>
  <c r="AH194" i="21"/>
  <c r="T194" i="9"/>
  <c r="DJ77" i="3"/>
  <c r="FP77" i="3"/>
  <c r="AP10" i="9"/>
  <c r="Z10" i="9"/>
  <c r="AR4" i="9"/>
  <c r="AQ14" i="9"/>
  <c r="AL4" i="9"/>
  <c r="H4" i="9" s="1"/>
  <c r="AH4" i="9"/>
  <c r="D4" i="9" s="1"/>
  <c r="AT135" i="9"/>
  <c r="AP4" i="9"/>
  <c r="AM10" i="9"/>
  <c r="Y14" i="9"/>
  <c r="AO4" i="9"/>
  <c r="AR19" i="9"/>
  <c r="AI4" i="9"/>
  <c r="W10" i="9"/>
  <c r="AP15" i="9"/>
  <c r="DD78" i="3"/>
  <c r="AR15" i="9"/>
  <c r="AH14" i="9"/>
  <c r="AA19" i="9"/>
  <c r="AB14" i="9"/>
  <c r="X19" i="9"/>
  <c r="AC15" i="9"/>
  <c r="U19" i="9"/>
  <c r="AC14" i="9"/>
  <c r="AL15" i="9"/>
  <c r="AS4" i="9"/>
  <c r="FJ78" i="3"/>
  <c r="AT101" i="9"/>
  <c r="AH15" i="9"/>
  <c r="U15" i="9"/>
  <c r="AB10" i="9"/>
  <c r="Z15" i="9"/>
  <c r="AH10" i="9"/>
  <c r="AM15" i="9"/>
  <c r="W19" i="9"/>
  <c r="T19" i="9"/>
  <c r="AQ4" i="9"/>
  <c r="M4" i="9" s="1"/>
  <c r="T10" i="9"/>
  <c r="AS14" i="9"/>
  <c r="AK14" i="9"/>
  <c r="AK15" i="9"/>
  <c r="AC34" i="9"/>
  <c r="AC4" i="9"/>
  <c r="U9" i="9"/>
  <c r="X9" i="9"/>
  <c r="S9" i="9"/>
  <c r="AN4" i="9"/>
  <c r="AK19" i="9"/>
  <c r="AM4" i="9"/>
  <c r="I4" i="9" s="1"/>
  <c r="V10" i="9"/>
  <c r="AO19" i="9"/>
  <c r="AK4" i="9"/>
  <c r="X10" i="9"/>
  <c r="AN14" i="9"/>
  <c r="AP14" i="9"/>
  <c r="S15" i="9"/>
  <c r="AJ15" i="9"/>
  <c r="Y19" i="9"/>
  <c r="AJ19" i="9"/>
  <c r="AD10" i="9"/>
  <c r="X14" i="9"/>
  <c r="S14" i="9"/>
  <c r="D14" i="9" s="1"/>
  <c r="AQ15" i="9"/>
  <c r="AO15" i="9"/>
  <c r="AA34" i="9"/>
  <c r="AA4" i="9"/>
  <c r="V19" i="9"/>
  <c r="S10" i="9"/>
  <c r="AN10" i="9"/>
  <c r="AK10" i="9"/>
  <c r="T14" i="9"/>
  <c r="Z14" i="9"/>
  <c r="AL14" i="9"/>
  <c r="AS15" i="9"/>
  <c r="AJ4" i="9"/>
  <c r="F4" i="9" s="1"/>
  <c r="AR10" i="9"/>
  <c r="AJ14" i="9"/>
  <c r="V14" i="9"/>
  <c r="AC19" i="9"/>
  <c r="AS19" i="9"/>
  <c r="S19" i="9"/>
  <c r="Y10" i="9"/>
  <c r="W14" i="9"/>
  <c r="AD15" i="9"/>
  <c r="AA15" i="9"/>
  <c r="T34" i="9"/>
  <c r="T4" i="9"/>
  <c r="AQ19" i="9"/>
  <c r="AC10" i="9"/>
  <c r="AJ10" i="9"/>
  <c r="U14" i="9"/>
  <c r="T15" i="9"/>
  <c r="Y15" i="9"/>
  <c r="V15" i="9"/>
  <c r="AD34" i="9"/>
  <c r="AD4" i="9"/>
  <c r="Y9" i="9"/>
  <c r="AD9" i="9"/>
  <c r="AJ9" i="9"/>
  <c r="AA9" i="9"/>
  <c r="W9" i="9"/>
  <c r="AM14" i="9"/>
  <c r="AP19" i="9"/>
  <c r="AM19" i="9"/>
  <c r="Z19" i="9"/>
  <c r="AA10" i="9"/>
  <c r="AO10" i="9"/>
  <c r="AA14" i="9"/>
  <c r="AN19" i="9"/>
  <c r="AL10" i="9"/>
  <c r="AS10" i="9"/>
  <c r="AQ10" i="9"/>
  <c r="AR14" i="9"/>
  <c r="AB15" i="9"/>
  <c r="W15" i="9"/>
  <c r="AD19" i="9"/>
  <c r="O19" i="9" s="1"/>
  <c r="AH19" i="9"/>
  <c r="AI14" i="9"/>
  <c r="AO14" i="9"/>
  <c r="X15" i="9"/>
  <c r="Z34" i="9"/>
  <c r="Z4" i="9"/>
  <c r="AL19" i="9"/>
  <c r="AB19" i="9"/>
  <c r="AI19" i="9"/>
  <c r="AI10" i="9"/>
  <c r="U10" i="9"/>
  <c r="AD14" i="9"/>
  <c r="AN15" i="9"/>
  <c r="T9" i="9"/>
  <c r="AS9" i="9"/>
  <c r="AM9" i="9"/>
  <c r="V9" i="9"/>
  <c r="AH9" i="9"/>
  <c r="AB9" i="9"/>
  <c r="AI15" i="9"/>
  <c r="AN9" i="9"/>
  <c r="AI9" i="9"/>
  <c r="AP9" i="9"/>
  <c r="AK9" i="9"/>
  <c r="AL9" i="9"/>
  <c r="V4" i="9"/>
  <c r="AQ9" i="9"/>
  <c r="Q33" i="9"/>
  <c r="AT121" i="9"/>
  <c r="V24" i="9"/>
  <c r="T170" i="9"/>
  <c r="T182" i="9" s="1"/>
  <c r="T185" i="9" s="1"/>
  <c r="T187" i="9" s="1"/>
  <c r="EO69" i="3"/>
  <c r="FR69" i="3"/>
  <c r="AR9" i="9"/>
  <c r="AT88" i="9"/>
  <c r="AT129" i="9"/>
  <c r="AT87" i="9"/>
  <c r="AT91" i="9"/>
  <c r="AE20" i="9"/>
  <c r="AT126" i="9"/>
  <c r="AT83" i="9"/>
  <c r="AP8" i="9"/>
  <c r="AN11" i="9"/>
  <c r="J11" i="9" s="1"/>
  <c r="AT93" i="9"/>
  <c r="DI69" i="3"/>
  <c r="DN69" i="3" s="1"/>
  <c r="X8" i="9"/>
  <c r="AB12" i="9"/>
  <c r="AP24" i="9"/>
  <c r="L24" i="9" s="1"/>
  <c r="Z8" i="9"/>
  <c r="X12" i="9"/>
  <c r="S12" i="9"/>
  <c r="AM8" i="9"/>
  <c r="Y12" i="9"/>
  <c r="AQ11" i="9"/>
  <c r="M11" i="9" s="1"/>
  <c r="AC12" i="9"/>
  <c r="AQ12" i="9"/>
  <c r="AC13" i="9"/>
  <c r="AS24" i="9"/>
  <c r="O24" i="9" s="1"/>
  <c r="AJ24" i="9"/>
  <c r="F24" i="9" s="1"/>
  <c r="AT95" i="9"/>
  <c r="S159" i="9"/>
  <c r="S170" i="9" s="1"/>
  <c r="AH154" i="9"/>
  <c r="AH165" i="9" s="1"/>
  <c r="AT133" i="9"/>
  <c r="AP28" i="9"/>
  <c r="AP20" i="9"/>
  <c r="L20" i="9" s="1"/>
  <c r="X34" i="9"/>
  <c r="X28" i="9"/>
  <c r="Y8" i="9"/>
  <c r="AO11" i="9"/>
  <c r="K11" i="9" s="1"/>
  <c r="AH11" i="9"/>
  <c r="D11" i="9" s="1"/>
  <c r="AS7" i="9"/>
  <c r="AB34" i="9"/>
  <c r="AB28" i="9"/>
  <c r="AM12" i="9"/>
  <c r="AP11" i="9"/>
  <c r="W12" i="9"/>
  <c r="AA8" i="9"/>
  <c r="AO8" i="9"/>
  <c r="AA12" i="9"/>
  <c r="AN28" i="9"/>
  <c r="AN20" i="9"/>
  <c r="J20" i="9" s="1"/>
  <c r="V34" i="9"/>
  <c r="V28" i="9"/>
  <c r="W8" i="9"/>
  <c r="AB8" i="9"/>
  <c r="AH12" i="9"/>
  <c r="AB59" i="9"/>
  <c r="S59" i="9"/>
  <c r="AR24" i="9"/>
  <c r="N24" i="9" s="1"/>
  <c r="Z13" i="9"/>
  <c r="AM11" i="9"/>
  <c r="AH8" i="9"/>
  <c r="AH7" i="9"/>
  <c r="AQ28" i="9"/>
  <c r="AQ20" i="9"/>
  <c r="M20" i="9" s="1"/>
  <c r="AK28" i="9"/>
  <c r="AK20" i="9"/>
  <c r="G20" i="9" s="1"/>
  <c r="AN12" i="9"/>
  <c r="AP12" i="9"/>
  <c r="AI24" i="9"/>
  <c r="E24" i="9" s="1"/>
  <c r="S13" i="9"/>
  <c r="AK11" i="9"/>
  <c r="Y34" i="9"/>
  <c r="Y28" i="9"/>
  <c r="AD8" i="9"/>
  <c r="AM24" i="9"/>
  <c r="I24" i="9" s="1"/>
  <c r="AJ28" i="9"/>
  <c r="AJ20" i="9"/>
  <c r="F20" i="9" s="1"/>
  <c r="AM28" i="9"/>
  <c r="AM20" i="9"/>
  <c r="I20" i="9" s="1"/>
  <c r="U34" i="9"/>
  <c r="U28" i="9"/>
  <c r="S8" i="9"/>
  <c r="S7" i="9"/>
  <c r="AN8" i="9"/>
  <c r="AK8" i="9"/>
  <c r="T12" i="9"/>
  <c r="Z12" i="9"/>
  <c r="AL12" i="9"/>
  <c r="AQ24" i="9"/>
  <c r="M24" i="9" s="1"/>
  <c r="AD13" i="9"/>
  <c r="AI28" i="9"/>
  <c r="AI20" i="9"/>
  <c r="E20" i="9" s="1"/>
  <c r="W34" i="9"/>
  <c r="W28" i="9"/>
  <c r="T8" i="9"/>
  <c r="AS12" i="9"/>
  <c r="AK12" i="9"/>
  <c r="AD46" i="9"/>
  <c r="AA46" i="9"/>
  <c r="T46" i="9"/>
  <c r="W55" i="9"/>
  <c r="AH28" i="9"/>
  <c r="AH20" i="9"/>
  <c r="D20" i="9" s="1"/>
  <c r="AS11" i="9"/>
  <c r="O11" i="9" s="1"/>
  <c r="T7" i="9"/>
  <c r="AP7" i="9"/>
  <c r="V7" i="9"/>
  <c r="AA28" i="9"/>
  <c r="AC55" i="9"/>
  <c r="AR8" i="9"/>
  <c r="AJ12" i="9"/>
  <c r="V12" i="9"/>
  <c r="V46" i="9"/>
  <c r="W46" i="9"/>
  <c r="AC46" i="9"/>
  <c r="AL24" i="9"/>
  <c r="H24" i="9" s="1"/>
  <c r="AS28" i="9"/>
  <c r="AS20" i="9"/>
  <c r="O20" i="9" s="1"/>
  <c r="AJ7" i="9"/>
  <c r="AA7" i="9"/>
  <c r="AR7" i="9"/>
  <c r="AD55" i="9"/>
  <c r="AD28" i="9"/>
  <c r="AC28" i="9"/>
  <c r="T28" i="9"/>
  <c r="AK24" i="9"/>
  <c r="AL8" i="9"/>
  <c r="AS8" i="9"/>
  <c r="AQ8" i="9"/>
  <c r="AR12" i="9"/>
  <c r="AB13" i="9"/>
  <c r="AI12" i="9"/>
  <c r="AO12" i="9"/>
  <c r="AN24" i="9"/>
  <c r="AH24" i="9"/>
  <c r="D24" i="9" s="1"/>
  <c r="AL28" i="9"/>
  <c r="AL20" i="9"/>
  <c r="H20" i="9" s="1"/>
  <c r="AC8" i="9"/>
  <c r="N8" i="9" s="1"/>
  <c r="AJ8" i="9"/>
  <c r="U12" i="9"/>
  <c r="AB46" i="9"/>
  <c r="Y46" i="9"/>
  <c r="X55" i="9"/>
  <c r="AR11" i="9"/>
  <c r="N11" i="9" s="1"/>
  <c r="AN7" i="9"/>
  <c r="AI7" i="9"/>
  <c r="AM7" i="9"/>
  <c r="AK7" i="9"/>
  <c r="AL7" i="9"/>
  <c r="AB7" i="9"/>
  <c r="U55" i="9"/>
  <c r="V8" i="9"/>
  <c r="AO28" i="9"/>
  <c r="AO20" i="9"/>
  <c r="K20" i="9" s="1"/>
  <c r="AI11" i="9"/>
  <c r="AI8" i="9"/>
  <c r="U8" i="9"/>
  <c r="AD12" i="9"/>
  <c r="Z46" i="9"/>
  <c r="X46" i="9"/>
  <c r="U46" i="9"/>
  <c r="AA55" i="9"/>
  <c r="AO24" i="9"/>
  <c r="K24" i="9" s="1"/>
  <c r="Y13" i="9"/>
  <c r="AR28" i="9"/>
  <c r="AR20" i="9"/>
  <c r="N20" i="9" s="1"/>
  <c r="S34" i="9"/>
  <c r="S28" i="9"/>
  <c r="Y7" i="9"/>
  <c r="J7" i="9" s="1"/>
  <c r="AD7" i="9"/>
  <c r="U7" i="9"/>
  <c r="F7" i="9" s="1"/>
  <c r="X7" i="9"/>
  <c r="W7" i="9"/>
  <c r="AC7" i="9"/>
  <c r="AO7" i="9"/>
  <c r="AQ7" i="9"/>
  <c r="AB55" i="9"/>
  <c r="Z28" i="9"/>
  <c r="AA13" i="9"/>
  <c r="S171" i="9"/>
  <c r="Z195" i="9"/>
  <c r="Z171" i="9"/>
  <c r="Z182" i="9" s="1"/>
  <c r="Z185" i="9" s="1"/>
  <c r="Z187" i="9" s="1"/>
  <c r="EC36" i="3"/>
  <c r="AT132" i="9"/>
  <c r="AQ13" i="9"/>
  <c r="AN13" i="9"/>
  <c r="U11" i="9"/>
  <c r="EF78" i="3"/>
  <c r="AM13" i="9"/>
  <c r="AR13" i="9"/>
  <c r="AJ170" i="9"/>
  <c r="AP13" i="9"/>
  <c r="AO13" i="9"/>
  <c r="AH13" i="9"/>
  <c r="AS13" i="9"/>
  <c r="AS170" i="9"/>
  <c r="AS182" i="9" s="1"/>
  <c r="AS185" i="9" s="1"/>
  <c r="AS186" i="9" s="1"/>
  <c r="AI194" i="21"/>
  <c r="EC10" i="3"/>
  <c r="EC42" i="3"/>
  <c r="EC43" i="3"/>
  <c r="EC15" i="3"/>
  <c r="EC27" i="3"/>
  <c r="W26" i="9"/>
  <c r="EC40" i="3"/>
  <c r="EC45" i="3"/>
  <c r="EC6" i="3"/>
  <c r="EC30" i="3"/>
  <c r="EC26" i="3"/>
  <c r="EC18" i="3"/>
  <c r="EC24" i="3"/>
  <c r="EC14" i="3"/>
  <c r="EC38" i="3"/>
  <c r="V26" i="9"/>
  <c r="FO69" i="3"/>
  <c r="AS26" i="9"/>
  <c r="T26" i="9"/>
  <c r="AK194" i="21"/>
  <c r="AB182" i="9"/>
  <c r="AB185" i="9" s="1"/>
  <c r="AB187" i="9" s="1"/>
  <c r="X26" i="9"/>
  <c r="AB26" i="9"/>
  <c r="AT78" i="9"/>
  <c r="AA26" i="9"/>
  <c r="AR26" i="9"/>
  <c r="AH26" i="9"/>
  <c r="AJ26" i="9"/>
  <c r="AK26" i="9"/>
  <c r="AM26" i="9"/>
  <c r="AI26" i="9"/>
  <c r="AP26" i="9"/>
  <c r="AQ26" i="9"/>
  <c r="AD26" i="9"/>
  <c r="S26" i="9"/>
  <c r="AN26" i="9"/>
  <c r="Z26" i="9"/>
  <c r="Y26" i="9"/>
  <c r="AL26" i="9"/>
  <c r="AC26" i="9"/>
  <c r="AO26" i="9"/>
  <c r="U26" i="9"/>
  <c r="FJ77" i="3"/>
  <c r="DF77" i="3"/>
  <c r="FI78" i="3"/>
  <c r="EG77" i="3"/>
  <c r="FL77" i="3"/>
  <c r="AT116" i="9"/>
  <c r="AI211" i="7"/>
  <c r="AI212" i="7" s="1"/>
  <c r="AH211" i="7"/>
  <c r="AT76" i="9"/>
  <c r="AQ211" i="7"/>
  <c r="AM211" i="7"/>
  <c r="AT131" i="9"/>
  <c r="AZ212" i="7"/>
  <c r="AT113" i="9"/>
  <c r="U195" i="9"/>
  <c r="U171" i="9"/>
  <c r="U182" i="9" s="1"/>
  <c r="AV212" i="7"/>
  <c r="BU1" i="7"/>
  <c r="BU212" i="7"/>
  <c r="CD1" i="7"/>
  <c r="CD212" i="7"/>
  <c r="BV212" i="7"/>
  <c r="BZ212" i="7"/>
  <c r="AM1" i="7"/>
  <c r="AT114" i="9"/>
  <c r="BI1" i="7"/>
  <c r="BM212" i="7"/>
  <c r="AM201" i="7"/>
  <c r="AM147" i="9" s="1"/>
  <c r="BM1" i="7"/>
  <c r="AT34" i="9"/>
  <c r="AT94" i="9"/>
  <c r="BD212" i="7"/>
  <c r="AT3" i="7"/>
  <c r="AI1" i="7"/>
  <c r="AB17" i="9"/>
  <c r="AP17" i="9"/>
  <c r="AN17" i="9"/>
  <c r="X17" i="9"/>
  <c r="S17" i="9"/>
  <c r="AJ17" i="9"/>
  <c r="AH17" i="9"/>
  <c r="AK17" i="9"/>
  <c r="AI17" i="9"/>
  <c r="Y17" i="9"/>
  <c r="W17" i="9"/>
  <c r="V17" i="9"/>
  <c r="AD16" i="9"/>
  <c r="AO17" i="9"/>
  <c r="AS17" i="9"/>
  <c r="AA17" i="9"/>
  <c r="AR17" i="9"/>
  <c r="AD17" i="9"/>
  <c r="AQ17" i="9"/>
  <c r="AM17" i="9"/>
  <c r="AC17" i="9"/>
  <c r="T17" i="9"/>
  <c r="Z17" i="9"/>
  <c r="AL17" i="9"/>
  <c r="U17" i="9"/>
  <c r="AN16" i="9"/>
  <c r="AQ16" i="9"/>
  <c r="AI16" i="9"/>
  <c r="V16" i="9"/>
  <c r="U16" i="9"/>
  <c r="Z16" i="9"/>
  <c r="W16" i="9"/>
  <c r="AS16" i="9"/>
  <c r="Y16" i="9"/>
  <c r="AK16" i="9"/>
  <c r="AM16" i="9"/>
  <c r="AB16" i="9"/>
  <c r="AO16" i="9"/>
  <c r="T16" i="9"/>
  <c r="AP16" i="9"/>
  <c r="AH16" i="9"/>
  <c r="X16" i="9"/>
  <c r="AL16" i="9"/>
  <c r="AR16" i="9"/>
  <c r="AJ16" i="9"/>
  <c r="AC16" i="9"/>
  <c r="AA16" i="9"/>
  <c r="S16" i="9"/>
  <c r="AI112" i="9"/>
  <c r="AI156" i="9" s="1"/>
  <c r="AI171" i="9" s="1"/>
  <c r="AT137" i="9"/>
  <c r="AQ74" i="9"/>
  <c r="BI212" i="7"/>
  <c r="AQ1" i="7"/>
  <c r="AM74" i="9"/>
  <c r="AT99" i="9"/>
  <c r="AT81" i="9"/>
  <c r="AQ112" i="9"/>
  <c r="AQ156" i="9" s="1"/>
  <c r="AM112" i="9"/>
  <c r="AM156" i="9" s="1"/>
  <c r="AQ201" i="7"/>
  <c r="BQ212" i="7"/>
  <c r="AT40" i="9"/>
  <c r="BQ1" i="7"/>
  <c r="AI74" i="9"/>
  <c r="AH1" i="7"/>
  <c r="BH212" i="7"/>
  <c r="BH1" i="7"/>
  <c r="AH201" i="7"/>
  <c r="AH74" i="9"/>
  <c r="AN195" i="9"/>
  <c r="AO182" i="9"/>
  <c r="AO185" i="9" s="1"/>
  <c r="AL194" i="9"/>
  <c r="AL212" i="7"/>
  <c r="AK147" i="9"/>
  <c r="AK158" i="9" s="1"/>
  <c r="AK170" i="9" s="1"/>
  <c r="AK212" i="7"/>
  <c r="AI194" i="9"/>
  <c r="AU212" i="7"/>
  <c r="AE40" i="9"/>
  <c r="AT21" i="9"/>
  <c r="AP182" i="9"/>
  <c r="AP185" i="9" s="1"/>
  <c r="AP191" i="9"/>
  <c r="AE21" i="9"/>
  <c r="AE58" i="9"/>
  <c r="AT22" i="9"/>
  <c r="EN5" i="3"/>
  <c r="EN2" i="3" s="1"/>
  <c r="AE2" i="16"/>
  <c r="Y2" i="18"/>
  <c r="EP5" i="3"/>
  <c r="EP2" i="3" s="1"/>
  <c r="AG2" i="16"/>
  <c r="AE57" i="9"/>
  <c r="AT23" i="9"/>
  <c r="AN191" i="9"/>
  <c r="AN182" i="9"/>
  <c r="AN185" i="9" s="1"/>
  <c r="AE23" i="9"/>
  <c r="AT57" i="9"/>
  <c r="BG3" i="7"/>
  <c r="AJ171" i="9"/>
  <c r="AJ195" i="9"/>
  <c r="Z190" i="9"/>
  <c r="Z191" i="9" s="1"/>
  <c r="Y171" i="9"/>
  <c r="Y195" i="9"/>
  <c r="T190" i="9"/>
  <c r="T191" i="9" s="1"/>
  <c r="AT58" i="9"/>
  <c r="AE41" i="9"/>
  <c r="AT56" i="9"/>
  <c r="AT5" i="9"/>
  <c r="AE56" i="9"/>
  <c r="AE22" i="9"/>
  <c r="AT25" i="9"/>
  <c r="AT41" i="9"/>
  <c r="AU6" i="9" s="1"/>
  <c r="FT63" i="3"/>
  <c r="AE5" i="9"/>
  <c r="AL171" i="9"/>
  <c r="AE112" i="9"/>
  <c r="AE156" i="9" s="1"/>
  <c r="EQ54" i="3"/>
  <c r="AE74" i="9"/>
  <c r="AD158" i="9"/>
  <c r="AD170" i="9" s="1"/>
  <c r="AD194" i="9"/>
  <c r="W158" i="9"/>
  <c r="W170" i="9" s="1"/>
  <c r="W194" i="9"/>
  <c r="AA171" i="9"/>
  <c r="AA195" i="9"/>
  <c r="V195" i="9"/>
  <c r="V171" i="9"/>
  <c r="AC194" i="9"/>
  <c r="AC158" i="9"/>
  <c r="AC170" i="9" s="1"/>
  <c r="X158" i="9"/>
  <c r="X170" i="9" s="1"/>
  <c r="X194" i="9"/>
  <c r="W195" i="9"/>
  <c r="W171" i="9"/>
  <c r="X195" i="9"/>
  <c r="X171" i="9"/>
  <c r="V159" i="9"/>
  <c r="V170" i="9" s="1"/>
  <c r="V194" i="9"/>
  <c r="AC171" i="9"/>
  <c r="AC195" i="9"/>
  <c r="FW61" i="3"/>
  <c r="ET61" i="3"/>
  <c r="DQ61" i="3"/>
  <c r="EY61" i="3"/>
  <c r="GB61" i="3"/>
  <c r="DV61" i="3"/>
  <c r="DT64" i="3"/>
  <c r="EW64" i="3"/>
  <c r="FZ64" i="3"/>
  <c r="ET64" i="3"/>
  <c r="FW64" i="3"/>
  <c r="DQ64" i="3"/>
  <c r="DU65" i="3"/>
  <c r="EX65" i="3"/>
  <c r="GA65" i="3"/>
  <c r="DR65" i="3"/>
  <c r="EU65" i="3"/>
  <c r="FX65" i="3"/>
  <c r="FB79" i="3"/>
  <c r="GE79" i="3"/>
  <c r="DY79" i="3"/>
  <c r="GB79" i="3"/>
  <c r="DV79" i="3"/>
  <c r="EY79" i="3"/>
  <c r="FD70" i="3"/>
  <c r="GG70" i="3"/>
  <c r="EA70" i="3"/>
  <c r="DR70" i="3"/>
  <c r="EU70" i="3"/>
  <c r="FX70" i="3"/>
  <c r="GD70" i="3"/>
  <c r="DX70" i="3"/>
  <c r="FA70" i="3"/>
  <c r="DQ78" i="3"/>
  <c r="ET78" i="3"/>
  <c r="FW78" i="3"/>
  <c r="DV78" i="3"/>
  <c r="EY78" i="3"/>
  <c r="GB78" i="3"/>
  <c r="EV78" i="3"/>
  <c r="FY78" i="3"/>
  <c r="DS78" i="3"/>
  <c r="FV78" i="3"/>
  <c r="DP78" i="3"/>
  <c r="ES78" i="3"/>
  <c r="EW51" i="3"/>
  <c r="DT51" i="3"/>
  <c r="FZ51" i="3"/>
  <c r="DU51" i="3"/>
  <c r="EX51" i="3"/>
  <c r="GA51" i="3"/>
  <c r="GG51" i="3"/>
  <c r="EA51" i="3"/>
  <c r="FD51" i="3"/>
  <c r="DZ54" i="3"/>
  <c r="GF54" i="3"/>
  <c r="FC54" i="3"/>
  <c r="DW54" i="3"/>
  <c r="EZ54" i="3"/>
  <c r="GC54" i="3"/>
  <c r="FW54" i="3"/>
  <c r="DQ54" i="3"/>
  <c r="ET54" i="3"/>
  <c r="EX60" i="3"/>
  <c r="GA60" i="3"/>
  <c r="DU60" i="3"/>
  <c r="DX60" i="3"/>
  <c r="FA60" i="3"/>
  <c r="GD60" i="3"/>
  <c r="GB60" i="3"/>
  <c r="DV60" i="3"/>
  <c r="EY60" i="3"/>
  <c r="DW50" i="3"/>
  <c r="GC50" i="3"/>
  <c r="EZ50" i="3"/>
  <c r="DS50" i="3"/>
  <c r="EV50" i="3"/>
  <c r="FY50" i="3"/>
  <c r="GE50" i="3"/>
  <c r="DY50" i="3"/>
  <c r="FB50" i="3"/>
  <c r="FB63" i="3"/>
  <c r="GE63" i="3"/>
  <c r="DY63" i="3"/>
  <c r="GB63" i="3"/>
  <c r="DV63" i="3"/>
  <c r="EY63" i="3"/>
  <c r="EA63" i="3"/>
  <c r="FD63" i="3"/>
  <c r="GG63" i="3"/>
  <c r="DU69" i="3"/>
  <c r="EX69" i="3"/>
  <c r="GA69" i="3"/>
  <c r="EZ69" i="3"/>
  <c r="DW69" i="3"/>
  <c r="GC69" i="3"/>
  <c r="FV69" i="3"/>
  <c r="DP69" i="3"/>
  <c r="ES69" i="3"/>
  <c r="EA77" i="3"/>
  <c r="FD77" i="3"/>
  <c r="GG77" i="3"/>
  <c r="FB77" i="3"/>
  <c r="GE77" i="3"/>
  <c r="DY77" i="3"/>
  <c r="GB77" i="3"/>
  <c r="DV77" i="3"/>
  <c r="EY77" i="3"/>
  <c r="DV72" i="3"/>
  <c r="EY72" i="3"/>
  <c r="GB72" i="3"/>
  <c r="DY72" i="3"/>
  <c r="FB72" i="3"/>
  <c r="GE72" i="3"/>
  <c r="DU72" i="3"/>
  <c r="GA72" i="3"/>
  <c r="EX72" i="3"/>
  <c r="DY76" i="3"/>
  <c r="FB76" i="3"/>
  <c r="GE76" i="3"/>
  <c r="DV76" i="3"/>
  <c r="EY76" i="3"/>
  <c r="GB76" i="3"/>
  <c r="EV76" i="3"/>
  <c r="FY76" i="3"/>
  <c r="DS76" i="3"/>
  <c r="FV76" i="3"/>
  <c r="DP76" i="3"/>
  <c r="ES76" i="3"/>
  <c r="GB46" i="3"/>
  <c r="EY46" i="3"/>
  <c r="DV46" i="3"/>
  <c r="EU46" i="3"/>
  <c r="DR46" i="3"/>
  <c r="FX46" i="3"/>
  <c r="FA46" i="3"/>
  <c r="GD46" i="3"/>
  <c r="DX46" i="3"/>
  <c r="FT54" i="3"/>
  <c r="DN60" i="3"/>
  <c r="EQ57" i="3"/>
  <c r="DN55" i="3"/>
  <c r="DN49" i="3"/>
  <c r="DN62" i="3"/>
  <c r="FT79" i="3"/>
  <c r="DN66" i="3"/>
  <c r="FA61" i="3"/>
  <c r="DX61" i="3"/>
  <c r="GD61" i="3"/>
  <c r="GC61" i="3"/>
  <c r="DW61" i="3"/>
  <c r="EZ61" i="3"/>
  <c r="FC61" i="3"/>
  <c r="DZ61" i="3"/>
  <c r="GF61" i="3"/>
  <c r="DS64" i="3"/>
  <c r="EV64" i="3"/>
  <c r="FY64" i="3"/>
  <c r="DX64" i="3"/>
  <c r="FA64" i="3"/>
  <c r="GD64" i="3"/>
  <c r="EX64" i="3"/>
  <c r="GA64" i="3"/>
  <c r="DU64" i="3"/>
  <c r="FX64" i="3"/>
  <c r="DR64" i="3"/>
  <c r="EU64" i="3"/>
  <c r="DN64" i="3"/>
  <c r="EQ55" i="3"/>
  <c r="EQ47" i="3"/>
  <c r="DU61" i="3"/>
  <c r="GA61" i="3"/>
  <c r="EX61" i="3"/>
  <c r="DP61" i="3"/>
  <c r="ES61" i="3"/>
  <c r="FV61" i="3"/>
  <c r="DT61" i="3"/>
  <c r="EW61" i="3"/>
  <c r="FZ61" i="3"/>
  <c r="EA64" i="3"/>
  <c r="FD64" i="3"/>
  <c r="GG64" i="3"/>
  <c r="FB64" i="3"/>
  <c r="GE64" i="3"/>
  <c r="DY64" i="3"/>
  <c r="GB64" i="3"/>
  <c r="DV64" i="3"/>
  <c r="EY64" i="3"/>
  <c r="DZ65" i="3"/>
  <c r="FC65" i="3"/>
  <c r="GF65" i="3"/>
  <c r="EZ65" i="3"/>
  <c r="GC65" i="3"/>
  <c r="DW65" i="3"/>
  <c r="FZ65" i="3"/>
  <c r="DT65" i="3"/>
  <c r="EW65" i="3"/>
  <c r="EA79" i="3"/>
  <c r="FD79" i="3"/>
  <c r="GG79" i="3"/>
  <c r="DT79" i="3"/>
  <c r="EW79" i="3"/>
  <c r="FZ79" i="3"/>
  <c r="ET79" i="3"/>
  <c r="FW79" i="3"/>
  <c r="DQ79" i="3"/>
  <c r="DU70" i="3"/>
  <c r="EX70" i="3"/>
  <c r="GA70" i="3"/>
  <c r="DQ70" i="3"/>
  <c r="ET70" i="3"/>
  <c r="FW70" i="3"/>
  <c r="EV70" i="3"/>
  <c r="DS70" i="3"/>
  <c r="FY70" i="3"/>
  <c r="FV70" i="3"/>
  <c r="DP70" i="3"/>
  <c r="ES70" i="3"/>
  <c r="DY78" i="3"/>
  <c r="FB78" i="3"/>
  <c r="GE78" i="3"/>
  <c r="FD78" i="3"/>
  <c r="GG78" i="3"/>
  <c r="EA78" i="3"/>
  <c r="GD78" i="3"/>
  <c r="DX78" i="3"/>
  <c r="FA78" i="3"/>
  <c r="DX51" i="3"/>
  <c r="FA51" i="3"/>
  <c r="GD51" i="3"/>
  <c r="EY51" i="3"/>
  <c r="GB51" i="3"/>
  <c r="DV51" i="3"/>
  <c r="FY51" i="3"/>
  <c r="DS51" i="3"/>
  <c r="EV51" i="3"/>
  <c r="EW54" i="3"/>
  <c r="DT54" i="3"/>
  <c r="FZ54" i="3"/>
  <c r="DV54" i="3"/>
  <c r="EY54" i="3"/>
  <c r="GB54" i="3"/>
  <c r="GE54" i="3"/>
  <c r="FB54" i="3"/>
  <c r="DY54" i="3"/>
  <c r="EQ64" i="3"/>
  <c r="DN54" i="3"/>
  <c r="FT60" i="3"/>
  <c r="FT57" i="3"/>
  <c r="FY61" i="3"/>
  <c r="DS61" i="3"/>
  <c r="EV61" i="3"/>
  <c r="GG61" i="3"/>
  <c r="EA61" i="3"/>
  <c r="FD61" i="3"/>
  <c r="DY61" i="3"/>
  <c r="GE61" i="3"/>
  <c r="FB61" i="3"/>
  <c r="EU61" i="3"/>
  <c r="DR61" i="3"/>
  <c r="FX61" i="3"/>
  <c r="DW64" i="3"/>
  <c r="EZ64" i="3"/>
  <c r="GC64" i="3"/>
  <c r="DP64" i="3"/>
  <c r="ES64" i="3"/>
  <c r="FV64" i="3"/>
  <c r="GF64" i="3"/>
  <c r="DZ64" i="3"/>
  <c r="FC64" i="3"/>
  <c r="DY65" i="3"/>
  <c r="FB65" i="3"/>
  <c r="GE65" i="3"/>
  <c r="FD65" i="3"/>
  <c r="GG65" i="3"/>
  <c r="EA65" i="3"/>
  <c r="GD65" i="3"/>
  <c r="DX65" i="3"/>
  <c r="FA65" i="3"/>
  <c r="DW79" i="3"/>
  <c r="EZ79" i="3"/>
  <c r="GC79" i="3"/>
  <c r="DX79" i="3"/>
  <c r="FA79" i="3"/>
  <c r="GD79" i="3"/>
  <c r="EX79" i="3"/>
  <c r="GA79" i="3"/>
  <c r="DU79" i="3"/>
  <c r="FX79" i="3"/>
  <c r="DR79" i="3"/>
  <c r="EU79" i="3"/>
  <c r="DV70" i="3"/>
  <c r="EY70" i="3"/>
  <c r="GB70" i="3"/>
  <c r="DY70" i="3"/>
  <c r="GE70" i="3"/>
  <c r="FB70" i="3"/>
  <c r="FZ70" i="3"/>
  <c r="EW70" i="3"/>
  <c r="DT70" i="3"/>
  <c r="DU78" i="3"/>
  <c r="EX78" i="3"/>
  <c r="GA78" i="3"/>
  <c r="DR78" i="3"/>
  <c r="EU78" i="3"/>
  <c r="FX78" i="3"/>
  <c r="DY51" i="3"/>
  <c r="GE51" i="3"/>
  <c r="FB51" i="3"/>
  <c r="DP51" i="3"/>
  <c r="ES51" i="3"/>
  <c r="FV51" i="3"/>
  <c r="GC51" i="3"/>
  <c r="DW51" i="3"/>
  <c r="EZ51" i="3"/>
  <c r="DS54" i="3"/>
  <c r="EV54" i="3"/>
  <c r="FY54" i="3"/>
  <c r="EA54" i="3"/>
  <c r="FD54" i="3"/>
  <c r="GG54" i="3"/>
  <c r="DR54" i="3"/>
  <c r="EU54" i="3"/>
  <c r="FX54" i="3"/>
  <c r="FT64" i="3"/>
  <c r="DQ65" i="3"/>
  <c r="ET65" i="3"/>
  <c r="FW65" i="3"/>
  <c r="DV65" i="3"/>
  <c r="EY65" i="3"/>
  <c r="GB65" i="3"/>
  <c r="EV65" i="3"/>
  <c r="FY65" i="3"/>
  <c r="DS65" i="3"/>
  <c r="FV65" i="3"/>
  <c r="DP65" i="3"/>
  <c r="ES65" i="3"/>
  <c r="DS79" i="3"/>
  <c r="EV79" i="3"/>
  <c r="FY79" i="3"/>
  <c r="DP79" i="3"/>
  <c r="ES79" i="3"/>
  <c r="FV79" i="3"/>
  <c r="GF79" i="3"/>
  <c r="DZ79" i="3"/>
  <c r="FC79" i="3"/>
  <c r="DZ70" i="3"/>
  <c r="FC70" i="3"/>
  <c r="GF70" i="3"/>
  <c r="EZ70" i="3"/>
  <c r="GC70" i="3"/>
  <c r="DW70" i="3"/>
  <c r="DZ78" i="3"/>
  <c r="FC78" i="3"/>
  <c r="GF78" i="3"/>
  <c r="EZ78" i="3"/>
  <c r="GC78" i="3"/>
  <c r="DW78" i="3"/>
  <c r="FZ78" i="3"/>
  <c r="DT78" i="3"/>
  <c r="EW78" i="3"/>
  <c r="EU51" i="3"/>
  <c r="DR51" i="3"/>
  <c r="FX51" i="3"/>
  <c r="FC51" i="3"/>
  <c r="GF51" i="3"/>
  <c r="DZ51" i="3"/>
  <c r="DQ51" i="3"/>
  <c r="ET51" i="3"/>
  <c r="FW51" i="3"/>
  <c r="FA54" i="3"/>
  <c r="DX54" i="3"/>
  <c r="GD54" i="3"/>
  <c r="ES54" i="3"/>
  <c r="FV54" i="3"/>
  <c r="DP54" i="3"/>
  <c r="GA54" i="3"/>
  <c r="EX54" i="3"/>
  <c r="DU54" i="3"/>
  <c r="EA60" i="3"/>
  <c r="FD60" i="3"/>
  <c r="GG60" i="3"/>
  <c r="ET60" i="3"/>
  <c r="FW60" i="3"/>
  <c r="DQ60" i="3"/>
  <c r="GF60" i="3"/>
  <c r="DZ60" i="3"/>
  <c r="FC60" i="3"/>
  <c r="DV50" i="3"/>
  <c r="EY50" i="3"/>
  <c r="GB50" i="3"/>
  <c r="FA50" i="3"/>
  <c r="GD50" i="3"/>
  <c r="DX50" i="3"/>
  <c r="EW50" i="3"/>
  <c r="FZ50" i="3"/>
  <c r="DT50" i="3"/>
  <c r="DT63" i="3"/>
  <c r="EW63" i="3"/>
  <c r="FZ63" i="3"/>
  <c r="DP63" i="3"/>
  <c r="ES63" i="3"/>
  <c r="FV63" i="3"/>
  <c r="FX63" i="3"/>
  <c r="DR63" i="3"/>
  <c r="EU63" i="3"/>
  <c r="DZ69" i="3"/>
  <c r="FC69" i="3"/>
  <c r="GF69" i="3"/>
  <c r="DQ69" i="3"/>
  <c r="ET69" i="3"/>
  <c r="FW69" i="3"/>
  <c r="FZ69" i="3"/>
  <c r="DT69" i="3"/>
  <c r="EW69" i="3"/>
  <c r="DW77" i="3"/>
  <c r="EZ77" i="3"/>
  <c r="GC77" i="3"/>
  <c r="DP77" i="3"/>
  <c r="ES77" i="3"/>
  <c r="FV77" i="3"/>
  <c r="GF77" i="3"/>
  <c r="DZ77" i="3"/>
  <c r="FC77" i="3"/>
  <c r="DQ72" i="3"/>
  <c r="ET72" i="3"/>
  <c r="FW72" i="3"/>
  <c r="DR72" i="3"/>
  <c r="EU72" i="3"/>
  <c r="FX72" i="3"/>
  <c r="DZ72" i="3"/>
  <c r="GF72" i="3"/>
  <c r="FC72" i="3"/>
  <c r="FV72" i="3"/>
  <c r="ES72" i="3"/>
  <c r="DP72" i="3"/>
  <c r="DZ76" i="3"/>
  <c r="FC76" i="3"/>
  <c r="GF76" i="3"/>
  <c r="EZ76" i="3"/>
  <c r="GC76" i="3"/>
  <c r="DW76" i="3"/>
  <c r="FZ76" i="3"/>
  <c r="DT76" i="3"/>
  <c r="EW76" i="3"/>
  <c r="EZ46" i="3"/>
  <c r="DW46" i="3"/>
  <c r="GC46" i="3"/>
  <c r="DY46" i="3"/>
  <c r="FB46" i="3"/>
  <c r="GE46" i="3"/>
  <c r="GG46" i="3"/>
  <c r="FD46" i="3"/>
  <c r="EA46" i="3"/>
  <c r="FT46" i="3"/>
  <c r="DT57" i="3"/>
  <c r="EW57" i="3"/>
  <c r="FZ57" i="3"/>
  <c r="DW57" i="3"/>
  <c r="EZ57" i="3"/>
  <c r="GC57" i="3"/>
  <c r="FX57" i="3"/>
  <c r="DR57" i="3"/>
  <c r="EU57" i="3"/>
  <c r="DZ49" i="3"/>
  <c r="FC49" i="3"/>
  <c r="GF49" i="3"/>
  <c r="ES49" i="3"/>
  <c r="FV49" i="3"/>
  <c r="DP49" i="3"/>
  <c r="EV59" i="3"/>
  <c r="FY59" i="3"/>
  <c r="DS59" i="3"/>
  <c r="DU59" i="3"/>
  <c r="EX59" i="3"/>
  <c r="GA59" i="3"/>
  <c r="EZ59" i="3"/>
  <c r="DW59" i="3"/>
  <c r="GC59" i="3"/>
  <c r="FV59" i="3"/>
  <c r="DP59" i="3"/>
  <c r="ES59" i="3"/>
  <c r="EA68" i="3"/>
  <c r="FD68" i="3"/>
  <c r="GG68" i="3"/>
  <c r="DX68" i="3"/>
  <c r="FA68" i="3"/>
  <c r="GD68" i="3"/>
  <c r="EX68" i="3"/>
  <c r="GA68" i="3"/>
  <c r="DU68" i="3"/>
  <c r="FX68" i="3"/>
  <c r="DR68" i="3"/>
  <c r="EU68" i="3"/>
  <c r="DW71" i="3"/>
  <c r="EZ71" i="3"/>
  <c r="GC71" i="3"/>
  <c r="GB71" i="3"/>
  <c r="EY71" i="3"/>
  <c r="DV71" i="3"/>
  <c r="T61" i="9"/>
  <c r="EA75" i="3"/>
  <c r="FD75" i="3"/>
  <c r="GG75" i="3"/>
  <c r="FB75" i="3"/>
  <c r="GE75" i="3"/>
  <c r="DY75" i="3"/>
  <c r="GB75" i="3"/>
  <c r="DV75" i="3"/>
  <c r="EY75" i="3"/>
  <c r="DW62" i="3"/>
  <c r="EZ62" i="3"/>
  <c r="GC62" i="3"/>
  <c r="DZ62" i="3"/>
  <c r="FC62" i="3"/>
  <c r="GF62" i="3"/>
  <c r="ES62" i="3"/>
  <c r="FV62" i="3"/>
  <c r="DP62" i="3"/>
  <c r="DU74" i="3"/>
  <c r="EX74" i="3"/>
  <c r="GA74" i="3"/>
  <c r="DV74" i="3"/>
  <c r="EY74" i="3"/>
  <c r="GB74" i="3"/>
  <c r="EV74" i="3"/>
  <c r="FY74" i="3"/>
  <c r="DS74" i="3"/>
  <c r="FV74" i="3"/>
  <c r="DP74" i="3"/>
  <c r="ES74" i="3"/>
  <c r="EZ48" i="3"/>
  <c r="DW48" i="3"/>
  <c r="GC48" i="3"/>
  <c r="EX48" i="3"/>
  <c r="GA48" i="3"/>
  <c r="DU48" i="3"/>
  <c r="FY48" i="3"/>
  <c r="EV48" i="3"/>
  <c r="DS48" i="3"/>
  <c r="ET48" i="3"/>
  <c r="FW48" i="3"/>
  <c r="DQ48" i="3"/>
  <c r="DS55" i="3"/>
  <c r="EV55" i="3"/>
  <c r="FY55" i="3"/>
  <c r="EA55" i="3"/>
  <c r="FD55" i="3"/>
  <c r="GG55" i="3"/>
  <c r="GB55" i="3"/>
  <c r="DV55" i="3"/>
  <c r="EY55" i="3"/>
  <c r="DQ53" i="3"/>
  <c r="ET53" i="3"/>
  <c r="FW53" i="3"/>
  <c r="DT53" i="3"/>
  <c r="EW53" i="3"/>
  <c r="FZ53" i="3"/>
  <c r="GG53" i="3"/>
  <c r="EA53" i="3"/>
  <c r="FD53" i="3"/>
  <c r="DZ58" i="3"/>
  <c r="FC58" i="3"/>
  <c r="GF58" i="3"/>
  <c r="DQ58" i="3"/>
  <c r="ET58" i="3"/>
  <c r="FW58" i="3"/>
  <c r="FZ58" i="3"/>
  <c r="DT58" i="3"/>
  <c r="EW58" i="3"/>
  <c r="FB66" i="3"/>
  <c r="GE66" i="3"/>
  <c r="DY66" i="3"/>
  <c r="GB66" i="3"/>
  <c r="DV66" i="3"/>
  <c r="EY66" i="3"/>
  <c r="EZ56" i="3"/>
  <c r="GC56" i="3"/>
  <c r="DW56" i="3"/>
  <c r="DZ56" i="3"/>
  <c r="FC56" i="3"/>
  <c r="GF56" i="3"/>
  <c r="ET56" i="3"/>
  <c r="DQ56" i="3"/>
  <c r="FW56" i="3"/>
  <c r="DZ67" i="3"/>
  <c r="FC67" i="3"/>
  <c r="GF67" i="3"/>
  <c r="EZ67" i="3"/>
  <c r="GC67" i="3"/>
  <c r="DW67" i="3"/>
  <c r="FZ67" i="3"/>
  <c r="DT67" i="3"/>
  <c r="EW67" i="3"/>
  <c r="DP73" i="3"/>
  <c r="ES73" i="3"/>
  <c r="FV73" i="3"/>
  <c r="GF73" i="3"/>
  <c r="DZ73" i="3"/>
  <c r="FC73" i="3"/>
  <c r="DS81" i="3"/>
  <c r="EV81" i="3"/>
  <c r="FY81" i="3"/>
  <c r="DT81" i="3"/>
  <c r="EW81" i="3"/>
  <c r="FZ81" i="3"/>
  <c r="ET81" i="3"/>
  <c r="FW81" i="3"/>
  <c r="DQ81" i="3"/>
  <c r="DY80" i="3"/>
  <c r="FB80" i="3"/>
  <c r="GE80" i="3"/>
  <c r="FD80" i="3"/>
  <c r="GG80" i="3"/>
  <c r="EA80" i="3"/>
  <c r="GD80" i="3"/>
  <c r="DX80" i="3"/>
  <c r="FA80" i="3"/>
  <c r="ET47" i="3"/>
  <c r="FW47" i="3"/>
  <c r="DQ47" i="3"/>
  <c r="DU47" i="3"/>
  <c r="GA47" i="3"/>
  <c r="EX47" i="3"/>
  <c r="GB47" i="3"/>
  <c r="EY47" i="3"/>
  <c r="DV47" i="3"/>
  <c r="EU47" i="3"/>
  <c r="DR47" i="3"/>
  <c r="FX47" i="3"/>
  <c r="EA52" i="3"/>
  <c r="FD52" i="3"/>
  <c r="GG52" i="3"/>
  <c r="FA52" i="3"/>
  <c r="GD52" i="3"/>
  <c r="DX52" i="3"/>
  <c r="GA52" i="3"/>
  <c r="DU52" i="3"/>
  <c r="EX52" i="3"/>
  <c r="EQ60" i="3"/>
  <c r="DN57" i="3"/>
  <c r="FT55" i="3"/>
  <c r="EQ49" i="3"/>
  <c r="EQ62" i="3"/>
  <c r="EQ66" i="3"/>
  <c r="EQ80" i="3"/>
  <c r="DN58" i="3"/>
  <c r="FT65" i="3"/>
  <c r="FT56" i="3"/>
  <c r="EQ53" i="3"/>
  <c r="DN71" i="3"/>
  <c r="EQ72" i="3"/>
  <c r="DN76" i="3"/>
  <c r="EQ70" i="3"/>
  <c r="FT81" i="3"/>
  <c r="DN73" i="3"/>
  <c r="DN68" i="3"/>
  <c r="FT52" i="3"/>
  <c r="EQ48" i="3"/>
  <c r="DN78" i="3"/>
  <c r="EQ67" i="3"/>
  <c r="DN74" i="3"/>
  <c r="EQ61" i="3"/>
  <c r="DN75" i="3"/>
  <c r="FB60" i="3"/>
  <c r="DY60" i="3"/>
  <c r="GE60" i="3"/>
  <c r="DW60" i="3"/>
  <c r="EZ60" i="3"/>
  <c r="GC60" i="3"/>
  <c r="ES50" i="3"/>
  <c r="DP50" i="3"/>
  <c r="FV50" i="3"/>
  <c r="EU50" i="3"/>
  <c r="DR50" i="3"/>
  <c r="FX50" i="3"/>
  <c r="DZ50" i="3"/>
  <c r="FC50" i="3"/>
  <c r="GF50" i="3"/>
  <c r="FW50" i="3"/>
  <c r="DQ50" i="3"/>
  <c r="ET50" i="3"/>
  <c r="EX63" i="3"/>
  <c r="GA63" i="3"/>
  <c r="DU63" i="3"/>
  <c r="DX63" i="3"/>
  <c r="FA63" i="3"/>
  <c r="GD63" i="3"/>
  <c r="DS63" i="3"/>
  <c r="EV63" i="3"/>
  <c r="FY63" i="3"/>
  <c r="EV69" i="3"/>
  <c r="FY69" i="3"/>
  <c r="DS69" i="3"/>
  <c r="DV69" i="3"/>
  <c r="EY69" i="3"/>
  <c r="GB69" i="3"/>
  <c r="GD69" i="3"/>
  <c r="FA69" i="3"/>
  <c r="DX69" i="3"/>
  <c r="DS77" i="3"/>
  <c r="EV77" i="3"/>
  <c r="FY77" i="3"/>
  <c r="DT77" i="3"/>
  <c r="EW77" i="3"/>
  <c r="FZ77" i="3"/>
  <c r="ET77" i="3"/>
  <c r="FW77" i="3"/>
  <c r="DQ77" i="3"/>
  <c r="EZ72" i="3"/>
  <c r="GC72" i="3"/>
  <c r="DW72" i="3"/>
  <c r="FZ72" i="3"/>
  <c r="DT72" i="3"/>
  <c r="EW72" i="3"/>
  <c r="DU76" i="3"/>
  <c r="EX76" i="3"/>
  <c r="GA76" i="3"/>
  <c r="FD76" i="3"/>
  <c r="GG76" i="3"/>
  <c r="EA76" i="3"/>
  <c r="GD76" i="3"/>
  <c r="DX76" i="3"/>
  <c r="FA76" i="3"/>
  <c r="GF46" i="3"/>
  <c r="DZ46" i="3"/>
  <c r="FC46" i="3"/>
  <c r="DT46" i="3"/>
  <c r="FZ46" i="3"/>
  <c r="EW46" i="3"/>
  <c r="FV46" i="3"/>
  <c r="DP46" i="3"/>
  <c r="ES46" i="3"/>
  <c r="EQ46" i="3"/>
  <c r="FB57" i="3"/>
  <c r="GE57" i="3"/>
  <c r="DY57" i="3"/>
  <c r="DP57" i="3"/>
  <c r="ES57" i="3"/>
  <c r="FV57" i="3"/>
  <c r="GB57" i="3"/>
  <c r="DV57" i="3"/>
  <c r="EY57" i="3"/>
  <c r="DS49" i="3"/>
  <c r="EV49" i="3"/>
  <c r="FY49" i="3"/>
  <c r="EU49" i="3"/>
  <c r="DR49" i="3"/>
  <c r="FX49" i="3"/>
  <c r="DV49" i="3"/>
  <c r="EY49" i="3"/>
  <c r="GB49" i="3"/>
  <c r="FW49" i="3"/>
  <c r="DQ49" i="3"/>
  <c r="ET49" i="3"/>
  <c r="DZ59" i="3"/>
  <c r="FC59" i="3"/>
  <c r="GF59" i="3"/>
  <c r="DQ59" i="3"/>
  <c r="ET59" i="3"/>
  <c r="FW59" i="3"/>
  <c r="FZ59" i="3"/>
  <c r="DT59" i="3"/>
  <c r="EW59" i="3"/>
  <c r="DW68" i="3"/>
  <c r="EZ68" i="3"/>
  <c r="GC68" i="3"/>
  <c r="FB68" i="3"/>
  <c r="GE68" i="3"/>
  <c r="DY68" i="3"/>
  <c r="AB39" i="9"/>
  <c r="GB68" i="3"/>
  <c r="DV68" i="3"/>
  <c r="EY68" i="3"/>
  <c r="GG71" i="3"/>
  <c r="FD71" i="3"/>
  <c r="EA71" i="3"/>
  <c r="DS71" i="3"/>
  <c r="EV71" i="3"/>
  <c r="FY71" i="3"/>
  <c r="GF71" i="3"/>
  <c r="DZ71" i="3"/>
  <c r="FC71" i="3"/>
  <c r="DW75" i="3"/>
  <c r="EZ75" i="3"/>
  <c r="GC75" i="3"/>
  <c r="DP75" i="3"/>
  <c r="ES75" i="3"/>
  <c r="FV75" i="3"/>
  <c r="GF75" i="3"/>
  <c r="DZ75" i="3"/>
  <c r="FC75" i="3"/>
  <c r="FX62" i="3"/>
  <c r="EU62" i="3"/>
  <c r="DR62" i="3"/>
  <c r="DV62" i="3"/>
  <c r="EY62" i="3"/>
  <c r="GB62" i="3"/>
  <c r="FW62" i="3"/>
  <c r="DQ62" i="3"/>
  <c r="ET62" i="3"/>
  <c r="DZ74" i="3"/>
  <c r="FC74" i="3"/>
  <c r="GF74" i="3"/>
  <c r="EZ74" i="3"/>
  <c r="GC74" i="3"/>
  <c r="DW74" i="3"/>
  <c r="FZ74" i="3"/>
  <c r="DT74" i="3"/>
  <c r="EW74" i="3"/>
  <c r="FC48" i="3"/>
  <c r="DZ48" i="3"/>
  <c r="GF48" i="3"/>
  <c r="GE48" i="3"/>
  <c r="FB48" i="3"/>
  <c r="DY48" i="3"/>
  <c r="DX55" i="3"/>
  <c r="FA55" i="3"/>
  <c r="GD55" i="3"/>
  <c r="DT55" i="3"/>
  <c r="EW55" i="3"/>
  <c r="FZ55" i="3"/>
  <c r="GF55" i="3"/>
  <c r="DZ55" i="3"/>
  <c r="FC55" i="3"/>
  <c r="DX53" i="3"/>
  <c r="GD53" i="3"/>
  <c r="FA53" i="3"/>
  <c r="DY53" i="3"/>
  <c r="FB53" i="3"/>
  <c r="GE53" i="3"/>
  <c r="DP53" i="3"/>
  <c r="ES53" i="3"/>
  <c r="FV53" i="3"/>
  <c r="DV58" i="3"/>
  <c r="EY58" i="3"/>
  <c r="GB58" i="3"/>
  <c r="GD58" i="3"/>
  <c r="FA58" i="3"/>
  <c r="DX58" i="3"/>
  <c r="DS66" i="3"/>
  <c r="EV66" i="3"/>
  <c r="FY66" i="3"/>
  <c r="DP66" i="3"/>
  <c r="ES66" i="3"/>
  <c r="FV66" i="3"/>
  <c r="GF66" i="3"/>
  <c r="DZ66" i="3"/>
  <c r="FC66" i="3"/>
  <c r="DR56" i="3"/>
  <c r="EU56" i="3"/>
  <c r="FX56" i="3"/>
  <c r="DV56" i="3"/>
  <c r="GB56" i="3"/>
  <c r="EY56" i="3"/>
  <c r="FV56" i="3"/>
  <c r="DP56" i="3"/>
  <c r="ES56" i="3"/>
  <c r="DY67" i="3"/>
  <c r="FB67" i="3"/>
  <c r="GE67" i="3"/>
  <c r="FD67" i="3"/>
  <c r="GG67" i="3"/>
  <c r="EA67" i="3"/>
  <c r="GD67" i="3"/>
  <c r="DX67" i="3"/>
  <c r="FA67" i="3"/>
  <c r="DS73" i="3"/>
  <c r="EV73" i="3"/>
  <c r="FY73" i="3"/>
  <c r="DT73" i="3"/>
  <c r="EW73" i="3"/>
  <c r="FZ73" i="3"/>
  <c r="ET73" i="3"/>
  <c r="FW73" i="3"/>
  <c r="DQ73" i="3"/>
  <c r="EA81" i="3"/>
  <c r="FD81" i="3"/>
  <c r="GG81" i="3"/>
  <c r="DX81" i="3"/>
  <c r="FA81" i="3"/>
  <c r="GD81" i="3"/>
  <c r="EX81" i="3"/>
  <c r="GA81" i="3"/>
  <c r="DU81" i="3"/>
  <c r="FX81" i="3"/>
  <c r="DR81" i="3"/>
  <c r="EU81" i="3"/>
  <c r="DU80" i="3"/>
  <c r="EX80" i="3"/>
  <c r="GA80" i="3"/>
  <c r="DR80" i="3"/>
  <c r="EU80" i="3"/>
  <c r="FX80" i="3"/>
  <c r="EZ47" i="3"/>
  <c r="DW47" i="3"/>
  <c r="GC47" i="3"/>
  <c r="DS47" i="3"/>
  <c r="FY47" i="3"/>
  <c r="EV47" i="3"/>
  <c r="FZ47" i="3"/>
  <c r="DT47" i="3"/>
  <c r="EW47" i="3"/>
  <c r="FC52" i="3"/>
  <c r="DZ52" i="3"/>
  <c r="GF52" i="3"/>
  <c r="DR52" i="3"/>
  <c r="EU52" i="3"/>
  <c r="FX52" i="3"/>
  <c r="GE52" i="3"/>
  <c r="DY52" i="3"/>
  <c r="FB52" i="3"/>
  <c r="FT49" i="3"/>
  <c r="FT62" i="3"/>
  <c r="DN79" i="3"/>
  <c r="FT66" i="3"/>
  <c r="FT80" i="3"/>
  <c r="DN65" i="3"/>
  <c r="EQ59" i="3"/>
  <c r="DN56" i="3"/>
  <c r="EQ71" i="3"/>
  <c r="FT72" i="3"/>
  <c r="DN70" i="3"/>
  <c r="EQ73" i="3"/>
  <c r="EQ68" i="3"/>
  <c r="DN63" i="3"/>
  <c r="DN48" i="3"/>
  <c r="FT67" i="3"/>
  <c r="EQ75" i="3"/>
  <c r="DT60" i="3"/>
  <c r="EW60" i="3"/>
  <c r="FZ60" i="3"/>
  <c r="DP60" i="3"/>
  <c r="ES60" i="3"/>
  <c r="FV60" i="3"/>
  <c r="DS60" i="3"/>
  <c r="EV60" i="3"/>
  <c r="FY60" i="3"/>
  <c r="FX60" i="3"/>
  <c r="DR60" i="3"/>
  <c r="EU60" i="3"/>
  <c r="EA50" i="3"/>
  <c r="FD50" i="3"/>
  <c r="GG50" i="3"/>
  <c r="GA50" i="3"/>
  <c r="DU50" i="3"/>
  <c r="EX50" i="3"/>
  <c r="GF63" i="3"/>
  <c r="DZ63" i="3"/>
  <c r="FC63" i="3"/>
  <c r="ET63" i="3"/>
  <c r="FW63" i="3"/>
  <c r="DQ63" i="3"/>
  <c r="DW63" i="3"/>
  <c r="EZ63" i="3"/>
  <c r="GC63" i="3"/>
  <c r="DY69" i="3"/>
  <c r="FB69" i="3"/>
  <c r="GE69" i="3"/>
  <c r="FD69" i="3"/>
  <c r="GG69" i="3"/>
  <c r="EA69" i="3"/>
  <c r="DR69" i="3"/>
  <c r="FX69" i="3"/>
  <c r="EU69" i="3"/>
  <c r="DX77" i="3"/>
  <c r="FA77" i="3"/>
  <c r="GD77" i="3"/>
  <c r="EX77" i="3"/>
  <c r="GA77" i="3"/>
  <c r="DU77" i="3"/>
  <c r="FX77" i="3"/>
  <c r="DR77" i="3"/>
  <c r="EU77" i="3"/>
  <c r="FD72" i="3"/>
  <c r="GG72" i="3"/>
  <c r="EA72" i="3"/>
  <c r="EV72" i="3"/>
  <c r="FY72" i="3"/>
  <c r="DS72" i="3"/>
  <c r="GD72" i="3"/>
  <c r="DX72" i="3"/>
  <c r="FA72" i="3"/>
  <c r="DQ76" i="3"/>
  <c r="ET76" i="3"/>
  <c r="FW76" i="3"/>
  <c r="DR76" i="3"/>
  <c r="EU76" i="3"/>
  <c r="FX76" i="3"/>
  <c r="DS46" i="3"/>
  <c r="EV46" i="3"/>
  <c r="FY46" i="3"/>
  <c r="EX46" i="3"/>
  <c r="GA46" i="3"/>
  <c r="DU46" i="3"/>
  <c r="DQ46" i="3"/>
  <c r="FW46" i="3"/>
  <c r="ET46" i="3"/>
  <c r="DN46" i="3"/>
  <c r="FY57" i="3"/>
  <c r="EV57" i="3"/>
  <c r="DS57" i="3"/>
  <c r="EX57" i="3"/>
  <c r="GA57" i="3"/>
  <c r="DU57" i="3"/>
  <c r="GF57" i="3"/>
  <c r="DZ57" i="3"/>
  <c r="FC57" i="3"/>
  <c r="FA49" i="3"/>
  <c r="DX49" i="3"/>
  <c r="GD49" i="3"/>
  <c r="EA49" i="3"/>
  <c r="FD49" i="3"/>
  <c r="GG49" i="3"/>
  <c r="GA49" i="3"/>
  <c r="DU49" i="3"/>
  <c r="EX49" i="3"/>
  <c r="DV59" i="3"/>
  <c r="EY59" i="3"/>
  <c r="GB59" i="3"/>
  <c r="GD59" i="3"/>
  <c r="FA59" i="3"/>
  <c r="DX59" i="3"/>
  <c r="DP68" i="3"/>
  <c r="ES68" i="3"/>
  <c r="FV68" i="3"/>
  <c r="S39" i="9"/>
  <c r="GF68" i="3"/>
  <c r="DZ68" i="3"/>
  <c r="FC68" i="3"/>
  <c r="AC39" i="9"/>
  <c r="EX71" i="3"/>
  <c r="DU71" i="3"/>
  <c r="GA71" i="3"/>
  <c r="DX71" i="3"/>
  <c r="FA71" i="3"/>
  <c r="GD71" i="3"/>
  <c r="DT71" i="3"/>
  <c r="EW71" i="3"/>
  <c r="FZ71" i="3"/>
  <c r="Y61" i="9"/>
  <c r="AN61" i="9"/>
  <c r="U61" i="9"/>
  <c r="AJ61" i="9"/>
  <c r="AA61" i="9"/>
  <c r="DT75" i="3"/>
  <c r="EW75" i="3"/>
  <c r="FZ75" i="3"/>
  <c r="ET75" i="3"/>
  <c r="FW75" i="3"/>
  <c r="DQ75" i="3"/>
  <c r="DS62" i="3"/>
  <c r="EV62" i="3"/>
  <c r="FY62" i="3"/>
  <c r="EA62" i="3"/>
  <c r="FD62" i="3"/>
  <c r="GG62" i="3"/>
  <c r="GA62" i="3"/>
  <c r="DU62" i="3"/>
  <c r="EX62" i="3"/>
  <c r="DQ74" i="3"/>
  <c r="ET74" i="3"/>
  <c r="FW74" i="3"/>
  <c r="FD74" i="3"/>
  <c r="GG74" i="3"/>
  <c r="EA74" i="3"/>
  <c r="GD74" i="3"/>
  <c r="DX74" i="3"/>
  <c r="FA74" i="3"/>
  <c r="FA48" i="3"/>
  <c r="GD48" i="3"/>
  <c r="DX48" i="3"/>
  <c r="EU48" i="3"/>
  <c r="FX48" i="3"/>
  <c r="DR48" i="3"/>
  <c r="FD48" i="3"/>
  <c r="GG48" i="3"/>
  <c r="EA48" i="3"/>
  <c r="ET55" i="3"/>
  <c r="DQ55" i="3"/>
  <c r="FW55" i="3"/>
  <c r="FB55" i="3"/>
  <c r="GE55" i="3"/>
  <c r="DY55" i="3"/>
  <c r="DP55" i="3"/>
  <c r="ES55" i="3"/>
  <c r="FV55" i="3"/>
  <c r="EU53" i="3"/>
  <c r="DR53" i="3"/>
  <c r="FX53" i="3"/>
  <c r="DU53" i="3"/>
  <c r="EX53" i="3"/>
  <c r="GA53" i="3"/>
  <c r="FY53" i="3"/>
  <c r="EV53" i="3"/>
  <c r="DS53" i="3"/>
  <c r="DY58" i="3"/>
  <c r="FB58" i="3"/>
  <c r="GE58" i="3"/>
  <c r="FD58" i="3"/>
  <c r="GG58" i="3"/>
  <c r="EA58" i="3"/>
  <c r="DR58" i="3"/>
  <c r="FX58" i="3"/>
  <c r="EU58" i="3"/>
  <c r="EA66" i="3"/>
  <c r="FD66" i="3"/>
  <c r="GG66" i="3"/>
  <c r="DT66" i="3"/>
  <c r="EW66" i="3"/>
  <c r="FZ66" i="3"/>
  <c r="ET66" i="3"/>
  <c r="FW66" i="3"/>
  <c r="DQ66" i="3"/>
  <c r="EV56" i="3"/>
  <c r="FY56" i="3"/>
  <c r="DS56" i="3"/>
  <c r="FD56" i="3"/>
  <c r="EA56" i="3"/>
  <c r="GG56" i="3"/>
  <c r="FZ56" i="3"/>
  <c r="DT56" i="3"/>
  <c r="EW56" i="3"/>
  <c r="DU67" i="3"/>
  <c r="EX67" i="3"/>
  <c r="GA67" i="3"/>
  <c r="DR67" i="3"/>
  <c r="EU67" i="3"/>
  <c r="FX67" i="3"/>
  <c r="EA73" i="3"/>
  <c r="FD73" i="3"/>
  <c r="GG73" i="3"/>
  <c r="DX73" i="3"/>
  <c r="FA73" i="3"/>
  <c r="GD73" i="3"/>
  <c r="EX73" i="3"/>
  <c r="GA73" i="3"/>
  <c r="DU73" i="3"/>
  <c r="FX73" i="3"/>
  <c r="DR73" i="3"/>
  <c r="EU73" i="3"/>
  <c r="DW81" i="3"/>
  <c r="EZ81" i="3"/>
  <c r="GC81" i="3"/>
  <c r="FB81" i="3"/>
  <c r="GE81" i="3"/>
  <c r="DY81" i="3"/>
  <c r="GB81" i="3"/>
  <c r="DV81" i="3"/>
  <c r="EY81" i="3"/>
  <c r="DQ80" i="3"/>
  <c r="ET80" i="3"/>
  <c r="FW80" i="3"/>
  <c r="DV80" i="3"/>
  <c r="EY80" i="3"/>
  <c r="GB80" i="3"/>
  <c r="EV80" i="3"/>
  <c r="FY80" i="3"/>
  <c r="DS80" i="3"/>
  <c r="FV80" i="3"/>
  <c r="DP80" i="3"/>
  <c r="ES80" i="3"/>
  <c r="FD47" i="3"/>
  <c r="GG47" i="3"/>
  <c r="EA47" i="3"/>
  <c r="FV47" i="3"/>
  <c r="DP47" i="3"/>
  <c r="ES47" i="3"/>
  <c r="DX47" i="3"/>
  <c r="FA47" i="3"/>
  <c r="GD47" i="3"/>
  <c r="DV52" i="3"/>
  <c r="EY52" i="3"/>
  <c r="GB52" i="3"/>
  <c r="DW52" i="3"/>
  <c r="EZ52" i="3"/>
  <c r="GC52" i="3"/>
  <c r="EQ79" i="3"/>
  <c r="FT47" i="3"/>
  <c r="DN47" i="3"/>
  <c r="DN80" i="3"/>
  <c r="EQ58" i="3"/>
  <c r="FT59" i="3"/>
  <c r="FT53" i="3"/>
  <c r="FT71" i="3"/>
  <c r="DN72" i="3"/>
  <c r="EQ76" i="3"/>
  <c r="FT70" i="3"/>
  <c r="DN81" i="3"/>
  <c r="FT73" i="3"/>
  <c r="FT68" i="3"/>
  <c r="DN52" i="3"/>
  <c r="EQ63" i="3"/>
  <c r="FT48" i="3"/>
  <c r="DN67" i="3"/>
  <c r="EQ74" i="3"/>
  <c r="FT61" i="3"/>
  <c r="FT75" i="3"/>
  <c r="DX57" i="3"/>
  <c r="FA57" i="3"/>
  <c r="GD57" i="3"/>
  <c r="EA57" i="3"/>
  <c r="FD57" i="3"/>
  <c r="GG57" i="3"/>
  <c r="ET57" i="3"/>
  <c r="FW57" i="3"/>
  <c r="DQ57" i="3"/>
  <c r="DW49" i="3"/>
  <c r="GC49" i="3"/>
  <c r="EZ49" i="3"/>
  <c r="EW49" i="3"/>
  <c r="FZ49" i="3"/>
  <c r="DT49" i="3"/>
  <c r="GE49" i="3"/>
  <c r="DY49" i="3"/>
  <c r="FB49" i="3"/>
  <c r="DY59" i="3"/>
  <c r="FB59" i="3"/>
  <c r="GE59" i="3"/>
  <c r="FD59" i="3"/>
  <c r="GG59" i="3"/>
  <c r="EA59" i="3"/>
  <c r="DR59" i="3"/>
  <c r="FX59" i="3"/>
  <c r="EU59" i="3"/>
  <c r="DS68" i="3"/>
  <c r="EV68" i="3"/>
  <c r="FY68" i="3"/>
  <c r="DT68" i="3"/>
  <c r="EW68" i="3"/>
  <c r="FZ68" i="3"/>
  <c r="W39" i="9"/>
  <c r="ET68" i="3"/>
  <c r="FW68" i="3"/>
  <c r="DQ68" i="3"/>
  <c r="DP71" i="3"/>
  <c r="FV71" i="3"/>
  <c r="ES71" i="3"/>
  <c r="ET71" i="3"/>
  <c r="FW71" i="3"/>
  <c r="DQ71" i="3"/>
  <c r="FB71" i="3"/>
  <c r="GE71" i="3"/>
  <c r="DY71" i="3"/>
  <c r="FX71" i="3"/>
  <c r="DR71" i="3"/>
  <c r="EU71" i="3"/>
  <c r="AD61" i="9"/>
  <c r="AS61" i="9"/>
  <c r="AC61" i="9"/>
  <c r="AR61" i="9"/>
  <c r="DS75" i="3"/>
  <c r="EV75" i="3"/>
  <c r="FY75" i="3"/>
  <c r="DX75" i="3"/>
  <c r="FA75" i="3"/>
  <c r="GD75" i="3"/>
  <c r="EX75" i="3"/>
  <c r="GA75" i="3"/>
  <c r="DU75" i="3"/>
  <c r="FX75" i="3"/>
  <c r="DR75" i="3"/>
  <c r="EU75" i="3"/>
  <c r="FA62" i="3"/>
  <c r="GD62" i="3"/>
  <c r="DX62" i="3"/>
  <c r="EW62" i="3"/>
  <c r="FZ62" i="3"/>
  <c r="DT62" i="3"/>
  <c r="GE62" i="3"/>
  <c r="DY62" i="3"/>
  <c r="FB62" i="3"/>
  <c r="DY74" i="3"/>
  <c r="FB74" i="3"/>
  <c r="GE74" i="3"/>
  <c r="DR74" i="3"/>
  <c r="EU74" i="3"/>
  <c r="FX74" i="3"/>
  <c r="EW48" i="3"/>
  <c r="FZ48" i="3"/>
  <c r="DT48" i="3"/>
  <c r="DV48" i="3"/>
  <c r="GB48" i="3"/>
  <c r="EY48" i="3"/>
  <c r="ES48" i="3"/>
  <c r="FV48" i="3"/>
  <c r="DP48" i="3"/>
  <c r="GC55" i="3"/>
  <c r="EZ55" i="3"/>
  <c r="DW55" i="3"/>
  <c r="EX55" i="3"/>
  <c r="GA55" i="3"/>
  <c r="DU55" i="3"/>
  <c r="FX55" i="3"/>
  <c r="EU55" i="3"/>
  <c r="DR55" i="3"/>
  <c r="EY53" i="3"/>
  <c r="DV53" i="3"/>
  <c r="GB53" i="3"/>
  <c r="FC53" i="3"/>
  <c r="GF53" i="3"/>
  <c r="DZ53" i="3"/>
  <c r="GC53" i="3"/>
  <c r="DW53" i="3"/>
  <c r="EZ53" i="3"/>
  <c r="EV58" i="3"/>
  <c r="FY58" i="3"/>
  <c r="DS58" i="3"/>
  <c r="DU58" i="3"/>
  <c r="EX58" i="3"/>
  <c r="GA58" i="3"/>
  <c r="EZ58" i="3"/>
  <c r="DW58" i="3"/>
  <c r="GC58" i="3"/>
  <c r="FV58" i="3"/>
  <c r="DP58" i="3"/>
  <c r="ES58" i="3"/>
  <c r="DW66" i="3"/>
  <c r="EZ66" i="3"/>
  <c r="GC66" i="3"/>
  <c r="DX66" i="3"/>
  <c r="FA66" i="3"/>
  <c r="GD66" i="3"/>
  <c r="EX66" i="3"/>
  <c r="GA66" i="3"/>
  <c r="DU66" i="3"/>
  <c r="FX66" i="3"/>
  <c r="DR66" i="3"/>
  <c r="EU66" i="3"/>
  <c r="DY56" i="3"/>
  <c r="FB56" i="3"/>
  <c r="GE56" i="3"/>
  <c r="DU56" i="3"/>
  <c r="EX56" i="3"/>
  <c r="GA56" i="3"/>
  <c r="GD56" i="3"/>
  <c r="DX56" i="3"/>
  <c r="FA56" i="3"/>
  <c r="DQ67" i="3"/>
  <c r="ET67" i="3"/>
  <c r="FW67" i="3"/>
  <c r="DV67" i="3"/>
  <c r="EY67" i="3"/>
  <c r="GB67" i="3"/>
  <c r="EV67" i="3"/>
  <c r="FY67" i="3"/>
  <c r="DS67" i="3"/>
  <c r="FV67" i="3"/>
  <c r="DP67" i="3"/>
  <c r="ES67" i="3"/>
  <c r="DW73" i="3"/>
  <c r="EZ73" i="3"/>
  <c r="GC73" i="3"/>
  <c r="FB73" i="3"/>
  <c r="GE73" i="3"/>
  <c r="DY73" i="3"/>
  <c r="GB73" i="3"/>
  <c r="DV73" i="3"/>
  <c r="EY73" i="3"/>
  <c r="DP81" i="3"/>
  <c r="ES81" i="3"/>
  <c r="FV81" i="3"/>
  <c r="GF81" i="3"/>
  <c r="DZ81" i="3"/>
  <c r="FC81" i="3"/>
  <c r="DZ80" i="3"/>
  <c r="FC80" i="3"/>
  <c r="GF80" i="3"/>
  <c r="EZ80" i="3"/>
  <c r="GC80" i="3"/>
  <c r="DW80" i="3"/>
  <c r="FZ80" i="3"/>
  <c r="DT80" i="3"/>
  <c r="EW80" i="3"/>
  <c r="FB47" i="3"/>
  <c r="GE47" i="3"/>
  <c r="DY47" i="3"/>
  <c r="FC47" i="3"/>
  <c r="DZ47" i="3"/>
  <c r="GF47" i="3"/>
  <c r="EW52" i="3"/>
  <c r="DT52" i="3"/>
  <c r="FZ52" i="3"/>
  <c r="ES52" i="3"/>
  <c r="DP52" i="3"/>
  <c r="FV52" i="3"/>
  <c r="DS52" i="3"/>
  <c r="EV52" i="3"/>
  <c r="FY52" i="3"/>
  <c r="FW52" i="3"/>
  <c r="DQ52" i="3"/>
  <c r="ET52" i="3"/>
  <c r="FT58" i="3"/>
  <c r="EQ65" i="3"/>
  <c r="DN59" i="3"/>
  <c r="EQ56" i="3"/>
  <c r="DN53" i="3"/>
  <c r="FT76" i="3"/>
  <c r="EQ81" i="3"/>
  <c r="EQ52" i="3"/>
  <c r="FT74" i="3"/>
  <c r="DN61" i="3"/>
  <c r="AH77" i="16" l="1"/>
  <c r="EQ77" i="3"/>
  <c r="DN77" i="3"/>
  <c r="AI13" i="9"/>
  <c r="AI3" i="9" s="1"/>
  <c r="I11" i="9"/>
  <c r="G11" i="9"/>
  <c r="L11" i="9"/>
  <c r="M19" i="9"/>
  <c r="FT78" i="3"/>
  <c r="AJ13" i="9"/>
  <c r="O26" i="9"/>
  <c r="D26" i="9"/>
  <c r="I10" i="9"/>
  <c r="K4" i="9"/>
  <c r="L15" i="9"/>
  <c r="J16" i="9"/>
  <c r="L28" i="9"/>
  <c r="L4" i="9"/>
  <c r="EQ69" i="3"/>
  <c r="K19" i="9"/>
  <c r="L10" i="9"/>
  <c r="G15" i="9"/>
  <c r="H15" i="9"/>
  <c r="H7" i="9"/>
  <c r="G4" i="9"/>
  <c r="G14" i="9"/>
  <c r="J28" i="9"/>
  <c r="G9" i="9"/>
  <c r="E4" i="9"/>
  <c r="O14" i="9"/>
  <c r="L14" i="9"/>
  <c r="D10" i="9"/>
  <c r="D15" i="9"/>
  <c r="L17" i="9"/>
  <c r="G17" i="9"/>
  <c r="H16" i="9"/>
  <c r="L8" i="9"/>
  <c r="G8" i="9"/>
  <c r="F28" i="9"/>
  <c r="N17" i="9"/>
  <c r="O17" i="9"/>
  <c r="G19" i="9"/>
  <c r="N15" i="9"/>
  <c r="D16" i="9"/>
  <c r="G7" i="9"/>
  <c r="E8" i="9"/>
  <c r="K12" i="9"/>
  <c r="D7" i="9"/>
  <c r="G26" i="9"/>
  <c r="F16" i="9"/>
  <c r="E17" i="9"/>
  <c r="D8" i="9"/>
  <c r="AH76" i="16"/>
  <c r="D13" i="9"/>
  <c r="AV46" i="18"/>
  <c r="AV53" i="18"/>
  <c r="AV70" i="16"/>
  <c r="AV70" i="18"/>
  <c r="AV76" i="18"/>
  <c r="AV80" i="16"/>
  <c r="AV67" i="16"/>
  <c r="AV78" i="18"/>
  <c r="AH68" i="16"/>
  <c r="K16" i="9"/>
  <c r="K17" i="9"/>
  <c r="K28" i="9"/>
  <c r="H28" i="9"/>
  <c r="E12" i="9"/>
  <c r="H12" i="9"/>
  <c r="AV80" i="18"/>
  <c r="AV67" i="18"/>
  <c r="AV77" i="16"/>
  <c r="AU25" i="9"/>
  <c r="AK13" i="9"/>
  <c r="G13" i="9" s="1"/>
  <c r="I15" i="9"/>
  <c r="O4" i="9"/>
  <c r="AV79" i="16"/>
  <c r="AV56" i="16"/>
  <c r="AH76" i="18"/>
  <c r="AH68" i="18"/>
  <c r="AV57" i="18"/>
  <c r="AV77" i="18"/>
  <c r="EQ78" i="3"/>
  <c r="M9" i="9"/>
  <c r="N4" i="9"/>
  <c r="AV79" i="18"/>
  <c r="AV57" i="16"/>
  <c r="AV56" i="18"/>
  <c r="AV78" i="16"/>
  <c r="N16" i="9"/>
  <c r="N9" i="9"/>
  <c r="N19" i="9"/>
  <c r="M16" i="9"/>
  <c r="M15" i="9"/>
  <c r="M14" i="9"/>
  <c r="M17" i="9"/>
  <c r="O15" i="9"/>
  <c r="O10" i="9"/>
  <c r="N14" i="9"/>
  <c r="N13" i="9"/>
  <c r="M10" i="9"/>
  <c r="O16" i="9"/>
  <c r="O28" i="9"/>
  <c r="O8" i="9"/>
  <c r="O9" i="9"/>
  <c r="AV68" i="16"/>
  <c r="N28" i="9"/>
  <c r="N26" i="9"/>
  <c r="M13" i="9"/>
  <c r="M26" i="9"/>
  <c r="N7" i="9"/>
  <c r="O7" i="9"/>
  <c r="O12" i="9"/>
  <c r="M7" i="9"/>
  <c r="O13" i="9"/>
  <c r="M8" i="9"/>
  <c r="M28" i="9"/>
  <c r="N12" i="9"/>
  <c r="M12" i="9"/>
  <c r="N10" i="9"/>
  <c r="P23" i="9"/>
  <c r="E16" i="9"/>
  <c r="P21" i="9"/>
  <c r="I16" i="9"/>
  <c r="J17" i="9"/>
  <c r="J26" i="9"/>
  <c r="I26" i="9"/>
  <c r="L13" i="9"/>
  <c r="P5" i="9"/>
  <c r="P22" i="9"/>
  <c r="G16" i="9"/>
  <c r="F17" i="9"/>
  <c r="D17" i="9"/>
  <c r="K26" i="9"/>
  <c r="L26" i="9"/>
  <c r="I13" i="9"/>
  <c r="I7" i="9"/>
  <c r="D28" i="9"/>
  <c r="J13" i="9"/>
  <c r="F12" i="9"/>
  <c r="L7" i="9"/>
  <c r="G12" i="9"/>
  <c r="K13" i="9"/>
  <c r="G28" i="9"/>
  <c r="I28" i="9"/>
  <c r="J12" i="9"/>
  <c r="K8" i="9"/>
  <c r="F10" i="9"/>
  <c r="F14" i="9"/>
  <c r="H14" i="9"/>
  <c r="E14" i="9"/>
  <c r="H19" i="9"/>
  <c r="F19" i="9"/>
  <c r="L19" i="9"/>
  <c r="P25" i="9"/>
  <c r="I17" i="9"/>
  <c r="E9" i="9"/>
  <c r="J10" i="9"/>
  <c r="J19" i="9"/>
  <c r="G10" i="9"/>
  <c r="D9" i="9"/>
  <c r="E10" i="9"/>
  <c r="F15" i="9"/>
  <c r="H10" i="9"/>
  <c r="J14" i="9"/>
  <c r="L16" i="9"/>
  <c r="H17" i="9"/>
  <c r="E26" i="9"/>
  <c r="D12" i="9"/>
  <c r="H9" i="9"/>
  <c r="J9" i="9"/>
  <c r="J15" i="9"/>
  <c r="D19" i="9"/>
  <c r="I14" i="9"/>
  <c r="I9" i="9"/>
  <c r="I19" i="9"/>
  <c r="K10" i="9"/>
  <c r="F26" i="9"/>
  <c r="H26" i="9"/>
  <c r="F8" i="9"/>
  <c r="E28" i="9"/>
  <c r="E7" i="9"/>
  <c r="H8" i="9"/>
  <c r="L12" i="9"/>
  <c r="J8" i="9"/>
  <c r="I12" i="9"/>
  <c r="I8" i="9"/>
  <c r="G24" i="9"/>
  <c r="L9" i="9"/>
  <c r="E15" i="9"/>
  <c r="K14" i="9"/>
  <c r="F9" i="9"/>
  <c r="E19" i="9"/>
  <c r="K15" i="9"/>
  <c r="AV76" i="16"/>
  <c r="AV74" i="18"/>
  <c r="AV72" i="16"/>
  <c r="AV69" i="18"/>
  <c r="AV72" i="18"/>
  <c r="P41" i="9"/>
  <c r="Q6" i="9" s="1"/>
  <c r="P40" i="9"/>
  <c r="AV68" i="18"/>
  <c r="P56" i="9"/>
  <c r="AV73" i="18"/>
  <c r="AV75" i="16"/>
  <c r="AV71" i="16"/>
  <c r="AV74" i="16"/>
  <c r="AV75" i="18"/>
  <c r="AV71" i="18"/>
  <c r="AV69" i="16"/>
  <c r="AV73" i="16"/>
  <c r="AV65" i="18"/>
  <c r="AV61" i="18"/>
  <c r="AV63" i="18"/>
  <c r="AV63" i="16"/>
  <c r="AV60" i="16"/>
  <c r="AV62" i="18"/>
  <c r="AV64" i="18"/>
  <c r="AV66" i="16"/>
  <c r="AV60" i="18"/>
  <c r="AV62" i="16"/>
  <c r="AV66" i="18"/>
  <c r="AV64" i="16"/>
  <c r="AV65" i="16"/>
  <c r="AV59" i="18"/>
  <c r="AV58" i="18"/>
  <c r="AV59" i="16"/>
  <c r="AV61" i="16"/>
  <c r="AV58" i="16"/>
  <c r="AV51" i="16"/>
  <c r="AV55" i="18"/>
  <c r="AV54" i="18"/>
  <c r="AV53" i="16"/>
  <c r="AV55" i="16"/>
  <c r="AV51" i="18"/>
  <c r="AV54" i="16"/>
  <c r="AV45" i="18"/>
  <c r="AV49" i="18"/>
  <c r="AV46" i="16"/>
  <c r="AV52" i="16"/>
  <c r="AV47" i="16"/>
  <c r="AV48" i="16"/>
  <c r="AV50" i="16"/>
  <c r="AV52" i="18"/>
  <c r="AV47" i="18"/>
  <c r="AV48" i="18"/>
  <c r="AV45" i="16"/>
  <c r="AV49" i="16"/>
  <c r="AV50" i="18"/>
  <c r="P57" i="9"/>
  <c r="O61" i="9"/>
  <c r="J61" i="9"/>
  <c r="N61" i="9"/>
  <c r="F61" i="9"/>
  <c r="P58" i="9"/>
  <c r="FT69" i="3"/>
  <c r="AE10" i="9"/>
  <c r="AT4" i="9"/>
  <c r="AE14" i="9"/>
  <c r="Z2" i="16"/>
  <c r="S182" i="9"/>
  <c r="S185" i="9" s="1"/>
  <c r="S187" i="9" s="1"/>
  <c r="AM39" i="9"/>
  <c r="I39" i="9" s="1"/>
  <c r="AO44" i="9"/>
  <c r="AQ39" i="9"/>
  <c r="M39" i="9" s="1"/>
  <c r="AS39" i="9"/>
  <c r="O39" i="9" s="1"/>
  <c r="AQ49" i="9"/>
  <c r="AL39" i="9"/>
  <c r="H39" i="9" s="1"/>
  <c r="AN39" i="9"/>
  <c r="J39" i="9" s="1"/>
  <c r="V45" i="9"/>
  <c r="AB49" i="9"/>
  <c r="AK44" i="9"/>
  <c r="AC44" i="9"/>
  <c r="AK45" i="9"/>
  <c r="AJ39" i="9"/>
  <c r="F39" i="9" s="1"/>
  <c r="AH50" i="9"/>
  <c r="AP39" i="9"/>
  <c r="L39" i="9" s="1"/>
  <c r="AL50" i="9"/>
  <c r="AS45" i="9"/>
  <c r="Z44" i="9"/>
  <c r="K44" i="9" s="1"/>
  <c r="V44" i="9"/>
  <c r="AD50" i="9"/>
  <c r="EG5" i="3"/>
  <c r="EG2" i="3" s="1"/>
  <c r="FL5" i="3"/>
  <c r="FL2" i="3" s="1"/>
  <c r="W50" i="9"/>
  <c r="AK50" i="9"/>
  <c r="AD49" i="9"/>
  <c r="T44" i="9"/>
  <c r="AM54" i="9"/>
  <c r="AR45" i="9"/>
  <c r="AS50" i="9"/>
  <c r="AP50" i="9"/>
  <c r="AJ44" i="9"/>
  <c r="S50" i="9"/>
  <c r="AL49" i="9"/>
  <c r="AR44" i="9"/>
  <c r="AT14" i="9"/>
  <c r="AE39" i="9"/>
  <c r="AP49" i="9"/>
  <c r="AO45" i="9"/>
  <c r="AD44" i="9"/>
  <c r="AP44" i="9"/>
  <c r="AI54" i="9"/>
  <c r="AK54" i="9"/>
  <c r="AO50" i="9"/>
  <c r="T45" i="9"/>
  <c r="AN49" i="9"/>
  <c r="AH54" i="9"/>
  <c r="W54" i="9"/>
  <c r="AC54" i="9"/>
  <c r="AJ50" i="9"/>
  <c r="Y45" i="9"/>
  <c r="AH49" i="9"/>
  <c r="S44" i="9"/>
  <c r="Z54" i="9"/>
  <c r="AP54" i="9"/>
  <c r="Y54" i="9"/>
  <c r="AT9" i="9"/>
  <c r="AE19" i="9"/>
  <c r="AE15" i="9"/>
  <c r="AT10" i="9"/>
  <c r="AP45" i="9"/>
  <c r="AD45" i="9"/>
  <c r="O45" i="9" s="1"/>
  <c r="W44" i="9"/>
  <c r="V50" i="9"/>
  <c r="Z45" i="9"/>
  <c r="AS49" i="9"/>
  <c r="V49" i="9"/>
  <c r="AI44" i="9"/>
  <c r="AA44" i="9"/>
  <c r="L44" i="9" s="1"/>
  <c r="T54" i="9"/>
  <c r="V54" i="9"/>
  <c r="Z50" i="9"/>
  <c r="K50" i="9" s="1"/>
  <c r="S45" i="9"/>
  <c r="U45" i="9"/>
  <c r="AI45" i="9"/>
  <c r="T49" i="9"/>
  <c r="Y49" i="9"/>
  <c r="AM44" i="9"/>
  <c r="AL54" i="9"/>
  <c r="AR54" i="9"/>
  <c r="AI39" i="9"/>
  <c r="E39" i="9" s="1"/>
  <c r="T50" i="9"/>
  <c r="X45" i="9"/>
  <c r="AQ45" i="9"/>
  <c r="AO49" i="9"/>
  <c r="Y44" i="9"/>
  <c r="AH44" i="9"/>
  <c r="AQ54" i="9"/>
  <c r="U54" i="9"/>
  <c r="AN54" i="9"/>
  <c r="AA50" i="9"/>
  <c r="L50" i="9" s="1"/>
  <c r="AA45" i="9"/>
  <c r="W49" i="9"/>
  <c r="AA49" i="9"/>
  <c r="L49" i="9" s="1"/>
  <c r="AQ50" i="9"/>
  <c r="Y50" i="9"/>
  <c r="AL45" i="9"/>
  <c r="X49" i="9"/>
  <c r="AK49" i="9"/>
  <c r="X50" i="9"/>
  <c r="AH45" i="9"/>
  <c r="AJ49" i="9"/>
  <c r="X44" i="9"/>
  <c r="S54" i="9"/>
  <c r="AR39" i="9"/>
  <c r="N39" i="9" s="1"/>
  <c r="AI50" i="9"/>
  <c r="AR50" i="9"/>
  <c r="U50" i="9"/>
  <c r="AB45" i="9"/>
  <c r="AR49" i="9"/>
  <c r="AQ44" i="9"/>
  <c r="AS54" i="9"/>
  <c r="AD54" i="9"/>
  <c r="AO54" i="9"/>
  <c r="AA54" i="9"/>
  <c r="L54" i="9" s="1"/>
  <c r="Z9" i="9"/>
  <c r="K9" i="9" s="1"/>
  <c r="U44" i="9"/>
  <c r="AL44" i="9"/>
  <c r="AK39" i="9"/>
  <c r="G39" i="9" s="1"/>
  <c r="AB50" i="9"/>
  <c r="AN50" i="9"/>
  <c r="W45" i="9"/>
  <c r="AM49" i="9"/>
  <c r="AS44" i="9"/>
  <c r="X54" i="9"/>
  <c r="AH39" i="9"/>
  <c r="D39" i="9" s="1"/>
  <c r="AM50" i="9"/>
  <c r="AC45" i="9"/>
  <c r="AJ45" i="9"/>
  <c r="AI49" i="9"/>
  <c r="U49" i="9"/>
  <c r="AO39" i="9"/>
  <c r="K39" i="9" s="1"/>
  <c r="AC50" i="9"/>
  <c r="AM45" i="9"/>
  <c r="AN45" i="9"/>
  <c r="S49" i="9"/>
  <c r="AC49" i="9"/>
  <c r="Z49" i="9"/>
  <c r="AN44" i="9"/>
  <c r="AB44" i="9"/>
  <c r="AB54" i="9"/>
  <c r="AJ54" i="9"/>
  <c r="AD2" i="18"/>
  <c r="V2" i="18"/>
  <c r="AT19" i="9"/>
  <c r="AT15" i="9"/>
  <c r="AA2" i="18"/>
  <c r="AB2" i="18"/>
  <c r="AF2" i="18"/>
  <c r="AE2" i="18"/>
  <c r="AG2" i="18"/>
  <c r="AC2" i="18"/>
  <c r="FS5" i="3"/>
  <c r="FS2" i="3" s="1"/>
  <c r="T11" i="9"/>
  <c r="E11" i="9" s="1"/>
  <c r="W2" i="18"/>
  <c r="Z2" i="18"/>
  <c r="X2" i="18"/>
  <c r="FH5" i="3"/>
  <c r="FH2" i="3" s="1"/>
  <c r="Y4" i="9"/>
  <c r="Y24" i="9"/>
  <c r="EO5" i="3"/>
  <c r="EO2" i="3" s="1"/>
  <c r="FQ5" i="3"/>
  <c r="FQ2" i="3" s="1"/>
  <c r="W2" i="16"/>
  <c r="Y2" i="16"/>
  <c r="AT7" i="9"/>
  <c r="FT77" i="3"/>
  <c r="FN5" i="3"/>
  <c r="FN2" i="3" s="1"/>
  <c r="EH5" i="3"/>
  <c r="EH2" i="3" s="1"/>
  <c r="FJ5" i="3"/>
  <c r="FJ2" i="3" s="1"/>
  <c r="FR5" i="3"/>
  <c r="FR2" i="3" s="1"/>
  <c r="EI5" i="3"/>
  <c r="EI2" i="3" s="1"/>
  <c r="EK5" i="3"/>
  <c r="EK2" i="3" s="1"/>
  <c r="X2" i="16"/>
  <c r="V2" i="16"/>
  <c r="AE8" i="9"/>
  <c r="FI5" i="3"/>
  <c r="FI2" i="3" s="1"/>
  <c r="AF2" i="16"/>
  <c r="FM5" i="3"/>
  <c r="FM2" i="3" s="1"/>
  <c r="EE5" i="3"/>
  <c r="EE2" i="3" s="1"/>
  <c r="AN46" i="9"/>
  <c r="J46" i="9" s="1"/>
  <c r="AJ59" i="9"/>
  <c r="F59" i="9" s="1"/>
  <c r="AM59" i="9"/>
  <c r="I59" i="9" s="1"/>
  <c r="Z42" i="9"/>
  <c r="AO59" i="9"/>
  <c r="K59" i="9" s="1"/>
  <c r="EJ5" i="3"/>
  <c r="EJ2" i="3" s="1"/>
  <c r="AB47" i="9"/>
  <c r="AO42" i="9"/>
  <c r="AH59" i="9"/>
  <c r="D59" i="9" s="1"/>
  <c r="EF5" i="3"/>
  <c r="EF2" i="3" s="1"/>
  <c r="W48" i="9"/>
  <c r="AQ59" i="9"/>
  <c r="M59" i="9" s="1"/>
  <c r="V43" i="9"/>
  <c r="V42" i="9"/>
  <c r="AA2" i="16"/>
  <c r="AD2" i="16"/>
  <c r="AE34" i="9"/>
  <c r="Q34" i="9" s="1"/>
  <c r="AI59" i="9"/>
  <c r="E59" i="9" s="1"/>
  <c r="AS46" i="9"/>
  <c r="O46" i="9" s="1"/>
  <c r="AK42" i="9"/>
  <c r="AI42" i="9"/>
  <c r="AL47" i="9"/>
  <c r="AT28" i="9"/>
  <c r="EM5" i="3"/>
  <c r="EM2" i="3" s="1"/>
  <c r="V48" i="9"/>
  <c r="AD43" i="9"/>
  <c r="AO46" i="9"/>
  <c r="K46" i="9" s="1"/>
  <c r="AL59" i="9"/>
  <c r="H59" i="9" s="1"/>
  <c r="AP59" i="9"/>
  <c r="L59" i="9" s="1"/>
  <c r="AR59" i="9"/>
  <c r="N59" i="9" s="1"/>
  <c r="S48" i="9"/>
  <c r="AK43" i="9"/>
  <c r="AE55" i="9"/>
  <c r="AE59" i="9"/>
  <c r="W47" i="9"/>
  <c r="W42" i="9"/>
  <c r="Y48" i="9"/>
  <c r="AQ46" i="9"/>
  <c r="M46" i="9" s="1"/>
  <c r="AA48" i="9"/>
  <c r="AB48" i="9"/>
  <c r="T42" i="9"/>
  <c r="Z48" i="9"/>
  <c r="T48" i="9"/>
  <c r="X48" i="9"/>
  <c r="U48" i="9"/>
  <c r="AD48" i="9"/>
  <c r="AC48" i="9"/>
  <c r="W13" i="9"/>
  <c r="H13" i="9" s="1"/>
  <c r="W11" i="9"/>
  <c r="AE28" i="9"/>
  <c r="AJ11" i="9"/>
  <c r="AJ3" i="9" s="1"/>
  <c r="AL11" i="9"/>
  <c r="AL3" i="9" s="1"/>
  <c r="AR63" i="9"/>
  <c r="AR55" i="9"/>
  <c r="N55" i="9" s="1"/>
  <c r="AQ63" i="9"/>
  <c r="AQ55" i="9"/>
  <c r="M55" i="9" s="1"/>
  <c r="AO63" i="9"/>
  <c r="AO55" i="9"/>
  <c r="K55" i="9" s="1"/>
  <c r="AP46" i="9"/>
  <c r="L46" i="9" s="1"/>
  <c r="Z43" i="9"/>
  <c r="X47" i="9"/>
  <c r="AK47" i="9"/>
  <c r="AP63" i="9"/>
  <c r="AP55" i="9"/>
  <c r="L55" i="9" s="1"/>
  <c r="AC43" i="9"/>
  <c r="AJ43" i="9"/>
  <c r="AI47" i="9"/>
  <c r="U47" i="9"/>
  <c r="AM43" i="9"/>
  <c r="AN43" i="9"/>
  <c r="S47" i="9"/>
  <c r="AC47" i="9"/>
  <c r="Z47" i="9"/>
  <c r="AN42" i="9"/>
  <c r="AB42" i="9"/>
  <c r="AN59" i="9"/>
  <c r="J59" i="9" s="1"/>
  <c r="T63" i="9"/>
  <c r="AE46" i="9"/>
  <c r="X63" i="9"/>
  <c r="AT24" i="9"/>
  <c r="Z7" i="9"/>
  <c r="K7" i="9" s="1"/>
  <c r="AD63" i="9"/>
  <c r="AE12" i="9"/>
  <c r="AT20" i="9"/>
  <c r="P20" i="9" s="1"/>
  <c r="AT12" i="9"/>
  <c r="AH63" i="9"/>
  <c r="AH55" i="9"/>
  <c r="D55" i="9" s="1"/>
  <c r="AP43" i="9"/>
  <c r="AA47" i="9"/>
  <c r="AL43" i="9"/>
  <c r="AM47" i="9"/>
  <c r="AS42" i="9"/>
  <c r="AS63" i="9"/>
  <c r="AS55" i="9"/>
  <c r="O55" i="9" s="1"/>
  <c r="AI46" i="9"/>
  <c r="E46" i="9" s="1"/>
  <c r="AR43" i="9"/>
  <c r="T43" i="9"/>
  <c r="AN47" i="9"/>
  <c r="AC42" i="9"/>
  <c r="AK63" i="9"/>
  <c r="AK55" i="9"/>
  <c r="G55" i="9" s="1"/>
  <c r="AR46" i="9"/>
  <c r="N46" i="9" s="1"/>
  <c r="Y43" i="9"/>
  <c r="AH47" i="9"/>
  <c r="S42" i="9"/>
  <c r="AS59" i="9"/>
  <c r="O59" i="9" s="1"/>
  <c r="Z63" i="9"/>
  <c r="Y63" i="9"/>
  <c r="AC63" i="9"/>
  <c r="N63" i="9" s="1"/>
  <c r="AA43" i="9"/>
  <c r="AS43" i="9"/>
  <c r="AQ47" i="9"/>
  <c r="U42" i="9"/>
  <c r="AL42" i="9"/>
  <c r="AJ46" i="9"/>
  <c r="F46" i="9" s="1"/>
  <c r="AM46" i="9"/>
  <c r="I46" i="9" s="1"/>
  <c r="W43" i="9"/>
  <c r="AD47" i="9"/>
  <c r="S63" i="9"/>
  <c r="AD42" i="9"/>
  <c r="AP42" i="9"/>
  <c r="AJ63" i="9"/>
  <c r="AJ55" i="9"/>
  <c r="F55" i="9" s="1"/>
  <c r="S43" i="9"/>
  <c r="U43" i="9"/>
  <c r="AI43" i="9"/>
  <c r="T47" i="9"/>
  <c r="E47" i="9" s="1"/>
  <c r="Y47" i="9"/>
  <c r="AR42" i="9"/>
  <c r="AM42" i="9"/>
  <c r="AI63" i="9"/>
  <c r="AI55" i="9"/>
  <c r="E55" i="9" s="1"/>
  <c r="X43" i="9"/>
  <c r="AQ43" i="9"/>
  <c r="AO47" i="9"/>
  <c r="Y42" i="9"/>
  <c r="AH42" i="9"/>
  <c r="AK59" i="9"/>
  <c r="G59" i="9" s="1"/>
  <c r="AA63" i="9"/>
  <c r="L63" i="9" s="1"/>
  <c r="U63" i="9"/>
  <c r="AB63" i="9"/>
  <c r="AT8" i="9"/>
  <c r="AP47" i="9"/>
  <c r="AJ42" i="9"/>
  <c r="AN63" i="9"/>
  <c r="AN55" i="9"/>
  <c r="J55" i="9" s="1"/>
  <c r="AO43" i="9"/>
  <c r="AS47" i="9"/>
  <c r="V47" i="9"/>
  <c r="AA42" i="9"/>
  <c r="AM63" i="9"/>
  <c r="AM55" i="9"/>
  <c r="I55" i="9" s="1"/>
  <c r="AL46" i="9"/>
  <c r="H46" i="9" s="1"/>
  <c r="AK46" i="9"/>
  <c r="G46" i="9" s="1"/>
  <c r="AH43" i="9"/>
  <c r="AJ47" i="9"/>
  <c r="X42" i="9"/>
  <c r="AL63" i="9"/>
  <c r="AL55" i="9"/>
  <c r="H55" i="9" s="1"/>
  <c r="AH46" i="9"/>
  <c r="D46" i="9" s="1"/>
  <c r="AB43" i="9"/>
  <c r="AR47" i="9"/>
  <c r="AQ42" i="9"/>
  <c r="V63" i="9"/>
  <c r="W63" i="9"/>
  <c r="AI61" i="9"/>
  <c r="E61" i="9" s="1"/>
  <c r="AQ48" i="9"/>
  <c r="W61" i="9"/>
  <c r="AS48" i="9"/>
  <c r="AN48" i="9"/>
  <c r="U13" i="9"/>
  <c r="F13" i="9" s="1"/>
  <c r="T13" i="9"/>
  <c r="AO48" i="9"/>
  <c r="AL48" i="9"/>
  <c r="AK48" i="9"/>
  <c r="AI170" i="9"/>
  <c r="AI182" i="9" s="1"/>
  <c r="AI185" i="9" s="1"/>
  <c r="AJ48" i="9"/>
  <c r="AM48" i="9"/>
  <c r="AH48" i="9"/>
  <c r="AI48" i="9"/>
  <c r="AP48" i="9"/>
  <c r="AR48" i="9"/>
  <c r="U185" i="9"/>
  <c r="U187" i="9" s="1"/>
  <c r="AK61" i="9"/>
  <c r="AU22" i="9"/>
  <c r="AU21" i="9"/>
  <c r="AU23" i="9"/>
  <c r="AU5" i="9"/>
  <c r="X61" i="9"/>
  <c r="AM61" i="9"/>
  <c r="AP61" i="9"/>
  <c r="L61" i="9" s="1"/>
  <c r="AQ52" i="9"/>
  <c r="V61" i="9"/>
  <c r="S3" i="9"/>
  <c r="AE194" i="9"/>
  <c r="Y182" i="9"/>
  <c r="Y185" i="9" s="1"/>
  <c r="Y187" i="9" s="1"/>
  <c r="AA182" i="9"/>
  <c r="AA185" i="9" s="1"/>
  <c r="AA187" i="9" s="1"/>
  <c r="AE26" i="9"/>
  <c r="AT26" i="9"/>
  <c r="AO61" i="9"/>
  <c r="AH61" i="9"/>
  <c r="AE147" i="9"/>
  <c r="AF74" i="9"/>
  <c r="AL61" i="9"/>
  <c r="Z61" i="9"/>
  <c r="AQ61" i="9"/>
  <c r="AB61" i="9"/>
  <c r="S61" i="9"/>
  <c r="AH212" i="7"/>
  <c r="W52" i="9"/>
  <c r="AB51" i="9"/>
  <c r="AM158" i="9"/>
  <c r="EL5" i="3"/>
  <c r="EL2" i="3" s="1"/>
  <c r="FP5" i="3"/>
  <c r="FP2" i="3" s="1"/>
  <c r="AB2" i="16"/>
  <c r="AM212" i="7"/>
  <c r="AM194" i="9"/>
  <c r="FO5" i="3"/>
  <c r="FO2" i="3" s="1"/>
  <c r="AC2" i="16"/>
  <c r="AB52" i="9"/>
  <c r="AO186" i="9"/>
  <c r="AN186" i="9"/>
  <c r="AP186" i="9"/>
  <c r="AR186" i="9"/>
  <c r="AH112" i="9"/>
  <c r="AH156" i="9" s="1"/>
  <c r="AH195" i="9" s="1"/>
  <c r="AL52" i="9"/>
  <c r="AT17" i="9"/>
  <c r="AQ51" i="9"/>
  <c r="AE17" i="9"/>
  <c r="AT112" i="9"/>
  <c r="AU112" i="9" s="1"/>
  <c r="X52" i="9"/>
  <c r="AK52" i="9"/>
  <c r="AJ52" i="9"/>
  <c r="AC51" i="9"/>
  <c r="AI51" i="9"/>
  <c r="AD51" i="9"/>
  <c r="S52" i="9"/>
  <c r="AC52" i="9"/>
  <c r="Z52" i="9"/>
  <c r="AA51" i="9"/>
  <c r="V51" i="9"/>
  <c r="AL51" i="9"/>
  <c r="AA52" i="9"/>
  <c r="AS52" i="9"/>
  <c r="V52" i="9"/>
  <c r="T52" i="9"/>
  <c r="Y52" i="9"/>
  <c r="AR52" i="9"/>
  <c r="Y51" i="9"/>
  <c r="AP51" i="9"/>
  <c r="X51" i="9"/>
  <c r="U51" i="9"/>
  <c r="S51" i="9"/>
  <c r="AE16" i="9"/>
  <c r="AP52" i="9"/>
  <c r="AD52" i="9"/>
  <c r="AO51" i="9"/>
  <c r="AN52" i="9"/>
  <c r="AR51" i="9"/>
  <c r="T51" i="9"/>
  <c r="AS51" i="9"/>
  <c r="AO52" i="9"/>
  <c r="AT16" i="9"/>
  <c r="AM52" i="9"/>
  <c r="Z51" i="9"/>
  <c r="AI52" i="9"/>
  <c r="U52" i="9"/>
  <c r="AH52" i="9"/>
  <c r="AN51" i="9"/>
  <c r="AM51" i="9"/>
  <c r="AJ51" i="9"/>
  <c r="AK51" i="9"/>
  <c r="AH51" i="9"/>
  <c r="W51" i="9"/>
  <c r="AI195" i="9"/>
  <c r="AT74" i="9"/>
  <c r="AQ147" i="9"/>
  <c r="AQ158" i="9" s="1"/>
  <c r="AQ170" i="9" s="1"/>
  <c r="AQ212" i="7"/>
  <c r="AQ195" i="9"/>
  <c r="AQ171" i="9"/>
  <c r="AM195" i="9"/>
  <c r="AM171" i="9"/>
  <c r="AH147" i="9"/>
  <c r="AH158" i="9" s="1"/>
  <c r="AH170" i="9" s="1"/>
  <c r="AJ182" i="9"/>
  <c r="AJ185" i="9" s="1"/>
  <c r="AL182" i="9"/>
  <c r="AL185" i="9" s="1"/>
  <c r="AL191" i="9"/>
  <c r="AK194" i="9"/>
  <c r="AI191" i="9"/>
  <c r="AB3" i="9"/>
  <c r="V3" i="9"/>
  <c r="AN3" i="9"/>
  <c r="AD3" i="9"/>
  <c r="AP3" i="9"/>
  <c r="AQ3" i="9"/>
  <c r="X3" i="9"/>
  <c r="AC3" i="9"/>
  <c r="AS3" i="9"/>
  <c r="AA3" i="9"/>
  <c r="AO3" i="9"/>
  <c r="AM3" i="9"/>
  <c r="AR3" i="9"/>
  <c r="AF112" i="9"/>
  <c r="GH60" i="3"/>
  <c r="GI60" i="3" s="1"/>
  <c r="FE58" i="3"/>
  <c r="FF58" i="3" s="1"/>
  <c r="Q27" i="9"/>
  <c r="FE52" i="3"/>
  <c r="FF52" i="3" s="1"/>
  <c r="FE67" i="3"/>
  <c r="FF67" i="3" s="1"/>
  <c r="AE195" i="9"/>
  <c r="V182" i="9"/>
  <c r="V185" i="9" s="1"/>
  <c r="V187" i="9" s="1"/>
  <c r="AC190" i="9"/>
  <c r="AC191" i="9" s="1"/>
  <c r="AC182" i="9"/>
  <c r="AC185" i="9" s="1"/>
  <c r="AC187" i="9" s="1"/>
  <c r="W182" i="9"/>
  <c r="W185" i="9" s="1"/>
  <c r="W187" i="9" s="1"/>
  <c r="W190" i="9"/>
  <c r="W191" i="9" s="1"/>
  <c r="AD190" i="9"/>
  <c r="AD191" i="9" s="1"/>
  <c r="AD182" i="9"/>
  <c r="AD185" i="9" s="1"/>
  <c r="AD187" i="9" s="1"/>
  <c r="X190" i="9"/>
  <c r="X191" i="9" s="1"/>
  <c r="X182" i="9"/>
  <c r="X185" i="9" s="1"/>
  <c r="X187" i="9" s="1"/>
  <c r="AK2" i="16"/>
  <c r="AO2" i="16"/>
  <c r="AM2" i="16"/>
  <c r="AJ2" i="16"/>
  <c r="EB46" i="3"/>
  <c r="DP4" i="3"/>
  <c r="AN2" i="18"/>
  <c r="AT2" i="18"/>
  <c r="AU2" i="16"/>
  <c r="AU1" i="16" s="1"/>
  <c r="AU2" i="18"/>
  <c r="AQ2" i="16"/>
  <c r="AR2" i="16"/>
  <c r="AP2" i="18"/>
  <c r="GH52" i="3"/>
  <c r="GI52" i="3" s="1"/>
  <c r="EB81" i="3"/>
  <c r="GH67" i="3"/>
  <c r="GI67" i="3" s="1"/>
  <c r="GH58" i="3"/>
  <c r="GI58" i="3" s="1"/>
  <c r="FE48" i="3"/>
  <c r="FF48" i="3" s="1"/>
  <c r="EB71" i="3"/>
  <c r="FE47" i="3"/>
  <c r="FF47" i="3" s="1"/>
  <c r="FE80" i="3"/>
  <c r="FF80" i="3" s="1"/>
  <c r="EB55" i="3"/>
  <c r="FE68" i="3"/>
  <c r="FF68" i="3" s="1"/>
  <c r="EX5" i="3"/>
  <c r="EX2" i="3" s="1"/>
  <c r="EB60" i="3"/>
  <c r="GH56" i="3"/>
  <c r="GI56" i="3" s="1"/>
  <c r="EB66" i="3"/>
  <c r="EB53" i="3"/>
  <c r="GH75" i="3"/>
  <c r="GI75" i="3" s="1"/>
  <c r="GH57" i="3"/>
  <c r="GI57" i="3" s="1"/>
  <c r="DZ4" i="3"/>
  <c r="GH74" i="3"/>
  <c r="GI74" i="3" s="1"/>
  <c r="FE62" i="3"/>
  <c r="FF62" i="3" s="1"/>
  <c r="GH59" i="3"/>
  <c r="GI59" i="3" s="1"/>
  <c r="FE49" i="3"/>
  <c r="FF49" i="3" s="1"/>
  <c r="EZ5" i="3"/>
  <c r="EZ2" i="3" s="1"/>
  <c r="EB72" i="3"/>
  <c r="GH77" i="3"/>
  <c r="EB63" i="3"/>
  <c r="GH54" i="3"/>
  <c r="GI54" i="3" s="1"/>
  <c r="FE79" i="3"/>
  <c r="FF79" i="3" s="1"/>
  <c r="EB65" i="3"/>
  <c r="FE51" i="3"/>
  <c r="FF51" i="3" s="1"/>
  <c r="FE64" i="3"/>
  <c r="FF64" i="3" s="1"/>
  <c r="FE70" i="3"/>
  <c r="FF70" i="3" s="1"/>
  <c r="EB61" i="3"/>
  <c r="EU5" i="3"/>
  <c r="EU2" i="3" s="1"/>
  <c r="FE76" i="3"/>
  <c r="FF76" i="3" s="1"/>
  <c r="GH69" i="3"/>
  <c r="EB78" i="3"/>
  <c r="AO2" i="18"/>
  <c r="FE46" i="3"/>
  <c r="ES5" i="3"/>
  <c r="ES2" i="3" s="1"/>
  <c r="AS2" i="16"/>
  <c r="AS1" i="16" s="1"/>
  <c r="AL2" i="16"/>
  <c r="EB52" i="3"/>
  <c r="FE81" i="3"/>
  <c r="FF81" i="3" s="1"/>
  <c r="EB67" i="3"/>
  <c r="EB58" i="3"/>
  <c r="EB48" i="3"/>
  <c r="GH71" i="3"/>
  <c r="GI71" i="3" s="1"/>
  <c r="FE55" i="3"/>
  <c r="FF55" i="3" s="1"/>
  <c r="GH68" i="3"/>
  <c r="GI68" i="3" s="1"/>
  <c r="ET5" i="3"/>
  <c r="ET2" i="3" s="1"/>
  <c r="FE60" i="3"/>
  <c r="FF60" i="3" s="1"/>
  <c r="EB56" i="3"/>
  <c r="FE66" i="3"/>
  <c r="FF66" i="3" s="1"/>
  <c r="FE53" i="3"/>
  <c r="FF53" i="3" s="1"/>
  <c r="EW5" i="3"/>
  <c r="EW2" i="3" s="1"/>
  <c r="DT4" i="3"/>
  <c r="FE50" i="3"/>
  <c r="FF50" i="3" s="1"/>
  <c r="EB73" i="3"/>
  <c r="EB74" i="3"/>
  <c r="GH62" i="3"/>
  <c r="GI62" i="3" s="1"/>
  <c r="EB59" i="3"/>
  <c r="GH49" i="3"/>
  <c r="GI49" i="3" s="1"/>
  <c r="EA4" i="3"/>
  <c r="GG5" i="3"/>
  <c r="GG2" i="3" s="1"/>
  <c r="DW4" i="3"/>
  <c r="FE63" i="3"/>
  <c r="FF63" i="3" s="1"/>
  <c r="EB54" i="3"/>
  <c r="GH79" i="3"/>
  <c r="GI79" i="3" s="1"/>
  <c r="FE65" i="3"/>
  <c r="FF65" i="3" s="1"/>
  <c r="GH51" i="3"/>
  <c r="GI51" i="3" s="1"/>
  <c r="GH64" i="3"/>
  <c r="GI64" i="3" s="1"/>
  <c r="FE61" i="3"/>
  <c r="FF61" i="3" s="1"/>
  <c r="GD5" i="3"/>
  <c r="GD2" i="3" s="1"/>
  <c r="DR4" i="3"/>
  <c r="EY5" i="3"/>
  <c r="EY2" i="3" s="1"/>
  <c r="EB69" i="3"/>
  <c r="FE78" i="3"/>
  <c r="FF78" i="3" s="1"/>
  <c r="Q18" i="9"/>
  <c r="AJ2" i="18"/>
  <c r="AQ2" i="18"/>
  <c r="AR2" i="18"/>
  <c r="GH81" i="3"/>
  <c r="GI81" i="3" s="1"/>
  <c r="GH48" i="3"/>
  <c r="GI48" i="3" s="1"/>
  <c r="FE71" i="3"/>
  <c r="FF71" i="3" s="1"/>
  <c r="GH47" i="3"/>
  <c r="GI47" i="3" s="1"/>
  <c r="GH80" i="3"/>
  <c r="GI80" i="3" s="1"/>
  <c r="GH55" i="3"/>
  <c r="GI55" i="3" s="1"/>
  <c r="DQ4" i="3"/>
  <c r="GA5" i="3"/>
  <c r="GA2" i="3" s="1"/>
  <c r="FY5" i="3"/>
  <c r="FY2" i="3" s="1"/>
  <c r="DS4" i="3"/>
  <c r="FE56" i="3"/>
  <c r="FF56" i="3" s="1"/>
  <c r="GH66" i="3"/>
  <c r="GI66" i="3" s="1"/>
  <c r="GH53" i="3"/>
  <c r="GI53" i="3" s="1"/>
  <c r="EB75" i="3"/>
  <c r="EB57" i="3"/>
  <c r="FZ5" i="3"/>
  <c r="FZ2" i="3" s="1"/>
  <c r="FC5" i="3"/>
  <c r="FC2" i="3" s="1"/>
  <c r="EB50" i="3"/>
  <c r="FE73" i="3"/>
  <c r="FF73" i="3" s="1"/>
  <c r="FE74" i="3"/>
  <c r="FF74" i="3" s="1"/>
  <c r="EB62" i="3"/>
  <c r="FE59" i="3"/>
  <c r="FF59" i="3" s="1"/>
  <c r="EB49" i="3"/>
  <c r="GE5" i="3"/>
  <c r="GE2" i="3" s="1"/>
  <c r="DY4" i="3"/>
  <c r="GH72" i="3"/>
  <c r="GI72" i="3" s="1"/>
  <c r="EB77" i="3"/>
  <c r="GH63" i="3"/>
  <c r="GI63" i="3" s="1"/>
  <c r="GH70" i="3"/>
  <c r="GI70" i="3" s="1"/>
  <c r="GH61" i="3"/>
  <c r="GI61" i="3" s="1"/>
  <c r="FX5" i="3"/>
  <c r="FX2" i="3" s="1"/>
  <c r="DV4" i="3"/>
  <c r="GB5" i="3"/>
  <c r="GB2" i="3" s="1"/>
  <c r="GH76" i="3"/>
  <c r="GI76" i="3" s="1"/>
  <c r="FE69" i="3"/>
  <c r="FF69" i="3" s="1"/>
  <c r="AH3" i="9"/>
  <c r="AK2" i="18"/>
  <c r="AM2" i="18"/>
  <c r="GH46" i="3"/>
  <c r="FV5" i="3"/>
  <c r="FV2" i="3" s="1"/>
  <c r="AN2" i="16"/>
  <c r="AT2" i="16"/>
  <c r="AS2" i="18"/>
  <c r="AL2" i="18"/>
  <c r="AP2" i="16"/>
  <c r="EB47" i="3"/>
  <c r="EB80" i="3"/>
  <c r="EB68" i="3"/>
  <c r="FW5" i="3"/>
  <c r="FW2" i="3" s="1"/>
  <c r="DU4" i="3"/>
  <c r="EV5" i="3"/>
  <c r="EV2" i="3" s="1"/>
  <c r="FE75" i="3"/>
  <c r="FF75" i="3" s="1"/>
  <c r="FE57" i="3"/>
  <c r="FF57" i="3" s="1"/>
  <c r="GF5" i="3"/>
  <c r="GF2" i="3" s="1"/>
  <c r="GH50" i="3"/>
  <c r="GI50" i="3" s="1"/>
  <c r="GH73" i="3"/>
  <c r="GI73" i="3" s="1"/>
  <c r="FD5" i="3"/>
  <c r="FD2" i="3" s="1"/>
  <c r="FB5" i="3"/>
  <c r="FB2" i="3" s="1"/>
  <c r="GC5" i="3"/>
  <c r="GC2" i="3" s="1"/>
  <c r="FE72" i="3"/>
  <c r="FF72" i="3" s="1"/>
  <c r="FE77" i="3"/>
  <c r="FF77" i="3" s="1"/>
  <c r="FE54" i="3"/>
  <c r="FF54" i="3" s="1"/>
  <c r="EB79" i="3"/>
  <c r="GH65" i="3"/>
  <c r="GI65" i="3" s="1"/>
  <c r="EB51" i="3"/>
  <c r="EB64" i="3"/>
  <c r="EB70" i="3"/>
  <c r="DX4" i="3"/>
  <c r="FA5" i="3"/>
  <c r="FA2" i="3" s="1"/>
  <c r="EB76" i="3"/>
  <c r="GH78" i="3"/>
  <c r="G63" i="9" l="1"/>
  <c r="E13" i="9"/>
  <c r="GI78" i="3"/>
  <c r="E42" i="9"/>
  <c r="G54" i="9"/>
  <c r="O42" i="9"/>
  <c r="D49" i="9"/>
  <c r="M49" i="9"/>
  <c r="I43" i="9"/>
  <c r="GI69" i="3"/>
  <c r="H51" i="9"/>
  <c r="E54" i="9"/>
  <c r="AK3" i="9"/>
  <c r="AJ1" i="16"/>
  <c r="AT13" i="9"/>
  <c r="O52" i="9"/>
  <c r="K51" i="9"/>
  <c r="I54" i="9"/>
  <c r="F44" i="9"/>
  <c r="M63" i="9"/>
  <c r="F50" i="9"/>
  <c r="F49" i="9"/>
  <c r="I44" i="9"/>
  <c r="N49" i="9"/>
  <c r="H49" i="9"/>
  <c r="J49" i="9"/>
  <c r="K63" i="9"/>
  <c r="N50" i="9"/>
  <c r="K45" i="9"/>
  <c r="D50" i="9"/>
  <c r="M44" i="9"/>
  <c r="M50" i="9"/>
  <c r="D54" i="9"/>
  <c r="M52" i="9"/>
  <c r="M54" i="9"/>
  <c r="M45" i="9"/>
  <c r="P16" i="9"/>
  <c r="P26" i="9"/>
  <c r="P12" i="9"/>
  <c r="P19" i="9"/>
  <c r="G52" i="9"/>
  <c r="P17" i="9"/>
  <c r="K61" i="9"/>
  <c r="G61" i="9"/>
  <c r="L42" i="9"/>
  <c r="L43" i="9"/>
  <c r="P28" i="9"/>
  <c r="P10" i="9"/>
  <c r="H11" i="9"/>
  <c r="AE24" i="9"/>
  <c r="P24" i="9" s="1"/>
  <c r="J24" i="9"/>
  <c r="G44" i="9"/>
  <c r="F11" i="9"/>
  <c r="F3" i="9" s="1"/>
  <c r="P8" i="9"/>
  <c r="AE4" i="9"/>
  <c r="P4" i="9" s="1"/>
  <c r="J4" i="9"/>
  <c r="P15" i="9"/>
  <c r="P14" i="9"/>
  <c r="N45" i="9"/>
  <c r="L45" i="9"/>
  <c r="G50" i="9"/>
  <c r="H50" i="9"/>
  <c r="K49" i="9"/>
  <c r="G47" i="9"/>
  <c r="F43" i="9"/>
  <c r="H43" i="9"/>
  <c r="F63" i="9"/>
  <c r="J42" i="9"/>
  <c r="J47" i="9"/>
  <c r="D63" i="9"/>
  <c r="J43" i="9"/>
  <c r="H47" i="9"/>
  <c r="H45" i="9"/>
  <c r="E51" i="9"/>
  <c r="G51" i="9"/>
  <c r="D52" i="9"/>
  <c r="I61" i="9"/>
  <c r="O47" i="9"/>
  <c r="O63" i="9"/>
  <c r="O48" i="9"/>
  <c r="K48" i="9"/>
  <c r="O43" i="9"/>
  <c r="G42" i="9"/>
  <c r="O54" i="9"/>
  <c r="F54" i="9"/>
  <c r="D45" i="9"/>
  <c r="D44" i="9"/>
  <c r="N54" i="9"/>
  <c r="E45" i="9"/>
  <c r="O50" i="9"/>
  <c r="G45" i="9"/>
  <c r="F51" i="9"/>
  <c r="L51" i="9"/>
  <c r="O51" i="9"/>
  <c r="D61" i="9"/>
  <c r="H63" i="9"/>
  <c r="M43" i="9"/>
  <c r="I42" i="9"/>
  <c r="F42" i="9"/>
  <c r="D42" i="9"/>
  <c r="E43" i="9"/>
  <c r="L47" i="9"/>
  <c r="E63" i="9"/>
  <c r="K47" i="9"/>
  <c r="N43" i="9"/>
  <c r="I47" i="9"/>
  <c r="F48" i="9"/>
  <c r="J48" i="9"/>
  <c r="G48" i="9"/>
  <c r="G43" i="9"/>
  <c r="I50" i="9"/>
  <c r="J50" i="9"/>
  <c r="E49" i="9"/>
  <c r="J54" i="9"/>
  <c r="H54" i="9"/>
  <c r="O44" i="9"/>
  <c r="N44" i="9"/>
  <c r="J51" i="9"/>
  <c r="F52" i="9"/>
  <c r="I51" i="9"/>
  <c r="J52" i="9"/>
  <c r="L52" i="9"/>
  <c r="K52" i="9"/>
  <c r="I52" i="9"/>
  <c r="M51" i="9"/>
  <c r="M61" i="9"/>
  <c r="H61" i="9"/>
  <c r="D43" i="9"/>
  <c r="J63" i="9"/>
  <c r="N47" i="9"/>
  <c r="F47" i="9"/>
  <c r="K43" i="9"/>
  <c r="I48" i="9"/>
  <c r="M48" i="9"/>
  <c r="H42" i="9"/>
  <c r="K42" i="9"/>
  <c r="I45" i="9"/>
  <c r="G49" i="9"/>
  <c r="H44" i="9"/>
  <c r="J45" i="9"/>
  <c r="E44" i="9"/>
  <c r="D51" i="9"/>
  <c r="E52" i="9"/>
  <c r="N52" i="9"/>
  <c r="N51" i="9"/>
  <c r="H52" i="9"/>
  <c r="N42" i="9"/>
  <c r="I63" i="9"/>
  <c r="M42" i="9"/>
  <c r="D47" i="9"/>
  <c r="N48" i="9"/>
  <c r="E48" i="9"/>
  <c r="L48" i="9"/>
  <c r="D48" i="9"/>
  <c r="H48" i="9"/>
  <c r="M47" i="9"/>
  <c r="I49" i="9"/>
  <c r="J44" i="9"/>
  <c r="E50" i="9"/>
  <c r="F45" i="9"/>
  <c r="K54" i="9"/>
  <c r="O49" i="9"/>
  <c r="AT1" i="16"/>
  <c r="GI77" i="3"/>
  <c r="AM1" i="16"/>
  <c r="AO1" i="16"/>
  <c r="AN1" i="16"/>
  <c r="Y3" i="9"/>
  <c r="AR1" i="16"/>
  <c r="AL1" i="16"/>
  <c r="AK1" i="16"/>
  <c r="AE13" i="9"/>
  <c r="AT39" i="9"/>
  <c r="AU4" i="9" s="1"/>
  <c r="Z3" i="9"/>
  <c r="AE11" i="9"/>
  <c r="AT11" i="9"/>
  <c r="AT50" i="9"/>
  <c r="AU15" i="9" s="1"/>
  <c r="AE49" i="9"/>
  <c r="AT49" i="9"/>
  <c r="AU14" i="9" s="1"/>
  <c r="AE45" i="9"/>
  <c r="AT54" i="9"/>
  <c r="AU19" i="9" s="1"/>
  <c r="AE54" i="9"/>
  <c r="AE9" i="9"/>
  <c r="P9" i="9" s="1"/>
  <c r="AE44" i="9"/>
  <c r="AE50" i="9"/>
  <c r="AU74" i="9"/>
  <c r="AU33" i="9"/>
  <c r="AT45" i="9"/>
  <c r="AU10" i="9" s="1"/>
  <c r="AT44" i="9"/>
  <c r="AU9" i="9" s="1"/>
  <c r="AH2" i="18"/>
  <c r="W3" i="9"/>
  <c r="AQ1" i="16"/>
  <c r="AP1" i="16"/>
  <c r="U3" i="9"/>
  <c r="AU34" i="9"/>
  <c r="AU29" i="9"/>
  <c r="FT5" i="3"/>
  <c r="FT2" i="3" s="1"/>
  <c r="T3" i="9"/>
  <c r="AE48" i="9"/>
  <c r="AT63" i="9"/>
  <c r="AU28" i="9" s="1"/>
  <c r="AH2" i="16"/>
  <c r="AT43" i="9"/>
  <c r="AU8" i="9" s="1"/>
  <c r="AE63" i="9"/>
  <c r="AE42" i="9"/>
  <c r="AE7" i="9"/>
  <c r="P7" i="9" s="1"/>
  <c r="AE47" i="9"/>
  <c r="AT59" i="9"/>
  <c r="P59" i="9" s="1"/>
  <c r="AT46" i="9"/>
  <c r="P46" i="9" s="1"/>
  <c r="AT47" i="9"/>
  <c r="AU12" i="9" s="1"/>
  <c r="AT42" i="9"/>
  <c r="AU7" i="9" s="1"/>
  <c r="AE43" i="9"/>
  <c r="AT55" i="9"/>
  <c r="P55" i="9" s="1"/>
  <c r="AN38" i="9"/>
  <c r="AN1" i="9" s="1"/>
  <c r="Q23" i="9"/>
  <c r="AM191" i="9"/>
  <c r="AM170" i="9"/>
  <c r="AM182" i="9" s="1"/>
  <c r="AM185" i="9" s="1"/>
  <c r="AT48" i="9"/>
  <c r="AE182" i="9"/>
  <c r="EC57" i="3"/>
  <c r="EC56" i="3"/>
  <c r="EC78" i="3"/>
  <c r="EC81" i="3"/>
  <c r="EC76" i="3"/>
  <c r="EC47" i="3"/>
  <c r="EC64" i="3"/>
  <c r="EC51" i="3"/>
  <c r="EC79" i="3"/>
  <c r="EC68" i="3"/>
  <c r="EC70" i="3"/>
  <c r="EC80" i="3"/>
  <c r="EC77" i="3"/>
  <c r="EC50" i="3"/>
  <c r="EC48" i="3"/>
  <c r="EC61" i="3"/>
  <c r="EC63" i="3"/>
  <c r="EC49" i="3"/>
  <c r="EC69" i="3"/>
  <c r="EC74" i="3"/>
  <c r="EC73" i="3"/>
  <c r="EC52" i="3"/>
  <c r="EC65" i="3"/>
  <c r="EC72" i="3"/>
  <c r="EC66" i="3"/>
  <c r="EC62" i="3"/>
  <c r="EC75" i="3"/>
  <c r="EC54" i="3"/>
  <c r="EC59" i="3"/>
  <c r="EC58" i="3"/>
  <c r="EC67" i="3"/>
  <c r="EC53" i="3"/>
  <c r="EC60" i="3"/>
  <c r="EC55" i="3"/>
  <c r="EC71" i="3"/>
  <c r="Q29" i="9"/>
  <c r="AQ38" i="9"/>
  <c r="AE61" i="9"/>
  <c r="AT61" i="9"/>
  <c r="AU26" i="9" s="1"/>
  <c r="AR38" i="9"/>
  <c r="AT156" i="9"/>
  <c r="AH171" i="9"/>
  <c r="EQ5" i="3"/>
  <c r="EQ2" i="3" s="1"/>
  <c r="Q21" i="9"/>
  <c r="AI186" i="9"/>
  <c r="AJ186" i="9"/>
  <c r="AL186" i="9"/>
  <c r="D3" i="9"/>
  <c r="AM38" i="9"/>
  <c r="AP38" i="9"/>
  <c r="AJ38" i="9"/>
  <c r="AL38" i="9"/>
  <c r="AT52" i="9"/>
  <c r="AU17" i="9" s="1"/>
  <c r="AK38" i="9"/>
  <c r="AT51" i="9"/>
  <c r="AU16" i="9" s="1"/>
  <c r="AE51" i="9"/>
  <c r="AE52" i="9"/>
  <c r="AT195" i="9"/>
  <c r="AQ194" i="9"/>
  <c r="AT147" i="9"/>
  <c r="AI38" i="9"/>
  <c r="AO38" i="9"/>
  <c r="AS38" i="9"/>
  <c r="AH194" i="9"/>
  <c r="AK182" i="9"/>
  <c r="AK185" i="9" s="1"/>
  <c r="AK191" i="9"/>
  <c r="Q25" i="9"/>
  <c r="I3" i="9"/>
  <c r="N3" i="9"/>
  <c r="G3" i="9"/>
  <c r="O3" i="9"/>
  <c r="L3" i="9"/>
  <c r="M3" i="9"/>
  <c r="Q5" i="9"/>
  <c r="Q22" i="9"/>
  <c r="AE198" i="9"/>
  <c r="AF198" i="9" s="1"/>
  <c r="AE199" i="9"/>
  <c r="AF199" i="9" s="1"/>
  <c r="V38" i="9"/>
  <c r="V1" i="9" s="1"/>
  <c r="Y38" i="9"/>
  <c r="AC38" i="9"/>
  <c r="AC1" i="9" s="1"/>
  <c r="T38" i="9"/>
  <c r="AA38" i="9"/>
  <c r="S38" i="9"/>
  <c r="S1" i="9" s="1"/>
  <c r="FF46" i="3"/>
  <c r="FE5" i="3"/>
  <c r="X38" i="9"/>
  <c r="AV2" i="16"/>
  <c r="GI46" i="3"/>
  <c r="GH5" i="3"/>
  <c r="AD38" i="9"/>
  <c r="EC46" i="3"/>
  <c r="EB4" i="3"/>
  <c r="AH38" i="9"/>
  <c r="AV2" i="18"/>
  <c r="U38" i="9"/>
  <c r="AB38" i="9"/>
  <c r="AB1" i="9" s="1"/>
  <c r="Z38" i="9"/>
  <c r="W38" i="9"/>
  <c r="P50" i="9" l="1"/>
  <c r="Q15" i="9" s="1"/>
  <c r="AT3" i="9"/>
  <c r="AU3" i="9" s="1"/>
  <c r="P13" i="9"/>
  <c r="P52" i="9"/>
  <c r="Q17" i="9" s="1"/>
  <c r="J3" i="9"/>
  <c r="P11" i="9"/>
  <c r="Q11" i="9" s="1"/>
  <c r="P47" i="9"/>
  <c r="Q12" i="9" s="1"/>
  <c r="P51" i="9"/>
  <c r="Q16" i="9" s="1"/>
  <c r="P43" i="9"/>
  <c r="Q8" i="9" s="1"/>
  <c r="P63" i="9"/>
  <c r="Q28" i="9" s="1"/>
  <c r="P48" i="9"/>
  <c r="P49" i="9"/>
  <c r="Q14" i="9" s="1"/>
  <c r="P61" i="9"/>
  <c r="Q26" i="9" s="1"/>
  <c r="P42" i="9"/>
  <c r="Q7" i="9" s="1"/>
  <c r="P44" i="9"/>
  <c r="Q9" i="9" s="1"/>
  <c r="P45" i="9"/>
  <c r="Q10" i="9" s="1"/>
  <c r="P39" i="9"/>
  <c r="Q4" i="9" s="1"/>
  <c r="P54" i="9"/>
  <c r="Q19" i="9" s="1"/>
  <c r="E3" i="9"/>
  <c r="AU11" i="9"/>
  <c r="Z1" i="9"/>
  <c r="W1" i="9"/>
  <c r="H3" i="9"/>
  <c r="AE3" i="9"/>
  <c r="AE183" i="9" s="1"/>
  <c r="AU20" i="9"/>
  <c r="Q20" i="9"/>
  <c r="AU24" i="9"/>
  <c r="Q24" i="9"/>
  <c r="K3" i="9"/>
  <c r="AT194" i="9"/>
  <c r="AU13" i="9"/>
  <c r="AR1" i="9"/>
  <c r="AM1" i="9"/>
  <c r="AQ1" i="9"/>
  <c r="U1" i="9"/>
  <c r="AW2" i="16"/>
  <c r="AV1" i="16"/>
  <c r="T1" i="9"/>
  <c r="AM186" i="9"/>
  <c r="F38" i="9"/>
  <c r="F1" i="9" s="1"/>
  <c r="L38" i="9"/>
  <c r="L1" i="9" s="1"/>
  <c r="AL1" i="9"/>
  <c r="AP1" i="9"/>
  <c r="AH1" i="9"/>
  <c r="AO1" i="9"/>
  <c r="AK1" i="9"/>
  <c r="AS1" i="9"/>
  <c r="AK186" i="9"/>
  <c r="AI1" i="9"/>
  <c r="AJ1" i="9"/>
  <c r="AA1" i="9"/>
  <c r="Y1" i="9"/>
  <c r="D38" i="9"/>
  <c r="D1" i="9" s="1"/>
  <c r="H38" i="9"/>
  <c r="E38" i="9"/>
  <c r="I38" i="9"/>
  <c r="I1" i="9" s="1"/>
  <c r="AQ182" i="9"/>
  <c r="AQ185" i="9" s="1"/>
  <c r="AQ191" i="9"/>
  <c r="N38" i="9"/>
  <c r="N1" i="9" s="1"/>
  <c r="X1" i="9"/>
  <c r="AD1" i="9"/>
  <c r="G38" i="9"/>
  <c r="G1" i="9" s="1"/>
  <c r="K38" i="9"/>
  <c r="J38" i="9"/>
  <c r="M38" i="9"/>
  <c r="M1" i="9" s="1"/>
  <c r="AH191" i="9"/>
  <c r="AH182" i="9"/>
  <c r="AH185" i="9" s="1"/>
  <c r="AU194" i="9"/>
  <c r="O38" i="9"/>
  <c r="O1" i="9" s="1"/>
  <c r="AT38" i="9"/>
  <c r="AU38" i="9" s="1"/>
  <c r="GH2" i="3"/>
  <c r="GI5" i="3"/>
  <c r="FE2" i="3"/>
  <c r="FF5" i="3"/>
  <c r="AE38" i="9"/>
  <c r="Q13" i="9" l="1"/>
  <c r="J1" i="9"/>
  <c r="H1" i="9"/>
  <c r="E1" i="9"/>
  <c r="K1" i="9"/>
  <c r="AT198" i="9"/>
  <c r="AU198" i="9" s="1"/>
  <c r="C1" i="9"/>
  <c r="AQ186" i="9"/>
  <c r="P3" i="9"/>
  <c r="AH186" i="9"/>
  <c r="AT182" i="9"/>
  <c r="AT183" i="9" s="1"/>
  <c r="P38" i="9"/>
  <c r="Q38" i="9" s="1"/>
  <c r="AT199" i="9"/>
  <c r="AU199" i="9" s="1"/>
  <c r="AT1" i="9"/>
  <c r="AU1" i="9" s="1"/>
  <c r="AU2" i="9"/>
  <c r="AF38" i="9"/>
  <c r="AE1" i="9"/>
  <c r="P1" i="9" l="1"/>
  <c r="Q2" i="9"/>
  <c r="B1" i="9" s="1"/>
  <c r="AT215" i="9"/>
  <c r="AU215" i="9" s="1"/>
  <c r="AT200" i="9" l="1"/>
  <c r="AU200" i="9" s="1"/>
  <c r="DR120" i="3" l="1"/>
  <c r="DU120" i="3"/>
  <c r="DX122" i="3"/>
  <c r="EA122" i="3"/>
  <c r="DX123" i="3"/>
  <c r="EA123" i="3"/>
  <c r="DQ125" i="3"/>
  <c r="DS126" i="3"/>
  <c r="DV126" i="3"/>
  <c r="DR122" i="3"/>
  <c r="DU122" i="3"/>
  <c r="DR123" i="3"/>
  <c r="DU123" i="3"/>
  <c r="DX125" i="3"/>
  <c r="EA125" i="3"/>
  <c r="DT126" i="3"/>
  <c r="DT120" i="3"/>
  <c r="DQ120" i="3"/>
  <c r="DW120" i="3"/>
  <c r="DY122" i="3"/>
  <c r="DQ122" i="3"/>
  <c r="DU126" i="3"/>
  <c r="DR126" i="3"/>
  <c r="DZ122" i="3"/>
  <c r="DY123" i="3"/>
  <c r="DT125" i="3"/>
  <c r="DT123" i="3"/>
  <c r="DQ123" i="3"/>
  <c r="DZ125" i="3"/>
  <c r="DY126" i="3"/>
  <c r="DS125" i="3"/>
  <c r="DX126" i="3"/>
  <c r="DW122" i="3"/>
  <c r="DW123" i="3"/>
  <c r="DV123" i="3"/>
  <c r="DF126" i="3"/>
  <c r="DV120" i="3"/>
  <c r="DH120" i="3"/>
  <c r="DY120" i="3"/>
  <c r="DR125" i="3"/>
  <c r="DU125" i="3"/>
  <c r="DW126" i="3"/>
  <c r="DI126" i="3"/>
  <c r="DZ126" i="3"/>
  <c r="DL126" i="3"/>
  <c r="DS120" i="3"/>
  <c r="DV122" i="3"/>
  <c r="DQ126" i="3"/>
  <c r="DD120" i="3"/>
  <c r="DF120" i="3"/>
  <c r="DG120" i="3"/>
  <c r="DC120" i="3"/>
  <c r="DI120" i="3"/>
  <c r="DK122" i="3"/>
  <c r="DC122" i="3"/>
  <c r="DM123" i="3"/>
  <c r="DH126" i="3"/>
  <c r="DG126" i="3"/>
  <c r="DD126" i="3"/>
  <c r="DL122" i="3"/>
  <c r="DM125" i="3"/>
  <c r="DK123" i="3"/>
  <c r="DF125" i="3"/>
  <c r="DC125" i="3"/>
  <c r="DD122" i="3"/>
  <c r="DJ123" i="3"/>
  <c r="DF123" i="3"/>
  <c r="DC123" i="3"/>
  <c r="DG122" i="3"/>
  <c r="DL125" i="3"/>
  <c r="DK126" i="3"/>
  <c r="DE125" i="3"/>
  <c r="DD123" i="3"/>
  <c r="DJ126" i="3"/>
  <c r="DI122" i="3"/>
  <c r="DI123" i="3"/>
  <c r="DH123" i="3"/>
  <c r="DT122" i="3"/>
  <c r="DX120" i="3"/>
  <c r="DJ120" i="3"/>
  <c r="DK120" i="3"/>
  <c r="DE120" i="3"/>
  <c r="DG123" i="3"/>
  <c r="DF122" i="3"/>
  <c r="DM122" i="3"/>
  <c r="DH122" i="3"/>
  <c r="DD125" i="3"/>
  <c r="DJ125" i="3"/>
  <c r="DZ120" i="3"/>
  <c r="DB120" i="3"/>
  <c r="DP120" i="3"/>
  <c r="DS122" i="3"/>
  <c r="DS123" i="3"/>
  <c r="DE123" i="3"/>
  <c r="DV125" i="3"/>
  <c r="DH125" i="3"/>
  <c r="DY125" i="3"/>
  <c r="DK125" i="3"/>
  <c r="EA126" i="3"/>
  <c r="DB122" i="3"/>
  <c r="DP122" i="3"/>
  <c r="DZ123" i="3"/>
  <c r="DB123" i="3"/>
  <c r="DP123" i="3"/>
  <c r="EA120" i="3"/>
  <c r="DW125" i="3"/>
  <c r="DB125" i="3"/>
  <c r="DP125" i="3"/>
  <c r="DB126" i="3"/>
  <c r="DP126" i="3"/>
  <c r="DM120" i="3"/>
  <c r="DL120" i="3"/>
  <c r="DL316" i="3" s="1"/>
  <c r="DE122" i="3"/>
  <c r="DE126" i="3"/>
  <c r="DL123" i="3"/>
  <c r="DM126" i="3"/>
  <c r="DC126" i="3"/>
  <c r="DG125" i="3"/>
  <c r="DJ122" i="3"/>
  <c r="DI125" i="3"/>
  <c r="DM316" i="3" l="1"/>
  <c r="DC316" i="3"/>
  <c r="DF316" i="3"/>
  <c r="DD316" i="3"/>
  <c r="DG316" i="3"/>
  <c r="DE316" i="3"/>
  <c r="DJ316" i="3"/>
  <c r="DH316" i="3"/>
  <c r="DK316" i="3"/>
  <c r="DI316" i="3"/>
  <c r="DK4" i="3"/>
  <c r="DY2" i="3" s="1"/>
  <c r="DC4" i="3"/>
  <c r="DQ2" i="3" s="1"/>
  <c r="DB4" i="3"/>
  <c r="DP2" i="3" s="1"/>
  <c r="DM4" i="3"/>
  <c r="EA2" i="3" s="1"/>
  <c r="DF4" i="3"/>
  <c r="DT2" i="3" s="1"/>
  <c r="DD4" i="3"/>
  <c r="DR2" i="3" s="1"/>
  <c r="DI4" i="3"/>
  <c r="DW2" i="3" s="1"/>
  <c r="DE4" i="3"/>
  <c r="DS2" i="3" s="1"/>
  <c r="DJ4" i="3"/>
  <c r="DX2" i="3" s="1"/>
  <c r="DG4" i="3"/>
  <c r="DU2" i="3" s="1"/>
  <c r="DH4" i="3"/>
  <c r="DV2" i="3" s="1"/>
  <c r="DL4" i="3"/>
  <c r="DZ2" i="3" s="1"/>
  <c r="EB125" i="3"/>
  <c r="EB123" i="3"/>
  <c r="EB126" i="3"/>
  <c r="DN125" i="3"/>
  <c r="EB120" i="3"/>
  <c r="DN120" i="3"/>
  <c r="DN126" i="3"/>
  <c r="DN123" i="3"/>
  <c r="EB122" i="3"/>
  <c r="DN122" i="3"/>
  <c r="DN4" i="3" l="1"/>
  <c r="EC125" i="3"/>
  <c r="EC123" i="3"/>
  <c r="EC120" i="3"/>
  <c r="EC126" i="3"/>
  <c r="EC122" i="3"/>
  <c r="EB2" i="3" l="1"/>
  <c r="Q3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GuA3</author>
  </authors>
  <commentList>
    <comment ref="R16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GuA3:</t>
        </r>
        <r>
          <rPr>
            <sz val="9"/>
            <color indexed="81"/>
            <rFont val="Tahoma"/>
            <family val="2"/>
          </rPr>
          <t xml:space="preserve">
Line technician &amp; Prod assisstant</t>
        </r>
      </text>
    </comment>
    <comment ref="R175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GuA3:</t>
        </r>
        <r>
          <rPr>
            <sz val="9"/>
            <color indexed="81"/>
            <rFont val="Tahoma"/>
            <family val="2"/>
          </rPr>
          <t xml:space="preserve">
1 DL for 2.2 Machine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Ying Liu2</author>
  </authors>
  <commentList>
    <comment ref="D55" authorId="0" shapeId="0" xr:uid="{FDB595F6-AD9A-429C-BE25-76AE3ADE3693}">
      <text>
        <r>
          <rPr>
            <b/>
            <sz val="9"/>
            <color indexed="81"/>
            <rFont val="宋体"/>
            <family val="3"/>
            <charset val="134"/>
          </rPr>
          <t>Ying Liu2:</t>
        </r>
        <r>
          <rPr>
            <sz val="9"/>
            <color indexed="81"/>
            <rFont val="宋体"/>
            <family val="3"/>
            <charset val="134"/>
          </rPr>
          <t xml:space="preserve">
outsource TNX
Cradel</t>
        </r>
      </text>
    </comment>
    <comment ref="D56" authorId="0" shapeId="0" xr:uid="{3A24B951-9C57-432D-B795-C859A460BDE2}">
      <text>
        <r>
          <rPr>
            <b/>
            <sz val="9"/>
            <color indexed="81"/>
            <rFont val="宋体"/>
            <family val="3"/>
            <charset val="134"/>
          </rPr>
          <t>Ying Liu2:</t>
        </r>
        <r>
          <rPr>
            <sz val="9"/>
            <color indexed="81"/>
            <rFont val="宋体"/>
            <family val="3"/>
            <charset val="134"/>
          </rPr>
          <t xml:space="preserve">
outsource TNX
cradle</t>
        </r>
      </text>
    </comment>
    <comment ref="D57" authorId="0" shapeId="0" xr:uid="{9D4DDC89-5267-4E7E-82DC-A8A025B6CD34}">
      <text>
        <r>
          <rPr>
            <b/>
            <sz val="9"/>
            <color indexed="81"/>
            <rFont val="宋体"/>
            <family val="3"/>
            <charset val="134"/>
          </rPr>
          <t>Ying Liu2:</t>
        </r>
        <r>
          <rPr>
            <sz val="9"/>
            <color indexed="81"/>
            <rFont val="宋体"/>
            <family val="3"/>
            <charset val="134"/>
          </rPr>
          <t xml:space="preserve">
hull</t>
        </r>
      </text>
    </comment>
    <comment ref="D58" authorId="0" shapeId="0" xr:uid="{9F666C64-09DC-4EC2-B84A-694C0F72C463}">
      <text>
        <r>
          <rPr>
            <b/>
            <sz val="9"/>
            <color indexed="81"/>
            <rFont val="宋体"/>
            <family val="3"/>
            <charset val="134"/>
          </rPr>
          <t>Ying Liu2:</t>
        </r>
        <r>
          <rPr>
            <sz val="9"/>
            <color indexed="81"/>
            <rFont val="宋体"/>
            <family val="3"/>
            <charset val="134"/>
          </rPr>
          <t xml:space="preserve">
cosmetic cover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Jenny Zheng</author>
  </authors>
  <commentList>
    <comment ref="B319" authorId="0" shapeId="0" xr:uid="{BAF7D135-FA56-470E-8580-F819F9441912}">
      <text>
        <r>
          <rPr>
            <b/>
            <sz val="9"/>
            <color indexed="81"/>
            <rFont val="宋体"/>
            <family val="3"/>
            <charset val="134"/>
          </rPr>
          <t>Jenny Zheng:</t>
        </r>
        <r>
          <rPr>
            <sz val="9"/>
            <color indexed="81"/>
            <rFont val="宋体"/>
            <family val="3"/>
            <charset val="134"/>
          </rPr>
          <t xml:space="preserve">
Trading</t>
        </r>
      </text>
    </comment>
    <comment ref="B320" authorId="0" shapeId="0" xr:uid="{ACA524D8-408A-4977-9898-B4E6D738AA30}">
      <text>
        <r>
          <rPr>
            <b/>
            <sz val="9"/>
            <color indexed="81"/>
            <rFont val="宋体"/>
            <family val="3"/>
            <charset val="134"/>
          </rPr>
          <t>Jenny Zheng:</t>
        </r>
        <r>
          <rPr>
            <sz val="9"/>
            <color indexed="81"/>
            <rFont val="宋体"/>
            <family val="3"/>
            <charset val="134"/>
          </rPr>
          <t xml:space="preserve">
Trading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ZhuA8</author>
    <author>fengl17</author>
    <author>Li Feng1</author>
  </authors>
  <commentList>
    <comment ref="D6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ZhuA8:
Project cancel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3" authorId="1" shapeId="0" xr:uid="{00000000-0006-0000-0A00-000002000000}">
      <text>
        <r>
          <rPr>
            <b/>
            <sz val="9"/>
            <color indexed="81"/>
            <rFont val="Tahoma"/>
            <family val="2"/>
          </rPr>
          <t>fengl17:</t>
        </r>
        <r>
          <rPr>
            <sz val="9"/>
            <color indexed="81"/>
            <rFont val="Tahoma"/>
            <family val="2"/>
          </rPr>
          <t xml:space="preserve">
customer cancelled</t>
        </r>
      </text>
    </comment>
    <comment ref="D177" authorId="2" shapeId="0" xr:uid="{00000000-0006-0000-0A00-000011000000}">
      <text>
        <r>
          <rPr>
            <b/>
            <sz val="9"/>
            <color indexed="81"/>
            <rFont val="宋体"/>
            <family val="3"/>
            <charset val="134"/>
          </rPr>
          <t>Li Feng1:</t>
        </r>
        <r>
          <rPr>
            <sz val="9"/>
            <color indexed="81"/>
            <rFont val="宋体"/>
            <family val="3"/>
            <charset val="134"/>
          </rPr>
          <t xml:space="preserve">
part no. shall be 8AJ725-00408</t>
        </r>
      </text>
    </comment>
  </commentList>
</comments>
</file>

<file path=xl/sharedStrings.xml><?xml version="1.0" encoding="utf-8"?>
<sst xmlns="http://schemas.openxmlformats.org/spreadsheetml/2006/main" count="3709" uniqueCount="773">
  <si>
    <t>Project</t>
  </si>
  <si>
    <t>Part Name</t>
  </si>
  <si>
    <t>Total</t>
  </si>
  <si>
    <t>S.N</t>
  </si>
  <si>
    <t>BU</t>
  </si>
  <si>
    <t>BU Location</t>
  </si>
  <si>
    <t>DC Site</t>
  </si>
  <si>
    <t>GPS</t>
  </si>
  <si>
    <t>ABC</t>
  </si>
  <si>
    <t>DC P/N</t>
  </si>
  <si>
    <t>Unit Price</t>
  </si>
  <si>
    <t>Unit BOM</t>
  </si>
  <si>
    <t>BOM%</t>
  </si>
  <si>
    <t>TJ Allocation</t>
  </si>
  <si>
    <t>SZ Allocation</t>
  </si>
  <si>
    <t>TJ Rev</t>
  </si>
  <si>
    <t>TJ BOM</t>
  </si>
  <si>
    <t>SZ Rev</t>
  </si>
  <si>
    <t>SZ BOM</t>
  </si>
  <si>
    <t>CNY</t>
  </si>
  <si>
    <t>P/N</t>
  </si>
  <si>
    <t>BU Site</t>
  </si>
  <si>
    <t>WGT</t>
  </si>
  <si>
    <t>Project</t>
    <phoneticPr fontId="6" type="noConversion"/>
  </si>
  <si>
    <t>Set Up hours</t>
  </si>
  <si>
    <t>Setup times/Month</t>
    <phoneticPr fontId="0" type="noConversion"/>
  </si>
  <si>
    <t>Efficiency</t>
    <phoneticPr fontId="0" type="noConversion"/>
  </si>
  <si>
    <t>Clean R</t>
    <phoneticPr fontId="0" type="noConversion"/>
  </si>
  <si>
    <t>Machine T</t>
    <phoneticPr fontId="0" type="noConversion"/>
  </si>
  <si>
    <t>Yield</t>
    <phoneticPr fontId="0" type="noConversion"/>
  </si>
  <si>
    <t>Machine Hour</t>
    <phoneticPr fontId="0" type="noConversion"/>
  </si>
  <si>
    <t>Labor Hour</t>
    <phoneticPr fontId="0" type="noConversion"/>
  </si>
  <si>
    <t>Manu Labor Hour</t>
    <phoneticPr fontId="0" type="noConversion"/>
  </si>
  <si>
    <t xml:space="preserve">Total </t>
  </si>
  <si>
    <t>Month</t>
  </si>
  <si>
    <t>Total TJ&amp;SZ</t>
  </si>
  <si>
    <t>Total TJ</t>
  </si>
  <si>
    <t>Total Revenue $</t>
  </si>
  <si>
    <t>Total BOM $</t>
  </si>
  <si>
    <t>RDC</t>
  </si>
  <si>
    <t>Flat</t>
  </si>
  <si>
    <t>Machine Hrs</t>
  </si>
  <si>
    <t>Labor Hrs</t>
  </si>
  <si>
    <t xml:space="preserve">Slitting Operator (DL) </t>
  </si>
  <si>
    <t>Working Days</t>
  </si>
  <si>
    <t>Machine Leader</t>
  </si>
  <si>
    <t xml:space="preserve">Manual Leader </t>
  </si>
  <si>
    <t>Production Support</t>
  </si>
  <si>
    <t xml:space="preserve">Machine Operator (DL) </t>
  </si>
  <si>
    <t>Direct Labor(Manual)</t>
  </si>
  <si>
    <t xml:space="preserve">QC Leader </t>
  </si>
  <si>
    <t xml:space="preserve">IQC (DL) </t>
  </si>
  <si>
    <t xml:space="preserve">IPQC (DL) </t>
  </si>
  <si>
    <t xml:space="preserve">FQC (DL) </t>
  </si>
  <si>
    <t>Slitting Leader</t>
  </si>
  <si>
    <t xml:space="preserve">Prepress (DL) </t>
  </si>
  <si>
    <t>Prepress Leader</t>
  </si>
  <si>
    <t>Prototype Operator (DL )</t>
  </si>
  <si>
    <t>Labor Total</t>
  </si>
  <si>
    <t>RDC Machine Hrs</t>
  </si>
  <si>
    <t>FB Machine Hrs</t>
  </si>
  <si>
    <t>check</t>
  </si>
  <si>
    <t>TM1 DL HC input</t>
  </si>
  <si>
    <t>DL HC</t>
  </si>
  <si>
    <t>BOM</t>
  </si>
  <si>
    <t>TM1 DL HC input-Adjustment</t>
  </si>
  <si>
    <t>Sony</t>
  </si>
  <si>
    <t>Machine</t>
  </si>
  <si>
    <t>TM1 DL OT</t>
  </si>
  <si>
    <t>TM1 DL OTinput-Adjustment</t>
  </si>
  <si>
    <t>Sheeting DL</t>
  </si>
  <si>
    <t>Sheeting</t>
  </si>
  <si>
    <t>efficiency improvement</t>
  </si>
  <si>
    <t>Revenue</t>
  </si>
  <si>
    <t>Working Hrs/shift</t>
  </si>
  <si>
    <t>CTU</t>
  </si>
  <si>
    <t>AJ825-7565</t>
  </si>
  <si>
    <t>M21</t>
  </si>
  <si>
    <t>Surplus</t>
    <phoneticPr fontId="189" type="noConversion"/>
  </si>
  <si>
    <t>O/H</t>
    <phoneticPr fontId="189" type="noConversion"/>
  </si>
  <si>
    <t>Machine</t>
    <phoneticPr fontId="189" type="noConversion"/>
  </si>
  <si>
    <t>DL</t>
    <phoneticPr fontId="189" type="noConversion"/>
  </si>
  <si>
    <t>Direct Labor</t>
  </si>
  <si>
    <t>Shop Supplies</t>
  </si>
  <si>
    <t>Material Handling</t>
  </si>
  <si>
    <t>Workcell Staff</t>
  </si>
  <si>
    <t>Machine Expense</t>
  </si>
  <si>
    <t>Building Expense</t>
  </si>
  <si>
    <t>S G and A</t>
  </si>
  <si>
    <t>USD</t>
    <phoneticPr fontId="189" type="noConversion"/>
  </si>
  <si>
    <t>CNY</t>
    <phoneticPr fontId="189" type="noConversion"/>
  </si>
  <si>
    <t>DL HC</t>
    <phoneticPr fontId="189" type="noConversion"/>
  </si>
  <si>
    <t>DL</t>
    <phoneticPr fontId="189" type="noConversion"/>
  </si>
  <si>
    <t xml:space="preserve">O/H </t>
    <phoneticPr fontId="189" type="noConversion"/>
  </si>
  <si>
    <t>Machine</t>
    <phoneticPr fontId="189" type="noConversion"/>
  </si>
  <si>
    <t>DL</t>
    <phoneticPr fontId="189" type="noConversion"/>
  </si>
  <si>
    <t>SS</t>
    <phoneticPr fontId="189" type="noConversion"/>
  </si>
  <si>
    <t>15Q2 Lock</t>
    <phoneticPr fontId="189" type="noConversion"/>
  </si>
  <si>
    <t>FX rate @</t>
    <phoneticPr fontId="189" type="noConversion"/>
  </si>
  <si>
    <t>Rates</t>
    <phoneticPr fontId="189" type="noConversion"/>
  </si>
  <si>
    <t>CD Allocation</t>
    <phoneticPr fontId="189" type="noConversion"/>
  </si>
  <si>
    <t>SZ 15Q3 BOM</t>
    <phoneticPr fontId="189" type="noConversion"/>
  </si>
  <si>
    <t>SZ 15Q3 Rev</t>
    <phoneticPr fontId="189" type="noConversion"/>
  </si>
  <si>
    <t>TJ 15Q3 BOM</t>
    <phoneticPr fontId="189" type="noConversion"/>
  </si>
  <si>
    <t>TJ 15Q3 Rev</t>
    <phoneticPr fontId="189" type="noConversion"/>
  </si>
  <si>
    <t>Total CD</t>
    <phoneticPr fontId="189" type="noConversion"/>
  </si>
  <si>
    <t>15Q3 Lock</t>
    <phoneticPr fontId="189" type="noConversion"/>
  </si>
  <si>
    <t>punch</t>
  </si>
  <si>
    <t>hot press</t>
  </si>
  <si>
    <t>Whirlpool</t>
  </si>
  <si>
    <t>CCD-HOLE</t>
  </si>
  <si>
    <t>printing</t>
  </si>
  <si>
    <t>lamination</t>
  </si>
  <si>
    <t>Laser</t>
    <phoneticPr fontId="189" type="noConversion"/>
  </si>
  <si>
    <t>QTY</t>
  </si>
  <si>
    <t>Q2</t>
  </si>
  <si>
    <t>Q3</t>
  </si>
  <si>
    <t>Q4</t>
  </si>
  <si>
    <t>Q1</t>
  </si>
  <si>
    <t>Yearly</t>
  </si>
  <si>
    <t>Price</t>
  </si>
  <si>
    <t>BOM Price</t>
  </si>
  <si>
    <t>TJ</t>
  </si>
  <si>
    <t>AJ818-00010-B</t>
  </si>
  <si>
    <t>Machine Hour 1</t>
  </si>
  <si>
    <t>Machine Hour 2</t>
  </si>
  <si>
    <t>Other</t>
  </si>
  <si>
    <t>Owner</t>
  </si>
  <si>
    <t>Site</t>
  </si>
  <si>
    <t>Total Rev</t>
  </si>
  <si>
    <t>Total BOM</t>
  </si>
  <si>
    <t>Laser</t>
  </si>
  <si>
    <t>Punch Machine Hrs</t>
  </si>
  <si>
    <t>Hot Press</t>
  </si>
  <si>
    <t>Machine Hour 3</t>
  </si>
  <si>
    <t>Machine Hour 4</t>
  </si>
  <si>
    <t>Demand</t>
  </si>
  <si>
    <t>B1</t>
  </si>
  <si>
    <t>Shenzhen GP</t>
  </si>
  <si>
    <t>M25</t>
  </si>
  <si>
    <t>M26</t>
  </si>
  <si>
    <t>JDC</t>
  </si>
  <si>
    <t>Slitting</t>
  </si>
  <si>
    <t>CTU-CNC</t>
  </si>
  <si>
    <t>8AJ818-00010-B</t>
  </si>
  <si>
    <t>AJ818-4133-Jab</t>
  </si>
  <si>
    <t>8AJ818-4133-Jab</t>
  </si>
  <si>
    <t>AJ946-4830-Jab</t>
  </si>
  <si>
    <t>8AJ946-4830-Jab</t>
  </si>
  <si>
    <t>AJ870-2101-Jab</t>
  </si>
  <si>
    <t>8AJ870-2101-Jab</t>
  </si>
  <si>
    <t>AJ870-2138-jab</t>
  </si>
  <si>
    <t>8AJ870-2138-jab</t>
  </si>
  <si>
    <t>AJ946-2528-Jab</t>
  </si>
  <si>
    <t>8AJ946-2528-Jab</t>
  </si>
  <si>
    <t>AJ946-2402-Jab</t>
  </si>
  <si>
    <t>8AJ946-2402-Jab</t>
  </si>
  <si>
    <t>8AJ825-7565</t>
  </si>
  <si>
    <t>AJ946-2449-Jab</t>
  </si>
  <si>
    <t>8AJ946-2449-Jab</t>
  </si>
  <si>
    <t>PSA18413-WHP</t>
  </si>
  <si>
    <t>8PSA18413-WHP</t>
  </si>
  <si>
    <t>Surplus</t>
    <phoneticPr fontId="189" type="noConversion"/>
  </si>
  <si>
    <t>Potential</t>
  </si>
  <si>
    <t>ACUP27438-AP</t>
  </si>
  <si>
    <t>Philip</t>
  </si>
  <si>
    <t>Nypro</t>
  </si>
  <si>
    <t>Nypro Shenzhen</t>
  </si>
  <si>
    <t>Ingenico</t>
  </si>
  <si>
    <t>Vietnam</t>
  </si>
  <si>
    <t>8ACUP27438-AP</t>
  </si>
  <si>
    <t>8AJ946-00090</t>
  </si>
  <si>
    <t>AJ946-00090</t>
  </si>
  <si>
    <t>8AJ946-00092</t>
  </si>
  <si>
    <t>AJ946-00092</t>
  </si>
  <si>
    <t>Huizhou</t>
  </si>
  <si>
    <t>Allo%</t>
  </si>
  <si>
    <t>8AJ946-04853</t>
  </si>
  <si>
    <t>8AJ946-05945</t>
  </si>
  <si>
    <t>AJ946-04853</t>
  </si>
  <si>
    <t>AJ875-03564</t>
  </si>
  <si>
    <t>8AJ875-03564</t>
  </si>
  <si>
    <t>AJ946-05945</t>
  </si>
  <si>
    <t>AJ818-00050C-R</t>
  </si>
  <si>
    <t>8AJ818-00050C</t>
  </si>
  <si>
    <t>AJ818-00030C</t>
  </si>
  <si>
    <t>8AJ818-00030C</t>
  </si>
  <si>
    <t>8AJ875-02656-A</t>
  </si>
  <si>
    <t>AJ875-02656-A</t>
  </si>
  <si>
    <t>8AJ875-00003-JAB</t>
  </si>
  <si>
    <t>AJ875-00003</t>
  </si>
  <si>
    <t>8AJ946-04905</t>
  </si>
  <si>
    <t>AJ946-04905</t>
  </si>
  <si>
    <t>8AJ946-04717</t>
  </si>
  <si>
    <t>AJ946-04717</t>
  </si>
  <si>
    <t>8AJ946-04716</t>
  </si>
  <si>
    <t>AJ946-04716</t>
  </si>
  <si>
    <t>8AJ725-00418</t>
  </si>
  <si>
    <t>AJ725-00418</t>
  </si>
  <si>
    <t>8AJ875-03566</t>
  </si>
  <si>
    <t>AJ875-03566</t>
  </si>
  <si>
    <t>8AJ946-00098</t>
  </si>
  <si>
    <t>AJ946-00098</t>
  </si>
  <si>
    <t>8AJ946-00099</t>
  </si>
  <si>
    <t>AJ946-00099</t>
  </si>
  <si>
    <t>8AJ725-00006</t>
  </si>
  <si>
    <t>AJ725-00006</t>
  </si>
  <si>
    <t>8AJ725-00007</t>
  </si>
  <si>
    <t>AJ725-00007</t>
  </si>
  <si>
    <t>8AJ725-00408</t>
  </si>
  <si>
    <t>AJ725-00408</t>
  </si>
  <si>
    <t>F7</t>
  </si>
  <si>
    <t>8296154708AB</t>
  </si>
  <si>
    <t>296154708AB</t>
  </si>
  <si>
    <t>M101</t>
  </si>
  <si>
    <t>89ZU000301AGEN</t>
  </si>
  <si>
    <t>9ZU000301AGEN</t>
  </si>
  <si>
    <t>PMI</t>
  </si>
  <si>
    <t>C11</t>
  </si>
  <si>
    <t>DCPFM01108AP-TJ</t>
  </si>
  <si>
    <t>F9</t>
  </si>
  <si>
    <t>8DCPFM01098AP</t>
  </si>
  <si>
    <t>Project</t>
    <phoneticPr fontId="6" type="noConversion"/>
  </si>
  <si>
    <t>Laser</t>
    <phoneticPr fontId="189" type="noConversion"/>
  </si>
  <si>
    <t>Machine T</t>
    <phoneticPr fontId="0" type="noConversion"/>
  </si>
  <si>
    <t>Efficiency</t>
    <phoneticPr fontId="0" type="noConversion"/>
  </si>
  <si>
    <t>Clean R</t>
    <phoneticPr fontId="0" type="noConversion"/>
  </si>
  <si>
    <t>CTU FATP</t>
  </si>
  <si>
    <t>8DCADH99002AP</t>
  </si>
  <si>
    <t>DCADH99002AP</t>
  </si>
  <si>
    <t>8DCPFM05022AP</t>
  </si>
  <si>
    <t>DCPFM05022AP</t>
  </si>
  <si>
    <t>8AJ946-09907</t>
  </si>
  <si>
    <t>AJ946-09907</t>
  </si>
  <si>
    <t>8DCPFM05023AP</t>
  </si>
  <si>
    <t>DCPFM05023AP</t>
  </si>
  <si>
    <t>8AJ946-09216</t>
  </si>
  <si>
    <t>AJ946-09216</t>
  </si>
  <si>
    <t>8AJ946-09217</t>
  </si>
  <si>
    <t>AJ946-09217</t>
  </si>
  <si>
    <t>8AJ946-08512</t>
  </si>
  <si>
    <t>AJ946-08512</t>
  </si>
  <si>
    <t>8AJ725-00867</t>
  </si>
  <si>
    <t>AJ725-00867</t>
  </si>
  <si>
    <t>8AJ946-09906</t>
  </si>
  <si>
    <t>AJ946-09906</t>
  </si>
  <si>
    <t>8AJ875-00741</t>
  </si>
  <si>
    <t>AJ875-00741</t>
  </si>
  <si>
    <t>8DCPFM01171AP</t>
  </si>
  <si>
    <t>DCPFM01171AP</t>
  </si>
  <si>
    <t>DCPFM01140AP-TJ</t>
  </si>
  <si>
    <t>Manu Labor Hour</t>
    <phoneticPr fontId="0" type="noConversion"/>
  </si>
  <si>
    <t>8AJ725-00775</t>
  </si>
  <si>
    <t>8DCPFM01258AP</t>
  </si>
  <si>
    <t>8DCPFM01099AP</t>
  </si>
  <si>
    <t>8DCPFM01263AP</t>
  </si>
  <si>
    <t>AJ725-00775</t>
  </si>
  <si>
    <t>Cortes(2.5)</t>
  </si>
  <si>
    <t>DCPFM01258AP</t>
  </si>
  <si>
    <t>DCPFM01098AP-TJ</t>
  </si>
  <si>
    <t>DCPFM01099AP-TJ</t>
  </si>
  <si>
    <t>DCPFM01263AP</t>
  </si>
  <si>
    <t>Potential_Z series</t>
  </si>
  <si>
    <t>Z series</t>
  </si>
  <si>
    <t>8AJ946-08514-L</t>
  </si>
  <si>
    <t>8AJ946-08514-R</t>
  </si>
  <si>
    <t>8DRPFM01069</t>
  </si>
  <si>
    <t>8DRPFM01070</t>
  </si>
  <si>
    <t>8DCPFM01371AP</t>
  </si>
  <si>
    <t>8DCPFM01363AP</t>
  </si>
  <si>
    <t>AJ946-08514-L</t>
  </si>
  <si>
    <t>AJ946-08514-R</t>
  </si>
  <si>
    <t>DRPFM01069</t>
  </si>
  <si>
    <t>DRPFM01070</t>
  </si>
  <si>
    <t>DCPFM01371AP</t>
  </si>
  <si>
    <t>DCPFM01363AP</t>
  </si>
  <si>
    <t>Milan Q1 Allocation %</t>
  </si>
  <si>
    <t>8EL316257201C</t>
    <phoneticPr fontId="190" type="noConversion"/>
  </si>
  <si>
    <t>8DCPFM01360MI</t>
    <phoneticPr fontId="190" type="noConversion"/>
  </si>
  <si>
    <t>DCPFM01360MI</t>
    <phoneticPr fontId="190" type="noConversion"/>
  </si>
  <si>
    <t>8DCPFM01361MI</t>
    <phoneticPr fontId="190" type="noConversion"/>
  </si>
  <si>
    <t>DCPFM01361MI</t>
    <phoneticPr fontId="190" type="noConversion"/>
  </si>
  <si>
    <t>M102</t>
  </si>
  <si>
    <t>89ZU000080AGEN</t>
  </si>
  <si>
    <t>8DCPFM05021SE</t>
  </si>
  <si>
    <t>8DCPFM05024SE</t>
  </si>
  <si>
    <t>8DCGSK01022SE</t>
  </si>
  <si>
    <t>8DCPFM01507SE</t>
  </si>
  <si>
    <t>8DCGSK01026SE</t>
  </si>
  <si>
    <t>9ZU000080AGEN</t>
  </si>
  <si>
    <t>Griffin</t>
  </si>
  <si>
    <t xml:space="preserve">Sony </t>
  </si>
  <si>
    <t>DCPFM05021SE</t>
  </si>
  <si>
    <t>DCPFM05024SE</t>
  </si>
  <si>
    <t>DCGSK01022SE</t>
  </si>
  <si>
    <t>Bahamut</t>
  </si>
  <si>
    <t>DCPFM01507SE</t>
  </si>
  <si>
    <t>DCGSK01026SE</t>
  </si>
  <si>
    <t>Alaska</t>
  </si>
  <si>
    <t>8DCPFM01506AP</t>
  </si>
  <si>
    <t>8DCPFM01535AP</t>
  </si>
  <si>
    <t>8DCPFM01502AP</t>
  </si>
  <si>
    <t>8DCPFM01503AP</t>
  </si>
  <si>
    <t>8DCPFM01504AP</t>
  </si>
  <si>
    <t>8DCPFM01505AP</t>
  </si>
  <si>
    <t>8DCPFM01389AP</t>
  </si>
  <si>
    <t>8DCPFM01390AP</t>
  </si>
  <si>
    <t>8DCPFM01391AP</t>
  </si>
  <si>
    <t>8DCPFM01417AP</t>
  </si>
  <si>
    <t>8DCPFM05019AP</t>
  </si>
  <si>
    <t>8DCPFM05020AP</t>
  </si>
  <si>
    <t>8DCPFM01508AP</t>
  </si>
  <si>
    <t>8DCPFM01510AP</t>
  </si>
  <si>
    <t>8DCPFM01509AP</t>
  </si>
  <si>
    <t>8SSTPF02044</t>
  </si>
  <si>
    <t>89.2mm*0.05MM*50MRoll protective Film</t>
  </si>
  <si>
    <t>8AJ946-12886</t>
  </si>
  <si>
    <t>8AJ818-00030C-101</t>
  </si>
  <si>
    <t>89ZU000311AGEN</t>
  </si>
  <si>
    <t>8AJ946-04905-N</t>
  </si>
  <si>
    <t>8AJ946-04717-N</t>
  </si>
  <si>
    <t>8AJ875-00003-N</t>
  </si>
  <si>
    <t>8AJ875-02656-N</t>
  </si>
  <si>
    <t>8AJ725-00418-N</t>
  </si>
  <si>
    <t>8AJ946-04716-N</t>
  </si>
  <si>
    <t>8AJ825-00424-N</t>
  </si>
  <si>
    <t>8AJ946-00090-N</t>
  </si>
  <si>
    <t>8AJ946-00092-N</t>
  </si>
  <si>
    <t>8AJ946-12618-N</t>
  </si>
  <si>
    <t>8AJ946-05945-N</t>
  </si>
  <si>
    <t>8AJ725-00408-N</t>
  </si>
  <si>
    <t>8AJ725-00006-N</t>
  </si>
  <si>
    <t>8AJ725-00007-N</t>
  </si>
  <si>
    <t>8AJ875-03566-N</t>
  </si>
  <si>
    <t>8AJ875-03564-N</t>
  </si>
  <si>
    <t>8DCPFM01375</t>
  </si>
  <si>
    <t>8DCPFM01494M</t>
  </si>
  <si>
    <t>8DCPFM01448MI</t>
  </si>
  <si>
    <t>8ACUP30153AP (-0014)</t>
  </si>
  <si>
    <t>V17</t>
  </si>
  <si>
    <t>F10</t>
  </si>
  <si>
    <t>DCPFM01506AP</t>
  </si>
  <si>
    <t>DCPFM01535AP</t>
  </si>
  <si>
    <t>DCPFM01502AP</t>
  </si>
  <si>
    <t>DCPFM01503AP</t>
  </si>
  <si>
    <t>DCPFM01504AP</t>
  </si>
  <si>
    <t>DCPFM01505AP</t>
  </si>
  <si>
    <t>DCPFM01389AP</t>
  </si>
  <si>
    <t>DCPFM01390AP</t>
  </si>
  <si>
    <t>DCPFM01391AP</t>
  </si>
  <si>
    <t>DCPFM01417AP</t>
  </si>
  <si>
    <t>DCPFM05019AP</t>
  </si>
  <si>
    <t>DCPFM05020AP</t>
  </si>
  <si>
    <t>DCPFM01508AP</t>
  </si>
  <si>
    <t>DCPFM01510AP</t>
  </si>
  <si>
    <t>DCPFM01509AP</t>
  </si>
  <si>
    <t>DCPFM02026</t>
  </si>
  <si>
    <t>DCPFM02027</t>
  </si>
  <si>
    <t>Griffin Roll Protective Film 7.9mm*50M/Roll</t>
  </si>
  <si>
    <t>9.2mm*0.05MM*50MRoll protective Film</t>
  </si>
  <si>
    <t>AJ946-12886</t>
  </si>
  <si>
    <t>AJ818-00030C-101</t>
  </si>
  <si>
    <t>9ZU000311AGEN</t>
  </si>
  <si>
    <t>AJ946-04905-N</t>
  </si>
  <si>
    <t>M105</t>
  </si>
  <si>
    <t>AJ946-04717-N</t>
  </si>
  <si>
    <t>AJ875-00003-N</t>
  </si>
  <si>
    <t>AJ875-02656-N</t>
  </si>
  <si>
    <t>AJ725-00418-N</t>
  </si>
  <si>
    <t>AJ946-04716-N</t>
  </si>
  <si>
    <t>AJ825-00424-N</t>
  </si>
  <si>
    <t>AJ946-00090-N</t>
  </si>
  <si>
    <t>AJ946-00092-N</t>
  </si>
  <si>
    <t>AJ946-12618-N</t>
  </si>
  <si>
    <t>M106</t>
  </si>
  <si>
    <t>AJ946-05945-N</t>
  </si>
  <si>
    <t>AJ725-00408-N</t>
  </si>
  <si>
    <t>AJ725-00006-N</t>
  </si>
  <si>
    <t>AJ725-00007-N</t>
  </si>
  <si>
    <t>AJ875-03566-N</t>
  </si>
  <si>
    <t>AJ875-03564-N</t>
  </si>
  <si>
    <t>DCPFM01375</t>
  </si>
  <si>
    <t>DCPFM01494M</t>
  </si>
  <si>
    <t>Soyuz</t>
  </si>
  <si>
    <t xml:space="preserve">PMI </t>
  </si>
  <si>
    <t>DCPFM01448MI</t>
  </si>
  <si>
    <t>Vienna ST</t>
  </si>
  <si>
    <t>ACUP30153AP (-0014)</t>
  </si>
  <si>
    <t xml:space="preserve">ABC </t>
  </si>
  <si>
    <t xml:space="preserve">TJ </t>
  </si>
  <si>
    <t>Jabil MX</t>
  </si>
  <si>
    <t>Crestron</t>
  </si>
  <si>
    <t>8AJ946-00098-N</t>
  </si>
  <si>
    <t>8AJ946-00099-N</t>
  </si>
  <si>
    <t>AJ946-00098-N</t>
  </si>
  <si>
    <t>AJ946-00099-N</t>
  </si>
  <si>
    <t>8SBC39353159</t>
  </si>
  <si>
    <t>8SBC39353162</t>
  </si>
  <si>
    <t>8SBC39353160</t>
  </si>
  <si>
    <t>8SBC39353161</t>
  </si>
  <si>
    <t>8SBCAKASF2038</t>
  </si>
  <si>
    <t>8SBCAKASF6009</t>
  </si>
  <si>
    <t>8SBCAKASF2019</t>
  </si>
  <si>
    <t>8SBCAKASF9015</t>
  </si>
  <si>
    <t>8SBCAKASF6007</t>
  </si>
  <si>
    <t>8SBCAKASF9017</t>
  </si>
  <si>
    <t>8SBCAKASF9019</t>
  </si>
  <si>
    <t>8SBCAKASF9001</t>
  </si>
  <si>
    <t>8SBCAKASF9002</t>
  </si>
  <si>
    <t>8SBCAKASF9003</t>
  </si>
  <si>
    <t>8SBCAKASF9007</t>
  </si>
  <si>
    <t>8SBCAKASF9012</t>
  </si>
  <si>
    <t>8SBCAKASF9013</t>
  </si>
  <si>
    <t>8SBCAKASF9014</t>
  </si>
  <si>
    <t>8SBCAKASF9004</t>
  </si>
  <si>
    <t>SBC39353159</t>
  </si>
  <si>
    <t>SBC39353162</t>
  </si>
  <si>
    <t>SBC39353160</t>
  </si>
  <si>
    <t>SBC39353161</t>
  </si>
  <si>
    <t>SBCAKASF2038</t>
  </si>
  <si>
    <t>SBCAKASF6009</t>
  </si>
  <si>
    <t>SBCAKASF2019</t>
  </si>
  <si>
    <t>SBCAKASF9015</t>
  </si>
  <si>
    <t>SBCAKASF6007</t>
  </si>
  <si>
    <t>SBCAKASF9017</t>
  </si>
  <si>
    <t>SBCAKASF9019</t>
  </si>
  <si>
    <t>SBCAKASF9001</t>
  </si>
  <si>
    <t>SBCAKASF9002</t>
  </si>
  <si>
    <t>SBCAKASF9003</t>
  </si>
  <si>
    <t>SBCAKASF9007</t>
  </si>
  <si>
    <t>SBCAKASF9012</t>
  </si>
  <si>
    <t>SBCAKASF9013</t>
  </si>
  <si>
    <t>SBCAKASF9014</t>
  </si>
  <si>
    <t>SBCAKASF9004</t>
  </si>
  <si>
    <t>8ACUP27274-AP</t>
  </si>
  <si>
    <t>ACUP27274-AP</t>
  </si>
  <si>
    <t>8DCPFM02031</t>
  </si>
  <si>
    <t>Rella</t>
  </si>
  <si>
    <t>Actual (7/9th)</t>
    <phoneticPr fontId="189" type="noConversion"/>
  </si>
  <si>
    <t>other</t>
  </si>
  <si>
    <t>Potential-Philip</t>
  </si>
  <si>
    <t>8DCPFM01487AP</t>
  </si>
  <si>
    <t>DCPFM01487AP</t>
  </si>
  <si>
    <t>8DCPFM01492AP</t>
  </si>
  <si>
    <t>DCPFM01492AP</t>
  </si>
  <si>
    <t>8SBC14650150</t>
  </si>
  <si>
    <t>8SBC14180150</t>
  </si>
  <si>
    <t>SBC14650150</t>
  </si>
  <si>
    <t>SBC14180150</t>
  </si>
  <si>
    <t>8DCPFM01563AP</t>
  </si>
  <si>
    <t>DCPFM01563AP</t>
  </si>
  <si>
    <t>6402829</t>
  </si>
  <si>
    <t>6402870</t>
  </si>
  <si>
    <t>6402888</t>
  </si>
  <si>
    <t>6402881</t>
  </si>
  <si>
    <t>Lifescan</t>
  </si>
  <si>
    <t>DCPFM01564AP</t>
  </si>
  <si>
    <t>8DCPFM01564AP</t>
  </si>
  <si>
    <t>8SBCV17CNF9001</t>
  </si>
  <si>
    <t>SBCV17CNF9001</t>
  </si>
  <si>
    <t>M103</t>
  </si>
  <si>
    <t>Crestron 10 parts</t>
  </si>
  <si>
    <t>8DRPFM02026</t>
  </si>
  <si>
    <t>8DRPFM02027</t>
  </si>
  <si>
    <t>Vivint</t>
  </si>
  <si>
    <t>Vivint 11 part</t>
  </si>
  <si>
    <t xml:space="preserve">F12 </t>
  </si>
  <si>
    <t>B24</t>
  </si>
  <si>
    <t>CTU-CNC New Project</t>
  </si>
  <si>
    <t>Trading/Insource</t>
  </si>
  <si>
    <t>CTU-CNC</t>
    <phoneticPr fontId="189" type="noConversion"/>
  </si>
  <si>
    <t>CTU FATP</t>
    <phoneticPr fontId="189" type="noConversion"/>
  </si>
  <si>
    <t>CTU</t>
    <phoneticPr fontId="189" type="noConversion"/>
  </si>
  <si>
    <t>TM1</t>
  </si>
  <si>
    <t>sllting</t>
  </si>
  <si>
    <t>LASER</t>
  </si>
  <si>
    <t>VV45-600039-001</t>
  </si>
  <si>
    <t>VV42-600117-001</t>
  </si>
  <si>
    <t>VV45-600088-001</t>
  </si>
  <si>
    <t>VV42-600148-001</t>
  </si>
  <si>
    <t>VV45-600085-001</t>
  </si>
  <si>
    <t>VV45-600086-001</t>
  </si>
  <si>
    <t>VV48-600018-001</t>
  </si>
  <si>
    <t>VV48-600017-001</t>
  </si>
  <si>
    <t>VV45-600120-001</t>
  </si>
  <si>
    <t>VV42-600163-001</t>
  </si>
  <si>
    <t>VV42-600146-001</t>
  </si>
  <si>
    <t>8DCPFM01140AP</t>
  </si>
  <si>
    <t>8DCPFM01108AP-1</t>
  </si>
  <si>
    <t>8DCPFM01585AP</t>
  </si>
  <si>
    <t>DCPFM01585AP</t>
    <phoneticPr fontId="189" type="noConversion"/>
  </si>
  <si>
    <t>8DCPFM01638AP</t>
  </si>
  <si>
    <t>DCPFM01638AP</t>
    <phoneticPr fontId="189" type="noConversion"/>
  </si>
  <si>
    <t>F9</t>
    <phoneticPr fontId="189" type="noConversion"/>
  </si>
  <si>
    <t>8DCADH01260SE</t>
  </si>
  <si>
    <t>DCADH01260SE</t>
    <phoneticPr fontId="189" type="noConversion"/>
  </si>
  <si>
    <t>8DCADH01239SE</t>
  </si>
  <si>
    <t>DCADH01239SE</t>
    <phoneticPr fontId="189" type="noConversion"/>
  </si>
  <si>
    <t>8DCADH01315SE</t>
  </si>
  <si>
    <t>DCADH01315SE</t>
    <phoneticPr fontId="189" type="noConversion"/>
  </si>
  <si>
    <t>8DCPFM01609SE</t>
  </si>
  <si>
    <t>DCPFM01609SE</t>
    <phoneticPr fontId="189" type="noConversion"/>
  </si>
  <si>
    <t>M2695</t>
    <phoneticPr fontId="189" type="noConversion"/>
  </si>
  <si>
    <t>SBC13010250</t>
  </si>
  <si>
    <t>SBC16630250</t>
  </si>
  <si>
    <t>SBC11570250</t>
  </si>
  <si>
    <t>SBC13030250 Config1</t>
  </si>
  <si>
    <t>SBC16640250</t>
    <phoneticPr fontId="189" type="noConversion"/>
  </si>
  <si>
    <t>Boston</t>
    <phoneticPr fontId="189" type="noConversion"/>
  </si>
  <si>
    <t>New Project D53</t>
    <phoneticPr fontId="189" type="noConversion"/>
  </si>
  <si>
    <t>8New Project D53</t>
    <phoneticPr fontId="189" type="noConversion"/>
  </si>
  <si>
    <t>1016444</t>
    <phoneticPr fontId="189" type="noConversion"/>
  </si>
  <si>
    <t>1019313</t>
    <phoneticPr fontId="189" type="noConversion"/>
  </si>
  <si>
    <t>1030634</t>
    <phoneticPr fontId="189" type="noConversion"/>
  </si>
  <si>
    <t>1030919</t>
    <phoneticPr fontId="189" type="noConversion"/>
  </si>
  <si>
    <t>1030920</t>
    <phoneticPr fontId="189" type="noConversion"/>
  </si>
  <si>
    <t>1039971</t>
    <phoneticPr fontId="189" type="noConversion"/>
  </si>
  <si>
    <t>1042768</t>
    <phoneticPr fontId="189" type="noConversion"/>
  </si>
  <si>
    <t>1047652</t>
    <phoneticPr fontId="189" type="noConversion"/>
  </si>
  <si>
    <t>6404943</t>
    <phoneticPr fontId="189" type="noConversion"/>
  </si>
  <si>
    <t>6404944</t>
    <phoneticPr fontId="189" type="noConversion"/>
  </si>
  <si>
    <t>1055622</t>
    <phoneticPr fontId="189" type="noConversion"/>
  </si>
  <si>
    <t>1039972</t>
    <phoneticPr fontId="189" type="noConversion"/>
  </si>
  <si>
    <t>1055496</t>
    <phoneticPr fontId="189" type="noConversion"/>
  </si>
  <si>
    <t>6404616</t>
    <phoneticPr fontId="189" type="noConversion"/>
  </si>
  <si>
    <t>Philips</t>
  </si>
  <si>
    <t>JNJ</t>
  </si>
  <si>
    <t>B1</t>
    <phoneticPr fontId="189" type="noConversion"/>
  </si>
  <si>
    <t>F7</t>
    <phoneticPr fontId="189" type="noConversion"/>
  </si>
  <si>
    <t>8DCPFM01621AP</t>
    <phoneticPr fontId="189" type="noConversion"/>
  </si>
  <si>
    <t>8DCPFM01622AP</t>
    <phoneticPr fontId="189" type="noConversion"/>
  </si>
  <si>
    <t>8DCPFM01623AP</t>
    <phoneticPr fontId="189" type="noConversion"/>
  </si>
  <si>
    <t>8DCPFM01649AP</t>
    <phoneticPr fontId="189" type="noConversion"/>
  </si>
  <si>
    <t>8DCPFM01027AP</t>
    <phoneticPr fontId="189" type="noConversion"/>
  </si>
  <si>
    <t>8DCPFM01028AP</t>
    <phoneticPr fontId="189" type="noConversion"/>
  </si>
  <si>
    <t>8DCPFM01129AP</t>
    <phoneticPr fontId="189" type="noConversion"/>
  </si>
  <si>
    <t>8DCPFM01098AP</t>
    <phoneticPr fontId="189" type="noConversion"/>
  </si>
  <si>
    <t>8DCPFM01099AP</t>
    <phoneticPr fontId="189" type="noConversion"/>
  </si>
  <si>
    <t>8DCPFM01033AP</t>
    <phoneticPr fontId="189" type="noConversion"/>
  </si>
  <si>
    <t>8DCPFM01246AP</t>
  </si>
  <si>
    <t>DCPFM01246AP</t>
    <phoneticPr fontId="189" type="noConversion"/>
  </si>
  <si>
    <t>8DCPFM01620AP</t>
  </si>
  <si>
    <t>8DCPFM01627AP</t>
  </si>
  <si>
    <t>8DCPFM01650AP</t>
  </si>
  <si>
    <t>8DCPFM01651AP</t>
  </si>
  <si>
    <t>8DCPFM01653AP</t>
  </si>
  <si>
    <t>8DCPFM01652AP</t>
  </si>
  <si>
    <t>8DCPFM01554AP</t>
  </si>
  <si>
    <t>DCPFM01620AP</t>
  </si>
  <si>
    <t>DCPFM01627AP</t>
  </si>
  <si>
    <t>DCPFM01650AP</t>
  </si>
  <si>
    <t>DCPFM01651AP</t>
  </si>
  <si>
    <t>DCPFM01653AP</t>
  </si>
  <si>
    <t>DCPFM01652AP</t>
  </si>
  <si>
    <t>DCPFM01554AP</t>
  </si>
  <si>
    <t>8ACUP27504-AP</t>
    <phoneticPr fontId="189" type="noConversion"/>
  </si>
  <si>
    <t>ACUP27504-AP</t>
    <phoneticPr fontId="189" type="noConversion"/>
  </si>
  <si>
    <t>8ACUP27292-AP</t>
    <phoneticPr fontId="189" type="noConversion"/>
  </si>
  <si>
    <t>ACUP27292-AP</t>
    <phoneticPr fontId="189" type="noConversion"/>
  </si>
  <si>
    <t>DCPFM01621AP</t>
    <phoneticPr fontId="189" type="noConversion"/>
  </si>
  <si>
    <t>DCPFM01622AP</t>
    <phoneticPr fontId="189" type="noConversion"/>
  </si>
  <si>
    <t>DCPFM01623AP</t>
    <phoneticPr fontId="189" type="noConversion"/>
  </si>
  <si>
    <t>DCPFM01649AP</t>
    <phoneticPr fontId="189" type="noConversion"/>
  </si>
  <si>
    <t>DCPFM01027AP</t>
    <phoneticPr fontId="189" type="noConversion"/>
  </si>
  <si>
    <t>DCPFM01028AP</t>
    <phoneticPr fontId="189" type="noConversion"/>
  </si>
  <si>
    <t>DCPFM01129AP</t>
    <phoneticPr fontId="189" type="noConversion"/>
  </si>
  <si>
    <t>DCPFM01098AP</t>
    <phoneticPr fontId="189" type="noConversion"/>
  </si>
  <si>
    <t>DCPFM01099AP</t>
    <phoneticPr fontId="189" type="noConversion"/>
  </si>
  <si>
    <t>DCPFM01033AP</t>
    <phoneticPr fontId="189" type="noConversion"/>
  </si>
  <si>
    <t>Rev</t>
    <phoneticPr fontId="238" type="noConversion"/>
  </si>
  <si>
    <t>CTU</t>
    <phoneticPr fontId="238" type="noConversion"/>
  </si>
  <si>
    <t>Jaibl MX</t>
  </si>
  <si>
    <t>Nypro Shenzhen</t>
    <phoneticPr fontId="189" type="noConversion"/>
  </si>
  <si>
    <t>SUM:</t>
    <phoneticPr fontId="238" type="noConversion"/>
  </si>
  <si>
    <t>Q2'20</t>
    <phoneticPr fontId="238" type="noConversion"/>
  </si>
  <si>
    <t>Q3'20</t>
    <phoneticPr fontId="238" type="noConversion"/>
  </si>
  <si>
    <t>Q4'20</t>
    <phoneticPr fontId="238" type="noConversion"/>
  </si>
  <si>
    <t>FY20 Total</t>
    <phoneticPr fontId="238" type="noConversion"/>
  </si>
  <si>
    <t>Q1'21</t>
    <phoneticPr fontId="238" type="noConversion"/>
  </si>
  <si>
    <t>Non-Phone</t>
    <phoneticPr fontId="189" type="noConversion"/>
  </si>
  <si>
    <t>Phone</t>
    <phoneticPr fontId="189" type="noConversion"/>
  </si>
  <si>
    <t>W95G</t>
    <phoneticPr fontId="189" type="noConversion"/>
  </si>
  <si>
    <t>EL316257201C</t>
    <phoneticPr fontId="189" type="noConversion"/>
  </si>
  <si>
    <t>Crestron</t>
    <phoneticPr fontId="189" type="noConversion"/>
  </si>
  <si>
    <t>Philip</t>
    <phoneticPr fontId="189" type="noConversion"/>
  </si>
  <si>
    <t>DCPFM02031</t>
    <phoneticPr fontId="189" type="noConversion"/>
  </si>
  <si>
    <t>SBC12930150</t>
    <phoneticPr fontId="189" type="noConversion"/>
  </si>
  <si>
    <t>8SBC12930150</t>
    <phoneticPr fontId="189" type="noConversion"/>
  </si>
  <si>
    <t>DCPFM05031AP</t>
  </si>
  <si>
    <t>DCPFM05032AP</t>
  </si>
  <si>
    <t>DCPFM05033AP</t>
    <phoneticPr fontId="189" type="noConversion"/>
  </si>
  <si>
    <t>DCPFM01691AP</t>
  </si>
  <si>
    <t>DCPFM01692AP</t>
    <phoneticPr fontId="189" type="noConversion"/>
  </si>
  <si>
    <t>DCPFM01724AP</t>
    <phoneticPr fontId="189" type="noConversion"/>
  </si>
  <si>
    <t>DCPFM01725AP</t>
    <phoneticPr fontId="189" type="noConversion"/>
  </si>
  <si>
    <t>DCADH01418AP</t>
    <phoneticPr fontId="189" type="noConversion"/>
  </si>
  <si>
    <t>F16</t>
    <phoneticPr fontId="189" type="noConversion"/>
  </si>
  <si>
    <t>WGT</t>
    <phoneticPr fontId="189" type="noConversion"/>
  </si>
  <si>
    <t>8DCPFM05030AP</t>
    <phoneticPr fontId="189" type="noConversion"/>
  </si>
  <si>
    <t>8DCPFM05031AP</t>
    <phoneticPr fontId="189" type="noConversion"/>
  </si>
  <si>
    <t>8DCPFM05032AP</t>
    <phoneticPr fontId="189" type="noConversion"/>
  </si>
  <si>
    <t>8DCPFM05033AP</t>
    <phoneticPr fontId="189" type="noConversion"/>
  </si>
  <si>
    <t>8DCPFM01691AP</t>
    <phoneticPr fontId="189" type="noConversion"/>
  </si>
  <si>
    <t>8DCPFM01692AP</t>
    <phoneticPr fontId="189" type="noConversion"/>
  </si>
  <si>
    <t>8DCPFM01724AP</t>
    <phoneticPr fontId="189" type="noConversion"/>
  </si>
  <si>
    <t>8DCPFM01725AP</t>
    <phoneticPr fontId="189" type="noConversion"/>
  </si>
  <si>
    <t>8DCADH01418AP</t>
    <phoneticPr fontId="189" type="noConversion"/>
  </si>
  <si>
    <t>Shawn</t>
    <phoneticPr fontId="189" type="noConversion"/>
  </si>
  <si>
    <t>DCPFM05030AP</t>
    <phoneticPr fontId="189" type="noConversion"/>
  </si>
  <si>
    <t>M102</t>
    <phoneticPr fontId="189" type="noConversion"/>
  </si>
  <si>
    <t>8DCPFM01363AP</t>
    <phoneticPr fontId="189" type="noConversion"/>
  </si>
  <si>
    <t>DCPFM01363AP</t>
    <phoneticPr fontId="189" type="noConversion"/>
  </si>
  <si>
    <t>8DCPFM01705AP</t>
    <phoneticPr fontId="189" type="noConversion"/>
  </si>
  <si>
    <t>DCPFM01705AP</t>
    <phoneticPr fontId="189" type="noConversion"/>
  </si>
  <si>
    <t>8DCPFM01106AP</t>
  </si>
  <si>
    <t>8DCPFM01106AP</t>
    <phoneticPr fontId="189" type="noConversion"/>
  </si>
  <si>
    <t>DCPFM01106AP</t>
    <phoneticPr fontId="189" type="noConversion"/>
  </si>
  <si>
    <t>8DCPFM01571AP</t>
    <phoneticPr fontId="189" type="noConversion"/>
  </si>
  <si>
    <t>DCPFM01571AP</t>
    <phoneticPr fontId="189" type="noConversion"/>
  </si>
  <si>
    <t>8DCPFM01605AP</t>
    <phoneticPr fontId="189" type="noConversion"/>
  </si>
  <si>
    <t>DCPFM01605AP</t>
    <phoneticPr fontId="189" type="noConversion"/>
  </si>
  <si>
    <t>8DCPFM01515AP</t>
  </si>
  <si>
    <t>8DCPFM01517AP</t>
  </si>
  <si>
    <t>8DCPFM01518AP</t>
  </si>
  <si>
    <t>DCPFM01515AP</t>
    <phoneticPr fontId="189" type="noConversion"/>
  </si>
  <si>
    <t>DCPFM01517AP</t>
    <phoneticPr fontId="189" type="noConversion"/>
  </si>
  <si>
    <t>DCPFM01518AP</t>
    <phoneticPr fontId="189" type="noConversion"/>
  </si>
  <si>
    <t xml:space="preserve">8DCPFM01575AP </t>
  </si>
  <si>
    <t>8DCPFM01576AP</t>
  </si>
  <si>
    <t>8DCPFM01577AP</t>
  </si>
  <si>
    <t xml:space="preserve">DCPFM01575AP </t>
    <phoneticPr fontId="189" type="noConversion"/>
  </si>
  <si>
    <t>DCPFM01576AP</t>
    <phoneticPr fontId="189" type="noConversion"/>
  </si>
  <si>
    <t>DCPFM01577AP</t>
    <phoneticPr fontId="189" type="noConversion"/>
  </si>
  <si>
    <t>8DCPFM01689AP</t>
  </si>
  <si>
    <t>8DCPFM01690AP</t>
  </si>
  <si>
    <t>8DCPFM01581AP</t>
  </si>
  <si>
    <t>DCPFM01689AP</t>
    <phoneticPr fontId="189" type="noConversion"/>
  </si>
  <si>
    <t>DCPFM01690AP</t>
    <phoneticPr fontId="189" type="noConversion"/>
  </si>
  <si>
    <t>DCPFM01581AP</t>
    <phoneticPr fontId="189" type="noConversion"/>
  </si>
  <si>
    <t>8DCPFM01741MI</t>
    <phoneticPr fontId="189" type="noConversion"/>
  </si>
  <si>
    <t>8DCPFM01742MI</t>
    <phoneticPr fontId="189" type="noConversion"/>
  </si>
  <si>
    <t>T01</t>
    <phoneticPr fontId="189" type="noConversion"/>
  </si>
  <si>
    <t>Shwan</t>
    <phoneticPr fontId="189" type="noConversion"/>
  </si>
  <si>
    <t>8AJ946-14547-N</t>
  </si>
  <si>
    <t>8AJ946-09906-N</t>
  </si>
  <si>
    <t>8AJ946-09907-N</t>
  </si>
  <si>
    <t>8AJ725-00775-N</t>
  </si>
  <si>
    <t>AJ946-14547-N</t>
    <phoneticPr fontId="189" type="noConversion"/>
  </si>
  <si>
    <t>AJ946-09906-N</t>
    <phoneticPr fontId="189" type="noConversion"/>
  </si>
  <si>
    <t>AJ946-09907-N</t>
    <phoneticPr fontId="189" type="noConversion"/>
  </si>
  <si>
    <t>AJ725-00775-N</t>
    <phoneticPr fontId="189" type="noConversion"/>
  </si>
  <si>
    <t>AJ946-08512-N</t>
  </si>
  <si>
    <t>AJ946-08514-LN</t>
  </si>
  <si>
    <t>AJ946-08514-RN</t>
  </si>
  <si>
    <t>AJ875-00741-N</t>
  </si>
  <si>
    <t>AJ725-00867-N</t>
  </si>
  <si>
    <t>AJ946-12886-N</t>
  </si>
  <si>
    <t>W95G</t>
  </si>
  <si>
    <t>DCPFM01741MI</t>
    <phoneticPr fontId="189" type="noConversion"/>
  </si>
  <si>
    <t>DCPFM01742MI</t>
    <phoneticPr fontId="189" type="noConversion"/>
  </si>
  <si>
    <t>8AJ946-09906-N</t>
    <phoneticPr fontId="189" type="noConversion"/>
  </si>
  <si>
    <t>SBC12920150</t>
    <phoneticPr fontId="189" type="noConversion"/>
  </si>
  <si>
    <t>SBC12910150</t>
    <phoneticPr fontId="189" type="noConversion"/>
  </si>
  <si>
    <t>SBC29290150</t>
    <phoneticPr fontId="189" type="noConversion"/>
  </si>
  <si>
    <t>M111/M111+</t>
    <phoneticPr fontId="189" type="noConversion"/>
  </si>
  <si>
    <t>M102/M103</t>
    <phoneticPr fontId="189" type="noConversion"/>
  </si>
  <si>
    <t>FY21 Total</t>
    <phoneticPr fontId="238" type="noConversion"/>
  </si>
  <si>
    <t>Q2'21</t>
    <phoneticPr fontId="238" type="noConversion"/>
  </si>
  <si>
    <t>CTU-FATP</t>
    <phoneticPr fontId="189" type="noConversion"/>
  </si>
  <si>
    <t>FY20 Q2 Locked</t>
    <phoneticPr fontId="238" type="noConversion"/>
  </si>
  <si>
    <t>AJ875-00741-N</t>
    <phoneticPr fontId="189" type="noConversion"/>
  </si>
  <si>
    <t>AJ818-11028</t>
    <phoneticPr fontId="189" type="noConversion"/>
  </si>
  <si>
    <t>AJ946-14951</t>
    <phoneticPr fontId="189" type="noConversion"/>
  </si>
  <si>
    <t>AJ946-14952</t>
    <phoneticPr fontId="189" type="noConversion"/>
  </si>
  <si>
    <t>AJ946-15653</t>
    <phoneticPr fontId="189" type="noConversion"/>
  </si>
  <si>
    <t>AJ946-15635</t>
    <phoneticPr fontId="189" type="noConversion"/>
  </si>
  <si>
    <t>AJ946-15636</t>
    <phoneticPr fontId="189" type="noConversion"/>
  </si>
  <si>
    <t>AJ946-16815</t>
    <phoneticPr fontId="189" type="noConversion"/>
  </si>
  <si>
    <t>AJ946-16174</t>
    <phoneticPr fontId="189" type="noConversion"/>
  </si>
  <si>
    <t>TJ</t>
    <phoneticPr fontId="189" type="noConversion"/>
  </si>
  <si>
    <t>M106</t>
    <phoneticPr fontId="189" type="noConversion"/>
  </si>
  <si>
    <t>AJ946-14742-N</t>
  </si>
  <si>
    <t>AJ946-14741-N</t>
  </si>
  <si>
    <t>AJ875-00003-JN</t>
  </si>
  <si>
    <t>AJ875-02656-JN</t>
  </si>
  <si>
    <t>AJ725-00418-JN</t>
  </si>
  <si>
    <t>M115</t>
    <phoneticPr fontId="189" type="noConversion"/>
  </si>
  <si>
    <t>AJ946-00590-N</t>
  </si>
  <si>
    <t>AJ946-00591-N</t>
  </si>
  <si>
    <t>SBC12920150</t>
  </si>
  <si>
    <t>SBC12910150</t>
  </si>
  <si>
    <t>SBC29290150</t>
  </si>
  <si>
    <t>Rella</t>
    <phoneticPr fontId="189" type="noConversion"/>
  </si>
  <si>
    <t>Material Type</t>
    <phoneticPr fontId="189" type="noConversion"/>
  </si>
  <si>
    <t>CR</t>
    <phoneticPr fontId="189" type="noConversion"/>
  </si>
  <si>
    <t>MRO</t>
    <phoneticPr fontId="189" type="noConversion"/>
  </si>
  <si>
    <t>Jabil Control</t>
    <phoneticPr fontId="189" type="noConversion"/>
  </si>
  <si>
    <t>C11</t>
    <phoneticPr fontId="189" type="noConversion"/>
  </si>
  <si>
    <t>F10</t>
    <phoneticPr fontId="189" type="noConversion"/>
  </si>
  <si>
    <t>M101 EOL</t>
    <phoneticPr fontId="189" type="noConversion"/>
  </si>
  <si>
    <t>FY20 Q3 Locked 13 Jan Version</t>
    <phoneticPr fontId="238" type="noConversion"/>
  </si>
  <si>
    <t>AJ946-15404</t>
    <phoneticPr fontId="189" type="noConversion"/>
  </si>
  <si>
    <t>SBCBTASF9001</t>
    <phoneticPr fontId="189" type="noConversion"/>
  </si>
  <si>
    <t>SBCBTASF9002</t>
    <phoneticPr fontId="189" type="noConversion"/>
  </si>
  <si>
    <t>SBCBTASF9003</t>
    <phoneticPr fontId="189" type="noConversion"/>
  </si>
  <si>
    <t>SBCBTASF9004</t>
    <phoneticPr fontId="189" type="noConversion"/>
  </si>
  <si>
    <t>SBCBTASF9006</t>
    <phoneticPr fontId="189" type="noConversion"/>
  </si>
  <si>
    <t>SBCBTASF9007</t>
    <phoneticPr fontId="189" type="noConversion"/>
  </si>
  <si>
    <t>SBCBTASF9008</t>
    <phoneticPr fontId="189" type="noConversion"/>
  </si>
  <si>
    <t>SBCBTASF9009</t>
    <phoneticPr fontId="189" type="noConversion"/>
  </si>
  <si>
    <t>SBCBTASF9010</t>
    <phoneticPr fontId="189" type="noConversion"/>
  </si>
  <si>
    <t>SBCBTASF9011</t>
    <phoneticPr fontId="189" type="noConversion"/>
  </si>
  <si>
    <t>SBCBTASF9015</t>
    <phoneticPr fontId="189" type="noConversion"/>
  </si>
  <si>
    <t>SBCBTASF9012</t>
    <phoneticPr fontId="189" type="noConversion"/>
  </si>
  <si>
    <t>SBCBTASF9013</t>
    <phoneticPr fontId="189" type="noConversion"/>
  </si>
  <si>
    <t>SBCBTASF2038</t>
    <phoneticPr fontId="189" type="noConversion"/>
  </si>
  <si>
    <t>Boston/Toronto</t>
    <phoneticPr fontId="189" type="noConversion"/>
  </si>
  <si>
    <t>Toronto</t>
    <phoneticPr fontId="189" type="noConversion"/>
  </si>
  <si>
    <t>TRT-ASF-9001</t>
    <phoneticPr fontId="189" type="noConversion"/>
  </si>
  <si>
    <t>TRT-ASF-9002</t>
  </si>
  <si>
    <t>TRT-ASF-9003</t>
  </si>
  <si>
    <t>TRT-ASF-9007</t>
  </si>
  <si>
    <t>TRT-ASF-9016</t>
    <phoneticPr fontId="189" type="noConversion"/>
  </si>
  <si>
    <t>TRT-ASF-9020</t>
    <phoneticPr fontId="189" type="noConversion"/>
  </si>
  <si>
    <t>SBCTRT9005</t>
    <phoneticPr fontId="189" type="noConversion"/>
  </si>
  <si>
    <t>SBCTRT9006</t>
    <phoneticPr fontId="189" type="noConversion"/>
  </si>
  <si>
    <t>SBCTRT9009</t>
    <phoneticPr fontId="189" type="noConversion"/>
  </si>
  <si>
    <t>SBCTRT9010</t>
    <phoneticPr fontId="189" type="noConversion"/>
  </si>
  <si>
    <t>SBCTRT9011</t>
    <phoneticPr fontId="189" type="noConversion"/>
  </si>
  <si>
    <t>SBCTRT9013</t>
    <phoneticPr fontId="189" type="noConversion"/>
  </si>
  <si>
    <t>cancel</t>
    <phoneticPr fontId="189" type="noConversion"/>
  </si>
  <si>
    <t>M111+</t>
    <phoneticPr fontId="189" type="noConversion"/>
  </si>
  <si>
    <t>F6</t>
    <phoneticPr fontId="189" type="noConversion"/>
  </si>
  <si>
    <t>8DCZZZ05007AP</t>
    <phoneticPr fontId="189" type="noConversion"/>
  </si>
  <si>
    <t>DCZZZ05007AP</t>
    <phoneticPr fontId="189" type="noConversion"/>
  </si>
  <si>
    <t>8DCZZZ05008AP</t>
    <phoneticPr fontId="189" type="noConversion"/>
  </si>
  <si>
    <t>DCZZZ05008AP</t>
    <phoneticPr fontId="189" type="noConversion"/>
  </si>
  <si>
    <t>8DCZZZ05009AP</t>
    <phoneticPr fontId="189" type="noConversion"/>
  </si>
  <si>
    <t>DCZZZ05009AP</t>
    <phoneticPr fontId="189" type="noConversion"/>
  </si>
  <si>
    <t>8DCADH01086AP</t>
    <phoneticPr fontId="189" type="noConversion"/>
  </si>
  <si>
    <t>DCADH01086AP</t>
    <phoneticPr fontId="189" type="noConversion"/>
  </si>
  <si>
    <t>8DCADH01087AP</t>
    <phoneticPr fontId="189" type="noConversion"/>
  </si>
  <si>
    <t>DCADH01087AP</t>
    <phoneticPr fontId="189" type="noConversion"/>
  </si>
  <si>
    <t>DCADH01118AP</t>
    <phoneticPr fontId="189" type="noConversion"/>
  </si>
  <si>
    <t xml:space="preserve">F12 </t>
    <phoneticPr fontId="189" type="noConversion"/>
  </si>
  <si>
    <t>8DCADH01374AP</t>
    <phoneticPr fontId="189" type="noConversion"/>
  </si>
  <si>
    <t>DCADH01374AP</t>
    <phoneticPr fontId="189" type="noConversion"/>
  </si>
  <si>
    <t>8DCADH01375AP</t>
    <phoneticPr fontId="189" type="noConversion"/>
  </si>
  <si>
    <t>DCADH01375AP</t>
    <phoneticPr fontId="189" type="noConversion"/>
  </si>
  <si>
    <t>8DCADH01376AP</t>
    <phoneticPr fontId="189" type="noConversion"/>
  </si>
  <si>
    <t>DCADH01376AP</t>
    <phoneticPr fontId="189" type="noConversion"/>
  </si>
  <si>
    <t>8DCADH01166AP</t>
    <phoneticPr fontId="189" type="noConversion"/>
  </si>
  <si>
    <t>DCADH01166AP</t>
    <phoneticPr fontId="189" type="noConversion"/>
  </si>
  <si>
    <t>8DCGSK05040AP</t>
    <phoneticPr fontId="189" type="noConversion"/>
  </si>
  <si>
    <t>DCGSK05040AP</t>
    <phoneticPr fontId="189" type="noConversion"/>
  </si>
  <si>
    <t>8DCADH01229AP</t>
    <phoneticPr fontId="189" type="noConversion"/>
  </si>
  <si>
    <t>DCADH01229AP</t>
    <phoneticPr fontId="189" type="noConversion"/>
  </si>
  <si>
    <t>8DCADH01118AP</t>
    <phoneticPr fontId="189" type="noConversion"/>
  </si>
  <si>
    <t>8DCGSK05055AP</t>
    <phoneticPr fontId="189" type="noConversion"/>
  </si>
  <si>
    <t>DCGSK05055AP</t>
    <phoneticPr fontId="189" type="noConversion"/>
  </si>
  <si>
    <t>8DCADH01265AP</t>
    <phoneticPr fontId="189" type="noConversion"/>
  </si>
  <si>
    <t>DCADH01265AP</t>
    <phoneticPr fontId="189" type="noConversion"/>
  </si>
  <si>
    <t>8DCADH01307AP</t>
    <phoneticPr fontId="189" type="noConversion"/>
  </si>
  <si>
    <t>DCADH01307AP</t>
    <phoneticPr fontId="189" type="noConversion"/>
  </si>
  <si>
    <t>M701</t>
    <phoneticPr fontId="189" type="noConversion"/>
  </si>
  <si>
    <t>Taichung</t>
    <phoneticPr fontId="189" type="noConversion"/>
  </si>
  <si>
    <t>8DCZZZ99030-N</t>
    <phoneticPr fontId="189" type="noConversion"/>
  </si>
  <si>
    <t>DCZZZ99030-N</t>
    <phoneticPr fontId="189" type="noConversion"/>
  </si>
  <si>
    <t>8DCZZZ99031-N</t>
    <phoneticPr fontId="189" type="noConversion"/>
  </si>
  <si>
    <t>DCZZZ99031-N</t>
    <phoneticPr fontId="189" type="noConversion"/>
  </si>
  <si>
    <t>8DCZZZ99032-N</t>
    <phoneticPr fontId="189" type="noConversion"/>
  </si>
  <si>
    <t>DCZZZ99032-N</t>
    <phoneticPr fontId="189" type="noConversion"/>
  </si>
  <si>
    <t>TJ</t>
    <phoneticPr fontId="23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</si>
</sst>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1">
    <numFmt numFmtId="41" formatCode="_ * #,##0_ ;_ * \-#,##0_ ;_ * &quot;-&quot;_ ;_ @_ "/>
    <numFmt numFmtId="43" formatCode="_ * #,##0.00_ ;_ * \-#,##0.00_ ;_ * &quot;-&quot;??_ ;_ @_ "/>
    <numFmt numFmtId="176" formatCode="0.0000_);[Red]\(0.0000\)"/>
    <numFmt numFmtId="177" formatCode="#,##0_ "/>
    <numFmt numFmtId="178" formatCode="0.0000_ "/>
    <numFmt numFmtId="179" formatCode="_ * #,##0_ ;_ * \-#,##0_ ;_ * &quot;-&quot;??_ ;_ @_ "/>
    <numFmt numFmtId="180" formatCode="_ * #,##0.0000_ ;_ * \-#,##0.0000_ ;_ * &quot;-&quot;??_ ;_ @_ "/>
    <numFmt numFmtId="181" formatCode="_ * #,##0.00000_ ;_ * \-#,##0.00000_ ;_ * &quot;-&quot;??_ ;_ @_ "/>
    <numFmt numFmtId="182" formatCode="0.0"/>
    <numFmt numFmtId="183" formatCode="_-* #,##0_-;\-* #,##0_-;_-* &quot;-&quot;??_-;_-@_-"/>
    <numFmt numFmtId="184" formatCode="General_)"/>
    <numFmt numFmtId="185" formatCode="_-&quot;$&quot;* #,##0_-;\-&quot;$&quot;* #,##0_-;_-&quot;$&quot;* &quot;-&quot;_-;_-@_-"/>
    <numFmt numFmtId="186" formatCode="_-* #,##0_-;\-* #,##0_-;_-* &quot;-&quot;_-;_-@_-"/>
    <numFmt numFmtId="187" formatCode="_-* #,##0.00_-;\-* #,##0.00_-;_-* &quot;-&quot;??_-;_-@_-"/>
    <numFmt numFmtId="188" formatCode="_-&quot;$&quot;* #,##0.00_-;\-&quot;$&quot;* #,##0.00_-;_-&quot;$&quot;* &quot;-&quot;??_-;_-@_-"/>
    <numFmt numFmtId="189" formatCode="_(* #,##0_);_(* \(#,##0\);_(* &quot;-&quot;_);_(@_)"/>
    <numFmt numFmtId="190" formatCode="_(&quot;$&quot;* #,##0.00_);_(&quot;$&quot;* \(#,##0.00\);_(&quot;$&quot;* &quot;-&quot;??_);_(@_)"/>
    <numFmt numFmtId="191" formatCode="_(&quot;$&quot;* #,##0_);_(&quot;$&quot;* \(#,##0\);_(&quot;$&quot;* &quot;-&quot;_);_(@_)"/>
    <numFmt numFmtId="192" formatCode="0_)"/>
    <numFmt numFmtId="193" formatCode="0.0%"/>
    <numFmt numFmtId="194" formatCode="0.00_)"/>
    <numFmt numFmtId="195" formatCode="_(&quot;RM&quot;* #,##0_);_(&quot;RM&quot;* \(#,##0\);_(&quot;RM&quot;* &quot;-&quot;_);_(@_)"/>
    <numFmt numFmtId="196" formatCode="_(&quot;RM&quot;* #,##0.00_);_(&quot;RM&quot;* \(#,##0.00\);_(&quot;RM&quot;* &quot;-&quot;??_);_(@_)"/>
    <numFmt numFmtId="197" formatCode="[Blue]General;[Blue]\-General;[Blue]&quot;--&quot;"/>
    <numFmt numFmtId="198" formatCode="&quot;$&quot;#,##0;\-&quot;$&quot;#,##0"/>
    <numFmt numFmtId="199" formatCode="&quot;•&quot;\ \ @"/>
    <numFmt numFmtId="200" formatCode="&quot;$&quot;#,##0.00"/>
    <numFmt numFmtId="201" formatCode="#,##0.000_);\(#,##0.000\)"/>
    <numFmt numFmtId="202" formatCode="0_);[Red]\(0\)"/>
    <numFmt numFmtId="203" formatCode="#,##0;[Red]\(#,##0\)"/>
    <numFmt numFmtId="204" formatCode="&quot;$&quot;#,\);\(&quot;$&quot;#,##0\)"/>
    <numFmt numFmtId="205" formatCode="&quot;$&quot;#,##0.00;[Red]\(&quot;$&quot;#,##0.00\)"/>
    <numFmt numFmtId="206" formatCode="&quot;Kassaraportti &quot;d/m/yy"/>
    <numFmt numFmtId="207" formatCode="_(* #,##0.00_);_(* \(#,##0.00\);_(* &quot;-&quot;??_);_(@_)"/>
    <numFmt numFmtId="208" formatCode="_-* #,##0.00\ _F_t_-;\-* #,##0.00\ _F_t_-;_-* &quot;-&quot;??\ _F_t_-;_-@_-"/>
    <numFmt numFmtId="209" formatCode="_(* #,##0.0_);_(* \(#,##0.0\);_(* &quot;-&quot;??_);_(@_)"/>
    <numFmt numFmtId="210" formatCode="&quot;$&quot;#,##0.00_);[Red]\(&quot;$&quot;#,##0.00\)"/>
    <numFmt numFmtId="211" formatCode="_-&quot;£&quot;* #,##0.00_-;\-&quot;£&quot;* #,##0.00_-;_-&quot;£&quot;* &quot;-&quot;??_-;_-@_-"/>
    <numFmt numFmtId="212" formatCode="&quot;$&quot;#,##0.0_);[Red]\(&quot;$&quot;#,##0.0\)"/>
    <numFmt numFmtId="213" formatCode="&quot;$&quot;#,##0\ ;\(&quot;$&quot;#,##0\)"/>
    <numFmt numFmtId="214" formatCode="_(&quot;$&quot;* #,##0.0_);_(&quot;$&quot;* \(#,##0.0\);_(&quot;$&quot;* &quot;-&quot;??_);_(@_)"/>
    <numFmt numFmtId="215" formatCode="\ \ _•&quot;–&quot;\ \ \ \ @"/>
    <numFmt numFmtId="216" formatCode="m/d/yyyy\ h:mm:ss"/>
    <numFmt numFmtId="217" formatCode="&quot;$&quot;#,##0_);\(&quot;$&quot;#,##0\)"/>
    <numFmt numFmtId="218" formatCode="#,##0.0;\(#,##0.0\)"/>
    <numFmt numFmtId="219" formatCode="0%;[Red]\(0%\)"/>
    <numFmt numFmtId="220" formatCode="#,##0.0_);[Red]\(#,##0.0\)"/>
    <numFmt numFmtId="221" formatCode="&quot;US$&quot;#,##0_);\(&quot;US$&quot;#,##0\)"/>
    <numFmt numFmtId="222" formatCode="####0.0000"/>
    <numFmt numFmtId="223" formatCode="_(* #,##0_);_(* \(#,##0\);_(* &quot;-&quot;??_);_(@_)"/>
    <numFmt numFmtId="224" formatCode="_(* #,##0.0000_);_(* \(#,##0.0000\);_(* &quot;-&quot;??_);_(@_)"/>
    <numFmt numFmtId="225" formatCode="_-\$* #,##0_ ;_-\$* \-#,##0\ ;_-\$* &quot;-&quot;??_ ;_-@_ "/>
    <numFmt numFmtId="226" formatCode="_-* #,##0.00\ _F_R_F_-;\-* #,##0.00\ _F_R_F_-;_-* &quot;-&quot;??\ _F_R_F_-;_-@_-"/>
    <numFmt numFmtId="227" formatCode="#,##0.000"/>
    <numFmt numFmtId="228" formatCode="&quot;L.&quot;\ #,##0.00;[Red]\-&quot;L.&quot;\ #,##0.00"/>
    <numFmt numFmtId="229" formatCode="mmm\ dd\.\ yyyy"/>
    <numFmt numFmtId="230" formatCode="_-* #,##0.00\ &quot;FRF&quot;_-;\-* #,##0.00\ &quot;FRF&quot;_-;_-* &quot;-&quot;??\ &quot;FRF&quot;_-;_-@_-"/>
    <numFmt numFmtId="231" formatCode="#,##0.0"/>
    <numFmt numFmtId="232" formatCode="&quot;L.&quot;\ #,##0.00;\-&quot;L.&quot;\ #,##0.00"/>
    <numFmt numFmtId="233" formatCode="mmm"/>
    <numFmt numFmtId="234" formatCode="&quot;ª&quot;\.\?\?\ &quot;?.&quot;"/>
    <numFmt numFmtId="235" formatCode="#,##0.000_);[Red]\(#,##0.000\)"/>
    <numFmt numFmtId="236" formatCode="&quot;?G&quot;#,##0.00;\-&quot;?G&quot;#,###"/>
    <numFmt numFmtId="237" formatCode="&quot;$&quot;#,;\(&quot;$&quot;#,\)"/>
    <numFmt numFmtId="238" formatCode="#,##0.00000000_);\(#,##0.00000000\)"/>
    <numFmt numFmtId="239" formatCode="#,##0&quot; DM&quot;_ ;[Red]\-#,##0&quot; DM&quot;\ "/>
    <numFmt numFmtId="240" formatCode="#,##0.00&quot; DM&quot;_ ;[Red]\-#,##0.00&quot; DM&quot;\ "/>
    <numFmt numFmtId="241" formatCode="_-* #,##0.00\ &quot;zł&quot;_-;\-* #,##0.00\ &quot;zł&quot;_-;_-* &quot;-&quot;??\ &quot;zł&quot;_-;_-@_-"/>
    <numFmt numFmtId="242" formatCode="&quot;\&quot;#,##0;[Red]&quot;\&quot;&quot;\&quot;\-#,##0"/>
    <numFmt numFmtId="243" formatCode="&quot;\&quot;#,##0.00;[Red]&quot;\&quot;&quot;\&quot;&quot;\&quot;&quot;\&quot;&quot;\&quot;&quot;\&quot;\-#,##0.00"/>
    <numFmt numFmtId="244" formatCode="&quot;\&quot;#,##0.00;[Red]&quot;\&quot;\-#,##0.00"/>
    <numFmt numFmtId="245" formatCode="&quot;\&quot;#,##0;[Red]&quot;\&quot;\-#,##0"/>
    <numFmt numFmtId="246" formatCode="0.00_ "/>
    <numFmt numFmtId="247" formatCode="0_ "/>
    <numFmt numFmtId="248" formatCode="0.00_);[Red]\(0.00\)"/>
    <numFmt numFmtId="249" formatCode="_ * #,##0.000_ ;_ * \-#,##0.000_ ;_ * &quot;-&quot;??_ ;_ @_ "/>
    <numFmt numFmtId="250" formatCode="yyyy&quot;年&quot;m&quot;月&quot;;@"/>
    <numFmt numFmtId="251" formatCode="[$-F800]dddd\,\ mmmm\ dd\,\ yyyy"/>
    <numFmt numFmtId="252" formatCode="0;[Red]0"/>
    <numFmt numFmtId="253" formatCode="[$-409]mmm\-yy;@"/>
    <numFmt numFmtId="254" formatCode="#,##0,;\(#,##0,\)"/>
  </numFmts>
  <fonts count="242">
    <font>
      <sz val="12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9"/>
      <name val="Arial"/>
      <family val="2"/>
    </font>
    <font>
      <sz val="12"/>
      <color indexed="8"/>
      <name val="新細明體"/>
      <family val="1"/>
      <charset val="136"/>
    </font>
    <font>
      <b/>
      <sz val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宋体"/>
      <family val="2"/>
      <scheme val="minor"/>
    </font>
    <font>
      <sz val="9"/>
      <name val="Times New Roman"/>
      <family val="1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name val="Calibri"/>
      <family val="2"/>
    </font>
    <font>
      <sz val="10"/>
      <name val="Geneva"/>
      <family val="2"/>
    </font>
    <font>
      <sz val="10"/>
      <name val="Times New Roman"/>
      <family val="1"/>
    </font>
    <font>
      <sz val="12"/>
      <name val="Times New Roman"/>
      <family val="1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1"/>
      <name val="??"/>
      <family val="1"/>
    </font>
    <font>
      <u/>
      <sz val="8.4"/>
      <color indexed="12"/>
      <name val="Arial"/>
      <family val="2"/>
    </font>
    <font>
      <sz val="11"/>
      <color indexed="47"/>
      <name val="宋体"/>
      <family val="3"/>
      <charset val="134"/>
    </font>
    <font>
      <b/>
      <sz val="11"/>
      <color indexed="47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0"/>
      <name val="Helv"/>
      <family val="2"/>
    </font>
    <font>
      <u val="singleAccounting"/>
      <sz val="10"/>
      <name val="Arial"/>
      <family val="2"/>
    </font>
    <font>
      <sz val="9"/>
      <name val="Arial"/>
      <family val="2"/>
    </font>
    <font>
      <sz val="9"/>
      <name val="Geneva"/>
      <family val="2"/>
    </font>
    <font>
      <b/>
      <sz val="10"/>
      <name val="MS Sans"/>
      <family val="2"/>
    </font>
    <font>
      <sz val="10"/>
      <color indexed="8"/>
      <name val="MS Sans Serif"/>
      <family val="2"/>
    </font>
    <font>
      <u/>
      <sz val="10"/>
      <color indexed="36"/>
      <name val="Arial"/>
      <family val="2"/>
    </font>
    <font>
      <sz val="10"/>
      <name val="MS Sans Serif"/>
      <family val="2"/>
    </font>
    <font>
      <sz val="11"/>
      <color indexed="8"/>
      <name val="宋体"/>
      <family val="3"/>
      <charset val="134"/>
    </font>
    <font>
      <sz val="11"/>
      <color indexed="8"/>
      <name val="Calibri"/>
      <family val="2"/>
    </font>
    <font>
      <sz val="11"/>
      <color indexed="8"/>
      <name val="맑은 고딕"/>
      <family val="2"/>
      <charset val="129"/>
    </font>
    <font>
      <sz val="11"/>
      <color indexed="9"/>
      <name val="Calibri"/>
      <family val="2"/>
    </font>
    <font>
      <sz val="11"/>
      <color indexed="9"/>
      <name val="맑은 고딕"/>
      <family val="2"/>
      <charset val="129"/>
    </font>
    <font>
      <sz val="12"/>
      <name val="Arial MT"/>
      <family val="2"/>
    </font>
    <font>
      <sz val="12"/>
      <name val="?UAAA?"/>
      <family val="1"/>
      <charset val="129"/>
    </font>
    <font>
      <sz val="10"/>
      <color indexed="42"/>
      <name val="Arial"/>
      <family val="2"/>
    </font>
    <font>
      <sz val="12"/>
      <name val="¹UAAA¼"/>
      <family val="3"/>
    </font>
    <font>
      <b/>
      <sz val="10"/>
      <name val="Helvetica"/>
      <family val="2"/>
    </font>
    <font>
      <sz val="8"/>
      <name val="Times New Roman"/>
      <family val="1"/>
    </font>
    <font>
      <b/>
      <sz val="11"/>
      <color indexed="63"/>
      <name val="Calibri"/>
      <family val="2"/>
    </font>
    <font>
      <sz val="9"/>
      <name val="Arial MT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name val="Tms Rmn"/>
      <family val="1"/>
    </font>
    <font>
      <sz val="8"/>
      <color indexed="12"/>
      <name val="Tms Rmn"/>
      <family val="1"/>
    </font>
    <font>
      <b/>
      <sz val="12"/>
      <name val="Times New Roman"/>
      <family val="1"/>
    </font>
    <font>
      <b/>
      <sz val="10"/>
      <name val="MS Sans Serif"/>
      <family val="2"/>
    </font>
    <font>
      <sz val="12"/>
      <name val="±???A?"/>
      <family val="3"/>
      <charset val="129"/>
    </font>
    <font>
      <sz val="10"/>
      <name val="Courier"/>
      <family val="3"/>
    </font>
    <font>
      <b/>
      <sz val="10"/>
      <name val="Helv"/>
      <family val="2"/>
    </font>
    <font>
      <sz val="8"/>
      <name val="Tms Rmn"/>
      <family val="1"/>
    </font>
    <font>
      <sz val="10"/>
      <color indexed="18"/>
      <name val="Times New Roman"/>
      <family val="1"/>
    </font>
    <font>
      <u/>
      <sz val="10"/>
      <color indexed="12"/>
      <name val="Arial"/>
      <family val="2"/>
    </font>
    <font>
      <b/>
      <sz val="8"/>
      <name val="Book Antiqua"/>
      <family val="1"/>
    </font>
    <font>
      <sz val="11"/>
      <name val="Tms Rmn"/>
      <family val="1"/>
    </font>
    <font>
      <sz val="11"/>
      <color indexed="8"/>
      <name val="新細明體"/>
      <family val="1"/>
      <charset val="136"/>
    </font>
    <font>
      <sz val="11"/>
      <color theme="1"/>
      <name val="宋体"/>
      <family val="2"/>
      <scheme val="minor"/>
    </font>
    <font>
      <sz val="12"/>
      <name val="新細明體"/>
      <family val="1"/>
    </font>
    <font>
      <sz val="10"/>
      <color indexed="0"/>
      <name val="MS Sans Serif"/>
      <family val="2"/>
    </font>
    <font>
      <i/>
      <sz val="9"/>
      <name val="Arial"/>
      <family val="2"/>
    </font>
    <font>
      <sz val="24"/>
      <name val="MS Sans Serif"/>
      <family val="2"/>
    </font>
    <font>
      <b/>
      <sz val="11"/>
      <name val="Times New Roman"/>
      <family val="1"/>
    </font>
    <font>
      <sz val="10"/>
      <name val="MS Serif"/>
      <family val="1"/>
    </font>
    <font>
      <b/>
      <sz val="8"/>
      <name val="Helv"/>
      <family val="2"/>
    </font>
    <font>
      <sz val="11"/>
      <color indexed="12"/>
      <name val="Book Antiqua"/>
      <family val="1"/>
    </font>
    <font>
      <b/>
      <sz val="14"/>
      <name val="Tms Rmn"/>
      <family val="1"/>
    </font>
    <font>
      <sz val="8"/>
      <name val="MS Sans Serif"/>
      <family val="2"/>
    </font>
    <font>
      <sz val="8"/>
      <color indexed="8"/>
      <name val="Arial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sz val="11"/>
      <color indexed="62"/>
      <name val="Calibri"/>
      <family val="2"/>
    </font>
    <font>
      <sz val="10"/>
      <color indexed="16"/>
      <name val="MS Serif"/>
      <family val="1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b/>
      <sz val="1"/>
      <color indexed="8"/>
      <name val="Courier"/>
      <family val="3"/>
    </font>
    <font>
      <b/>
      <u/>
      <sz val="1"/>
      <color indexed="8"/>
      <name val="Courier"/>
      <family val="3"/>
    </font>
    <font>
      <u/>
      <sz val="1"/>
      <color indexed="8"/>
      <name val="Courier"/>
      <family val="3"/>
    </font>
    <font>
      <sz val="1"/>
      <color indexed="8"/>
      <name val="Courier"/>
      <family val="3"/>
    </font>
    <font>
      <b/>
      <i/>
      <sz val="1"/>
      <color indexed="8"/>
      <name val="Courier"/>
      <family val="3"/>
    </font>
    <font>
      <u/>
      <sz val="10"/>
      <color indexed="14"/>
      <name val="MS Sans Serif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2"/>
      <name val="Helv"/>
      <family val="2"/>
    </font>
    <font>
      <b/>
      <sz val="10"/>
      <color indexed="9"/>
      <name val="Arial"/>
      <family val="2"/>
    </font>
    <font>
      <b/>
      <sz val="12"/>
      <name val="Arial"/>
      <family val="2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8"/>
      <name val="MS Sans Serif"/>
      <family val="2"/>
    </font>
    <font>
      <sz val="8"/>
      <color indexed="39"/>
      <name val="Arial"/>
      <family val="2"/>
    </font>
    <font>
      <sz val="10"/>
      <color indexed="12"/>
      <name val="MS Sans Serif"/>
      <family val="2"/>
    </font>
    <font>
      <sz val="10"/>
      <color indexed="12"/>
      <name val="Times New Roman"/>
      <family val="1"/>
    </font>
    <font>
      <i/>
      <sz val="8"/>
      <name val="Times New Roman"/>
      <family val="1"/>
    </font>
    <font>
      <b/>
      <sz val="10"/>
      <color theme="0"/>
      <name val="Arial"/>
      <family val="2"/>
    </font>
    <font>
      <sz val="9"/>
      <color theme="1"/>
      <name val="Arial"/>
      <family val="2"/>
    </font>
    <font>
      <sz val="9"/>
      <color indexed="8"/>
      <name val="Arial"/>
      <family val="2"/>
    </font>
    <font>
      <b/>
      <sz val="9"/>
      <color theme="0"/>
      <name val="Arial"/>
      <family val="2"/>
    </font>
    <font>
      <sz val="10"/>
      <name val="Palatino"/>
      <family val="1"/>
    </font>
    <font>
      <sz val="10"/>
      <color indexed="60"/>
      <name val="Arial"/>
      <family val="2"/>
    </font>
    <font>
      <sz val="7"/>
      <name val="Small Fonts"/>
      <family val="2"/>
    </font>
    <font>
      <sz val="10"/>
      <name val="Arial CE"/>
      <family val="2"/>
      <charset val="238"/>
    </font>
    <font>
      <sz val="12"/>
      <name val="新細明體"/>
      <family val="1"/>
      <charset val="136"/>
    </font>
    <font>
      <b/>
      <i/>
      <sz val="16"/>
      <name val="Helv"/>
      <family val="2"/>
    </font>
    <font>
      <sz val="12"/>
      <name val="Arial"/>
      <family val="2"/>
    </font>
    <font>
      <sz val="11"/>
      <color theme="1"/>
      <name val="Calibri"/>
      <family val="2"/>
    </font>
    <font>
      <sz val="12"/>
      <color theme="1"/>
      <name val="宋体"/>
      <family val="2"/>
      <charset val="136"/>
      <scheme val="minor"/>
    </font>
    <font>
      <sz val="12"/>
      <color theme="1"/>
      <name val="新細明體"/>
      <family val="1"/>
    </font>
    <font>
      <i/>
      <sz val="10"/>
      <name val="Helv"/>
      <family val="2"/>
    </font>
    <font>
      <sz val="11"/>
      <name val="ＭＳ Ｐゴシック"/>
      <family val="2"/>
      <charset val="128"/>
    </font>
    <font>
      <sz val="10"/>
      <name val="Garamond"/>
      <family val="1"/>
    </font>
    <font>
      <b/>
      <sz val="9"/>
      <name val="Arial"/>
      <family val="2"/>
    </font>
    <font>
      <b/>
      <sz val="13.5"/>
      <name val="MS Sans Serif"/>
      <family val="2"/>
    </font>
    <font>
      <sz val="12"/>
      <color indexed="8"/>
      <name val="Times New Roman"/>
      <family val="1"/>
    </font>
    <font>
      <sz val="9"/>
      <color indexed="18"/>
      <name val="Arial"/>
      <family val="2"/>
    </font>
    <font>
      <sz val="7"/>
      <name val="Arial"/>
      <family val="2"/>
    </font>
    <font>
      <b/>
      <sz val="10"/>
      <name val="Arial"/>
      <family val="2"/>
    </font>
    <font>
      <b/>
      <sz val="12"/>
      <color indexed="8"/>
      <name val="Palatino"/>
      <family val="1"/>
    </font>
    <font>
      <b/>
      <sz val="12"/>
      <name val="MS Sans Serif"/>
      <family val="2"/>
    </font>
    <font>
      <u/>
      <sz val="8"/>
      <name val="Times New Roman"/>
      <family val="1"/>
    </font>
    <font>
      <b/>
      <sz val="16"/>
      <color indexed="62"/>
      <name val="Arial"/>
      <family val="2"/>
    </font>
    <font>
      <b/>
      <sz val="11"/>
      <color theme="1"/>
      <name val="宋体"/>
      <family val="2"/>
      <scheme val="minor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8"/>
      <color indexed="12"/>
      <name val="FrankfurtGothicHeavy"/>
      <family val="2"/>
    </font>
    <font>
      <b/>
      <sz val="11"/>
      <color indexed="9"/>
      <name val="Calibri"/>
      <family val="2"/>
    </font>
    <font>
      <u/>
      <sz val="12"/>
      <color indexed="36"/>
      <name val="穝灿砰"/>
      <family val="1"/>
      <charset val="136"/>
    </font>
    <font>
      <b/>
      <sz val="18"/>
      <color indexed="62"/>
      <name val="宋体"/>
      <family val="3"/>
      <charset val="134"/>
    </font>
    <font>
      <sz val="11"/>
      <color indexed="10"/>
      <name val="맑은 고딕"/>
      <family val="2"/>
      <charset val="129"/>
    </font>
    <font>
      <b/>
      <sz val="11"/>
      <color indexed="52"/>
      <name val="맑은 고딕"/>
      <family val="2"/>
      <charset val="129"/>
    </font>
    <font>
      <sz val="11"/>
      <color indexed="20"/>
      <name val="宋体"/>
      <family val="3"/>
      <charset val="134"/>
    </font>
    <font>
      <u/>
      <sz val="6"/>
      <color indexed="12"/>
      <name val="Times New Roman"/>
      <family val="1"/>
    </font>
    <font>
      <sz val="11"/>
      <color indexed="20"/>
      <name val="맑은 고딕"/>
      <family val="2"/>
      <charset val="129"/>
    </font>
    <font>
      <u/>
      <sz val="12"/>
      <color indexed="12"/>
      <name val="穝灿砰"/>
      <family val="1"/>
      <charset val="136"/>
    </font>
    <font>
      <sz val="12"/>
      <color indexed="17"/>
      <name val="新細明體"/>
      <family val="1"/>
      <charset val="136"/>
    </font>
    <font>
      <sz val="11"/>
      <color indexed="17"/>
      <name val="宋体"/>
      <family val="3"/>
      <charset val="134"/>
    </font>
    <font>
      <sz val="11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1"/>
      <color indexed="20"/>
      <name val="新細明體"/>
      <family val="1"/>
      <charset val="136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4"/>
      <name val="뼻뮝"/>
      <family val="3"/>
    </font>
    <font>
      <sz val="11"/>
      <color indexed="60"/>
      <name val="宋体"/>
      <family val="3"/>
      <charset val="134"/>
    </font>
    <font>
      <u/>
      <sz val="7.2"/>
      <color indexed="36"/>
      <name val="Arial MT"/>
      <family val="2"/>
    </font>
    <font>
      <sz val="11"/>
      <name val="Arial"/>
      <family val="2"/>
    </font>
    <font>
      <sz val="12"/>
      <name val="Courier"/>
      <family val="3"/>
    </font>
    <font>
      <sz val="10"/>
      <color theme="1"/>
      <name val="Arial"/>
      <family val="2"/>
    </font>
    <font>
      <sz val="11"/>
      <color indexed="60"/>
      <name val="맑은 고딕"/>
      <family val="2"/>
      <charset val="129"/>
    </font>
    <font>
      <sz val="12"/>
      <name val="뼻뮝"/>
      <family val="3"/>
    </font>
    <font>
      <i/>
      <sz val="11"/>
      <color indexed="23"/>
      <name val="맑은 고딕"/>
      <family val="2"/>
      <charset val="129"/>
    </font>
    <font>
      <b/>
      <sz val="11"/>
      <color indexed="9"/>
      <name val="맑은 고딕"/>
      <family val="2"/>
      <charset val="129"/>
    </font>
    <font>
      <sz val="11"/>
      <color indexed="52"/>
      <name val="맑은 고딕"/>
      <family val="2"/>
      <charset val="129"/>
    </font>
    <font>
      <b/>
      <sz val="11"/>
      <color indexed="8"/>
      <name val="맑은 고딕"/>
      <family val="2"/>
      <charset val="129"/>
    </font>
    <font>
      <sz val="11"/>
      <color indexed="62"/>
      <name val="맑은 고딕"/>
      <family val="2"/>
      <charset val="129"/>
    </font>
    <font>
      <b/>
      <sz val="18"/>
      <color indexed="56"/>
      <name val="맑은 고딕"/>
      <family val="2"/>
      <charset val="129"/>
    </font>
    <font>
      <b/>
      <sz val="15"/>
      <color indexed="56"/>
      <name val="맑은 고딕"/>
      <family val="2"/>
      <charset val="129"/>
    </font>
    <font>
      <b/>
      <sz val="13"/>
      <color indexed="56"/>
      <name val="맑은 고딕"/>
      <family val="2"/>
      <charset val="129"/>
    </font>
    <font>
      <b/>
      <sz val="11"/>
      <color indexed="56"/>
      <name val="맑은 고딕"/>
      <family val="2"/>
      <charset val="129"/>
    </font>
    <font>
      <sz val="11"/>
      <color indexed="17"/>
      <name val="맑은 고딕"/>
      <family val="2"/>
      <charset val="129"/>
    </font>
    <font>
      <b/>
      <sz val="11"/>
      <color indexed="63"/>
      <name val="맑은 고딕"/>
      <family val="2"/>
      <charset val="129"/>
    </font>
    <font>
      <sz val="12"/>
      <name val="바탕체"/>
      <family val="3"/>
    </font>
    <font>
      <sz val="11"/>
      <name val="돋움"/>
      <family val="2"/>
      <charset val="129"/>
    </font>
    <font>
      <sz val="11"/>
      <color theme="1"/>
      <name val="Arial"/>
      <family val="2"/>
      <charset val="134"/>
    </font>
    <font>
      <sz val="9"/>
      <name val="宋体"/>
      <family val="3"/>
      <charset val="134"/>
      <scheme val="minor"/>
    </font>
    <font>
      <sz val="11"/>
      <color theme="1"/>
      <name val="Arial"/>
      <family val="2"/>
    </font>
    <font>
      <b/>
      <sz val="9"/>
      <color indexed="81"/>
      <name val="宋体"/>
      <family val="3"/>
      <charset val="134"/>
    </font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b/>
      <sz val="10"/>
      <color indexed="9"/>
      <name val="宋体"/>
      <family val="2"/>
      <scheme val="minor"/>
    </font>
    <font>
      <b/>
      <sz val="10"/>
      <color theme="0"/>
      <name val="宋体"/>
      <family val="2"/>
      <scheme val="minor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indexed="9"/>
      <name val="Calibri"/>
      <family val="2"/>
    </font>
    <font>
      <b/>
      <sz val="10"/>
      <color theme="0"/>
      <name val="Calibri"/>
      <family val="2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name val="Verdana"/>
      <family val="2"/>
    </font>
    <font>
      <sz val="12"/>
      <color theme="0"/>
      <name val="宋体"/>
      <family val="3"/>
      <charset val="134"/>
      <scheme val="minor"/>
    </font>
    <font>
      <sz val="12"/>
      <color indexed="8"/>
      <name val="新細明體"/>
      <family val="1"/>
    </font>
    <font>
      <sz val="12"/>
      <color indexed="8"/>
      <name val="宋体"/>
      <family val="3"/>
      <charset val="134"/>
    </font>
    <font>
      <b/>
      <sz val="15"/>
      <color theme="3"/>
      <name val="宋体"/>
      <family val="3"/>
      <charset val="134"/>
      <scheme val="minor"/>
    </font>
    <font>
      <b/>
      <sz val="13"/>
      <color theme="3"/>
      <name val="宋体"/>
      <family val="3"/>
      <charset val="134"/>
      <scheme val="minor"/>
    </font>
    <font>
      <b/>
      <sz val="11"/>
      <color theme="3"/>
      <name val="宋体"/>
      <family val="3"/>
      <charset val="134"/>
      <scheme val="minor"/>
    </font>
    <font>
      <b/>
      <sz val="18"/>
      <color theme="3"/>
      <name val="宋体"/>
      <family val="3"/>
      <charset val="134"/>
      <scheme val="major"/>
    </font>
    <font>
      <sz val="11"/>
      <color rgb="FF000000"/>
      <name val="宋体"/>
      <family val="3"/>
      <charset val="134"/>
    </font>
    <font>
      <sz val="10"/>
      <color rgb="FF000000"/>
      <name val="Arial"/>
      <family val="2"/>
    </font>
    <font>
      <u/>
      <sz val="11"/>
      <color theme="10"/>
      <name val="宋体"/>
      <family val="2"/>
      <scheme val="minor"/>
    </font>
    <font>
      <b/>
      <sz val="12"/>
      <color theme="1"/>
      <name val="宋体"/>
      <family val="3"/>
      <charset val="134"/>
      <scheme val="minor"/>
    </font>
    <font>
      <sz val="12"/>
      <color rgb="FF9C0006"/>
      <name val="宋体"/>
      <family val="3"/>
      <charset val="134"/>
      <scheme val="minor"/>
    </font>
    <font>
      <b/>
      <sz val="12"/>
      <color rgb="FFFA7D00"/>
      <name val="宋体"/>
      <family val="3"/>
      <charset val="134"/>
      <scheme val="minor"/>
    </font>
    <font>
      <b/>
      <sz val="12"/>
      <color theme="0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sz val="12"/>
      <color rgb="FFFA7D00"/>
      <name val="宋体"/>
      <family val="3"/>
      <charset val="134"/>
      <scheme val="minor"/>
    </font>
    <font>
      <b/>
      <sz val="12"/>
      <color rgb="FF3F3F3F"/>
      <name val="宋体"/>
      <family val="3"/>
      <charset val="134"/>
      <scheme val="minor"/>
    </font>
    <font>
      <sz val="12"/>
      <color rgb="FF3F3F76"/>
      <name val="宋体"/>
      <family val="3"/>
      <charset val="134"/>
      <scheme val="minor"/>
    </font>
    <font>
      <i/>
      <sz val="12"/>
      <color rgb="FF7F7F7F"/>
      <name val="宋体"/>
      <family val="3"/>
      <charset val="134"/>
      <scheme val="minor"/>
    </font>
    <font>
      <sz val="11"/>
      <color theme="1"/>
      <name val="Calibri"/>
      <family val="2"/>
      <charset val="134"/>
    </font>
    <font>
      <sz val="10"/>
      <color rgb="FFFF0000"/>
      <name val="Calibri"/>
      <family val="2"/>
    </font>
    <font>
      <sz val="9"/>
      <color indexed="81"/>
      <name val="宋体"/>
      <family val="3"/>
      <charset val="134"/>
    </font>
    <font>
      <sz val="10"/>
      <color theme="0"/>
      <name val="Arial"/>
      <family val="2"/>
    </font>
    <font>
      <b/>
      <sz val="10"/>
      <name val="Calibri"/>
      <family val="2"/>
    </font>
    <font>
      <sz val="10"/>
      <color rgb="FFFF0000"/>
      <name val="宋体"/>
      <family val="2"/>
      <scheme val="minor"/>
    </font>
    <font>
      <sz val="10"/>
      <name val="Calibri"/>
      <family val="2"/>
      <charset val="134"/>
    </font>
    <font>
      <b/>
      <sz val="9"/>
      <color theme="1"/>
      <name val="Arial"/>
      <family val="2"/>
    </font>
    <font>
      <sz val="9"/>
      <name val="宋体"/>
      <family val="2"/>
      <charset val="136"/>
      <scheme val="minor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sz val="10"/>
      <name val="宋体"/>
      <family val="2"/>
      <charset val="134"/>
    </font>
  </fonts>
  <fills count="91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22"/>
        <bgColor indexed="64"/>
      </patternFill>
    </fill>
    <fill>
      <patternFill patternType="lightGray">
        <fgColor indexed="12"/>
      </patternFill>
    </fill>
    <fill>
      <patternFill patternType="solid">
        <fgColor indexed="4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gradientFill degree="90">
        <stop position="0">
          <color rgb="FF005288"/>
        </stop>
        <stop position="1">
          <color rgb="FF003960"/>
        </stop>
      </gradientFill>
    </fill>
    <fill>
      <gradientFill degree="90">
        <stop position="0">
          <color rgb="FFE9EFF7"/>
        </stop>
        <stop position="1">
          <color theme="4" tint="0.80001220740379042"/>
        </stop>
      </gradientFill>
    </fill>
    <fill>
      <gradientFill degree="90">
        <stop position="0">
          <color rgb="FF008A5E"/>
        </stop>
        <stop position="1">
          <color rgb="FF006C4B"/>
        </stop>
      </gradientFill>
    </fill>
    <fill>
      <gradientFill degree="90">
        <stop position="0">
          <color theme="0"/>
        </stop>
        <stop position="1">
          <color theme="0" tint="-5.0965910824915313E-2"/>
        </stop>
      </gradientFill>
    </fill>
    <fill>
      <patternFill patternType="solid">
        <fgColor indexed="12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1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</fills>
  <borders count="69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rgb="FF006C4B"/>
      </left>
      <right style="thin">
        <color rgb="FF006C4B"/>
      </right>
      <top style="thin">
        <color rgb="FF006C4B"/>
      </top>
      <bottom style="thin">
        <color rgb="FF006C4B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</borders>
  <cellStyleXfs count="6989">
    <xf numFmtId="251" fontId="0" fillId="0" borderId="0"/>
    <xf numFmtId="251" fontId="4" fillId="0" borderId="0"/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251" fontId="11" fillId="0" borderId="0"/>
    <xf numFmtId="9" fontId="11" fillId="0" borderId="0" applyFont="0" applyFill="0" applyBorder="0" applyAlignment="0" applyProtection="0"/>
    <xf numFmtId="251" fontId="3" fillId="0" borderId="0"/>
    <xf numFmtId="43" fontId="3" fillId="0" borderId="0" applyFont="0" applyFill="0" applyBorder="0" applyAlignment="0" applyProtection="0"/>
    <xf numFmtId="251" fontId="28" fillId="0" borderId="0"/>
    <xf numFmtId="251" fontId="29" fillId="0" borderId="0" applyFont="0" applyFill="0" applyBorder="0" applyAlignment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251" fontId="4" fillId="0" borderId="0"/>
    <xf numFmtId="251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251" fontId="31" fillId="0" borderId="15" applyNumberFormat="0" applyFill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40" fontId="34" fillId="0" borderId="0" applyFont="0" applyFill="0" applyBorder="0" applyAlignment="0" applyProtection="0"/>
    <xf numFmtId="251" fontId="35" fillId="0" borderId="0" applyNumberFormat="0" applyFill="0" applyBorder="0" applyAlignment="0" applyProtection="0">
      <alignment vertical="top"/>
      <protection locked="0"/>
    </xf>
    <xf numFmtId="38" fontId="34" fillId="0" borderId="0" applyFont="0" applyFill="0" applyBorder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251" fontId="34" fillId="0" borderId="0"/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29" fillId="0" borderId="0"/>
    <xf numFmtId="187" fontId="29" fillId="0" borderId="0" applyFont="0" applyFill="0" applyBorder="0" applyAlignment="0" applyProtection="0"/>
    <xf numFmtId="186" fontId="29" fillId="0" borderId="0" applyFont="0" applyFill="0" applyBorder="0" applyAlignment="0" applyProtection="0"/>
    <xf numFmtId="187" fontId="29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29" fillId="0" borderId="0" applyFont="0" applyFill="0" applyBorder="0" applyAlignment="0" applyProtection="0"/>
    <xf numFmtId="187" fontId="29" fillId="0" borderId="0" applyFont="0" applyFill="0" applyBorder="0" applyAlignment="0" applyProtection="0"/>
    <xf numFmtId="185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5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251" fontId="29" fillId="0" borderId="0"/>
    <xf numFmtId="251" fontId="29" fillId="0" borderId="0"/>
    <xf numFmtId="251" fontId="29" fillId="0" borderId="0"/>
    <xf numFmtId="251" fontId="29" fillId="0" borderId="0"/>
    <xf numFmtId="251" fontId="37" fillId="48" borderId="18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40" fillId="50" borderId="21" applyNumberFormat="0" applyAlignment="0" applyProtection="0">
      <alignment vertical="center"/>
    </xf>
    <xf numFmtId="251" fontId="40" fillId="50" borderId="21" applyNumberFormat="0" applyAlignment="0" applyProtection="0">
      <alignment vertical="center"/>
    </xf>
    <xf numFmtId="251" fontId="4" fillId="0" borderId="0"/>
    <xf numFmtId="251" fontId="41" fillId="49" borderId="21" applyNumberFormat="0" applyAlignment="0" applyProtection="0">
      <alignment vertical="center"/>
    </xf>
    <xf numFmtId="251" fontId="41" fillId="49" borderId="21" applyNumberFormat="0" applyAlignment="0" applyProtection="0">
      <alignment vertical="center"/>
    </xf>
    <xf numFmtId="251" fontId="30" fillId="0" borderId="0" applyBorder="0"/>
    <xf numFmtId="251" fontId="28" fillId="0" borderId="0"/>
    <xf numFmtId="251" fontId="28" fillId="0" borderId="0"/>
    <xf numFmtId="251" fontId="4" fillId="0" borderId="0" applyNumberFormat="0" applyFill="0" applyBorder="0" applyAlignment="0" applyProtection="0"/>
    <xf numFmtId="251" fontId="28" fillId="0" borderId="0"/>
    <xf numFmtId="251" fontId="30" fillId="0" borderId="0" applyBorder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2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30" fillId="0" borderId="0" applyBorder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30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189" fontId="43" fillId="0" borderId="0" applyFont="0" applyFill="0" applyBorder="0" applyAlignment="0" applyProtection="0"/>
    <xf numFmtId="251" fontId="4" fillId="0" borderId="0"/>
    <xf numFmtId="251" fontId="4" fillId="0" borderId="0"/>
    <xf numFmtId="251" fontId="42" fillId="0" borderId="0"/>
    <xf numFmtId="251" fontId="4" fillId="0" borderId="0"/>
    <xf numFmtId="3" fontId="44" fillId="0" borderId="0"/>
    <xf numFmtId="3" fontId="44" fillId="0" borderId="0"/>
    <xf numFmtId="251" fontId="4" fillId="0" borderId="0"/>
    <xf numFmtId="251" fontId="4" fillId="0" borderId="0"/>
    <xf numFmtId="251" fontId="30" fillId="0" borderId="0"/>
    <xf numFmtId="251" fontId="30" fillId="0" borderId="0"/>
    <xf numFmtId="251" fontId="30" fillId="0" borderId="0"/>
    <xf numFmtId="251" fontId="4" fillId="0" borderId="0" applyNumberFormat="0" applyFill="0" applyBorder="0" applyAlignment="0" applyProtection="0"/>
    <xf numFmtId="251" fontId="45" fillId="0" borderId="0"/>
    <xf numFmtId="251" fontId="45" fillId="0" borderId="0"/>
    <xf numFmtId="251" fontId="42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28" fillId="0" borderId="0"/>
    <xf numFmtId="251" fontId="28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2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6" fillId="0" borderId="0" applyNumberFormat="0" applyFill="0" applyBorder="0" applyAlignment="0" applyProtection="0"/>
    <xf numFmtId="251" fontId="42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2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3" fontId="4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6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Border="0"/>
    <xf numFmtId="251" fontId="4" fillId="0" borderId="0" applyBorder="0"/>
    <xf numFmtId="251" fontId="42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28" fillId="0" borderId="0"/>
    <xf numFmtId="251" fontId="30" fillId="0" borderId="0" applyBorder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30" fillId="0" borderId="0" applyBorder="0"/>
    <xf numFmtId="251" fontId="28" fillId="0" borderId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4" fillId="0" borderId="0"/>
    <xf numFmtId="251" fontId="28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30" fillId="0" borderId="0" applyBorder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42" fillId="0" borderId="0"/>
    <xf numFmtId="251" fontId="28" fillId="0" borderId="0"/>
    <xf numFmtId="251" fontId="47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2" fillId="0" borderId="0"/>
    <xf numFmtId="251" fontId="30" fillId="0" borderId="0" applyBorder="0"/>
    <xf numFmtId="251" fontId="42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/>
    <xf numFmtId="251" fontId="42" fillId="0" borderId="0"/>
    <xf numFmtId="251" fontId="4" fillId="0" borderId="0" applyNumberFormat="0" applyFill="0" applyBorder="0" applyAlignment="0" applyProtection="0"/>
    <xf numFmtId="3" fontId="4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6" fillId="0" borderId="0" applyNumberFormat="0" applyFill="0" applyBorder="0" applyAlignment="0" applyProtection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30" fillId="0" borderId="0" applyBorder="0"/>
    <xf numFmtId="251" fontId="4" fillId="0" borderId="0"/>
    <xf numFmtId="251" fontId="42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5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6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3" fontId="44" fillId="0" borderId="0"/>
    <xf numFmtId="251" fontId="28" fillId="0" borderId="0"/>
    <xf numFmtId="251" fontId="4" fillId="0" borderId="0"/>
    <xf numFmtId="3" fontId="4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28" fillId="0" borderId="0"/>
    <xf numFmtId="251" fontId="42" fillId="0" borderId="0"/>
    <xf numFmtId="251" fontId="47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5" fillId="0" borderId="0"/>
    <xf numFmtId="251" fontId="45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7" fillId="0" borderId="0"/>
    <xf numFmtId="251" fontId="47" fillId="0" borderId="0"/>
    <xf numFmtId="251" fontId="4" fillId="0" borderId="0" applyNumberFormat="0" applyFill="0" applyBorder="0" applyAlignment="0" applyProtection="0"/>
    <xf numFmtId="251" fontId="4" fillId="0" borderId="0"/>
    <xf numFmtId="251" fontId="46" fillId="0" borderId="0" applyNumberFormat="0" applyFill="0" applyBorder="0" applyAlignment="0" applyProtection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7" fillId="0" borderId="0"/>
    <xf numFmtId="251" fontId="30" fillId="0" borderId="0" applyBorder="0"/>
    <xf numFmtId="251" fontId="47" fillId="0" borderId="0"/>
    <xf numFmtId="251" fontId="30" fillId="0" borderId="0" applyBorder="0"/>
    <xf numFmtId="251" fontId="30" fillId="0" borderId="0" applyBorder="0"/>
    <xf numFmtId="251" fontId="4" fillId="0" borderId="0" applyNumberFormat="0" applyFill="0" applyBorder="0" applyAlignment="0" applyProtection="0"/>
    <xf numFmtId="3" fontId="44" fillId="0" borderId="0"/>
    <xf numFmtId="251" fontId="4" fillId="0" borderId="0"/>
    <xf numFmtId="251" fontId="28" fillId="0" borderId="0"/>
    <xf numFmtId="251" fontId="45" fillId="0" borderId="0"/>
    <xf numFmtId="251" fontId="42" fillId="0" borderId="0"/>
    <xf numFmtId="251" fontId="4" fillId="0" borderId="0"/>
    <xf numFmtId="251" fontId="30" fillId="0" borderId="0"/>
    <xf numFmtId="251" fontId="30" fillId="0" borderId="0"/>
    <xf numFmtId="251" fontId="30" fillId="0" borderId="0"/>
    <xf numFmtId="251" fontId="4" fillId="0" borderId="0"/>
    <xf numFmtId="251" fontId="42" fillId="0" borderId="0"/>
    <xf numFmtId="251" fontId="42" fillId="0" borderId="0"/>
    <xf numFmtId="251" fontId="45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5" fillId="0" borderId="0"/>
    <xf numFmtId="251" fontId="28" fillId="0" borderId="0"/>
    <xf numFmtId="251" fontId="42" fillId="0" borderId="0"/>
    <xf numFmtId="251" fontId="30" fillId="0" borderId="0"/>
    <xf numFmtId="251" fontId="28" fillId="0" borderId="0"/>
    <xf numFmtId="251" fontId="4" fillId="0" borderId="0"/>
    <xf numFmtId="251" fontId="42" fillId="0" borderId="0"/>
    <xf numFmtId="251" fontId="45" fillId="0" borderId="0"/>
    <xf numFmtId="251" fontId="42" fillId="0" borderId="0"/>
    <xf numFmtId="251" fontId="30" fillId="0" borderId="0"/>
    <xf numFmtId="251" fontId="42" fillId="0" borderId="0"/>
    <xf numFmtId="251" fontId="30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5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30" fillId="0" borderId="0"/>
    <xf numFmtId="251" fontId="30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190" fontId="29" fillId="0" borderId="0" applyFont="0" applyFill="0" applyBorder="0" applyAlignment="0" applyProtection="0"/>
    <xf numFmtId="191" fontId="29" fillId="0" borderId="0" applyFont="0" applyFill="0" applyBorder="0" applyAlignment="0" applyProtection="0"/>
    <xf numFmtId="190" fontId="29" fillId="0" borderId="0" applyFont="0" applyFill="0" applyBorder="0" applyAlignment="0" applyProtection="0"/>
    <xf numFmtId="191" fontId="29" fillId="0" borderId="0" applyFont="0" applyFill="0" applyBorder="0" applyAlignment="0" applyProtection="0"/>
    <xf numFmtId="190" fontId="29" fillId="0" borderId="0" applyFont="0" applyFill="0" applyBorder="0" applyAlignment="0" applyProtection="0"/>
    <xf numFmtId="191" fontId="29" fillId="0" borderId="0" applyFont="0" applyFill="0" applyBorder="0" applyAlignment="0" applyProtection="0"/>
    <xf numFmtId="184" fontId="30" fillId="0" borderId="0" applyFont="0" applyFill="0" applyBorder="0" applyAlignment="0" applyProtection="0"/>
    <xf numFmtId="251" fontId="29" fillId="0" borderId="0"/>
    <xf numFmtId="186" fontId="29" fillId="0" borderId="0" applyFont="0" applyFill="0" applyBorder="0" applyAlignment="0" applyProtection="0"/>
    <xf numFmtId="187" fontId="29" fillId="0" borderId="0" applyFont="0" applyFill="0" applyBorder="0" applyAlignment="0" applyProtection="0"/>
    <xf numFmtId="186" fontId="29" fillId="0" borderId="0" applyFont="0" applyFill="0" applyBorder="0" applyAlignment="0" applyProtection="0"/>
    <xf numFmtId="187" fontId="29" fillId="0" borderId="0" applyFont="0" applyFill="0" applyBorder="0" applyAlignment="0" applyProtection="0"/>
    <xf numFmtId="184" fontId="30" fillId="0" borderId="0" applyFont="0" applyFill="0" applyBorder="0" applyAlignment="0" applyProtection="0"/>
    <xf numFmtId="251" fontId="4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8" fillId="0" borderId="0" applyNumberFormat="0" applyFill="0" applyBorder="0" applyAlignment="0" applyProtection="0">
      <alignment vertical="top"/>
      <protection locked="0"/>
    </xf>
    <xf numFmtId="251" fontId="29" fillId="0" borderId="0"/>
    <xf numFmtId="251" fontId="29" fillId="0" borderId="0"/>
    <xf numFmtId="192" fontId="49" fillId="0" borderId="0"/>
    <xf numFmtId="9" fontId="4" fillId="0" borderId="0"/>
    <xf numFmtId="251" fontId="30" fillId="0" borderId="0"/>
    <xf numFmtId="251" fontId="4" fillId="0" borderId="0"/>
    <xf numFmtId="182" fontId="49" fillId="0" borderId="0"/>
    <xf numFmtId="193" fontId="49" fillId="0" borderId="0"/>
    <xf numFmtId="251" fontId="49" fillId="0" borderId="0"/>
    <xf numFmtId="2" fontId="49" fillId="0" borderId="0"/>
    <xf numFmtId="10" fontId="49" fillId="0" borderId="0"/>
    <xf numFmtId="2" fontId="49" fillId="0" borderId="0"/>
    <xf numFmtId="251" fontId="49" fillId="0" borderId="0"/>
    <xf numFmtId="192" fontId="49" fillId="0" borderId="0"/>
    <xf numFmtId="251" fontId="49" fillId="0" borderId="0"/>
    <xf numFmtId="194" fontId="30" fillId="0" borderId="22" applyBorder="0">
      <alignment horizontal="center"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3" fillId="18" borderId="0" applyNumberFormat="0" applyBorder="0" applyAlignment="0" applyProtection="0"/>
    <xf numFmtId="251" fontId="3" fillId="18" borderId="0" applyNumberFormat="0" applyBorder="0" applyAlignment="0" applyProtection="0"/>
    <xf numFmtId="251" fontId="3" fillId="22" borderId="0" applyNumberFormat="0" applyBorder="0" applyAlignment="0" applyProtection="0"/>
    <xf numFmtId="251" fontId="3" fillId="22" borderId="0" applyNumberFormat="0" applyBorder="0" applyAlignment="0" applyProtection="0"/>
    <xf numFmtId="251" fontId="3" fillId="26" borderId="0" applyNumberFormat="0" applyBorder="0" applyAlignment="0" applyProtection="0"/>
    <xf numFmtId="251" fontId="3" fillId="26" borderId="0" applyNumberFormat="0" applyBorder="0" applyAlignment="0" applyProtection="0"/>
    <xf numFmtId="251" fontId="3" fillId="30" borderId="0" applyNumberFormat="0" applyBorder="0" applyAlignment="0" applyProtection="0"/>
    <xf numFmtId="251" fontId="3" fillId="30" borderId="0" applyNumberFormat="0" applyBorder="0" applyAlignment="0" applyProtection="0"/>
    <xf numFmtId="251" fontId="3" fillId="34" borderId="0" applyNumberFormat="0" applyBorder="0" applyAlignment="0" applyProtection="0"/>
    <xf numFmtId="251" fontId="3" fillId="34" borderId="0" applyNumberFormat="0" applyBorder="0" applyAlignment="0" applyProtection="0"/>
    <xf numFmtId="251" fontId="3" fillId="38" borderId="0" applyNumberFormat="0" applyBorder="0" applyAlignment="0" applyProtection="0"/>
    <xf numFmtId="251" fontId="3" fillId="38" borderId="0" applyNumberFormat="0" applyBorder="0" applyAlignment="0" applyProtection="0"/>
    <xf numFmtId="251" fontId="51" fillId="53" borderId="0" applyNumberFormat="0" applyBorder="0" applyAlignment="0" applyProtection="0"/>
    <xf numFmtId="251" fontId="51" fillId="54" borderId="0" applyNumberFormat="0" applyBorder="0" applyAlignment="0" applyProtection="0"/>
    <xf numFmtId="251" fontId="51" fillId="55" borderId="0" applyNumberFormat="0" applyBorder="0" applyAlignment="0" applyProtection="0"/>
    <xf numFmtId="251" fontId="51" fillId="56" borderId="0" applyNumberFormat="0" applyBorder="0" applyAlignment="0" applyProtection="0"/>
    <xf numFmtId="251" fontId="51" fillId="52" borderId="0" applyNumberFormat="0" applyBorder="0" applyAlignment="0" applyProtection="0"/>
    <xf numFmtId="251" fontId="51" fillId="57" borderId="0" applyNumberFormat="0" applyBorder="0" applyAlignment="0" applyProtection="0"/>
    <xf numFmtId="251" fontId="52" fillId="53" borderId="0" applyNumberFormat="0" applyBorder="0" applyAlignment="0" applyProtection="0">
      <alignment vertical="center"/>
    </xf>
    <xf numFmtId="251" fontId="52" fillId="54" borderId="0" applyNumberFormat="0" applyBorder="0" applyAlignment="0" applyProtection="0">
      <alignment vertical="center"/>
    </xf>
    <xf numFmtId="251" fontId="52" fillId="55" borderId="0" applyNumberFormat="0" applyBorder="0" applyAlignment="0" applyProtection="0">
      <alignment vertical="center"/>
    </xf>
    <xf numFmtId="251" fontId="52" fillId="56" borderId="0" applyNumberFormat="0" applyBorder="0" applyAlignment="0" applyProtection="0">
      <alignment vertical="center"/>
    </xf>
    <xf numFmtId="251" fontId="52" fillId="52" borderId="0" applyNumberFormat="0" applyBorder="0" applyAlignment="0" applyProtection="0">
      <alignment vertical="center"/>
    </xf>
    <xf numFmtId="251" fontId="52" fillId="57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185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3" fillId="19" borderId="0" applyNumberFormat="0" applyBorder="0" applyAlignment="0" applyProtection="0"/>
    <xf numFmtId="251" fontId="3" fillId="19" borderId="0" applyNumberFormat="0" applyBorder="0" applyAlignment="0" applyProtection="0"/>
    <xf numFmtId="251" fontId="3" fillId="23" borderId="0" applyNumberFormat="0" applyBorder="0" applyAlignment="0" applyProtection="0"/>
    <xf numFmtId="251" fontId="3" fillId="23" borderId="0" applyNumberFormat="0" applyBorder="0" applyAlignment="0" applyProtection="0"/>
    <xf numFmtId="251" fontId="3" fillId="27" borderId="0" applyNumberFormat="0" applyBorder="0" applyAlignment="0" applyProtection="0"/>
    <xf numFmtId="251" fontId="3" fillId="27" borderId="0" applyNumberFormat="0" applyBorder="0" applyAlignment="0" applyProtection="0"/>
    <xf numFmtId="251" fontId="3" fillId="31" borderId="0" applyNumberFormat="0" applyBorder="0" applyAlignment="0" applyProtection="0"/>
    <xf numFmtId="251" fontId="3" fillId="31" borderId="0" applyNumberFormat="0" applyBorder="0" applyAlignment="0" applyProtection="0"/>
    <xf numFmtId="251" fontId="3" fillId="35" borderId="0" applyNumberFormat="0" applyBorder="0" applyAlignment="0" applyProtection="0"/>
    <xf numFmtId="251" fontId="3" fillId="35" borderId="0" applyNumberFormat="0" applyBorder="0" applyAlignment="0" applyProtection="0"/>
    <xf numFmtId="251" fontId="3" fillId="39" borderId="0" applyNumberFormat="0" applyBorder="0" applyAlignment="0" applyProtection="0"/>
    <xf numFmtId="251" fontId="3" fillId="39" borderId="0" applyNumberFormat="0" applyBorder="0" applyAlignment="0" applyProtection="0"/>
    <xf numFmtId="251" fontId="51" fillId="60" borderId="0" applyNumberFormat="0" applyBorder="0" applyAlignment="0" applyProtection="0"/>
    <xf numFmtId="251" fontId="51" fillId="58" borderId="0" applyNumberFormat="0" applyBorder="0" applyAlignment="0" applyProtection="0"/>
    <xf numFmtId="251" fontId="51" fillId="61" borderId="0" applyNumberFormat="0" applyBorder="0" applyAlignment="0" applyProtection="0"/>
    <xf numFmtId="251" fontId="51" fillId="56" borderId="0" applyNumberFormat="0" applyBorder="0" applyAlignment="0" applyProtection="0"/>
    <xf numFmtId="251" fontId="51" fillId="60" borderId="0" applyNumberFormat="0" applyBorder="0" applyAlignment="0" applyProtection="0"/>
    <xf numFmtId="251" fontId="51" fillId="62" borderId="0" applyNumberFormat="0" applyBorder="0" applyAlignment="0" applyProtection="0"/>
    <xf numFmtId="251" fontId="52" fillId="60" borderId="0" applyNumberFormat="0" applyBorder="0" applyAlignment="0" applyProtection="0">
      <alignment vertical="center"/>
    </xf>
    <xf numFmtId="251" fontId="52" fillId="58" borderId="0" applyNumberFormat="0" applyBorder="0" applyAlignment="0" applyProtection="0">
      <alignment vertical="center"/>
    </xf>
    <xf numFmtId="251" fontId="52" fillId="61" borderId="0" applyNumberFormat="0" applyBorder="0" applyAlignment="0" applyProtection="0">
      <alignment vertical="center"/>
    </xf>
    <xf numFmtId="251" fontId="52" fillId="56" borderId="0" applyNumberFormat="0" applyBorder="0" applyAlignment="0" applyProtection="0">
      <alignment vertical="center"/>
    </xf>
    <xf numFmtId="251" fontId="52" fillId="60" borderId="0" applyNumberFormat="0" applyBorder="0" applyAlignment="0" applyProtection="0">
      <alignment vertical="center"/>
    </xf>
    <xf numFmtId="251" fontId="52" fillId="62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26" fillId="20" borderId="0" applyNumberFormat="0" applyBorder="0" applyAlignment="0" applyProtection="0"/>
    <xf numFmtId="251" fontId="26" fillId="20" borderId="0" applyNumberFormat="0" applyBorder="0" applyAlignment="0" applyProtection="0"/>
    <xf numFmtId="251" fontId="26" fillId="24" borderId="0" applyNumberFormat="0" applyBorder="0" applyAlignment="0" applyProtection="0"/>
    <xf numFmtId="251" fontId="26" fillId="24" borderId="0" applyNumberFormat="0" applyBorder="0" applyAlignment="0" applyProtection="0"/>
    <xf numFmtId="251" fontId="26" fillId="28" borderId="0" applyNumberFormat="0" applyBorder="0" applyAlignment="0" applyProtection="0"/>
    <xf numFmtId="251" fontId="26" fillId="28" borderId="0" applyNumberFormat="0" applyBorder="0" applyAlignment="0" applyProtection="0"/>
    <xf numFmtId="251" fontId="26" fillId="32" borderId="0" applyNumberFormat="0" applyBorder="0" applyAlignment="0" applyProtection="0"/>
    <xf numFmtId="251" fontId="26" fillId="32" borderId="0" applyNumberFormat="0" applyBorder="0" applyAlignment="0" applyProtection="0"/>
    <xf numFmtId="251" fontId="26" fillId="36" borderId="0" applyNumberFormat="0" applyBorder="0" applyAlignment="0" applyProtection="0"/>
    <xf numFmtId="251" fontId="26" fillId="36" borderId="0" applyNumberFormat="0" applyBorder="0" applyAlignment="0" applyProtection="0"/>
    <xf numFmtId="251" fontId="26" fillId="40" borderId="0" applyNumberFormat="0" applyBorder="0" applyAlignment="0" applyProtection="0"/>
    <xf numFmtId="251" fontId="26" fillId="40" borderId="0" applyNumberFormat="0" applyBorder="0" applyAlignment="0" applyProtection="0"/>
    <xf numFmtId="251" fontId="53" fillId="63" borderId="0" applyNumberFormat="0" applyBorder="0" applyAlignment="0" applyProtection="0"/>
    <xf numFmtId="251" fontId="53" fillId="58" borderId="0" applyNumberFormat="0" applyBorder="0" applyAlignment="0" applyProtection="0"/>
    <xf numFmtId="251" fontId="53" fillId="61" borderId="0" applyNumberFormat="0" applyBorder="0" applyAlignment="0" applyProtection="0"/>
    <xf numFmtId="251" fontId="53" fillId="64" borderId="0" applyNumberFormat="0" applyBorder="0" applyAlignment="0" applyProtection="0"/>
    <xf numFmtId="251" fontId="53" fillId="43" borderId="0" applyNumberFormat="0" applyBorder="0" applyAlignment="0" applyProtection="0"/>
    <xf numFmtId="251" fontId="53" fillId="65" borderId="0" applyNumberFormat="0" applyBorder="0" applyAlignment="0" applyProtection="0"/>
    <xf numFmtId="251" fontId="54" fillId="63" borderId="0" applyNumberFormat="0" applyBorder="0" applyAlignment="0" applyProtection="0">
      <alignment vertical="center"/>
    </xf>
    <xf numFmtId="251" fontId="54" fillId="58" borderId="0" applyNumberFormat="0" applyBorder="0" applyAlignment="0" applyProtection="0">
      <alignment vertical="center"/>
    </xf>
    <xf numFmtId="251" fontId="54" fillId="61" borderId="0" applyNumberFormat="0" applyBorder="0" applyAlignment="0" applyProtection="0">
      <alignment vertical="center"/>
    </xf>
    <xf numFmtId="251" fontId="54" fillId="64" borderId="0" applyNumberFormat="0" applyBorder="0" applyAlignment="0" applyProtection="0">
      <alignment vertical="center"/>
    </xf>
    <xf numFmtId="251" fontId="54" fillId="43" borderId="0" applyNumberFormat="0" applyBorder="0" applyAlignment="0" applyProtection="0">
      <alignment vertical="center"/>
    </xf>
    <xf numFmtId="251" fontId="54" fillId="65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7" borderId="0" applyNumberFormat="0" applyBorder="0" applyAlignment="0" applyProtection="0">
      <alignment vertical="center"/>
    </xf>
    <xf numFmtId="251" fontId="36" fillId="57" borderId="0" applyNumberFormat="0" applyBorder="0" applyAlignment="0" applyProtection="0">
      <alignment vertical="center"/>
    </xf>
    <xf numFmtId="37" fontId="55" fillId="0" borderId="0">
      <alignment horizontal="center"/>
    </xf>
    <xf numFmtId="251" fontId="4" fillId="0" borderId="0"/>
    <xf numFmtId="251" fontId="4" fillId="0" borderId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251" fontId="42" fillId="0" borderId="0"/>
    <xf numFmtId="251" fontId="26" fillId="17" borderId="0" applyNumberFormat="0" applyBorder="0" applyAlignment="0" applyProtection="0"/>
    <xf numFmtId="251" fontId="26" fillId="17" borderId="0" applyNumberFormat="0" applyBorder="0" applyAlignment="0" applyProtection="0"/>
    <xf numFmtId="251" fontId="57" fillId="44" borderId="0" applyNumberFormat="0" applyBorder="0" applyAlignment="0" applyProtection="0"/>
    <xf numFmtId="251" fontId="26" fillId="21" borderId="0" applyNumberFormat="0" applyBorder="0" applyAlignment="0" applyProtection="0"/>
    <xf numFmtId="251" fontId="26" fillId="25" borderId="0" applyNumberFormat="0" applyBorder="0" applyAlignment="0" applyProtection="0"/>
    <xf numFmtId="251" fontId="26" fillId="25" borderId="0" applyNumberFormat="0" applyBorder="0" applyAlignment="0" applyProtection="0"/>
    <xf numFmtId="251" fontId="26" fillId="29" borderId="0" applyNumberFormat="0" applyBorder="0" applyAlignment="0" applyProtection="0"/>
    <xf numFmtId="251" fontId="26" fillId="29" borderId="0" applyNumberFormat="0" applyBorder="0" applyAlignment="0" applyProtection="0"/>
    <xf numFmtId="251" fontId="26" fillId="33" borderId="0" applyNumberFormat="0" applyBorder="0" applyAlignment="0" applyProtection="0"/>
    <xf numFmtId="251" fontId="26" fillId="33" borderId="0" applyNumberFormat="0" applyBorder="0" applyAlignment="0" applyProtection="0"/>
    <xf numFmtId="251" fontId="26" fillId="37" borderId="0" applyNumberFormat="0" applyBorder="0" applyAlignment="0" applyProtection="0"/>
    <xf numFmtId="251" fontId="26" fillId="37" borderId="0" applyNumberFormat="0" applyBorder="0" applyAlignment="0" applyProtection="0"/>
    <xf numFmtId="251" fontId="58" fillId="0" borderId="0" applyFont="0" applyFill="0" applyBorder="0" applyAlignment="0" applyProtection="0"/>
    <xf numFmtId="191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251" fontId="58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53" fillId="66" borderId="0" applyNumberFormat="0" applyBorder="0" applyAlignment="0" applyProtection="0"/>
    <xf numFmtId="251" fontId="53" fillId="44" borderId="0" applyNumberFormat="0" applyBorder="0" applyAlignment="0" applyProtection="0"/>
    <xf numFmtId="251" fontId="53" fillId="45" borderId="0" applyNumberFormat="0" applyBorder="0" applyAlignment="0" applyProtection="0"/>
    <xf numFmtId="251" fontId="53" fillId="64" borderId="0" applyNumberFormat="0" applyBorder="0" applyAlignment="0" applyProtection="0"/>
    <xf numFmtId="251" fontId="53" fillId="43" borderId="0" applyNumberFormat="0" applyBorder="0" applyAlignment="0" applyProtection="0"/>
    <xf numFmtId="251" fontId="53" fillId="47" borderId="0" applyNumberFormat="0" applyBorder="0" applyAlignment="0" applyProtection="0"/>
    <xf numFmtId="251" fontId="59" fillId="0" borderId="0">
      <alignment horizontal="right"/>
    </xf>
    <xf numFmtId="251" fontId="60" fillId="0" borderId="0">
      <alignment horizontal="center" wrapText="1"/>
      <protection locked="0"/>
    </xf>
    <xf numFmtId="251" fontId="58" fillId="0" borderId="0" applyFont="0" applyFill="0" applyBorder="0" applyAlignment="0" applyProtection="0"/>
    <xf numFmtId="186" fontId="4" fillId="0" borderId="0" applyFont="0" applyFill="0" applyBorder="0" applyAlignment="0" applyProtection="0"/>
    <xf numFmtId="251" fontId="58" fillId="0" borderId="0" applyFont="0" applyFill="0" applyBorder="0" applyAlignment="0" applyProtection="0"/>
    <xf numFmtId="187" fontId="4" fillId="0" borderId="0" applyFont="0" applyFill="0" applyBorder="0" applyAlignment="0" applyProtection="0"/>
    <xf numFmtId="251" fontId="61" fillId="50" borderId="19" applyNumberFormat="0" applyAlignment="0" applyProtection="0"/>
    <xf numFmtId="251" fontId="62" fillId="0" borderId="0"/>
    <xf numFmtId="251" fontId="12" fillId="0" borderId="0"/>
    <xf numFmtId="251" fontId="4" fillId="50" borderId="0" applyNumberFormat="0" applyFont="0" applyAlignment="0"/>
    <xf numFmtId="251" fontId="63" fillId="54" borderId="0" applyNumberFormat="0" applyBorder="0" applyAlignment="0" applyProtection="0"/>
    <xf numFmtId="251" fontId="63" fillId="54" borderId="0" applyNumberFormat="0" applyBorder="0" applyAlignment="0" applyProtection="0"/>
    <xf numFmtId="251" fontId="64" fillId="50" borderId="21" applyNumberFormat="0" applyAlignment="0" applyProtection="0"/>
    <xf numFmtId="184" fontId="65" fillId="0" borderId="0"/>
    <xf numFmtId="251" fontId="4" fillId="0" borderId="0" applyNumberFormat="0" applyFont="0" applyAlignment="0" applyProtection="0"/>
    <xf numFmtId="251" fontId="66" fillId="0" borderId="0" applyNumberFormat="0" applyFill="0" applyBorder="0" applyAlignment="0" applyProtection="0"/>
    <xf numFmtId="197" fontId="60" fillId="0" borderId="0">
      <alignment horizontal="right"/>
    </xf>
    <xf numFmtId="251" fontId="67" fillId="0" borderId="23" applyNumberFormat="0" applyFill="0" applyAlignment="0" applyProtection="0"/>
    <xf numFmtId="198" fontId="68" fillId="0" borderId="24" applyAlignment="0" applyProtection="0"/>
    <xf numFmtId="251" fontId="4" fillId="0" borderId="24" applyNumberFormat="0" applyFont="0" applyFill="0" applyAlignment="0" applyProtection="0"/>
    <xf numFmtId="199" fontId="30" fillId="0" borderId="0" applyFont="0" applyFill="0" applyBorder="0" applyAlignment="0" applyProtection="0"/>
    <xf numFmtId="251" fontId="69" fillId="0" borderId="0"/>
    <xf numFmtId="251" fontId="58" fillId="0" borderId="0"/>
    <xf numFmtId="190" fontId="4" fillId="0" borderId="0" applyFont="0" applyFill="0" applyBorder="0" applyAlignment="0" applyProtection="0"/>
    <xf numFmtId="251" fontId="58" fillId="0" borderId="0"/>
    <xf numFmtId="251" fontId="4" fillId="0" borderId="0"/>
    <xf numFmtId="251" fontId="4" fillId="0" borderId="0" applyFill="0" applyBorder="0" applyAlignment="0"/>
    <xf numFmtId="184" fontId="12" fillId="0" borderId="0" applyFill="0" applyBorder="0" applyAlignment="0"/>
    <xf numFmtId="193" fontId="4" fillId="0" borderId="0" applyFill="0" applyBorder="0" applyAlignment="0"/>
    <xf numFmtId="200" fontId="4" fillId="0" borderId="0" applyFill="0" applyBorder="0" applyAlignment="0"/>
    <xf numFmtId="201" fontId="70" fillId="0" borderId="0" applyFill="0" applyBorder="0" applyAlignment="0"/>
    <xf numFmtId="202" fontId="4" fillId="0" borderId="0" applyFill="0" applyBorder="0" applyAlignment="0"/>
    <xf numFmtId="182" fontId="4" fillId="0" borderId="0" applyFill="0" applyBorder="0" applyAlignment="0"/>
    <xf numFmtId="203" fontId="4" fillId="0" borderId="0" applyFill="0" applyBorder="0" applyAlignment="0"/>
    <xf numFmtId="204" fontId="70" fillId="0" borderId="0" applyFill="0" applyBorder="0" applyAlignment="0"/>
    <xf numFmtId="184" fontId="12" fillId="0" borderId="0" applyFill="0" applyBorder="0" applyAlignment="0"/>
    <xf numFmtId="251" fontId="20" fillId="14" borderId="9" applyNumberFormat="0" applyAlignment="0" applyProtection="0"/>
    <xf numFmtId="251" fontId="20" fillId="14" borderId="9" applyNumberFormat="0" applyAlignment="0" applyProtection="0"/>
    <xf numFmtId="251" fontId="71" fillId="0" borderId="0"/>
    <xf numFmtId="205" fontId="72" fillId="0" borderId="0">
      <alignment horizontal="right"/>
    </xf>
    <xf numFmtId="184" fontId="72" fillId="0" borderId="0"/>
    <xf numFmtId="1" fontId="73" fillId="0" borderId="0"/>
    <xf numFmtId="251" fontId="22" fillId="15" borderId="12" applyNumberFormat="0" applyAlignment="0" applyProtection="0"/>
    <xf numFmtId="251" fontId="22" fillId="15" borderId="12" applyNumberFormat="0" applyAlignment="0" applyProtection="0"/>
    <xf numFmtId="251" fontId="74" fillId="0" borderId="0" applyNumberFormat="0" applyFill="0" applyBorder="0" applyAlignment="0" applyProtection="0">
      <alignment vertical="top"/>
      <protection locked="0"/>
    </xf>
    <xf numFmtId="251" fontId="75" fillId="0" borderId="23" applyNumberFormat="0" applyFill="0" applyBorder="0" applyAlignment="0" applyProtection="0">
      <alignment horizontal="center"/>
    </xf>
    <xf numFmtId="251" fontId="49" fillId="0" borderId="0">
      <alignment horizontal="center" wrapText="1"/>
      <protection hidden="1"/>
    </xf>
    <xf numFmtId="206" fontId="4" fillId="0" borderId="0"/>
    <xf numFmtId="251" fontId="76" fillId="0" borderId="0"/>
    <xf numFmtId="206" fontId="4" fillId="0" borderId="0"/>
    <xf numFmtId="251" fontId="76" fillId="0" borderId="0"/>
    <xf numFmtId="206" fontId="4" fillId="0" borderId="0"/>
    <xf numFmtId="251" fontId="76" fillId="0" borderId="0"/>
    <xf numFmtId="206" fontId="4" fillId="0" borderId="0"/>
    <xf numFmtId="251" fontId="76" fillId="0" borderId="0"/>
    <xf numFmtId="206" fontId="4" fillId="0" borderId="0"/>
    <xf numFmtId="251" fontId="76" fillId="0" borderId="0"/>
    <xf numFmtId="206" fontId="4" fillId="0" borderId="0"/>
    <xf numFmtId="251" fontId="76" fillId="0" borderId="0"/>
    <xf numFmtId="206" fontId="4" fillId="0" borderId="0"/>
    <xf numFmtId="251" fontId="76" fillId="0" borderId="0"/>
    <xf numFmtId="206" fontId="4" fillId="0" borderId="0"/>
    <xf numFmtId="251" fontId="76" fillId="0" borderId="0"/>
    <xf numFmtId="251" fontId="60" fillId="0" borderId="0"/>
    <xf numFmtId="182" fontId="4" fillId="0" borderId="0" applyFont="0" applyFill="0" applyBorder="0" applyAlignment="0" applyProtection="0"/>
    <xf numFmtId="251" fontId="60" fillId="0" borderId="0"/>
    <xf numFmtId="207" fontId="4" fillId="0" borderId="0" applyFont="0" applyFill="0" applyBorder="0" applyAlignment="0" applyProtection="0"/>
    <xf numFmtId="207" fontId="51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77" fillId="0" borderId="0" applyFont="0" applyFill="0" applyBorder="0" applyAlignment="0" applyProtection="0"/>
    <xf numFmtId="207" fontId="77" fillId="0" borderId="0" applyFont="0" applyFill="0" applyBorder="0" applyAlignment="0" applyProtection="0"/>
    <xf numFmtId="208" fontId="77" fillId="0" borderId="0" applyFont="0" applyFill="0" applyBorder="0" applyAlignment="0" applyProtection="0"/>
    <xf numFmtId="208" fontId="51" fillId="0" borderId="0" applyFont="0" applyFill="0" applyBorder="0" applyAlignment="0" applyProtection="0"/>
    <xf numFmtId="18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187" fontId="27" fillId="0" borderId="0" applyFont="0" applyFill="0" applyBorder="0" applyAlignment="0" applyProtection="0">
      <alignment vertical="center"/>
    </xf>
    <xf numFmtId="207" fontId="78" fillId="0" borderId="0" applyFont="0" applyFill="0" applyBorder="0" applyAlignment="0" applyProtection="0"/>
    <xf numFmtId="43" fontId="11" fillId="0" borderId="0" applyFont="0" applyFill="0" applyBorder="0" applyAlignment="0" applyProtection="0"/>
    <xf numFmtId="207" fontId="79" fillId="0" borderId="0" applyFont="0" applyFill="0" applyBorder="0" applyAlignment="0" applyProtection="0">
      <alignment vertical="center"/>
    </xf>
    <xf numFmtId="207" fontId="4" fillId="0" borderId="0" applyFont="0" applyFill="0" applyBorder="0" applyAlignment="0" applyProtection="0"/>
    <xf numFmtId="207" fontId="77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77" fillId="0" borderId="0" applyFont="0" applyFill="0" applyBorder="0" applyAlignment="0" applyProtection="0"/>
    <xf numFmtId="209" fontId="30" fillId="0" borderId="0"/>
    <xf numFmtId="251" fontId="80" fillId="0" borderId="0" applyNumberFormat="0" applyFill="0" applyBorder="0" applyAlignment="0" applyProtection="0"/>
    <xf numFmtId="3" fontId="4" fillId="0" borderId="0" applyFont="0" applyFill="0" applyBorder="0" applyAlignment="0" applyProtection="0"/>
    <xf numFmtId="251" fontId="81" fillId="67" borderId="0" applyNumberFormat="0" applyFill="0" applyBorder="0" applyAlignment="0"/>
    <xf numFmtId="251" fontId="82" fillId="68" borderId="0">
      <alignment horizontal="center" vertical="center" wrapText="1"/>
    </xf>
    <xf numFmtId="184" fontId="83" fillId="0" borderId="0" applyFill="0" applyBorder="0">
      <alignment horizontal="left"/>
    </xf>
    <xf numFmtId="251" fontId="84" fillId="0" borderId="0" applyNumberFormat="0" applyAlignment="0">
      <alignment horizontal="left"/>
    </xf>
    <xf numFmtId="251" fontId="70" fillId="0" borderId="0" applyNumberFormat="0" applyAlignment="0"/>
    <xf numFmtId="251" fontId="4" fillId="0" borderId="0" applyFill="0" applyBorder="0">
      <alignment horizontal="right"/>
      <protection locked="0"/>
    </xf>
    <xf numFmtId="184" fontId="85" fillId="0" borderId="0"/>
    <xf numFmtId="184" fontId="85" fillId="0" borderId="0"/>
    <xf numFmtId="251" fontId="60" fillId="0" borderId="0"/>
    <xf numFmtId="184" fontId="12" fillId="0" borderId="0" applyFont="0" applyFill="0" applyBorder="0" applyAlignment="0" applyProtection="0"/>
    <xf numFmtId="251" fontId="60" fillId="0" borderId="0"/>
    <xf numFmtId="210" fontId="86" fillId="0" borderId="25">
      <protection locked="0"/>
    </xf>
    <xf numFmtId="190" fontId="51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77" fillId="0" borderId="0" applyFont="0" applyFill="0" applyBorder="0" applyAlignment="0" applyProtection="0"/>
    <xf numFmtId="190" fontId="77" fillId="0" borderId="0" applyFont="0" applyFill="0" applyBorder="0" applyAlignment="0" applyProtection="0"/>
    <xf numFmtId="211" fontId="4" fillId="0" borderId="0" applyFont="0" applyFill="0" applyBorder="0" applyAlignment="0" applyProtection="0"/>
    <xf numFmtId="190" fontId="77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77" fillId="0" borderId="0" applyFont="0" applyFill="0" applyBorder="0" applyAlignment="0" applyProtection="0"/>
    <xf numFmtId="190" fontId="4" fillId="0" borderId="0" applyFont="0" applyFill="0" applyBorder="0" applyAlignment="0" applyProtection="0"/>
    <xf numFmtId="212" fontId="87" fillId="0" borderId="0" applyFont="0" applyFill="0" applyBorder="0" applyAlignment="0" applyProtection="0"/>
    <xf numFmtId="251" fontId="80" fillId="0" borderId="0" applyNumberFormat="0" applyFill="0" applyBorder="0" applyAlignment="0" applyProtection="0"/>
    <xf numFmtId="213" fontId="4" fillId="0" borderId="0" applyFont="0" applyFill="0" applyBorder="0" applyAlignment="0" applyProtection="0"/>
    <xf numFmtId="214" fontId="30" fillId="0" borderId="0"/>
    <xf numFmtId="251" fontId="49" fillId="0" borderId="0" applyFont="0" applyFill="0" applyBorder="0" applyAlignment="0">
      <protection locked="0"/>
    </xf>
    <xf numFmtId="3" fontId="88" fillId="0" borderId="0"/>
    <xf numFmtId="190" fontId="4" fillId="0" borderId="0" applyFont="0" applyFill="0" applyBorder="0" applyAlignment="0" applyProtection="0"/>
    <xf numFmtId="215" fontId="30" fillId="0" borderId="0" applyFont="0" applyFill="0" applyBorder="0" applyAlignment="0" applyProtection="0"/>
    <xf numFmtId="38" fontId="89" fillId="69" borderId="26">
      <protection locked="0"/>
    </xf>
    <xf numFmtId="37" fontId="90" fillId="0" borderId="27" applyAlignment="0">
      <protection locked="0"/>
    </xf>
    <xf numFmtId="10" fontId="90" fillId="0" borderId="27" applyAlignment="0">
      <protection locked="0"/>
    </xf>
    <xf numFmtId="37" fontId="90" fillId="0" borderId="27" applyAlignment="0">
      <protection locked="0"/>
    </xf>
    <xf numFmtId="15" fontId="49" fillId="0" borderId="0"/>
    <xf numFmtId="14" fontId="91" fillId="0" borderId="0" applyFill="0" applyBorder="0" applyAlignment="0"/>
    <xf numFmtId="15" fontId="49" fillId="0" borderId="0"/>
    <xf numFmtId="216" fontId="60" fillId="0" borderId="0"/>
    <xf numFmtId="182" fontId="72" fillId="0" borderId="0"/>
    <xf numFmtId="38" fontId="49" fillId="0" borderId="28">
      <alignment vertical="center"/>
    </xf>
    <xf numFmtId="2" fontId="92" fillId="70" borderId="0">
      <alignment horizontal="left"/>
      <protection hidden="1"/>
    </xf>
    <xf numFmtId="38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184" fontId="72" fillId="0" borderId="0"/>
    <xf numFmtId="184" fontId="30" fillId="0" borderId="0"/>
    <xf numFmtId="217" fontId="91" fillId="0" borderId="0" applyFont="0" applyFill="0" applyBorder="0" applyAlignment="0" applyProtection="0">
      <protection locked="0"/>
    </xf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251" fontId="93" fillId="57" borderId="21" applyNumberFormat="0" applyAlignment="0" applyProtection="0"/>
    <xf numFmtId="251" fontId="4" fillId="0" borderId="0" applyFill="0" applyBorder="0" applyAlignment="0"/>
    <xf numFmtId="184" fontId="12" fillId="0" borderId="0" applyFill="0" applyBorder="0" applyAlignment="0"/>
    <xf numFmtId="182" fontId="4" fillId="0" borderId="0" applyFill="0" applyBorder="0" applyAlignment="0"/>
    <xf numFmtId="203" fontId="4" fillId="0" borderId="0" applyFill="0" applyBorder="0" applyAlignment="0"/>
    <xf numFmtId="204" fontId="70" fillId="0" borderId="0" applyFill="0" applyBorder="0" applyAlignment="0"/>
    <xf numFmtId="184" fontId="12" fillId="0" borderId="0" applyFill="0" applyBorder="0" applyAlignment="0"/>
    <xf numFmtId="251" fontId="94" fillId="0" borderId="0" applyNumberFormat="0" applyAlignment="0">
      <alignment horizontal="left"/>
    </xf>
    <xf numFmtId="251" fontId="95" fillId="0" borderId="29" applyNumberFormat="0" applyFill="0" applyAlignment="0" applyProtection="0"/>
    <xf numFmtId="251" fontId="96" fillId="0" borderId="0" applyNumberForma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24" fillId="0" borderId="0" applyNumberFormat="0" applyFill="0" applyBorder="0" applyAlignment="0" applyProtection="0"/>
    <xf numFmtId="251" fontId="24" fillId="0" borderId="0" applyNumberFormat="0" applyFill="0" applyBorder="0" applyAlignment="0" applyProtection="0"/>
    <xf numFmtId="251" fontId="97" fillId="0" borderId="0">
      <protection locked="0"/>
    </xf>
    <xf numFmtId="251" fontId="97" fillId="0" borderId="0">
      <protection locked="0"/>
    </xf>
    <xf numFmtId="251" fontId="98" fillId="0" borderId="0">
      <protection locked="0"/>
    </xf>
    <xf numFmtId="251" fontId="97" fillId="0" borderId="0">
      <protection locked="0"/>
    </xf>
    <xf numFmtId="251" fontId="99" fillId="0" borderId="0">
      <protection locked="0"/>
    </xf>
    <xf numFmtId="251" fontId="100" fillId="0" borderId="0">
      <protection locked="0"/>
    </xf>
    <xf numFmtId="251" fontId="101" fillId="0" borderId="0">
      <protection locked="0"/>
    </xf>
    <xf numFmtId="2" fontId="4" fillId="0" borderId="0" applyFont="0" applyFill="0" applyBorder="0" applyAlignment="0" applyProtection="0"/>
    <xf numFmtId="218" fontId="60" fillId="0" borderId="0"/>
    <xf numFmtId="2" fontId="72" fillId="0" borderId="0"/>
    <xf numFmtId="184" fontId="72" fillId="0" borderId="0"/>
    <xf numFmtId="219" fontId="60" fillId="0" borderId="0"/>
    <xf numFmtId="220" fontId="42" fillId="0" borderId="0">
      <alignment horizontal="right"/>
    </xf>
    <xf numFmtId="251" fontId="30" fillId="0" borderId="30" applyBorder="0"/>
    <xf numFmtId="251" fontId="102" fillId="0" borderId="0" applyNumberFormat="0" applyFill="0" applyBorder="0" applyAlignment="0" applyProtection="0"/>
    <xf numFmtId="251" fontId="103" fillId="55" borderId="0" applyNumberFormat="0" applyBorder="0" applyAlignment="0" applyProtection="0"/>
    <xf numFmtId="251" fontId="103" fillId="55" borderId="0" applyNumberFormat="0" applyBorder="0" applyAlignment="0" applyProtection="0"/>
    <xf numFmtId="251" fontId="104" fillId="55" borderId="0" applyNumberFormat="0" applyBorder="0" applyAlignment="0" applyProtection="0"/>
    <xf numFmtId="38" fontId="5" fillId="67" borderId="0" applyNumberFormat="0" applyBorder="0" applyAlignment="0" applyProtection="0"/>
    <xf numFmtId="251" fontId="103" fillId="55" borderId="0" applyNumberFormat="0" applyBorder="0" applyAlignment="0" applyProtection="0"/>
    <xf numFmtId="251" fontId="105" fillId="0" borderId="0">
      <alignment horizontal="left"/>
    </xf>
    <xf numFmtId="251" fontId="106" fillId="71" borderId="0">
      <alignment horizontal="center"/>
    </xf>
    <xf numFmtId="251" fontId="106" fillId="71" borderId="0">
      <alignment horizontal="center"/>
    </xf>
    <xf numFmtId="251" fontId="107" fillId="0" borderId="31" applyNumberFormat="0" applyAlignment="0" applyProtection="0">
      <alignment horizontal="left" vertical="center"/>
    </xf>
    <xf numFmtId="251" fontId="107" fillId="0" borderId="5">
      <alignment horizontal="left" vertical="center"/>
    </xf>
    <xf numFmtId="251" fontId="108" fillId="0" borderId="6" applyNumberFormat="0" applyFill="0" applyAlignment="0" applyProtection="0"/>
    <xf numFmtId="251" fontId="14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9" fillId="0" borderId="7" applyNumberFormat="0" applyFill="0" applyAlignment="0" applyProtection="0"/>
    <xf numFmtId="251" fontId="15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6" fillId="0" borderId="8" applyNumberFormat="0" applyFill="0" applyAlignment="0" applyProtection="0"/>
    <xf numFmtId="251" fontId="16" fillId="0" borderId="8" applyNumberFormat="0" applyFill="0" applyAlignment="0" applyProtection="0"/>
    <xf numFmtId="251" fontId="16" fillId="0" borderId="0" applyNumberFormat="0" applyFill="0" applyBorder="0" applyAlignment="0" applyProtection="0"/>
    <xf numFmtId="251" fontId="16" fillId="0" borderId="0" applyNumberFormat="0" applyFill="0" applyBorder="0" applyAlignment="0" applyProtection="0"/>
    <xf numFmtId="251" fontId="110" fillId="0" borderId="32">
      <alignment horizontal="center"/>
    </xf>
    <xf numFmtId="251" fontId="110" fillId="0" borderId="0">
      <alignment horizontal="center"/>
    </xf>
    <xf numFmtId="251" fontId="74" fillId="0" borderId="0" applyNumberFormat="0" applyFill="0" applyBorder="0" applyAlignment="0" applyProtection="0">
      <alignment vertical="top"/>
      <protection locked="0"/>
    </xf>
    <xf numFmtId="221" fontId="4" fillId="0" borderId="0" applyBorder="0" applyAlignment="0"/>
    <xf numFmtId="10" fontId="5" fillId="72" borderId="3" applyNumberFormat="0" applyBorder="0" applyAlignment="0" applyProtection="0"/>
    <xf numFmtId="251" fontId="18" fillId="13" borderId="9" applyNumberFormat="0" applyAlignment="0" applyProtection="0"/>
    <xf numFmtId="251" fontId="18" fillId="13" borderId="9" applyNumberFormat="0" applyAlignment="0" applyProtection="0"/>
    <xf numFmtId="222" fontId="4" fillId="73" borderId="0"/>
    <xf numFmtId="220" fontId="111" fillId="72" borderId="0" applyNumberFormat="0" applyBorder="0" applyAlignment="0">
      <protection locked="0"/>
    </xf>
    <xf numFmtId="10" fontId="112" fillId="0" borderId="0">
      <protection locked="0"/>
    </xf>
    <xf numFmtId="251" fontId="113" fillId="0" borderId="0" applyNumberFormat="0" applyFill="0" applyBorder="0" applyAlignment="0">
      <protection locked="0"/>
    </xf>
    <xf numFmtId="15" fontId="112" fillId="0" borderId="0">
      <protection locked="0"/>
    </xf>
    <xf numFmtId="2" fontId="112" fillId="0" borderId="33">
      <protection locked="0"/>
    </xf>
    <xf numFmtId="37" fontId="8" fillId="50" borderId="0"/>
    <xf numFmtId="37" fontId="107" fillId="50" borderId="0"/>
    <xf numFmtId="251" fontId="112" fillId="0" borderId="0">
      <protection locked="0"/>
    </xf>
    <xf numFmtId="184" fontId="72" fillId="0" borderId="0"/>
    <xf numFmtId="38" fontId="114" fillId="0" borderId="0" applyNumberFormat="0" applyBorder="0" applyProtection="0">
      <alignment horizontal="left"/>
    </xf>
    <xf numFmtId="251" fontId="4" fillId="0" borderId="0" applyFill="0" applyBorder="0">
      <alignment horizontal="right"/>
      <protection locked="0"/>
    </xf>
    <xf numFmtId="251" fontId="68" fillId="74" borderId="34">
      <alignment horizontal="left" vertical="center" wrapText="1"/>
    </xf>
    <xf numFmtId="251" fontId="115" fillId="75" borderId="0" applyNumberFormat="0" applyAlignment="0" applyProtection="0"/>
    <xf numFmtId="251" fontId="116" fillId="18" borderId="0" applyNumberFormat="0" applyFont="0" applyAlignment="0" applyProtection="0">
      <alignment wrapText="1"/>
    </xf>
    <xf numFmtId="251" fontId="116" fillId="18" borderId="0" applyNumberFormat="0" applyFont="0" applyAlignment="0" applyProtection="0">
      <alignment wrapText="1"/>
    </xf>
    <xf numFmtId="251" fontId="116" fillId="18" borderId="0" applyNumberFormat="0" applyFont="0" applyAlignment="0" applyProtection="0">
      <alignment wrapText="1"/>
    </xf>
    <xf numFmtId="251" fontId="117" fillId="18" borderId="0" applyNumberFormat="0" applyFont="0" applyAlignment="0" applyProtection="0">
      <alignment wrapText="1"/>
    </xf>
    <xf numFmtId="251" fontId="116" fillId="76" borderId="35" applyNumberFormat="0" applyFont="0" applyAlignment="0" applyProtection="0">
      <alignment wrapText="1"/>
    </xf>
    <xf numFmtId="251" fontId="115" fillId="75" borderId="0" applyNumberFormat="0" applyAlignment="0" applyProtection="0"/>
    <xf numFmtId="251" fontId="118" fillId="77" borderId="36" applyNumberFormat="0" applyAlignment="0" applyProtection="0">
      <alignment horizontal="center" vertical="center" wrapText="1"/>
    </xf>
    <xf numFmtId="251" fontId="118" fillId="77" borderId="36" applyNumberFormat="0" applyAlignment="0" applyProtection="0">
      <alignment horizontal="center" vertical="center" wrapText="1"/>
    </xf>
    <xf numFmtId="251" fontId="118" fillId="77" borderId="36" applyNumberFormat="0" applyAlignment="0" applyProtection="0">
      <alignment horizontal="center" vertical="center" wrapText="1"/>
    </xf>
    <xf numFmtId="223" fontId="116" fillId="78" borderId="35" applyNumberFormat="0" applyFont="0" applyAlignment="0" applyProtection="0">
      <alignment horizontal="center"/>
    </xf>
    <xf numFmtId="224" fontId="116" fillId="78" borderId="35" applyNumberFormat="0" applyFont="0" applyAlignment="0" applyProtection="0">
      <alignment horizontal="center"/>
    </xf>
    <xf numFmtId="225" fontId="116" fillId="78" borderId="35" applyNumberFormat="0" applyFont="0" applyAlignment="0" applyProtection="0">
      <alignment horizontal="center"/>
    </xf>
    <xf numFmtId="193" fontId="116" fillId="78" borderId="35" applyNumberFormat="0" applyFont="0" applyAlignment="0" applyProtection="0">
      <alignment horizontal="center"/>
    </xf>
    <xf numFmtId="193" fontId="116" fillId="78" borderId="35" applyNumberFormat="0" applyFont="0" applyAlignment="0" applyProtection="0">
      <alignment horizontal="center"/>
    </xf>
    <xf numFmtId="251" fontId="4" fillId="0" borderId="0"/>
    <xf numFmtId="251" fontId="30" fillId="0" borderId="4" applyBorder="0" applyAlignment="0">
      <alignment horizontal="left"/>
    </xf>
    <xf numFmtId="251" fontId="4" fillId="0" borderId="0" applyFill="0" applyBorder="0" applyAlignment="0"/>
    <xf numFmtId="184" fontId="12" fillId="0" borderId="0" applyFill="0" applyBorder="0" applyAlignment="0"/>
    <xf numFmtId="202" fontId="4" fillId="0" borderId="0" applyFill="0" applyBorder="0" applyAlignment="0"/>
    <xf numFmtId="182" fontId="4" fillId="0" borderId="0" applyFill="0" applyBorder="0" applyAlignment="0"/>
    <xf numFmtId="203" fontId="4" fillId="0" borderId="0" applyFill="0" applyBorder="0" applyAlignment="0"/>
    <xf numFmtId="204" fontId="70" fillId="0" borderId="0" applyFill="0" applyBorder="0" applyAlignment="0"/>
    <xf numFmtId="184" fontId="12" fillId="0" borderId="0" applyFill="0" applyBorder="0" applyAlignment="0"/>
    <xf numFmtId="251" fontId="21" fillId="0" borderId="11" applyNumberFormat="0" applyFill="0" applyAlignment="0" applyProtection="0"/>
    <xf numFmtId="251" fontId="21" fillId="0" borderId="11" applyNumberFormat="0" applyFill="0" applyAlignment="0" applyProtection="0"/>
    <xf numFmtId="222" fontId="4" fillId="79" borderId="0"/>
    <xf numFmtId="183" fontId="4" fillId="0" borderId="0">
      <alignment horizontal="right"/>
    </xf>
    <xf numFmtId="183" fontId="4" fillId="0" borderId="0">
      <alignment horizontal="right"/>
    </xf>
    <xf numFmtId="226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230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3" fontId="4" fillId="0" borderId="0" applyFont="0" applyFill="0" applyBorder="0" applyAlignment="0" applyProtection="0"/>
    <xf numFmtId="251" fontId="60" fillId="0" borderId="0" applyFont="0" applyFill="0" applyBorder="0" applyAlignment="0" applyProtection="0"/>
    <xf numFmtId="251" fontId="119" fillId="0" borderId="0" applyFont="0" applyFill="0" applyBorder="0" applyAlignment="0" applyProtection="0"/>
    <xf numFmtId="4" fontId="72" fillId="0" borderId="0"/>
    <xf numFmtId="251" fontId="120" fillId="59" borderId="0" applyNumberFormat="0" applyBorder="0" applyAlignment="0" applyProtection="0"/>
    <xf numFmtId="251" fontId="17" fillId="12" borderId="0" applyNumberFormat="0" applyBorder="0" applyAlignment="0" applyProtection="0"/>
    <xf numFmtId="251" fontId="29" fillId="0" borderId="0"/>
    <xf numFmtId="251" fontId="4" fillId="0" borderId="0" applyNumberFormat="0" applyFill="0" applyBorder="0" applyAlignment="0" applyProtection="0"/>
    <xf numFmtId="37" fontId="121" fillId="0" borderId="0"/>
    <xf numFmtId="251" fontId="4" fillId="0" borderId="0"/>
    <xf numFmtId="251" fontId="47" fillId="0" borderId="0"/>
    <xf numFmtId="251" fontId="47" fillId="0" borderId="0"/>
    <xf numFmtId="251" fontId="122" fillId="0" borderId="0"/>
    <xf numFmtId="251" fontId="123" fillId="0" borderId="0"/>
    <xf numFmtId="194" fontId="124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4" fillId="0" borderId="0"/>
    <xf numFmtId="251" fontId="4" fillId="0" borderId="0"/>
    <xf numFmtId="251" fontId="126" fillId="0" borderId="0"/>
    <xf numFmtId="251" fontId="4" fillId="0" borderId="0"/>
    <xf numFmtId="251" fontId="126" fillId="0" borderId="0"/>
    <xf numFmtId="251" fontId="4" fillId="0" borderId="0"/>
    <xf numFmtId="251" fontId="4" fillId="0" borderId="0"/>
    <xf numFmtId="251" fontId="11" fillId="0" borderId="0">
      <alignment vertical="center"/>
    </xf>
    <xf numFmtId="251" fontId="27" fillId="0" borderId="0">
      <alignment vertical="center"/>
    </xf>
    <xf numFmtId="251" fontId="78" fillId="0" borderId="0"/>
    <xf numFmtId="251" fontId="127" fillId="0" borderId="0">
      <alignment vertical="center"/>
    </xf>
    <xf numFmtId="251" fontId="4" fillId="0" borderId="0"/>
    <xf numFmtId="251" fontId="4" fillId="0" borderId="0"/>
    <xf numFmtId="251" fontId="128" fillId="0" borderId="0">
      <alignment vertical="center"/>
    </xf>
    <xf numFmtId="251" fontId="47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127" fillId="0" borderId="0">
      <alignment vertical="center"/>
    </xf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123" fillId="0" borderId="0">
      <alignment vertical="center"/>
    </xf>
    <xf numFmtId="251" fontId="79" fillId="0" borderId="0">
      <alignment vertical="center"/>
    </xf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78" fillId="0" borderId="0"/>
    <xf numFmtId="251" fontId="4" fillId="0" borderId="0"/>
    <xf numFmtId="251" fontId="4" fillId="0" borderId="0"/>
    <xf numFmtId="251" fontId="4" fillId="0" borderId="0"/>
    <xf numFmtId="251" fontId="78" fillId="0" borderId="0"/>
    <xf numFmtId="251" fontId="116" fillId="0" borderId="0"/>
    <xf numFmtId="251" fontId="4" fillId="0" borderId="0"/>
    <xf numFmtId="251" fontId="4" fillId="0" borderId="0"/>
    <xf numFmtId="251" fontId="78" fillId="0" borderId="0"/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77" fillId="0" borderId="0"/>
    <xf numFmtId="251" fontId="78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77" fillId="0" borderId="0"/>
    <xf numFmtId="220" fontId="8" fillId="0" borderId="0" applyNumberFormat="0" applyFill="0" applyBorder="0" applyAlignment="0" applyProtection="0"/>
    <xf numFmtId="251" fontId="122" fillId="0" borderId="0"/>
    <xf numFmtId="184" fontId="114" fillId="0" borderId="0" applyBorder="0">
      <alignment horizontal="left"/>
    </xf>
    <xf numFmtId="251" fontId="4" fillId="0" borderId="0"/>
    <xf numFmtId="251" fontId="77" fillId="16" borderId="13" applyNumberFormat="0" applyFont="0" applyAlignment="0" applyProtection="0"/>
    <xf numFmtId="251" fontId="3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129" fillId="0" borderId="33"/>
    <xf numFmtId="251" fontId="130" fillId="51" borderId="37" applyNumberFormat="0" applyFont="0" applyAlignment="0" applyProtection="0"/>
    <xf numFmtId="38" fontId="131" fillId="0" borderId="0"/>
    <xf numFmtId="3" fontId="44" fillId="0" borderId="24" applyBorder="0"/>
    <xf numFmtId="220" fontId="132" fillId="0" borderId="0" applyFont="0" applyBorder="0">
      <alignment horizontal="right"/>
    </xf>
    <xf numFmtId="1" fontId="132" fillId="0" borderId="0">
      <alignment horizontal="right"/>
    </xf>
    <xf numFmtId="187" fontId="29" fillId="0" borderId="0" applyFont="0" applyFill="0" applyBorder="0" applyAlignment="0" applyProtection="0"/>
    <xf numFmtId="186" fontId="29" fillId="0" borderId="0" applyFont="0" applyFill="0" applyBorder="0" applyAlignment="0" applyProtection="0"/>
    <xf numFmtId="182" fontId="4" fillId="0" borderId="0"/>
    <xf numFmtId="251" fontId="133" fillId="0" borderId="0">
      <alignment horizontal="left"/>
    </xf>
    <xf numFmtId="251" fontId="19" fillId="14" borderId="10" applyNumberFormat="0" applyAlignment="0" applyProtection="0"/>
    <xf numFmtId="251" fontId="19" fillId="14" borderId="10" applyNumberFormat="0" applyAlignment="0" applyProtection="0"/>
    <xf numFmtId="37" fontId="90" fillId="0" borderId="27">
      <protection locked="0"/>
    </xf>
    <xf numFmtId="251" fontId="134" fillId="80" borderId="0"/>
    <xf numFmtId="10" fontId="131" fillId="0" borderId="0"/>
    <xf numFmtId="251" fontId="60" fillId="0" borderId="0"/>
    <xf numFmtId="201" fontId="70" fillId="0" borderId="0" applyFont="0" applyFill="0" applyBorder="0" applyAlignment="0" applyProtection="0"/>
    <xf numFmtId="234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12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3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219" fontId="60" fillId="0" borderId="0" applyFont="0" applyBorder="0"/>
    <xf numFmtId="193" fontId="87" fillId="0" borderId="0" applyFont="0" applyFill="0" applyBorder="0" applyAlignment="0" applyProtection="0"/>
    <xf numFmtId="10" fontId="87" fillId="0" borderId="0" applyFont="0" applyFill="0" applyBorder="0" applyAlignment="0" applyProtection="0"/>
    <xf numFmtId="220" fontId="135" fillId="0" borderId="0">
      <alignment horizontal="right"/>
    </xf>
    <xf numFmtId="251" fontId="4" fillId="0" borderId="0" applyFill="0" applyBorder="0">
      <alignment horizontal="right"/>
      <protection locked="0"/>
    </xf>
    <xf numFmtId="251" fontId="4" fillId="0" borderId="0" applyFill="0" applyBorder="0" applyAlignment="0"/>
    <xf numFmtId="184" fontId="12" fillId="0" borderId="0" applyFill="0" applyBorder="0" applyAlignment="0"/>
    <xf numFmtId="202" fontId="4" fillId="0" borderId="0" applyFill="0" applyBorder="0" applyAlignment="0"/>
    <xf numFmtId="182" fontId="4" fillId="0" borderId="0" applyFill="0" applyBorder="0" applyAlignment="0"/>
    <xf numFmtId="203" fontId="4" fillId="0" borderId="0" applyFill="0" applyBorder="0" applyAlignment="0"/>
    <xf numFmtId="204" fontId="70" fillId="0" borderId="0" applyFill="0" applyBorder="0" applyAlignment="0"/>
    <xf numFmtId="184" fontId="12" fillId="0" borderId="0" applyFill="0" applyBorder="0" applyAlignment="0"/>
    <xf numFmtId="37" fontId="90" fillId="0" borderId="0">
      <protection locked="0"/>
    </xf>
    <xf numFmtId="235" fontId="30" fillId="0" borderId="0" applyFill="0" applyBorder="0">
      <alignment horizontal="right"/>
      <protection locked="0"/>
    </xf>
    <xf numFmtId="2" fontId="131" fillId="0" borderId="0"/>
    <xf numFmtId="251" fontId="4" fillId="0" borderId="0">
      <alignment horizontal="right"/>
      <protection locked="0"/>
    </xf>
    <xf numFmtId="49" fontId="44" fillId="0" borderId="0">
      <alignment horizontal="right"/>
    </xf>
    <xf numFmtId="37" fontId="49" fillId="0" borderId="0" applyFont="0" applyFill="0" applyBorder="0" applyAlignment="0" applyProtection="0"/>
    <xf numFmtId="251" fontId="136" fillId="0" borderId="0" applyNumberFormat="0" applyFill="0" applyBorder="0" applyAlignment="0" applyProtection="0"/>
    <xf numFmtId="251" fontId="137" fillId="0" borderId="0"/>
    <xf numFmtId="251" fontId="137" fillId="0" borderId="0"/>
    <xf numFmtId="251" fontId="137" fillId="0" borderId="0"/>
    <xf numFmtId="4" fontId="138" fillId="81" borderId="38" applyNumberFormat="0" applyProtection="0">
      <alignment horizontal="left" vertical="center" indent="1"/>
    </xf>
    <xf numFmtId="251" fontId="63" fillId="54" borderId="0" applyNumberFormat="0" applyBorder="0" applyAlignment="0" applyProtection="0"/>
    <xf numFmtId="251" fontId="4" fillId="0" borderId="0" applyFill="0" applyBorder="0">
      <alignment horizontal="right"/>
      <protection hidden="1"/>
    </xf>
    <xf numFmtId="251" fontId="139" fillId="68" borderId="3">
      <alignment horizontal="center" vertical="center" wrapText="1"/>
      <protection hidden="1"/>
    </xf>
    <xf numFmtId="251" fontId="6" fillId="71" borderId="0">
      <alignment horizontal="right"/>
    </xf>
    <xf numFmtId="3" fontId="5" fillId="0" borderId="0"/>
    <xf numFmtId="182" fontId="60" fillId="0" borderId="0"/>
    <xf numFmtId="194" fontId="42" fillId="0" borderId="0"/>
    <xf numFmtId="236" fontId="30" fillId="0" borderId="0">
      <protection locked="0"/>
    </xf>
    <xf numFmtId="251" fontId="28" fillId="0" borderId="0"/>
    <xf numFmtId="251" fontId="4" fillId="0" borderId="0"/>
    <xf numFmtId="251" fontId="4" fillId="0" borderId="0"/>
    <xf numFmtId="251" fontId="30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91" fillId="0" borderId="39" applyBorder="0">
      <alignment horizontal="center"/>
    </xf>
    <xf numFmtId="3" fontId="132" fillId="0" borderId="0" applyNumberFormat="0"/>
    <xf numFmtId="38" fontId="140" fillId="0" borderId="0" applyNumberFormat="0" applyBorder="0">
      <alignment horizontal="left"/>
    </xf>
    <xf numFmtId="49" fontId="91" fillId="0" borderId="0" applyFill="0" applyBorder="0" applyAlignment="0"/>
    <xf numFmtId="251" fontId="4" fillId="0" borderId="0" applyFill="0" applyBorder="0" applyAlignment="0"/>
    <xf numFmtId="183" fontId="4" fillId="0" borderId="0" applyFill="0" applyBorder="0" applyAlignment="0"/>
    <xf numFmtId="237" fontId="70" fillId="0" borderId="0" applyFill="0" applyBorder="0" applyAlignment="0"/>
    <xf numFmtId="251" fontId="131" fillId="0" borderId="0"/>
    <xf numFmtId="251" fontId="13" fillId="0" borderId="0" applyNumberFormat="0" applyFill="0" applyBorder="0" applyAlignment="0" applyProtection="0"/>
    <xf numFmtId="251" fontId="13" fillId="0" borderId="0" applyNumberFormat="0" applyFill="0" applyBorder="0" applyAlignment="0" applyProtection="0"/>
    <xf numFmtId="3" fontId="141" fillId="0" borderId="0"/>
    <xf numFmtId="251" fontId="106" fillId="82" borderId="0" applyNumberFormat="0" applyBorder="0">
      <alignment horizontal="centerContinuous"/>
    </xf>
    <xf numFmtId="251" fontId="49" fillId="0" borderId="0" applyBorder="0"/>
    <xf numFmtId="251" fontId="132" fillId="0" borderId="5">
      <alignment horizontal="center" wrapText="1"/>
    </xf>
    <xf numFmtId="251" fontId="4" fillId="0" borderId="24" applyNumberFormat="0" applyFont="0" applyFill="0" applyAlignment="0" applyProtection="0"/>
    <xf numFmtId="251" fontId="142" fillId="0" borderId="14" applyNumberFormat="0" applyFill="0" applyAlignment="0" applyProtection="0"/>
    <xf numFmtId="251" fontId="25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3" fontId="132" fillId="0" borderId="23" applyNumberFormat="0"/>
    <xf numFmtId="189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51" fontId="143" fillId="0" borderId="0" applyNumberFormat="0" applyFill="0" applyBorder="0" applyAlignment="0" applyProtection="0"/>
    <xf numFmtId="251" fontId="144" fillId="0" borderId="40" applyNumberFormat="0" applyFill="0" applyAlignment="0" applyProtection="0"/>
    <xf numFmtId="251" fontId="145" fillId="0" borderId="16" applyNumberFormat="0" applyFill="0" applyAlignment="0" applyProtection="0"/>
    <xf numFmtId="251" fontId="146" fillId="0" borderId="41" applyNumberFormat="0" applyFill="0" applyAlignment="0" applyProtection="0"/>
    <xf numFmtId="251" fontId="146" fillId="0" borderId="0" applyNumberFormat="0" applyFill="0" applyBorder="0" applyAlignment="0" applyProtection="0"/>
    <xf numFmtId="38" fontId="140" fillId="0" borderId="0">
      <alignment horizontal="right"/>
    </xf>
    <xf numFmtId="238" fontId="60" fillId="0" borderId="0" applyNumberFormat="0"/>
    <xf numFmtId="220" fontId="5" fillId="72" borderId="26">
      <alignment horizontal="right"/>
    </xf>
    <xf numFmtId="220" fontId="8" fillId="72" borderId="26"/>
    <xf numFmtId="191" fontId="4" fillId="0" borderId="0" applyFont="0" applyFill="0" applyBorder="0" applyAlignment="0" applyProtection="0"/>
    <xf numFmtId="251" fontId="147" fillId="0" borderId="20" applyNumberFormat="0" applyFill="0" applyAlignment="0" applyProtection="0"/>
    <xf numFmtId="239" fontId="49" fillId="0" borderId="0" applyFont="0" applyFill="0" applyBorder="0" applyAlignment="0" applyProtection="0"/>
    <xf numFmtId="240" fontId="49" fillId="0" borderId="0" applyFont="0" applyFill="0" applyBorder="0" applyAlignment="0" applyProtection="0"/>
    <xf numFmtId="239" fontId="49" fillId="0" borderId="0" applyFont="0" applyFill="0" applyBorder="0" applyAlignment="0" applyProtection="0"/>
    <xf numFmtId="240" fontId="49" fillId="0" borderId="0" applyFont="0" applyFill="0" applyBorder="0" applyAlignment="0" applyProtection="0"/>
    <xf numFmtId="241" fontId="122" fillId="0" borderId="0" applyFont="0" applyFill="0" applyBorder="0" applyAlignment="0" applyProtection="0"/>
    <xf numFmtId="251" fontId="148" fillId="0" borderId="0" applyNumberFormat="0" applyFill="0" applyBorder="0" applyAlignment="0" applyProtection="0"/>
    <xf numFmtId="251" fontId="23" fillId="0" borderId="0" applyNumberFormat="0" applyFill="0" applyBorder="0" applyAlignment="0" applyProtection="0"/>
    <xf numFmtId="251" fontId="23" fillId="0" borderId="0" applyNumberFormat="0" applyFill="0" applyBorder="0" applyAlignment="0" applyProtection="0"/>
    <xf numFmtId="251" fontId="106" fillId="79" borderId="4">
      <alignment horizontal="center" vertical="center"/>
      <protection locked="0"/>
    </xf>
    <xf numFmtId="1" fontId="149" fillId="0" borderId="0" applyFont="0">
      <alignment horizontal="right"/>
    </xf>
    <xf numFmtId="251" fontId="150" fillId="48" borderId="18" applyNumberFormat="0" applyAlignment="0" applyProtection="0"/>
    <xf numFmtId="251" fontId="123" fillId="0" borderId="0"/>
    <xf numFmtId="251" fontId="123" fillId="0" borderId="0"/>
    <xf numFmtId="251" fontId="151" fillId="0" borderId="0" applyNumberFormat="0" applyFill="0" applyBorder="0" applyAlignment="0" applyProtection="0">
      <alignment vertical="top"/>
      <protection locked="0"/>
    </xf>
    <xf numFmtId="251" fontId="54" fillId="66" borderId="0" applyNumberFormat="0" applyBorder="0" applyAlignment="0" applyProtection="0">
      <alignment vertical="center"/>
    </xf>
    <xf numFmtId="251" fontId="54" fillId="44" borderId="0" applyNumberFormat="0" applyBorder="0" applyAlignment="0" applyProtection="0">
      <alignment vertical="center"/>
    </xf>
    <xf numFmtId="251" fontId="54" fillId="45" borderId="0" applyNumberFormat="0" applyBorder="0" applyAlignment="0" applyProtection="0">
      <alignment vertical="center"/>
    </xf>
    <xf numFmtId="251" fontId="54" fillId="64" borderId="0" applyNumberFormat="0" applyBorder="0" applyAlignment="0" applyProtection="0">
      <alignment vertical="center"/>
    </xf>
    <xf numFmtId="251" fontId="54" fillId="43" borderId="0" applyNumberFormat="0" applyBorder="0" applyAlignment="0" applyProtection="0">
      <alignment vertical="center"/>
    </xf>
    <xf numFmtId="251" fontId="54" fillId="47" borderId="0" applyNumberFormat="0" applyBorder="0" applyAlignment="0" applyProtection="0">
      <alignment vertical="center"/>
    </xf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123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251" fontId="152" fillId="0" borderId="0" applyNumberFormat="0" applyFill="0" applyBorder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152" fillId="0" borderId="0" applyNumberFormat="0" applyFill="0" applyBorder="0" applyAlignment="0" applyProtection="0">
      <alignment vertical="center"/>
    </xf>
    <xf numFmtId="251" fontId="4" fillId="0" borderId="0"/>
    <xf numFmtId="251" fontId="153" fillId="0" borderId="0" applyNumberFormat="0" applyFill="0" applyBorder="0" applyAlignment="0" applyProtection="0">
      <alignment vertical="center"/>
    </xf>
    <xf numFmtId="251" fontId="154" fillId="50" borderId="21" applyNumberFormat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23" fillId="0" borderId="0"/>
    <xf numFmtId="251" fontId="3" fillId="0" borderId="0">
      <alignment vertical="center"/>
    </xf>
    <xf numFmtId="251" fontId="3" fillId="0" borderId="0">
      <alignment vertical="center"/>
    </xf>
    <xf numFmtId="251" fontId="4" fillId="0" borderId="0"/>
    <xf numFmtId="251" fontId="3" fillId="0" borderId="0">
      <alignment vertical="center"/>
    </xf>
    <xf numFmtId="251" fontId="3" fillId="0" borderId="0">
      <alignment vertical="center"/>
    </xf>
    <xf numFmtId="251" fontId="3" fillId="0" borderId="0">
      <alignment vertical="center"/>
    </xf>
    <xf numFmtId="251" fontId="127" fillId="0" borderId="0">
      <alignment vertical="center"/>
    </xf>
    <xf numFmtId="251" fontId="3" fillId="0" borderId="0">
      <alignment vertical="center"/>
    </xf>
    <xf numFmtId="251" fontId="3" fillId="0" borderId="0">
      <alignment vertical="center"/>
    </xf>
    <xf numFmtId="251" fontId="3" fillId="0" borderId="0">
      <alignment vertical="center"/>
    </xf>
    <xf numFmtId="251" fontId="3" fillId="0" borderId="0">
      <alignment vertical="center"/>
    </xf>
    <xf numFmtId="251" fontId="3" fillId="0" borderId="0">
      <alignment vertical="center"/>
    </xf>
    <xf numFmtId="251" fontId="156" fillId="0" borderId="0" applyNumberFormat="0" applyFill="0" applyBorder="0" applyAlignment="0" applyProtection="0">
      <alignment vertical="top"/>
      <protection locked="0"/>
    </xf>
    <xf numFmtId="251" fontId="74" fillId="0" borderId="0" applyNumberFormat="0" applyFill="0" applyBorder="0" applyAlignment="0" applyProtection="0">
      <alignment vertical="top"/>
      <protection locked="0"/>
    </xf>
    <xf numFmtId="251" fontId="137" fillId="0" borderId="0" applyNumberFormat="0" applyFill="0" applyBorder="0" applyAlignment="0" applyProtection="0"/>
    <xf numFmtId="251" fontId="157" fillId="54" borderId="0" applyNumberFormat="0" applyBorder="0" applyAlignment="0" applyProtection="0">
      <alignment vertical="center"/>
    </xf>
    <xf numFmtId="251" fontId="158" fillId="0" borderId="0" applyNumberFormat="0" applyFill="0" applyBorder="0" applyAlignment="0" applyProtection="0">
      <alignment vertical="top"/>
      <protection locked="0"/>
    </xf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1" fillId="55" borderId="0" applyNumberFormat="0" applyBorder="0" applyAlignment="0" applyProtection="0"/>
    <xf numFmtId="251" fontId="159" fillId="55" borderId="0" applyNumberFormat="0" applyBorder="0" applyAlignment="0" applyProtection="0">
      <alignment vertical="center"/>
    </xf>
    <xf numFmtId="251" fontId="161" fillId="55" borderId="0" applyNumberFormat="0" applyBorder="0" applyAlignment="0" applyProtection="0"/>
    <xf numFmtId="251" fontId="161" fillId="55" borderId="0" applyNumberFormat="0" applyBorder="0" applyAlignment="0" applyProtection="0"/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162" fillId="54" borderId="0" applyNumberFormat="0" applyBorder="0" applyAlignment="0" applyProtection="0">
      <alignment vertical="center"/>
    </xf>
    <xf numFmtId="251" fontId="163" fillId="54" borderId="0" applyNumberFormat="0" applyBorder="0" applyAlignment="0" applyProtection="0"/>
    <xf numFmtId="251" fontId="162" fillId="54" borderId="0" applyNumberFormat="0" applyBorder="0" applyAlignment="0" applyProtection="0">
      <alignment vertical="center"/>
    </xf>
    <xf numFmtId="251" fontId="163" fillId="54" borderId="0" applyNumberFormat="0" applyBorder="0" applyAlignment="0" applyProtection="0"/>
    <xf numFmtId="251" fontId="163" fillId="54" borderId="0" applyNumberFormat="0" applyBorder="0" applyAlignment="0" applyProtection="0"/>
    <xf numFmtId="251" fontId="164" fillId="0" borderId="42" applyNumberFormat="0" applyFill="0" applyAlignment="0" applyProtection="0">
      <alignment vertical="center"/>
    </xf>
    <xf numFmtId="251" fontId="164" fillId="0" borderId="42" applyNumberFormat="0" applyFill="0" applyAlignment="0" applyProtection="0">
      <alignment vertical="center"/>
    </xf>
    <xf numFmtId="190" fontId="4" fillId="0" borderId="0" applyFont="0" applyFill="0" applyBorder="0" applyAlignment="0" applyProtection="0"/>
    <xf numFmtId="190" fontId="77" fillId="0" borderId="0" applyFont="0" applyFill="0" applyBorder="0" applyAlignment="0" applyProtection="0"/>
    <xf numFmtId="185" fontId="123" fillId="0" borderId="0" applyFont="0" applyFill="0" applyBorder="0" applyAlignment="0" applyProtection="0"/>
    <xf numFmtId="251" fontId="41" fillId="49" borderId="21" applyNumberFormat="0" applyAlignment="0" applyProtection="0">
      <alignment vertical="center"/>
    </xf>
    <xf numFmtId="251" fontId="41" fillId="49" borderId="21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6" fillId="0" borderId="0" applyNumberFormat="0" applyFill="0" applyBorder="0" applyAlignment="0" applyProtection="0">
      <alignment vertical="center"/>
    </xf>
    <xf numFmtId="251" fontId="166" fillId="0" borderId="0" applyNumberFormat="0" applyFill="0" applyBorder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40" fontId="167" fillId="0" borderId="0" applyFont="0" applyFill="0" applyBorder="0" applyAlignment="0" applyProtection="0"/>
    <xf numFmtId="38" fontId="167" fillId="0" borderId="0" applyFont="0" applyFill="0" applyBorder="0" applyAlignment="0" applyProtection="0"/>
    <xf numFmtId="251" fontId="4" fillId="0" borderId="0"/>
    <xf numFmtId="207" fontId="91" fillId="0" borderId="0" applyFont="0" applyFill="0" applyBorder="0" applyAlignment="0" applyProtection="0"/>
    <xf numFmtId="207" fontId="91" fillId="0" borderId="0" applyFont="0" applyFill="0" applyBorder="0" applyAlignment="0" applyProtection="0"/>
    <xf numFmtId="251" fontId="4" fillId="0" borderId="0" applyFont="0" applyFill="0" applyBorder="0" applyAlignment="0" applyProtection="0"/>
    <xf numFmtId="187" fontId="123" fillId="0" borderId="0" applyFont="0" applyFill="0" applyBorder="0" applyAlignment="0" applyProtection="0">
      <alignment vertical="center"/>
    </xf>
    <xf numFmtId="207" fontId="4" fillId="0" borderId="0" applyFont="0" applyFill="0" applyBorder="0" applyAlignment="0" applyProtection="0"/>
    <xf numFmtId="187" fontId="123" fillId="0" borderId="0" applyFont="0" applyFill="0" applyBorder="0" applyAlignment="0" applyProtection="0">
      <alignment vertical="center"/>
    </xf>
    <xf numFmtId="207" fontId="123" fillId="0" borderId="0" applyFont="0" applyFill="0" applyBorder="0" applyAlignment="0" applyProtection="0">
      <alignment vertical="center"/>
    </xf>
    <xf numFmtId="187" fontId="77" fillId="0" borderId="0" applyFont="0" applyFill="0" applyBorder="0" applyAlignment="0" applyProtection="0">
      <alignment vertical="center"/>
    </xf>
    <xf numFmtId="187" fontId="12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168" fillId="59" borderId="0" applyNumberFormat="0" applyBorder="0" applyAlignment="0" applyProtection="0">
      <alignment vertical="center"/>
    </xf>
    <xf numFmtId="251" fontId="168" fillId="59" borderId="0" applyNumberFormat="0" applyBorder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40" fillId="57" borderId="21" applyNumberFormat="0" applyAlignment="0" applyProtection="0">
      <alignment vertical="center"/>
    </xf>
    <xf numFmtId="251" fontId="40" fillId="57" borderId="21" applyNumberFormat="0" applyAlignment="0" applyProtection="0">
      <alignment vertical="center"/>
    </xf>
    <xf numFmtId="251" fontId="169" fillId="0" borderId="0" applyNumberFormat="0" applyFill="0" applyBorder="0" applyAlignment="0" applyProtection="0">
      <alignment vertical="top"/>
      <protection locked="0"/>
    </xf>
    <xf numFmtId="188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251" fontId="170" fillId="51" borderId="37" applyNumberFormat="0" applyFont="0" applyAlignment="0" applyProtection="0">
      <alignment vertical="center"/>
    </xf>
    <xf numFmtId="251" fontId="171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130" fillId="0" borderId="0">
      <alignment vertical="center"/>
    </xf>
    <xf numFmtId="251" fontId="172" fillId="0" borderId="0"/>
    <xf numFmtId="251" fontId="4" fillId="0" borderId="0"/>
    <xf numFmtId="251" fontId="4" fillId="0" borderId="0"/>
    <xf numFmtId="251" fontId="27" fillId="0" borderId="0"/>
    <xf numFmtId="251" fontId="78" fillId="0" borderId="0"/>
    <xf numFmtId="251" fontId="4" fillId="0" borderId="0"/>
    <xf numFmtId="251" fontId="123" fillId="0" borderId="0"/>
    <xf numFmtId="251" fontId="123" fillId="0" borderId="0">
      <alignment vertical="center"/>
    </xf>
    <xf numFmtId="251" fontId="4" fillId="0" borderId="0"/>
    <xf numFmtId="251" fontId="77" fillId="0" borderId="0"/>
    <xf numFmtId="251" fontId="47" fillId="0" borderId="0"/>
    <xf numFmtId="251" fontId="4" fillId="0" borderId="0"/>
    <xf numFmtId="251" fontId="123" fillId="0" borderId="0"/>
    <xf numFmtId="251" fontId="4" fillId="0" borderId="0"/>
    <xf numFmtId="251" fontId="4" fillId="0" borderId="0"/>
    <xf numFmtId="251" fontId="130" fillId="0" borderId="0">
      <alignment vertical="center"/>
    </xf>
    <xf numFmtId="251" fontId="167" fillId="0" borderId="0" applyFont="0" applyFill="0" applyBorder="0" applyAlignment="0" applyProtection="0"/>
    <xf numFmtId="251" fontId="167" fillId="0" borderId="0" applyFont="0" applyFill="0" applyBorder="0" applyAlignment="0" applyProtection="0"/>
    <xf numFmtId="9" fontId="170" fillId="0" borderId="0" applyFont="0" applyFill="0" applyBorder="0" applyAlignment="0" applyProtection="0"/>
    <xf numFmtId="10" fontId="4" fillId="0" borderId="0" applyFont="0" applyFill="0" applyBorder="0" applyAlignment="0" applyProtection="0"/>
    <xf numFmtId="251" fontId="120" fillId="59" borderId="0" applyNumberFormat="0" applyBorder="0" applyAlignment="0" applyProtection="0"/>
    <xf numFmtId="251" fontId="173" fillId="59" borderId="0" applyNumberFormat="0" applyBorder="0" applyAlignment="0" applyProtection="0">
      <alignment vertical="center"/>
    </xf>
    <xf numFmtId="251" fontId="4" fillId="51" borderId="37" applyNumberFormat="0" applyFont="0" applyAlignment="0" applyProtection="0">
      <alignment vertical="center"/>
    </xf>
    <xf numFmtId="251" fontId="4" fillId="51" borderId="37" applyNumberFormat="0" applyFont="0" applyAlignment="0" applyProtection="0">
      <alignment vertical="center"/>
    </xf>
    <xf numFmtId="251" fontId="174" fillId="0" borderId="0"/>
    <xf numFmtId="251" fontId="175" fillId="0" borderId="0" applyNumberFormat="0" applyFill="0" applyBorder="0" applyAlignment="0" applyProtection="0">
      <alignment vertical="center"/>
    </xf>
    <xf numFmtId="251" fontId="176" fillId="48" borderId="18" applyNumberFormat="0" applyAlignment="0" applyProtection="0">
      <alignment vertical="center"/>
    </xf>
    <xf numFmtId="251" fontId="4" fillId="0" borderId="0"/>
    <xf numFmtId="251" fontId="177" fillId="0" borderId="20" applyNumberFormat="0" applyFill="0" applyAlignment="0" applyProtection="0">
      <alignment vertical="center"/>
    </xf>
    <xf numFmtId="251" fontId="178" fillId="0" borderId="29" applyNumberFormat="0" applyFill="0" applyAlignment="0" applyProtection="0">
      <alignment vertical="center"/>
    </xf>
    <xf numFmtId="251" fontId="179" fillId="57" borderId="21" applyNumberFormat="0" applyAlignment="0" applyProtection="0">
      <alignment vertical="center"/>
    </xf>
    <xf numFmtId="251" fontId="180" fillId="0" borderId="0" applyNumberFormat="0" applyFill="0" applyBorder="0" applyAlignment="0" applyProtection="0">
      <alignment vertical="center"/>
    </xf>
    <xf numFmtId="251" fontId="181" fillId="0" borderId="40" applyNumberFormat="0" applyFill="0" applyAlignment="0" applyProtection="0">
      <alignment vertical="center"/>
    </xf>
    <xf numFmtId="251" fontId="182" fillId="0" borderId="16" applyNumberFormat="0" applyFill="0" applyAlignment="0" applyProtection="0">
      <alignment vertical="center"/>
    </xf>
    <xf numFmtId="251" fontId="183" fillId="0" borderId="41" applyNumberFormat="0" applyFill="0" applyAlignment="0" applyProtection="0">
      <alignment vertical="center"/>
    </xf>
    <xf numFmtId="251" fontId="183" fillId="0" borderId="0" applyNumberFormat="0" applyFill="0" applyBorder="0" applyAlignment="0" applyProtection="0">
      <alignment vertical="center"/>
    </xf>
    <xf numFmtId="251" fontId="184" fillId="55" borderId="0" applyNumberFormat="0" applyBorder="0" applyAlignment="0" applyProtection="0">
      <alignment vertical="center"/>
    </xf>
    <xf numFmtId="251" fontId="185" fillId="50" borderId="19" applyNumberFormat="0" applyAlignment="0" applyProtection="0">
      <alignment vertical="center"/>
    </xf>
    <xf numFmtId="242" fontId="4" fillId="0" borderId="0" applyFont="0" applyFill="0" applyBorder="0" applyAlignment="0" applyProtection="0"/>
    <xf numFmtId="243" fontId="4" fillId="0" borderId="0" applyFont="0" applyFill="0" applyBorder="0" applyAlignment="0" applyProtection="0"/>
    <xf numFmtId="244" fontId="186" fillId="0" borderId="0" applyFont="0" applyFill="0" applyBorder="0" applyAlignment="0" applyProtection="0"/>
    <xf numFmtId="245" fontId="186" fillId="0" borderId="0" applyFont="0" applyFill="0" applyBorder="0" applyAlignment="0" applyProtection="0"/>
    <xf numFmtId="251" fontId="4" fillId="0" borderId="0"/>
    <xf numFmtId="251" fontId="187" fillId="0" borderId="0">
      <alignment vertical="center"/>
    </xf>
    <xf numFmtId="251" fontId="4" fillId="0" borderId="0"/>
    <xf numFmtId="251" fontId="49" fillId="0" borderId="0"/>
    <xf numFmtId="251" fontId="74" fillId="0" borderId="0" applyNumberFormat="0" applyFill="0" applyBorder="0" applyAlignment="0" applyProtection="0">
      <alignment vertical="top"/>
      <protection locked="0"/>
    </xf>
    <xf numFmtId="251" fontId="74" fillId="0" borderId="0" applyNumberFormat="0" applyFill="0" applyBorder="0" applyAlignment="0" applyProtection="0">
      <alignment vertical="top"/>
      <protection locked="0"/>
    </xf>
    <xf numFmtId="176" fontId="127" fillId="0" borderId="0" applyFont="0" applyFill="0" applyBorder="0" applyAlignment="0" applyProtection="0">
      <alignment vertical="center"/>
    </xf>
    <xf numFmtId="9" fontId="127" fillId="0" borderId="0" applyFont="0" applyFill="0" applyBorder="0" applyAlignment="0" applyProtection="0"/>
    <xf numFmtId="9" fontId="127" fillId="0" borderId="0" applyFont="0" applyFill="0" applyBorder="0" applyAlignment="0" applyProtection="0">
      <alignment vertical="center"/>
    </xf>
    <xf numFmtId="177" fontId="2" fillId="0" borderId="0">
      <alignment vertical="center"/>
    </xf>
    <xf numFmtId="43" fontId="78" fillId="0" borderId="0" applyFont="0" applyFill="0" applyBorder="0" applyAlignment="0" applyProtection="0">
      <alignment vertical="center"/>
    </xf>
    <xf numFmtId="251" fontId="78" fillId="0" borderId="0"/>
    <xf numFmtId="251" fontId="188" fillId="0" borderId="0">
      <alignment vertical="center"/>
    </xf>
    <xf numFmtId="251" fontId="2" fillId="0" borderId="0">
      <alignment vertical="center"/>
    </xf>
    <xf numFmtId="251" fontId="2" fillId="0" borderId="0">
      <alignment vertical="center"/>
    </xf>
    <xf numFmtId="43" fontId="188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/>
    <xf numFmtId="251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251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251" fontId="1" fillId="0" borderId="0"/>
    <xf numFmtId="43" fontId="1" fillId="0" borderId="0" applyFont="0" applyFill="0" applyBorder="0" applyAlignment="0" applyProtection="0"/>
    <xf numFmtId="251" fontId="155" fillId="54" borderId="0" applyNumberFormat="0" applyBorder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152" fillId="0" borderId="0" applyNumberFormat="0" applyFill="0" applyBorder="0" applyAlignment="0" applyProtection="0">
      <alignment vertical="center"/>
    </xf>
    <xf numFmtId="251" fontId="36" fillId="57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1" fillId="18" borderId="0" applyNumberFormat="0" applyBorder="0" applyAlignment="0" applyProtection="0"/>
    <xf numFmtId="251" fontId="1" fillId="18" borderId="0" applyNumberFormat="0" applyBorder="0" applyAlignment="0" applyProtection="0"/>
    <xf numFmtId="251" fontId="1" fillId="22" borderId="0" applyNumberFormat="0" applyBorder="0" applyAlignment="0" applyProtection="0"/>
    <xf numFmtId="251" fontId="1" fillId="22" borderId="0" applyNumberFormat="0" applyBorder="0" applyAlignment="0" applyProtection="0"/>
    <xf numFmtId="251" fontId="1" fillId="26" borderId="0" applyNumberFormat="0" applyBorder="0" applyAlignment="0" applyProtection="0"/>
    <xf numFmtId="251" fontId="1" fillId="26" borderId="0" applyNumberFormat="0" applyBorder="0" applyAlignment="0" applyProtection="0"/>
    <xf numFmtId="251" fontId="1" fillId="30" borderId="0" applyNumberFormat="0" applyBorder="0" applyAlignment="0" applyProtection="0"/>
    <xf numFmtId="251" fontId="1" fillId="30" borderId="0" applyNumberFormat="0" applyBorder="0" applyAlignment="0" applyProtection="0"/>
    <xf numFmtId="251" fontId="1" fillId="34" borderId="0" applyNumberFormat="0" applyBorder="0" applyAlignment="0" applyProtection="0"/>
    <xf numFmtId="251" fontId="1" fillId="34" borderId="0" applyNumberFormat="0" applyBorder="0" applyAlignment="0" applyProtection="0"/>
    <xf numFmtId="251" fontId="1" fillId="38" borderId="0" applyNumberFormat="0" applyBorder="0" applyAlignment="0" applyProtection="0"/>
    <xf numFmtId="251" fontId="1" fillId="38" borderId="0" applyNumberFormat="0" applyBorder="0" applyAlignment="0" applyProtection="0"/>
    <xf numFmtId="251" fontId="50" fillId="49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1" fillId="19" borderId="0" applyNumberFormat="0" applyBorder="0" applyAlignment="0" applyProtection="0"/>
    <xf numFmtId="251" fontId="1" fillId="19" borderId="0" applyNumberFormat="0" applyBorder="0" applyAlignment="0" applyProtection="0"/>
    <xf numFmtId="251" fontId="1" fillId="23" borderId="0" applyNumberFormat="0" applyBorder="0" applyAlignment="0" applyProtection="0"/>
    <xf numFmtId="251" fontId="1" fillId="23" borderId="0" applyNumberFormat="0" applyBorder="0" applyAlignment="0" applyProtection="0"/>
    <xf numFmtId="251" fontId="1" fillId="27" borderId="0" applyNumberFormat="0" applyBorder="0" applyAlignment="0" applyProtection="0"/>
    <xf numFmtId="251" fontId="1" fillId="27" borderId="0" applyNumberFormat="0" applyBorder="0" applyAlignment="0" applyProtection="0"/>
    <xf numFmtId="251" fontId="1" fillId="31" borderId="0" applyNumberFormat="0" applyBorder="0" applyAlignment="0" applyProtection="0"/>
    <xf numFmtId="251" fontId="1" fillId="31" borderId="0" applyNumberFormat="0" applyBorder="0" applyAlignment="0" applyProtection="0"/>
    <xf numFmtId="251" fontId="1" fillId="35" borderId="0" applyNumberFormat="0" applyBorder="0" applyAlignment="0" applyProtection="0"/>
    <xf numFmtId="251" fontId="1" fillId="35" borderId="0" applyNumberFormat="0" applyBorder="0" applyAlignment="0" applyProtection="0"/>
    <xf numFmtId="251" fontId="1" fillId="39" borderId="0" applyNumberFormat="0" applyBorder="0" applyAlignment="0" applyProtection="0"/>
    <xf numFmtId="251" fontId="1" fillId="39" borderId="0" applyNumberFormat="0" applyBorder="0" applyAlignment="0" applyProtection="0"/>
    <xf numFmtId="251" fontId="50" fillId="50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7" borderId="0" applyNumberFormat="0" applyBorder="0" applyAlignment="0" applyProtection="0">
      <alignment vertical="center"/>
    </xf>
    <xf numFmtId="10" fontId="5" fillId="72" borderId="52" applyNumberFormat="0" applyBorder="0" applyAlignment="0" applyProtection="0"/>
    <xf numFmtId="251" fontId="1" fillId="16" borderId="13" applyNumberFormat="0" applyFont="0" applyAlignment="0" applyProtection="0"/>
    <xf numFmtId="251" fontId="139" fillId="68" borderId="52">
      <alignment horizontal="center" vertical="center" wrapText="1"/>
      <protection hidden="1"/>
    </xf>
    <xf numFmtId="251" fontId="152" fillId="0" borderId="0" applyNumberFormat="0" applyFill="0" applyBorder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64" fillId="0" borderId="42" applyNumberFormat="0" applyFill="0" applyAlignment="0" applyProtection="0">
      <alignment vertical="center"/>
    </xf>
    <xf numFmtId="251" fontId="41" fillId="49" borderId="21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6" fillId="0" borderId="0" applyNumberFormat="0" applyFill="0" applyBorder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168" fillId="59" borderId="0" applyNumberFormat="0" applyBorder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40" fillId="57" borderId="21" applyNumberFormat="0" applyAlignment="0" applyProtection="0">
      <alignment vertical="center"/>
    </xf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51" fontId="11" fillId="0" borderId="0"/>
    <xf numFmtId="251" fontId="4" fillId="51" borderId="37" applyNumberFormat="0" applyFont="0" applyAlignment="0" applyProtection="0">
      <alignment vertical="center"/>
    </xf>
    <xf numFmtId="177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1" fillId="0" borderId="0"/>
    <xf numFmtId="43" fontId="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251" fontId="205" fillId="0" borderId="0">
      <alignment vertical="center"/>
    </xf>
    <xf numFmtId="251" fontId="206" fillId="0" borderId="0"/>
    <xf numFmtId="251" fontId="127" fillId="0" borderId="0">
      <alignment vertical="center"/>
    </xf>
    <xf numFmtId="251" fontId="206" fillId="0" borderId="0">
      <alignment vertical="center"/>
    </xf>
    <xf numFmtId="251" fontId="205" fillId="0" borderId="0">
      <alignment vertical="center"/>
    </xf>
    <xf numFmtId="251" fontId="78" fillId="0" borderId="0"/>
    <xf numFmtId="251" fontId="207" fillId="0" borderId="0"/>
    <xf numFmtId="202" fontId="123" fillId="0" borderId="0" applyFont="0" applyFill="0" applyBorder="0" applyAlignment="0" applyProtection="0">
      <alignment vertical="center"/>
    </xf>
    <xf numFmtId="251" fontId="123" fillId="0" borderId="0"/>
    <xf numFmtId="251" fontId="206" fillId="0" borderId="0"/>
    <xf numFmtId="251" fontId="208" fillId="0" borderId="0"/>
    <xf numFmtId="251" fontId="209" fillId="0" borderId="0"/>
    <xf numFmtId="251" fontId="127" fillId="0" borderId="0"/>
    <xf numFmtId="251" fontId="78" fillId="0" borderId="0"/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43" fontId="11" fillId="0" borderId="0" applyFont="0" applyFill="0" applyBorder="0" applyAlignment="0" applyProtection="0"/>
    <xf numFmtId="207" fontId="4" fillId="0" borderId="0" applyFont="0" applyFill="0" applyBorder="0" applyAlignment="0" applyProtection="0">
      <alignment vertical="center"/>
    </xf>
    <xf numFmtId="207" fontId="4" fillId="0" borderId="0" applyFont="0" applyFill="0" applyBorder="0" applyAlignment="0" applyProtection="0">
      <alignment vertical="center"/>
    </xf>
    <xf numFmtId="251" fontId="210" fillId="0" borderId="0"/>
    <xf numFmtId="251" fontId="206" fillId="18" borderId="0" applyNumberFormat="0" applyBorder="0" applyAlignment="0" applyProtection="0">
      <alignment vertical="center"/>
    </xf>
    <xf numFmtId="251" fontId="206" fillId="22" borderId="0" applyNumberFormat="0" applyBorder="0" applyAlignment="0" applyProtection="0">
      <alignment vertical="center"/>
    </xf>
    <xf numFmtId="251" fontId="206" fillId="26" borderId="0" applyNumberFormat="0" applyBorder="0" applyAlignment="0" applyProtection="0">
      <alignment vertical="center"/>
    </xf>
    <xf numFmtId="251" fontId="206" fillId="30" borderId="0" applyNumberFormat="0" applyBorder="0" applyAlignment="0" applyProtection="0">
      <alignment vertical="center"/>
    </xf>
    <xf numFmtId="251" fontId="206" fillId="34" borderId="0" applyNumberFormat="0" applyBorder="0" applyAlignment="0" applyProtection="0">
      <alignment vertical="center"/>
    </xf>
    <xf numFmtId="251" fontId="206" fillId="38" borderId="0" applyNumberFormat="0" applyBorder="0" applyAlignment="0" applyProtection="0">
      <alignment vertical="center"/>
    </xf>
    <xf numFmtId="251" fontId="1" fillId="18" borderId="0" applyNumberFormat="0" applyBorder="0" applyAlignment="0" applyProtection="0">
      <alignment vertical="center"/>
    </xf>
    <xf numFmtId="251" fontId="1" fillId="18" borderId="0" applyNumberFormat="0" applyBorder="0" applyAlignment="0" applyProtection="0">
      <alignment vertical="center"/>
    </xf>
    <xf numFmtId="251" fontId="1" fillId="22" borderId="0" applyNumberFormat="0" applyBorder="0" applyAlignment="0" applyProtection="0">
      <alignment vertical="center"/>
    </xf>
    <xf numFmtId="251" fontId="1" fillId="22" borderId="0" applyNumberFormat="0" applyBorder="0" applyAlignment="0" applyProtection="0">
      <alignment vertical="center"/>
    </xf>
    <xf numFmtId="251" fontId="1" fillId="26" borderId="0" applyNumberFormat="0" applyBorder="0" applyAlignment="0" applyProtection="0">
      <alignment vertical="center"/>
    </xf>
    <xf numFmtId="251" fontId="1" fillId="26" borderId="0" applyNumberFormat="0" applyBorder="0" applyAlignment="0" applyProtection="0">
      <alignment vertical="center"/>
    </xf>
    <xf numFmtId="251" fontId="1" fillId="30" borderId="0" applyNumberFormat="0" applyBorder="0" applyAlignment="0" applyProtection="0">
      <alignment vertical="center"/>
    </xf>
    <xf numFmtId="251" fontId="1" fillId="30" borderId="0" applyNumberFormat="0" applyBorder="0" applyAlignment="0" applyProtection="0">
      <alignment vertical="center"/>
    </xf>
    <xf numFmtId="251" fontId="1" fillId="34" borderId="0" applyNumberFormat="0" applyBorder="0" applyAlignment="0" applyProtection="0">
      <alignment vertical="center"/>
    </xf>
    <xf numFmtId="251" fontId="1" fillId="34" borderId="0" applyNumberFormat="0" applyBorder="0" applyAlignment="0" applyProtection="0">
      <alignment vertical="center"/>
    </xf>
    <xf numFmtId="251" fontId="1" fillId="38" borderId="0" applyNumberFormat="0" applyBorder="0" applyAlignment="0" applyProtection="0">
      <alignment vertical="center"/>
    </xf>
    <xf numFmtId="251" fontId="1" fillId="38" borderId="0" applyNumberFormat="0" applyBorder="0" applyAlignment="0" applyProtection="0">
      <alignment vertical="center"/>
    </xf>
    <xf numFmtId="251" fontId="206" fillId="19" borderId="0" applyNumberFormat="0" applyBorder="0" applyAlignment="0" applyProtection="0">
      <alignment vertical="center"/>
    </xf>
    <xf numFmtId="251" fontId="206" fillId="23" borderId="0" applyNumberFormat="0" applyBorder="0" applyAlignment="0" applyProtection="0">
      <alignment vertical="center"/>
    </xf>
    <xf numFmtId="251" fontId="206" fillId="27" borderId="0" applyNumberFormat="0" applyBorder="0" applyAlignment="0" applyProtection="0">
      <alignment vertical="center"/>
    </xf>
    <xf numFmtId="251" fontId="206" fillId="31" borderId="0" applyNumberFormat="0" applyBorder="0" applyAlignment="0" applyProtection="0">
      <alignment vertical="center"/>
    </xf>
    <xf numFmtId="251" fontId="206" fillId="35" borderId="0" applyNumberFormat="0" applyBorder="0" applyAlignment="0" applyProtection="0">
      <alignment vertical="center"/>
    </xf>
    <xf numFmtId="251" fontId="206" fillId="39" borderId="0" applyNumberFormat="0" applyBorder="0" applyAlignment="0" applyProtection="0">
      <alignment vertical="center"/>
    </xf>
    <xf numFmtId="251" fontId="1" fillId="19" borderId="0" applyNumberFormat="0" applyBorder="0" applyAlignment="0" applyProtection="0">
      <alignment vertical="center"/>
    </xf>
    <xf numFmtId="251" fontId="1" fillId="19" borderId="0" applyNumberFormat="0" applyBorder="0" applyAlignment="0" applyProtection="0">
      <alignment vertical="center"/>
    </xf>
    <xf numFmtId="251" fontId="1" fillId="23" borderId="0" applyNumberFormat="0" applyBorder="0" applyAlignment="0" applyProtection="0">
      <alignment vertical="center"/>
    </xf>
    <xf numFmtId="251" fontId="1" fillId="23" borderId="0" applyNumberFormat="0" applyBorder="0" applyAlignment="0" applyProtection="0">
      <alignment vertical="center"/>
    </xf>
    <xf numFmtId="251" fontId="1" fillId="27" borderId="0" applyNumberFormat="0" applyBorder="0" applyAlignment="0" applyProtection="0">
      <alignment vertical="center"/>
    </xf>
    <xf numFmtId="251" fontId="1" fillId="27" borderId="0" applyNumberFormat="0" applyBorder="0" applyAlignment="0" applyProtection="0">
      <alignment vertical="center"/>
    </xf>
    <xf numFmtId="251" fontId="1" fillId="31" borderId="0" applyNumberFormat="0" applyBorder="0" applyAlignment="0" applyProtection="0">
      <alignment vertical="center"/>
    </xf>
    <xf numFmtId="251" fontId="1" fillId="31" borderId="0" applyNumberFormat="0" applyBorder="0" applyAlignment="0" applyProtection="0">
      <alignment vertical="center"/>
    </xf>
    <xf numFmtId="251" fontId="1" fillId="35" borderId="0" applyNumberFormat="0" applyBorder="0" applyAlignment="0" applyProtection="0">
      <alignment vertical="center"/>
    </xf>
    <xf numFmtId="251" fontId="1" fillId="35" borderId="0" applyNumberFormat="0" applyBorder="0" applyAlignment="0" applyProtection="0">
      <alignment vertical="center"/>
    </xf>
    <xf numFmtId="251" fontId="1" fillId="39" borderId="0" applyNumberFormat="0" applyBorder="0" applyAlignment="0" applyProtection="0">
      <alignment vertical="center"/>
    </xf>
    <xf numFmtId="251" fontId="1" fillId="39" borderId="0" applyNumberFormat="0" applyBorder="0" applyAlignment="0" applyProtection="0">
      <alignment vertical="center"/>
    </xf>
    <xf numFmtId="251" fontId="211" fillId="20" borderId="0" applyNumberFormat="0" applyBorder="0" applyAlignment="0" applyProtection="0">
      <alignment vertical="center"/>
    </xf>
    <xf numFmtId="251" fontId="211" fillId="24" borderId="0" applyNumberFormat="0" applyBorder="0" applyAlignment="0" applyProtection="0">
      <alignment vertical="center"/>
    </xf>
    <xf numFmtId="251" fontId="211" fillId="28" borderId="0" applyNumberFormat="0" applyBorder="0" applyAlignment="0" applyProtection="0">
      <alignment vertical="center"/>
    </xf>
    <xf numFmtId="251" fontId="211" fillId="32" borderId="0" applyNumberFormat="0" applyBorder="0" applyAlignment="0" applyProtection="0">
      <alignment vertical="center"/>
    </xf>
    <xf numFmtId="251" fontId="211" fillId="36" borderId="0" applyNumberFormat="0" applyBorder="0" applyAlignment="0" applyProtection="0">
      <alignment vertical="center"/>
    </xf>
    <xf numFmtId="251" fontId="211" fillId="40" borderId="0" applyNumberFormat="0" applyBorder="0" applyAlignment="0" applyProtection="0">
      <alignment vertical="center"/>
    </xf>
    <xf numFmtId="251" fontId="26" fillId="20" borderId="0" applyNumberFormat="0" applyBorder="0" applyAlignment="0" applyProtection="0">
      <alignment vertical="center"/>
    </xf>
    <xf numFmtId="251" fontId="26" fillId="20" borderId="0" applyNumberFormat="0" applyBorder="0" applyAlignment="0" applyProtection="0">
      <alignment vertical="center"/>
    </xf>
    <xf numFmtId="251" fontId="26" fillId="24" borderId="0" applyNumberFormat="0" applyBorder="0" applyAlignment="0" applyProtection="0">
      <alignment vertical="center"/>
    </xf>
    <xf numFmtId="251" fontId="26" fillId="24" borderId="0" applyNumberFormat="0" applyBorder="0" applyAlignment="0" applyProtection="0">
      <alignment vertical="center"/>
    </xf>
    <xf numFmtId="251" fontId="26" fillId="28" borderId="0" applyNumberFormat="0" applyBorder="0" applyAlignment="0" applyProtection="0">
      <alignment vertical="center"/>
    </xf>
    <xf numFmtId="251" fontId="26" fillId="28" borderId="0" applyNumberFormat="0" applyBorder="0" applyAlignment="0" applyProtection="0">
      <alignment vertical="center"/>
    </xf>
    <xf numFmtId="251" fontId="26" fillId="32" borderId="0" applyNumberFormat="0" applyBorder="0" applyAlignment="0" applyProtection="0">
      <alignment vertical="center"/>
    </xf>
    <xf numFmtId="251" fontId="26" fillId="32" borderId="0" applyNumberFormat="0" applyBorder="0" applyAlignment="0" applyProtection="0">
      <alignment vertical="center"/>
    </xf>
    <xf numFmtId="251" fontId="26" fillId="36" borderId="0" applyNumberFormat="0" applyBorder="0" applyAlignment="0" applyProtection="0">
      <alignment vertical="center"/>
    </xf>
    <xf numFmtId="251" fontId="26" fillId="36" borderId="0" applyNumberFormat="0" applyBorder="0" applyAlignment="0" applyProtection="0">
      <alignment vertical="center"/>
    </xf>
    <xf numFmtId="251" fontId="26" fillId="40" borderId="0" applyNumberFormat="0" applyBorder="0" applyAlignment="0" applyProtection="0">
      <alignment vertical="center"/>
    </xf>
    <xf numFmtId="251" fontId="26" fillId="40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51" fontId="110" fillId="0" borderId="60">
      <alignment horizontal="center"/>
    </xf>
    <xf numFmtId="207" fontId="212" fillId="0" borderId="0" applyProtection="0">
      <alignment vertical="center"/>
    </xf>
    <xf numFmtId="207" fontId="212" fillId="0" borderId="0" applyProtection="0">
      <alignment vertical="center"/>
    </xf>
    <xf numFmtId="251" fontId="213" fillId="0" borderId="0" applyProtection="0">
      <alignment vertical="center"/>
    </xf>
    <xf numFmtId="251" fontId="4" fillId="0" borderId="0"/>
    <xf numFmtId="251" fontId="11" fillId="0" borderId="0"/>
    <xf numFmtId="9" fontId="1" fillId="0" borderId="0" applyFont="0" applyFill="0" applyBorder="0" applyAlignment="0" applyProtection="0">
      <alignment vertical="center"/>
    </xf>
    <xf numFmtId="251" fontId="206" fillId="16" borderId="13" applyNumberFormat="0" applyFont="0" applyAlignment="0" applyProtection="0">
      <alignment vertical="center"/>
    </xf>
    <xf numFmtId="251" fontId="14" fillId="0" borderId="6" applyNumberFormat="0" applyFill="0" applyAlignment="0" applyProtection="0">
      <alignment vertical="center"/>
    </xf>
    <xf numFmtId="251" fontId="14" fillId="0" borderId="6" applyNumberFormat="0" applyFill="0" applyAlignment="0" applyProtection="0">
      <alignment vertical="center"/>
    </xf>
    <xf numFmtId="251" fontId="15" fillId="0" borderId="7" applyNumberFormat="0" applyFill="0" applyAlignment="0" applyProtection="0">
      <alignment vertical="center"/>
    </xf>
    <xf numFmtId="251" fontId="15" fillId="0" borderId="7" applyNumberFormat="0" applyFill="0" applyAlignment="0" applyProtection="0">
      <alignment vertical="center"/>
    </xf>
    <xf numFmtId="251" fontId="16" fillId="0" borderId="8" applyNumberFormat="0" applyFill="0" applyAlignment="0" applyProtection="0">
      <alignment vertical="center"/>
    </xf>
    <xf numFmtId="251" fontId="16" fillId="0" borderId="8" applyNumberFormat="0" applyFill="0" applyAlignment="0" applyProtection="0">
      <alignment vertical="center"/>
    </xf>
    <xf numFmtId="251" fontId="16" fillId="0" borderId="0" applyNumberFormat="0" applyFill="0" applyBorder="0" applyAlignment="0" applyProtection="0">
      <alignment vertical="center"/>
    </xf>
    <xf numFmtId="251" fontId="16" fillId="0" borderId="0" applyNumberFormat="0" applyFill="0" applyBorder="0" applyAlignment="0" applyProtection="0">
      <alignment vertical="center"/>
    </xf>
    <xf numFmtId="251" fontId="13" fillId="0" borderId="0" applyNumberFormat="0" applyFill="0" applyBorder="0" applyAlignment="0" applyProtection="0">
      <alignment vertical="center"/>
    </xf>
    <xf numFmtId="251" fontId="13" fillId="0" borderId="0" applyNumberFormat="0" applyFill="0" applyBorder="0" applyAlignment="0" applyProtection="0">
      <alignment vertical="center"/>
    </xf>
    <xf numFmtId="251" fontId="214" fillId="0" borderId="6" applyNumberFormat="0" applyFill="0" applyAlignment="0" applyProtection="0">
      <alignment vertical="center"/>
    </xf>
    <xf numFmtId="251" fontId="215" fillId="0" borderId="7" applyNumberFormat="0" applyFill="0" applyAlignment="0" applyProtection="0">
      <alignment vertical="center"/>
    </xf>
    <xf numFmtId="251" fontId="216" fillId="0" borderId="8" applyNumberFormat="0" applyFill="0" applyAlignment="0" applyProtection="0">
      <alignment vertical="center"/>
    </xf>
    <xf numFmtId="251" fontId="216" fillId="0" borderId="0" applyNumberFormat="0" applyFill="0" applyBorder="0" applyAlignment="0" applyProtection="0">
      <alignment vertical="center"/>
    </xf>
    <xf numFmtId="251" fontId="217" fillId="0" borderId="0" applyNumberFormat="0" applyFill="0" applyBorder="0" applyAlignment="0" applyProtection="0">
      <alignment vertical="center"/>
    </xf>
    <xf numFmtId="251" fontId="204" fillId="87" borderId="0" applyNumberFormat="0" applyBorder="0" applyAlignment="0" applyProtection="0">
      <alignment vertical="center"/>
    </xf>
    <xf numFmtId="251" fontId="204" fillId="87" borderId="0" applyNumberFormat="0" applyBorder="0" applyAlignment="0" applyProtection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18" fillId="0" borderId="0"/>
    <xf numFmtId="251" fontId="4" fillId="0" borderId="0"/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206" fillId="0" borderId="0"/>
    <xf numFmtId="251" fontId="127" fillId="0" borderId="0">
      <alignment vertical="center"/>
    </xf>
    <xf numFmtId="251" fontId="78" fillId="0" borderId="0"/>
    <xf numFmtId="251" fontId="4" fillId="0" borderId="0"/>
    <xf numFmtId="251" fontId="206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4" fillId="0" borderId="0"/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11" fillId="0" borderId="0"/>
    <xf numFmtId="251" fontId="1" fillId="0" borderId="0">
      <alignment vertical="center"/>
    </xf>
    <xf numFmtId="251" fontId="127" fillId="0" borderId="0">
      <alignment vertical="center"/>
    </xf>
    <xf numFmtId="251" fontId="219" fillId="0" borderId="0"/>
    <xf numFmtId="251" fontId="127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05" fillId="0" borderId="0">
      <alignment vertical="center"/>
    </xf>
    <xf numFmtId="251" fontId="205" fillId="0" borderId="0">
      <alignment vertical="center"/>
    </xf>
    <xf numFmtId="251" fontId="127" fillId="0" borderId="0">
      <alignment vertical="center"/>
    </xf>
    <xf numFmtId="251" fontId="78" fillId="0" borderId="0"/>
    <xf numFmtId="251" fontId="219" fillId="0" borderId="0"/>
    <xf numFmtId="251" fontId="127" fillId="0" borderId="0"/>
    <xf numFmtId="251" fontId="127" fillId="0" borderId="0">
      <alignment vertical="center"/>
    </xf>
    <xf numFmtId="251" fontId="127" fillId="0" borderId="0">
      <alignment vertical="center"/>
    </xf>
    <xf numFmtId="251" fontId="127" fillId="0" borderId="0">
      <alignment vertical="center"/>
    </xf>
    <xf numFmtId="251" fontId="218" fillId="0" borderId="0"/>
    <xf numFmtId="251" fontId="78" fillId="0" borderId="0"/>
    <xf numFmtId="251" fontId="78" fillId="0" borderId="0"/>
    <xf numFmtId="251" fontId="127" fillId="0" borderId="0">
      <alignment vertical="center"/>
    </xf>
    <xf numFmtId="251" fontId="78" fillId="0" borderId="0"/>
    <xf numFmtId="251" fontId="78" fillId="0" borderId="0"/>
    <xf numFmtId="251" fontId="208" fillId="0" borderId="0">
      <alignment vertical="center"/>
    </xf>
    <xf numFmtId="251" fontId="78" fillId="0" borderId="0"/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20" fillId="0" borderId="0" applyNumberFormat="0" applyFill="0" applyBorder="0" applyAlignment="0" applyProtection="0"/>
    <xf numFmtId="251" fontId="211" fillId="17" borderId="0" applyNumberFormat="0" applyBorder="0" applyAlignment="0" applyProtection="0">
      <alignment vertical="center"/>
    </xf>
    <xf numFmtId="251" fontId="211" fillId="21" borderId="0" applyNumberFormat="0" applyBorder="0" applyAlignment="0" applyProtection="0">
      <alignment vertical="center"/>
    </xf>
    <xf numFmtId="251" fontId="211" fillId="25" borderId="0" applyNumberFormat="0" applyBorder="0" applyAlignment="0" applyProtection="0">
      <alignment vertical="center"/>
    </xf>
    <xf numFmtId="251" fontId="211" fillId="29" borderId="0" applyNumberFormat="0" applyBorder="0" applyAlignment="0" applyProtection="0">
      <alignment vertical="center"/>
    </xf>
    <xf numFmtId="251" fontId="211" fillId="33" borderId="0" applyNumberFormat="0" applyBorder="0" applyAlignment="0" applyProtection="0">
      <alignment vertical="center"/>
    </xf>
    <xf numFmtId="251" fontId="211" fillId="37" borderId="0" applyNumberFormat="0" applyBorder="0" applyAlignment="0" applyProtection="0">
      <alignment vertical="center"/>
    </xf>
    <xf numFmtId="251" fontId="203" fillId="86" borderId="0" applyNumberFormat="0" applyBorder="0" applyAlignment="0" applyProtection="0">
      <alignment vertical="center"/>
    </xf>
    <xf numFmtId="251" fontId="203" fillId="86" borderId="0" applyNumberFormat="0" applyBorder="0" applyAlignment="0" applyProtection="0">
      <alignment vertical="center"/>
    </xf>
    <xf numFmtId="251" fontId="221" fillId="0" borderId="14" applyNumberFormat="0" applyFill="0" applyAlignment="0" applyProtection="0">
      <alignment vertical="center"/>
    </xf>
    <xf numFmtId="251" fontId="222" fillId="87" borderId="0" applyNumberFormat="0" applyBorder="0" applyAlignment="0" applyProtection="0">
      <alignment vertical="center"/>
    </xf>
    <xf numFmtId="251" fontId="25" fillId="0" borderId="14" applyNumberFormat="0" applyFill="0" applyAlignment="0" applyProtection="0">
      <alignment vertical="center"/>
    </xf>
    <xf numFmtId="251" fontId="25" fillId="0" borderId="14" applyNumberFormat="0" applyFill="0" applyAlignment="0" applyProtection="0">
      <alignment vertical="center"/>
    </xf>
    <xf numFmtId="251" fontId="20" fillId="14" borderId="9" applyNumberFormat="0" applyAlignment="0" applyProtection="0">
      <alignment vertical="center"/>
    </xf>
    <xf numFmtId="251" fontId="20" fillId="14" borderId="9" applyNumberFormat="0" applyAlignment="0" applyProtection="0">
      <alignment vertical="center"/>
    </xf>
    <xf numFmtId="251" fontId="223" fillId="14" borderId="9" applyNumberFormat="0" applyAlignment="0" applyProtection="0">
      <alignment vertical="center"/>
    </xf>
    <xf numFmtId="251" fontId="22" fillId="15" borderId="12" applyNumberFormat="0" applyAlignment="0" applyProtection="0">
      <alignment vertical="center"/>
    </xf>
    <xf numFmtId="251" fontId="22" fillId="15" borderId="12" applyNumberFormat="0" applyAlignment="0" applyProtection="0">
      <alignment vertical="center"/>
    </xf>
    <xf numFmtId="251" fontId="224" fillId="15" borderId="12" applyNumberFormat="0" applyAlignment="0" applyProtection="0">
      <alignment vertical="center"/>
    </xf>
    <xf numFmtId="251" fontId="24" fillId="0" borderId="0" applyNumberFormat="0" applyFill="0" applyBorder="0" applyAlignment="0" applyProtection="0">
      <alignment vertical="center"/>
    </xf>
    <xf numFmtId="251" fontId="24" fillId="0" borderId="0" applyNumberFormat="0" applyFill="0" applyBorder="0" applyAlignment="0" applyProtection="0">
      <alignment vertical="center"/>
    </xf>
    <xf numFmtId="251" fontId="23" fillId="0" borderId="0" applyNumberFormat="0" applyFill="0" applyBorder="0" applyAlignment="0" applyProtection="0">
      <alignment vertical="center"/>
    </xf>
    <xf numFmtId="251" fontId="23" fillId="0" borderId="0" applyNumberFormat="0" applyFill="0" applyBorder="0" applyAlignment="0" applyProtection="0">
      <alignment vertical="center"/>
    </xf>
    <xf numFmtId="251" fontId="225" fillId="0" borderId="0" applyNumberFormat="0" applyFill="0" applyBorder="0" applyAlignment="0" applyProtection="0">
      <alignment vertical="center"/>
    </xf>
    <xf numFmtId="251" fontId="226" fillId="0" borderId="11" applyNumberFormat="0" applyFill="0" applyAlignment="0" applyProtection="0">
      <alignment vertical="center"/>
    </xf>
    <xf numFmtId="251" fontId="21" fillId="0" borderId="11" applyNumberFormat="0" applyFill="0" applyAlignment="0" applyProtection="0">
      <alignment vertical="center"/>
    </xf>
    <xf numFmtId="251" fontId="21" fillId="0" borderId="11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27" fillId="0" borderId="0" applyFont="0" applyFill="0" applyBorder="0" applyAlignment="0" applyProtection="0">
      <alignment vertical="center"/>
    </xf>
    <xf numFmtId="43" fontId="78" fillId="0" borderId="0" applyFont="0" applyFill="0" applyBorder="0" applyAlignment="0" applyProtection="0">
      <alignment vertical="center"/>
    </xf>
    <xf numFmtId="207" fontId="4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07" fontId="219" fillId="0" borderId="0" applyFont="0" applyFill="0" applyBorder="0" applyAlignment="0" applyProtection="0">
      <alignment vertical="center"/>
    </xf>
    <xf numFmtId="207" fontId="219" fillId="0" borderId="0" applyFont="0" applyFill="0" applyBorder="0" applyAlignment="0" applyProtection="0">
      <alignment vertical="center"/>
    </xf>
    <xf numFmtId="207" fontId="7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51" fontId="26" fillId="17" borderId="0" applyNumberFormat="0" applyBorder="0" applyAlignment="0" applyProtection="0">
      <alignment vertical="center"/>
    </xf>
    <xf numFmtId="251" fontId="26" fillId="17" borderId="0" applyNumberFormat="0" applyBorder="0" applyAlignment="0" applyProtection="0">
      <alignment vertical="center"/>
    </xf>
    <xf numFmtId="251" fontId="26" fillId="21" borderId="0" applyNumberFormat="0" applyBorder="0" applyAlignment="0" applyProtection="0">
      <alignment vertical="center"/>
    </xf>
    <xf numFmtId="251" fontId="26" fillId="21" borderId="0" applyNumberFormat="0" applyBorder="0" applyAlignment="0" applyProtection="0">
      <alignment vertical="center"/>
    </xf>
    <xf numFmtId="251" fontId="26" fillId="25" borderId="0" applyNumberFormat="0" applyBorder="0" applyAlignment="0" applyProtection="0">
      <alignment vertical="center"/>
    </xf>
    <xf numFmtId="251" fontId="26" fillId="25" borderId="0" applyNumberFormat="0" applyBorder="0" applyAlignment="0" applyProtection="0">
      <alignment vertical="center"/>
    </xf>
    <xf numFmtId="251" fontId="26" fillId="29" borderId="0" applyNumberFormat="0" applyBorder="0" applyAlignment="0" applyProtection="0">
      <alignment vertical="center"/>
    </xf>
    <xf numFmtId="251" fontId="26" fillId="29" borderId="0" applyNumberFormat="0" applyBorder="0" applyAlignment="0" applyProtection="0">
      <alignment vertical="center"/>
    </xf>
    <xf numFmtId="251" fontId="26" fillId="33" borderId="0" applyNumberFormat="0" applyBorder="0" applyAlignment="0" applyProtection="0">
      <alignment vertical="center"/>
    </xf>
    <xf numFmtId="251" fontId="26" fillId="33" borderId="0" applyNumberFormat="0" applyBorder="0" applyAlignment="0" applyProtection="0">
      <alignment vertical="center"/>
    </xf>
    <xf numFmtId="251" fontId="26" fillId="37" borderId="0" applyNumberFormat="0" applyBorder="0" applyAlignment="0" applyProtection="0">
      <alignment vertical="center"/>
    </xf>
    <xf numFmtId="251" fontId="26" fillId="37" borderId="0" applyNumberFormat="0" applyBorder="0" applyAlignment="0" applyProtection="0">
      <alignment vertical="center"/>
    </xf>
    <xf numFmtId="251" fontId="17" fillId="12" borderId="0" applyNumberFormat="0" applyBorder="0" applyAlignment="0" applyProtection="0">
      <alignment vertical="center"/>
    </xf>
    <xf numFmtId="251" fontId="17" fillId="12" borderId="0" applyNumberFormat="0" applyBorder="0" applyAlignment="0" applyProtection="0">
      <alignment vertical="center"/>
    </xf>
    <xf numFmtId="251" fontId="19" fillId="14" borderId="10" applyNumberFormat="0" applyAlignment="0" applyProtection="0">
      <alignment vertical="center"/>
    </xf>
    <xf numFmtId="251" fontId="19" fillId="14" borderId="10" applyNumberFormat="0" applyAlignment="0" applyProtection="0">
      <alignment vertical="center"/>
    </xf>
    <xf numFmtId="251" fontId="18" fillId="13" borderId="9" applyNumberFormat="0" applyAlignment="0" applyProtection="0">
      <alignment vertical="center"/>
    </xf>
    <xf numFmtId="251" fontId="18" fillId="13" borderId="9" applyNumberFormat="0" applyAlignment="0" applyProtection="0">
      <alignment vertical="center"/>
    </xf>
    <xf numFmtId="251" fontId="227" fillId="14" borderId="10" applyNumberFormat="0" applyAlignment="0" applyProtection="0">
      <alignment vertical="center"/>
    </xf>
    <xf numFmtId="251" fontId="228" fillId="13" borderId="9" applyNumberFormat="0" applyAlignment="0" applyProtection="0">
      <alignment vertical="center"/>
    </xf>
    <xf numFmtId="251" fontId="229" fillId="0" borderId="0" applyNumberFormat="0" applyFill="0" applyBorder="0" applyAlignment="0" applyProtection="0">
      <alignment vertical="center"/>
    </xf>
    <xf numFmtId="251" fontId="4" fillId="0" borderId="0"/>
    <xf numFmtId="251" fontId="213" fillId="0" borderId="0">
      <alignment vertical="center"/>
    </xf>
    <xf numFmtId="251" fontId="123" fillId="0" borderId="0"/>
    <xf numFmtId="251" fontId="4" fillId="0" borderId="0"/>
    <xf numFmtId="251" fontId="4" fillId="0" borderId="0"/>
    <xf numFmtId="251" fontId="123" fillId="0" borderId="0"/>
    <xf numFmtId="251" fontId="123" fillId="0" borderId="0"/>
    <xf numFmtId="251" fontId="123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127" fillId="0" borderId="0"/>
    <xf numFmtId="251" fontId="123" fillId="0" borderId="0">
      <alignment vertical="center"/>
    </xf>
    <xf numFmtId="251" fontId="206" fillId="0" borderId="0"/>
    <xf numFmtId="251" fontId="123" fillId="0" borderId="0">
      <alignment vertical="center"/>
    </xf>
    <xf numFmtId="251" fontId="123" fillId="0" borderId="0">
      <alignment vertical="center"/>
    </xf>
    <xf numFmtId="251" fontId="1" fillId="0" borderId="0">
      <alignment vertical="center"/>
    </xf>
    <xf numFmtId="251" fontId="205" fillId="0" borderId="0">
      <alignment vertical="center"/>
    </xf>
    <xf numFmtId="251" fontId="78" fillId="0" borderId="0"/>
    <xf numFmtId="251" fontId="1" fillId="0" borderId="0">
      <alignment vertical="center"/>
    </xf>
    <xf numFmtId="251" fontId="4" fillId="0" borderId="0"/>
    <xf numFmtId="251" fontId="205" fillId="0" borderId="0">
      <alignment vertical="center"/>
    </xf>
    <xf numFmtId="251" fontId="205" fillId="0" borderId="0">
      <alignment vertical="center"/>
    </xf>
    <xf numFmtId="251" fontId="1" fillId="0" borderId="0">
      <alignment vertical="center"/>
    </xf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16" borderId="13" applyNumberFormat="0" applyFont="0" applyAlignment="0" applyProtection="0">
      <alignment vertical="center"/>
    </xf>
    <xf numFmtId="251" fontId="1" fillId="16" borderId="13" applyNumberFormat="0" applyFont="0" applyAlignment="0" applyProtection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05" fillId="0" borderId="0">
      <alignment vertical="center"/>
    </xf>
    <xf numFmtId="251" fontId="78" fillId="0" borderId="0"/>
    <xf numFmtId="9" fontId="1" fillId="0" borderId="0" applyFont="0" applyFill="0" applyBorder="0" applyAlignment="0" applyProtection="0">
      <alignment vertical="center"/>
    </xf>
    <xf numFmtId="251" fontId="1" fillId="0" borderId="0">
      <alignment vertical="center"/>
    </xf>
    <xf numFmtId="251" fontId="4" fillId="0" borderId="0"/>
    <xf numFmtId="251" fontId="205" fillId="0" borderId="0">
      <alignment vertical="center"/>
    </xf>
    <xf numFmtId="251" fontId="1" fillId="0" borderId="0">
      <alignment vertical="center"/>
    </xf>
    <xf numFmtId="251" fontId="78" fillId="0" borderId="0"/>
    <xf numFmtId="9" fontId="78" fillId="0" borderId="0" applyFont="0" applyFill="0" applyBorder="0" applyAlignment="0" applyProtection="0">
      <alignment vertical="center"/>
    </xf>
    <xf numFmtId="251" fontId="1" fillId="0" borderId="0">
      <alignment vertical="center"/>
    </xf>
    <xf numFmtId="251" fontId="4" fillId="0" borderId="0"/>
    <xf numFmtId="251" fontId="78" fillId="0" borderId="0"/>
    <xf numFmtId="251" fontId="4" fillId="0" borderId="0"/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78" fillId="0" borderId="0"/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1" fillId="0" borderId="0"/>
    <xf numFmtId="251" fontId="4" fillId="0" borderId="0"/>
    <xf numFmtId="43" fontId="11" fillId="0" borderId="0" applyFont="0" applyFill="0" applyBorder="0" applyAlignment="0" applyProtection="0"/>
    <xf numFmtId="251" fontId="11" fillId="0" borderId="0"/>
    <xf numFmtId="9" fontId="11" fillId="0" borderId="0" applyFont="0" applyFill="0" applyBorder="0" applyAlignment="0" applyProtection="0"/>
    <xf numFmtId="251" fontId="1" fillId="0" borderId="0"/>
    <xf numFmtId="43" fontId="1" fillId="0" borderId="0" applyFont="0" applyFill="0" applyBorder="0" applyAlignment="0" applyProtection="0"/>
    <xf numFmtId="251" fontId="28" fillId="0" borderId="0"/>
    <xf numFmtId="251" fontId="29" fillId="0" borderId="0" applyFont="0" applyFill="0" applyBorder="0" applyAlignment="0"/>
    <xf numFmtId="251" fontId="4" fillId="0" borderId="0"/>
    <xf numFmtId="251" fontId="31" fillId="0" borderId="15" applyNumberFormat="0" applyFill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29" fillId="0" borderId="0"/>
    <xf numFmtId="251" fontId="29" fillId="0" borderId="0"/>
    <xf numFmtId="251" fontId="29" fillId="0" borderId="0"/>
    <xf numFmtId="251" fontId="37" fillId="48" borderId="18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40" fillId="50" borderId="21" applyNumberFormat="0" applyAlignment="0" applyProtection="0">
      <alignment vertical="center"/>
    </xf>
    <xf numFmtId="251" fontId="40" fillId="50" borderId="21" applyNumberFormat="0" applyAlignment="0" applyProtection="0">
      <alignment vertical="center"/>
    </xf>
    <xf numFmtId="251" fontId="4" fillId="0" borderId="0"/>
    <xf numFmtId="251" fontId="41" fillId="49" borderId="21" applyNumberFormat="0" applyAlignment="0" applyProtection="0">
      <alignment vertical="center"/>
    </xf>
    <xf numFmtId="251" fontId="41" fillId="49" borderId="21" applyNumberFormat="0" applyAlignment="0" applyProtection="0">
      <alignment vertical="center"/>
    </xf>
    <xf numFmtId="251" fontId="30" fillId="0" borderId="0" applyBorder="0"/>
    <xf numFmtId="251" fontId="28" fillId="0" borderId="0"/>
    <xf numFmtId="251" fontId="28" fillId="0" borderId="0"/>
    <xf numFmtId="251" fontId="4" fillId="0" borderId="0" applyNumberFormat="0" applyFill="0" applyBorder="0" applyAlignment="0" applyProtection="0"/>
    <xf numFmtId="251" fontId="28" fillId="0" borderId="0"/>
    <xf numFmtId="251" fontId="30" fillId="0" borderId="0" applyBorder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2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30" fillId="0" borderId="0" applyBorder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30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30" fillId="0" borderId="0"/>
    <xf numFmtId="251" fontId="30" fillId="0" borderId="0"/>
    <xf numFmtId="251" fontId="30" fillId="0" borderId="0"/>
    <xf numFmtId="251" fontId="4" fillId="0" borderId="0" applyNumberFormat="0" applyFill="0" applyBorder="0" applyAlignment="0" applyProtection="0"/>
    <xf numFmtId="251" fontId="45" fillId="0" borderId="0"/>
    <xf numFmtId="251" fontId="45" fillId="0" borderId="0"/>
    <xf numFmtId="251" fontId="42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28" fillId="0" borderId="0"/>
    <xf numFmtId="251" fontId="28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2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6" fillId="0" borderId="0" applyNumberFormat="0" applyFill="0" applyBorder="0" applyAlignment="0" applyProtection="0"/>
    <xf numFmtId="251" fontId="42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2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6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Border="0"/>
    <xf numFmtId="251" fontId="4" fillId="0" borderId="0" applyBorder="0"/>
    <xf numFmtId="251" fontId="42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28" fillId="0" borderId="0"/>
    <xf numFmtId="251" fontId="30" fillId="0" borderId="0" applyBorder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30" fillId="0" borderId="0" applyBorder="0"/>
    <xf numFmtId="251" fontId="28" fillId="0" borderId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4" fillId="0" borderId="0"/>
    <xf numFmtId="251" fontId="28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30" fillId="0" borderId="0" applyBorder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42" fillId="0" borderId="0"/>
    <xf numFmtId="251" fontId="28" fillId="0" borderId="0"/>
    <xf numFmtId="251" fontId="47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2" fillId="0" borderId="0"/>
    <xf numFmtId="251" fontId="30" fillId="0" borderId="0" applyBorder="0"/>
    <xf numFmtId="251" fontId="42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/>
    <xf numFmtId="251" fontId="42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6" fillId="0" borderId="0" applyNumberFormat="0" applyFill="0" applyBorder="0" applyAlignment="0" applyProtection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30" fillId="0" borderId="0" applyBorder="0"/>
    <xf numFmtId="251" fontId="4" fillId="0" borderId="0"/>
    <xf numFmtId="251" fontId="42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5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6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28" fillId="0" borderId="0"/>
    <xf numFmtId="251" fontId="42" fillId="0" borderId="0"/>
    <xf numFmtId="251" fontId="47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5" fillId="0" borderId="0"/>
    <xf numFmtId="251" fontId="45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7" fillId="0" borderId="0"/>
    <xf numFmtId="251" fontId="47" fillId="0" borderId="0"/>
    <xf numFmtId="251" fontId="4" fillId="0" borderId="0" applyNumberFormat="0" applyFill="0" applyBorder="0" applyAlignment="0" applyProtection="0"/>
    <xf numFmtId="251" fontId="4" fillId="0" borderId="0"/>
    <xf numFmtId="251" fontId="46" fillId="0" borderId="0" applyNumberFormat="0" applyFill="0" applyBorder="0" applyAlignment="0" applyProtection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7" fillId="0" borderId="0"/>
    <xf numFmtId="251" fontId="30" fillId="0" borderId="0" applyBorder="0"/>
    <xf numFmtId="251" fontId="47" fillId="0" borderId="0"/>
    <xf numFmtId="251" fontId="30" fillId="0" borderId="0" applyBorder="0"/>
    <xf numFmtId="251" fontId="30" fillId="0" borderId="0" applyBorder="0"/>
    <xf numFmtId="251" fontId="4" fillId="0" borderId="0" applyNumberFormat="0" applyFill="0" applyBorder="0" applyAlignment="0" applyProtection="0"/>
    <xf numFmtId="251" fontId="4" fillId="0" borderId="0"/>
    <xf numFmtId="251" fontId="28" fillId="0" borderId="0"/>
    <xf numFmtId="251" fontId="45" fillId="0" borderId="0"/>
    <xf numFmtId="251" fontId="42" fillId="0" borderId="0"/>
    <xf numFmtId="251" fontId="4" fillId="0" borderId="0"/>
    <xf numFmtId="251" fontId="30" fillId="0" borderId="0"/>
    <xf numFmtId="251" fontId="30" fillId="0" borderId="0"/>
    <xf numFmtId="251" fontId="30" fillId="0" borderId="0"/>
    <xf numFmtId="251" fontId="4" fillId="0" borderId="0"/>
    <xf numFmtId="251" fontId="42" fillId="0" borderId="0"/>
    <xf numFmtId="251" fontId="42" fillId="0" borderId="0"/>
    <xf numFmtId="251" fontId="45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5" fillId="0" borderId="0"/>
    <xf numFmtId="251" fontId="28" fillId="0" borderId="0"/>
    <xf numFmtId="251" fontId="42" fillId="0" borderId="0"/>
    <xf numFmtId="251" fontId="30" fillId="0" borderId="0"/>
    <xf numFmtId="251" fontId="28" fillId="0" borderId="0"/>
    <xf numFmtId="251" fontId="4" fillId="0" borderId="0"/>
    <xf numFmtId="251" fontId="42" fillId="0" borderId="0"/>
    <xf numFmtId="251" fontId="45" fillId="0" borderId="0"/>
    <xf numFmtId="251" fontId="42" fillId="0" borderId="0"/>
    <xf numFmtId="251" fontId="30" fillId="0" borderId="0"/>
    <xf numFmtId="251" fontId="42" fillId="0" borderId="0"/>
    <xf numFmtId="251" fontId="30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5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30" fillId="0" borderId="0"/>
    <xf numFmtId="251" fontId="30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8" fillId="0" borderId="0" applyNumberFormat="0" applyFill="0" applyBorder="0" applyAlignment="0" applyProtection="0">
      <alignment vertical="top"/>
      <protection locked="0"/>
    </xf>
    <xf numFmtId="251" fontId="30" fillId="0" borderId="0"/>
    <xf numFmtId="251" fontId="4" fillId="0" borderId="0"/>
    <xf numFmtId="251" fontId="49" fillId="0" borderId="0"/>
    <xf numFmtId="251" fontId="49" fillId="0" borderId="0"/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1" fillId="18" borderId="0" applyNumberFormat="0" applyBorder="0" applyAlignment="0" applyProtection="0"/>
    <xf numFmtId="251" fontId="1" fillId="18" borderId="0" applyNumberFormat="0" applyBorder="0" applyAlignment="0" applyProtection="0"/>
    <xf numFmtId="251" fontId="1" fillId="22" borderId="0" applyNumberFormat="0" applyBorder="0" applyAlignment="0" applyProtection="0"/>
    <xf numFmtId="251" fontId="1" fillId="22" borderId="0" applyNumberFormat="0" applyBorder="0" applyAlignment="0" applyProtection="0"/>
    <xf numFmtId="251" fontId="1" fillId="26" borderId="0" applyNumberFormat="0" applyBorder="0" applyAlignment="0" applyProtection="0"/>
    <xf numFmtId="251" fontId="1" fillId="26" borderId="0" applyNumberFormat="0" applyBorder="0" applyAlignment="0" applyProtection="0"/>
    <xf numFmtId="251" fontId="1" fillId="30" borderId="0" applyNumberFormat="0" applyBorder="0" applyAlignment="0" applyProtection="0"/>
    <xf numFmtId="251" fontId="1" fillId="30" borderId="0" applyNumberFormat="0" applyBorder="0" applyAlignment="0" applyProtection="0"/>
    <xf numFmtId="251" fontId="1" fillId="34" borderId="0" applyNumberFormat="0" applyBorder="0" applyAlignment="0" applyProtection="0"/>
    <xf numFmtId="251" fontId="1" fillId="34" borderId="0" applyNumberFormat="0" applyBorder="0" applyAlignment="0" applyProtection="0"/>
    <xf numFmtId="251" fontId="1" fillId="38" borderId="0" applyNumberFormat="0" applyBorder="0" applyAlignment="0" applyProtection="0"/>
    <xf numFmtId="251" fontId="1" fillId="38" borderId="0" applyNumberFormat="0" applyBorder="0" applyAlignment="0" applyProtection="0"/>
    <xf numFmtId="251" fontId="51" fillId="53" borderId="0" applyNumberFormat="0" applyBorder="0" applyAlignment="0" applyProtection="0"/>
    <xf numFmtId="251" fontId="51" fillId="54" borderId="0" applyNumberFormat="0" applyBorder="0" applyAlignment="0" applyProtection="0"/>
    <xf numFmtId="251" fontId="51" fillId="55" borderId="0" applyNumberFormat="0" applyBorder="0" applyAlignment="0" applyProtection="0"/>
    <xf numFmtId="251" fontId="51" fillId="56" borderId="0" applyNumberFormat="0" applyBorder="0" applyAlignment="0" applyProtection="0"/>
    <xf numFmtId="251" fontId="51" fillId="52" borderId="0" applyNumberFormat="0" applyBorder="0" applyAlignment="0" applyProtection="0"/>
    <xf numFmtId="251" fontId="51" fillId="57" borderId="0" applyNumberFormat="0" applyBorder="0" applyAlignment="0" applyProtection="0"/>
    <xf numFmtId="251" fontId="52" fillId="53" borderId="0" applyNumberFormat="0" applyBorder="0" applyAlignment="0" applyProtection="0">
      <alignment vertical="center"/>
    </xf>
    <xf numFmtId="251" fontId="52" fillId="54" borderId="0" applyNumberFormat="0" applyBorder="0" applyAlignment="0" applyProtection="0">
      <alignment vertical="center"/>
    </xf>
    <xf numFmtId="251" fontId="52" fillId="55" borderId="0" applyNumberFormat="0" applyBorder="0" applyAlignment="0" applyProtection="0">
      <alignment vertical="center"/>
    </xf>
    <xf numFmtId="251" fontId="52" fillId="56" borderId="0" applyNumberFormat="0" applyBorder="0" applyAlignment="0" applyProtection="0">
      <alignment vertical="center"/>
    </xf>
    <xf numFmtId="251" fontId="52" fillId="52" borderId="0" applyNumberFormat="0" applyBorder="0" applyAlignment="0" applyProtection="0">
      <alignment vertical="center"/>
    </xf>
    <xf numFmtId="251" fontId="52" fillId="57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1" fillId="19" borderId="0" applyNumberFormat="0" applyBorder="0" applyAlignment="0" applyProtection="0"/>
    <xf numFmtId="251" fontId="1" fillId="19" borderId="0" applyNumberFormat="0" applyBorder="0" applyAlignment="0" applyProtection="0"/>
    <xf numFmtId="251" fontId="1" fillId="23" borderId="0" applyNumberFormat="0" applyBorder="0" applyAlignment="0" applyProtection="0"/>
    <xf numFmtId="251" fontId="1" fillId="23" borderId="0" applyNumberFormat="0" applyBorder="0" applyAlignment="0" applyProtection="0"/>
    <xf numFmtId="251" fontId="1" fillId="27" borderId="0" applyNumberFormat="0" applyBorder="0" applyAlignment="0" applyProtection="0"/>
    <xf numFmtId="251" fontId="1" fillId="27" borderId="0" applyNumberFormat="0" applyBorder="0" applyAlignment="0" applyProtection="0"/>
    <xf numFmtId="251" fontId="1" fillId="31" borderId="0" applyNumberFormat="0" applyBorder="0" applyAlignment="0" applyProtection="0"/>
    <xf numFmtId="251" fontId="1" fillId="31" borderId="0" applyNumberFormat="0" applyBorder="0" applyAlignment="0" applyProtection="0"/>
    <xf numFmtId="251" fontId="1" fillId="35" borderId="0" applyNumberFormat="0" applyBorder="0" applyAlignment="0" applyProtection="0"/>
    <xf numFmtId="251" fontId="1" fillId="35" borderId="0" applyNumberFormat="0" applyBorder="0" applyAlignment="0" applyProtection="0"/>
    <xf numFmtId="251" fontId="1" fillId="39" borderId="0" applyNumberFormat="0" applyBorder="0" applyAlignment="0" applyProtection="0"/>
    <xf numFmtId="251" fontId="1" fillId="39" borderId="0" applyNumberFormat="0" applyBorder="0" applyAlignment="0" applyProtection="0"/>
    <xf numFmtId="251" fontId="51" fillId="60" borderId="0" applyNumberFormat="0" applyBorder="0" applyAlignment="0" applyProtection="0"/>
    <xf numFmtId="251" fontId="51" fillId="58" borderId="0" applyNumberFormat="0" applyBorder="0" applyAlignment="0" applyProtection="0"/>
    <xf numFmtId="251" fontId="51" fillId="61" borderId="0" applyNumberFormat="0" applyBorder="0" applyAlignment="0" applyProtection="0"/>
    <xf numFmtId="251" fontId="51" fillId="56" borderId="0" applyNumberFormat="0" applyBorder="0" applyAlignment="0" applyProtection="0"/>
    <xf numFmtId="251" fontId="51" fillId="60" borderId="0" applyNumberFormat="0" applyBorder="0" applyAlignment="0" applyProtection="0"/>
    <xf numFmtId="251" fontId="51" fillId="62" borderId="0" applyNumberFormat="0" applyBorder="0" applyAlignment="0" applyProtection="0"/>
    <xf numFmtId="251" fontId="52" fillId="60" borderId="0" applyNumberFormat="0" applyBorder="0" applyAlignment="0" applyProtection="0">
      <alignment vertical="center"/>
    </xf>
    <xf numFmtId="251" fontId="52" fillId="58" borderId="0" applyNumberFormat="0" applyBorder="0" applyAlignment="0" applyProtection="0">
      <alignment vertical="center"/>
    </xf>
    <xf numFmtId="251" fontId="52" fillId="61" borderId="0" applyNumberFormat="0" applyBorder="0" applyAlignment="0" applyProtection="0">
      <alignment vertical="center"/>
    </xf>
    <xf numFmtId="251" fontId="52" fillId="56" borderId="0" applyNumberFormat="0" applyBorder="0" applyAlignment="0" applyProtection="0">
      <alignment vertical="center"/>
    </xf>
    <xf numFmtId="251" fontId="52" fillId="60" borderId="0" applyNumberFormat="0" applyBorder="0" applyAlignment="0" applyProtection="0">
      <alignment vertical="center"/>
    </xf>
    <xf numFmtId="251" fontId="52" fillId="62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50" fillId="57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26" fillId="20" borderId="0" applyNumberFormat="0" applyBorder="0" applyAlignment="0" applyProtection="0"/>
    <xf numFmtId="251" fontId="26" fillId="20" borderId="0" applyNumberFormat="0" applyBorder="0" applyAlignment="0" applyProtection="0"/>
    <xf numFmtId="251" fontId="26" fillId="24" borderId="0" applyNumberFormat="0" applyBorder="0" applyAlignment="0" applyProtection="0"/>
    <xf numFmtId="251" fontId="26" fillId="24" borderId="0" applyNumberFormat="0" applyBorder="0" applyAlignment="0" applyProtection="0"/>
    <xf numFmtId="251" fontId="26" fillId="28" borderId="0" applyNumberFormat="0" applyBorder="0" applyAlignment="0" applyProtection="0"/>
    <xf numFmtId="251" fontId="26" fillId="28" borderId="0" applyNumberFormat="0" applyBorder="0" applyAlignment="0" applyProtection="0"/>
    <xf numFmtId="251" fontId="26" fillId="32" borderId="0" applyNumberFormat="0" applyBorder="0" applyAlignment="0" applyProtection="0"/>
    <xf numFmtId="251" fontId="26" fillId="32" borderId="0" applyNumberFormat="0" applyBorder="0" applyAlignment="0" applyProtection="0"/>
    <xf numFmtId="251" fontId="26" fillId="36" borderId="0" applyNumberFormat="0" applyBorder="0" applyAlignment="0" applyProtection="0"/>
    <xf numFmtId="251" fontId="26" fillId="36" borderId="0" applyNumberFormat="0" applyBorder="0" applyAlignment="0" applyProtection="0"/>
    <xf numFmtId="251" fontId="26" fillId="40" borderId="0" applyNumberFormat="0" applyBorder="0" applyAlignment="0" applyProtection="0"/>
    <xf numFmtId="251" fontId="26" fillId="40" borderId="0" applyNumberFormat="0" applyBorder="0" applyAlignment="0" applyProtection="0"/>
    <xf numFmtId="251" fontId="53" fillId="63" borderId="0" applyNumberFormat="0" applyBorder="0" applyAlignment="0" applyProtection="0"/>
    <xf numFmtId="251" fontId="53" fillId="58" borderId="0" applyNumberFormat="0" applyBorder="0" applyAlignment="0" applyProtection="0"/>
    <xf numFmtId="251" fontId="53" fillId="61" borderId="0" applyNumberFormat="0" applyBorder="0" applyAlignment="0" applyProtection="0"/>
    <xf numFmtId="251" fontId="53" fillId="64" borderId="0" applyNumberFormat="0" applyBorder="0" applyAlignment="0" applyProtection="0"/>
    <xf numFmtId="251" fontId="53" fillId="43" borderId="0" applyNumberFormat="0" applyBorder="0" applyAlignment="0" applyProtection="0"/>
    <xf numFmtId="251" fontId="53" fillId="65" borderId="0" applyNumberFormat="0" applyBorder="0" applyAlignment="0" applyProtection="0"/>
    <xf numFmtId="251" fontId="54" fillId="63" borderId="0" applyNumberFormat="0" applyBorder="0" applyAlignment="0" applyProtection="0">
      <alignment vertical="center"/>
    </xf>
    <xf numFmtId="251" fontId="54" fillId="58" borderId="0" applyNumberFormat="0" applyBorder="0" applyAlignment="0" applyProtection="0">
      <alignment vertical="center"/>
    </xf>
    <xf numFmtId="251" fontId="54" fillId="61" borderId="0" applyNumberFormat="0" applyBorder="0" applyAlignment="0" applyProtection="0">
      <alignment vertical="center"/>
    </xf>
    <xf numFmtId="251" fontId="54" fillId="64" borderId="0" applyNumberFormat="0" applyBorder="0" applyAlignment="0" applyProtection="0">
      <alignment vertical="center"/>
    </xf>
    <xf numFmtId="251" fontId="54" fillId="43" borderId="0" applyNumberFormat="0" applyBorder="0" applyAlignment="0" applyProtection="0">
      <alignment vertical="center"/>
    </xf>
    <xf numFmtId="251" fontId="54" fillId="65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7" borderId="0" applyNumberFormat="0" applyBorder="0" applyAlignment="0" applyProtection="0">
      <alignment vertical="center"/>
    </xf>
    <xf numFmtId="251" fontId="36" fillId="57" borderId="0" applyNumberFormat="0" applyBorder="0" applyAlignment="0" applyProtection="0">
      <alignment vertical="center"/>
    </xf>
    <xf numFmtId="251" fontId="4" fillId="0" borderId="0"/>
    <xf numFmtId="251" fontId="4" fillId="0" borderId="0"/>
    <xf numFmtId="251" fontId="42" fillId="0" borderId="0"/>
    <xf numFmtId="251" fontId="26" fillId="17" borderId="0" applyNumberFormat="0" applyBorder="0" applyAlignment="0" applyProtection="0"/>
    <xf numFmtId="251" fontId="26" fillId="17" borderId="0" applyNumberFormat="0" applyBorder="0" applyAlignment="0" applyProtection="0"/>
    <xf numFmtId="251" fontId="57" fillId="44" borderId="0" applyNumberFormat="0" applyBorder="0" applyAlignment="0" applyProtection="0"/>
    <xf numFmtId="251" fontId="26" fillId="21" borderId="0" applyNumberFormat="0" applyBorder="0" applyAlignment="0" applyProtection="0"/>
    <xf numFmtId="251" fontId="26" fillId="25" borderId="0" applyNumberFormat="0" applyBorder="0" applyAlignment="0" applyProtection="0"/>
    <xf numFmtId="251" fontId="26" fillId="25" borderId="0" applyNumberFormat="0" applyBorder="0" applyAlignment="0" applyProtection="0"/>
    <xf numFmtId="251" fontId="26" fillId="29" borderId="0" applyNumberFormat="0" applyBorder="0" applyAlignment="0" applyProtection="0"/>
    <xf numFmtId="251" fontId="26" fillId="29" borderId="0" applyNumberFormat="0" applyBorder="0" applyAlignment="0" applyProtection="0"/>
    <xf numFmtId="251" fontId="26" fillId="33" borderId="0" applyNumberFormat="0" applyBorder="0" applyAlignment="0" applyProtection="0"/>
    <xf numFmtId="251" fontId="26" fillId="33" borderId="0" applyNumberFormat="0" applyBorder="0" applyAlignment="0" applyProtection="0"/>
    <xf numFmtId="251" fontId="26" fillId="37" borderId="0" applyNumberFormat="0" applyBorder="0" applyAlignment="0" applyProtection="0"/>
    <xf numFmtId="251" fontId="26" fillId="37" borderId="0" applyNumberFormat="0" applyBorder="0" applyAlignment="0" applyProtection="0"/>
    <xf numFmtId="251" fontId="53" fillId="66" borderId="0" applyNumberFormat="0" applyBorder="0" applyAlignment="0" applyProtection="0"/>
    <xf numFmtId="251" fontId="53" fillId="44" borderId="0" applyNumberFormat="0" applyBorder="0" applyAlignment="0" applyProtection="0"/>
    <xf numFmtId="251" fontId="53" fillId="45" borderId="0" applyNumberFormat="0" applyBorder="0" applyAlignment="0" applyProtection="0"/>
    <xf numFmtId="251" fontId="53" fillId="64" borderId="0" applyNumberFormat="0" applyBorder="0" applyAlignment="0" applyProtection="0"/>
    <xf numFmtId="251" fontId="53" fillId="43" borderId="0" applyNumberFormat="0" applyBorder="0" applyAlignment="0" applyProtection="0"/>
    <xf numFmtId="251" fontId="53" fillId="47" borderId="0" applyNumberFormat="0" applyBorder="0" applyAlignment="0" applyProtection="0"/>
    <xf numFmtId="251" fontId="59" fillId="0" borderId="0">
      <alignment horizontal="right"/>
    </xf>
    <xf numFmtId="251" fontId="60" fillId="0" borderId="0">
      <alignment horizontal="center" wrapText="1"/>
      <protection locked="0"/>
    </xf>
    <xf numFmtId="251" fontId="61" fillId="50" borderId="19" applyNumberFormat="0" applyAlignment="0" applyProtection="0"/>
    <xf numFmtId="251" fontId="62" fillId="0" borderId="0"/>
    <xf numFmtId="251" fontId="12" fillId="0" borderId="0"/>
    <xf numFmtId="251" fontId="4" fillId="50" borderId="0" applyNumberFormat="0" applyFont="0" applyAlignment="0"/>
    <xf numFmtId="251" fontId="63" fillId="54" borderId="0" applyNumberFormat="0" applyBorder="0" applyAlignment="0" applyProtection="0"/>
    <xf numFmtId="251" fontId="63" fillId="54" borderId="0" applyNumberFormat="0" applyBorder="0" applyAlignment="0" applyProtection="0"/>
    <xf numFmtId="251" fontId="64" fillId="50" borderId="21" applyNumberFormat="0" applyAlignment="0" applyProtection="0"/>
    <xf numFmtId="251" fontId="4" fillId="0" borderId="0" applyNumberFormat="0" applyFont="0" applyAlignment="0" applyProtection="0"/>
    <xf numFmtId="251" fontId="66" fillId="0" borderId="0" applyNumberFormat="0" applyFill="0" applyBorder="0" applyAlignment="0" applyProtection="0"/>
    <xf numFmtId="251" fontId="67" fillId="0" borderId="23" applyNumberFormat="0" applyFill="0" applyAlignment="0" applyProtection="0"/>
    <xf numFmtId="251" fontId="4" fillId="0" borderId="24" applyNumberFormat="0" applyFont="0" applyFill="0" applyAlignment="0" applyProtection="0"/>
    <xf numFmtId="251" fontId="4" fillId="0" borderId="0" applyFill="0" applyBorder="0" applyAlignment="0"/>
    <xf numFmtId="251" fontId="20" fillId="14" borderId="9" applyNumberFormat="0" applyAlignment="0" applyProtection="0"/>
    <xf numFmtId="251" fontId="20" fillId="14" borderId="9" applyNumberFormat="0" applyAlignment="0" applyProtection="0"/>
    <xf numFmtId="251" fontId="71" fillId="0" borderId="0"/>
    <xf numFmtId="251" fontId="22" fillId="15" borderId="12" applyNumberFormat="0" applyAlignment="0" applyProtection="0"/>
    <xf numFmtId="251" fontId="22" fillId="15" borderId="12" applyNumberFormat="0" applyAlignment="0" applyProtection="0"/>
    <xf numFmtId="251" fontId="74" fillId="0" borderId="0" applyNumberFormat="0" applyFill="0" applyBorder="0" applyAlignment="0" applyProtection="0">
      <alignment vertical="top"/>
      <protection locked="0"/>
    </xf>
    <xf numFmtId="251" fontId="75" fillId="0" borderId="23" applyNumberFormat="0" applyFill="0" applyBorder="0" applyAlignment="0" applyProtection="0">
      <alignment horizontal="center"/>
    </xf>
    <xf numFmtId="251" fontId="49" fillId="0" borderId="0">
      <alignment horizontal="center" wrapText="1"/>
      <protection hidden="1"/>
    </xf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60" fillId="0" borderId="0"/>
    <xf numFmtId="251" fontId="60" fillId="0" borderId="0"/>
    <xf numFmtId="207" fontId="79" fillId="0" borderId="0" applyFont="0" applyFill="0" applyBorder="0" applyAlignment="0" applyProtection="0">
      <alignment vertical="center"/>
    </xf>
    <xf numFmtId="251" fontId="80" fillId="0" borderId="0" applyNumberFormat="0" applyFill="0" applyBorder="0" applyAlignment="0" applyProtection="0"/>
    <xf numFmtId="251" fontId="81" fillId="67" borderId="0" applyNumberFormat="0" applyFill="0" applyBorder="0" applyAlignment="0"/>
    <xf numFmtId="251" fontId="82" fillId="68" borderId="0">
      <alignment horizontal="center" vertical="center" wrapText="1"/>
    </xf>
    <xf numFmtId="251" fontId="84" fillId="0" borderId="0" applyNumberFormat="0" applyAlignment="0">
      <alignment horizontal="left"/>
    </xf>
    <xf numFmtId="251" fontId="70" fillId="0" borderId="0" applyNumberFormat="0" applyAlignment="0"/>
    <xf numFmtId="251" fontId="4" fillId="0" borderId="0" applyFill="0" applyBorder="0">
      <alignment horizontal="right"/>
      <protection locked="0"/>
    </xf>
    <xf numFmtId="251" fontId="60" fillId="0" borderId="0"/>
    <xf numFmtId="251" fontId="60" fillId="0" borderId="0"/>
    <xf numFmtId="251" fontId="80" fillId="0" borderId="0" applyNumberFormat="0" applyFill="0" applyBorder="0" applyAlignment="0" applyProtection="0"/>
    <xf numFmtId="251" fontId="49" fillId="0" borderId="0" applyFont="0" applyFill="0" applyBorder="0" applyAlignment="0">
      <protection locked="0"/>
    </xf>
    <xf numFmtId="251" fontId="93" fillId="57" borderId="21" applyNumberFormat="0" applyAlignment="0" applyProtection="0"/>
    <xf numFmtId="251" fontId="4" fillId="0" borderId="0" applyFill="0" applyBorder="0" applyAlignment="0"/>
    <xf numFmtId="251" fontId="94" fillId="0" borderId="0" applyNumberFormat="0" applyAlignment="0">
      <alignment horizontal="left"/>
    </xf>
    <xf numFmtId="251" fontId="95" fillId="0" borderId="29" applyNumberFormat="0" applyFill="0" applyAlignment="0" applyProtection="0"/>
    <xf numFmtId="251" fontId="96" fillId="0" borderId="0" applyNumberForma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24" fillId="0" borderId="0" applyNumberFormat="0" applyFill="0" applyBorder="0" applyAlignment="0" applyProtection="0"/>
    <xf numFmtId="251" fontId="24" fillId="0" borderId="0" applyNumberFormat="0" applyFill="0" applyBorder="0" applyAlignment="0" applyProtection="0"/>
    <xf numFmtId="251" fontId="97" fillId="0" borderId="0">
      <protection locked="0"/>
    </xf>
    <xf numFmtId="251" fontId="97" fillId="0" borderId="0">
      <protection locked="0"/>
    </xf>
    <xf numFmtId="251" fontId="98" fillId="0" borderId="0">
      <protection locked="0"/>
    </xf>
    <xf numFmtId="251" fontId="97" fillId="0" borderId="0">
      <protection locked="0"/>
    </xf>
    <xf numFmtId="251" fontId="99" fillId="0" borderId="0">
      <protection locked="0"/>
    </xf>
    <xf numFmtId="251" fontId="100" fillId="0" borderId="0">
      <protection locked="0"/>
    </xf>
    <xf numFmtId="251" fontId="101" fillId="0" borderId="0">
      <protection locked="0"/>
    </xf>
    <xf numFmtId="251" fontId="30" fillId="0" borderId="30" applyBorder="0"/>
    <xf numFmtId="251" fontId="102" fillId="0" borderId="0" applyNumberFormat="0" applyFill="0" applyBorder="0" applyAlignment="0" applyProtection="0"/>
    <xf numFmtId="251" fontId="103" fillId="55" borderId="0" applyNumberFormat="0" applyBorder="0" applyAlignment="0" applyProtection="0"/>
    <xf numFmtId="251" fontId="103" fillId="55" borderId="0" applyNumberFormat="0" applyBorder="0" applyAlignment="0" applyProtection="0"/>
    <xf numFmtId="251" fontId="104" fillId="55" borderId="0" applyNumberFormat="0" applyBorder="0" applyAlignment="0" applyProtection="0"/>
    <xf numFmtId="251" fontId="103" fillId="55" borderId="0" applyNumberFormat="0" applyBorder="0" applyAlignment="0" applyProtection="0"/>
    <xf numFmtId="251" fontId="105" fillId="0" borderId="0">
      <alignment horizontal="left"/>
    </xf>
    <xf numFmtId="251" fontId="106" fillId="71" borderId="0">
      <alignment horizontal="center"/>
    </xf>
    <xf numFmtId="251" fontId="106" fillId="71" borderId="0">
      <alignment horizontal="center"/>
    </xf>
    <xf numFmtId="251" fontId="107" fillId="0" borderId="31" applyNumberFormat="0" applyAlignment="0" applyProtection="0">
      <alignment horizontal="left" vertical="center"/>
    </xf>
    <xf numFmtId="251" fontId="107" fillId="0" borderId="5">
      <alignment horizontal="left" vertical="center"/>
    </xf>
    <xf numFmtId="251" fontId="108" fillId="0" borderId="6" applyNumberFormat="0" applyFill="0" applyAlignment="0" applyProtection="0"/>
    <xf numFmtId="251" fontId="14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9" fillId="0" borderId="7" applyNumberFormat="0" applyFill="0" applyAlignment="0" applyProtection="0"/>
    <xf numFmtId="251" fontId="15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6" fillId="0" borderId="8" applyNumberFormat="0" applyFill="0" applyAlignment="0" applyProtection="0"/>
    <xf numFmtId="251" fontId="16" fillId="0" borderId="8" applyNumberFormat="0" applyFill="0" applyAlignment="0" applyProtection="0"/>
    <xf numFmtId="251" fontId="16" fillId="0" borderId="0" applyNumberFormat="0" applyFill="0" applyBorder="0" applyAlignment="0" applyProtection="0"/>
    <xf numFmtId="251" fontId="16" fillId="0" borderId="0" applyNumberFormat="0" applyFill="0" applyBorder="0" applyAlignment="0" applyProtection="0"/>
    <xf numFmtId="251" fontId="110" fillId="0" borderId="60">
      <alignment horizontal="center"/>
    </xf>
    <xf numFmtId="251" fontId="110" fillId="0" borderId="0">
      <alignment horizontal="center"/>
    </xf>
    <xf numFmtId="251" fontId="74" fillId="0" borderId="0" applyNumberFormat="0" applyFill="0" applyBorder="0" applyAlignment="0" applyProtection="0">
      <alignment vertical="top"/>
      <protection locked="0"/>
    </xf>
    <xf numFmtId="251" fontId="18" fillId="13" borderId="9" applyNumberFormat="0" applyAlignment="0" applyProtection="0"/>
    <xf numFmtId="251" fontId="18" fillId="13" borderId="9" applyNumberFormat="0" applyAlignment="0" applyProtection="0"/>
    <xf numFmtId="251" fontId="113" fillId="0" borderId="0" applyNumberFormat="0" applyFill="0" applyBorder="0" applyAlignment="0">
      <protection locked="0"/>
    </xf>
    <xf numFmtId="251" fontId="112" fillId="0" borderId="0">
      <protection locked="0"/>
    </xf>
    <xf numFmtId="251" fontId="4" fillId="0" borderId="0" applyFill="0" applyBorder="0">
      <alignment horizontal="right"/>
      <protection locked="0"/>
    </xf>
    <xf numFmtId="251" fontId="68" fillId="74" borderId="34">
      <alignment horizontal="left" vertical="center" wrapText="1"/>
    </xf>
    <xf numFmtId="251" fontId="115" fillId="75" borderId="0" applyNumberFormat="0" applyAlignment="0" applyProtection="0"/>
    <xf numFmtId="251" fontId="116" fillId="18" borderId="0" applyNumberFormat="0" applyFont="0" applyAlignment="0" applyProtection="0">
      <alignment wrapText="1"/>
    </xf>
    <xf numFmtId="251" fontId="116" fillId="18" borderId="0" applyNumberFormat="0" applyFont="0" applyAlignment="0" applyProtection="0">
      <alignment wrapText="1"/>
    </xf>
    <xf numFmtId="251" fontId="116" fillId="18" borderId="0" applyNumberFormat="0" applyFont="0" applyAlignment="0" applyProtection="0">
      <alignment wrapText="1"/>
    </xf>
    <xf numFmtId="251" fontId="117" fillId="18" borderId="0" applyNumberFormat="0" applyFont="0" applyAlignment="0" applyProtection="0">
      <alignment wrapText="1"/>
    </xf>
    <xf numFmtId="251" fontId="116" fillId="76" borderId="35" applyNumberFormat="0" applyFont="0" applyAlignment="0" applyProtection="0">
      <alignment wrapText="1"/>
    </xf>
    <xf numFmtId="251" fontId="115" fillId="75" borderId="0" applyNumberFormat="0" applyAlignment="0" applyProtection="0"/>
    <xf numFmtId="251" fontId="118" fillId="77" borderId="36" applyNumberFormat="0" applyAlignment="0" applyProtection="0">
      <alignment horizontal="center" vertical="center" wrapText="1"/>
    </xf>
    <xf numFmtId="251" fontId="118" fillId="77" borderId="36" applyNumberFormat="0" applyAlignment="0" applyProtection="0">
      <alignment horizontal="center" vertical="center" wrapText="1"/>
    </xf>
    <xf numFmtId="251" fontId="118" fillId="77" borderId="36" applyNumberFormat="0" applyAlignment="0" applyProtection="0">
      <alignment horizontal="center" vertical="center" wrapText="1"/>
    </xf>
    <xf numFmtId="251" fontId="4" fillId="0" borderId="0"/>
    <xf numFmtId="251" fontId="30" fillId="0" borderId="4" applyBorder="0" applyAlignment="0">
      <alignment horizontal="left"/>
    </xf>
    <xf numFmtId="251" fontId="4" fillId="0" borderId="0" applyFill="0" applyBorder="0" applyAlignment="0"/>
    <xf numFmtId="251" fontId="21" fillId="0" borderId="11" applyNumberFormat="0" applyFill="0" applyAlignment="0" applyProtection="0"/>
    <xf numFmtId="251" fontId="21" fillId="0" borderId="11" applyNumberFormat="0" applyFill="0" applyAlignment="0" applyProtection="0"/>
    <xf numFmtId="251" fontId="60" fillId="0" borderId="0" applyFont="0" applyFill="0" applyBorder="0" applyAlignment="0" applyProtection="0"/>
    <xf numFmtId="251" fontId="119" fillId="0" borderId="0" applyFont="0" applyFill="0" applyBorder="0" applyAlignment="0" applyProtection="0"/>
    <xf numFmtId="251" fontId="120" fillId="59" borderId="0" applyNumberFormat="0" applyBorder="0" applyAlignment="0" applyProtection="0"/>
    <xf numFmtId="251" fontId="17" fillId="12" borderId="0" applyNumberFormat="0" applyBorder="0" applyAlignment="0" applyProtection="0"/>
    <xf numFmtId="251" fontId="29" fillId="0" borderId="0"/>
    <xf numFmtId="251" fontId="4" fillId="0" borderId="0"/>
    <xf numFmtId="251" fontId="47" fillId="0" borderId="0"/>
    <xf numFmtId="251" fontId="47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4" fillId="0" borderId="0"/>
    <xf numFmtId="251" fontId="4" fillId="0" borderId="0"/>
    <xf numFmtId="251" fontId="126" fillId="0" borderId="0"/>
    <xf numFmtId="251" fontId="4" fillId="0" borderId="0"/>
    <xf numFmtId="251" fontId="126" fillId="0" borderId="0"/>
    <xf numFmtId="251" fontId="4" fillId="0" borderId="0"/>
    <xf numFmtId="251" fontId="4" fillId="0" borderId="0"/>
    <xf numFmtId="251" fontId="11" fillId="0" borderId="0">
      <alignment vertical="center"/>
    </xf>
    <xf numFmtId="251" fontId="27" fillId="0" borderId="0">
      <alignment vertical="center"/>
    </xf>
    <xf numFmtId="251" fontId="78" fillId="0" borderId="0"/>
    <xf numFmtId="251" fontId="127" fillId="0" borderId="0">
      <alignment vertical="center"/>
    </xf>
    <xf numFmtId="251" fontId="4" fillId="0" borderId="0"/>
    <xf numFmtId="251" fontId="4" fillId="0" borderId="0"/>
    <xf numFmtId="251" fontId="128" fillId="0" borderId="0">
      <alignment vertical="center"/>
    </xf>
    <xf numFmtId="251" fontId="47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127" fillId="0" borderId="0">
      <alignment vertical="center"/>
    </xf>
    <xf numFmtId="251" fontId="4" fillId="0" borderId="0"/>
    <xf numFmtId="251" fontId="4" fillId="0" borderId="0" applyNumberFormat="0" applyFill="0" applyBorder="0" applyAlignment="0" applyProtection="0"/>
    <xf numFmtId="251" fontId="123" fillId="0" borderId="0">
      <alignment vertical="center"/>
    </xf>
    <xf numFmtId="251" fontId="79" fillId="0" borderId="0">
      <alignment vertical="center"/>
    </xf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78" fillId="0" borderId="0"/>
    <xf numFmtId="251" fontId="4" fillId="0" borderId="0"/>
    <xf numFmtId="251" fontId="4" fillId="0" borderId="0"/>
    <xf numFmtId="251" fontId="4" fillId="0" borderId="0"/>
    <xf numFmtId="251" fontId="78" fillId="0" borderId="0"/>
    <xf numFmtId="251" fontId="116" fillId="0" borderId="0"/>
    <xf numFmtId="251" fontId="4" fillId="0" borderId="0"/>
    <xf numFmtId="251" fontId="4" fillId="0" borderId="0"/>
    <xf numFmtId="251" fontId="78" fillId="0" borderId="0"/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78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77" fillId="16" borderId="13" applyNumberFormat="0" applyFont="0" applyAlignment="0" applyProtection="0"/>
    <xf numFmtId="251" fontId="1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129" fillId="0" borderId="33"/>
    <xf numFmtId="251" fontId="130" fillId="51" borderId="37" applyNumberFormat="0" applyFont="0" applyAlignment="0" applyProtection="0"/>
    <xf numFmtId="251" fontId="133" fillId="0" borderId="0">
      <alignment horizontal="left"/>
    </xf>
    <xf numFmtId="251" fontId="19" fillId="14" borderId="10" applyNumberFormat="0" applyAlignment="0" applyProtection="0"/>
    <xf numFmtId="251" fontId="19" fillId="14" borderId="10" applyNumberFormat="0" applyAlignment="0" applyProtection="0"/>
    <xf numFmtId="251" fontId="134" fillId="80" borderId="0"/>
    <xf numFmtId="251" fontId="60" fillId="0" borderId="0"/>
    <xf numFmtId="251" fontId="4" fillId="0" borderId="0" applyFill="0" applyBorder="0">
      <alignment horizontal="right"/>
      <protection locked="0"/>
    </xf>
    <xf numFmtId="251" fontId="4" fillId="0" borderId="0" applyFill="0" applyBorder="0" applyAlignment="0"/>
    <xf numFmtId="251" fontId="4" fillId="0" borderId="0">
      <alignment horizontal="right"/>
      <protection locked="0"/>
    </xf>
    <xf numFmtId="251" fontId="136" fillId="0" borderId="0" applyNumberFormat="0" applyFill="0" applyBorder="0" applyAlignment="0" applyProtection="0"/>
    <xf numFmtId="251" fontId="137" fillId="0" borderId="0"/>
    <xf numFmtId="251" fontId="137" fillId="0" borderId="0"/>
    <xf numFmtId="251" fontId="137" fillId="0" borderId="0"/>
    <xf numFmtId="251" fontId="63" fillId="54" borderId="0" applyNumberFormat="0" applyBorder="0" applyAlignment="0" applyProtection="0"/>
    <xf numFmtId="251" fontId="4" fillId="0" borderId="0" applyFill="0" applyBorder="0">
      <alignment horizontal="right"/>
      <protection hidden="1"/>
    </xf>
    <xf numFmtId="251" fontId="139" fillId="68" borderId="52">
      <alignment horizontal="center" vertical="center" wrapText="1"/>
      <protection hidden="1"/>
    </xf>
    <xf numFmtId="251" fontId="6" fillId="71" borderId="0">
      <alignment horizontal="right"/>
    </xf>
    <xf numFmtId="251" fontId="28" fillId="0" borderId="0"/>
    <xf numFmtId="251" fontId="4" fillId="0" borderId="0"/>
    <xf numFmtId="251" fontId="4" fillId="0" borderId="0"/>
    <xf numFmtId="251" fontId="30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91" fillId="0" borderId="39" applyBorder="0">
      <alignment horizontal="center"/>
    </xf>
    <xf numFmtId="251" fontId="4" fillId="0" borderId="0" applyFill="0" applyBorder="0" applyAlignment="0"/>
    <xf numFmtId="251" fontId="131" fillId="0" borderId="0"/>
    <xf numFmtId="251" fontId="13" fillId="0" borderId="0" applyNumberFormat="0" applyFill="0" applyBorder="0" applyAlignment="0" applyProtection="0"/>
    <xf numFmtId="251" fontId="13" fillId="0" borderId="0" applyNumberFormat="0" applyFill="0" applyBorder="0" applyAlignment="0" applyProtection="0"/>
    <xf numFmtId="251" fontId="106" fillId="82" borderId="0" applyNumberFormat="0" applyBorder="0">
      <alignment horizontal="centerContinuous"/>
    </xf>
    <xf numFmtId="251" fontId="49" fillId="0" borderId="0" applyBorder="0"/>
    <xf numFmtId="251" fontId="132" fillId="0" borderId="5">
      <alignment horizontal="center" wrapText="1"/>
    </xf>
    <xf numFmtId="251" fontId="4" fillId="0" borderId="24" applyNumberFormat="0" applyFont="0" applyFill="0" applyAlignment="0" applyProtection="0"/>
    <xf numFmtId="251" fontId="142" fillId="0" borderId="14" applyNumberFormat="0" applyFill="0" applyAlignment="0" applyProtection="0"/>
    <xf numFmtId="251" fontId="25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3" fillId="0" borderId="0" applyNumberFormat="0" applyFill="0" applyBorder="0" applyAlignment="0" applyProtection="0"/>
    <xf numFmtId="251" fontId="144" fillId="0" borderId="40" applyNumberFormat="0" applyFill="0" applyAlignment="0" applyProtection="0"/>
    <xf numFmtId="251" fontId="145" fillId="0" borderId="16" applyNumberFormat="0" applyFill="0" applyAlignment="0" applyProtection="0"/>
    <xf numFmtId="251" fontId="146" fillId="0" borderId="41" applyNumberFormat="0" applyFill="0" applyAlignment="0" applyProtection="0"/>
    <xf numFmtId="251" fontId="146" fillId="0" borderId="0" applyNumberFormat="0" applyFill="0" applyBorder="0" applyAlignment="0" applyProtection="0"/>
    <xf numFmtId="251" fontId="147" fillId="0" borderId="20" applyNumberFormat="0" applyFill="0" applyAlignment="0" applyProtection="0"/>
    <xf numFmtId="251" fontId="148" fillId="0" borderId="0" applyNumberFormat="0" applyFill="0" applyBorder="0" applyAlignment="0" applyProtection="0"/>
    <xf numFmtId="251" fontId="23" fillId="0" borderId="0" applyNumberFormat="0" applyFill="0" applyBorder="0" applyAlignment="0" applyProtection="0"/>
    <xf numFmtId="251" fontId="23" fillId="0" borderId="0" applyNumberFormat="0" applyFill="0" applyBorder="0" applyAlignment="0" applyProtection="0"/>
    <xf numFmtId="251" fontId="106" fillId="79" borderId="4">
      <alignment horizontal="center" vertical="center"/>
      <protection locked="0"/>
    </xf>
    <xf numFmtId="251" fontId="150" fillId="48" borderId="18" applyNumberFormat="0" applyAlignment="0" applyProtection="0"/>
    <xf numFmtId="251" fontId="123" fillId="0" borderId="0"/>
    <xf numFmtId="251" fontId="123" fillId="0" borderId="0"/>
    <xf numFmtId="251" fontId="151" fillId="0" borderId="0" applyNumberFormat="0" applyFill="0" applyBorder="0" applyAlignment="0" applyProtection="0">
      <alignment vertical="top"/>
      <protection locked="0"/>
    </xf>
    <xf numFmtId="251" fontId="54" fillId="66" borderId="0" applyNumberFormat="0" applyBorder="0" applyAlignment="0" applyProtection="0">
      <alignment vertical="center"/>
    </xf>
    <xf numFmtId="251" fontId="54" fillId="44" borderId="0" applyNumberFormat="0" applyBorder="0" applyAlignment="0" applyProtection="0">
      <alignment vertical="center"/>
    </xf>
    <xf numFmtId="251" fontId="54" fillId="45" borderId="0" applyNumberFormat="0" applyBorder="0" applyAlignment="0" applyProtection="0">
      <alignment vertical="center"/>
    </xf>
    <xf numFmtId="251" fontId="54" fillId="64" borderId="0" applyNumberFormat="0" applyBorder="0" applyAlignment="0" applyProtection="0">
      <alignment vertical="center"/>
    </xf>
    <xf numFmtId="251" fontId="54" fillId="43" borderId="0" applyNumberFormat="0" applyBorder="0" applyAlignment="0" applyProtection="0">
      <alignment vertical="center"/>
    </xf>
    <xf numFmtId="251" fontId="54" fillId="47" borderId="0" applyNumberFormat="0" applyBorder="0" applyAlignment="0" applyProtection="0">
      <alignment vertical="center"/>
    </xf>
    <xf numFmtId="9" fontId="91" fillId="0" borderId="0" applyFont="0" applyFill="0" applyBorder="0" applyAlignment="0" applyProtection="0"/>
    <xf numFmtId="251" fontId="152" fillId="0" borderId="0" applyNumberFormat="0" applyFill="0" applyBorder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152" fillId="0" borderId="0" applyNumberFormat="0" applyFill="0" applyBorder="0" applyAlignment="0" applyProtection="0">
      <alignment vertical="center"/>
    </xf>
    <xf numFmtId="251" fontId="153" fillId="0" borderId="0" applyNumberFormat="0" applyFill="0" applyBorder="0" applyAlignment="0" applyProtection="0">
      <alignment vertical="center"/>
    </xf>
    <xf numFmtId="251" fontId="154" fillId="50" borderId="21" applyNumberFormat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27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56" fillId="0" borderId="0" applyNumberFormat="0" applyFill="0" applyBorder="0" applyAlignment="0" applyProtection="0">
      <alignment vertical="top"/>
      <protection locked="0"/>
    </xf>
    <xf numFmtId="251" fontId="74" fillId="0" borderId="0" applyNumberFormat="0" applyFill="0" applyBorder="0" applyAlignment="0" applyProtection="0">
      <alignment vertical="top"/>
      <protection locked="0"/>
    </xf>
    <xf numFmtId="251" fontId="157" fillId="54" borderId="0" applyNumberFormat="0" applyBorder="0" applyAlignment="0" applyProtection="0">
      <alignment vertical="center"/>
    </xf>
    <xf numFmtId="251" fontId="158" fillId="0" borderId="0" applyNumberFormat="0" applyFill="0" applyBorder="0" applyAlignment="0" applyProtection="0">
      <alignment vertical="top"/>
      <protection locked="0"/>
    </xf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1" fillId="55" borderId="0" applyNumberFormat="0" applyBorder="0" applyAlignment="0" applyProtection="0"/>
    <xf numFmtId="251" fontId="159" fillId="55" borderId="0" applyNumberFormat="0" applyBorder="0" applyAlignment="0" applyProtection="0">
      <alignment vertical="center"/>
    </xf>
    <xf numFmtId="251" fontId="161" fillId="55" borderId="0" applyNumberFormat="0" applyBorder="0" applyAlignment="0" applyProtection="0"/>
    <xf numFmtId="251" fontId="161" fillId="55" borderId="0" applyNumberFormat="0" applyBorder="0" applyAlignment="0" applyProtection="0"/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2" fillId="54" borderId="0" applyNumberFormat="0" applyBorder="0" applyAlignment="0" applyProtection="0">
      <alignment vertical="center"/>
    </xf>
    <xf numFmtId="251" fontId="163" fillId="54" borderId="0" applyNumberFormat="0" applyBorder="0" applyAlignment="0" applyProtection="0"/>
    <xf numFmtId="251" fontId="162" fillId="54" borderId="0" applyNumberFormat="0" applyBorder="0" applyAlignment="0" applyProtection="0">
      <alignment vertical="center"/>
    </xf>
    <xf numFmtId="251" fontId="163" fillId="54" borderId="0" applyNumberFormat="0" applyBorder="0" applyAlignment="0" applyProtection="0"/>
    <xf numFmtId="251" fontId="163" fillId="54" borderId="0" applyNumberFormat="0" applyBorder="0" applyAlignment="0" applyProtection="0"/>
    <xf numFmtId="251" fontId="164" fillId="0" borderId="42" applyNumberFormat="0" applyFill="0" applyAlignment="0" applyProtection="0">
      <alignment vertical="center"/>
    </xf>
    <xf numFmtId="251" fontId="164" fillId="0" borderId="42" applyNumberFormat="0" applyFill="0" applyAlignment="0" applyProtection="0">
      <alignment vertical="center"/>
    </xf>
    <xf numFmtId="251" fontId="41" fillId="49" borderId="21" applyNumberFormat="0" applyAlignment="0" applyProtection="0">
      <alignment vertical="center"/>
    </xf>
    <xf numFmtId="251" fontId="41" fillId="49" borderId="21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6" fillId="0" borderId="0" applyNumberFormat="0" applyFill="0" applyBorder="0" applyAlignment="0" applyProtection="0">
      <alignment vertical="center"/>
    </xf>
    <xf numFmtId="251" fontId="166" fillId="0" borderId="0" applyNumberFormat="0" applyFill="0" applyBorder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07" fontId="91" fillId="0" borderId="0" applyFont="0" applyFill="0" applyBorder="0" applyAlignment="0" applyProtection="0"/>
    <xf numFmtId="251" fontId="4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168" fillId="59" borderId="0" applyNumberFormat="0" applyBorder="0" applyAlignment="0" applyProtection="0">
      <alignment vertical="center"/>
    </xf>
    <xf numFmtId="251" fontId="168" fillId="59" borderId="0" applyNumberFormat="0" applyBorder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40" fillId="57" borderId="21" applyNumberFormat="0" applyAlignment="0" applyProtection="0">
      <alignment vertical="center"/>
    </xf>
    <xf numFmtId="251" fontId="40" fillId="57" borderId="21" applyNumberFormat="0" applyAlignment="0" applyProtection="0">
      <alignment vertical="center"/>
    </xf>
    <xf numFmtId="251" fontId="169" fillId="0" borderId="0" applyNumberFormat="0" applyFill="0" applyBorder="0" applyAlignment="0" applyProtection="0">
      <alignment vertical="top"/>
      <protection locked="0"/>
    </xf>
    <xf numFmtId="251" fontId="170" fillId="51" borderId="37" applyNumberFormat="0" applyFont="0" applyAlignment="0" applyProtection="0">
      <alignment vertical="center"/>
    </xf>
    <xf numFmtId="251" fontId="171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130" fillId="0" borderId="0">
      <alignment vertical="center"/>
    </xf>
    <xf numFmtId="251" fontId="172" fillId="0" borderId="0"/>
    <xf numFmtId="251" fontId="4" fillId="0" borderId="0"/>
    <xf numFmtId="251" fontId="4" fillId="0" borderId="0"/>
    <xf numFmtId="251" fontId="27" fillId="0" borderId="0"/>
    <xf numFmtId="251" fontId="78" fillId="0" borderId="0"/>
    <xf numFmtId="251" fontId="123" fillId="0" borderId="0"/>
    <xf numFmtId="251" fontId="123" fillId="0" borderId="0">
      <alignment vertical="center"/>
    </xf>
    <xf numFmtId="251" fontId="4" fillId="0" borderId="0"/>
    <xf numFmtId="251" fontId="77" fillId="0" borderId="0"/>
    <xf numFmtId="251" fontId="47" fillId="0" borderId="0"/>
    <xf numFmtId="251" fontId="4" fillId="0" borderId="0"/>
    <xf numFmtId="251" fontId="123" fillId="0" borderId="0"/>
    <xf numFmtId="251" fontId="4" fillId="0" borderId="0"/>
    <xf numFmtId="251" fontId="4" fillId="0" borderId="0"/>
    <xf numFmtId="251" fontId="130" fillId="0" borderId="0">
      <alignment vertical="center"/>
    </xf>
    <xf numFmtId="251" fontId="120" fillId="59" borderId="0" applyNumberFormat="0" applyBorder="0" applyAlignment="0" applyProtection="0"/>
    <xf numFmtId="251" fontId="173" fillId="59" borderId="0" applyNumberFormat="0" applyBorder="0" applyAlignment="0" applyProtection="0">
      <alignment vertical="center"/>
    </xf>
    <xf numFmtId="251" fontId="4" fillId="51" borderId="37" applyNumberFormat="0" applyFont="0" applyAlignment="0" applyProtection="0">
      <alignment vertical="center"/>
    </xf>
    <xf numFmtId="251" fontId="4" fillId="51" borderId="37" applyNumberFormat="0" applyFont="0" applyAlignment="0" applyProtection="0">
      <alignment vertical="center"/>
    </xf>
    <xf numFmtId="251" fontId="175" fillId="0" borderId="0" applyNumberFormat="0" applyFill="0" applyBorder="0" applyAlignment="0" applyProtection="0">
      <alignment vertical="center"/>
    </xf>
    <xf numFmtId="251" fontId="176" fillId="48" borderId="18" applyNumberFormat="0" applyAlignment="0" applyProtection="0">
      <alignment vertical="center"/>
    </xf>
    <xf numFmtId="251" fontId="4" fillId="0" borderId="0"/>
    <xf numFmtId="251" fontId="177" fillId="0" borderId="20" applyNumberFormat="0" applyFill="0" applyAlignment="0" applyProtection="0">
      <alignment vertical="center"/>
    </xf>
    <xf numFmtId="251" fontId="178" fillId="0" borderId="29" applyNumberFormat="0" applyFill="0" applyAlignment="0" applyProtection="0">
      <alignment vertical="center"/>
    </xf>
    <xf numFmtId="251" fontId="179" fillId="57" borderId="21" applyNumberFormat="0" applyAlignment="0" applyProtection="0">
      <alignment vertical="center"/>
    </xf>
    <xf numFmtId="251" fontId="180" fillId="0" borderId="0" applyNumberFormat="0" applyFill="0" applyBorder="0" applyAlignment="0" applyProtection="0">
      <alignment vertical="center"/>
    </xf>
    <xf numFmtId="251" fontId="181" fillId="0" borderId="40" applyNumberFormat="0" applyFill="0" applyAlignment="0" applyProtection="0">
      <alignment vertical="center"/>
    </xf>
    <xf numFmtId="251" fontId="182" fillId="0" borderId="16" applyNumberFormat="0" applyFill="0" applyAlignment="0" applyProtection="0">
      <alignment vertical="center"/>
    </xf>
    <xf numFmtId="251" fontId="183" fillId="0" borderId="41" applyNumberFormat="0" applyFill="0" applyAlignment="0" applyProtection="0">
      <alignment vertical="center"/>
    </xf>
    <xf numFmtId="251" fontId="183" fillId="0" borderId="0" applyNumberFormat="0" applyFill="0" applyBorder="0" applyAlignment="0" applyProtection="0">
      <alignment vertical="center"/>
    </xf>
    <xf numFmtId="251" fontId="184" fillId="55" borderId="0" applyNumberFormat="0" applyBorder="0" applyAlignment="0" applyProtection="0">
      <alignment vertical="center"/>
    </xf>
    <xf numFmtId="251" fontId="185" fillId="50" borderId="19" applyNumberFormat="0" applyAlignment="0" applyProtection="0">
      <alignment vertical="center"/>
    </xf>
    <xf numFmtId="251" fontId="4" fillId="0" borderId="0"/>
    <xf numFmtId="251" fontId="187" fillId="0" borderId="0">
      <alignment vertical="center"/>
    </xf>
    <xf numFmtId="251" fontId="4" fillId="0" borderId="0"/>
    <xf numFmtId="251" fontId="74" fillId="0" borderId="0" applyNumberFormat="0" applyFill="0" applyBorder="0" applyAlignment="0" applyProtection="0">
      <alignment vertical="top"/>
      <protection locked="0"/>
    </xf>
    <xf numFmtId="251" fontId="78" fillId="0" borderId="0"/>
    <xf numFmtId="251" fontId="188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43" fontId="188" fillId="0" borderId="0" applyFont="0" applyFill="0" applyBorder="0" applyAlignment="0" applyProtection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78" fillId="0" borderId="0"/>
    <xf numFmtId="251" fontId="127" fillId="0" borderId="0"/>
    <xf numFmtId="251" fontId="209" fillId="0" borderId="0"/>
    <xf numFmtId="251" fontId="208" fillId="0" borderId="0"/>
    <xf numFmtId="251" fontId="206" fillId="0" borderId="0"/>
    <xf numFmtId="202" fontId="123" fillId="0" borderId="0" applyFont="0" applyFill="0" applyBorder="0" applyAlignment="0" applyProtection="0">
      <alignment vertical="center"/>
    </xf>
    <xf numFmtId="251" fontId="207" fillId="0" borderId="0"/>
    <xf numFmtId="251" fontId="205" fillId="0" borderId="0">
      <alignment vertical="center"/>
    </xf>
    <xf numFmtId="251" fontId="206" fillId="0" borderId="0">
      <alignment vertical="center"/>
    </xf>
    <xf numFmtId="251" fontId="206" fillId="0" borderId="0"/>
    <xf numFmtId="251" fontId="205" fillId="0" borderId="0">
      <alignment vertical="center"/>
    </xf>
    <xf numFmtId="9" fontId="11" fillId="0" borderId="0" applyFont="0" applyFill="0" applyBorder="0" applyAlignment="0" applyProtection="0"/>
    <xf numFmtId="251" fontId="110" fillId="0" borderId="60">
      <alignment horizontal="center"/>
    </xf>
    <xf numFmtId="251" fontId="1" fillId="0" borderId="0">
      <alignment vertical="center"/>
    </xf>
    <xf numFmtId="251" fontId="110" fillId="0" borderId="60">
      <alignment horizont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10" fillId="0" borderId="60">
      <alignment horizont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07" fontId="4" fillId="0" borderId="0" applyFont="0" applyFill="0" applyBorder="0" applyAlignment="0" applyProtection="0">
      <alignment vertical="center"/>
    </xf>
    <xf numFmtId="251" fontId="4" fillId="0" borderId="0"/>
    <xf numFmtId="207" fontId="4" fillId="0" borderId="0" applyFont="0" applyFill="0" applyBorder="0" applyAlignment="0" applyProtection="0">
      <alignment vertical="center"/>
    </xf>
    <xf numFmtId="251" fontId="28" fillId="0" borderId="0"/>
    <xf numFmtId="251" fontId="29" fillId="0" borderId="0" applyFont="0" applyFill="0" applyBorder="0" applyAlignment="0"/>
    <xf numFmtId="251" fontId="30" fillId="0" borderId="0" applyBorder="0"/>
    <xf numFmtId="251" fontId="4" fillId="0" borderId="0"/>
    <xf numFmtId="251" fontId="31" fillId="0" borderId="15" applyNumberFormat="0" applyFill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29" fillId="0" borderId="0"/>
    <xf numFmtId="251" fontId="29" fillId="0" borderId="0"/>
    <xf numFmtId="251" fontId="29" fillId="0" borderId="0"/>
    <xf numFmtId="251" fontId="37" fillId="48" borderId="18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40" fillId="50" borderId="21" applyNumberFormat="0" applyAlignment="0" applyProtection="0">
      <alignment vertical="center"/>
    </xf>
    <xf numFmtId="251" fontId="40" fillId="50" borderId="21" applyNumberFormat="0" applyAlignment="0" applyProtection="0">
      <alignment vertical="center"/>
    </xf>
    <xf numFmtId="251" fontId="4" fillId="0" borderId="0"/>
    <xf numFmtId="251" fontId="41" fillId="49" borderId="21" applyNumberFormat="0" applyAlignment="0" applyProtection="0">
      <alignment vertical="center"/>
    </xf>
    <xf numFmtId="251" fontId="41" fillId="49" borderId="21" applyNumberFormat="0" applyAlignment="0" applyProtection="0">
      <alignment vertical="center"/>
    </xf>
    <xf numFmtId="251" fontId="30" fillId="0" borderId="0" applyBorder="0"/>
    <xf numFmtId="251" fontId="28" fillId="0" borderId="0"/>
    <xf numFmtId="251" fontId="28" fillId="0" borderId="0"/>
    <xf numFmtId="251" fontId="4" fillId="0" borderId="0" applyNumberFormat="0" applyFill="0" applyBorder="0" applyAlignment="0" applyProtection="0"/>
    <xf numFmtId="251" fontId="28" fillId="0" borderId="0"/>
    <xf numFmtId="251" fontId="30" fillId="0" borderId="0" applyBorder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2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30" fillId="0" borderId="0" applyBorder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30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30" fillId="0" borderId="0"/>
    <xf numFmtId="251" fontId="30" fillId="0" borderId="0"/>
    <xf numFmtId="251" fontId="30" fillId="0" borderId="0"/>
    <xf numFmtId="251" fontId="4" fillId="0" borderId="0" applyNumberFormat="0" applyFill="0" applyBorder="0" applyAlignment="0" applyProtection="0"/>
    <xf numFmtId="251" fontId="45" fillId="0" borderId="0"/>
    <xf numFmtId="251" fontId="45" fillId="0" borderId="0"/>
    <xf numFmtId="251" fontId="42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28" fillId="0" borderId="0"/>
    <xf numFmtId="251" fontId="28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2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6" fillId="0" borderId="0" applyNumberFormat="0" applyFill="0" applyBorder="0" applyAlignment="0" applyProtection="0"/>
    <xf numFmtId="251" fontId="42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2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6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Border="0"/>
    <xf numFmtId="251" fontId="4" fillId="0" borderId="0" applyBorder="0"/>
    <xf numFmtId="251" fontId="42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30" fillId="0" borderId="0" applyBorder="0"/>
    <xf numFmtId="251" fontId="28" fillId="0" borderId="0"/>
    <xf numFmtId="251" fontId="30" fillId="0" borderId="0" applyBorder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30" fillId="0" borderId="0" applyBorder="0"/>
    <xf numFmtId="251" fontId="28" fillId="0" borderId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4" fillId="0" borderId="0"/>
    <xf numFmtId="251" fontId="28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30" fillId="0" borderId="0" applyBorder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42" fillId="0" borderId="0"/>
    <xf numFmtId="251" fontId="28" fillId="0" borderId="0"/>
    <xf numFmtId="251" fontId="47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2" fillId="0" borderId="0"/>
    <xf numFmtId="251" fontId="30" fillId="0" borderId="0" applyBorder="0"/>
    <xf numFmtId="251" fontId="42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/>
    <xf numFmtId="251" fontId="42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6" fillId="0" borderId="0" applyNumberFormat="0" applyFill="0" applyBorder="0" applyAlignment="0" applyProtection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30" fillId="0" borderId="0" applyBorder="0"/>
    <xf numFmtId="251" fontId="4" fillId="0" borderId="0"/>
    <xf numFmtId="251" fontId="42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5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6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2" fillId="0" borderId="0"/>
    <xf numFmtId="251" fontId="4" fillId="0" borderId="0"/>
    <xf numFmtId="251" fontId="28" fillId="0" borderId="0"/>
    <xf numFmtId="251" fontId="42" fillId="0" borderId="0"/>
    <xf numFmtId="251" fontId="47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5" fillId="0" borderId="0"/>
    <xf numFmtId="251" fontId="45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7" fillId="0" borderId="0"/>
    <xf numFmtId="251" fontId="47" fillId="0" borderId="0"/>
    <xf numFmtId="251" fontId="4" fillId="0" borderId="0" applyNumberFormat="0" applyFill="0" applyBorder="0" applyAlignment="0" applyProtection="0"/>
    <xf numFmtId="251" fontId="4" fillId="0" borderId="0"/>
    <xf numFmtId="251" fontId="46" fillId="0" borderId="0" applyNumberFormat="0" applyFill="0" applyBorder="0" applyAlignment="0" applyProtection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7" fillId="0" borderId="0"/>
    <xf numFmtId="251" fontId="30" fillId="0" borderId="0" applyBorder="0"/>
    <xf numFmtId="251" fontId="47" fillId="0" borderId="0"/>
    <xf numFmtId="251" fontId="30" fillId="0" borderId="0" applyBorder="0"/>
    <xf numFmtId="251" fontId="30" fillId="0" borderId="0" applyBorder="0"/>
    <xf numFmtId="251" fontId="4" fillId="0" borderId="0" applyNumberFormat="0" applyFill="0" applyBorder="0" applyAlignment="0" applyProtection="0"/>
    <xf numFmtId="251" fontId="4" fillId="0" borderId="0"/>
    <xf numFmtId="251" fontId="28" fillId="0" borderId="0"/>
    <xf numFmtId="251" fontId="45" fillId="0" borderId="0"/>
    <xf numFmtId="251" fontId="42" fillId="0" borderId="0"/>
    <xf numFmtId="251" fontId="4" fillId="0" borderId="0"/>
    <xf numFmtId="251" fontId="30" fillId="0" borderId="0"/>
    <xf numFmtId="251" fontId="30" fillId="0" borderId="0"/>
    <xf numFmtId="251" fontId="30" fillId="0" borderId="0"/>
    <xf numFmtId="251" fontId="4" fillId="0" borderId="0"/>
    <xf numFmtId="251" fontId="42" fillId="0" borderId="0"/>
    <xf numFmtId="251" fontId="42" fillId="0" borderId="0"/>
    <xf numFmtId="251" fontId="45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5" fillId="0" borderId="0"/>
    <xf numFmtId="251" fontId="28" fillId="0" borderId="0"/>
    <xf numFmtId="251" fontId="42" fillId="0" borderId="0"/>
    <xf numFmtId="251" fontId="30" fillId="0" borderId="0"/>
    <xf numFmtId="251" fontId="28" fillId="0" borderId="0"/>
    <xf numFmtId="251" fontId="4" fillId="0" borderId="0"/>
    <xf numFmtId="251" fontId="42" fillId="0" borderId="0"/>
    <xf numFmtId="251" fontId="45" fillId="0" borderId="0"/>
    <xf numFmtId="251" fontId="42" fillId="0" borderId="0"/>
    <xf numFmtId="251" fontId="30" fillId="0" borderId="0"/>
    <xf numFmtId="251" fontId="42" fillId="0" borderId="0"/>
    <xf numFmtId="251" fontId="30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5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30" fillId="0" borderId="0"/>
    <xf numFmtId="251" fontId="30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8" fillId="0" borderId="0" applyNumberFormat="0" applyFill="0" applyBorder="0" applyAlignment="0" applyProtection="0">
      <alignment vertical="top"/>
      <protection locked="0"/>
    </xf>
    <xf numFmtId="251" fontId="30" fillId="0" borderId="0"/>
    <xf numFmtId="251" fontId="4" fillId="0" borderId="0"/>
    <xf numFmtId="251" fontId="49" fillId="0" borderId="0"/>
    <xf numFmtId="251" fontId="49" fillId="0" borderId="0"/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1" fillId="18" borderId="0" applyNumberFormat="0" applyBorder="0" applyAlignment="0" applyProtection="0"/>
    <xf numFmtId="251" fontId="1" fillId="18" borderId="0" applyNumberFormat="0" applyBorder="0" applyAlignment="0" applyProtection="0"/>
    <xf numFmtId="251" fontId="1" fillId="22" borderId="0" applyNumberFormat="0" applyBorder="0" applyAlignment="0" applyProtection="0"/>
    <xf numFmtId="251" fontId="1" fillId="22" borderId="0" applyNumberFormat="0" applyBorder="0" applyAlignment="0" applyProtection="0"/>
    <xf numFmtId="251" fontId="1" fillId="26" borderId="0" applyNumberFormat="0" applyBorder="0" applyAlignment="0" applyProtection="0"/>
    <xf numFmtId="251" fontId="1" fillId="26" borderId="0" applyNumberFormat="0" applyBorder="0" applyAlignment="0" applyProtection="0"/>
    <xf numFmtId="251" fontId="1" fillId="30" borderId="0" applyNumberFormat="0" applyBorder="0" applyAlignment="0" applyProtection="0"/>
    <xf numFmtId="251" fontId="1" fillId="30" borderId="0" applyNumberFormat="0" applyBorder="0" applyAlignment="0" applyProtection="0"/>
    <xf numFmtId="251" fontId="1" fillId="34" borderId="0" applyNumberFormat="0" applyBorder="0" applyAlignment="0" applyProtection="0"/>
    <xf numFmtId="251" fontId="1" fillId="34" borderId="0" applyNumberFormat="0" applyBorder="0" applyAlignment="0" applyProtection="0"/>
    <xf numFmtId="251" fontId="1" fillId="38" borderId="0" applyNumberFormat="0" applyBorder="0" applyAlignment="0" applyProtection="0"/>
    <xf numFmtId="251" fontId="1" fillId="38" borderId="0" applyNumberFormat="0" applyBorder="0" applyAlignment="0" applyProtection="0"/>
    <xf numFmtId="251" fontId="51" fillId="53" borderId="0" applyNumberFormat="0" applyBorder="0" applyAlignment="0" applyProtection="0"/>
    <xf numFmtId="251" fontId="51" fillId="54" borderId="0" applyNumberFormat="0" applyBorder="0" applyAlignment="0" applyProtection="0"/>
    <xf numFmtId="251" fontId="51" fillId="55" borderId="0" applyNumberFormat="0" applyBorder="0" applyAlignment="0" applyProtection="0"/>
    <xf numFmtId="251" fontId="51" fillId="56" borderId="0" applyNumberFormat="0" applyBorder="0" applyAlignment="0" applyProtection="0"/>
    <xf numFmtId="251" fontId="51" fillId="52" borderId="0" applyNumberFormat="0" applyBorder="0" applyAlignment="0" applyProtection="0"/>
    <xf numFmtId="251" fontId="51" fillId="57" borderId="0" applyNumberFormat="0" applyBorder="0" applyAlignment="0" applyProtection="0"/>
    <xf numFmtId="251" fontId="52" fillId="53" borderId="0" applyNumberFormat="0" applyBorder="0" applyAlignment="0" applyProtection="0">
      <alignment vertical="center"/>
    </xf>
    <xf numFmtId="251" fontId="52" fillId="54" borderId="0" applyNumberFormat="0" applyBorder="0" applyAlignment="0" applyProtection="0">
      <alignment vertical="center"/>
    </xf>
    <xf numFmtId="251" fontId="52" fillId="55" borderId="0" applyNumberFormat="0" applyBorder="0" applyAlignment="0" applyProtection="0">
      <alignment vertical="center"/>
    </xf>
    <xf numFmtId="251" fontId="52" fillId="56" borderId="0" applyNumberFormat="0" applyBorder="0" applyAlignment="0" applyProtection="0">
      <alignment vertical="center"/>
    </xf>
    <xf numFmtId="251" fontId="52" fillId="52" borderId="0" applyNumberFormat="0" applyBorder="0" applyAlignment="0" applyProtection="0">
      <alignment vertical="center"/>
    </xf>
    <xf numFmtId="251" fontId="52" fillId="57" borderId="0" applyNumberFormat="0" applyBorder="0" applyAlignment="0" applyProtection="0">
      <alignment vertical="center"/>
    </xf>
    <xf numFmtId="251" fontId="1" fillId="18" borderId="0" applyNumberFormat="0" applyBorder="0" applyAlignment="0" applyProtection="0">
      <alignment vertical="center"/>
    </xf>
    <xf numFmtId="251" fontId="1" fillId="18" borderId="0" applyNumberFormat="0" applyBorder="0" applyAlignment="0" applyProtection="0">
      <alignment vertical="center"/>
    </xf>
    <xf numFmtId="251" fontId="1" fillId="22" borderId="0" applyNumberFormat="0" applyBorder="0" applyAlignment="0" applyProtection="0">
      <alignment vertical="center"/>
    </xf>
    <xf numFmtId="251" fontId="1" fillId="22" borderId="0" applyNumberFormat="0" applyBorder="0" applyAlignment="0" applyProtection="0">
      <alignment vertical="center"/>
    </xf>
    <xf numFmtId="251" fontId="1" fillId="26" borderId="0" applyNumberFormat="0" applyBorder="0" applyAlignment="0" applyProtection="0">
      <alignment vertical="center"/>
    </xf>
    <xf numFmtId="251" fontId="1" fillId="26" borderId="0" applyNumberFormat="0" applyBorder="0" applyAlignment="0" applyProtection="0">
      <alignment vertical="center"/>
    </xf>
    <xf numFmtId="251" fontId="1" fillId="30" borderId="0" applyNumberFormat="0" applyBorder="0" applyAlignment="0" applyProtection="0">
      <alignment vertical="center"/>
    </xf>
    <xf numFmtId="251" fontId="1" fillId="30" borderId="0" applyNumberFormat="0" applyBorder="0" applyAlignment="0" applyProtection="0">
      <alignment vertical="center"/>
    </xf>
    <xf numFmtId="251" fontId="1" fillId="34" borderId="0" applyNumberFormat="0" applyBorder="0" applyAlignment="0" applyProtection="0">
      <alignment vertical="center"/>
    </xf>
    <xf numFmtId="251" fontId="1" fillId="34" borderId="0" applyNumberFormat="0" applyBorder="0" applyAlignment="0" applyProtection="0">
      <alignment vertical="center"/>
    </xf>
    <xf numFmtId="251" fontId="1" fillId="38" borderId="0" applyNumberFormat="0" applyBorder="0" applyAlignment="0" applyProtection="0">
      <alignment vertical="center"/>
    </xf>
    <xf numFmtId="251" fontId="1" fillId="38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1" fillId="19" borderId="0" applyNumberFormat="0" applyBorder="0" applyAlignment="0" applyProtection="0"/>
    <xf numFmtId="251" fontId="1" fillId="19" borderId="0" applyNumberFormat="0" applyBorder="0" applyAlignment="0" applyProtection="0"/>
    <xf numFmtId="251" fontId="1" fillId="23" borderId="0" applyNumberFormat="0" applyBorder="0" applyAlignment="0" applyProtection="0"/>
    <xf numFmtId="251" fontId="1" fillId="23" borderId="0" applyNumberFormat="0" applyBorder="0" applyAlignment="0" applyProtection="0"/>
    <xf numFmtId="251" fontId="1" fillId="27" borderId="0" applyNumberFormat="0" applyBorder="0" applyAlignment="0" applyProtection="0"/>
    <xf numFmtId="251" fontId="1" fillId="27" borderId="0" applyNumberFormat="0" applyBorder="0" applyAlignment="0" applyProtection="0"/>
    <xf numFmtId="251" fontId="1" fillId="31" borderId="0" applyNumberFormat="0" applyBorder="0" applyAlignment="0" applyProtection="0"/>
    <xf numFmtId="251" fontId="1" fillId="31" borderId="0" applyNumberFormat="0" applyBorder="0" applyAlignment="0" applyProtection="0"/>
    <xf numFmtId="251" fontId="1" fillId="35" borderId="0" applyNumberFormat="0" applyBorder="0" applyAlignment="0" applyProtection="0"/>
    <xf numFmtId="251" fontId="1" fillId="35" borderId="0" applyNumberFormat="0" applyBorder="0" applyAlignment="0" applyProtection="0"/>
    <xf numFmtId="251" fontId="1" fillId="39" borderId="0" applyNumberFormat="0" applyBorder="0" applyAlignment="0" applyProtection="0"/>
    <xf numFmtId="251" fontId="1" fillId="39" borderId="0" applyNumberFormat="0" applyBorder="0" applyAlignment="0" applyProtection="0"/>
    <xf numFmtId="251" fontId="51" fillId="60" borderId="0" applyNumberFormat="0" applyBorder="0" applyAlignment="0" applyProtection="0"/>
    <xf numFmtId="251" fontId="51" fillId="58" borderId="0" applyNumberFormat="0" applyBorder="0" applyAlignment="0" applyProtection="0"/>
    <xf numFmtId="251" fontId="51" fillId="61" borderId="0" applyNumberFormat="0" applyBorder="0" applyAlignment="0" applyProtection="0"/>
    <xf numFmtId="251" fontId="51" fillId="56" borderId="0" applyNumberFormat="0" applyBorder="0" applyAlignment="0" applyProtection="0"/>
    <xf numFmtId="251" fontId="51" fillId="60" borderId="0" applyNumberFormat="0" applyBorder="0" applyAlignment="0" applyProtection="0"/>
    <xf numFmtId="251" fontId="51" fillId="62" borderId="0" applyNumberFormat="0" applyBorder="0" applyAlignment="0" applyProtection="0"/>
    <xf numFmtId="251" fontId="52" fillId="60" borderId="0" applyNumberFormat="0" applyBorder="0" applyAlignment="0" applyProtection="0">
      <alignment vertical="center"/>
    </xf>
    <xf numFmtId="251" fontId="52" fillId="58" borderId="0" applyNumberFormat="0" applyBorder="0" applyAlignment="0" applyProtection="0">
      <alignment vertical="center"/>
    </xf>
    <xf numFmtId="251" fontId="52" fillId="61" borderId="0" applyNumberFormat="0" applyBorder="0" applyAlignment="0" applyProtection="0">
      <alignment vertical="center"/>
    </xf>
    <xf numFmtId="251" fontId="52" fillId="56" borderId="0" applyNumberFormat="0" applyBorder="0" applyAlignment="0" applyProtection="0">
      <alignment vertical="center"/>
    </xf>
    <xf numFmtId="251" fontId="52" fillId="60" borderId="0" applyNumberFormat="0" applyBorder="0" applyAlignment="0" applyProtection="0">
      <alignment vertical="center"/>
    </xf>
    <xf numFmtId="251" fontId="52" fillId="62" borderId="0" applyNumberFormat="0" applyBorder="0" applyAlignment="0" applyProtection="0">
      <alignment vertical="center"/>
    </xf>
    <xf numFmtId="251" fontId="1" fillId="19" borderId="0" applyNumberFormat="0" applyBorder="0" applyAlignment="0" applyProtection="0">
      <alignment vertical="center"/>
    </xf>
    <xf numFmtId="251" fontId="1" fillId="19" borderId="0" applyNumberFormat="0" applyBorder="0" applyAlignment="0" applyProtection="0">
      <alignment vertical="center"/>
    </xf>
    <xf numFmtId="251" fontId="1" fillId="23" borderId="0" applyNumberFormat="0" applyBorder="0" applyAlignment="0" applyProtection="0">
      <alignment vertical="center"/>
    </xf>
    <xf numFmtId="251" fontId="1" fillId="23" borderId="0" applyNumberFormat="0" applyBorder="0" applyAlignment="0" applyProtection="0">
      <alignment vertical="center"/>
    </xf>
    <xf numFmtId="251" fontId="1" fillId="27" borderId="0" applyNumberFormat="0" applyBorder="0" applyAlignment="0" applyProtection="0">
      <alignment vertical="center"/>
    </xf>
    <xf numFmtId="251" fontId="1" fillId="27" borderId="0" applyNumberFormat="0" applyBorder="0" applyAlignment="0" applyProtection="0">
      <alignment vertical="center"/>
    </xf>
    <xf numFmtId="251" fontId="1" fillId="31" borderId="0" applyNumberFormat="0" applyBorder="0" applyAlignment="0" applyProtection="0">
      <alignment vertical="center"/>
    </xf>
    <xf numFmtId="251" fontId="1" fillId="31" borderId="0" applyNumberFormat="0" applyBorder="0" applyAlignment="0" applyProtection="0">
      <alignment vertical="center"/>
    </xf>
    <xf numFmtId="251" fontId="1" fillId="35" borderId="0" applyNumberFormat="0" applyBorder="0" applyAlignment="0" applyProtection="0">
      <alignment vertical="center"/>
    </xf>
    <xf numFmtId="251" fontId="1" fillId="35" borderId="0" applyNumberFormat="0" applyBorder="0" applyAlignment="0" applyProtection="0">
      <alignment vertical="center"/>
    </xf>
    <xf numFmtId="251" fontId="1" fillId="39" borderId="0" applyNumberFormat="0" applyBorder="0" applyAlignment="0" applyProtection="0">
      <alignment vertical="center"/>
    </xf>
    <xf numFmtId="251" fontId="1" fillId="39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26" fillId="20" borderId="0" applyNumberFormat="0" applyBorder="0" applyAlignment="0" applyProtection="0"/>
    <xf numFmtId="251" fontId="26" fillId="20" borderId="0" applyNumberFormat="0" applyBorder="0" applyAlignment="0" applyProtection="0"/>
    <xf numFmtId="251" fontId="26" fillId="24" borderId="0" applyNumberFormat="0" applyBorder="0" applyAlignment="0" applyProtection="0"/>
    <xf numFmtId="251" fontId="26" fillId="24" borderId="0" applyNumberFormat="0" applyBorder="0" applyAlignment="0" applyProtection="0"/>
    <xf numFmtId="251" fontId="26" fillId="28" borderId="0" applyNumberFormat="0" applyBorder="0" applyAlignment="0" applyProtection="0"/>
    <xf numFmtId="251" fontId="26" fillId="28" borderId="0" applyNumberFormat="0" applyBorder="0" applyAlignment="0" applyProtection="0"/>
    <xf numFmtId="251" fontId="26" fillId="32" borderId="0" applyNumberFormat="0" applyBorder="0" applyAlignment="0" applyProtection="0"/>
    <xf numFmtId="251" fontId="26" fillId="32" borderId="0" applyNumberFormat="0" applyBorder="0" applyAlignment="0" applyProtection="0"/>
    <xf numFmtId="251" fontId="26" fillId="36" borderId="0" applyNumberFormat="0" applyBorder="0" applyAlignment="0" applyProtection="0"/>
    <xf numFmtId="251" fontId="26" fillId="36" borderId="0" applyNumberFormat="0" applyBorder="0" applyAlignment="0" applyProtection="0"/>
    <xf numFmtId="251" fontId="26" fillId="40" borderId="0" applyNumberFormat="0" applyBorder="0" applyAlignment="0" applyProtection="0"/>
    <xf numFmtId="251" fontId="26" fillId="40" borderId="0" applyNumberFormat="0" applyBorder="0" applyAlignment="0" applyProtection="0"/>
    <xf numFmtId="251" fontId="53" fillId="63" borderId="0" applyNumberFormat="0" applyBorder="0" applyAlignment="0" applyProtection="0"/>
    <xf numFmtId="251" fontId="53" fillId="58" borderId="0" applyNumberFormat="0" applyBorder="0" applyAlignment="0" applyProtection="0"/>
    <xf numFmtId="251" fontId="53" fillId="61" borderId="0" applyNumberFormat="0" applyBorder="0" applyAlignment="0" applyProtection="0"/>
    <xf numFmtId="251" fontId="53" fillId="64" borderId="0" applyNumberFormat="0" applyBorder="0" applyAlignment="0" applyProtection="0"/>
    <xf numFmtId="251" fontId="53" fillId="43" borderId="0" applyNumberFormat="0" applyBorder="0" applyAlignment="0" applyProtection="0"/>
    <xf numFmtId="251" fontId="53" fillId="65" borderId="0" applyNumberFormat="0" applyBorder="0" applyAlignment="0" applyProtection="0"/>
    <xf numFmtId="251" fontId="54" fillId="63" borderId="0" applyNumberFormat="0" applyBorder="0" applyAlignment="0" applyProtection="0">
      <alignment vertical="center"/>
    </xf>
    <xf numFmtId="251" fontId="54" fillId="58" borderId="0" applyNumberFormat="0" applyBorder="0" applyAlignment="0" applyProtection="0">
      <alignment vertical="center"/>
    </xf>
    <xf numFmtId="251" fontId="54" fillId="61" borderId="0" applyNumberFormat="0" applyBorder="0" applyAlignment="0" applyProtection="0">
      <alignment vertical="center"/>
    </xf>
    <xf numFmtId="251" fontId="54" fillId="64" borderId="0" applyNumberFormat="0" applyBorder="0" applyAlignment="0" applyProtection="0">
      <alignment vertical="center"/>
    </xf>
    <xf numFmtId="251" fontId="54" fillId="43" borderId="0" applyNumberFormat="0" applyBorder="0" applyAlignment="0" applyProtection="0">
      <alignment vertical="center"/>
    </xf>
    <xf numFmtId="251" fontId="54" fillId="65" borderId="0" applyNumberFormat="0" applyBorder="0" applyAlignment="0" applyProtection="0">
      <alignment vertical="center"/>
    </xf>
    <xf numFmtId="251" fontId="26" fillId="20" borderId="0" applyNumberFormat="0" applyBorder="0" applyAlignment="0" applyProtection="0">
      <alignment vertical="center"/>
    </xf>
    <xf numFmtId="251" fontId="26" fillId="20" borderId="0" applyNumberFormat="0" applyBorder="0" applyAlignment="0" applyProtection="0">
      <alignment vertical="center"/>
    </xf>
    <xf numFmtId="251" fontId="26" fillId="24" borderId="0" applyNumberFormat="0" applyBorder="0" applyAlignment="0" applyProtection="0">
      <alignment vertical="center"/>
    </xf>
    <xf numFmtId="251" fontId="26" fillId="24" borderId="0" applyNumberFormat="0" applyBorder="0" applyAlignment="0" applyProtection="0">
      <alignment vertical="center"/>
    </xf>
    <xf numFmtId="251" fontId="26" fillId="28" borderId="0" applyNumberFormat="0" applyBorder="0" applyAlignment="0" applyProtection="0">
      <alignment vertical="center"/>
    </xf>
    <xf numFmtId="251" fontId="26" fillId="28" borderId="0" applyNumberFormat="0" applyBorder="0" applyAlignment="0" applyProtection="0">
      <alignment vertical="center"/>
    </xf>
    <xf numFmtId="251" fontId="26" fillId="32" borderId="0" applyNumberFormat="0" applyBorder="0" applyAlignment="0" applyProtection="0">
      <alignment vertical="center"/>
    </xf>
    <xf numFmtId="251" fontId="26" fillId="32" borderId="0" applyNumberFormat="0" applyBorder="0" applyAlignment="0" applyProtection="0">
      <alignment vertical="center"/>
    </xf>
    <xf numFmtId="251" fontId="26" fillId="36" borderId="0" applyNumberFormat="0" applyBorder="0" applyAlignment="0" applyProtection="0">
      <alignment vertical="center"/>
    </xf>
    <xf numFmtId="251" fontId="26" fillId="36" borderId="0" applyNumberFormat="0" applyBorder="0" applyAlignment="0" applyProtection="0">
      <alignment vertical="center"/>
    </xf>
    <xf numFmtId="251" fontId="26" fillId="40" borderId="0" applyNumberFormat="0" applyBorder="0" applyAlignment="0" applyProtection="0">
      <alignment vertical="center"/>
    </xf>
    <xf numFmtId="251" fontId="26" fillId="40" borderId="0" applyNumberFormat="0" applyBorder="0" applyAlignment="0" applyProtection="0">
      <alignment vertical="center"/>
    </xf>
    <xf numFmtId="251" fontId="4" fillId="0" borderId="0"/>
    <xf numFmtId="251" fontId="4" fillId="0" borderId="0"/>
    <xf numFmtId="251" fontId="42" fillId="0" borderId="0"/>
    <xf numFmtId="251" fontId="26" fillId="17" borderId="0" applyNumberFormat="0" applyBorder="0" applyAlignment="0" applyProtection="0"/>
    <xf numFmtId="251" fontId="26" fillId="17" borderId="0" applyNumberFormat="0" applyBorder="0" applyAlignment="0" applyProtection="0"/>
    <xf numFmtId="251" fontId="57" fillId="44" borderId="0" applyNumberFormat="0" applyBorder="0" applyAlignment="0" applyProtection="0"/>
    <xf numFmtId="251" fontId="26" fillId="21" borderId="0" applyNumberFormat="0" applyBorder="0" applyAlignment="0" applyProtection="0"/>
    <xf numFmtId="251" fontId="26" fillId="25" borderId="0" applyNumberFormat="0" applyBorder="0" applyAlignment="0" applyProtection="0"/>
    <xf numFmtId="251" fontId="26" fillId="25" borderId="0" applyNumberFormat="0" applyBorder="0" applyAlignment="0" applyProtection="0"/>
    <xf numFmtId="251" fontId="26" fillId="29" borderId="0" applyNumberFormat="0" applyBorder="0" applyAlignment="0" applyProtection="0"/>
    <xf numFmtId="251" fontId="26" fillId="29" borderId="0" applyNumberFormat="0" applyBorder="0" applyAlignment="0" applyProtection="0"/>
    <xf numFmtId="251" fontId="26" fillId="33" borderId="0" applyNumberFormat="0" applyBorder="0" applyAlignment="0" applyProtection="0"/>
    <xf numFmtId="251" fontId="26" fillId="33" borderId="0" applyNumberFormat="0" applyBorder="0" applyAlignment="0" applyProtection="0"/>
    <xf numFmtId="251" fontId="26" fillId="37" borderId="0" applyNumberFormat="0" applyBorder="0" applyAlignment="0" applyProtection="0"/>
    <xf numFmtId="251" fontId="26" fillId="37" borderId="0" applyNumberFormat="0" applyBorder="0" applyAlignment="0" applyProtection="0"/>
    <xf numFmtId="251" fontId="53" fillId="66" borderId="0" applyNumberFormat="0" applyBorder="0" applyAlignment="0" applyProtection="0"/>
    <xf numFmtId="251" fontId="53" fillId="44" borderId="0" applyNumberFormat="0" applyBorder="0" applyAlignment="0" applyProtection="0"/>
    <xf numFmtId="251" fontId="53" fillId="45" borderId="0" applyNumberFormat="0" applyBorder="0" applyAlignment="0" applyProtection="0"/>
    <xf numFmtId="251" fontId="53" fillId="64" borderId="0" applyNumberFormat="0" applyBorder="0" applyAlignment="0" applyProtection="0"/>
    <xf numFmtId="251" fontId="53" fillId="43" borderId="0" applyNumberFormat="0" applyBorder="0" applyAlignment="0" applyProtection="0"/>
    <xf numFmtId="251" fontId="53" fillId="47" borderId="0" applyNumberFormat="0" applyBorder="0" applyAlignment="0" applyProtection="0"/>
    <xf numFmtId="251" fontId="59" fillId="0" borderId="0">
      <alignment horizontal="right"/>
    </xf>
    <xf numFmtId="251" fontId="60" fillId="0" borderId="0">
      <alignment horizontal="center" wrapText="1"/>
      <protection locked="0"/>
    </xf>
    <xf numFmtId="251" fontId="61" fillId="50" borderId="19" applyNumberFormat="0" applyAlignment="0" applyProtection="0"/>
    <xf numFmtId="251" fontId="62" fillId="0" borderId="0"/>
    <xf numFmtId="251" fontId="12" fillId="0" borderId="0"/>
    <xf numFmtId="251" fontId="4" fillId="50" borderId="0" applyNumberFormat="0" applyFont="0" applyAlignment="0"/>
    <xf numFmtId="251" fontId="63" fillId="54" borderId="0" applyNumberFormat="0" applyBorder="0" applyAlignment="0" applyProtection="0"/>
    <xf numFmtId="251" fontId="63" fillId="54" borderId="0" applyNumberFormat="0" applyBorder="0" applyAlignment="0" applyProtection="0"/>
    <xf numFmtId="251" fontId="64" fillId="50" borderId="21" applyNumberFormat="0" applyAlignment="0" applyProtection="0"/>
    <xf numFmtId="251" fontId="4" fillId="0" borderId="0" applyNumberFormat="0" applyFont="0" applyAlignment="0" applyProtection="0"/>
    <xf numFmtId="251" fontId="66" fillId="0" borderId="0" applyNumberFormat="0" applyFill="0" applyBorder="0" applyAlignment="0" applyProtection="0"/>
    <xf numFmtId="251" fontId="67" fillId="0" borderId="23" applyNumberFormat="0" applyFill="0" applyAlignment="0" applyProtection="0"/>
    <xf numFmtId="251" fontId="4" fillId="0" borderId="24" applyNumberFormat="0" applyFont="0" applyFill="0" applyAlignment="0" applyProtection="0"/>
    <xf numFmtId="251" fontId="4" fillId="0" borderId="0" applyFill="0" applyBorder="0" applyAlignment="0"/>
    <xf numFmtId="251" fontId="20" fillId="14" borderId="9" applyNumberFormat="0" applyAlignment="0" applyProtection="0"/>
    <xf numFmtId="251" fontId="20" fillId="14" borderId="9" applyNumberFormat="0" applyAlignment="0" applyProtection="0"/>
    <xf numFmtId="251" fontId="71" fillId="0" borderId="0"/>
    <xf numFmtId="251" fontId="22" fillId="15" borderId="12" applyNumberFormat="0" applyAlignment="0" applyProtection="0"/>
    <xf numFmtId="251" fontId="22" fillId="15" borderId="12" applyNumberFormat="0" applyAlignment="0" applyProtection="0"/>
    <xf numFmtId="251" fontId="74" fillId="0" borderId="0" applyNumberFormat="0" applyFill="0" applyBorder="0" applyAlignment="0" applyProtection="0">
      <alignment vertical="top"/>
      <protection locked="0"/>
    </xf>
    <xf numFmtId="251" fontId="75" fillId="0" borderId="23" applyNumberFormat="0" applyFill="0" applyBorder="0" applyAlignment="0" applyProtection="0">
      <alignment horizontal="center"/>
    </xf>
    <xf numFmtId="251" fontId="49" fillId="0" borderId="0">
      <alignment horizontal="center" wrapText="1"/>
      <protection hidden="1"/>
    </xf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60" fillId="0" borderId="0"/>
    <xf numFmtId="251" fontId="60" fillId="0" borderId="0"/>
    <xf numFmtId="43" fontId="1" fillId="0" borderId="0" applyFont="0" applyFill="0" applyBorder="0" applyAlignment="0" applyProtection="0">
      <alignment vertical="center"/>
    </xf>
    <xf numFmtId="251" fontId="80" fillId="0" borderId="0" applyNumberFormat="0" applyFill="0" applyBorder="0" applyAlignment="0" applyProtection="0"/>
    <xf numFmtId="251" fontId="81" fillId="67" borderId="0" applyNumberFormat="0" applyFill="0" applyBorder="0" applyAlignment="0"/>
    <xf numFmtId="251" fontId="82" fillId="68" borderId="0">
      <alignment horizontal="center" vertical="center" wrapText="1"/>
    </xf>
    <xf numFmtId="251" fontId="84" fillId="0" borderId="0" applyNumberFormat="0" applyAlignment="0">
      <alignment horizontal="left"/>
    </xf>
    <xf numFmtId="251" fontId="70" fillId="0" borderId="0" applyNumberFormat="0" applyAlignment="0"/>
    <xf numFmtId="251" fontId="4" fillId="0" borderId="0" applyFill="0" applyBorder="0">
      <alignment horizontal="right"/>
      <protection locked="0"/>
    </xf>
    <xf numFmtId="251" fontId="60" fillId="0" borderId="0"/>
    <xf numFmtId="251" fontId="60" fillId="0" borderId="0"/>
    <xf numFmtId="251" fontId="80" fillId="0" borderId="0" applyNumberFormat="0" applyFill="0" applyBorder="0" applyAlignment="0" applyProtection="0"/>
    <xf numFmtId="251" fontId="49" fillId="0" borderId="0" applyFont="0" applyFill="0" applyBorder="0" applyAlignment="0">
      <protection locked="0"/>
    </xf>
    <xf numFmtId="251" fontId="93" fillId="57" borderId="21" applyNumberFormat="0" applyAlignment="0" applyProtection="0"/>
    <xf numFmtId="251" fontId="4" fillId="0" borderId="0" applyFill="0" applyBorder="0" applyAlignment="0"/>
    <xf numFmtId="251" fontId="94" fillId="0" borderId="0" applyNumberFormat="0" applyAlignment="0">
      <alignment horizontal="left"/>
    </xf>
    <xf numFmtId="251" fontId="95" fillId="0" borderId="29" applyNumberFormat="0" applyFill="0" applyAlignment="0" applyProtection="0"/>
    <xf numFmtId="251" fontId="96" fillId="0" borderId="0" applyNumberForma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24" fillId="0" borderId="0" applyNumberFormat="0" applyFill="0" applyBorder="0" applyAlignment="0" applyProtection="0"/>
    <xf numFmtId="251" fontId="24" fillId="0" borderId="0" applyNumberFormat="0" applyFill="0" applyBorder="0" applyAlignment="0" applyProtection="0"/>
    <xf numFmtId="251" fontId="97" fillId="0" borderId="0">
      <protection locked="0"/>
    </xf>
    <xf numFmtId="251" fontId="97" fillId="0" borderId="0">
      <protection locked="0"/>
    </xf>
    <xf numFmtId="251" fontId="98" fillId="0" borderId="0">
      <protection locked="0"/>
    </xf>
    <xf numFmtId="251" fontId="97" fillId="0" borderId="0">
      <protection locked="0"/>
    </xf>
    <xf numFmtId="251" fontId="99" fillId="0" borderId="0">
      <protection locked="0"/>
    </xf>
    <xf numFmtId="251" fontId="100" fillId="0" borderId="0">
      <protection locked="0"/>
    </xf>
    <xf numFmtId="251" fontId="101" fillId="0" borderId="0">
      <protection locked="0"/>
    </xf>
    <xf numFmtId="251" fontId="30" fillId="0" borderId="30" applyBorder="0"/>
    <xf numFmtId="251" fontId="102" fillId="0" borderId="0" applyNumberFormat="0" applyFill="0" applyBorder="0" applyAlignment="0" applyProtection="0"/>
    <xf numFmtId="251" fontId="103" fillId="55" borderId="0" applyNumberFormat="0" applyBorder="0" applyAlignment="0" applyProtection="0"/>
    <xf numFmtId="251" fontId="103" fillId="55" borderId="0" applyNumberFormat="0" applyBorder="0" applyAlignment="0" applyProtection="0"/>
    <xf numFmtId="251" fontId="104" fillId="55" borderId="0" applyNumberFormat="0" applyBorder="0" applyAlignment="0" applyProtection="0"/>
    <xf numFmtId="251" fontId="103" fillId="55" borderId="0" applyNumberFormat="0" applyBorder="0" applyAlignment="0" applyProtection="0"/>
    <xf numFmtId="251" fontId="105" fillId="0" borderId="0">
      <alignment horizontal="left"/>
    </xf>
    <xf numFmtId="251" fontId="106" fillId="71" borderId="0">
      <alignment horizontal="center"/>
    </xf>
    <xf numFmtId="251" fontId="106" fillId="71" borderId="0">
      <alignment horizontal="center"/>
    </xf>
    <xf numFmtId="251" fontId="107" fillId="0" borderId="31" applyNumberFormat="0" applyAlignment="0" applyProtection="0">
      <alignment horizontal="left" vertical="center"/>
    </xf>
    <xf numFmtId="251" fontId="107" fillId="0" borderId="5">
      <alignment horizontal="left" vertical="center"/>
    </xf>
    <xf numFmtId="251" fontId="108" fillId="0" borderId="6" applyNumberFormat="0" applyFill="0" applyAlignment="0" applyProtection="0"/>
    <xf numFmtId="251" fontId="14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9" fillId="0" borderId="7" applyNumberFormat="0" applyFill="0" applyAlignment="0" applyProtection="0"/>
    <xf numFmtId="251" fontId="15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6" fillId="0" borderId="8" applyNumberFormat="0" applyFill="0" applyAlignment="0" applyProtection="0"/>
    <xf numFmtId="251" fontId="16" fillId="0" borderId="8" applyNumberFormat="0" applyFill="0" applyAlignment="0" applyProtection="0"/>
    <xf numFmtId="251" fontId="16" fillId="0" borderId="0" applyNumberFormat="0" applyFill="0" applyBorder="0" applyAlignment="0" applyProtection="0"/>
    <xf numFmtId="251" fontId="16" fillId="0" borderId="0" applyNumberFormat="0" applyFill="0" applyBorder="0" applyAlignment="0" applyProtection="0"/>
    <xf numFmtId="251" fontId="110" fillId="0" borderId="60">
      <alignment horizontal="center"/>
    </xf>
    <xf numFmtId="251" fontId="110" fillId="0" borderId="0">
      <alignment horizontal="center"/>
    </xf>
    <xf numFmtId="251" fontId="74" fillId="0" borderId="0" applyNumberFormat="0" applyFill="0" applyBorder="0" applyAlignment="0" applyProtection="0">
      <alignment vertical="top"/>
      <protection locked="0"/>
    </xf>
    <xf numFmtId="251" fontId="18" fillId="13" borderId="9" applyNumberFormat="0" applyAlignment="0" applyProtection="0"/>
    <xf numFmtId="251" fontId="18" fillId="13" borderId="9" applyNumberFormat="0" applyAlignment="0" applyProtection="0"/>
    <xf numFmtId="251" fontId="113" fillId="0" borderId="0" applyNumberFormat="0" applyFill="0" applyBorder="0" applyAlignment="0">
      <protection locked="0"/>
    </xf>
    <xf numFmtId="251" fontId="112" fillId="0" borderId="0">
      <protection locked="0"/>
    </xf>
    <xf numFmtId="251" fontId="4" fillId="0" borderId="0" applyFill="0" applyBorder="0">
      <alignment horizontal="right"/>
      <protection locked="0"/>
    </xf>
    <xf numFmtId="251" fontId="68" fillId="74" borderId="34">
      <alignment horizontal="left" vertical="center" wrapText="1"/>
    </xf>
    <xf numFmtId="251" fontId="115" fillId="75" borderId="0" applyNumberFormat="0" applyAlignment="0" applyProtection="0"/>
    <xf numFmtId="251" fontId="116" fillId="18" borderId="0" applyNumberFormat="0" applyFont="0" applyAlignment="0" applyProtection="0">
      <alignment wrapText="1"/>
    </xf>
    <xf numFmtId="251" fontId="116" fillId="18" borderId="0" applyNumberFormat="0" applyFont="0" applyAlignment="0" applyProtection="0">
      <alignment wrapText="1"/>
    </xf>
    <xf numFmtId="251" fontId="116" fillId="18" borderId="0" applyNumberFormat="0" applyFont="0" applyAlignment="0" applyProtection="0">
      <alignment wrapText="1"/>
    </xf>
    <xf numFmtId="251" fontId="117" fillId="18" borderId="0" applyNumberFormat="0" applyFont="0" applyAlignment="0" applyProtection="0">
      <alignment wrapText="1"/>
    </xf>
    <xf numFmtId="251" fontId="116" fillId="76" borderId="35" applyNumberFormat="0" applyFont="0" applyAlignment="0" applyProtection="0">
      <alignment wrapText="1"/>
    </xf>
    <xf numFmtId="251" fontId="115" fillId="75" borderId="0" applyNumberFormat="0" applyAlignment="0" applyProtection="0"/>
    <xf numFmtId="251" fontId="118" fillId="77" borderId="36" applyNumberFormat="0" applyAlignment="0" applyProtection="0">
      <alignment horizontal="center" vertical="center" wrapText="1"/>
    </xf>
    <xf numFmtId="251" fontId="118" fillId="77" borderId="36" applyNumberFormat="0" applyAlignment="0" applyProtection="0">
      <alignment horizontal="center" vertical="center" wrapText="1"/>
    </xf>
    <xf numFmtId="251" fontId="118" fillId="77" borderId="36" applyNumberFormat="0" applyAlignment="0" applyProtection="0">
      <alignment horizontal="center" vertical="center" wrapText="1"/>
    </xf>
    <xf numFmtId="251" fontId="4" fillId="0" borderId="0"/>
    <xf numFmtId="251" fontId="30" fillId="0" borderId="4" applyBorder="0" applyAlignment="0">
      <alignment horizontal="left"/>
    </xf>
    <xf numFmtId="251" fontId="4" fillId="0" borderId="0" applyFill="0" applyBorder="0" applyAlignment="0"/>
    <xf numFmtId="251" fontId="21" fillId="0" borderId="11" applyNumberFormat="0" applyFill="0" applyAlignment="0" applyProtection="0"/>
    <xf numFmtId="251" fontId="21" fillId="0" borderId="11" applyNumberFormat="0" applyFill="0" applyAlignment="0" applyProtection="0"/>
    <xf numFmtId="251" fontId="60" fillId="0" borderId="0" applyFont="0" applyFill="0" applyBorder="0" applyAlignment="0" applyProtection="0"/>
    <xf numFmtId="251" fontId="119" fillId="0" borderId="0" applyFont="0" applyFill="0" applyBorder="0" applyAlignment="0" applyProtection="0"/>
    <xf numFmtId="251" fontId="120" fillId="59" borderId="0" applyNumberFormat="0" applyBorder="0" applyAlignment="0" applyProtection="0"/>
    <xf numFmtId="251" fontId="17" fillId="12" borderId="0" applyNumberFormat="0" applyBorder="0" applyAlignment="0" applyProtection="0"/>
    <xf numFmtId="251" fontId="29" fillId="0" borderId="0"/>
    <xf numFmtId="251" fontId="4" fillId="0" borderId="0"/>
    <xf numFmtId="251" fontId="47" fillId="0" borderId="0"/>
    <xf numFmtId="251" fontId="47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125" fillId="0" borderId="0"/>
    <xf numFmtId="251" fontId="4" fillId="0" borderId="0"/>
    <xf numFmtId="251" fontId="4" fillId="0" borderId="0"/>
    <xf numFmtId="251" fontId="126" fillId="0" borderId="0"/>
    <xf numFmtId="251" fontId="4" fillId="0" borderId="0"/>
    <xf numFmtId="251" fontId="126" fillId="0" borderId="0"/>
    <xf numFmtId="251" fontId="4" fillId="0" borderId="0"/>
    <xf numFmtId="251" fontId="4" fillId="0" borderId="0"/>
    <xf numFmtId="251" fontId="11" fillId="0" borderId="0">
      <alignment vertical="center"/>
    </xf>
    <xf numFmtId="251" fontId="27" fillId="0" borderId="0">
      <alignment vertical="center"/>
    </xf>
    <xf numFmtId="251" fontId="78" fillId="0" borderId="0"/>
    <xf numFmtId="251" fontId="11" fillId="0" borderId="0"/>
    <xf numFmtId="251" fontId="127" fillId="0" borderId="0">
      <alignment vertical="center"/>
    </xf>
    <xf numFmtId="251" fontId="4" fillId="0" borderId="0"/>
    <xf numFmtId="251" fontId="4" fillId="0" borderId="0"/>
    <xf numFmtId="251" fontId="128" fillId="0" borderId="0">
      <alignment vertical="center"/>
    </xf>
    <xf numFmtId="251" fontId="47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127" fillId="0" borderId="0">
      <alignment vertical="center"/>
    </xf>
    <xf numFmtId="251" fontId="1" fillId="0" borderId="0"/>
    <xf numFmtId="251" fontId="4" fillId="0" borderId="0"/>
    <xf numFmtId="251" fontId="4" fillId="0" borderId="0" applyNumberFormat="0" applyFill="0" applyBorder="0" applyAlignment="0" applyProtection="0"/>
    <xf numFmtId="251" fontId="123" fillId="0" borderId="0">
      <alignment vertical="center"/>
    </xf>
    <xf numFmtId="251" fontId="79" fillId="0" borderId="0">
      <alignment vertical="center"/>
    </xf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78" fillId="0" borderId="0"/>
    <xf numFmtId="251" fontId="4" fillId="0" borderId="0"/>
    <xf numFmtId="251" fontId="4" fillId="0" borderId="0"/>
    <xf numFmtId="251" fontId="4" fillId="0" borderId="0"/>
    <xf numFmtId="251" fontId="78" fillId="0" borderId="0"/>
    <xf numFmtId="251" fontId="116" fillId="0" borderId="0"/>
    <xf numFmtId="251" fontId="4" fillId="0" borderId="0"/>
    <xf numFmtId="251" fontId="4" fillId="0" borderId="0"/>
    <xf numFmtId="251" fontId="78" fillId="0" borderId="0"/>
    <xf numFmtId="251" fontId="4" fillId="0" borderId="0"/>
    <xf numFmtId="251" fontId="4" fillId="0" borderId="0"/>
    <xf numFmtId="251" fontId="4" fillId="0" borderId="0"/>
    <xf numFmtId="251" fontId="123" fillId="0" borderId="0">
      <alignment vertical="center"/>
    </xf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78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77" fillId="16" borderId="13" applyNumberFormat="0" applyFont="0" applyAlignment="0" applyProtection="0"/>
    <xf numFmtId="251" fontId="1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129" fillId="0" borderId="33"/>
    <xf numFmtId="251" fontId="130" fillId="51" borderId="37" applyNumberFormat="0" applyFont="0" applyAlignment="0" applyProtection="0"/>
    <xf numFmtId="251" fontId="133" fillId="0" borderId="0">
      <alignment horizontal="left"/>
    </xf>
    <xf numFmtId="251" fontId="19" fillId="14" borderId="10" applyNumberFormat="0" applyAlignment="0" applyProtection="0"/>
    <xf numFmtId="251" fontId="19" fillId="14" borderId="10" applyNumberFormat="0" applyAlignment="0" applyProtection="0"/>
    <xf numFmtId="251" fontId="134" fillId="80" borderId="0"/>
    <xf numFmtId="251" fontId="60" fillId="0" borderId="0"/>
    <xf numFmtId="251" fontId="4" fillId="0" borderId="0" applyFill="0" applyBorder="0">
      <alignment horizontal="right"/>
      <protection locked="0"/>
    </xf>
    <xf numFmtId="251" fontId="4" fillId="0" borderId="0" applyFill="0" applyBorder="0" applyAlignment="0"/>
    <xf numFmtId="251" fontId="4" fillId="0" borderId="0">
      <alignment horizontal="right"/>
      <protection locked="0"/>
    </xf>
    <xf numFmtId="251" fontId="136" fillId="0" borderId="0" applyNumberFormat="0" applyFill="0" applyBorder="0" applyAlignment="0" applyProtection="0"/>
    <xf numFmtId="251" fontId="137" fillId="0" borderId="0"/>
    <xf numFmtId="251" fontId="137" fillId="0" borderId="0"/>
    <xf numFmtId="251" fontId="137" fillId="0" borderId="0"/>
    <xf numFmtId="251" fontId="63" fillId="54" borderId="0" applyNumberFormat="0" applyBorder="0" applyAlignment="0" applyProtection="0"/>
    <xf numFmtId="251" fontId="4" fillId="0" borderId="0" applyFill="0" applyBorder="0">
      <alignment horizontal="right"/>
      <protection hidden="1"/>
    </xf>
    <xf numFmtId="251" fontId="139" fillId="68" borderId="52">
      <alignment horizontal="center" vertical="center" wrapText="1"/>
      <protection hidden="1"/>
    </xf>
    <xf numFmtId="251" fontId="6" fillId="71" borderId="0">
      <alignment horizontal="right"/>
    </xf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91" fillId="0" borderId="39" applyBorder="0">
      <alignment horizontal="center"/>
    </xf>
    <xf numFmtId="251" fontId="4" fillId="0" borderId="0" applyFill="0" applyBorder="0" applyAlignment="0"/>
    <xf numFmtId="251" fontId="131" fillId="0" borderId="0"/>
    <xf numFmtId="251" fontId="13" fillId="0" borderId="0" applyNumberFormat="0" applyFill="0" applyBorder="0" applyAlignment="0" applyProtection="0"/>
    <xf numFmtId="251" fontId="13" fillId="0" borderId="0" applyNumberFormat="0" applyFill="0" applyBorder="0" applyAlignment="0" applyProtection="0"/>
    <xf numFmtId="251" fontId="106" fillId="82" borderId="0" applyNumberFormat="0" applyBorder="0">
      <alignment horizontal="centerContinuous"/>
    </xf>
    <xf numFmtId="251" fontId="49" fillId="0" borderId="0" applyBorder="0"/>
    <xf numFmtId="251" fontId="132" fillId="0" borderId="5">
      <alignment horizontal="center" wrapText="1"/>
    </xf>
    <xf numFmtId="251" fontId="4" fillId="0" borderId="24" applyNumberFormat="0" applyFont="0" applyFill="0" applyAlignment="0" applyProtection="0"/>
    <xf numFmtId="251" fontId="142" fillId="0" borderId="14" applyNumberFormat="0" applyFill="0" applyAlignment="0" applyProtection="0"/>
    <xf numFmtId="251" fontId="25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3" fillId="0" borderId="0" applyNumberFormat="0" applyFill="0" applyBorder="0" applyAlignment="0" applyProtection="0"/>
    <xf numFmtId="251" fontId="144" fillId="0" borderId="40" applyNumberFormat="0" applyFill="0" applyAlignment="0" applyProtection="0"/>
    <xf numFmtId="251" fontId="145" fillId="0" borderId="16" applyNumberFormat="0" applyFill="0" applyAlignment="0" applyProtection="0"/>
    <xf numFmtId="251" fontId="146" fillId="0" borderId="41" applyNumberFormat="0" applyFill="0" applyAlignment="0" applyProtection="0"/>
    <xf numFmtId="251" fontId="146" fillId="0" borderId="0" applyNumberFormat="0" applyFill="0" applyBorder="0" applyAlignment="0" applyProtection="0"/>
    <xf numFmtId="251" fontId="147" fillId="0" borderId="20" applyNumberFormat="0" applyFill="0" applyAlignment="0" applyProtection="0"/>
    <xf numFmtId="251" fontId="148" fillId="0" borderId="0" applyNumberFormat="0" applyFill="0" applyBorder="0" applyAlignment="0" applyProtection="0"/>
    <xf numFmtId="251" fontId="23" fillId="0" borderId="0" applyNumberFormat="0" applyFill="0" applyBorder="0" applyAlignment="0" applyProtection="0"/>
    <xf numFmtId="251" fontId="23" fillId="0" borderId="0" applyNumberFormat="0" applyFill="0" applyBorder="0" applyAlignment="0" applyProtection="0"/>
    <xf numFmtId="251" fontId="106" fillId="79" borderId="4">
      <alignment horizontal="center" vertical="center"/>
      <protection locked="0"/>
    </xf>
    <xf numFmtId="251" fontId="150" fillId="48" borderId="18" applyNumberFormat="0" applyAlignment="0" applyProtection="0"/>
    <xf numFmtId="251" fontId="123" fillId="0" borderId="0"/>
    <xf numFmtId="251" fontId="123" fillId="0" borderId="0"/>
    <xf numFmtId="251" fontId="151" fillId="0" borderId="0" applyNumberFormat="0" applyFill="0" applyBorder="0" applyAlignment="0" applyProtection="0">
      <alignment vertical="top"/>
      <protection locked="0"/>
    </xf>
    <xf numFmtId="251" fontId="54" fillId="66" borderId="0" applyNumberFormat="0" applyBorder="0" applyAlignment="0" applyProtection="0">
      <alignment vertical="center"/>
    </xf>
    <xf numFmtId="251" fontId="54" fillId="44" borderId="0" applyNumberFormat="0" applyBorder="0" applyAlignment="0" applyProtection="0">
      <alignment vertical="center"/>
    </xf>
    <xf numFmtId="251" fontId="54" fillId="45" borderId="0" applyNumberFormat="0" applyBorder="0" applyAlignment="0" applyProtection="0">
      <alignment vertical="center"/>
    </xf>
    <xf numFmtId="251" fontId="54" fillId="64" borderId="0" applyNumberFormat="0" applyBorder="0" applyAlignment="0" applyProtection="0">
      <alignment vertical="center"/>
    </xf>
    <xf numFmtId="251" fontId="54" fillId="43" borderId="0" applyNumberFormat="0" applyBorder="0" applyAlignment="0" applyProtection="0">
      <alignment vertical="center"/>
    </xf>
    <xf numFmtId="251" fontId="54" fillId="47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251" fontId="14" fillId="0" borderId="6" applyNumberFormat="0" applyFill="0" applyAlignment="0" applyProtection="0">
      <alignment vertical="center"/>
    </xf>
    <xf numFmtId="251" fontId="14" fillId="0" borderId="6" applyNumberFormat="0" applyFill="0" applyAlignment="0" applyProtection="0">
      <alignment vertical="center"/>
    </xf>
    <xf numFmtId="251" fontId="15" fillId="0" borderId="7" applyNumberFormat="0" applyFill="0" applyAlignment="0" applyProtection="0">
      <alignment vertical="center"/>
    </xf>
    <xf numFmtId="251" fontId="15" fillId="0" borderId="7" applyNumberFormat="0" applyFill="0" applyAlignment="0" applyProtection="0">
      <alignment vertical="center"/>
    </xf>
    <xf numFmtId="251" fontId="16" fillId="0" borderId="8" applyNumberFormat="0" applyFill="0" applyAlignment="0" applyProtection="0">
      <alignment vertical="center"/>
    </xf>
    <xf numFmtId="251" fontId="16" fillId="0" borderId="8" applyNumberFormat="0" applyFill="0" applyAlignment="0" applyProtection="0">
      <alignment vertical="center"/>
    </xf>
    <xf numFmtId="251" fontId="16" fillId="0" borderId="0" applyNumberFormat="0" applyFill="0" applyBorder="0" applyAlignment="0" applyProtection="0">
      <alignment vertical="center"/>
    </xf>
    <xf numFmtId="251" fontId="16" fillId="0" borderId="0" applyNumberFormat="0" applyFill="0" applyBorder="0" applyAlignment="0" applyProtection="0">
      <alignment vertical="center"/>
    </xf>
    <xf numFmtId="251" fontId="13" fillId="0" borderId="0" applyNumberFormat="0" applyFill="0" applyBorder="0" applyAlignment="0" applyProtection="0">
      <alignment vertical="center"/>
    </xf>
    <xf numFmtId="251" fontId="13" fillId="0" borderId="0" applyNumberFormat="0" applyFill="0" applyBorder="0" applyAlignment="0" applyProtection="0">
      <alignment vertical="center"/>
    </xf>
    <xf numFmtId="251" fontId="153" fillId="0" borderId="0" applyNumberFormat="0" applyFill="0" applyBorder="0" applyAlignment="0" applyProtection="0">
      <alignment vertical="center"/>
    </xf>
    <xf numFmtId="251" fontId="154" fillId="50" borderId="21" applyNumberFormat="0" applyAlignment="0" applyProtection="0">
      <alignment vertical="center"/>
    </xf>
    <xf numFmtId="251" fontId="204" fillId="87" borderId="0" applyNumberFormat="0" applyBorder="0" applyAlignment="0" applyProtection="0">
      <alignment vertical="center"/>
    </xf>
    <xf numFmtId="251" fontId="204" fillId="87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06" fillId="0" borderId="0"/>
    <xf numFmtId="251" fontId="127" fillId="0" borderId="0">
      <alignment vertical="center"/>
    </xf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05" fillId="0" borderId="0">
      <alignment vertical="center"/>
    </xf>
    <xf numFmtId="251" fontId="127" fillId="0" borderId="0"/>
    <xf numFmtId="251" fontId="127" fillId="0" borderId="0">
      <alignment vertical="center"/>
    </xf>
    <xf numFmtId="251" fontId="127" fillId="0" borderId="0">
      <alignment vertical="center"/>
    </xf>
    <xf numFmtId="251" fontId="78" fillId="0" borderId="0"/>
    <xf numFmtId="251" fontId="208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56" fillId="0" borderId="0" applyNumberFormat="0" applyFill="0" applyBorder="0" applyAlignment="0" applyProtection="0">
      <alignment vertical="top"/>
      <protection locked="0"/>
    </xf>
    <xf numFmtId="251" fontId="74" fillId="0" borderId="0" applyNumberFormat="0" applyFill="0" applyBorder="0" applyAlignment="0" applyProtection="0">
      <alignment vertical="top"/>
      <protection locked="0"/>
    </xf>
    <xf numFmtId="251" fontId="157" fillId="54" borderId="0" applyNumberFormat="0" applyBorder="0" applyAlignment="0" applyProtection="0">
      <alignment vertical="center"/>
    </xf>
    <xf numFmtId="251" fontId="158" fillId="0" borderId="0" applyNumberFormat="0" applyFill="0" applyBorder="0" applyAlignment="0" applyProtection="0">
      <alignment vertical="top"/>
      <protection locked="0"/>
    </xf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1" fillId="55" borderId="0" applyNumberFormat="0" applyBorder="0" applyAlignment="0" applyProtection="0"/>
    <xf numFmtId="251" fontId="159" fillId="55" borderId="0" applyNumberFormat="0" applyBorder="0" applyAlignment="0" applyProtection="0">
      <alignment vertical="center"/>
    </xf>
    <xf numFmtId="251" fontId="161" fillId="55" borderId="0" applyNumberFormat="0" applyBorder="0" applyAlignment="0" applyProtection="0"/>
    <xf numFmtId="251" fontId="161" fillId="55" borderId="0" applyNumberFormat="0" applyBorder="0" applyAlignment="0" applyProtection="0"/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2" fillId="54" borderId="0" applyNumberFormat="0" applyBorder="0" applyAlignment="0" applyProtection="0">
      <alignment vertical="center"/>
    </xf>
    <xf numFmtId="251" fontId="163" fillId="54" borderId="0" applyNumberFormat="0" applyBorder="0" applyAlignment="0" applyProtection="0"/>
    <xf numFmtId="251" fontId="162" fillId="54" borderId="0" applyNumberFormat="0" applyBorder="0" applyAlignment="0" applyProtection="0">
      <alignment vertical="center"/>
    </xf>
    <xf numFmtId="251" fontId="163" fillId="54" borderId="0" applyNumberFormat="0" applyBorder="0" applyAlignment="0" applyProtection="0"/>
    <xf numFmtId="251" fontId="163" fillId="54" borderId="0" applyNumberFormat="0" applyBorder="0" applyAlignment="0" applyProtection="0"/>
    <xf numFmtId="251" fontId="25" fillId="0" borderId="14" applyNumberFormat="0" applyFill="0" applyAlignment="0" applyProtection="0">
      <alignment vertical="center"/>
    </xf>
    <xf numFmtId="251" fontId="25" fillId="0" borderId="14" applyNumberFormat="0" applyFill="0" applyAlignment="0" applyProtection="0">
      <alignment vertical="center"/>
    </xf>
    <xf numFmtId="251" fontId="20" fillId="14" borderId="9" applyNumberFormat="0" applyAlignment="0" applyProtection="0">
      <alignment vertical="center"/>
    </xf>
    <xf numFmtId="251" fontId="20" fillId="14" borderId="9" applyNumberFormat="0" applyAlignment="0" applyProtection="0">
      <alignment vertical="center"/>
    </xf>
    <xf numFmtId="251" fontId="22" fillId="15" borderId="12" applyNumberFormat="0" applyAlignment="0" applyProtection="0">
      <alignment vertical="center"/>
    </xf>
    <xf numFmtId="251" fontId="22" fillId="15" borderId="12" applyNumberFormat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24" fillId="0" borderId="0" applyNumberFormat="0" applyFill="0" applyBorder="0" applyAlignment="0" applyProtection="0">
      <alignment vertical="center"/>
    </xf>
    <xf numFmtId="251" fontId="24" fillId="0" borderId="0" applyNumberFormat="0" applyFill="0" applyBorder="0" applyAlignment="0" applyProtection="0">
      <alignment vertical="center"/>
    </xf>
    <xf numFmtId="251" fontId="23" fillId="0" borderId="0" applyNumberFormat="0" applyFill="0" applyBorder="0" applyAlignment="0" applyProtection="0">
      <alignment vertical="center"/>
    </xf>
    <xf numFmtId="251" fontId="23" fillId="0" borderId="0" applyNumberFormat="0" applyFill="0" applyBorder="0" applyAlignment="0" applyProtection="0">
      <alignment vertical="center"/>
    </xf>
    <xf numFmtId="251" fontId="21" fillId="0" borderId="11" applyNumberFormat="0" applyFill="0" applyAlignment="0" applyProtection="0">
      <alignment vertical="center"/>
    </xf>
    <xf numFmtId="251" fontId="21" fillId="0" borderId="11" applyNumberFormat="0" applyFill="0" applyAlignment="0" applyProtection="0">
      <alignment vertical="center"/>
    </xf>
    <xf numFmtId="43" fontId="127" fillId="0" borderId="0" applyFont="0" applyFill="0" applyBorder="0" applyAlignment="0" applyProtection="0">
      <alignment vertical="center"/>
    </xf>
    <xf numFmtId="207" fontId="219" fillId="0" borderId="0" applyFont="0" applyFill="0" applyBorder="0" applyAlignment="0" applyProtection="0">
      <alignment vertical="center"/>
    </xf>
    <xf numFmtId="251" fontId="26" fillId="17" borderId="0" applyNumberFormat="0" applyBorder="0" applyAlignment="0" applyProtection="0">
      <alignment vertical="center"/>
    </xf>
    <xf numFmtId="251" fontId="26" fillId="17" borderId="0" applyNumberFormat="0" applyBorder="0" applyAlignment="0" applyProtection="0">
      <alignment vertical="center"/>
    </xf>
    <xf numFmtId="251" fontId="26" fillId="21" borderId="0" applyNumberFormat="0" applyBorder="0" applyAlignment="0" applyProtection="0">
      <alignment vertical="center"/>
    </xf>
    <xf numFmtId="251" fontId="26" fillId="21" borderId="0" applyNumberFormat="0" applyBorder="0" applyAlignment="0" applyProtection="0">
      <alignment vertical="center"/>
    </xf>
    <xf numFmtId="251" fontId="26" fillId="25" borderId="0" applyNumberFormat="0" applyBorder="0" applyAlignment="0" applyProtection="0">
      <alignment vertical="center"/>
    </xf>
    <xf numFmtId="251" fontId="26" fillId="25" borderId="0" applyNumberFormat="0" applyBorder="0" applyAlignment="0" applyProtection="0">
      <alignment vertical="center"/>
    </xf>
    <xf numFmtId="251" fontId="26" fillId="29" borderId="0" applyNumberFormat="0" applyBorder="0" applyAlignment="0" applyProtection="0">
      <alignment vertical="center"/>
    </xf>
    <xf numFmtId="251" fontId="26" fillId="29" borderId="0" applyNumberFormat="0" applyBorder="0" applyAlignment="0" applyProtection="0">
      <alignment vertical="center"/>
    </xf>
    <xf numFmtId="251" fontId="26" fillId="33" borderId="0" applyNumberFormat="0" applyBorder="0" applyAlignment="0" applyProtection="0">
      <alignment vertical="center"/>
    </xf>
    <xf numFmtId="251" fontId="26" fillId="33" borderId="0" applyNumberFormat="0" applyBorder="0" applyAlignment="0" applyProtection="0">
      <alignment vertical="center"/>
    </xf>
    <xf numFmtId="251" fontId="26" fillId="37" borderId="0" applyNumberFormat="0" applyBorder="0" applyAlignment="0" applyProtection="0">
      <alignment vertical="center"/>
    </xf>
    <xf numFmtId="251" fontId="26" fillId="37" borderId="0" applyNumberFormat="0" applyBorder="0" applyAlignment="0" applyProtection="0">
      <alignment vertical="center"/>
    </xf>
    <xf numFmtId="251" fontId="17" fillId="12" borderId="0" applyNumberFormat="0" applyBorder="0" applyAlignment="0" applyProtection="0">
      <alignment vertical="center"/>
    </xf>
    <xf numFmtId="251" fontId="17" fillId="12" borderId="0" applyNumberFormat="0" applyBorder="0" applyAlignment="0" applyProtection="0">
      <alignment vertical="center"/>
    </xf>
    <xf numFmtId="251" fontId="19" fillId="14" borderId="10" applyNumberFormat="0" applyAlignment="0" applyProtection="0">
      <alignment vertical="center"/>
    </xf>
    <xf numFmtId="251" fontId="19" fillId="14" borderId="10" applyNumberFormat="0" applyAlignment="0" applyProtection="0">
      <alignment vertical="center"/>
    </xf>
    <xf numFmtId="251" fontId="18" fillId="13" borderId="9" applyNumberFormat="0" applyAlignment="0" applyProtection="0">
      <alignment vertical="center"/>
    </xf>
    <xf numFmtId="251" fontId="18" fillId="13" borderId="9" applyNumberFormat="0" applyAlignment="0" applyProtection="0">
      <alignment vertical="center"/>
    </xf>
    <xf numFmtId="251" fontId="169" fillId="0" borderId="0" applyNumberFormat="0" applyFill="0" applyBorder="0" applyAlignment="0" applyProtection="0">
      <alignment vertical="top"/>
      <protection locked="0"/>
    </xf>
    <xf numFmtId="251" fontId="170" fillId="51" borderId="37" applyNumberFormat="0" applyFont="0" applyAlignment="0" applyProtection="0">
      <alignment vertical="center"/>
    </xf>
    <xf numFmtId="251" fontId="171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130" fillId="0" borderId="0">
      <alignment vertical="center"/>
    </xf>
    <xf numFmtId="251" fontId="4" fillId="0" borderId="0"/>
    <xf numFmtId="251" fontId="123" fillId="0" borderId="0"/>
    <xf numFmtId="251" fontId="123" fillId="0" borderId="0"/>
    <xf numFmtId="251" fontId="123" fillId="0" borderId="0"/>
    <xf numFmtId="251" fontId="4" fillId="0" borderId="0"/>
    <xf numFmtId="251" fontId="123" fillId="0" borderId="0">
      <alignment vertical="center"/>
    </xf>
    <xf numFmtId="251" fontId="127" fillId="0" borderId="0"/>
    <xf numFmtId="251" fontId="123" fillId="0" borderId="0">
      <alignment vertical="center"/>
    </xf>
    <xf numFmtId="251" fontId="206" fillId="0" borderId="0"/>
    <xf numFmtId="251" fontId="77" fillId="0" borderId="0"/>
    <xf numFmtId="251" fontId="47" fillId="0" borderId="0"/>
    <xf numFmtId="251" fontId="4" fillId="0" borderId="0"/>
    <xf numFmtId="251" fontId="123" fillId="0" borderId="0"/>
    <xf numFmtId="251" fontId="4" fillId="0" borderId="0"/>
    <xf numFmtId="251" fontId="4" fillId="0" borderId="0"/>
    <xf numFmtId="251" fontId="130" fillId="0" borderId="0">
      <alignment vertical="center"/>
    </xf>
    <xf numFmtId="251" fontId="120" fillId="59" borderId="0" applyNumberFormat="0" applyBorder="0" applyAlignment="0" applyProtection="0"/>
    <xf numFmtId="251" fontId="173" fillId="59" borderId="0" applyNumberFormat="0" applyBorder="0" applyAlignment="0" applyProtection="0">
      <alignment vertical="center"/>
    </xf>
    <xf numFmtId="251" fontId="4" fillId="51" borderId="37" applyNumberFormat="0" applyFont="0" applyAlignment="0" applyProtection="0">
      <alignment vertical="center"/>
    </xf>
    <xf numFmtId="251" fontId="1" fillId="16" borderId="13" applyNumberFormat="0" applyFont="0" applyAlignment="0" applyProtection="0">
      <alignment vertical="center"/>
    </xf>
    <xf numFmtId="251" fontId="175" fillId="0" borderId="0" applyNumberFormat="0" applyFill="0" applyBorder="0" applyAlignment="0" applyProtection="0">
      <alignment vertical="center"/>
    </xf>
    <xf numFmtId="251" fontId="176" fillId="48" borderId="18" applyNumberFormat="0" applyAlignment="0" applyProtection="0">
      <alignment vertical="center"/>
    </xf>
    <xf numFmtId="251" fontId="4" fillId="0" borderId="0"/>
    <xf numFmtId="251" fontId="177" fillId="0" borderId="20" applyNumberFormat="0" applyFill="0" applyAlignment="0" applyProtection="0">
      <alignment vertical="center"/>
    </xf>
    <xf numFmtId="251" fontId="178" fillId="0" borderId="29" applyNumberFormat="0" applyFill="0" applyAlignment="0" applyProtection="0">
      <alignment vertical="center"/>
    </xf>
    <xf numFmtId="251" fontId="179" fillId="57" borderId="21" applyNumberFormat="0" applyAlignment="0" applyProtection="0">
      <alignment vertical="center"/>
    </xf>
    <xf numFmtId="251" fontId="180" fillId="0" borderId="0" applyNumberFormat="0" applyFill="0" applyBorder="0" applyAlignment="0" applyProtection="0">
      <alignment vertical="center"/>
    </xf>
    <xf numFmtId="251" fontId="181" fillId="0" borderId="40" applyNumberFormat="0" applyFill="0" applyAlignment="0" applyProtection="0">
      <alignment vertical="center"/>
    </xf>
    <xf numFmtId="251" fontId="182" fillId="0" borderId="16" applyNumberFormat="0" applyFill="0" applyAlignment="0" applyProtection="0">
      <alignment vertical="center"/>
    </xf>
    <xf numFmtId="251" fontId="183" fillId="0" borderId="41" applyNumberFormat="0" applyFill="0" applyAlignment="0" applyProtection="0">
      <alignment vertical="center"/>
    </xf>
    <xf numFmtId="251" fontId="183" fillId="0" borderId="0" applyNumberFormat="0" applyFill="0" applyBorder="0" applyAlignment="0" applyProtection="0">
      <alignment vertical="center"/>
    </xf>
    <xf numFmtId="251" fontId="184" fillId="55" borderId="0" applyNumberFormat="0" applyBorder="0" applyAlignment="0" applyProtection="0">
      <alignment vertical="center"/>
    </xf>
    <xf numFmtId="251" fontId="185" fillId="50" borderId="19" applyNumberFormat="0" applyAlignment="0" applyProtection="0">
      <alignment vertical="center"/>
    </xf>
    <xf numFmtId="251" fontId="1" fillId="0" borderId="0">
      <alignment vertical="center"/>
    </xf>
    <xf numFmtId="251" fontId="4" fillId="0" borderId="0"/>
    <xf numFmtId="251" fontId="187" fillId="0" borderId="0">
      <alignment vertical="center"/>
    </xf>
    <xf numFmtId="251" fontId="4" fillId="0" borderId="0"/>
    <xf numFmtId="251" fontId="74" fillId="0" borderId="0" applyNumberFormat="0" applyFill="0" applyBorder="0" applyAlignment="0" applyProtection="0">
      <alignment vertical="top"/>
      <protection locked="0"/>
    </xf>
    <xf numFmtId="251" fontId="42" fillId="0" borderId="0"/>
    <xf numFmtId="251" fontId="4" fillId="0" borderId="0"/>
    <xf numFmtId="251" fontId="4" fillId="0" borderId="0"/>
    <xf numFmtId="251" fontId="105" fillId="0" borderId="0">
      <alignment horizontal="left"/>
    </xf>
    <xf numFmtId="251" fontId="115" fillId="75" borderId="0" applyNumberFormat="0" applyAlignment="0" applyProtection="0"/>
    <xf numFmtId="251" fontId="60" fillId="0" borderId="0" applyFont="0" applyFill="0" applyBorder="0" applyAlignment="0" applyProtection="0"/>
    <xf numFmtId="251" fontId="161" fillId="55" borderId="0" applyNumberFormat="0" applyBorder="0" applyAlignment="0" applyProtection="0"/>
    <xf numFmtId="251" fontId="163" fillId="54" borderId="0" applyNumberFormat="0" applyBorder="0" applyAlignment="0" applyProtection="0"/>
    <xf numFmtId="251" fontId="1" fillId="0" borderId="0">
      <alignment vertical="center"/>
    </xf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28" fillId="0" borderId="0"/>
    <xf numFmtId="251" fontId="1" fillId="0" borderId="0">
      <alignment vertical="center"/>
    </xf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28" fillId="0" borderId="0"/>
    <xf numFmtId="251" fontId="28" fillId="0" borderId="0"/>
    <xf numFmtId="251" fontId="30" fillId="0" borderId="0" applyBorder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28" fillId="0" borderId="0"/>
    <xf numFmtId="251" fontId="30" fillId="0" borderId="0" applyBorder="0"/>
    <xf numFmtId="251" fontId="30" fillId="0" borderId="0" applyBorder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47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7" fillId="0" borderId="0"/>
    <xf numFmtId="251" fontId="4" fillId="0" borderId="0" applyNumberFormat="0" applyFill="0" applyBorder="0" applyAlignment="0" applyProtection="0"/>
    <xf numFmtId="251" fontId="30" fillId="0" borderId="0" applyBorder="0"/>
    <xf numFmtId="251" fontId="28" fillId="0" borderId="0"/>
    <xf numFmtId="251" fontId="30" fillId="0" borderId="0" applyBorder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30" fillId="0" borderId="0" applyBorder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6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29" fillId="0" borderId="0" applyNumberFormat="0" applyFill="0" applyBorder="0" applyAlignment="0" applyProtection="0">
      <alignment vertical="center"/>
    </xf>
    <xf numFmtId="251" fontId="226" fillId="0" borderId="11" applyNumberFormat="0" applyFill="0" applyAlignment="0" applyProtection="0">
      <alignment vertical="center"/>
    </xf>
    <xf numFmtId="251" fontId="223" fillId="14" borderId="9" applyNumberFormat="0" applyAlignment="0" applyProtection="0">
      <alignment vertical="center"/>
    </xf>
    <xf numFmtId="251" fontId="211" fillId="37" borderId="0" applyNumberFormat="0" applyBorder="0" applyAlignment="0" applyProtection="0">
      <alignment vertical="center"/>
    </xf>
    <xf numFmtId="251" fontId="211" fillId="33" borderId="0" applyNumberFormat="0" applyBorder="0" applyAlignment="0" applyProtection="0">
      <alignment vertical="center"/>
    </xf>
    <xf numFmtId="251" fontId="211" fillId="29" borderId="0" applyNumberFormat="0" applyBorder="0" applyAlignment="0" applyProtection="0">
      <alignment vertical="center"/>
    </xf>
    <xf numFmtId="251" fontId="211" fillId="25" borderId="0" applyNumberFormat="0" applyBorder="0" applyAlignment="0" applyProtection="0">
      <alignment vertical="center"/>
    </xf>
    <xf numFmtId="251" fontId="211" fillId="21" borderId="0" applyNumberFormat="0" applyBorder="0" applyAlignment="0" applyProtection="0">
      <alignment vertical="center"/>
    </xf>
    <xf numFmtId="251" fontId="211" fillId="17" borderId="0" applyNumberFormat="0" applyBorder="0" applyAlignment="0" applyProtection="0">
      <alignment vertical="center"/>
    </xf>
    <xf numFmtId="251" fontId="217" fillId="0" borderId="0" applyNumberFormat="0" applyFill="0" applyBorder="0" applyAlignment="0" applyProtection="0">
      <alignment vertical="center"/>
    </xf>
    <xf numFmtId="251" fontId="215" fillId="0" borderId="7" applyNumberFormat="0" applyFill="0" applyAlignment="0" applyProtection="0">
      <alignment vertical="center"/>
    </xf>
    <xf numFmtId="251" fontId="211" fillId="40" borderId="0" applyNumberFormat="0" applyBorder="0" applyAlignment="0" applyProtection="0">
      <alignment vertical="center"/>
    </xf>
    <xf numFmtId="251" fontId="211" fillId="28" borderId="0" applyNumberFormat="0" applyBorder="0" applyAlignment="0" applyProtection="0">
      <alignment vertical="center"/>
    </xf>
    <xf numFmtId="251" fontId="206" fillId="39" borderId="0" applyNumberFormat="0" applyBorder="0" applyAlignment="0" applyProtection="0">
      <alignment vertical="center"/>
    </xf>
    <xf numFmtId="251" fontId="206" fillId="27" borderId="0" applyNumberFormat="0" applyBorder="0" applyAlignment="0" applyProtection="0">
      <alignment vertical="center"/>
    </xf>
    <xf numFmtId="251" fontId="206" fillId="38" borderId="0" applyNumberFormat="0" applyBorder="0" applyAlignment="0" applyProtection="0">
      <alignment vertical="center"/>
    </xf>
    <xf numFmtId="251" fontId="206" fillId="26" borderId="0" applyNumberFormat="0" applyBorder="0" applyAlignment="0" applyProtection="0">
      <alignment vertical="center"/>
    </xf>
    <xf numFmtId="251" fontId="213" fillId="0" borderId="0">
      <alignment vertical="center"/>
    </xf>
    <xf numFmtId="251" fontId="4" fillId="0" borderId="0"/>
    <xf numFmtId="251" fontId="183" fillId="0" borderId="0" applyNumberFormat="0" applyFill="0" applyBorder="0" applyAlignment="0" applyProtection="0">
      <alignment vertical="center"/>
    </xf>
    <xf numFmtId="251" fontId="183" fillId="0" borderId="41" applyNumberFormat="0" applyFill="0" applyAlignment="0" applyProtection="0">
      <alignment vertical="center"/>
    </xf>
    <xf numFmtId="251" fontId="182" fillId="0" borderId="16" applyNumberFormat="0" applyFill="0" applyAlignment="0" applyProtection="0">
      <alignment vertical="center"/>
    </xf>
    <xf numFmtId="251" fontId="179" fillId="57" borderId="21" applyNumberFormat="0" applyAlignment="0" applyProtection="0">
      <alignment vertical="center"/>
    </xf>
    <xf numFmtId="251" fontId="178" fillId="0" borderId="29" applyNumberFormat="0" applyFill="0" applyAlignment="0" applyProtection="0">
      <alignment vertical="center"/>
    </xf>
    <xf numFmtId="251" fontId="1" fillId="16" borderId="13" applyNumberFormat="0" applyFont="0" applyAlignment="0" applyProtection="0">
      <alignment vertical="center"/>
    </xf>
    <xf numFmtId="251" fontId="4" fillId="0" borderId="0"/>
    <xf numFmtId="251" fontId="123" fillId="0" borderId="0"/>
    <xf numFmtId="251" fontId="123" fillId="0" borderId="0">
      <alignment vertical="center"/>
    </xf>
    <xf numFmtId="251" fontId="206" fillId="0" borderId="0"/>
    <xf numFmtId="251" fontId="206" fillId="0" borderId="0"/>
    <xf numFmtId="251" fontId="123" fillId="0" borderId="0"/>
    <xf numFmtId="251" fontId="123" fillId="0" borderId="0"/>
    <xf numFmtId="251" fontId="123" fillId="0" borderId="0"/>
    <xf numFmtId="251" fontId="4" fillId="0" borderId="0"/>
    <xf numFmtId="251" fontId="4" fillId="0" borderId="0"/>
    <xf numFmtId="251" fontId="123" fillId="0" borderId="0"/>
    <xf numFmtId="251" fontId="4" fillId="0" borderId="0"/>
    <xf numFmtId="251" fontId="4" fillId="0" borderId="0"/>
    <xf numFmtId="251" fontId="4" fillId="0" borderId="0"/>
    <xf numFmtId="251" fontId="171" fillId="0" borderId="0"/>
    <xf numFmtId="251" fontId="18" fillId="13" borderId="9" applyNumberFormat="0" applyAlignment="0" applyProtection="0">
      <alignment vertical="center"/>
    </xf>
    <xf numFmtId="251" fontId="17" fillId="12" borderId="0" applyNumberFormat="0" applyBorder="0" applyAlignment="0" applyProtection="0">
      <alignment vertical="center"/>
    </xf>
    <xf numFmtId="251" fontId="26" fillId="37" borderId="0" applyNumberFormat="0" applyBorder="0" applyAlignment="0" applyProtection="0">
      <alignment vertical="center"/>
    </xf>
    <xf numFmtId="251" fontId="26" fillId="29" borderId="0" applyNumberFormat="0" applyBorder="0" applyAlignment="0" applyProtection="0">
      <alignment vertical="center"/>
    </xf>
    <xf numFmtId="251" fontId="26" fillId="29" borderId="0" applyNumberFormat="0" applyBorder="0" applyAlignment="0" applyProtection="0">
      <alignment vertical="center"/>
    </xf>
    <xf numFmtId="251" fontId="26" fillId="25" borderId="0" applyNumberFormat="0" applyBorder="0" applyAlignment="0" applyProtection="0">
      <alignment vertical="center"/>
    </xf>
    <xf numFmtId="251" fontId="26" fillId="25" borderId="0" applyNumberFormat="0" applyBorder="0" applyAlignment="0" applyProtection="0">
      <alignment vertical="center"/>
    </xf>
    <xf numFmtId="251" fontId="26" fillId="21" borderId="0" applyNumberFormat="0" applyBorder="0" applyAlignment="0" applyProtection="0">
      <alignment vertical="center"/>
    </xf>
    <xf numFmtId="251" fontId="26" fillId="17" borderId="0" applyNumberFormat="0" applyBorder="0" applyAlignment="0" applyProtection="0">
      <alignment vertical="center"/>
    </xf>
    <xf numFmtId="207" fontId="78" fillId="0" borderId="0" applyFont="0" applyFill="0" applyBorder="0" applyAlignment="0" applyProtection="0">
      <alignment vertical="center"/>
    </xf>
    <xf numFmtId="43" fontId="78" fillId="0" borderId="0" applyFont="0" applyFill="0" applyBorder="0" applyAlignment="0" applyProtection="0">
      <alignment vertical="center"/>
    </xf>
    <xf numFmtId="251" fontId="23" fillId="0" borderId="0" applyNumberFormat="0" applyFill="0" applyBorder="0" applyAlignment="0" applyProtection="0">
      <alignment vertical="center"/>
    </xf>
    <xf numFmtId="251" fontId="23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20" fillId="14" borderId="9" applyNumberFormat="0" applyAlignment="0" applyProtection="0">
      <alignment vertical="center"/>
    </xf>
    <xf numFmtId="251" fontId="20" fillId="14" borderId="9" applyNumberFormat="0" applyAlignment="0" applyProtection="0">
      <alignment vertical="center"/>
    </xf>
    <xf numFmtId="251" fontId="25" fillId="0" borderId="14" applyNumberFormat="0" applyFill="0" applyAlignment="0" applyProtection="0">
      <alignment vertical="center"/>
    </xf>
    <xf numFmtId="251" fontId="25" fillId="0" borderId="14" applyNumberFormat="0" applyFill="0" applyAlignment="0" applyProtection="0">
      <alignment vertical="center"/>
    </xf>
    <xf numFmtId="251" fontId="162" fillId="54" borderId="0" applyNumberFormat="0" applyBorder="0" applyAlignment="0" applyProtection="0">
      <alignment vertical="center"/>
    </xf>
    <xf numFmtId="251" fontId="163" fillId="54" borderId="0" applyNumberFormat="0" applyBorder="0" applyAlignment="0" applyProtection="0"/>
    <xf numFmtId="251" fontId="162" fillId="54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1" fillId="55" borderId="0" applyNumberFormat="0" applyBorder="0" applyAlignment="0" applyProtection="0"/>
    <xf numFmtId="251" fontId="161" fillId="55" borderId="0" applyNumberFormat="0" applyBorder="0" applyAlignment="0" applyProtection="0"/>
    <xf numFmtId="251" fontId="160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157" fillId="54" borderId="0" applyNumberFormat="0" applyBorder="0" applyAlignment="0" applyProtection="0">
      <alignment vertical="center"/>
    </xf>
    <xf numFmtId="251" fontId="74" fillId="0" borderId="0" applyNumberFormat="0" applyFill="0" applyBorder="0" applyAlignment="0" applyProtection="0">
      <alignment vertical="top"/>
      <protection locked="0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06" fillId="0" borderId="0">
      <alignment vertical="center"/>
    </xf>
    <xf numFmtId="251" fontId="127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08" fillId="0" borderId="0">
      <alignment vertical="center"/>
    </xf>
    <xf numFmtId="251" fontId="78" fillId="0" borderId="0"/>
    <xf numFmtId="251" fontId="78" fillId="0" borderId="0"/>
    <xf numFmtId="251" fontId="206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27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27" fillId="0" borderId="0">
      <alignment vertical="center"/>
    </xf>
    <xf numFmtId="251" fontId="78" fillId="0" borderId="0"/>
    <xf numFmtId="251" fontId="78" fillId="0" borderId="0"/>
    <xf numFmtId="251" fontId="218" fillId="0" borderId="0"/>
    <xf numFmtId="251" fontId="127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19" fillId="0" borderId="0"/>
    <xf numFmtId="251" fontId="205" fillId="0" borderId="0">
      <alignment vertical="center"/>
    </xf>
    <xf numFmtId="251" fontId="205" fillId="0" borderId="0">
      <alignment vertical="center"/>
    </xf>
    <xf numFmtId="251" fontId="1" fillId="0" borderId="0">
      <alignment vertical="center"/>
    </xf>
    <xf numFmtId="251" fontId="208" fillId="0" borderId="0">
      <alignment vertical="center"/>
    </xf>
    <xf numFmtId="251" fontId="127" fillId="0" borderId="0">
      <alignment vertical="center"/>
    </xf>
    <xf numFmtId="251" fontId="205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06" fillId="0" borderId="0"/>
    <xf numFmtId="251" fontId="4" fillId="0" borderId="0"/>
    <xf numFmtId="251" fontId="78" fillId="0" borderId="0"/>
    <xf numFmtId="251" fontId="127" fillId="0" borderId="0">
      <alignment vertical="center"/>
    </xf>
    <xf numFmtId="251" fontId="206" fillId="0" borderId="0"/>
    <xf numFmtId="251" fontId="1" fillId="0" borderId="0">
      <alignment vertical="center"/>
    </xf>
    <xf numFmtId="251" fontId="78" fillId="0" borderId="0"/>
    <xf numFmtId="251" fontId="4" fillId="0" borderId="0"/>
    <xf numFmtId="251" fontId="218" fillId="0" borderId="0"/>
    <xf numFmtId="251" fontId="206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4" fillId="50" borderId="21" applyNumberFormat="0" applyAlignment="0" applyProtection="0">
      <alignment vertical="center"/>
    </xf>
    <xf numFmtId="251" fontId="13" fillId="0" borderId="0" applyNumberFormat="0" applyFill="0" applyBorder="0" applyAlignment="0" applyProtection="0">
      <alignment vertical="center"/>
    </xf>
    <xf numFmtId="251" fontId="16" fillId="0" borderId="0" applyNumberFormat="0" applyFill="0" applyBorder="0" applyAlignment="0" applyProtection="0">
      <alignment vertical="center"/>
    </xf>
    <xf numFmtId="251" fontId="16" fillId="0" borderId="8" applyNumberFormat="0" applyFill="0" applyAlignment="0" applyProtection="0">
      <alignment vertical="center"/>
    </xf>
    <xf numFmtId="251" fontId="14" fillId="0" borderId="6" applyNumberFormat="0" applyFill="0" applyAlignment="0" applyProtection="0">
      <alignment vertical="center"/>
    </xf>
    <xf numFmtId="251" fontId="110" fillId="0" borderId="60">
      <alignment horizontal="center"/>
    </xf>
    <xf numFmtId="251" fontId="54" fillId="47" borderId="0" applyNumberFormat="0" applyBorder="0" applyAlignment="0" applyProtection="0">
      <alignment vertical="center"/>
    </xf>
    <xf numFmtId="251" fontId="54" fillId="45" borderId="0" applyNumberFormat="0" applyBorder="0" applyAlignment="0" applyProtection="0">
      <alignment vertical="center"/>
    </xf>
    <xf numFmtId="251" fontId="151" fillId="0" borderId="0" applyNumberFormat="0" applyFill="0" applyBorder="0" applyAlignment="0" applyProtection="0">
      <alignment vertical="top"/>
      <protection locked="0"/>
    </xf>
    <xf numFmtId="251" fontId="123" fillId="0" borderId="0"/>
    <xf numFmtId="251" fontId="123" fillId="0" borderId="0"/>
    <xf numFmtId="251" fontId="150" fillId="48" borderId="18" applyNumberFormat="0" applyAlignment="0" applyProtection="0"/>
    <xf numFmtId="251" fontId="148" fillId="0" borderId="0" applyNumberFormat="0" applyFill="0" applyBorder="0" applyAlignment="0" applyProtection="0"/>
    <xf numFmtId="251" fontId="147" fillId="0" borderId="20" applyNumberFormat="0" applyFill="0" applyAlignment="0" applyProtection="0"/>
    <xf numFmtId="251" fontId="146" fillId="0" borderId="41" applyNumberFormat="0" applyFill="0" applyAlignment="0" applyProtection="0"/>
    <xf numFmtId="251" fontId="145" fillId="0" borderId="16" applyNumberFormat="0" applyFill="0" applyAlignment="0" applyProtection="0"/>
    <xf numFmtId="251" fontId="144" fillId="0" borderId="40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25" fillId="0" borderId="14" applyNumberFormat="0" applyFill="0" applyAlignment="0" applyProtection="0"/>
    <xf numFmtId="251" fontId="132" fillId="0" borderId="5">
      <alignment horizontal="center" wrapText="1"/>
    </xf>
    <xf numFmtId="251" fontId="13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6" fillId="71" borderId="0">
      <alignment horizontal="right"/>
    </xf>
    <xf numFmtId="251" fontId="139" fillId="68" borderId="52">
      <alignment horizontal="center" vertical="center" wrapText="1"/>
      <protection hidden="1"/>
    </xf>
    <xf numFmtId="251" fontId="4" fillId="0" borderId="0" applyFill="0" applyBorder="0">
      <alignment horizontal="right"/>
      <protection hidden="1"/>
    </xf>
    <xf numFmtId="251" fontId="63" fillId="54" borderId="0" applyNumberFormat="0" applyBorder="0" applyAlignment="0" applyProtection="0"/>
    <xf numFmtId="251" fontId="137" fillId="0" borderId="0"/>
    <xf numFmtId="251" fontId="137" fillId="0" borderId="0"/>
    <xf numFmtId="251" fontId="4" fillId="0" borderId="0">
      <alignment horizontal="right"/>
      <protection locked="0"/>
    </xf>
    <xf numFmtId="251" fontId="4" fillId="0" borderId="0" applyFill="0" applyBorder="0" applyAlignment="0"/>
    <xf numFmtId="251" fontId="4" fillId="0" borderId="0" applyFill="0" applyBorder="0">
      <alignment horizontal="right"/>
      <protection locked="0"/>
    </xf>
    <xf numFmtId="251" fontId="19" fillId="14" borderId="10" applyNumberForma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1" fillId="16" borderId="13" applyNumberFormat="0" applyFont="0" applyAlignment="0" applyProtection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4" fillId="0" borderId="0"/>
    <xf numFmtId="251" fontId="78" fillId="0" borderId="0"/>
    <xf numFmtId="251" fontId="116" fillId="0" borderId="0"/>
    <xf numFmtId="251" fontId="123" fillId="0" borderId="0">
      <alignment vertical="center"/>
    </xf>
    <xf numFmtId="251" fontId="4" fillId="0" borderId="0"/>
    <xf numFmtId="251" fontId="4" fillId="0" borderId="0"/>
    <xf numFmtId="251" fontId="4" fillId="0" borderId="0"/>
    <xf numFmtId="251" fontId="79" fillId="0" borderId="0">
      <alignment vertical="center"/>
    </xf>
    <xf numFmtId="251" fontId="4" fillId="0" borderId="0"/>
    <xf numFmtId="251" fontId="4" fillId="0" borderId="0"/>
    <xf numFmtId="251" fontId="4" fillId="0" borderId="0"/>
    <xf numFmtId="251" fontId="47" fillId="0" borderId="0"/>
    <xf numFmtId="251" fontId="128" fillId="0" borderId="0">
      <alignment vertical="center"/>
    </xf>
    <xf numFmtId="251" fontId="11" fillId="0" borderId="0"/>
    <xf numFmtId="251" fontId="78" fillId="0" borderId="0"/>
    <xf numFmtId="251" fontId="126" fillId="0" borderId="0"/>
    <xf numFmtId="251" fontId="4" fillId="0" borderId="0"/>
    <xf numFmtId="251" fontId="125" fillId="0" borderId="0"/>
    <xf numFmtId="251" fontId="125" fillId="0" borderId="0"/>
    <xf numFmtId="251" fontId="47" fillId="0" borderId="0"/>
    <xf numFmtId="251" fontId="47" fillId="0" borderId="0"/>
    <xf numFmtId="251" fontId="4" fillId="0" borderId="0"/>
    <xf numFmtId="251" fontId="29" fillId="0" borderId="0"/>
    <xf numFmtId="251" fontId="120" fillId="59" borderId="0" applyNumberFormat="0" applyBorder="0" applyAlignment="0" applyProtection="0"/>
    <xf numFmtId="251" fontId="60" fillId="0" borderId="0" applyFont="0" applyFill="0" applyBorder="0" applyAlignment="0" applyProtection="0"/>
    <xf numFmtId="251" fontId="21" fillId="0" borderId="11" applyNumberFormat="0" applyFill="0" applyAlignment="0" applyProtection="0"/>
    <xf numFmtId="251" fontId="4" fillId="0" borderId="0" applyFill="0" applyBorder="0" applyAlignment="0"/>
    <xf numFmtId="251" fontId="118" fillId="77" borderId="36" applyNumberFormat="0" applyAlignment="0" applyProtection="0">
      <alignment horizontal="center" vertical="center" wrapText="1"/>
    </xf>
    <xf numFmtId="251" fontId="115" fillId="75" borderId="0" applyNumberFormat="0" applyAlignment="0" applyProtection="0"/>
    <xf numFmtId="251" fontId="116" fillId="76" borderId="35" applyNumberFormat="0" applyFont="0" applyAlignment="0" applyProtection="0">
      <alignment wrapText="1"/>
    </xf>
    <xf numFmtId="251" fontId="115" fillId="75" borderId="0" applyNumberFormat="0" applyAlignment="0" applyProtection="0"/>
    <xf numFmtId="251" fontId="112" fillId="0" borderId="0">
      <protection locked="0"/>
    </xf>
    <xf numFmtId="251" fontId="110" fillId="0" borderId="0">
      <alignment horizontal="center"/>
    </xf>
    <xf numFmtId="251" fontId="110" fillId="0" borderId="60">
      <alignment horizontal="center"/>
    </xf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5" fillId="0" borderId="7" applyNumberFormat="0" applyFill="0" applyAlignment="0" applyProtection="0"/>
    <xf numFmtId="251" fontId="109" fillId="0" borderId="7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6" fillId="71" borderId="0">
      <alignment horizontal="center"/>
    </xf>
    <xf numFmtId="251" fontId="106" fillId="71" borderId="0">
      <alignment horizontal="center"/>
    </xf>
    <xf numFmtId="251" fontId="103" fillId="55" borderId="0" applyNumberFormat="0" applyBorder="0" applyAlignment="0" applyProtection="0"/>
    <xf numFmtId="251" fontId="103" fillId="55" borderId="0" applyNumberFormat="0" applyBorder="0" applyAlignment="0" applyProtection="0"/>
    <xf numFmtId="251" fontId="101" fillId="0" borderId="0">
      <protection locked="0"/>
    </xf>
    <xf numFmtId="251" fontId="100" fillId="0" borderId="0">
      <protection locked="0"/>
    </xf>
    <xf numFmtId="251" fontId="97" fillId="0" borderId="0">
      <protection locked="0"/>
    </xf>
    <xf numFmtId="251" fontId="98" fillId="0" borderId="0">
      <protection locked="0"/>
    </xf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80" fillId="0" borderId="0" applyNumberFormat="0" applyFill="0" applyBorder="0" applyAlignment="0" applyProtection="0"/>
    <xf numFmtId="251" fontId="60" fillId="0" borderId="0"/>
    <xf numFmtId="251" fontId="4" fillId="0" borderId="0" applyFill="0" applyBorder="0">
      <alignment horizontal="right"/>
      <protection locked="0"/>
    </xf>
    <xf numFmtId="251" fontId="60" fillId="0" borderId="0"/>
    <xf numFmtId="251" fontId="60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76" fillId="0" borderId="0"/>
    <xf numFmtId="251" fontId="49" fillId="0" borderId="0">
      <alignment horizontal="center" wrapText="1"/>
      <protection hidden="1"/>
    </xf>
    <xf numFmtId="251" fontId="75" fillId="0" borderId="23" applyNumberFormat="0" applyFill="0" applyBorder="0" applyAlignment="0" applyProtection="0">
      <alignment horizontal="center"/>
    </xf>
    <xf numFmtId="251" fontId="74" fillId="0" borderId="0" applyNumberFormat="0" applyFill="0" applyBorder="0" applyAlignment="0" applyProtection="0">
      <alignment vertical="top"/>
      <protection locked="0"/>
    </xf>
    <xf numFmtId="251" fontId="22" fillId="15" borderId="12" applyNumberFormat="0" applyAlignment="0" applyProtection="0"/>
    <xf numFmtId="251" fontId="20" fillId="14" borderId="9" applyNumberFormat="0" applyAlignment="0" applyProtection="0"/>
    <xf numFmtId="251" fontId="20" fillId="14" borderId="9" applyNumberFormat="0" applyAlignment="0" applyProtection="0"/>
    <xf numFmtId="251" fontId="4" fillId="0" borderId="24" applyNumberFormat="0" applyFont="0" applyFill="0" applyAlignment="0" applyProtection="0"/>
    <xf numFmtId="251" fontId="63" fillId="54" borderId="0" applyNumberFormat="0" applyBorder="0" applyAlignment="0" applyProtection="0"/>
    <xf numFmtId="251" fontId="63" fillId="54" borderId="0" applyNumberFormat="0" applyBorder="0" applyAlignment="0" applyProtection="0"/>
    <xf numFmtId="251" fontId="62" fillId="0" borderId="0"/>
    <xf numFmtId="251" fontId="60" fillId="0" borderId="0">
      <alignment horizontal="center" wrapText="1"/>
      <protection locked="0"/>
    </xf>
    <xf numFmtId="251" fontId="53" fillId="43" borderId="0" applyNumberFormat="0" applyBorder="0" applyAlignment="0" applyProtection="0"/>
    <xf numFmtId="251" fontId="53" fillId="64" borderId="0" applyNumberFormat="0" applyBorder="0" applyAlignment="0" applyProtection="0"/>
    <xf numFmtId="251" fontId="53" fillId="45" borderId="0" applyNumberFormat="0" applyBorder="0" applyAlignment="0" applyProtection="0"/>
    <xf numFmtId="251" fontId="53" fillId="44" borderId="0" applyNumberFormat="0" applyBorder="0" applyAlignment="0" applyProtection="0"/>
    <xf numFmtId="251" fontId="53" fillId="66" borderId="0" applyNumberFormat="0" applyBorder="0" applyAlignment="0" applyProtection="0"/>
    <xf numFmtId="251" fontId="26" fillId="33" borderId="0" applyNumberFormat="0" applyBorder="0" applyAlignment="0" applyProtection="0"/>
    <xf numFmtId="251" fontId="26" fillId="33" borderId="0" applyNumberFormat="0" applyBorder="0" applyAlignment="0" applyProtection="0"/>
    <xf numFmtId="251" fontId="26" fillId="21" borderId="0" applyNumberFormat="0" applyBorder="0" applyAlignment="0" applyProtection="0"/>
    <xf numFmtId="251" fontId="57" fillId="44" borderId="0" applyNumberFormat="0" applyBorder="0" applyAlignment="0" applyProtection="0"/>
    <xf numFmtId="251" fontId="4" fillId="0" borderId="0"/>
    <xf numFmtId="251" fontId="26" fillId="36" borderId="0" applyNumberFormat="0" applyBorder="0" applyAlignment="0" applyProtection="0">
      <alignment vertical="center"/>
    </xf>
    <xf numFmtId="251" fontId="26" fillId="36" borderId="0" applyNumberFormat="0" applyBorder="0" applyAlignment="0" applyProtection="0">
      <alignment vertical="center"/>
    </xf>
    <xf numFmtId="251" fontId="26" fillId="24" borderId="0" applyNumberFormat="0" applyBorder="0" applyAlignment="0" applyProtection="0">
      <alignment vertical="center"/>
    </xf>
    <xf numFmtId="251" fontId="26" fillId="24" borderId="0" applyNumberFormat="0" applyBorder="0" applyAlignment="0" applyProtection="0">
      <alignment vertical="center"/>
    </xf>
    <xf numFmtId="251" fontId="54" fillId="64" borderId="0" applyNumberFormat="0" applyBorder="0" applyAlignment="0" applyProtection="0">
      <alignment vertical="center"/>
    </xf>
    <xf numFmtId="251" fontId="54" fillId="61" borderId="0" applyNumberFormat="0" applyBorder="0" applyAlignment="0" applyProtection="0">
      <alignment vertical="center"/>
    </xf>
    <xf numFmtId="251" fontId="53" fillId="64" borderId="0" applyNumberFormat="0" applyBorder="0" applyAlignment="0" applyProtection="0"/>
    <xf numFmtId="251" fontId="53" fillId="61" borderId="0" applyNumberFormat="0" applyBorder="0" applyAlignment="0" applyProtection="0"/>
    <xf numFmtId="251" fontId="26" fillId="36" borderId="0" applyNumberFormat="0" applyBorder="0" applyAlignment="0" applyProtection="0"/>
    <xf numFmtId="251" fontId="26" fillId="36" borderId="0" applyNumberFormat="0" applyBorder="0" applyAlignment="0" applyProtection="0"/>
    <xf numFmtId="251" fontId="26" fillId="24" borderId="0" applyNumberFormat="0" applyBorder="0" applyAlignment="0" applyProtection="0"/>
    <xf numFmtId="251" fontId="26" fillId="24" borderId="0" applyNumberFormat="0" applyBorder="0" applyAlignment="0" applyProtection="0"/>
    <xf numFmtId="251" fontId="36" fillId="50" borderId="0" applyNumberFormat="0" applyBorder="0" applyAlignment="0" applyProtection="0">
      <alignment vertical="center"/>
    </xf>
    <xf numFmtId="251" fontId="36" fillId="50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9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1" fillId="39" borderId="0" applyNumberFormat="0" applyBorder="0" applyAlignment="0" applyProtection="0">
      <alignment vertical="center"/>
    </xf>
    <xf numFmtId="251" fontId="1" fillId="31" borderId="0" applyNumberFormat="0" applyBorder="0" applyAlignment="0" applyProtection="0">
      <alignment vertical="center"/>
    </xf>
    <xf numFmtId="251" fontId="1" fillId="27" borderId="0" applyNumberFormat="0" applyBorder="0" applyAlignment="0" applyProtection="0">
      <alignment vertical="center"/>
    </xf>
    <xf numFmtId="251" fontId="1" fillId="23" borderId="0" applyNumberFormat="0" applyBorder="0" applyAlignment="0" applyProtection="0">
      <alignment vertical="center"/>
    </xf>
    <xf numFmtId="251" fontId="52" fillId="62" borderId="0" applyNumberFormat="0" applyBorder="0" applyAlignment="0" applyProtection="0">
      <alignment vertical="center"/>
    </xf>
    <xf numFmtId="251" fontId="52" fillId="61" borderId="0" applyNumberFormat="0" applyBorder="0" applyAlignment="0" applyProtection="0">
      <alignment vertical="center"/>
    </xf>
    <xf numFmtId="251" fontId="51" fillId="62" borderId="0" applyNumberFormat="0" applyBorder="0" applyAlignment="0" applyProtection="0"/>
    <xf numFmtId="251" fontId="51" fillId="60" borderId="0" applyNumberFormat="0" applyBorder="0" applyAlignment="0" applyProtection="0"/>
    <xf numFmtId="251" fontId="1" fillId="39" borderId="0" applyNumberFormat="0" applyBorder="0" applyAlignment="0" applyProtection="0"/>
    <xf numFmtId="251" fontId="1" fillId="35" borderId="0" applyNumberFormat="0" applyBorder="0" applyAlignment="0" applyProtection="0"/>
    <xf numFmtId="251" fontId="1" fillId="27" borderId="0" applyNumberFormat="0" applyBorder="0" applyAlignment="0" applyProtection="0"/>
    <xf numFmtId="251" fontId="1" fillId="23" borderId="0" applyNumberFormat="0" applyBorder="0" applyAlignment="0" applyProtection="0"/>
    <xf numFmtId="251" fontId="50" fillId="50" borderId="0" applyNumberFormat="0" applyBorder="0" applyAlignment="0" applyProtection="0">
      <alignment vertical="center"/>
    </xf>
    <xf numFmtId="251" fontId="50" fillId="60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9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8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1" fillId="34" borderId="0" applyNumberFormat="0" applyBorder="0" applyAlignment="0" applyProtection="0">
      <alignment vertical="center"/>
    </xf>
    <xf numFmtId="251" fontId="1" fillId="30" borderId="0" applyNumberFormat="0" applyBorder="0" applyAlignment="0" applyProtection="0">
      <alignment vertical="center"/>
    </xf>
    <xf numFmtId="251" fontId="1" fillId="18" borderId="0" applyNumberFormat="0" applyBorder="0" applyAlignment="0" applyProtection="0">
      <alignment vertical="center"/>
    </xf>
    <xf numFmtId="251" fontId="1" fillId="18" borderId="0" applyNumberFormat="0" applyBorder="0" applyAlignment="0" applyProtection="0">
      <alignment vertical="center"/>
    </xf>
    <xf numFmtId="251" fontId="52" fillId="57" borderId="0" applyNumberFormat="0" applyBorder="0" applyAlignment="0" applyProtection="0">
      <alignment vertical="center"/>
    </xf>
    <xf numFmtId="251" fontId="52" fillId="52" borderId="0" applyNumberFormat="0" applyBorder="0" applyAlignment="0" applyProtection="0">
      <alignment vertical="center"/>
    </xf>
    <xf numFmtId="251" fontId="52" fillId="56" borderId="0" applyNumberFormat="0" applyBorder="0" applyAlignment="0" applyProtection="0">
      <alignment vertical="center"/>
    </xf>
    <xf numFmtId="251" fontId="52" fillId="55" borderId="0" applyNumberFormat="0" applyBorder="0" applyAlignment="0" applyProtection="0">
      <alignment vertical="center"/>
    </xf>
    <xf numFmtId="251" fontId="51" fillId="57" borderId="0" applyNumberFormat="0" applyBorder="0" applyAlignment="0" applyProtection="0"/>
    <xf numFmtId="251" fontId="51" fillId="52" borderId="0" applyNumberFormat="0" applyBorder="0" applyAlignment="0" applyProtection="0"/>
    <xf numFmtId="251" fontId="51" fillId="56" borderId="0" applyNumberFormat="0" applyBorder="0" applyAlignment="0" applyProtection="0"/>
    <xf numFmtId="251" fontId="51" fillId="55" borderId="0" applyNumberFormat="0" applyBorder="0" applyAlignment="0" applyProtection="0"/>
    <xf numFmtId="251" fontId="51" fillId="54" borderId="0" applyNumberFormat="0" applyBorder="0" applyAlignment="0" applyProtection="0"/>
    <xf numFmtId="251" fontId="51" fillId="53" borderId="0" applyNumberFormat="0" applyBorder="0" applyAlignment="0" applyProtection="0"/>
    <xf numFmtId="251" fontId="1" fillId="34" borderId="0" applyNumberFormat="0" applyBorder="0" applyAlignment="0" applyProtection="0"/>
    <xf numFmtId="251" fontId="1" fillId="34" borderId="0" applyNumberFormat="0" applyBorder="0" applyAlignment="0" applyProtection="0"/>
    <xf numFmtId="251" fontId="1" fillId="22" borderId="0" applyNumberFormat="0" applyBorder="0" applyAlignment="0" applyProtection="0"/>
    <xf numFmtId="251" fontId="1" fillId="18" borderId="0" applyNumberFormat="0" applyBorder="0" applyAlignment="0" applyProtection="0"/>
    <xf numFmtId="251" fontId="50" fillId="50" borderId="0" applyNumberFormat="0" applyBorder="0" applyAlignment="0" applyProtection="0">
      <alignment vertical="center"/>
    </xf>
    <xf numFmtId="251" fontId="50" fillId="52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49" fillId="0" borderId="0"/>
    <xf numFmtId="251" fontId="4" fillId="0" borderId="0"/>
    <xf numFmtId="251" fontId="4" fillId="0" borderId="0"/>
    <xf numFmtId="251" fontId="4" fillId="0" borderId="0"/>
    <xf numFmtId="251" fontId="30" fillId="0" borderId="0"/>
    <xf numFmtId="251" fontId="4" fillId="0" borderId="0"/>
    <xf numFmtId="251" fontId="4" fillId="0" borderId="0"/>
    <xf numFmtId="251" fontId="30" fillId="0" borderId="0" applyBorder="0"/>
    <xf numFmtId="251" fontId="42" fillId="0" borderId="0"/>
    <xf numFmtId="251" fontId="45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45" fillId="0" borderId="0"/>
    <xf numFmtId="251" fontId="42" fillId="0" borderId="0"/>
    <xf numFmtId="251" fontId="30" fillId="0" borderId="0"/>
    <xf numFmtId="251" fontId="4" fillId="0" borderId="0"/>
    <xf numFmtId="251" fontId="4" fillId="0" borderId="0" applyNumberFormat="0" applyFill="0" applyBorder="0" applyAlignment="0" applyProtection="0"/>
    <xf numFmtId="251" fontId="47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7" fillId="0" borderId="0"/>
    <xf numFmtId="251" fontId="28" fillId="0" borderId="0"/>
    <xf numFmtId="251" fontId="4" fillId="0" borderId="0"/>
    <xf numFmtId="251" fontId="4" fillId="0" borderId="0"/>
    <xf numFmtId="251" fontId="28" fillId="0" borderId="0"/>
    <xf numFmtId="251" fontId="45" fillId="0" borderId="0"/>
    <xf numFmtId="251" fontId="45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6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28" fillId="0" borderId="0"/>
    <xf numFmtId="251" fontId="4" fillId="0" borderId="0"/>
    <xf numFmtId="251" fontId="4" fillId="0" borderId="0"/>
    <xf numFmtId="251" fontId="42" fillId="0" borderId="0"/>
    <xf numFmtId="251" fontId="45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30" fillId="0" borderId="0" applyBorder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46" fillId="0" borderId="0" applyNumberFormat="0" applyFill="0" applyBorder="0" applyAlignment="0" applyProtection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2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42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28" fillId="0" borderId="0"/>
    <xf numFmtId="251" fontId="30" fillId="0" borderId="0" applyBorder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30" fillId="0" borderId="0" applyBorder="0"/>
    <xf numFmtId="251" fontId="30" fillId="0" borderId="0" applyBorder="0"/>
    <xf numFmtId="251" fontId="4" fillId="0" borderId="0"/>
    <xf numFmtId="251" fontId="28" fillId="0" borderId="0"/>
    <xf numFmtId="251" fontId="30" fillId="0" borderId="0" applyBorder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2" fillId="0" borderId="0"/>
    <xf numFmtId="251" fontId="45" fillId="0" borderId="0"/>
    <xf numFmtId="251" fontId="45" fillId="0" borderId="0"/>
    <xf numFmtId="251" fontId="30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28" fillId="0" borderId="0"/>
    <xf numFmtId="251" fontId="42" fillId="0" borderId="0"/>
    <xf numFmtId="251" fontId="4" fillId="0" borderId="0"/>
    <xf numFmtId="251" fontId="28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2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28" fillId="0" borderId="0"/>
    <xf numFmtId="251" fontId="4" fillId="0" borderId="0"/>
    <xf numFmtId="251" fontId="42" fillId="0" borderId="0"/>
    <xf numFmtId="251" fontId="28" fillId="0" borderId="0"/>
    <xf numFmtId="251" fontId="42" fillId="0" borderId="0"/>
    <xf numFmtId="251" fontId="30" fillId="0" borderId="0" applyBorder="0"/>
    <xf numFmtId="251" fontId="28" fillId="0" borderId="0"/>
    <xf numFmtId="251" fontId="4" fillId="0" borderId="0" applyNumberFormat="0" applyFill="0" applyBorder="0" applyAlignment="0" applyProtection="0"/>
    <xf numFmtId="251" fontId="28" fillId="0" borderId="0"/>
    <xf numFmtId="251" fontId="41" fillId="49" borderId="21" applyNumberFormat="0" applyAlignment="0" applyProtection="0">
      <alignment vertical="center"/>
    </xf>
    <xf numFmtId="251" fontId="40" fillId="50" borderId="21" applyNumberFormat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29" fillId="0" borderId="0"/>
    <xf numFmtId="251" fontId="36" fillId="47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4" fillId="0" borderId="0"/>
    <xf numFmtId="251" fontId="29" fillId="0" borderId="0" applyFont="0" applyFill="0" applyBorder="0" applyAlignment="0"/>
    <xf numFmtId="251" fontId="28" fillId="0" borderId="0"/>
    <xf numFmtId="251" fontId="30" fillId="0" borderId="0" applyBorder="0"/>
    <xf numFmtId="251" fontId="30" fillId="0" borderId="0" applyBorder="0"/>
    <xf numFmtId="251" fontId="28" fillId="0" borderId="0"/>
    <xf numFmtId="251" fontId="4" fillId="0" borderId="0"/>
    <xf numFmtId="251" fontId="30" fillId="0" borderId="0" applyBorder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4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4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28" fillId="0" borderId="0"/>
    <xf numFmtId="251" fontId="4" fillId="0" borderId="0"/>
    <xf numFmtId="251" fontId="42" fillId="0" borderId="0"/>
    <xf numFmtId="251" fontId="78" fillId="0" borderId="0"/>
    <xf numFmtId="251" fontId="4" fillId="0" borderId="0"/>
    <xf numFmtId="251" fontId="4" fillId="0" borderId="0"/>
    <xf numFmtId="251" fontId="78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27" fillId="14" borderId="10" applyNumberFormat="0" applyAlignment="0" applyProtection="0">
      <alignment vertical="center"/>
    </xf>
    <xf numFmtId="251" fontId="224" fillId="15" borderId="12" applyNumberFormat="0" applyAlignment="0" applyProtection="0">
      <alignment vertical="center"/>
    </xf>
    <xf numFmtId="251" fontId="221" fillId="0" borderId="14" applyNumberFormat="0" applyFill="0" applyAlignment="0" applyProtection="0">
      <alignment vertical="center"/>
    </xf>
    <xf numFmtId="251" fontId="206" fillId="16" borderId="13" applyNumberFormat="0" applyFont="0" applyAlignment="0" applyProtection="0">
      <alignment vertical="center"/>
    </xf>
    <xf numFmtId="251" fontId="216" fillId="0" borderId="8" applyNumberFormat="0" applyFill="0" applyAlignment="0" applyProtection="0">
      <alignment vertical="center"/>
    </xf>
    <xf numFmtId="251" fontId="211" fillId="32" borderId="0" applyNumberFormat="0" applyBorder="0" applyAlignment="0" applyProtection="0">
      <alignment vertical="center"/>
    </xf>
    <xf numFmtId="43" fontId="127" fillId="0" borderId="0" applyFont="0" applyFill="0" applyBorder="0" applyAlignment="0" applyProtection="0">
      <alignment vertical="center"/>
    </xf>
    <xf numFmtId="251" fontId="206" fillId="31" borderId="0" applyNumberFormat="0" applyBorder="0" applyAlignment="0" applyProtection="0">
      <alignment vertical="center"/>
    </xf>
    <xf numFmtId="251" fontId="211" fillId="20" borderId="0" applyNumberFormat="0" applyBorder="0" applyAlignment="0" applyProtection="0">
      <alignment vertical="center"/>
    </xf>
    <xf numFmtId="251" fontId="206" fillId="30" borderId="0" applyNumberFormat="0" applyBorder="0" applyAlignment="0" applyProtection="0">
      <alignment vertical="center"/>
    </xf>
    <xf numFmtId="251" fontId="206" fillId="19" borderId="0" applyNumberFormat="0" applyBorder="0" applyAlignment="0" applyProtection="0">
      <alignment vertical="center"/>
    </xf>
    <xf numFmtId="251" fontId="213" fillId="0" borderId="0" applyProtection="0">
      <alignment vertical="center"/>
    </xf>
    <xf numFmtId="251" fontId="206" fillId="18" borderId="0" applyNumberFormat="0" applyBorder="0" applyAlignment="0" applyProtection="0">
      <alignment vertical="center"/>
    </xf>
    <xf numFmtId="251" fontId="187" fillId="0" borderId="0">
      <alignment vertical="center"/>
    </xf>
    <xf numFmtId="251" fontId="74" fillId="0" borderId="0" applyNumberFormat="0" applyFill="0" applyBorder="0" applyAlignment="0" applyProtection="0">
      <alignment vertical="top"/>
      <protection locked="0"/>
    </xf>
    <xf numFmtId="251" fontId="184" fillId="55" borderId="0" applyNumberFormat="0" applyBorder="0" applyAlignment="0" applyProtection="0">
      <alignment vertical="center"/>
    </xf>
    <xf numFmtId="251" fontId="180" fillId="0" borderId="0" applyNumberFormat="0" applyFill="0" applyBorder="0" applyAlignment="0" applyProtection="0">
      <alignment vertical="center"/>
    </xf>
    <xf numFmtId="251" fontId="175" fillId="0" borderId="0" applyNumberFormat="0" applyFill="0" applyBorder="0" applyAlignment="0" applyProtection="0">
      <alignment vertical="center"/>
    </xf>
    <xf numFmtId="251" fontId="4" fillId="0" borderId="0"/>
    <xf numFmtId="251" fontId="120" fillId="59" borderId="0" applyNumberFormat="0" applyBorder="0" applyAlignment="0" applyProtection="0"/>
    <xf numFmtId="251" fontId="4" fillId="51" borderId="37" applyNumberFormat="0" applyFont="0" applyAlignment="0" applyProtection="0">
      <alignment vertical="center"/>
    </xf>
    <xf numFmtId="251" fontId="4" fillId="0" borderId="0"/>
    <xf numFmtId="251" fontId="123" fillId="0" borderId="0">
      <alignment vertical="center"/>
    </xf>
    <xf numFmtId="251" fontId="47" fillId="0" borderId="0"/>
    <xf numFmtId="251" fontId="127" fillId="0" borderId="0"/>
    <xf numFmtId="251" fontId="127" fillId="0" borderId="0"/>
    <xf numFmtId="251" fontId="4" fillId="0" borderId="0"/>
    <xf numFmtId="251" fontId="4" fillId="0" borderId="0"/>
    <xf numFmtId="251" fontId="130" fillId="0" borderId="0">
      <alignment vertical="center"/>
    </xf>
    <xf numFmtId="251" fontId="4" fillId="0" borderId="0"/>
    <xf numFmtId="251" fontId="4" fillId="0" borderId="0"/>
    <xf numFmtId="251" fontId="18" fillId="13" borderId="9" applyNumberFormat="0" applyAlignment="0" applyProtection="0">
      <alignment vertical="center"/>
    </xf>
    <xf numFmtId="251" fontId="19" fillId="14" borderId="10" applyNumberFormat="0" applyAlignment="0" applyProtection="0">
      <alignment vertical="center"/>
    </xf>
    <xf numFmtId="251" fontId="26" fillId="37" borderId="0" applyNumberFormat="0" applyBorder="0" applyAlignment="0" applyProtection="0">
      <alignment vertical="center"/>
    </xf>
    <xf numFmtId="251" fontId="26" fillId="33" borderId="0" applyNumberFormat="0" applyBorder="0" applyAlignment="0" applyProtection="0">
      <alignment vertical="center"/>
    </xf>
    <xf numFmtId="251" fontId="26" fillId="17" borderId="0" applyNumberFormat="0" applyBorder="0" applyAlignment="0" applyProtection="0">
      <alignment vertical="center"/>
    </xf>
    <xf numFmtId="183" fontId="123" fillId="0" borderId="0" applyFont="0" applyFill="0" applyBorder="0" applyAlignment="0" applyProtection="0">
      <alignment vertical="center"/>
    </xf>
    <xf numFmtId="251" fontId="21" fillId="0" borderId="11" applyNumberFormat="0" applyFill="0" applyAlignment="0" applyProtection="0">
      <alignment vertical="center"/>
    </xf>
    <xf numFmtId="251" fontId="24" fillId="0" borderId="0" applyNumberFormat="0" applyFill="0" applyBorder="0" applyAlignment="0" applyProtection="0">
      <alignment vertical="center"/>
    </xf>
    <xf numFmtId="251" fontId="22" fillId="15" borderId="12" applyNumberFormat="0" applyAlignment="0" applyProtection="0">
      <alignment vertical="center"/>
    </xf>
    <xf numFmtId="251" fontId="163" fillId="54" borderId="0" applyNumberFormat="0" applyBorder="0" applyAlignment="0" applyProtection="0"/>
    <xf numFmtId="251" fontId="160" fillId="55" borderId="0" applyNumberFormat="0" applyBorder="0" applyAlignment="0" applyProtection="0">
      <alignment vertical="center"/>
    </xf>
    <xf numFmtId="251" fontId="161" fillId="55" borderId="0" applyNumberFormat="0" applyBorder="0" applyAlignment="0" applyProtection="0"/>
    <xf numFmtId="251" fontId="160" fillId="55" borderId="0" applyNumberFormat="0" applyBorder="0" applyAlignment="0" applyProtection="0">
      <alignment vertical="center"/>
    </xf>
    <xf numFmtId="251" fontId="158" fillId="0" borderId="0" applyNumberFormat="0" applyFill="0" applyBorder="0" applyAlignment="0" applyProtection="0">
      <alignment vertical="top"/>
      <protection locked="0"/>
    </xf>
    <xf numFmtId="251" fontId="203" fillId="86" borderId="0" applyNumberFormat="0" applyBorder="0" applyAlignment="0" applyProtection="0">
      <alignment vertical="center"/>
    </xf>
    <xf numFmtId="251" fontId="220" fillId="0" borderId="0" applyNumberFormat="0" applyFill="0" applyBorder="0" applyAlignment="0" applyProtection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27" fillId="0" borderId="0">
      <alignment vertical="center"/>
    </xf>
    <xf numFmtId="251" fontId="208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27" fillId="0" borderId="0">
      <alignment vertical="center"/>
    </xf>
    <xf numFmtId="251" fontId="1" fillId="0" borderId="0">
      <alignment vertical="center"/>
    </xf>
    <xf numFmtId="251" fontId="127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08" fillId="0" borderId="0">
      <alignment vertical="center"/>
    </xf>
    <xf numFmtId="251" fontId="205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204" fillId="87" borderId="0" applyNumberFormat="0" applyBorder="0" applyAlignment="0" applyProtection="0">
      <alignment vertical="center"/>
    </xf>
    <xf numFmtId="251" fontId="16" fillId="0" borderId="0" applyNumberFormat="0" applyFill="0" applyBorder="0" applyAlignment="0" applyProtection="0">
      <alignment vertical="center"/>
    </xf>
    <xf numFmtId="251" fontId="14" fillId="0" borderId="6" applyNumberFormat="0" applyFill="0" applyAlignment="0" applyProtection="0">
      <alignment vertical="center"/>
    </xf>
    <xf numFmtId="251" fontId="15" fillId="0" borderId="7" applyNumberFormat="0" applyFill="0" applyAlignment="0" applyProtection="0">
      <alignment vertical="center"/>
    </xf>
    <xf numFmtId="251" fontId="110" fillId="0" borderId="60">
      <alignment horizontal="center"/>
    </xf>
    <xf numFmtId="251" fontId="54" fillId="64" borderId="0" applyNumberFormat="0" applyBorder="0" applyAlignment="0" applyProtection="0">
      <alignment vertical="center"/>
    </xf>
    <xf numFmtId="251" fontId="54" fillId="66" borderId="0" applyNumberFormat="0" applyBorder="0" applyAlignment="0" applyProtection="0">
      <alignment vertical="center"/>
    </xf>
    <xf numFmtId="251" fontId="23" fillId="0" borderId="0" applyNumberFormat="0" applyFill="0" applyBorder="0" applyAlignment="0" applyProtection="0"/>
    <xf numFmtId="251" fontId="106" fillId="79" borderId="4">
      <alignment horizontal="center" vertical="center"/>
      <protection locked="0"/>
    </xf>
    <xf numFmtId="251" fontId="146" fillId="0" borderId="0" applyNumberFormat="0" applyFill="0" applyBorder="0" applyAlignment="0" applyProtection="0"/>
    <xf numFmtId="251" fontId="142" fillId="0" borderId="14" applyNumberFormat="0" applyFill="0" applyAlignment="0" applyProtection="0"/>
    <xf numFmtId="251" fontId="91" fillId="0" borderId="39" applyBorder="0">
      <alignment horizontal="center"/>
    </xf>
    <xf numFmtId="251" fontId="13" fillId="0" borderId="0" applyNumberFormat="0" applyFill="0" applyBorder="0" applyAlignment="0" applyProtection="0"/>
    <xf numFmtId="251" fontId="142" fillId="0" borderId="14" applyNumberFormat="0" applyFill="0" applyAlignment="0" applyProtection="0"/>
    <xf numFmtId="251" fontId="4" fillId="0" borderId="24" applyNumberFormat="0" applyFont="0" applyFill="0" applyAlignment="0" applyProtection="0"/>
    <xf numFmtId="251" fontId="106" fillId="82" borderId="0" applyNumberFormat="0" applyBorder="0">
      <alignment horizontal="centerContinuous"/>
    </xf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136" fillId="0" borderId="0" applyNumberFormat="0" applyFill="0" applyBorder="0" applyAlignment="0" applyProtection="0"/>
    <xf numFmtId="251" fontId="133" fillId="0" borderId="0">
      <alignment horizontal="left"/>
    </xf>
    <xf numFmtId="251" fontId="129" fillId="0" borderId="33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126" fillId="0" borderId="0"/>
    <xf numFmtId="251" fontId="126" fillId="0" borderId="0"/>
    <xf numFmtId="251" fontId="126" fillId="0" borderId="0"/>
    <xf numFmtId="251" fontId="78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3" fillId="0" borderId="0">
      <alignment vertical="center"/>
    </xf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123" fillId="0" borderId="0">
      <alignment vertical="center"/>
    </xf>
    <xf numFmtId="251" fontId="4" fillId="0" borderId="0"/>
    <xf numFmtId="251" fontId="4" fillId="0" borderId="0"/>
    <xf numFmtId="251" fontId="127" fillId="0" borderId="0">
      <alignment vertical="center"/>
    </xf>
    <xf numFmtId="251" fontId="4" fillId="0" borderId="0"/>
    <xf numFmtId="251" fontId="4" fillId="0" borderId="0"/>
    <xf numFmtId="251" fontId="11" fillId="0" borderId="0">
      <alignment vertical="center"/>
    </xf>
    <xf numFmtId="251" fontId="125" fillId="0" borderId="0"/>
    <xf numFmtId="251" fontId="4" fillId="0" borderId="0"/>
    <xf numFmtId="251" fontId="125" fillId="0" borderId="0"/>
    <xf numFmtId="251" fontId="125" fillId="0" borderId="0"/>
    <xf numFmtId="251" fontId="17" fillId="12" borderId="0" applyNumberFormat="0" applyBorder="0" applyAlignment="0" applyProtection="0"/>
    <xf numFmtId="251" fontId="119" fillId="0" borderId="0" applyFont="0" applyFill="0" applyBorder="0" applyAlignment="0" applyProtection="0"/>
    <xf numFmtId="251" fontId="21" fillId="0" borderId="11" applyNumberFormat="0" applyFill="0" applyAlignment="0" applyProtection="0"/>
    <xf numFmtId="251" fontId="118" fillId="77" borderId="36" applyNumberFormat="0" applyAlignment="0" applyProtection="0">
      <alignment horizontal="center" vertical="center" wrapText="1"/>
    </xf>
    <xf numFmtId="251" fontId="4" fillId="0" borderId="0"/>
    <xf numFmtId="251" fontId="116" fillId="18" borderId="0" applyNumberFormat="0" applyFont="0" applyAlignment="0" applyProtection="0">
      <alignment wrapText="1"/>
    </xf>
    <xf numFmtId="251" fontId="116" fillId="18" borderId="0" applyNumberFormat="0" applyFont="0" applyAlignment="0" applyProtection="0">
      <alignment wrapText="1"/>
    </xf>
    <xf numFmtId="251" fontId="4" fillId="0" borderId="0" applyFill="0" applyBorder="0">
      <alignment horizontal="right"/>
      <protection locked="0"/>
    </xf>
    <xf numFmtId="251" fontId="18" fillId="13" borderId="9" applyNumberFormat="0" applyAlignment="0" applyProtection="0"/>
    <xf numFmtId="251" fontId="74" fillId="0" borderId="0" applyNumberFormat="0" applyFill="0" applyBorder="0" applyAlignment="0" applyProtection="0">
      <alignment vertical="top"/>
      <protection locked="0"/>
    </xf>
    <xf numFmtId="251" fontId="16" fillId="0" borderId="8" applyNumberFormat="0" applyFill="0" applyAlignment="0" applyProtection="0"/>
    <xf numFmtId="251" fontId="16" fillId="0" borderId="0" applyNumberFormat="0" applyFill="0" applyBorder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7" fillId="0" borderId="31" applyNumberFormat="0" applyAlignment="0" applyProtection="0">
      <alignment horizontal="left" vertical="center"/>
    </xf>
    <xf numFmtId="251" fontId="108" fillId="0" borderId="6" applyNumberFormat="0" applyFill="0" applyAlignment="0" applyProtection="0"/>
    <xf numFmtId="251" fontId="104" fillId="55" borderId="0" applyNumberFormat="0" applyBorder="0" applyAlignment="0" applyProtection="0"/>
    <xf numFmtId="251" fontId="103" fillId="55" borderId="0" applyNumberFormat="0" applyBorder="0" applyAlignment="0" applyProtection="0"/>
    <xf numFmtId="251" fontId="30" fillId="0" borderId="30" applyBorder="0"/>
    <xf numFmtId="251" fontId="99" fillId="0" borderId="0">
      <protection locked="0"/>
    </xf>
    <xf numFmtId="251" fontId="24" fillId="0" borderId="0" applyNumberFormat="0" applyFill="0" applyBorder="0" applyAlignment="0" applyProtection="0"/>
    <xf numFmtId="251" fontId="97" fillId="0" borderId="0">
      <protection locked="0"/>
    </xf>
    <xf numFmtId="251" fontId="95" fillId="0" borderId="29" applyNumberFormat="0" applyFill="0" applyAlignment="0" applyProtection="0"/>
    <xf numFmtId="251" fontId="93" fillId="57" borderId="21" applyNumberFormat="0" applyAlignment="0" applyProtection="0"/>
    <xf numFmtId="251" fontId="84" fillId="0" borderId="0" applyNumberFormat="0" applyAlignment="0">
      <alignment horizontal="left"/>
    </xf>
    <xf numFmtId="251" fontId="81" fillId="67" borderId="0" applyNumberFormat="0" applyFill="0" applyBorder="0" applyAlignment="0"/>
    <xf numFmtId="251" fontId="71" fillId="0" borderId="0"/>
    <xf numFmtId="251" fontId="4" fillId="0" borderId="0" applyFill="0" applyBorder="0" applyAlignment="0"/>
    <xf numFmtId="251" fontId="64" fillId="50" borderId="21" applyNumberFormat="0" applyAlignment="0" applyProtection="0"/>
    <xf numFmtId="251" fontId="67" fillId="0" borderId="23" applyNumberFormat="0" applyFill="0" applyAlignment="0" applyProtection="0"/>
    <xf numFmtId="251" fontId="4" fillId="0" borderId="0" applyNumberFormat="0" applyFont="0" applyAlignment="0" applyProtection="0"/>
    <xf numFmtId="251" fontId="12" fillId="0" borderId="0"/>
    <xf numFmtId="251" fontId="53" fillId="47" borderId="0" applyNumberFormat="0" applyBorder="0" applyAlignment="0" applyProtection="0"/>
    <xf numFmtId="251" fontId="26" fillId="37" borderId="0" applyNumberFormat="0" applyBorder="0" applyAlignment="0" applyProtection="0"/>
    <xf numFmtId="251" fontId="26" fillId="25" borderId="0" applyNumberFormat="0" applyBorder="0" applyAlignment="0" applyProtection="0"/>
    <xf numFmtId="251" fontId="26" fillId="29" borderId="0" applyNumberFormat="0" applyBorder="0" applyAlignment="0" applyProtection="0"/>
    <xf numFmtId="251" fontId="26" fillId="17" borderId="0" applyNumberFormat="0" applyBorder="0" applyAlignment="0" applyProtection="0"/>
    <xf numFmtId="251" fontId="26" fillId="40" borderId="0" applyNumberFormat="0" applyBorder="0" applyAlignment="0" applyProtection="0">
      <alignment vertical="center"/>
    </xf>
    <xf numFmtId="251" fontId="26" fillId="28" borderId="0" applyNumberFormat="0" applyBorder="0" applyAlignment="0" applyProtection="0">
      <alignment vertical="center"/>
    </xf>
    <xf numFmtId="251" fontId="26" fillId="32" borderId="0" applyNumberFormat="0" applyBorder="0" applyAlignment="0" applyProtection="0">
      <alignment vertical="center"/>
    </xf>
    <xf numFmtId="251" fontId="54" fillId="43" borderId="0" applyNumberFormat="0" applyBorder="0" applyAlignment="0" applyProtection="0">
      <alignment vertical="center"/>
    </xf>
    <xf numFmtId="251" fontId="26" fillId="20" borderId="0" applyNumberFormat="0" applyBorder="0" applyAlignment="0" applyProtection="0">
      <alignment vertical="center"/>
    </xf>
    <xf numFmtId="251" fontId="53" fillId="43" borderId="0" applyNumberFormat="0" applyBorder="0" applyAlignment="0" applyProtection="0"/>
    <xf numFmtId="251" fontId="54" fillId="63" borderId="0" applyNumberFormat="0" applyBorder="0" applyAlignment="0" applyProtection="0">
      <alignment vertical="center"/>
    </xf>
    <xf numFmtId="251" fontId="26" fillId="40" borderId="0" applyNumberFormat="0" applyBorder="0" applyAlignment="0" applyProtection="0"/>
    <xf numFmtId="251" fontId="53" fillId="63" borderId="0" applyNumberFormat="0" applyBorder="0" applyAlignment="0" applyProtection="0"/>
    <xf numFmtId="251" fontId="26" fillId="28" borderId="0" applyNumberFormat="0" applyBorder="0" applyAlignment="0" applyProtection="0"/>
    <xf numFmtId="251" fontId="26" fillId="32" borderId="0" applyNumberFormat="0" applyBorder="0" applyAlignment="0" applyProtection="0"/>
    <xf numFmtId="251" fontId="26" fillId="20" borderId="0" applyNumberFormat="0" applyBorder="0" applyAlignment="0" applyProtection="0"/>
    <xf numFmtId="251" fontId="36" fillId="50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1" fillId="31" borderId="0" applyNumberFormat="0" applyBorder="0" applyAlignment="0" applyProtection="0">
      <alignment vertical="center"/>
    </xf>
    <xf numFmtId="251" fontId="1" fillId="35" borderId="0" applyNumberFormat="0" applyBorder="0" applyAlignment="0" applyProtection="0">
      <alignment vertical="center"/>
    </xf>
    <xf numFmtId="251" fontId="1" fillId="23" borderId="0" applyNumberFormat="0" applyBorder="0" applyAlignment="0" applyProtection="0">
      <alignment vertical="center"/>
    </xf>
    <xf numFmtId="251" fontId="1" fillId="19" borderId="0" applyNumberFormat="0" applyBorder="0" applyAlignment="0" applyProtection="0">
      <alignment vertical="center"/>
    </xf>
    <xf numFmtId="251" fontId="52" fillId="56" borderId="0" applyNumberFormat="0" applyBorder="0" applyAlignment="0" applyProtection="0">
      <alignment vertical="center"/>
    </xf>
    <xf numFmtId="251" fontId="52" fillId="60" borderId="0" applyNumberFormat="0" applyBorder="0" applyAlignment="0" applyProtection="0">
      <alignment vertical="center"/>
    </xf>
    <xf numFmtId="251" fontId="51" fillId="60" borderId="0" applyNumberFormat="0" applyBorder="0" applyAlignment="0" applyProtection="0"/>
    <xf numFmtId="251" fontId="51" fillId="61" borderId="0" applyNumberFormat="0" applyBorder="0" applyAlignment="0" applyProtection="0"/>
    <xf numFmtId="251" fontId="1" fillId="35" borderId="0" applyNumberFormat="0" applyBorder="0" applyAlignment="0" applyProtection="0"/>
    <xf numFmtId="251" fontId="1" fillId="31" borderId="0" applyNumberFormat="0" applyBorder="0" applyAlignment="0" applyProtection="0"/>
    <xf numFmtId="251" fontId="1" fillId="23" borderId="0" applyNumberFormat="0" applyBorder="0" applyAlignment="0" applyProtection="0"/>
    <xf numFmtId="251" fontId="1" fillId="19" borderId="0" applyNumberFormat="0" applyBorder="0" applyAlignment="0" applyProtection="0"/>
    <xf numFmtId="251" fontId="50" fillId="6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1" fillId="22" borderId="0" applyNumberFormat="0" applyBorder="0" applyAlignment="0" applyProtection="0">
      <alignment vertical="center"/>
    </xf>
    <xf numFmtId="251" fontId="1" fillId="38" borderId="0" applyNumberFormat="0" applyBorder="0" applyAlignment="0" applyProtection="0">
      <alignment vertical="center"/>
    </xf>
    <xf numFmtId="251" fontId="1" fillId="30" borderId="0" applyNumberFormat="0" applyBorder="0" applyAlignment="0" applyProtection="0">
      <alignment vertical="center"/>
    </xf>
    <xf numFmtId="251" fontId="1" fillId="26" borderId="0" applyNumberFormat="0" applyBorder="0" applyAlignment="0" applyProtection="0">
      <alignment vertical="center"/>
    </xf>
    <xf numFmtId="251" fontId="52" fillId="53" borderId="0" applyNumberFormat="0" applyBorder="0" applyAlignment="0" applyProtection="0">
      <alignment vertical="center"/>
    </xf>
    <xf numFmtId="251" fontId="1" fillId="38" borderId="0" applyNumberFormat="0" applyBorder="0" applyAlignment="0" applyProtection="0"/>
    <xf numFmtId="251" fontId="1" fillId="26" borderId="0" applyNumberFormat="0" applyBorder="0" applyAlignment="0" applyProtection="0"/>
    <xf numFmtId="251" fontId="1" fillId="30" borderId="0" applyNumberFormat="0" applyBorder="0" applyAlignment="0" applyProtection="0"/>
    <xf numFmtId="251" fontId="1" fillId="18" borderId="0" applyNumberFormat="0" applyBorder="0" applyAlignment="0" applyProtection="0"/>
    <xf numFmtId="251" fontId="50" fillId="52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30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30" fillId="0" borderId="0"/>
    <xf numFmtId="251" fontId="30" fillId="0" borderId="0" applyBorder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/>
    <xf numFmtId="251" fontId="4" fillId="0" borderId="0"/>
    <xf numFmtId="251" fontId="4" fillId="0" borderId="0"/>
    <xf numFmtId="251" fontId="45" fillId="0" borderId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6" fillId="0" borderId="0" applyNumberFormat="0" applyFill="0" applyBorder="0" applyAlignment="0" applyProtection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30" fillId="0" borderId="0" applyBorder="0"/>
    <xf numFmtId="251" fontId="38" fillId="49" borderId="19" applyNumberFormat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29" fillId="0" borderId="0"/>
    <xf numFmtId="251" fontId="36" fillId="47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3" fillId="0" borderId="0" applyNumberFormat="0" applyFill="0" applyBorder="0" applyAlignment="0" applyProtection="0">
      <alignment vertical="center"/>
    </xf>
    <xf numFmtId="251" fontId="31" fillId="0" borderId="15" applyNumberFormat="0" applyFill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127" fillId="0" borderId="0">
      <alignment vertical="center"/>
    </xf>
    <xf numFmtId="251" fontId="28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2" fillId="0" borderId="0"/>
    <xf numFmtId="251" fontId="28" fillId="0" borderId="0"/>
    <xf numFmtId="251" fontId="4" fillId="0" borderId="0"/>
    <xf numFmtId="251" fontId="30" fillId="0" borderId="0"/>
    <xf numFmtId="251" fontId="30" fillId="0" borderId="0" applyBorder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28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28" fillId="0" borderId="0"/>
    <xf numFmtId="251" fontId="42" fillId="0" borderId="0"/>
    <xf numFmtId="251" fontId="28" fillId="0" borderId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30" fillId="0" borderId="0" applyBorder="0"/>
    <xf numFmtId="251" fontId="4" fillId="0" borderId="0"/>
    <xf numFmtId="251" fontId="30" fillId="0" borderId="0" applyBorder="0"/>
    <xf numFmtId="251" fontId="4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2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 applyNumberFormat="0" applyFill="0" applyBorder="0" applyAlignment="0" applyProtection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2" fillId="0" borderId="0"/>
    <xf numFmtId="251" fontId="4" fillId="0" borderId="0"/>
    <xf numFmtId="251" fontId="30" fillId="0" borderId="0" applyBorder="0"/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27" fillId="0" borderId="0">
      <alignment vertical="center"/>
    </xf>
    <xf numFmtId="251" fontId="228" fillId="13" borderId="9" applyNumberFormat="0" applyAlignment="0" applyProtection="0">
      <alignment vertical="center"/>
    </xf>
    <xf numFmtId="251" fontId="225" fillId="0" borderId="0" applyNumberFormat="0" applyFill="0" applyBorder="0" applyAlignment="0" applyProtection="0">
      <alignment vertical="center"/>
    </xf>
    <xf numFmtId="251" fontId="222" fillId="87" borderId="0" applyNumberFormat="0" applyBorder="0" applyAlignment="0" applyProtection="0">
      <alignment vertical="center"/>
    </xf>
    <xf numFmtId="251" fontId="216" fillId="0" borderId="0" applyNumberFormat="0" applyFill="0" applyBorder="0" applyAlignment="0" applyProtection="0">
      <alignment vertical="center"/>
    </xf>
    <xf numFmtId="251" fontId="214" fillId="0" borderId="6" applyNumberFormat="0" applyFill="0" applyAlignment="0" applyProtection="0">
      <alignment vertical="center"/>
    </xf>
    <xf numFmtId="251" fontId="211" fillId="36" borderId="0" applyNumberFormat="0" applyBorder="0" applyAlignment="0" applyProtection="0">
      <alignment vertical="center"/>
    </xf>
    <xf numFmtId="251" fontId="211" fillId="24" borderId="0" applyNumberFormat="0" applyBorder="0" applyAlignment="0" applyProtection="0">
      <alignment vertical="center"/>
    </xf>
    <xf numFmtId="251" fontId="206" fillId="35" borderId="0" applyNumberFormat="0" applyBorder="0" applyAlignment="0" applyProtection="0">
      <alignment vertical="center"/>
    </xf>
    <xf numFmtId="251" fontId="206" fillId="23" borderId="0" applyNumberFormat="0" applyBorder="0" applyAlignment="0" applyProtection="0">
      <alignment vertical="center"/>
    </xf>
    <xf numFmtId="251" fontId="206" fillId="34" borderId="0" applyNumberFormat="0" applyBorder="0" applyAlignment="0" applyProtection="0">
      <alignment vertical="center"/>
    </xf>
    <xf numFmtId="251" fontId="206" fillId="22" borderId="0" applyNumberFormat="0" applyBorder="0" applyAlignment="0" applyProtection="0">
      <alignment vertical="center"/>
    </xf>
    <xf numFmtId="251" fontId="1" fillId="0" borderId="0">
      <alignment vertical="center"/>
    </xf>
    <xf numFmtId="251" fontId="4" fillId="0" borderId="0"/>
    <xf numFmtId="251" fontId="185" fillId="50" borderId="19" applyNumberFormat="0" applyAlignment="0" applyProtection="0">
      <alignment vertical="center"/>
    </xf>
    <xf numFmtId="251" fontId="181" fillId="0" borderId="40" applyNumberFormat="0" applyFill="0" applyAlignment="0" applyProtection="0">
      <alignment vertical="center"/>
    </xf>
    <xf numFmtId="251" fontId="176" fillId="48" borderId="18" applyNumberFormat="0" applyAlignment="0" applyProtection="0">
      <alignment vertical="center"/>
    </xf>
    <xf numFmtId="251" fontId="177" fillId="0" borderId="20" applyNumberFormat="0" applyFill="0" applyAlignment="0" applyProtection="0">
      <alignment vertical="center"/>
    </xf>
    <xf numFmtId="251" fontId="173" fillId="59" borderId="0" applyNumberFormat="0" applyBorder="0" applyAlignment="0" applyProtection="0">
      <alignment vertical="center"/>
    </xf>
    <xf numFmtId="251" fontId="1" fillId="16" borderId="13" applyNumberFormat="0" applyFont="0" applyAlignment="0" applyProtection="0">
      <alignment vertical="center"/>
    </xf>
    <xf numFmtId="251" fontId="130" fillId="0" borderId="0">
      <alignment vertical="center"/>
    </xf>
    <xf numFmtId="251" fontId="77" fillId="0" borderId="0"/>
    <xf numFmtId="251" fontId="4" fillId="0" borderId="0"/>
    <xf numFmtId="251" fontId="123" fillId="0" borderId="0">
      <alignment vertical="center"/>
    </xf>
    <xf numFmtId="251" fontId="123" fillId="0" borderId="0">
      <alignment vertical="center"/>
    </xf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170" fillId="51" borderId="37" applyNumberFormat="0" applyFont="0" applyAlignment="0" applyProtection="0">
      <alignment vertical="center"/>
    </xf>
    <xf numFmtId="251" fontId="169" fillId="0" borderId="0" applyNumberFormat="0" applyFill="0" applyBorder="0" applyAlignment="0" applyProtection="0">
      <alignment vertical="top"/>
      <protection locked="0"/>
    </xf>
    <xf numFmtId="251" fontId="19" fillId="14" borderId="10" applyNumberFormat="0" applyAlignment="0" applyProtection="0">
      <alignment vertical="center"/>
    </xf>
    <xf numFmtId="251" fontId="17" fillId="12" borderId="0" applyNumberFormat="0" applyBorder="0" applyAlignment="0" applyProtection="0">
      <alignment vertical="center"/>
    </xf>
    <xf numFmtId="251" fontId="26" fillId="33" borderId="0" applyNumberFormat="0" applyBorder="0" applyAlignment="0" applyProtection="0">
      <alignment vertical="center"/>
    </xf>
    <xf numFmtId="251" fontId="26" fillId="21" borderId="0" applyNumberFormat="0" applyBorder="0" applyAlignment="0" applyProtection="0">
      <alignment vertical="center"/>
    </xf>
    <xf numFmtId="251" fontId="21" fillId="0" borderId="11" applyNumberFormat="0" applyFill="0" applyAlignment="0" applyProtection="0">
      <alignment vertical="center"/>
    </xf>
    <xf numFmtId="251" fontId="24" fillId="0" borderId="0" applyNumberFormat="0" applyFill="0" applyBorder="0" applyAlignment="0" applyProtection="0">
      <alignment vertical="center"/>
    </xf>
    <xf numFmtId="251" fontId="22" fillId="15" borderId="12" applyNumberFormat="0" applyAlignment="0" applyProtection="0">
      <alignment vertical="center"/>
    </xf>
    <xf numFmtId="251" fontId="163" fillId="54" borderId="0" applyNumberFormat="0" applyBorder="0" applyAlignment="0" applyProtection="0"/>
    <xf numFmtId="251" fontId="159" fillId="55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60" fillId="55" borderId="0" applyNumberFormat="0" applyBorder="0" applyAlignment="0" applyProtection="0">
      <alignment vertical="center"/>
    </xf>
    <xf numFmtId="251" fontId="203" fillId="86" borderId="0" applyNumberFormat="0" applyBorder="0" applyAlignment="0" applyProtection="0">
      <alignment vertical="center"/>
    </xf>
    <xf numFmtId="251" fontId="159" fillId="55" borderId="0" applyNumberFormat="0" applyBorder="0" applyAlignment="0" applyProtection="0">
      <alignment vertical="center"/>
    </xf>
    <xf numFmtId="251" fontId="156" fillId="0" borderId="0" applyNumberFormat="0" applyFill="0" applyBorder="0" applyAlignment="0" applyProtection="0">
      <alignment vertical="top"/>
      <protection locked="0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78" fillId="0" borderId="0"/>
    <xf numFmtId="251" fontId="127" fillId="0" borderId="0">
      <alignment vertical="center"/>
    </xf>
    <xf numFmtId="251" fontId="127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78" fillId="0" borderId="0"/>
    <xf numFmtId="251" fontId="1" fillId="0" borderId="0">
      <alignment vertical="center"/>
    </xf>
    <xf numFmtId="251" fontId="219" fillId="0" borderId="0"/>
    <xf numFmtId="251" fontId="1" fillId="0" borderId="0">
      <alignment vertical="center"/>
    </xf>
    <xf numFmtId="251" fontId="1" fillId="0" borderId="0">
      <alignment vertical="center"/>
    </xf>
    <xf numFmtId="251" fontId="208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55" fillId="54" borderId="0" applyNumberFormat="0" applyBorder="0" applyAlignment="0" applyProtection="0">
      <alignment vertical="center"/>
    </xf>
    <xf numFmtId="251" fontId="1" fillId="0" borderId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155" fillId="54" borderId="0" applyNumberFormat="0" applyBorder="0" applyAlignment="0" applyProtection="0">
      <alignment vertical="center"/>
    </xf>
    <xf numFmtId="251" fontId="204" fillId="87" borderId="0" applyNumberFormat="0" applyBorder="0" applyAlignment="0" applyProtection="0">
      <alignment vertical="center"/>
    </xf>
    <xf numFmtId="251" fontId="153" fillId="0" borderId="0" applyNumberFormat="0" applyFill="0" applyBorder="0" applyAlignment="0" applyProtection="0">
      <alignment vertical="center"/>
    </xf>
    <xf numFmtId="251" fontId="13" fillId="0" borderId="0" applyNumberFormat="0" applyFill="0" applyBorder="0" applyAlignment="0" applyProtection="0">
      <alignment vertical="center"/>
    </xf>
    <xf numFmtId="251" fontId="15" fillId="0" borderId="7" applyNumberFormat="0" applyFill="0" applyAlignment="0" applyProtection="0">
      <alignment vertical="center"/>
    </xf>
    <xf numFmtId="251" fontId="16" fillId="0" borderId="8" applyNumberFormat="0" applyFill="0" applyAlignment="0" applyProtection="0">
      <alignment vertical="center"/>
    </xf>
    <xf numFmtId="251" fontId="110" fillId="0" borderId="60">
      <alignment horizontal="center"/>
    </xf>
    <xf numFmtId="251" fontId="54" fillId="43" borderId="0" applyNumberFormat="0" applyBorder="0" applyAlignment="0" applyProtection="0">
      <alignment vertical="center"/>
    </xf>
    <xf numFmtId="251" fontId="54" fillId="44" borderId="0" applyNumberFormat="0" applyBorder="0" applyAlignment="0" applyProtection="0">
      <alignment vertical="center"/>
    </xf>
    <xf numFmtId="251" fontId="23" fillId="0" borderId="0" applyNumberFormat="0" applyFill="0" applyBorder="0" applyAlignment="0" applyProtection="0"/>
    <xf numFmtId="251" fontId="143" fillId="0" borderId="0" applyNumberFormat="0" applyFill="0" applyBorder="0" applyAlignment="0" applyProtection="0"/>
    <xf numFmtId="251" fontId="142" fillId="0" borderId="14" applyNumberFormat="0" applyFill="0" applyAlignment="0" applyProtection="0"/>
    <xf numFmtId="251" fontId="142" fillId="0" borderId="14" applyNumberFormat="0" applyFill="0" applyAlignment="0" applyProtection="0"/>
    <xf numFmtId="251" fontId="49" fillId="0" borderId="0" applyBorder="0"/>
    <xf numFmtId="251" fontId="131" fillId="0" borderId="0"/>
    <xf numFmtId="251" fontId="4" fillId="0" borderId="0" applyFill="0" applyBorder="0" applyAlignment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137" fillId="0" borderId="0"/>
    <xf numFmtId="251" fontId="134" fillId="80" borderId="0"/>
    <xf numFmtId="251" fontId="60" fillId="0" borderId="0"/>
    <xf numFmtId="251" fontId="19" fillId="14" borderId="10" applyNumberFormat="0" applyAlignment="0" applyProtection="0"/>
    <xf numFmtId="251" fontId="130" fillId="51" borderId="37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77" fillId="16" borderId="13" applyNumberFormat="0" applyFont="0" applyAlignment="0" applyProtection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126" fillId="0" borderId="0"/>
    <xf numFmtId="251" fontId="4" fillId="0" borderId="0"/>
    <xf numFmtId="251" fontId="4" fillId="0" borderId="0"/>
    <xf numFmtId="251" fontId="78" fillId="0" borderId="0"/>
    <xf numFmtId="251" fontId="4" fillId="0" borderId="0"/>
    <xf numFmtId="251" fontId="1" fillId="0" borderId="0"/>
    <xf numFmtId="251" fontId="123" fillId="0" borderId="0">
      <alignment vertical="center"/>
    </xf>
    <xf numFmtId="251" fontId="127" fillId="0" borderId="0">
      <alignment vertical="center"/>
    </xf>
    <xf numFmtId="251" fontId="4" fillId="0" borderId="0"/>
    <xf numFmtId="251" fontId="4" fillId="0" borderId="0"/>
    <xf numFmtId="251" fontId="4" fillId="0" borderId="0"/>
    <xf numFmtId="251" fontId="4" fillId="0" borderId="0"/>
    <xf numFmtId="251" fontId="27" fillId="0" borderId="0">
      <alignment vertical="center"/>
    </xf>
    <xf numFmtId="251" fontId="4" fillId="0" borderId="0"/>
    <xf numFmtId="251" fontId="126" fillId="0" borderId="0"/>
    <xf numFmtId="251" fontId="125" fillId="0" borderId="0"/>
    <xf numFmtId="251" fontId="125" fillId="0" borderId="0"/>
    <xf numFmtId="251" fontId="118" fillId="77" borderId="36" applyNumberFormat="0" applyAlignment="0" applyProtection="0">
      <alignment horizontal="center" vertical="center" wrapText="1"/>
    </xf>
    <xf numFmtId="251" fontId="30" fillId="0" borderId="4" applyBorder="0" applyAlignment="0">
      <alignment horizontal="left"/>
    </xf>
    <xf numFmtId="251" fontId="116" fillId="18" borderId="0" applyNumberFormat="0" applyFont="0" applyAlignment="0" applyProtection="0">
      <alignment wrapText="1"/>
    </xf>
    <xf numFmtId="251" fontId="117" fillId="18" borderId="0" applyNumberFormat="0" applyFont="0" applyAlignment="0" applyProtection="0">
      <alignment wrapText="1"/>
    </xf>
    <xf numFmtId="251" fontId="68" fillId="74" borderId="34">
      <alignment horizontal="left" vertical="center" wrapText="1"/>
    </xf>
    <xf numFmtId="251" fontId="18" fillId="13" borderId="9" applyNumberFormat="0" applyAlignment="0" applyProtection="0"/>
    <xf numFmtId="251" fontId="113" fillId="0" borderId="0" applyNumberFormat="0" applyFill="0" applyBorder="0" applyAlignment="0">
      <protection locked="0"/>
    </xf>
    <xf numFmtId="251" fontId="16" fillId="0" borderId="8" applyNumberFormat="0" applyFill="0" applyAlignment="0" applyProtection="0"/>
    <xf numFmtId="251" fontId="16" fillId="0" borderId="0" applyNumberFormat="0" applyFill="0" applyBorder="0" applyAlignment="0" applyProtection="0"/>
    <xf numFmtId="251" fontId="109" fillId="0" borderId="7" applyNumberFormat="0" applyFill="0" applyAlignment="0" applyProtection="0"/>
    <xf numFmtId="251" fontId="109" fillId="0" borderId="7" applyNumberFormat="0" applyFill="0" applyAlignment="0" applyProtection="0"/>
    <xf numFmtId="251" fontId="108" fillId="0" borderId="6" applyNumberFormat="0" applyFill="0" applyAlignment="0" applyProtection="0"/>
    <xf numFmtId="251" fontId="108" fillId="0" borderId="6" applyNumberFormat="0" applyFill="0" applyAlignment="0" applyProtection="0"/>
    <xf numFmtId="251" fontId="107" fillId="0" borderId="5">
      <alignment horizontal="left" vertical="center"/>
    </xf>
    <xf numFmtId="251" fontId="14" fillId="0" borderId="6" applyNumberFormat="0" applyFill="0" applyAlignment="0" applyProtection="0"/>
    <xf numFmtId="251" fontId="105" fillId="0" borderId="0">
      <alignment horizontal="left"/>
    </xf>
    <xf numFmtId="251" fontId="102" fillId="0" borderId="0" applyNumberFormat="0" applyFill="0" applyBorder="0" applyAlignment="0" applyProtection="0"/>
    <xf numFmtId="251" fontId="49" fillId="0" borderId="0" applyFont="0" applyFill="0" applyBorder="0" applyAlignment="0">
      <protection locked="0"/>
    </xf>
    <xf numFmtId="251" fontId="24" fillId="0" borderId="0" applyNumberFormat="0" applyFill="0" applyBorder="0" applyAlignment="0" applyProtection="0"/>
    <xf numFmtId="251" fontId="97" fillId="0" borderId="0">
      <protection locked="0"/>
    </xf>
    <xf numFmtId="251" fontId="94" fillId="0" borderId="0" applyNumberFormat="0" applyAlignment="0">
      <alignment horizontal="left"/>
    </xf>
    <xf numFmtId="251" fontId="96" fillId="0" borderId="0" applyNumberFormat="0" applyFill="0" applyBorder="0" applyAlignment="0" applyProtection="0"/>
    <xf numFmtId="251" fontId="4" fillId="0" borderId="0" applyFill="0" applyBorder="0" applyAlignment="0"/>
    <xf numFmtId="251" fontId="60" fillId="0" borderId="0"/>
    <xf numFmtId="251" fontId="70" fillId="0" borderId="0" applyNumberFormat="0" applyAlignment="0"/>
    <xf numFmtId="251" fontId="82" fillId="68" borderId="0">
      <alignment horizontal="center" vertical="center" wrapText="1"/>
    </xf>
    <xf numFmtId="251" fontId="80" fillId="0" borderId="0" applyNumberFormat="0" applyFill="0" applyBorder="0" applyAlignment="0" applyProtection="0"/>
    <xf numFmtId="251" fontId="22" fillId="15" borderId="12" applyNumberFormat="0" applyAlignment="0" applyProtection="0"/>
    <xf numFmtId="251" fontId="66" fillId="0" borderId="0" applyNumberFormat="0" applyFill="0" applyBorder="0" applyAlignment="0" applyProtection="0"/>
    <xf numFmtId="251" fontId="4" fillId="50" borderId="0" applyNumberFormat="0" applyFont="0" applyAlignment="0"/>
    <xf numFmtId="251" fontId="61" fillId="50" borderId="19" applyNumberFormat="0" applyAlignment="0" applyProtection="0"/>
    <xf numFmtId="251" fontId="59" fillId="0" borderId="0">
      <alignment horizontal="right"/>
    </xf>
    <xf numFmtId="251" fontId="26" fillId="37" borderId="0" applyNumberFormat="0" applyBorder="0" applyAlignment="0" applyProtection="0"/>
    <xf numFmtId="251" fontId="26" fillId="25" borderId="0" applyNumberFormat="0" applyBorder="0" applyAlignment="0" applyProtection="0"/>
    <xf numFmtId="251" fontId="26" fillId="29" borderId="0" applyNumberFormat="0" applyBorder="0" applyAlignment="0" applyProtection="0"/>
    <xf numFmtId="251" fontId="42" fillId="0" borderId="0"/>
    <xf numFmtId="251" fontId="26" fillId="17" borderId="0" applyNumberFormat="0" applyBorder="0" applyAlignment="0" applyProtection="0"/>
    <xf numFmtId="251" fontId="26" fillId="40" borderId="0" applyNumberFormat="0" applyBorder="0" applyAlignment="0" applyProtection="0">
      <alignment vertical="center"/>
    </xf>
    <xf numFmtId="251" fontId="4" fillId="0" borderId="0"/>
    <xf numFmtId="251" fontId="26" fillId="28" borderId="0" applyNumberFormat="0" applyBorder="0" applyAlignment="0" applyProtection="0">
      <alignment vertical="center"/>
    </xf>
    <xf numFmtId="251" fontId="26" fillId="32" borderId="0" applyNumberFormat="0" applyBorder="0" applyAlignment="0" applyProtection="0">
      <alignment vertical="center"/>
    </xf>
    <xf numFmtId="251" fontId="54" fillId="65" borderId="0" applyNumberFormat="0" applyBorder="0" applyAlignment="0" applyProtection="0">
      <alignment vertical="center"/>
    </xf>
    <xf numFmtId="251" fontId="26" fillId="20" borderId="0" applyNumberFormat="0" applyBorder="0" applyAlignment="0" applyProtection="0">
      <alignment vertical="center"/>
    </xf>
    <xf numFmtId="251" fontId="53" fillId="65" borderId="0" applyNumberFormat="0" applyBorder="0" applyAlignment="0" applyProtection="0"/>
    <xf numFmtId="251" fontId="54" fillId="58" borderId="0" applyNumberFormat="0" applyBorder="0" applyAlignment="0" applyProtection="0">
      <alignment vertical="center"/>
    </xf>
    <xf numFmtId="251" fontId="26" fillId="40" borderId="0" applyNumberFormat="0" applyBorder="0" applyAlignment="0" applyProtection="0"/>
    <xf numFmtId="251" fontId="53" fillId="58" borderId="0" applyNumberFormat="0" applyBorder="0" applyAlignment="0" applyProtection="0"/>
    <xf numFmtId="251" fontId="26" fillId="28" borderId="0" applyNumberFormat="0" applyBorder="0" applyAlignment="0" applyProtection="0"/>
    <xf numFmtId="251" fontId="26" fillId="32" borderId="0" applyNumberFormat="0" applyBorder="0" applyAlignment="0" applyProtection="0"/>
    <xf numFmtId="251" fontId="26" fillId="20" borderId="0" applyNumberFormat="0" applyBorder="0" applyAlignment="0" applyProtection="0"/>
    <xf numFmtId="251" fontId="36" fillId="50" borderId="0" applyNumberFormat="0" applyBorder="0" applyAlignment="0" applyProtection="0">
      <alignment vertical="center"/>
    </xf>
    <xf numFmtId="251" fontId="36" fillId="58" borderId="0" applyNumberFormat="0" applyBorder="0" applyAlignment="0" applyProtection="0">
      <alignment vertical="center"/>
    </xf>
    <xf numFmtId="251" fontId="1" fillId="35" borderId="0" applyNumberFormat="0" applyBorder="0" applyAlignment="0" applyProtection="0">
      <alignment vertical="center"/>
    </xf>
    <xf numFmtId="251" fontId="1" fillId="39" borderId="0" applyNumberFormat="0" applyBorder="0" applyAlignment="0" applyProtection="0">
      <alignment vertical="center"/>
    </xf>
    <xf numFmtId="251" fontId="1" fillId="27" borderId="0" applyNumberFormat="0" applyBorder="0" applyAlignment="0" applyProtection="0">
      <alignment vertical="center"/>
    </xf>
    <xf numFmtId="251" fontId="1" fillId="19" borderId="0" applyNumberFormat="0" applyBorder="0" applyAlignment="0" applyProtection="0">
      <alignment vertical="center"/>
    </xf>
    <xf numFmtId="251" fontId="52" fillId="60" borderId="0" applyNumberFormat="0" applyBorder="0" applyAlignment="0" applyProtection="0">
      <alignment vertical="center"/>
    </xf>
    <xf numFmtId="251" fontId="52" fillId="58" borderId="0" applyNumberFormat="0" applyBorder="0" applyAlignment="0" applyProtection="0">
      <alignment vertical="center"/>
    </xf>
    <xf numFmtId="251" fontId="51" fillId="58" borderId="0" applyNumberFormat="0" applyBorder="0" applyAlignment="0" applyProtection="0"/>
    <xf numFmtId="251" fontId="51" fillId="56" borderId="0" applyNumberFormat="0" applyBorder="0" applyAlignment="0" applyProtection="0"/>
    <xf numFmtId="251" fontId="1" fillId="39" borderId="0" applyNumberFormat="0" applyBorder="0" applyAlignment="0" applyProtection="0"/>
    <xf numFmtId="251" fontId="1" fillId="31" borderId="0" applyNumberFormat="0" applyBorder="0" applyAlignment="0" applyProtection="0"/>
    <xf numFmtId="251" fontId="1" fillId="27" borderId="0" applyNumberFormat="0" applyBorder="0" applyAlignment="0" applyProtection="0"/>
    <xf numFmtId="251" fontId="1" fillId="19" borderId="0" applyNumberFormat="0" applyBorder="0" applyAlignment="0" applyProtection="0"/>
    <xf numFmtId="251" fontId="50" fillId="50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1" fillId="22" borderId="0" applyNumberFormat="0" applyBorder="0" applyAlignment="0" applyProtection="0">
      <alignment vertical="center"/>
    </xf>
    <xf numFmtId="251" fontId="50" fillId="50" borderId="0" applyNumberFormat="0" applyBorder="0" applyAlignment="0" applyProtection="0">
      <alignment vertical="center"/>
    </xf>
    <xf numFmtId="251" fontId="1" fillId="38" borderId="0" applyNumberFormat="0" applyBorder="0" applyAlignment="0" applyProtection="0">
      <alignment vertical="center"/>
    </xf>
    <xf numFmtId="251" fontId="1" fillId="34" borderId="0" applyNumberFormat="0" applyBorder="0" applyAlignment="0" applyProtection="0">
      <alignment vertical="center"/>
    </xf>
    <xf numFmtId="251" fontId="1" fillId="26" borderId="0" applyNumberFormat="0" applyBorder="0" applyAlignment="0" applyProtection="0">
      <alignment vertical="center"/>
    </xf>
    <xf numFmtId="251" fontId="52" fillId="54" borderId="0" applyNumberFormat="0" applyBorder="0" applyAlignment="0" applyProtection="0">
      <alignment vertical="center"/>
    </xf>
    <xf numFmtId="251" fontId="1" fillId="38" borderId="0" applyNumberFormat="0" applyBorder="0" applyAlignment="0" applyProtection="0"/>
    <xf numFmtId="251" fontId="1" fillId="26" borderId="0" applyNumberFormat="0" applyBorder="0" applyAlignment="0" applyProtection="0"/>
    <xf numFmtId="251" fontId="1" fillId="30" borderId="0" applyNumberFormat="0" applyBorder="0" applyAlignment="0" applyProtection="0"/>
    <xf numFmtId="251" fontId="1" fillId="22" borderId="0" applyNumberFormat="0" applyBorder="0" applyAlignment="0" applyProtection="0"/>
    <xf numFmtId="251" fontId="50" fillId="50" borderId="0" applyNumberFormat="0" applyBorder="0" applyAlignment="0" applyProtection="0">
      <alignment vertical="center"/>
    </xf>
    <xf numFmtId="251" fontId="50" fillId="51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50" fillId="49" borderId="0" applyNumberFormat="0" applyBorder="0" applyAlignment="0" applyProtection="0">
      <alignment vertical="center"/>
    </xf>
    <xf numFmtId="251" fontId="49" fillId="0" borderId="0"/>
    <xf numFmtId="251" fontId="4" fillId="0" borderId="0"/>
    <xf numFmtId="251" fontId="48" fillId="0" borderId="0" applyNumberFormat="0" applyFill="0" applyBorder="0" applyAlignment="0" applyProtection="0">
      <alignment vertical="top"/>
      <protection locked="0"/>
    </xf>
    <xf numFmtId="251" fontId="4" fillId="0" borderId="0"/>
    <xf numFmtId="251" fontId="4" fillId="0" borderId="0"/>
    <xf numFmtId="251" fontId="30" fillId="0" borderId="0"/>
    <xf numFmtId="251" fontId="30" fillId="0" borderId="0" applyBorder="0"/>
    <xf numFmtId="251" fontId="45" fillId="0" borderId="0"/>
    <xf numFmtId="251" fontId="30" fillId="0" borderId="0" applyBorder="0"/>
    <xf numFmtId="251" fontId="30" fillId="0" borderId="0"/>
    <xf numFmtId="251" fontId="42" fillId="0" borderId="0"/>
    <xf numFmtId="251" fontId="30" fillId="0" borderId="0"/>
    <xf numFmtId="251" fontId="45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/>
    <xf numFmtId="251" fontId="42" fillId="0" borderId="0"/>
    <xf numFmtId="251" fontId="28" fillId="0" borderId="0"/>
    <xf numFmtId="251" fontId="42" fillId="0" borderId="0"/>
    <xf numFmtId="251" fontId="47" fillId="0" borderId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7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30" fillId="0" borderId="0" applyBorder="0"/>
    <xf numFmtId="251" fontId="4" fillId="0" borderId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30" fillId="0" borderId="0" applyBorder="0"/>
    <xf numFmtId="251" fontId="30" fillId="0" borderId="0" applyBorder="0"/>
    <xf numFmtId="251" fontId="30" fillId="0" borderId="0" applyBorder="0"/>
    <xf numFmtId="251" fontId="30" fillId="0" borderId="0" applyBorder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4" fillId="0" borderId="0"/>
    <xf numFmtId="251" fontId="28" fillId="0" borderId="0"/>
    <xf numFmtId="251" fontId="4" fillId="0" borderId="0"/>
    <xf numFmtId="251" fontId="4" fillId="0" borderId="0"/>
    <xf numFmtId="251" fontId="4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28" fillId="0" borderId="0"/>
    <xf numFmtId="251" fontId="30" fillId="0" borderId="0" applyBorder="0"/>
    <xf numFmtId="251" fontId="4" fillId="0" borderId="0"/>
    <xf numFmtId="251" fontId="28" fillId="0" borderId="0"/>
    <xf numFmtId="251" fontId="41" fillId="49" borderId="21" applyNumberFormat="0" applyAlignment="0" applyProtection="0">
      <alignment vertical="center"/>
    </xf>
    <xf numFmtId="251" fontId="40" fillId="50" borderId="21" applyNumberFormat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29" fillId="0" borderId="0"/>
    <xf numFmtId="251" fontId="36" fillId="43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3" fillId="0" borderId="17" applyNumberFormat="0" applyFill="0" applyAlignment="0" applyProtection="0">
      <alignment vertical="center"/>
    </xf>
    <xf numFmtId="251" fontId="32" fillId="0" borderId="16" applyNumberFormat="0" applyFill="0" applyAlignment="0" applyProtection="0">
      <alignment vertical="center"/>
    </xf>
    <xf numFmtId="251" fontId="4" fillId="0" borderId="0"/>
    <xf numFmtId="251" fontId="11" fillId="0" borderId="0"/>
    <xf numFmtId="251" fontId="30" fillId="0" borderId="0" applyBorder="0"/>
    <xf numFmtId="251" fontId="1" fillId="0" borderId="0">
      <alignment vertical="center"/>
    </xf>
    <xf numFmtId="251" fontId="4" fillId="0" borderId="0"/>
    <xf numFmtId="251" fontId="4" fillId="0" borderId="0" applyNumberFormat="0" applyFill="0" applyBorder="0" applyAlignment="0" applyProtection="0"/>
    <xf numFmtId="251" fontId="110" fillId="0" borderId="60">
      <alignment horizontal="center"/>
    </xf>
    <xf numFmtId="251" fontId="110" fillId="0" borderId="60">
      <alignment horizontal="center"/>
    </xf>
    <xf numFmtId="251" fontId="110" fillId="0" borderId="60">
      <alignment horizont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4" fillId="0" borderId="0"/>
    <xf numFmtId="251" fontId="1" fillId="0" borderId="0">
      <alignment vertical="center"/>
    </xf>
    <xf numFmtId="251" fontId="206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78" fillId="0" borderId="0"/>
    <xf numFmtId="251" fontId="127" fillId="0" borderId="0">
      <alignment vertical="center"/>
    </xf>
    <xf numFmtId="251" fontId="1" fillId="0" borderId="0">
      <alignment vertical="center"/>
    </xf>
    <xf numFmtId="202" fontId="205" fillId="0" borderId="0"/>
    <xf numFmtId="251" fontId="209" fillId="0" borderId="0"/>
    <xf numFmtId="251" fontId="205" fillId="0" borderId="0">
      <alignment vertical="center"/>
    </xf>
    <xf numFmtId="251" fontId="1" fillId="0" borderId="0">
      <alignment vertical="center"/>
    </xf>
    <xf numFmtId="251" fontId="206" fillId="0" borderId="0">
      <alignment vertical="center"/>
    </xf>
    <xf numFmtId="251" fontId="123" fillId="0" borderId="0"/>
    <xf numFmtId="251" fontId="208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230" fillId="0" borderId="0"/>
    <xf numFmtId="43" fontId="230" fillId="0" borderId="0" applyFont="0" applyFill="0" applyBorder="0" applyAlignment="0" applyProtection="0"/>
    <xf numFmtId="179" fontId="78" fillId="0" borderId="0" applyFont="0" applyFill="0" applyBorder="0" applyAlignment="0" applyProtection="0"/>
    <xf numFmtId="9" fontId="230" fillId="0" borderId="0" applyFont="0" applyFill="0" applyBorder="0" applyAlignment="0" applyProtection="0"/>
    <xf numFmtId="251" fontId="4" fillId="0" borderId="0"/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" fillId="0" borderId="0">
      <alignment vertical="center"/>
    </xf>
    <xf numFmtId="251" fontId="164" fillId="0" borderId="42" applyNumberFormat="0" applyFill="0" applyAlignment="0" applyProtection="0">
      <alignment vertical="center"/>
    </xf>
    <xf numFmtId="251" fontId="41" fillId="49" borderId="21" applyNumberFormat="0" applyAlignment="0" applyProtection="0">
      <alignment vertical="center"/>
    </xf>
    <xf numFmtId="251" fontId="37" fillId="48" borderId="18" applyNumberFormat="0" applyAlignment="0" applyProtection="0">
      <alignment vertical="center"/>
    </xf>
    <xf numFmtId="251" fontId="165" fillId="0" borderId="0" applyNumberFormat="0" applyFill="0" applyBorder="0" applyAlignment="0" applyProtection="0">
      <alignment vertical="center"/>
    </xf>
    <xf numFmtId="251" fontId="166" fillId="0" borderId="0" applyNumberFormat="0" applyFill="0" applyBorder="0" applyAlignment="0" applyProtection="0">
      <alignment vertical="center"/>
    </xf>
    <xf numFmtId="251" fontId="39" fillId="0" borderId="20" applyNumberFormat="0" applyFill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4" borderId="0" applyNumberFormat="0" applyBorder="0" applyAlignment="0" applyProtection="0">
      <alignment vertical="center"/>
    </xf>
    <xf numFmtId="251" fontId="36" fillId="45" borderId="0" applyNumberFormat="0" applyBorder="0" applyAlignment="0" applyProtection="0">
      <alignment vertical="center"/>
    </xf>
    <xf numFmtId="251" fontId="36" fillId="46" borderId="0" applyNumberFormat="0" applyBorder="0" applyAlignment="0" applyProtection="0">
      <alignment vertical="center"/>
    </xf>
    <xf numFmtId="251" fontId="36" fillId="43" borderId="0" applyNumberFormat="0" applyBorder="0" applyAlignment="0" applyProtection="0">
      <alignment vertical="center"/>
    </xf>
    <xf numFmtId="251" fontId="36" fillId="47" borderId="0" applyNumberFormat="0" applyBorder="0" applyAlignment="0" applyProtection="0">
      <alignment vertical="center"/>
    </xf>
    <xf numFmtId="251" fontId="168" fillId="59" borderId="0" applyNumberFormat="0" applyBorder="0" applyAlignment="0" applyProtection="0">
      <alignment vertical="center"/>
    </xf>
    <xf numFmtId="251" fontId="38" fillId="49" borderId="19" applyNumberFormat="0" applyAlignment="0" applyProtection="0">
      <alignment vertical="center"/>
    </xf>
    <xf numFmtId="251" fontId="40" fillId="57" borderId="21" applyNumberFormat="0" applyAlignment="0" applyProtection="0">
      <alignment vertical="center"/>
    </xf>
    <xf numFmtId="251" fontId="4" fillId="51" borderId="37" applyNumberFormat="0" applyFont="0" applyAlignment="0" applyProtection="0">
      <alignment vertical="center"/>
    </xf>
    <xf numFmtId="251" fontId="1" fillId="0" borderId="0">
      <alignment vertical="center"/>
    </xf>
  </cellStyleXfs>
  <cellXfs count="498">
    <xf numFmtId="251" fontId="0" fillId="0" borderId="0" xfId="0"/>
    <xf numFmtId="179" fontId="192" fillId="0" borderId="0" xfId="4" applyNumberFormat="1" applyFont="1"/>
    <xf numFmtId="179" fontId="192" fillId="0" borderId="0" xfId="4" applyNumberFormat="1" applyFont="1" applyFill="1" applyAlignment="1">
      <alignment vertical="center"/>
    </xf>
    <xf numFmtId="251" fontId="192" fillId="0" borderId="0" xfId="7" applyFont="1"/>
    <xf numFmtId="251" fontId="194" fillId="2" borderId="0" xfId="1" applyFont="1" applyFill="1" applyAlignment="1" applyProtection="1">
      <alignment horizontal="center"/>
    </xf>
    <xf numFmtId="17" fontId="193" fillId="41" borderId="0" xfId="1" quotePrefix="1" applyNumberFormat="1" applyFont="1" applyFill="1" applyAlignment="1" applyProtection="1">
      <alignment horizontal="center" vertical="center"/>
      <protection locked="0"/>
    </xf>
    <xf numFmtId="17" fontId="193" fillId="0" borderId="0" xfId="1" quotePrefix="1" applyNumberFormat="1" applyFont="1" applyFill="1" applyBorder="1" applyAlignment="1" applyProtection="1">
      <alignment horizontal="center" vertical="center"/>
      <protection locked="0"/>
    </xf>
    <xf numFmtId="17" fontId="193" fillId="41" borderId="0" xfId="1" applyNumberFormat="1" applyFont="1" applyFill="1" applyAlignment="1" applyProtection="1">
      <alignment horizontal="center" vertical="center"/>
      <protection locked="0"/>
    </xf>
    <xf numFmtId="251" fontId="194" fillId="2" borderId="4" xfId="8" applyNumberFormat="1" applyFont="1" applyFill="1" applyBorder="1" applyAlignment="1" applyProtection="1">
      <alignment horizontal="center" vertical="center"/>
    </xf>
    <xf numFmtId="251" fontId="194" fillId="0" borderId="0" xfId="8" applyNumberFormat="1" applyFont="1" applyFill="1" applyBorder="1" applyAlignment="1" applyProtection="1">
      <alignment horizontal="center" vertical="center"/>
    </xf>
    <xf numFmtId="251" fontId="194" fillId="3" borderId="0" xfId="1" applyFont="1" applyFill="1" applyAlignment="1" applyProtection="1">
      <alignment horizontal="center"/>
    </xf>
    <xf numFmtId="179" fontId="192" fillId="0" borderId="0" xfId="8" applyNumberFormat="1" applyFont="1" applyFill="1" applyBorder="1"/>
    <xf numFmtId="43" fontId="192" fillId="0" borderId="0" xfId="1624" applyFont="1" applyFill="1" applyBorder="1" applyAlignment="1">
      <alignment vertical="center"/>
    </xf>
    <xf numFmtId="183" fontId="192" fillId="0" borderId="0" xfId="7" applyNumberFormat="1" applyFont="1" applyAlignment="1">
      <alignment vertical="center"/>
    </xf>
    <xf numFmtId="183" fontId="192" fillId="0" borderId="0" xfId="7" applyNumberFormat="1" applyFont="1" applyFill="1" applyBorder="1" applyAlignment="1">
      <alignment vertical="center"/>
    </xf>
    <xf numFmtId="43" fontId="192" fillId="0" borderId="0" xfId="7" applyNumberFormat="1" applyFont="1" applyAlignment="1">
      <alignment vertical="center"/>
    </xf>
    <xf numFmtId="251" fontId="192" fillId="0" borderId="0" xfId="7" applyFont="1" applyAlignment="1">
      <alignment vertical="center"/>
    </xf>
    <xf numFmtId="251" fontId="192" fillId="0" borderId="0" xfId="7" applyFont="1" applyFill="1" applyBorder="1" applyAlignment="1">
      <alignment vertical="center"/>
    </xf>
    <xf numFmtId="251" fontId="192" fillId="3" borderId="0" xfId="7" applyFont="1" applyFill="1"/>
    <xf numFmtId="251" fontId="192" fillId="3" borderId="0" xfId="7" applyFont="1" applyFill="1" applyBorder="1" applyAlignment="1">
      <alignment vertical="center"/>
    </xf>
    <xf numFmtId="251" fontId="192" fillId="3" borderId="0" xfId="7" applyFont="1" applyFill="1" applyAlignment="1">
      <alignment horizontal="center"/>
    </xf>
    <xf numFmtId="251" fontId="193" fillId="3" borderId="0" xfId="7" applyFont="1" applyFill="1"/>
    <xf numFmtId="179" fontId="192" fillId="3" borderId="0" xfId="4" applyNumberFormat="1" applyFont="1" applyFill="1" applyAlignment="1">
      <alignment vertical="center"/>
    </xf>
    <xf numFmtId="251" fontId="192" fillId="0" borderId="0" xfId="7" applyFont="1" applyAlignment="1">
      <alignment horizontal="center"/>
    </xf>
    <xf numFmtId="179" fontId="192" fillId="0" borderId="0" xfId="7" applyNumberFormat="1" applyFont="1"/>
    <xf numFmtId="251" fontId="192" fillId="0" borderId="0" xfId="7" applyFont="1" applyFill="1" applyBorder="1"/>
    <xf numFmtId="179" fontId="192" fillId="9" borderId="0" xfId="8" applyNumberFormat="1" applyFont="1" applyFill="1"/>
    <xf numFmtId="179" fontId="194" fillId="2" borderId="4" xfId="4" applyNumberFormat="1" applyFont="1" applyFill="1" applyBorder="1" applyAlignment="1" applyProtection="1">
      <alignment horizontal="center" vertical="center"/>
    </xf>
    <xf numFmtId="43" fontId="194" fillId="42" borderId="4" xfId="4" applyFont="1" applyFill="1" applyBorder="1" applyAlignment="1" applyProtection="1">
      <alignment horizontal="center" vertical="center"/>
    </xf>
    <xf numFmtId="179" fontId="194" fillId="42" borderId="4" xfId="4" applyNumberFormat="1" applyFont="1" applyFill="1" applyBorder="1" applyAlignment="1" applyProtection="1">
      <alignment horizontal="center" vertical="center"/>
    </xf>
    <xf numFmtId="179" fontId="194" fillId="3" borderId="5" xfId="4" applyNumberFormat="1" applyFont="1" applyFill="1" applyBorder="1" applyAlignment="1" applyProtection="1">
      <alignment horizontal="center" vertical="center"/>
    </xf>
    <xf numFmtId="43" fontId="192" fillId="0" borderId="0" xfId="7" applyNumberFormat="1" applyFont="1"/>
    <xf numFmtId="179" fontId="192" fillId="0" borderId="0" xfId="7" applyNumberFormat="1" applyFont="1" applyFill="1"/>
    <xf numFmtId="251" fontId="192" fillId="0" borderId="0" xfId="7" applyFont="1" applyFill="1"/>
    <xf numFmtId="179" fontId="193" fillId="0" borderId="0" xfId="4" applyNumberFormat="1" applyFont="1" applyFill="1" applyBorder="1" applyAlignment="1" applyProtection="1">
      <alignment horizontal="center" vertical="center"/>
    </xf>
    <xf numFmtId="251" fontId="192" fillId="85" borderId="0" xfId="7" applyFont="1" applyFill="1"/>
    <xf numFmtId="183" fontId="192" fillId="85" borderId="0" xfId="7" applyNumberFormat="1" applyFont="1" applyFill="1" applyBorder="1" applyAlignment="1">
      <alignment vertical="center"/>
    </xf>
    <xf numFmtId="251" fontId="172" fillId="0" borderId="0" xfId="0" applyFont="1"/>
    <xf numFmtId="251" fontId="172" fillId="3" borderId="0" xfId="0" applyFont="1" applyFill="1"/>
    <xf numFmtId="251" fontId="172" fillId="10" borderId="0" xfId="0" applyFont="1" applyFill="1"/>
    <xf numFmtId="251" fontId="196" fillId="0" borderId="0" xfId="0" applyFont="1"/>
    <xf numFmtId="251" fontId="196" fillId="0" borderId="0" xfId="0" applyFont="1" applyAlignment="1">
      <alignment horizontal="center"/>
    </xf>
    <xf numFmtId="9" fontId="172" fillId="0" borderId="0" xfId="6" applyFont="1"/>
    <xf numFmtId="179" fontId="172" fillId="0" borderId="0" xfId="4" applyNumberFormat="1" applyFont="1"/>
    <xf numFmtId="251" fontId="172" fillId="4" borderId="0" xfId="0" applyFont="1" applyFill="1"/>
    <xf numFmtId="251" fontId="172" fillId="0" borderId="0" xfId="0" applyFont="1" applyFill="1" applyBorder="1" applyAlignment="1">
      <alignment horizontal="center"/>
    </xf>
    <xf numFmtId="179" fontId="172" fillId="0" borderId="0" xfId="4" applyNumberFormat="1" applyFont="1" applyFill="1" applyBorder="1"/>
    <xf numFmtId="251" fontId="172" fillId="0" borderId="0" xfId="0" applyFont="1" applyFill="1" applyBorder="1"/>
    <xf numFmtId="251" fontId="4" fillId="0" borderId="0" xfId="4" applyNumberFormat="1" applyFont="1" applyFill="1" applyBorder="1" applyAlignment="1" applyProtection="1">
      <alignment horizontal="center" vertical="center"/>
    </xf>
    <xf numFmtId="179" fontId="4" fillId="0" borderId="0" xfId="4" applyNumberFormat="1" applyFont="1" applyFill="1" applyBorder="1" applyAlignment="1" applyProtection="1">
      <alignment horizontal="center" vertical="center"/>
    </xf>
    <xf numFmtId="251" fontId="4" fillId="0" borderId="0" xfId="1" applyFont="1" applyFill="1" applyBorder="1" applyAlignment="1">
      <alignment horizontal="center"/>
    </xf>
    <xf numFmtId="9" fontId="4" fillId="0" borderId="0" xfId="6" applyFont="1" applyFill="1" applyBorder="1" applyAlignment="1">
      <alignment horizontal="center"/>
    </xf>
    <xf numFmtId="181" fontId="4" fillId="0" borderId="0" xfId="4" applyNumberFormat="1" applyFont="1" applyFill="1" applyBorder="1" applyAlignment="1">
      <alignment horizontal="center"/>
    </xf>
    <xf numFmtId="179" fontId="4" fillId="0" borderId="0" xfId="4" applyNumberFormat="1" applyFont="1" applyFill="1" applyBorder="1" applyAlignment="1">
      <alignment horizontal="center" vertical="center"/>
    </xf>
    <xf numFmtId="179" fontId="4" fillId="0" borderId="0" xfId="4" applyNumberFormat="1" applyFont="1" applyFill="1" applyBorder="1" applyAlignment="1">
      <alignment vertical="center"/>
    </xf>
    <xf numFmtId="9" fontId="4" fillId="0" borderId="0" xfId="6" applyFont="1" applyFill="1" applyBorder="1" applyAlignment="1">
      <alignment vertical="center"/>
    </xf>
    <xf numFmtId="43" fontId="4" fillId="0" borderId="0" xfId="4" applyFont="1" applyFill="1" applyBorder="1" applyAlignment="1">
      <alignment vertical="center"/>
    </xf>
    <xf numFmtId="251" fontId="4" fillId="0" borderId="0" xfId="1" applyFont="1" applyFill="1" applyBorder="1" applyAlignment="1" applyProtection="1">
      <alignment horizontal="left" vertical="center"/>
    </xf>
    <xf numFmtId="176" fontId="4" fillId="0" borderId="0" xfId="1" applyNumberFormat="1" applyFont="1" applyFill="1" applyBorder="1" applyAlignment="1" applyProtection="1">
      <alignment horizontal="left" vertical="center"/>
    </xf>
    <xf numFmtId="179" fontId="4" fillId="0" borderId="0" xfId="4" applyNumberFormat="1" applyFont="1" applyFill="1" applyBorder="1" applyAlignment="1" applyProtection="1">
      <alignment horizontal="left" vertical="center"/>
    </xf>
    <xf numFmtId="43" fontId="4" fillId="0" borderId="0" xfId="4" applyFont="1" applyFill="1" applyBorder="1" applyAlignment="1" applyProtection="1">
      <alignment horizontal="center" vertical="center"/>
    </xf>
    <xf numFmtId="177" fontId="137" fillId="0" borderId="0" xfId="1" applyNumberFormat="1" applyFont="1" applyFill="1" applyAlignment="1" applyProtection="1">
      <alignment horizontal="center"/>
    </xf>
    <xf numFmtId="179" fontId="137" fillId="0" borderId="0" xfId="4" applyNumberFormat="1" applyFont="1" applyFill="1" applyAlignment="1">
      <alignment vertical="center"/>
    </xf>
    <xf numFmtId="9" fontId="196" fillId="8" borderId="0" xfId="6" applyFont="1" applyFill="1" applyAlignment="1">
      <alignment horizontal="center" vertical="center"/>
    </xf>
    <xf numFmtId="177" fontId="137" fillId="0" borderId="0" xfId="1" applyNumberFormat="1" applyFont="1" applyFill="1" applyBorder="1" applyAlignment="1" applyProtection="1">
      <alignment horizontal="center"/>
    </xf>
    <xf numFmtId="9" fontId="4" fillId="0" borderId="0" xfId="6" applyFont="1" applyFill="1"/>
    <xf numFmtId="181" fontId="137" fillId="0" borderId="0" xfId="4" applyNumberFormat="1" applyFont="1" applyFill="1"/>
    <xf numFmtId="179" fontId="172" fillId="0" borderId="0" xfId="4" applyNumberFormat="1" applyFont="1" applyAlignment="1">
      <alignment vertical="center"/>
    </xf>
    <xf numFmtId="179" fontId="172" fillId="7" borderId="0" xfId="4" applyNumberFormat="1" applyFont="1" applyFill="1" applyAlignment="1">
      <alignment vertical="center"/>
    </xf>
    <xf numFmtId="9" fontId="172" fillId="8" borderId="0" xfId="6" applyFont="1" applyFill="1" applyAlignment="1">
      <alignment horizontal="center" vertical="center"/>
    </xf>
    <xf numFmtId="179" fontId="172" fillId="0" borderId="0" xfId="4" applyNumberFormat="1" applyFont="1" applyFill="1" applyBorder="1" applyAlignment="1">
      <alignment vertical="center"/>
    </xf>
    <xf numFmtId="251" fontId="4" fillId="0" borderId="0" xfId="1" applyFont="1"/>
    <xf numFmtId="251" fontId="172" fillId="0" borderId="0" xfId="0" applyFont="1" applyFill="1"/>
    <xf numFmtId="179" fontId="172" fillId="0" borderId="0" xfId="0" applyNumberFormat="1" applyFont="1"/>
    <xf numFmtId="193" fontId="172" fillId="0" borderId="0" xfId="6" applyNumberFormat="1" applyFont="1"/>
    <xf numFmtId="179" fontId="196" fillId="0" borderId="0" xfId="0" applyNumberFormat="1" applyFont="1"/>
    <xf numFmtId="251" fontId="172" fillId="0" borderId="0" xfId="0" applyFont="1" applyAlignment="1">
      <alignment horizontal="center"/>
    </xf>
    <xf numFmtId="251" fontId="196" fillId="4" borderId="0" xfId="0" applyFont="1" applyFill="1" applyAlignment="1">
      <alignment horizontal="center"/>
    </xf>
    <xf numFmtId="251" fontId="106" fillId="2" borderId="4" xfId="4" applyNumberFormat="1" applyFont="1" applyFill="1" applyBorder="1" applyAlignment="1" applyProtection="1">
      <alignment horizontal="center" vertical="center"/>
    </xf>
    <xf numFmtId="246" fontId="196" fillId="4" borderId="0" xfId="1304" applyNumberFormat="1" applyFont="1" applyFill="1" applyAlignment="1">
      <alignment horizontal="center" vertical="center"/>
    </xf>
    <xf numFmtId="251" fontId="196" fillId="3" borderId="0" xfId="0" applyFont="1" applyFill="1" applyAlignment="1">
      <alignment horizontal="center"/>
    </xf>
    <xf numFmtId="179" fontId="196" fillId="5" borderId="0" xfId="4" applyNumberFormat="1" applyFont="1" applyFill="1"/>
    <xf numFmtId="179" fontId="172" fillId="83" borderId="0" xfId="0" applyNumberFormat="1" applyFont="1" applyFill="1"/>
    <xf numFmtId="9" fontId="172" fillId="0" borderId="0" xfId="6" applyFont="1" applyAlignment="1">
      <alignment horizontal="center"/>
    </xf>
    <xf numFmtId="251" fontId="172" fillId="0" borderId="0" xfId="0" applyFont="1" applyFill="1" applyAlignment="1">
      <alignment horizontal="center"/>
    </xf>
    <xf numFmtId="179" fontId="196" fillId="0" borderId="0" xfId="4" applyNumberFormat="1" applyFont="1"/>
    <xf numFmtId="179" fontId="172" fillId="0" borderId="0" xfId="4" applyNumberFormat="1" applyFont="1" applyFill="1"/>
    <xf numFmtId="246" fontId="196" fillId="0" borderId="0" xfId="1304" applyNumberFormat="1" applyFont="1" applyFill="1" applyAlignment="1">
      <alignment horizontal="center" vertical="center"/>
    </xf>
    <xf numFmtId="246" fontId="196" fillId="4" borderId="51" xfId="1304" applyNumberFormat="1" applyFont="1" applyFill="1" applyBorder="1" applyAlignment="1">
      <alignment horizontal="center" vertical="center"/>
    </xf>
    <xf numFmtId="246" fontId="4" fillId="3" borderId="43" xfId="1304" applyNumberFormat="1" applyFont="1" applyFill="1" applyBorder="1" applyAlignment="1">
      <alignment horizontal="left" vertical="center"/>
    </xf>
    <xf numFmtId="183" fontId="172" fillId="6" borderId="52" xfId="1703" applyNumberFormat="1" applyFont="1" applyFill="1" applyBorder="1">
      <alignment vertical="center"/>
    </xf>
    <xf numFmtId="183" fontId="172" fillId="0" borderId="0" xfId="0" applyNumberFormat="1" applyFont="1"/>
    <xf numFmtId="183" fontId="172" fillId="6" borderId="45" xfId="1703" applyNumberFormat="1" applyFont="1" applyFill="1" applyBorder="1">
      <alignment vertical="center"/>
    </xf>
    <xf numFmtId="246" fontId="4" fillId="3" borderId="55" xfId="1304" applyNumberFormat="1" applyFont="1" applyFill="1" applyBorder="1" applyAlignment="1">
      <alignment horizontal="left" vertical="center"/>
    </xf>
    <xf numFmtId="183" fontId="172" fillId="6" borderId="46" xfId="1703" applyNumberFormat="1" applyFont="1" applyFill="1" applyBorder="1">
      <alignment vertical="center"/>
    </xf>
    <xf numFmtId="246" fontId="4" fillId="42" borderId="55" xfId="1304" applyNumberFormat="1" applyFont="1" applyFill="1" applyBorder="1" applyAlignment="1">
      <alignment horizontal="left" vertical="center"/>
    </xf>
    <xf numFmtId="246" fontId="4" fillId="6" borderId="55" xfId="1304" applyNumberFormat="1" applyFont="1" applyFill="1" applyBorder="1" applyAlignment="1">
      <alignment horizontal="left" vertical="center"/>
    </xf>
    <xf numFmtId="247" fontId="172" fillId="6" borderId="52" xfId="1304" applyNumberFormat="1" applyFont="1" applyFill="1" applyBorder="1" applyAlignment="1">
      <alignment vertical="center"/>
    </xf>
    <xf numFmtId="247" fontId="197" fillId="41" borderId="52" xfId="1304" applyNumberFormat="1" applyFont="1" applyFill="1" applyBorder="1" applyAlignment="1">
      <alignment vertical="center"/>
    </xf>
    <xf numFmtId="247" fontId="197" fillId="3" borderId="52" xfId="1304" applyNumberFormat="1" applyFont="1" applyFill="1" applyBorder="1" applyAlignment="1">
      <alignment vertical="center"/>
    </xf>
    <xf numFmtId="247" fontId="197" fillId="0" borderId="52" xfId="1304" applyNumberFormat="1" applyFont="1" applyFill="1" applyBorder="1" applyAlignment="1">
      <alignment vertical="center"/>
    </xf>
    <xf numFmtId="246" fontId="4" fillId="0" borderId="47" xfId="1304" applyNumberFormat="1" applyFont="1" applyFill="1" applyBorder="1" applyAlignment="1">
      <alignment horizontal="left" vertical="center"/>
    </xf>
    <xf numFmtId="247" fontId="172" fillId="0" borderId="52" xfId="1304" applyNumberFormat="1" applyFont="1" applyBorder="1" applyAlignment="1">
      <alignment horizontal="center" vertical="center"/>
    </xf>
    <xf numFmtId="247" fontId="172" fillId="0" borderId="52" xfId="1304" applyNumberFormat="1" applyFont="1" applyFill="1" applyBorder="1" applyAlignment="1">
      <alignment horizontal="center" vertical="center"/>
    </xf>
    <xf numFmtId="202" fontId="4" fillId="0" borderId="47" xfId="1304" applyNumberFormat="1" applyFont="1" applyFill="1" applyBorder="1" applyAlignment="1">
      <alignment horizontal="left" vertical="center"/>
    </xf>
    <xf numFmtId="247" fontId="197" fillId="0" borderId="52" xfId="1304" applyNumberFormat="1" applyFont="1" applyBorder="1" applyAlignment="1">
      <alignment horizontal="center" vertical="center"/>
    </xf>
    <xf numFmtId="247" fontId="197" fillId="0" borderId="52" xfId="1304" applyNumberFormat="1" applyFont="1" applyFill="1" applyBorder="1" applyAlignment="1">
      <alignment horizontal="center" vertical="center"/>
    </xf>
    <xf numFmtId="247" fontId="198" fillId="0" borderId="52" xfId="1304" applyNumberFormat="1" applyFont="1" applyBorder="1" applyAlignment="1">
      <alignment horizontal="center" vertical="center"/>
    </xf>
    <xf numFmtId="202" fontId="4" fillId="0" borderId="55" xfId="1304" applyNumberFormat="1" applyFont="1" applyFill="1" applyBorder="1" applyAlignment="1">
      <alignment horizontal="left" vertical="center"/>
    </xf>
    <xf numFmtId="247" fontId="4" fillId="0" borderId="52" xfId="1304" applyNumberFormat="1" applyFont="1" applyFill="1" applyBorder="1" applyAlignment="1">
      <alignment horizontal="center" vertical="center"/>
    </xf>
    <xf numFmtId="247" fontId="172" fillId="0" borderId="52" xfId="1703" applyNumberFormat="1" applyFont="1" applyFill="1" applyBorder="1" applyAlignment="1">
      <alignment horizontal="center" vertical="center"/>
    </xf>
    <xf numFmtId="248" fontId="4" fillId="0" borderId="47" xfId="1304" applyNumberFormat="1" applyFont="1" applyFill="1" applyBorder="1" applyAlignment="1">
      <alignment horizontal="left" vertical="center"/>
    </xf>
    <xf numFmtId="247" fontId="172" fillId="0" borderId="52" xfId="1704" applyNumberFormat="1" applyFont="1" applyBorder="1" applyAlignment="1">
      <alignment horizontal="center" vertical="center"/>
    </xf>
    <xf numFmtId="247" fontId="172" fillId="41" borderId="52" xfId="1704" applyNumberFormat="1" applyFont="1" applyFill="1" applyBorder="1" applyAlignment="1">
      <alignment horizontal="center" vertical="center"/>
    </xf>
    <xf numFmtId="247" fontId="172" fillId="0" borderId="52" xfId="1704" applyNumberFormat="1" applyFont="1" applyFill="1" applyBorder="1" applyAlignment="1">
      <alignment horizontal="center" vertical="center"/>
    </xf>
    <xf numFmtId="246" fontId="4" fillId="0" borderId="48" xfId="1304" applyNumberFormat="1" applyFont="1" applyFill="1" applyBorder="1" applyAlignment="1">
      <alignment horizontal="left" vertical="center"/>
    </xf>
    <xf numFmtId="183" fontId="172" fillId="10" borderId="0" xfId="0" applyNumberFormat="1" applyFont="1" applyFill="1"/>
    <xf numFmtId="247" fontId="172" fillId="3" borderId="0" xfId="0" applyNumberFormat="1" applyFont="1" applyFill="1"/>
    <xf numFmtId="247" fontId="172" fillId="4" borderId="0" xfId="0" applyNumberFormat="1" applyFont="1" applyFill="1"/>
    <xf numFmtId="9" fontId="172" fillId="3" borderId="0" xfId="6" applyFont="1" applyFill="1"/>
    <xf numFmtId="9" fontId="172" fillId="4" borderId="0" xfId="0" applyNumberFormat="1" applyFont="1" applyFill="1"/>
    <xf numFmtId="247" fontId="172" fillId="0" borderId="0" xfId="0" applyNumberFormat="1" applyFont="1"/>
    <xf numFmtId="9" fontId="115" fillId="11" borderId="0" xfId="6" applyFont="1" applyFill="1" applyAlignment="1">
      <alignment horizontal="center"/>
    </xf>
    <xf numFmtId="251" fontId="196" fillId="0" borderId="53" xfId="0" applyFont="1" applyBorder="1" applyAlignment="1">
      <alignment horizontal="center" vertical="center"/>
    </xf>
    <xf numFmtId="251" fontId="196" fillId="0" borderId="45" xfId="0" applyFont="1" applyBorder="1" applyAlignment="1">
      <alignment horizontal="center" vertical="center"/>
    </xf>
    <xf numFmtId="251" fontId="196" fillId="0" borderId="55" xfId="0" applyFont="1" applyBorder="1" applyAlignment="1">
      <alignment horizontal="center" vertical="center"/>
    </xf>
    <xf numFmtId="179" fontId="172" fillId="0" borderId="52" xfId="4" applyNumberFormat="1" applyFont="1" applyBorder="1"/>
    <xf numFmtId="251" fontId="196" fillId="0" borderId="56" xfId="0" applyFont="1" applyBorder="1" applyAlignment="1">
      <alignment horizontal="center" vertical="center"/>
    </xf>
    <xf numFmtId="43" fontId="172" fillId="0" borderId="49" xfId="0" applyNumberFormat="1" applyFont="1" applyBorder="1"/>
    <xf numFmtId="251" fontId="194" fillId="84" borderId="0" xfId="1" applyFont="1" applyFill="1" applyAlignment="1" applyProtection="1">
      <alignment horizontal="center"/>
    </xf>
    <xf numFmtId="251" fontId="195" fillId="3" borderId="0" xfId="1" applyFont="1" applyFill="1" applyAlignment="1" applyProtection="1">
      <alignment horizontal="center"/>
    </xf>
    <xf numFmtId="251" fontId="195" fillId="84" borderId="0" xfId="1" applyFont="1" applyFill="1" applyAlignment="1" applyProtection="1">
      <alignment horizontal="center"/>
    </xf>
    <xf numFmtId="193" fontId="196" fillId="0" borderId="0" xfId="0" applyNumberFormat="1" applyFont="1" applyAlignment="1">
      <alignment horizontal="center"/>
    </xf>
    <xf numFmtId="193" fontId="4" fillId="0" borderId="0" xfId="6" applyNumberFormat="1" applyFont="1" applyFill="1" applyBorder="1" applyAlignment="1" applyProtection="1">
      <alignment horizontal="center" vertical="center"/>
    </xf>
    <xf numFmtId="251" fontId="4" fillId="0" borderId="0" xfId="1" applyNumberFormat="1" applyFont="1" applyFill="1" applyBorder="1" applyAlignment="1" applyProtection="1">
      <alignment horizontal="left"/>
    </xf>
    <xf numFmtId="251" fontId="194" fillId="2" borderId="0" xfId="1" applyFont="1" applyFill="1" applyAlignment="1" applyProtection="1">
      <alignment horizontal="left"/>
    </xf>
    <xf numFmtId="43" fontId="192" fillId="0" borderId="0" xfId="4" applyFont="1"/>
    <xf numFmtId="179" fontId="199" fillId="0" borderId="0" xfId="4" applyNumberFormat="1" applyFont="1"/>
    <xf numFmtId="251" fontId="200" fillId="0" borderId="0" xfId="0" applyNumberFormat="1" applyFont="1"/>
    <xf numFmtId="251" fontId="199" fillId="0" borderId="0" xfId="7" applyFont="1"/>
    <xf numFmtId="43" fontId="199" fillId="0" borderId="0" xfId="7" applyNumberFormat="1" applyFont="1"/>
    <xf numFmtId="251" fontId="199" fillId="0" borderId="0" xfId="7" applyFont="1" applyFill="1" applyBorder="1"/>
    <xf numFmtId="179" fontId="199" fillId="0" borderId="0" xfId="7" applyNumberFormat="1" applyFont="1"/>
    <xf numFmtId="251" fontId="201" fillId="2" borderId="0" xfId="1" applyFont="1" applyFill="1" applyAlignment="1" applyProtection="1">
      <alignment horizontal="center"/>
    </xf>
    <xf numFmtId="17" fontId="200" fillId="41" borderId="0" xfId="1" quotePrefix="1" applyNumberFormat="1" applyFont="1" applyFill="1" applyAlignment="1" applyProtection="1">
      <alignment horizontal="center" vertical="center"/>
      <protection locked="0"/>
    </xf>
    <xf numFmtId="17" fontId="200" fillId="0" borderId="0" xfId="1" quotePrefix="1" applyNumberFormat="1" applyFont="1" applyFill="1" applyBorder="1" applyAlignment="1" applyProtection="1">
      <alignment horizontal="center" vertical="center"/>
      <protection locked="0"/>
    </xf>
    <xf numFmtId="17" fontId="200" fillId="41" borderId="0" xfId="1" applyNumberFormat="1" applyFont="1" applyFill="1" applyAlignment="1" applyProtection="1">
      <alignment horizontal="center" vertical="center"/>
      <protection locked="0"/>
    </xf>
    <xf numFmtId="179" fontId="201" fillId="2" borderId="4" xfId="4" applyNumberFormat="1" applyFont="1" applyFill="1" applyBorder="1" applyAlignment="1" applyProtection="1">
      <alignment horizontal="center" vertical="center"/>
    </xf>
    <xf numFmtId="179" fontId="201" fillId="42" borderId="4" xfId="4" applyNumberFormat="1" applyFont="1" applyFill="1" applyBorder="1" applyAlignment="1" applyProtection="1">
      <alignment horizontal="center" vertical="center"/>
    </xf>
    <xf numFmtId="179" fontId="200" fillId="0" borderId="0" xfId="4" applyNumberFormat="1" applyFont="1" applyFill="1" applyBorder="1" applyAlignment="1" applyProtection="1">
      <alignment horizontal="center" vertical="center"/>
    </xf>
    <xf numFmtId="179" fontId="201" fillId="3" borderId="5" xfId="4" applyNumberFormat="1" applyFont="1" applyFill="1" applyBorder="1" applyAlignment="1" applyProtection="1">
      <alignment horizontal="center" vertical="center"/>
    </xf>
    <xf numFmtId="251" fontId="201" fillId="0" borderId="0" xfId="8" applyNumberFormat="1" applyFont="1" applyFill="1" applyBorder="1" applyAlignment="1" applyProtection="1">
      <alignment horizontal="center" vertical="center"/>
    </xf>
    <xf numFmtId="43" fontId="201" fillId="42" borderId="4" xfId="4" applyFont="1" applyFill="1" applyBorder="1" applyAlignment="1" applyProtection="1">
      <alignment horizontal="center" vertical="center"/>
    </xf>
    <xf numFmtId="251" fontId="201" fillId="2" borderId="4" xfId="8" applyNumberFormat="1" applyFont="1" applyFill="1" applyBorder="1" applyAlignment="1" applyProtection="1">
      <alignment horizontal="center" vertical="center"/>
    </xf>
    <xf numFmtId="179" fontId="199" fillId="0" borderId="0" xfId="8" applyNumberFormat="1" applyFont="1" applyFill="1" applyBorder="1"/>
    <xf numFmtId="183" fontId="199" fillId="0" borderId="0" xfId="7" applyNumberFormat="1" applyFont="1" applyFill="1" applyBorder="1" applyAlignment="1">
      <alignment vertical="center"/>
    </xf>
    <xf numFmtId="251" fontId="199" fillId="85" borderId="0" xfId="7" applyFont="1" applyFill="1"/>
    <xf numFmtId="251" fontId="199" fillId="0" borderId="0" xfId="7" applyFont="1" applyAlignment="1">
      <alignment vertical="center"/>
    </xf>
    <xf numFmtId="251" fontId="199" fillId="0" borderId="0" xfId="7" applyFont="1" applyFill="1" applyBorder="1" applyAlignment="1">
      <alignment vertical="center"/>
    </xf>
    <xf numFmtId="251" fontId="199" fillId="3" borderId="0" xfId="7" applyFont="1" applyFill="1"/>
    <xf numFmtId="179" fontId="199" fillId="3" borderId="0" xfId="4" applyNumberFormat="1" applyFont="1" applyFill="1" applyAlignment="1">
      <alignment vertical="center"/>
    </xf>
    <xf numFmtId="179" fontId="199" fillId="0" borderId="0" xfId="4" applyNumberFormat="1" applyFont="1" applyFill="1" applyAlignment="1">
      <alignment vertical="center"/>
    </xf>
    <xf numFmtId="179" fontId="199" fillId="0" borderId="0" xfId="7" applyNumberFormat="1" applyFont="1" applyFill="1"/>
    <xf numFmtId="251" fontId="199" fillId="0" borderId="0" xfId="7" applyFont="1" applyFill="1"/>
    <xf numFmtId="43" fontId="199" fillId="0" borderId="0" xfId="4" applyFont="1"/>
    <xf numFmtId="43" fontId="27" fillId="0" borderId="0" xfId="1624" applyFont="1" applyFill="1" applyBorder="1" applyAlignment="1">
      <alignment vertical="center"/>
    </xf>
    <xf numFmtId="2" fontId="27" fillId="0" borderId="0" xfId="7" applyNumberFormat="1" applyFont="1" applyFill="1" applyBorder="1" applyAlignment="1">
      <alignment vertical="center"/>
    </xf>
    <xf numFmtId="9" fontId="27" fillId="0" borderId="0" xfId="7" applyNumberFormat="1" applyFont="1" applyFill="1" applyBorder="1" applyAlignment="1">
      <alignment vertical="center"/>
    </xf>
    <xf numFmtId="9" fontId="27" fillId="0" borderId="0" xfId="6" applyFont="1" applyFill="1"/>
    <xf numFmtId="251" fontId="172" fillId="0" borderId="0" xfId="0" applyNumberFormat="1" applyFont="1"/>
    <xf numFmtId="251" fontId="172" fillId="0" borderId="0" xfId="4" applyNumberFormat="1" applyFont="1"/>
    <xf numFmtId="251" fontId="192" fillId="0" borderId="0" xfId="0" applyNumberFormat="1" applyFont="1"/>
    <xf numFmtId="251" fontId="192" fillId="0" borderId="0" xfId="4" applyNumberFormat="1" applyFont="1"/>
    <xf numFmtId="251" fontId="199" fillId="0" borderId="0" xfId="0" applyNumberFormat="1" applyFont="1"/>
    <xf numFmtId="251" fontId="193" fillId="0" borderId="0" xfId="0" applyNumberFormat="1" applyFont="1"/>
    <xf numFmtId="251" fontId="193" fillId="0" borderId="0" xfId="4" applyNumberFormat="1" applyFont="1"/>
    <xf numFmtId="180" fontId="196" fillId="4" borderId="0" xfId="4" applyNumberFormat="1" applyFont="1" applyFill="1" applyAlignment="1">
      <alignment horizontal="center"/>
    </xf>
    <xf numFmtId="251" fontId="196" fillId="0" borderId="0" xfId="4" applyNumberFormat="1" applyFont="1"/>
    <xf numFmtId="251" fontId="4" fillId="0" borderId="0" xfId="1" applyNumberFormat="1" applyFont="1" applyFill="1" applyBorder="1" applyAlignment="1" applyProtection="1">
      <alignment horizontal="left" vertical="center"/>
    </xf>
    <xf numFmtId="178" fontId="4" fillId="0" borderId="0" xfId="1" applyNumberFormat="1" applyFont="1" applyFill="1" applyBorder="1" applyAlignment="1" applyProtection="1">
      <alignment horizontal="left" vertical="center"/>
    </xf>
    <xf numFmtId="9" fontId="4" fillId="8" borderId="0" xfId="6" applyNumberFormat="1" applyFont="1" applyFill="1" applyAlignment="1">
      <alignment horizontal="center" vertical="center"/>
    </xf>
    <xf numFmtId="181" fontId="4" fillId="7" borderId="0" xfId="4" applyNumberFormat="1" applyFont="1" applyFill="1" applyAlignment="1">
      <alignment vertical="center"/>
    </xf>
    <xf numFmtId="179" fontId="4" fillId="0" borderId="0" xfId="4" applyNumberFormat="1" applyFont="1" applyFill="1" applyAlignment="1">
      <alignment vertical="center"/>
    </xf>
    <xf numFmtId="9" fontId="4" fillId="0" borderId="0" xfId="6" applyFont="1" applyFill="1" applyAlignment="1">
      <alignment vertical="center"/>
    </xf>
    <xf numFmtId="179" fontId="4" fillId="0" borderId="0" xfId="4" applyNumberFormat="1" applyFont="1" applyAlignment="1">
      <alignment vertical="center"/>
    </xf>
    <xf numFmtId="43" fontId="4" fillId="0" borderId="0" xfId="4" applyFont="1" applyFill="1" applyAlignment="1">
      <alignment vertical="center"/>
    </xf>
    <xf numFmtId="181" fontId="4" fillId="0" borderId="0" xfId="4" applyNumberFormat="1" applyFont="1" applyAlignment="1">
      <alignment vertical="center"/>
    </xf>
    <xf numFmtId="180" fontId="4" fillId="9" borderId="0" xfId="4" applyNumberFormat="1" applyFont="1" applyFill="1" applyAlignment="1">
      <alignment vertical="center"/>
    </xf>
    <xf numFmtId="179" fontId="4" fillId="9" borderId="0" xfId="4" applyNumberFormat="1" applyFont="1" applyFill="1" applyAlignment="1">
      <alignment vertical="center"/>
    </xf>
    <xf numFmtId="9" fontId="4" fillId="9" borderId="0" xfId="6" applyFont="1" applyFill="1" applyAlignment="1">
      <alignment vertical="center"/>
    </xf>
    <xf numFmtId="179" fontId="4" fillId="7" borderId="0" xfId="4" applyNumberFormat="1" applyFont="1" applyFill="1" applyAlignment="1">
      <alignment vertical="center"/>
    </xf>
    <xf numFmtId="9" fontId="4" fillId="8" borderId="0" xfId="6" applyFont="1" applyFill="1" applyAlignment="1">
      <alignment horizontal="center" vertical="center"/>
    </xf>
    <xf numFmtId="43" fontId="4" fillId="0" borderId="0" xfId="4" applyFont="1" applyFill="1" applyBorder="1" applyAlignment="1" applyProtection="1">
      <alignment horizontal="center"/>
    </xf>
    <xf numFmtId="43" fontId="196" fillId="4" borderId="0" xfId="4" applyFont="1" applyFill="1" applyAlignment="1">
      <alignment horizontal="center"/>
    </xf>
    <xf numFmtId="43" fontId="200" fillId="0" borderId="0" xfId="4" applyFont="1"/>
    <xf numFmtId="251" fontId="192" fillId="0" borderId="0" xfId="0" applyNumberFormat="1" applyFont="1"/>
    <xf numFmtId="43" fontId="199" fillId="4" borderId="0" xfId="4" applyFont="1" applyFill="1"/>
    <xf numFmtId="250" fontId="200" fillId="0" borderId="0" xfId="4" applyNumberFormat="1" applyFont="1" applyAlignment="1">
      <alignment vertical="top"/>
    </xf>
    <xf numFmtId="251" fontId="137" fillId="3" borderId="0" xfId="1" applyNumberFormat="1" applyFont="1" applyFill="1" applyBorder="1" applyAlignment="1" applyProtection="1">
      <alignment horizontal="left" vertical="top"/>
    </xf>
    <xf numFmtId="43" fontId="137" fillId="3" borderId="0" xfId="4" applyFont="1" applyFill="1" applyBorder="1" applyAlignment="1" applyProtection="1">
      <alignment horizontal="center" vertical="top"/>
    </xf>
    <xf numFmtId="251" fontId="137" fillId="3" borderId="0" xfId="1" applyFont="1" applyFill="1" applyBorder="1" applyAlignment="1" applyProtection="1">
      <alignment horizontal="left" vertical="top"/>
    </xf>
    <xf numFmtId="176" fontId="137" fillId="3" borderId="0" xfId="1" applyNumberFormat="1" applyFont="1" applyFill="1" applyBorder="1" applyAlignment="1" applyProtection="1">
      <alignment horizontal="left" vertical="top"/>
    </xf>
    <xf numFmtId="179" fontId="137" fillId="3" borderId="0" xfId="4" applyNumberFormat="1" applyFont="1" applyFill="1" applyBorder="1" applyAlignment="1" applyProtection="1">
      <alignment horizontal="left" vertical="top"/>
    </xf>
    <xf numFmtId="179" fontId="137" fillId="3" borderId="59" xfId="4" applyNumberFormat="1" applyFont="1" applyFill="1" applyBorder="1" applyAlignment="1" applyProtection="1">
      <alignment horizontal="center" vertical="top"/>
    </xf>
    <xf numFmtId="9" fontId="137" fillId="3" borderId="0" xfId="6" applyFont="1" applyFill="1" applyAlignment="1">
      <alignment horizontal="center" vertical="top"/>
    </xf>
    <xf numFmtId="251" fontId="137" fillId="3" borderId="0" xfId="1" applyFont="1" applyFill="1" applyAlignment="1">
      <alignment horizontal="center" vertical="top"/>
    </xf>
    <xf numFmtId="181" fontId="137" fillId="0" borderId="0" xfId="4" applyNumberFormat="1" applyFont="1" applyAlignment="1">
      <alignment horizontal="center" vertical="top"/>
    </xf>
    <xf numFmtId="177" fontId="137" fillId="0" borderId="0" xfId="1" applyNumberFormat="1" applyFont="1" applyFill="1" applyAlignment="1" applyProtection="1">
      <alignment horizontal="center" vertical="top"/>
    </xf>
    <xf numFmtId="179" fontId="137" fillId="0" borderId="0" xfId="4" applyNumberFormat="1" applyFont="1" applyFill="1" applyAlignment="1">
      <alignment vertical="top"/>
    </xf>
    <xf numFmtId="193" fontId="137" fillId="0" borderId="0" xfId="6" applyNumberFormat="1" applyFont="1" applyFill="1" applyAlignment="1">
      <alignment vertical="top"/>
    </xf>
    <xf numFmtId="43" fontId="137" fillId="0" borderId="0" xfId="4" applyFont="1" applyFill="1" applyAlignment="1" applyProtection="1">
      <alignment horizontal="center" vertical="top"/>
    </xf>
    <xf numFmtId="177" fontId="137" fillId="0" borderId="0" xfId="1" applyNumberFormat="1" applyFont="1" applyFill="1" applyBorder="1" applyAlignment="1" applyProtection="1">
      <alignment horizontal="center" vertical="top"/>
    </xf>
    <xf numFmtId="251" fontId="137" fillId="0" borderId="0" xfId="1" applyFont="1" applyFill="1" applyAlignment="1">
      <alignment horizontal="center" vertical="top"/>
    </xf>
    <xf numFmtId="251" fontId="137" fillId="3" borderId="59" xfId="4" applyNumberFormat="1" applyFont="1" applyFill="1" applyBorder="1" applyAlignment="1" applyProtection="1">
      <alignment horizontal="center" vertical="top"/>
    </xf>
    <xf numFmtId="251" fontId="200" fillId="0" borderId="0" xfId="0" applyNumberFormat="1" applyFont="1" applyAlignment="1">
      <alignment vertical="top"/>
    </xf>
    <xf numFmtId="43" fontId="200" fillId="0" borderId="0" xfId="4" applyFont="1" applyAlignment="1">
      <alignment vertical="top"/>
    </xf>
    <xf numFmtId="251" fontId="172" fillId="0" borderId="0" xfId="0" applyNumberFormat="1" applyFont="1" applyAlignment="1">
      <alignment horizontal="center"/>
    </xf>
    <xf numFmtId="251" fontId="172" fillId="0" borderId="0" xfId="0" applyNumberFormat="1" applyFont="1"/>
    <xf numFmtId="183" fontId="4" fillId="6" borderId="52" xfId="1703" applyNumberFormat="1" applyFont="1" applyFill="1" applyBorder="1">
      <alignment vertical="center"/>
    </xf>
    <xf numFmtId="179" fontId="4" fillId="0" borderId="0" xfId="4" applyNumberFormat="1" applyFont="1" applyFill="1"/>
    <xf numFmtId="251" fontId="172" fillId="0" borderId="0" xfId="0" applyFont="1" applyAlignment="1">
      <alignment horizontal="left"/>
    </xf>
    <xf numFmtId="9" fontId="172" fillId="83" borderId="0" xfId="6" applyFont="1" applyFill="1" applyAlignment="1">
      <alignment horizontal="center"/>
    </xf>
    <xf numFmtId="9" fontId="172" fillId="83" borderId="0" xfId="6" applyFont="1" applyFill="1"/>
    <xf numFmtId="9" fontId="172" fillId="84" borderId="0" xfId="6" applyFont="1" applyFill="1"/>
    <xf numFmtId="9" fontId="196" fillId="0" borderId="54" xfId="6" applyFont="1" applyBorder="1" applyAlignment="1">
      <alignment horizontal="center" vertical="center"/>
    </xf>
    <xf numFmtId="9" fontId="172" fillId="0" borderId="46" xfId="6" applyFont="1" applyBorder="1" applyAlignment="1">
      <alignment horizontal="center"/>
    </xf>
    <xf numFmtId="9" fontId="172" fillId="0" borderId="50" xfId="6" applyFont="1" applyBorder="1" applyAlignment="1">
      <alignment horizontal="center"/>
    </xf>
    <xf numFmtId="43" fontId="27" fillId="0" borderId="0" xfId="4" applyFont="1" applyFill="1" applyBorder="1" applyAlignment="1">
      <alignment vertical="center"/>
    </xf>
    <xf numFmtId="179" fontId="231" fillId="9" borderId="0" xfId="8" applyNumberFormat="1" applyFont="1" applyFill="1"/>
    <xf numFmtId="251" fontId="231" fillId="0" borderId="0" xfId="7" applyFont="1"/>
    <xf numFmtId="183" fontId="231" fillId="0" borderId="0" xfId="7" applyNumberFormat="1" applyFont="1" applyAlignment="1">
      <alignment vertical="center"/>
    </xf>
    <xf numFmtId="183" fontId="231" fillId="0" borderId="0" xfId="7" applyNumberFormat="1" applyFont="1" applyFill="1" applyBorder="1" applyAlignment="1">
      <alignment vertical="center"/>
    </xf>
    <xf numFmtId="43" fontId="231" fillId="0" borderId="0" xfId="7" applyNumberFormat="1" applyFont="1" applyAlignment="1">
      <alignment vertical="center"/>
    </xf>
    <xf numFmtId="249" fontId="231" fillId="0" borderId="0" xfId="1624" applyNumberFormat="1" applyFont="1" applyFill="1" applyBorder="1" applyAlignment="1">
      <alignment vertical="center"/>
    </xf>
    <xf numFmtId="251" fontId="27" fillId="0" borderId="0" xfId="7" applyNumberFormat="1" applyFont="1" applyFill="1" applyAlignment="1">
      <alignment horizontal="center" vertical="center"/>
    </xf>
    <xf numFmtId="251" fontId="27" fillId="0" borderId="0" xfId="7" applyFont="1" applyFill="1" applyAlignment="1">
      <alignment horizontal="center" vertical="center"/>
    </xf>
    <xf numFmtId="249" fontId="27" fillId="0" borderId="0" xfId="1624" applyNumberFormat="1" applyFont="1" applyFill="1" applyBorder="1" applyAlignment="1">
      <alignment vertical="center"/>
    </xf>
    <xf numFmtId="193" fontId="199" fillId="0" borderId="0" xfId="6" applyNumberFormat="1" applyFont="1"/>
    <xf numFmtId="43" fontId="196" fillId="4" borderId="0" xfId="4" applyFont="1" applyFill="1"/>
    <xf numFmtId="43" fontId="196" fillId="5" borderId="0" xfId="4" applyFont="1" applyFill="1"/>
    <xf numFmtId="251" fontId="233" fillId="11" borderId="0" xfId="0" applyFont="1" applyFill="1"/>
    <xf numFmtId="247" fontId="115" fillId="11" borderId="0" xfId="0" applyNumberFormat="1" applyFont="1" applyFill="1"/>
    <xf numFmtId="43" fontId="231" fillId="0" borderId="0" xfId="4" applyFont="1"/>
    <xf numFmtId="251" fontId="27" fillId="0" borderId="0" xfId="7" applyFont="1"/>
    <xf numFmtId="251" fontId="27" fillId="0" borderId="0" xfId="7" applyNumberFormat="1" applyFont="1"/>
    <xf numFmtId="251" fontId="234" fillId="2" borderId="0" xfId="1" applyFont="1" applyFill="1" applyAlignment="1" applyProtection="1">
      <alignment horizontal="center"/>
    </xf>
    <xf numFmtId="251" fontId="234" fillId="2" borderId="0" xfId="1" applyNumberFormat="1" applyFont="1" applyFill="1" applyAlignment="1" applyProtection="1">
      <alignment horizontal="center"/>
    </xf>
    <xf numFmtId="251" fontId="27" fillId="3" borderId="0" xfId="7" applyFont="1" applyFill="1"/>
    <xf numFmtId="251" fontId="234" fillId="3" borderId="0" xfId="7" applyFont="1" applyFill="1"/>
    <xf numFmtId="251" fontId="27" fillId="3" borderId="0" xfId="7" applyNumberFormat="1" applyFont="1" applyFill="1"/>
    <xf numFmtId="251" fontId="27" fillId="3" borderId="0" xfId="7" applyFont="1" applyFill="1" applyBorder="1" applyAlignment="1">
      <alignment vertical="center"/>
    </xf>
    <xf numFmtId="251" fontId="27" fillId="0" borderId="0" xfId="7" applyFont="1" applyFill="1" applyBorder="1" applyAlignment="1">
      <alignment vertical="center"/>
    </xf>
    <xf numFmtId="179" fontId="27" fillId="0" borderId="0" xfId="4" applyNumberFormat="1" applyFont="1"/>
    <xf numFmtId="179" fontId="234" fillId="3" borderId="0" xfId="4" applyNumberFormat="1" applyFont="1" applyFill="1" applyAlignment="1" applyProtection="1">
      <alignment horizontal="center"/>
    </xf>
    <xf numFmtId="179" fontId="234" fillId="84" borderId="0" xfId="4" applyNumberFormat="1" applyFont="1" applyFill="1" applyAlignment="1" applyProtection="1">
      <alignment horizontal="center"/>
    </xf>
    <xf numFmtId="251" fontId="234" fillId="84" borderId="0" xfId="1" applyFont="1" applyFill="1" applyAlignment="1" applyProtection="1">
      <alignment horizontal="center"/>
    </xf>
    <xf numFmtId="251" fontId="234" fillId="3" borderId="0" xfId="1" applyFont="1" applyFill="1" applyAlignment="1" applyProtection="1">
      <alignment horizontal="center"/>
    </xf>
    <xf numFmtId="251" fontId="27" fillId="3" borderId="0" xfId="7" applyFont="1" applyFill="1" applyAlignment="1">
      <alignment horizontal="center"/>
    </xf>
    <xf numFmtId="251" fontId="27" fillId="0" borderId="0" xfId="7" applyFont="1" applyAlignment="1">
      <alignment horizontal="center"/>
    </xf>
    <xf numFmtId="251" fontId="231" fillId="0" borderId="0" xfId="7" applyFont="1" applyFill="1" applyAlignment="1">
      <alignment horizontal="center" vertical="center"/>
    </xf>
    <xf numFmtId="251" fontId="197" fillId="0" borderId="0" xfId="0" applyFont="1"/>
    <xf numFmtId="251" fontId="202" fillId="2" borderId="0" xfId="1" applyFont="1" applyFill="1" applyAlignment="1" applyProtection="1">
      <alignment horizontal="left"/>
    </xf>
    <xf numFmtId="251" fontId="202" fillId="2" borderId="0" xfId="1" applyFont="1" applyFill="1" applyAlignment="1" applyProtection="1">
      <alignment horizontal="center"/>
    </xf>
    <xf numFmtId="251" fontId="231" fillId="0" borderId="0" xfId="7" applyFont="1" applyFill="1"/>
    <xf numFmtId="10" fontId="172" fillId="0" borderId="0" xfId="6" applyNumberFormat="1" applyFont="1"/>
    <xf numFmtId="252" fontId="27" fillId="0" borderId="0" xfId="7" applyNumberFormat="1" applyFont="1" applyFill="1" applyBorder="1" applyAlignment="1">
      <alignment vertical="center"/>
    </xf>
    <xf numFmtId="9" fontId="231" fillId="0" borderId="0" xfId="6" applyFont="1" applyFill="1"/>
    <xf numFmtId="43" fontId="231" fillId="0" borderId="0" xfId="4" applyFont="1" applyFill="1" applyBorder="1" applyAlignment="1">
      <alignment vertical="center"/>
    </xf>
    <xf numFmtId="251" fontId="4" fillId="0" borderId="0" xfId="0" applyNumberFormat="1" applyFont="1" applyFill="1" applyBorder="1" applyAlignment="1">
      <alignment horizontal="left"/>
    </xf>
    <xf numFmtId="10" fontId="231" fillId="0" borderId="0" xfId="6" applyNumberFormat="1" applyFont="1"/>
    <xf numFmtId="179" fontId="27" fillId="9" borderId="0" xfId="8" applyNumberFormat="1" applyFont="1" applyFill="1"/>
    <xf numFmtId="183" fontId="27" fillId="0" borderId="0" xfId="7" applyNumberFormat="1" applyFont="1" applyAlignment="1">
      <alignment vertical="center"/>
    </xf>
    <xf numFmtId="183" fontId="27" fillId="0" borderId="0" xfId="7" applyNumberFormat="1" applyFont="1" applyFill="1" applyBorder="1" applyAlignment="1">
      <alignment vertical="center"/>
    </xf>
    <xf numFmtId="43" fontId="27" fillId="0" borderId="0" xfId="7" applyNumberFormat="1" applyFont="1" applyAlignment="1">
      <alignment vertical="center"/>
    </xf>
    <xf numFmtId="253" fontId="106" fillId="2" borderId="4" xfId="4" applyNumberFormat="1" applyFont="1" applyFill="1" applyBorder="1" applyAlignment="1" applyProtection="1">
      <alignment horizontal="center" vertical="center"/>
    </xf>
    <xf numFmtId="251" fontId="172" fillId="0" borderId="0" xfId="0" applyNumberFormat="1" applyFont="1" applyAlignment="1">
      <alignment horizontal="center"/>
    </xf>
    <xf numFmtId="253" fontId="106" fillId="2" borderId="44" xfId="4" applyNumberFormat="1" applyFont="1" applyFill="1" applyBorder="1" applyAlignment="1" applyProtection="1">
      <alignment horizontal="center" vertical="center"/>
    </xf>
    <xf numFmtId="251" fontId="197" fillId="0" borderId="0" xfId="0" applyNumberFormat="1" applyFont="1" applyAlignment="1">
      <alignment horizontal="center"/>
    </xf>
    <xf numFmtId="251" fontId="192" fillId="0" borderId="0" xfId="0" applyNumberFormat="1" applyFont="1"/>
    <xf numFmtId="14" fontId="106" fillId="2" borderId="4" xfId="4" applyNumberFormat="1" applyFont="1" applyFill="1" applyBorder="1" applyAlignment="1" applyProtection="1">
      <alignment horizontal="center" vertical="center"/>
    </xf>
    <xf numFmtId="14" fontId="172" fillId="0" borderId="0" xfId="6" applyNumberFormat="1" applyFont="1"/>
    <xf numFmtId="14" fontId="196" fillId="0" borderId="0" xfId="0" applyNumberFormat="1" applyFont="1" applyAlignment="1">
      <alignment horizontal="center"/>
    </xf>
    <xf numFmtId="14" fontId="196" fillId="4" borderId="0" xfId="1304" applyNumberFormat="1" applyFont="1" applyFill="1" applyAlignment="1">
      <alignment horizontal="center" vertical="center"/>
    </xf>
    <xf numFmtId="14" fontId="106" fillId="2" borderId="57" xfId="4" applyNumberFormat="1" applyFont="1" applyFill="1" applyBorder="1" applyAlignment="1" applyProtection="1">
      <alignment horizontal="center" vertical="center"/>
    </xf>
    <xf numFmtId="14" fontId="106" fillId="2" borderId="58" xfId="4" applyNumberFormat="1" applyFont="1" applyFill="1" applyBorder="1" applyAlignment="1" applyProtection="1">
      <alignment horizontal="center" vertical="center"/>
    </xf>
    <xf numFmtId="246" fontId="137" fillId="0" borderId="52" xfId="1304" applyNumberFormat="1" applyFont="1" applyFill="1" applyBorder="1" applyAlignment="1">
      <alignment horizontal="left" vertical="center"/>
    </xf>
    <xf numFmtId="247" fontId="172" fillId="0" borderId="52" xfId="1304" applyNumberFormat="1" applyFont="1" applyBorder="1" applyAlignment="1">
      <alignment horizontal="right" vertical="center"/>
    </xf>
    <xf numFmtId="247" fontId="198" fillId="0" borderId="52" xfId="1304" applyNumberFormat="1" applyFont="1" applyFill="1" applyBorder="1" applyAlignment="1">
      <alignment horizontal="right" vertical="center"/>
    </xf>
    <xf numFmtId="247" fontId="198" fillId="0" borderId="52" xfId="1304" applyNumberFormat="1" applyFont="1" applyBorder="1" applyAlignment="1">
      <alignment horizontal="right" vertical="center"/>
    </xf>
    <xf numFmtId="247" fontId="172" fillId="0" borderId="52" xfId="1703" applyNumberFormat="1" applyFont="1" applyFill="1" applyBorder="1" applyAlignment="1">
      <alignment horizontal="right" vertical="center"/>
    </xf>
    <xf numFmtId="247" fontId="172" fillId="41" borderId="52" xfId="1704" applyNumberFormat="1" applyFont="1" applyFill="1" applyBorder="1" applyAlignment="1">
      <alignment horizontal="right" vertical="center"/>
    </xf>
    <xf numFmtId="247" fontId="197" fillId="0" borderId="49" xfId="1304" applyNumberFormat="1" applyFont="1" applyBorder="1" applyAlignment="1">
      <alignment horizontal="right" vertical="center"/>
    </xf>
    <xf numFmtId="43" fontId="231" fillId="0" borderId="0" xfId="3673" applyFont="1" applyFill="1" applyBorder="1" applyAlignment="1">
      <alignment vertical="center"/>
    </xf>
    <xf numFmtId="179" fontId="27" fillId="0" borderId="0" xfId="8" applyNumberFormat="1" applyFont="1" applyFill="1"/>
    <xf numFmtId="251" fontId="27" fillId="0" borderId="0" xfId="7" applyFont="1" applyFill="1"/>
    <xf numFmtId="183" fontId="27" fillId="0" borderId="0" xfId="7" applyNumberFormat="1" applyFont="1" applyFill="1" applyAlignment="1">
      <alignment vertical="center"/>
    </xf>
    <xf numFmtId="43" fontId="27" fillId="0" borderId="0" xfId="7" applyNumberFormat="1" applyFont="1" applyFill="1" applyAlignment="1">
      <alignment vertical="center"/>
    </xf>
    <xf numFmtId="179" fontId="199" fillId="0" borderId="0" xfId="8" applyNumberFormat="1" applyFont="1" applyFill="1"/>
    <xf numFmtId="183" fontId="199" fillId="0" borderId="0" xfId="7" applyNumberFormat="1" applyFont="1" applyFill="1" applyAlignment="1">
      <alignment vertical="center"/>
    </xf>
    <xf numFmtId="43" fontId="199" fillId="0" borderId="0" xfId="7" applyNumberFormat="1" applyFont="1" applyFill="1" applyAlignment="1">
      <alignment vertical="center"/>
    </xf>
    <xf numFmtId="252" fontId="231" fillId="0" borderId="0" xfId="7" applyNumberFormat="1" applyFont="1" applyFill="1" applyBorder="1" applyAlignment="1">
      <alignment vertical="center"/>
    </xf>
    <xf numFmtId="9" fontId="231" fillId="0" borderId="0" xfId="7" applyNumberFormat="1" applyFont="1" applyFill="1" applyBorder="1" applyAlignment="1">
      <alignment vertical="center"/>
    </xf>
    <xf numFmtId="0" fontId="172" fillId="0" borderId="0" xfId="0" applyNumberFormat="1" applyFont="1" applyAlignment="1">
      <alignment horizontal="center"/>
    </xf>
    <xf numFmtId="0" fontId="172" fillId="0" borderId="0" xfId="6" applyNumberFormat="1" applyFont="1" applyAlignment="1">
      <alignment horizontal="center"/>
    </xf>
    <xf numFmtId="0" fontId="172" fillId="83" borderId="0" xfId="0" applyNumberFormat="1" applyFont="1" applyFill="1" applyAlignment="1">
      <alignment horizontal="center"/>
    </xf>
    <xf numFmtId="0" fontId="172" fillId="83" borderId="0" xfId="6" applyNumberFormat="1" applyFont="1" applyFill="1" applyAlignment="1">
      <alignment horizontal="center"/>
    </xf>
    <xf numFmtId="0" fontId="172" fillId="0" borderId="0" xfId="0" applyNumberFormat="1" applyFont="1"/>
    <xf numFmtId="0" fontId="172" fillId="83" borderId="0" xfId="0" applyNumberFormat="1" applyFont="1" applyFill="1"/>
    <xf numFmtId="0" fontId="196" fillId="0" borderId="0" xfId="0" applyNumberFormat="1" applyFont="1" applyAlignment="1">
      <alignment horizontal="center" vertical="center"/>
    </xf>
    <xf numFmtId="0" fontId="172" fillId="3" borderId="0" xfId="0" applyNumberFormat="1" applyFont="1" applyFill="1" applyAlignment="1">
      <alignment horizontal="center"/>
    </xf>
    <xf numFmtId="0" fontId="197" fillId="0" borderId="52" xfId="1304" applyNumberFormat="1" applyFont="1" applyBorder="1" applyAlignment="1">
      <alignment horizontal="center" vertical="center"/>
    </xf>
    <xf numFmtId="0" fontId="115" fillId="0" borderId="0" xfId="6" applyNumberFormat="1" applyFont="1" applyFill="1" applyAlignment="1">
      <alignment horizontal="center"/>
    </xf>
    <xf numFmtId="0" fontId="196" fillId="0" borderId="54" xfId="0" applyNumberFormat="1" applyFont="1" applyBorder="1" applyAlignment="1">
      <alignment horizontal="center" vertical="center"/>
    </xf>
    <xf numFmtId="0" fontId="172" fillId="0" borderId="46" xfId="0" applyNumberFormat="1" applyFont="1" applyBorder="1" applyAlignment="1">
      <alignment horizontal="center"/>
    </xf>
    <xf numFmtId="0" fontId="172" fillId="0" borderId="50" xfId="0" applyNumberFormat="1" applyFont="1" applyBorder="1" applyAlignment="1">
      <alignment horizontal="center"/>
    </xf>
    <xf numFmtId="0" fontId="172" fillId="0" borderId="0" xfId="4" applyNumberFormat="1" applyFont="1"/>
    <xf numFmtId="0" fontId="196" fillId="0" borderId="0" xfId="4" applyNumberFormat="1" applyFont="1"/>
    <xf numFmtId="0" fontId="196" fillId="0" borderId="0" xfId="0" applyNumberFormat="1" applyFont="1"/>
    <xf numFmtId="0" fontId="172" fillId="0" borderId="0" xfId="6" applyNumberFormat="1" applyFont="1"/>
    <xf numFmtId="0" fontId="4" fillId="3" borderId="55" xfId="1304" applyNumberFormat="1" applyFont="1" applyFill="1" applyBorder="1" applyAlignment="1">
      <alignment horizontal="left" vertical="center"/>
    </xf>
    <xf numFmtId="0" fontId="197" fillId="41" borderId="52" xfId="1304" applyNumberFormat="1" applyFont="1" applyFill="1" applyBorder="1" applyAlignment="1">
      <alignment vertical="center"/>
    </xf>
    <xf numFmtId="0" fontId="197" fillId="0" borderId="52" xfId="1304" applyNumberFormat="1" applyFont="1" applyFill="1" applyBorder="1" applyAlignment="1">
      <alignment vertical="center"/>
    </xf>
    <xf numFmtId="0" fontId="4" fillId="0" borderId="47" xfId="1304" applyNumberFormat="1" applyFont="1" applyFill="1" applyBorder="1" applyAlignment="1">
      <alignment horizontal="left" vertical="center"/>
    </xf>
    <xf numFmtId="0" fontId="172" fillId="0" borderId="0" xfId="0" applyNumberFormat="1" applyFont="1" applyFill="1" applyAlignment="1">
      <alignment horizontal="right"/>
    </xf>
    <xf numFmtId="0" fontId="4" fillId="0" borderId="52" xfId="0" applyNumberFormat="1" applyFont="1" applyFill="1" applyBorder="1" applyAlignment="1">
      <alignment horizontal="center"/>
    </xf>
    <xf numFmtId="0" fontId="172" fillId="84" borderId="0" xfId="6" applyNumberFormat="1" applyFont="1" applyFill="1"/>
    <xf numFmtId="0" fontId="27" fillId="0" borderId="0" xfId="7" applyNumberFormat="1" applyFont="1"/>
    <xf numFmtId="0" fontId="27" fillId="0" borderId="0" xfId="7" applyNumberFormat="1" applyFont="1" applyFill="1" applyAlignment="1">
      <alignment horizontal="center" vertical="center"/>
    </xf>
    <xf numFmtId="0" fontId="27" fillId="3" borderId="0" xfId="7" applyNumberFormat="1" applyFont="1" applyFill="1"/>
    <xf numFmtId="0" fontId="172" fillId="0" borderId="0" xfId="0" applyNumberFormat="1" applyFont="1" applyFill="1" applyBorder="1" applyAlignment="1">
      <alignment horizontal="right"/>
    </xf>
    <xf numFmtId="179" fontId="197" fillId="3" borderId="52" xfId="4" applyNumberFormat="1" applyFont="1" applyFill="1" applyBorder="1" applyAlignment="1">
      <alignment vertical="center"/>
    </xf>
    <xf numFmtId="0" fontId="4" fillId="0" borderId="0" xfId="1" applyNumberFormat="1" applyFont="1" applyFill="1" applyBorder="1" applyAlignment="1">
      <alignment horizontal="center"/>
    </xf>
    <xf numFmtId="181" fontId="4" fillId="0" borderId="0" xfId="4" applyNumberFormat="1" applyFont="1" applyFill="1"/>
    <xf numFmtId="43" fontId="4" fillId="0" borderId="0" xfId="4" applyFont="1" applyFill="1" applyBorder="1" applyAlignment="1">
      <alignment horizontal="center"/>
    </xf>
    <xf numFmtId="9" fontId="137" fillId="3" borderId="0" xfId="6" applyFont="1" applyFill="1" applyAlignment="1">
      <alignment horizontal="center" vertical="top" wrapText="1"/>
    </xf>
    <xf numFmtId="0" fontId="199" fillId="0" borderId="0" xfId="0" applyNumberFormat="1" applyFont="1"/>
    <xf numFmtId="0" fontId="199" fillId="0" borderId="0" xfId="4" applyNumberFormat="1" applyFont="1"/>
    <xf numFmtId="0" fontId="200" fillId="0" borderId="0" xfId="0" applyNumberFormat="1" applyFont="1" applyAlignment="1">
      <alignment vertical="top"/>
    </xf>
    <xf numFmtId="0" fontId="192" fillId="0" borderId="0" xfId="0" applyNumberFormat="1" applyFont="1"/>
    <xf numFmtId="43" fontId="4" fillId="0" borderId="0" xfId="1" applyNumberFormat="1" applyFont="1" applyFill="1" applyBorder="1" applyAlignment="1">
      <alignment horizontal="left"/>
    </xf>
    <xf numFmtId="0" fontId="192" fillId="0" borderId="0" xfId="7" applyNumberFormat="1" applyFont="1"/>
    <xf numFmtId="0" fontId="192" fillId="0" borderId="0" xfId="7" applyNumberFormat="1" applyFont="1" applyAlignment="1">
      <alignment horizontal="center" vertical="center"/>
    </xf>
    <xf numFmtId="0" fontId="192" fillId="3" borderId="0" xfId="7" applyNumberFormat="1" applyFont="1" applyFill="1"/>
    <xf numFmtId="0" fontId="192" fillId="0" borderId="0" xfId="0" applyNumberFormat="1" applyFont="1" applyAlignment="1">
      <alignment horizontal="center"/>
    </xf>
    <xf numFmtId="0" fontId="192" fillId="0" borderId="0" xfId="4" applyNumberFormat="1" applyFont="1" applyAlignment="1">
      <alignment horizontal="center"/>
    </xf>
    <xf numFmtId="0" fontId="193" fillId="0" borderId="0" xfId="0" applyNumberFormat="1" applyFont="1" applyAlignment="1">
      <alignment horizontal="center"/>
    </xf>
    <xf numFmtId="0" fontId="4" fillId="3" borderId="0" xfId="0" applyNumberFormat="1" applyFont="1" applyFill="1" applyAlignment="1">
      <alignment horizontal="center"/>
    </xf>
    <xf numFmtId="247" fontId="172" fillId="0" borderId="52" xfId="1304" applyNumberFormat="1" applyFont="1" applyFill="1" applyBorder="1" applyAlignment="1">
      <alignment horizontal="right" vertical="center"/>
    </xf>
    <xf numFmtId="247" fontId="172" fillId="0" borderId="52" xfId="1704" applyNumberFormat="1" applyFont="1" applyFill="1" applyBorder="1" applyAlignment="1">
      <alignment horizontal="right" vertical="center"/>
    </xf>
    <xf numFmtId="0" fontId="172" fillId="0" borderId="52" xfId="1704" applyNumberFormat="1" applyFont="1" applyFill="1" applyBorder="1" applyAlignment="1">
      <alignment horizontal="right" vertical="center"/>
    </xf>
    <xf numFmtId="247" fontId="197" fillId="0" borderId="49" xfId="1304" applyNumberFormat="1" applyFont="1" applyFill="1" applyBorder="1" applyAlignment="1">
      <alignment horizontal="right" vertical="center"/>
    </xf>
    <xf numFmtId="0" fontId="4" fillId="0" borderId="0" xfId="0" applyNumberFormat="1" applyFont="1" applyFill="1" applyBorder="1" applyAlignment="1">
      <alignment horizontal="center"/>
    </xf>
    <xf numFmtId="43" fontId="4" fillId="0" borderId="0" xfId="4" quotePrefix="1" applyFont="1" applyFill="1" applyBorder="1"/>
    <xf numFmtId="251" fontId="4" fillId="0" borderId="0" xfId="0" quotePrefix="1" applyFont="1" applyFill="1" applyBorder="1" applyAlignment="1">
      <alignment horizontal="left" vertical="center"/>
    </xf>
    <xf numFmtId="251" fontId="4" fillId="0" borderId="0" xfId="0" applyFont="1" applyFill="1" applyBorder="1" applyAlignment="1">
      <alignment horizontal="left" vertical="center"/>
    </xf>
    <xf numFmtId="0" fontId="137" fillId="0" borderId="0" xfId="1" applyNumberFormat="1" applyFont="1" applyFill="1" applyBorder="1" applyAlignment="1">
      <alignment horizontal="center" vertical="top"/>
    </xf>
    <xf numFmtId="43" fontId="4" fillId="0" borderId="0" xfId="4" applyFont="1" applyFill="1" applyBorder="1"/>
    <xf numFmtId="179" fontId="137" fillId="88" borderId="1" xfId="4" applyNumberFormat="1" applyFont="1" applyFill="1" applyBorder="1" applyAlignment="1" applyProtection="1">
      <alignment horizontal="center" vertical="center"/>
    </xf>
    <xf numFmtId="251" fontId="27" fillId="85" borderId="0" xfId="7" applyFont="1" applyFill="1"/>
    <xf numFmtId="0" fontId="235" fillId="0" borderId="0" xfId="0" applyNumberFormat="1" applyFont="1" applyAlignment="1">
      <alignment horizontal="center"/>
    </xf>
    <xf numFmtId="251" fontId="235" fillId="0" borderId="0" xfId="0" applyNumberFormat="1" applyFont="1"/>
    <xf numFmtId="179" fontId="235" fillId="0" borderId="0" xfId="4" applyNumberFormat="1" applyFont="1"/>
    <xf numFmtId="251" fontId="235" fillId="0" borderId="0" xfId="4" applyNumberFormat="1" applyFont="1"/>
    <xf numFmtId="251" fontId="235" fillId="0" borderId="0" xfId="0" applyNumberFormat="1" applyFont="1" applyAlignment="1">
      <alignment horizontal="right"/>
    </xf>
    <xf numFmtId="0" fontId="235" fillId="0" borderId="0" xfId="0" applyNumberFormat="1" applyFont="1"/>
    <xf numFmtId="251" fontId="27" fillId="0" borderId="0" xfId="7" applyFont="1" applyAlignment="1">
      <alignment horizontal="left"/>
    </xf>
    <xf numFmtId="251" fontId="234" fillId="2" borderId="0" xfId="1" applyFont="1" applyFill="1" applyAlignment="1" applyProtection="1">
      <alignment horizontal="left"/>
    </xf>
    <xf numFmtId="49" fontId="27" fillId="0" borderId="0" xfId="7" applyNumberFormat="1" applyFont="1" applyFill="1" applyAlignment="1">
      <alignment horizontal="left" vertical="center"/>
    </xf>
    <xf numFmtId="49" fontId="231" fillId="0" borderId="0" xfId="7" applyNumberFormat="1" applyFont="1" applyFill="1" applyAlignment="1">
      <alignment horizontal="left" vertical="center"/>
    </xf>
    <xf numFmtId="251" fontId="234" fillId="3" borderId="0" xfId="7" applyFont="1" applyFill="1" applyAlignment="1">
      <alignment horizontal="left"/>
    </xf>
    <xf numFmtId="1" fontId="197" fillId="0" borderId="52" xfId="1304" applyNumberFormat="1" applyFont="1" applyFill="1" applyBorder="1" applyAlignment="1">
      <alignment vertical="center"/>
    </xf>
    <xf numFmtId="247" fontId="197" fillId="0" borderId="52" xfId="1304" applyNumberFormat="1" applyFont="1" applyFill="1" applyBorder="1" applyAlignment="1">
      <alignment horizontal="right" vertical="center"/>
    </xf>
    <xf numFmtId="247" fontId="197" fillId="0" borderId="52" xfId="1304" applyNumberFormat="1" applyFont="1" applyBorder="1" applyAlignment="1">
      <alignment horizontal="right" vertical="center"/>
    </xf>
    <xf numFmtId="247" fontId="197" fillId="0" borderId="52" xfId="1304" applyNumberFormat="1" applyFont="1" applyBorder="1" applyAlignment="1">
      <alignment vertical="center"/>
    </xf>
    <xf numFmtId="247" fontId="4" fillId="0" borderId="0" xfId="0" applyNumberFormat="1" applyFont="1" applyFill="1" applyBorder="1" applyAlignment="1">
      <alignment horizontal="left"/>
    </xf>
    <xf numFmtId="247" fontId="4" fillId="0" borderId="52" xfId="1304" applyNumberFormat="1" applyFont="1" applyFill="1" applyBorder="1" applyAlignment="1">
      <alignment vertical="center"/>
    </xf>
    <xf numFmtId="179" fontId="198" fillId="0" borderId="0" xfId="4" applyNumberFormat="1" applyFont="1" applyFill="1"/>
    <xf numFmtId="251" fontId="197" fillId="0" borderId="0" xfId="0" applyFont="1" applyFill="1" applyAlignment="1">
      <alignment horizontal="center"/>
    </xf>
    <xf numFmtId="43" fontId="198" fillId="0" borderId="0" xfId="4" applyFont="1" applyFill="1"/>
    <xf numFmtId="179" fontId="198" fillId="0" borderId="0" xfId="4" applyNumberFormat="1" applyFont="1"/>
    <xf numFmtId="9" fontId="4" fillId="0" borderId="0" xfId="6" applyFont="1" applyFill="1" applyBorder="1" applyAlignment="1" applyProtection="1">
      <alignment horizontal="center" vertical="center"/>
    </xf>
    <xf numFmtId="9" fontId="137" fillId="0" borderId="0" xfId="6" applyFont="1" applyFill="1" applyAlignment="1" applyProtection="1">
      <alignment horizontal="center" vertical="top"/>
    </xf>
    <xf numFmtId="179" fontId="198" fillId="0" borderId="0" xfId="4" applyNumberFormat="1" applyFont="1" applyFill="1" applyBorder="1" applyAlignment="1">
      <alignment vertical="center"/>
    </xf>
    <xf numFmtId="0" fontId="236" fillId="0" borderId="0" xfId="7" applyNumberFormat="1" applyFont="1" applyFill="1" applyAlignment="1">
      <alignment horizontal="center" vertical="center"/>
    </xf>
    <xf numFmtId="251" fontId="236" fillId="0" borderId="0" xfId="7" applyFont="1" applyFill="1" applyAlignment="1">
      <alignment horizontal="center" vertical="center"/>
    </xf>
    <xf numFmtId="249" fontId="236" fillId="0" borderId="0" xfId="1624" applyNumberFormat="1" applyFont="1" applyFill="1" applyBorder="1" applyAlignment="1">
      <alignment vertical="center"/>
    </xf>
    <xf numFmtId="179" fontId="236" fillId="9" borderId="0" xfId="8" applyNumberFormat="1" applyFont="1" applyFill="1"/>
    <xf numFmtId="251" fontId="236" fillId="0" borderId="0" xfId="7" applyFont="1"/>
    <xf numFmtId="183" fontId="236" fillId="0" borderId="0" xfId="7" applyNumberFormat="1" applyFont="1" applyAlignment="1">
      <alignment vertical="center"/>
    </xf>
    <xf numFmtId="183" fontId="236" fillId="0" borderId="0" xfId="7" applyNumberFormat="1" applyFont="1" applyFill="1" applyBorder="1" applyAlignment="1">
      <alignment vertical="center"/>
    </xf>
    <xf numFmtId="179" fontId="198" fillId="0" borderId="0" xfId="4" applyNumberFormat="1" applyFont="1" applyAlignment="1">
      <alignment vertical="center"/>
    </xf>
    <xf numFmtId="179" fontId="198" fillId="7" borderId="0" xfId="4" applyNumberFormat="1" applyFont="1" applyFill="1" applyAlignment="1">
      <alignment vertical="center"/>
    </xf>
    <xf numFmtId="9" fontId="198" fillId="8" borderId="0" xfId="6" applyFont="1" applyFill="1" applyAlignment="1">
      <alignment horizontal="center" vertical="center"/>
    </xf>
    <xf numFmtId="251" fontId="198" fillId="0" borderId="0" xfId="1" applyFont="1"/>
    <xf numFmtId="251" fontId="198" fillId="0" borderId="0" xfId="0" applyFont="1" applyFill="1"/>
    <xf numFmtId="251" fontId="198" fillId="0" borderId="0" xfId="0" applyFont="1"/>
    <xf numFmtId="251" fontId="198" fillId="0" borderId="0" xfId="0" applyFont="1" applyFill="1" applyBorder="1"/>
    <xf numFmtId="9" fontId="4" fillId="0" borderId="0" xfId="6" applyFont="1"/>
    <xf numFmtId="181" fontId="4" fillId="0" borderId="0" xfId="4" applyNumberFormat="1" applyFont="1"/>
    <xf numFmtId="251" fontId="4" fillId="0" borderId="0" xfId="0" applyFont="1" applyFill="1"/>
    <xf numFmtId="43" fontId="4" fillId="0" borderId="0" xfId="4" applyFont="1" applyFill="1"/>
    <xf numFmtId="179" fontId="4" fillId="0" borderId="0" xfId="4" applyNumberFormat="1" applyFont="1"/>
    <xf numFmtId="251" fontId="236" fillId="85" borderId="0" xfId="7" applyFont="1" applyFill="1"/>
    <xf numFmtId="179" fontId="237" fillId="0" borderId="0" xfId="0" applyNumberFormat="1" applyFont="1" applyAlignment="1">
      <alignment horizontal="center"/>
    </xf>
    <xf numFmtId="251" fontId="202" fillId="2" borderId="0" xfId="1" applyNumberFormat="1" applyFont="1" applyFill="1" applyAlignment="1" applyProtection="1">
      <alignment horizontal="center"/>
    </xf>
    <xf numFmtId="43" fontId="236" fillId="0" borderId="0" xfId="4" applyFont="1" applyFill="1" applyAlignment="1">
      <alignment vertical="center"/>
    </xf>
    <xf numFmtId="251" fontId="198" fillId="4" borderId="0" xfId="0" applyFont="1" applyFill="1"/>
    <xf numFmtId="251" fontId="231" fillId="0" borderId="0" xfId="0" applyNumberFormat="1" applyFont="1"/>
    <xf numFmtId="179" fontId="4" fillId="6" borderId="2" xfId="4" applyNumberFormat="1" applyFont="1" applyFill="1" applyBorder="1" applyAlignment="1" applyProtection="1">
      <alignment horizontal="center" shrinkToFit="1"/>
    </xf>
    <xf numFmtId="251" fontId="4" fillId="0" borderId="0" xfId="0" applyFont="1"/>
    <xf numFmtId="179" fontId="4" fillId="0" borderId="0" xfId="4" applyNumberFormat="1" applyFont="1" applyAlignment="1">
      <alignment horizontal="center"/>
    </xf>
    <xf numFmtId="251" fontId="137" fillId="0" borderId="0" xfId="0" applyFont="1"/>
    <xf numFmtId="181" fontId="137" fillId="0" borderId="0" xfId="4" applyNumberFormat="1" applyFont="1"/>
    <xf numFmtId="251" fontId="4" fillId="8" borderId="0" xfId="0" applyFont="1" applyFill="1"/>
    <xf numFmtId="179" fontId="4" fillId="0" borderId="0" xfId="4" applyNumberFormat="1" applyFont="1" applyFill="1" applyBorder="1"/>
    <xf numFmtId="179" fontId="4" fillId="0" borderId="0" xfId="4" applyNumberFormat="1" applyFont="1" applyFill="1" applyBorder="1" applyAlignment="1">
      <alignment horizontal="center"/>
    </xf>
    <xf numFmtId="9" fontId="4" fillId="0" borderId="0" xfId="6" applyFont="1" applyFill="1" applyBorder="1"/>
    <xf numFmtId="251" fontId="4" fillId="0" borderId="0" xfId="0" applyFont="1" applyFill="1" applyBorder="1"/>
    <xf numFmtId="181" fontId="4" fillId="0" borderId="0" xfId="4" applyNumberFormat="1" applyFont="1" applyFill="1" applyBorder="1"/>
    <xf numFmtId="179" fontId="4" fillId="4" borderId="0" xfId="4" applyNumberFormat="1" applyFont="1" applyFill="1" applyBorder="1"/>
    <xf numFmtId="10" fontId="4" fillId="0" borderId="0" xfId="6" applyNumberFormat="1" applyFont="1" applyFill="1" applyBorder="1"/>
    <xf numFmtId="193" fontId="4" fillId="0" borderId="0" xfId="6" applyNumberFormat="1" applyFont="1" applyFill="1" applyBorder="1"/>
    <xf numFmtId="179" fontId="137" fillId="8" borderId="0" xfId="4" applyNumberFormat="1" applyFont="1" applyFill="1" applyAlignment="1">
      <alignment horizontal="center" vertical="top"/>
    </xf>
    <xf numFmtId="251" fontId="137" fillId="2" borderId="59" xfId="4" applyNumberFormat="1" applyFont="1" applyFill="1" applyBorder="1" applyAlignment="1" applyProtection="1">
      <alignment horizontal="center" vertical="top"/>
    </xf>
    <xf numFmtId="14" fontId="137" fillId="2" borderId="59" xfId="4" applyNumberFormat="1" applyFont="1" applyFill="1" applyBorder="1" applyAlignment="1" applyProtection="1">
      <alignment horizontal="center" vertical="top"/>
    </xf>
    <xf numFmtId="179" fontId="137" fillId="0" borderId="0" xfId="4" applyNumberFormat="1" applyFont="1" applyAlignment="1">
      <alignment vertical="top"/>
    </xf>
    <xf numFmtId="9" fontId="137" fillId="8" borderId="0" xfId="6" applyFont="1" applyFill="1" applyAlignment="1">
      <alignment horizontal="center" vertical="top"/>
    </xf>
    <xf numFmtId="9" fontId="236" fillId="0" borderId="0" xfId="6" applyFont="1" applyFill="1" applyAlignment="1">
      <alignment vertical="center"/>
    </xf>
    <xf numFmtId="9" fontId="236" fillId="0" borderId="0" xfId="4" applyNumberFormat="1" applyFont="1" applyFill="1" applyAlignment="1">
      <alignment vertical="center"/>
    </xf>
    <xf numFmtId="0" fontId="172" fillId="0" borderId="0" xfId="4" applyNumberFormat="1" applyFont="1" applyFill="1" applyBorder="1"/>
    <xf numFmtId="246" fontId="4" fillId="0" borderId="0" xfId="1304" applyNumberFormat="1" applyFont="1" applyFill="1" applyBorder="1" applyAlignment="1">
      <alignment horizontal="left" vertical="center"/>
    </xf>
    <xf numFmtId="179" fontId="196" fillId="0" borderId="0" xfId="4" applyNumberFormat="1" applyFont="1" applyFill="1" applyBorder="1"/>
    <xf numFmtId="251" fontId="106" fillId="0" borderId="0" xfId="4" applyNumberFormat="1" applyFont="1" applyFill="1" applyBorder="1" applyAlignment="1" applyProtection="1">
      <alignment horizontal="center" vertical="center"/>
    </xf>
    <xf numFmtId="0" fontId="172" fillId="0" borderId="0" xfId="0" applyNumberFormat="1" applyFont="1" applyFill="1" applyBorder="1"/>
    <xf numFmtId="0" fontId="4" fillId="0" borderId="0" xfId="1304" applyNumberFormat="1" applyFont="1" applyFill="1" applyBorder="1" applyAlignment="1">
      <alignment horizontal="left" vertical="center"/>
    </xf>
    <xf numFmtId="0" fontId="172" fillId="0" borderId="0" xfId="0" applyNumberFormat="1" applyFont="1" applyFill="1" applyBorder="1" applyAlignment="1">
      <alignment horizontal="center"/>
    </xf>
    <xf numFmtId="0" fontId="196" fillId="0" borderId="0" xfId="4" applyNumberFormat="1" applyFont="1" applyFill="1" applyBorder="1"/>
    <xf numFmtId="3" fontId="4" fillId="6" borderId="2" xfId="1" applyNumberFormat="1" applyFill="1" applyBorder="1" applyAlignment="1">
      <alignment horizontal="center" shrinkToFit="1"/>
    </xf>
    <xf numFmtId="3" fontId="4" fillId="6" borderId="2" xfId="1" applyNumberFormat="1" applyFill="1" applyBorder="1" applyAlignment="1">
      <alignment horizontal="right" shrinkToFit="1"/>
    </xf>
    <xf numFmtId="179" fontId="4" fillId="6" borderId="2" xfId="4" applyNumberFormat="1" applyFont="1" applyFill="1" applyBorder="1" applyAlignment="1" applyProtection="1">
      <alignment horizontal="right" shrinkToFit="1"/>
    </xf>
    <xf numFmtId="251" fontId="115" fillId="2" borderId="59" xfId="4" applyNumberFormat="1" applyFont="1" applyFill="1" applyBorder="1" applyAlignment="1" applyProtection="1">
      <alignment horizontal="center" vertical="top"/>
    </xf>
    <xf numFmtId="14" fontId="115" fillId="2" borderId="59" xfId="4" applyNumberFormat="1" applyFont="1" applyFill="1" applyBorder="1" applyAlignment="1" applyProtection="1">
      <alignment horizontal="center" vertical="top"/>
    </xf>
    <xf numFmtId="254" fontId="202" fillId="89" borderId="62" xfId="0" applyNumberFormat="1" applyFont="1" applyFill="1" applyBorder="1" applyAlignment="1">
      <alignment horizontal="center" vertical="center"/>
    </xf>
    <xf numFmtId="254" fontId="202" fillId="89" borderId="68" xfId="0" applyNumberFormat="1" applyFont="1" applyFill="1" applyBorder="1" applyAlignment="1">
      <alignment horizontal="center" vertical="center"/>
    </xf>
    <xf numFmtId="254" fontId="240" fillId="0" borderId="0" xfId="0" applyNumberFormat="1" applyFont="1" applyAlignment="1">
      <alignment horizontal="center" vertical="center"/>
    </xf>
    <xf numFmtId="254" fontId="240" fillId="6" borderId="63" xfId="0" applyNumberFormat="1" applyFont="1" applyFill="1" applyBorder="1" applyAlignment="1">
      <alignment horizontal="center" vertical="center"/>
    </xf>
    <xf numFmtId="251" fontId="0" fillId="5" borderId="28" xfId="0" applyFill="1" applyBorder="1"/>
    <xf numFmtId="179" fontId="0" fillId="0" borderId="0" xfId="4" applyNumberFormat="1" applyFont="1"/>
    <xf numFmtId="251" fontId="239" fillId="0" borderId="0" xfId="0" applyFont="1" applyAlignment="1">
      <alignment horizontal="left" vertical="center"/>
    </xf>
    <xf numFmtId="251" fontId="0" fillId="0" borderId="0" xfId="0" applyAlignment="1">
      <alignment horizontal="left"/>
    </xf>
    <xf numFmtId="251" fontId="239" fillId="6" borderId="63" xfId="0" applyFont="1" applyFill="1" applyBorder="1" applyAlignment="1">
      <alignment horizontal="left" vertical="center"/>
    </xf>
    <xf numFmtId="251" fontId="239" fillId="0" borderId="64" xfId="0" applyFont="1" applyBorder="1" applyAlignment="1">
      <alignment horizontal="left" vertical="center"/>
    </xf>
    <xf numFmtId="251" fontId="239" fillId="41" borderId="0" xfId="0" applyFont="1" applyFill="1" applyAlignment="1">
      <alignment horizontal="left" vertical="center"/>
    </xf>
    <xf numFmtId="251" fontId="239" fillId="5" borderId="28" xfId="0" applyFont="1" applyFill="1" applyBorder="1" applyAlignment="1">
      <alignment horizontal="left" vertical="center"/>
    </xf>
    <xf numFmtId="251" fontId="172" fillId="0" borderId="0" xfId="1" applyNumberFormat="1" applyFont="1" applyFill="1" applyBorder="1" applyAlignment="1">
      <alignment horizontal="left"/>
    </xf>
    <xf numFmtId="251" fontId="172" fillId="0" borderId="0" xfId="4" applyNumberFormat="1" applyFont="1" applyFill="1" applyBorder="1"/>
    <xf numFmtId="251" fontId="172" fillId="0" borderId="0" xfId="1" applyNumberFormat="1" applyFont="1" applyFill="1" applyBorder="1" applyAlignment="1" applyProtection="1">
      <alignment horizontal="left" vertical="center"/>
    </xf>
    <xf numFmtId="251" fontId="172" fillId="0" borderId="0" xfId="1" quotePrefix="1" applyNumberFormat="1" applyFont="1" applyFill="1" applyBorder="1" applyAlignment="1" applyProtection="1">
      <alignment horizontal="left" vertical="center"/>
    </xf>
    <xf numFmtId="43" fontId="172" fillId="0" borderId="0" xfId="4" applyFont="1" applyFill="1" applyBorder="1"/>
    <xf numFmtId="251" fontId="172" fillId="41" borderId="0" xfId="1" applyNumberFormat="1" applyFont="1" applyFill="1" applyBorder="1" applyAlignment="1">
      <alignment horizontal="left"/>
    </xf>
    <xf numFmtId="251" fontId="172" fillId="41" borderId="0" xfId="4" applyNumberFormat="1" applyFont="1" applyFill="1" applyBorder="1"/>
    <xf numFmtId="251" fontId="172" fillId="41" borderId="0" xfId="1" applyNumberFormat="1" applyFont="1" applyFill="1" applyBorder="1" applyAlignment="1" applyProtection="1">
      <alignment horizontal="left" vertical="center"/>
    </xf>
    <xf numFmtId="251" fontId="172" fillId="0" borderId="0" xfId="0" applyNumberFormat="1" applyFont="1" applyFill="1" applyBorder="1" applyAlignment="1">
      <alignment horizontal="left"/>
    </xf>
    <xf numFmtId="251" fontId="172" fillId="0" borderId="0" xfId="0" applyFont="1" applyFill="1" applyBorder="1" applyAlignment="1">
      <alignment horizontal="left" vertical="center"/>
    </xf>
    <xf numFmtId="43" fontId="172" fillId="0" borderId="0" xfId="4" quotePrefix="1" applyFont="1" applyFill="1" applyBorder="1"/>
    <xf numFmtId="251" fontId="241" fillId="0" borderId="0" xfId="0" quotePrefix="1" applyFont="1" applyFill="1" applyBorder="1" applyAlignment="1">
      <alignment horizontal="left" vertical="center"/>
    </xf>
    <xf numFmtId="202" fontId="4" fillId="0" borderId="0" xfId="0" applyNumberFormat="1" applyFont="1"/>
    <xf numFmtId="178" fontId="4" fillId="0" borderId="0" xfId="1" applyNumberFormat="1" applyAlignment="1">
      <alignment horizontal="left" vertical="center"/>
    </xf>
    <xf numFmtId="251" fontId="4" fillId="0" borderId="0" xfId="0" applyFont="1" applyAlignment="1">
      <alignment horizontal="left" vertical="center"/>
    </xf>
    <xf numFmtId="251" fontId="172" fillId="41" borderId="0" xfId="0" applyFont="1" applyFill="1" applyBorder="1" applyAlignment="1">
      <alignment horizontal="left" vertical="center"/>
    </xf>
    <xf numFmtId="3" fontId="4" fillId="6" borderId="2" xfId="1" applyNumberFormat="1" applyFill="1" applyBorder="1" applyAlignment="1">
      <alignment horizontal="center" vertical="center" shrinkToFit="1"/>
    </xf>
    <xf numFmtId="3" fontId="4" fillId="6" borderId="2" xfId="1" applyNumberFormat="1" applyFill="1" applyBorder="1" applyAlignment="1">
      <alignment horizontal="right" vertical="center" shrinkToFit="1"/>
    </xf>
    <xf numFmtId="251" fontId="172" fillId="4" borderId="0" xfId="4" applyNumberFormat="1" applyFont="1" applyFill="1" applyBorder="1"/>
    <xf numFmtId="43" fontId="4" fillId="4" borderId="0" xfId="4" applyFont="1" applyFill="1" applyBorder="1"/>
    <xf numFmtId="179" fontId="240" fillId="0" borderId="0" xfId="4" applyNumberFormat="1" applyFont="1" applyAlignment="1">
      <alignment horizontal="center" vertical="center"/>
    </xf>
    <xf numFmtId="179" fontId="234" fillId="0" borderId="0" xfId="4" applyNumberFormat="1" applyFont="1" applyAlignment="1">
      <alignment horizontal="center" vertical="center"/>
    </xf>
    <xf numFmtId="179" fontId="234" fillId="6" borderId="63" xfId="4" applyNumberFormat="1" applyFont="1" applyFill="1" applyBorder="1" applyAlignment="1">
      <alignment horizontal="center" vertical="center"/>
    </xf>
    <xf numFmtId="179" fontId="240" fillId="6" borderId="63" xfId="4" applyNumberFormat="1" applyFont="1" applyFill="1" applyBorder="1" applyAlignment="1">
      <alignment horizontal="center" vertical="center"/>
    </xf>
    <xf numFmtId="179" fontId="234" fillId="5" borderId="28" xfId="4" applyNumberFormat="1" applyFont="1" applyFill="1" applyBorder="1" applyAlignment="1">
      <alignment horizontal="center" vertical="center"/>
    </xf>
    <xf numFmtId="251" fontId="172" fillId="0" borderId="0" xfId="0" applyFont="1" applyFill="1" applyBorder="1" applyAlignment="1">
      <alignment horizontal="left" vertical="center" wrapText="1"/>
    </xf>
    <xf numFmtId="193" fontId="4" fillId="0" borderId="0" xfId="6" applyNumberFormat="1" applyFont="1" applyFill="1" applyAlignment="1">
      <alignment vertical="center"/>
    </xf>
    <xf numFmtId="251" fontId="202" fillId="89" borderId="61" xfId="0" applyFont="1" applyFill="1" applyBorder="1" applyAlignment="1">
      <alignment horizontal="left" vertical="center"/>
    </xf>
    <xf numFmtId="251" fontId="202" fillId="89" borderId="62" xfId="0" applyFont="1" applyFill="1" applyBorder="1" applyAlignment="1">
      <alignment horizontal="left" vertical="center"/>
    </xf>
    <xf numFmtId="254" fontId="202" fillId="89" borderId="65" xfId="0" applyNumberFormat="1" applyFont="1" applyFill="1" applyBorder="1" applyAlignment="1">
      <alignment horizontal="center" vertical="center"/>
    </xf>
    <xf numFmtId="254" fontId="202" fillId="89" borderId="66" xfId="0" applyNumberFormat="1" applyFont="1" applyFill="1" applyBorder="1" applyAlignment="1">
      <alignment horizontal="center" vertical="center"/>
    </xf>
    <xf numFmtId="254" fontId="202" fillId="89" borderId="67" xfId="0" applyNumberFormat="1" applyFont="1" applyFill="1" applyBorder="1" applyAlignment="1">
      <alignment horizontal="center" vertical="center"/>
    </xf>
    <xf numFmtId="254" fontId="240" fillId="90" borderId="0" xfId="0" applyNumberFormat="1" applyFont="1" applyFill="1" applyAlignment="1">
      <alignment horizontal="center" vertical="center"/>
    </xf>
    <xf numFmtId="254" fontId="234" fillId="90" borderId="0" xfId="0" applyNumberFormat="1" applyFont="1" applyFill="1" applyAlignment="1">
      <alignment horizontal="center" vertical="center"/>
    </xf>
    <xf numFmtId="254" fontId="240" fillId="90" borderId="63" xfId="0" applyNumberFormat="1" applyFont="1" applyFill="1" applyBorder="1" applyAlignment="1">
      <alignment horizontal="center" vertical="center"/>
    </xf>
    <xf numFmtId="254" fontId="234" fillId="90" borderId="63" xfId="0" applyNumberFormat="1" applyFont="1" applyFill="1" applyBorder="1" applyAlignment="1">
      <alignment horizontal="center" vertical="center"/>
    </xf>
    <xf numFmtId="254" fontId="240" fillId="90" borderId="64" xfId="0" applyNumberFormat="1" applyFont="1" applyFill="1" applyBorder="1" applyAlignment="1">
      <alignment horizontal="center" vertical="center"/>
    </xf>
    <xf numFmtId="251" fontId="0" fillId="90" borderId="28" xfId="0" applyFill="1" applyBorder="1"/>
    <xf numFmtId="254" fontId="234" fillId="90" borderId="28" xfId="0" applyNumberFormat="1" applyFont="1" applyFill="1" applyBorder="1" applyAlignment="1">
      <alignment horizontal="center" vertical="center"/>
    </xf>
    <xf numFmtId="254" fontId="234" fillId="90" borderId="65" xfId="0" applyNumberFormat="1" applyFont="1" applyFill="1" applyBorder="1" applyAlignment="1">
      <alignment horizontal="center" vertical="center"/>
    </xf>
    <xf numFmtId="254" fontId="234" fillId="90" borderId="66" xfId="0" applyNumberFormat="1" applyFont="1" applyFill="1" applyBorder="1" applyAlignment="1">
      <alignment horizontal="center" vertical="center"/>
    </xf>
    <xf numFmtId="254" fontId="234" fillId="90" borderId="67" xfId="0" applyNumberFormat="1" applyFont="1" applyFill="1" applyBorder="1" applyAlignment="1">
      <alignment horizontal="center" vertical="center"/>
    </xf>
    <xf numFmtId="254" fontId="234" fillId="90" borderId="62" xfId="0" applyNumberFormat="1" applyFont="1" applyFill="1" applyBorder="1" applyAlignment="1">
      <alignment horizontal="center" vertical="center"/>
    </xf>
    <xf numFmtId="254" fontId="234" fillId="90" borderId="68" xfId="0" applyNumberFormat="1" applyFont="1" applyFill="1" applyBorder="1" applyAlignment="1">
      <alignment horizontal="center" vertical="center"/>
    </xf>
  </cellXfs>
  <cellStyles count="6989">
    <cellStyle name=" 1" xfId="9" xr:uid="{00000000-0005-0000-0000-000000000000}"/>
    <cellStyle name=" 1 2" xfId="3822" xr:uid="{00000000-0005-0000-0000-000001000000}"/>
    <cellStyle name=" 1 3" xfId="2377" xr:uid="{00000000-0005-0000-0000-000002000000}"/>
    <cellStyle name=" 1 4" xfId="6071" xr:uid="{00000000-0005-0000-0000-000003000000}"/>
    <cellStyle name=";;;" xfId="10" xr:uid="{00000000-0005-0000-0000-000004000000}"/>
    <cellStyle name=";;; 2" xfId="3823" xr:uid="{00000000-0005-0000-0000-000005000000}"/>
    <cellStyle name=";;; 3" xfId="2378" xr:uid="{00000000-0005-0000-0000-000006000000}"/>
    <cellStyle name=";;; 4" xfId="6070" xr:uid="{00000000-0005-0000-0000-000007000000}"/>
    <cellStyle name="?" xfId="1909" xr:uid="{00000000-0005-0000-0000-000008000000}"/>
    <cellStyle name="? BP" xfId="11" xr:uid="{00000000-0005-0000-0000-000009000000}"/>
    <cellStyle name="? JY" xfId="12" xr:uid="{00000000-0005-0000-0000-00000A000000}"/>
    <cellStyle name="??" xfId="13" xr:uid="{00000000-0005-0000-0000-00000B000000}"/>
    <cellStyle name="?? [0.00]_HELPDESK" xfId="14" xr:uid="{00000000-0005-0000-0000-00000C000000}"/>
    <cellStyle name="?? [0]_For vlookup" xfId="15" xr:uid="{00000000-0005-0000-0000-00000D000000}"/>
    <cellStyle name="?? 1" xfId="16" xr:uid="{00000000-0005-0000-0000-00000E000000}"/>
    <cellStyle name="?? 1 2" xfId="17" xr:uid="{00000000-0005-0000-0000-00000F000000}"/>
    <cellStyle name="?? 1 2 2" xfId="3827" xr:uid="{00000000-0005-0000-0000-000010000000}"/>
    <cellStyle name="?? 1 2 3" xfId="2381" xr:uid="{00000000-0005-0000-0000-000011000000}"/>
    <cellStyle name="?? 1 2 4" xfId="6474" xr:uid="{00000000-0005-0000-0000-000012000000}"/>
    <cellStyle name="?? 1 3" xfId="3826" xr:uid="{00000000-0005-0000-0000-000013000000}"/>
    <cellStyle name="?? 1 4" xfId="2380" xr:uid="{00000000-0005-0000-0000-000014000000}"/>
    <cellStyle name="?? 1 5" xfId="6068" xr:uid="{00000000-0005-0000-0000-000015000000}"/>
    <cellStyle name="?? 2" xfId="18" xr:uid="{00000000-0005-0000-0000-000016000000}"/>
    <cellStyle name="?? 2 2" xfId="19" xr:uid="{00000000-0005-0000-0000-000017000000}"/>
    <cellStyle name="?? 2 2 2" xfId="3829" xr:uid="{00000000-0005-0000-0000-000018000000}"/>
    <cellStyle name="?? 2 2 3" xfId="2383" xr:uid="{00000000-0005-0000-0000-000019000000}"/>
    <cellStyle name="?? 2 2 4" xfId="6067" xr:uid="{00000000-0005-0000-0000-00001A000000}"/>
    <cellStyle name="?? 2 3" xfId="3828" xr:uid="{00000000-0005-0000-0000-00001B000000}"/>
    <cellStyle name="?? 2 4" xfId="2382" xr:uid="{00000000-0005-0000-0000-00001C000000}"/>
    <cellStyle name="?? 2 5" xfId="6914" xr:uid="{00000000-0005-0000-0000-00001D000000}"/>
    <cellStyle name="?? 3" xfId="20" xr:uid="{00000000-0005-0000-0000-00001E000000}"/>
    <cellStyle name="?? 3 2" xfId="21" xr:uid="{00000000-0005-0000-0000-00001F000000}"/>
    <cellStyle name="?? 3 2 2" xfId="3831" xr:uid="{00000000-0005-0000-0000-000020000000}"/>
    <cellStyle name="?? 3 2 3" xfId="2385" xr:uid="{00000000-0005-0000-0000-000021000000}"/>
    <cellStyle name="?? 3 2 4" xfId="6913" xr:uid="{00000000-0005-0000-0000-000022000000}"/>
    <cellStyle name="?? 3 3" xfId="3830" xr:uid="{00000000-0005-0000-0000-000023000000}"/>
    <cellStyle name="?? 3 4" xfId="2384" xr:uid="{00000000-0005-0000-0000-000024000000}"/>
    <cellStyle name="?? 3 5" xfId="6475" xr:uid="{00000000-0005-0000-0000-000025000000}"/>
    <cellStyle name="?? 4" xfId="22" xr:uid="{00000000-0005-0000-0000-000026000000}"/>
    <cellStyle name="?? 4 2" xfId="23" xr:uid="{00000000-0005-0000-0000-000027000000}"/>
    <cellStyle name="?? 4 2 2" xfId="3833" xr:uid="{00000000-0005-0000-0000-000028000000}"/>
    <cellStyle name="?? 4 2 3" xfId="2387" xr:uid="{00000000-0005-0000-0000-000029000000}"/>
    <cellStyle name="?? 4 2 4" xfId="6473" xr:uid="{00000000-0005-0000-0000-00002A000000}"/>
    <cellStyle name="?? 4 3" xfId="3832" xr:uid="{00000000-0005-0000-0000-00002B000000}"/>
    <cellStyle name="?? 4 4" xfId="2386" xr:uid="{00000000-0005-0000-0000-00002C000000}"/>
    <cellStyle name="?? 4 5" xfId="6066" xr:uid="{00000000-0005-0000-0000-00002D000000}"/>
    <cellStyle name="?? 5" xfId="3825" xr:uid="{00000000-0005-0000-0000-00002E000000}"/>
    <cellStyle name="?? 6" xfId="5070" xr:uid="{00000000-0005-0000-0000-00002F000000}"/>
    <cellStyle name="?? 7" xfId="2379" xr:uid="{00000000-0005-0000-0000-000030000000}"/>
    <cellStyle name="?? 8" xfId="6069" xr:uid="{00000000-0005-0000-0000-000031000000}"/>
    <cellStyle name="???? [0.00]_HELPDESK" xfId="24" xr:uid="{00000000-0005-0000-0000-000032000000}"/>
    <cellStyle name="?????_VERA" xfId="25" xr:uid="{00000000-0005-0000-0000-000033000000}"/>
    <cellStyle name="????_HELPDESK" xfId="26" xr:uid="{00000000-0005-0000-0000-000034000000}"/>
    <cellStyle name="???[0]_For vlookup" xfId="27" xr:uid="{00000000-0005-0000-0000-000035000000}"/>
    <cellStyle name="???_For vlookup" xfId="28" xr:uid="{00000000-0005-0000-0000-000036000000}"/>
    <cellStyle name="??_ANZA_PartList_ver01(20061207)" xfId="29" xr:uid="{00000000-0005-0000-0000-000037000000}"/>
    <cellStyle name="??文字?色 1" xfId="30" xr:uid="{00000000-0005-0000-0000-000038000000}"/>
    <cellStyle name="??文字?色 1 2" xfId="31" xr:uid="{00000000-0005-0000-0000-000039000000}"/>
    <cellStyle name="??文字?色 1 2 2" xfId="3835" xr:uid="{00000000-0005-0000-0000-00003A000000}"/>
    <cellStyle name="??文字?色 1 2 3" xfId="2389" xr:uid="{00000000-0005-0000-0000-00003B000000}"/>
    <cellStyle name="??文字?色 1 2 4" xfId="6065" xr:uid="{00000000-0005-0000-0000-00003C000000}"/>
    <cellStyle name="??文字?色 1 3" xfId="3834" xr:uid="{00000000-0005-0000-0000-00003D000000}"/>
    <cellStyle name="??文字?色 1 4" xfId="2388" xr:uid="{00000000-0005-0000-0000-00003E000000}"/>
    <cellStyle name="??文字?色 1 5" xfId="6912" xr:uid="{00000000-0005-0000-0000-00003F000000}"/>
    <cellStyle name="??文字?色 2" xfId="32" xr:uid="{00000000-0005-0000-0000-000040000000}"/>
    <cellStyle name="??文字?色 2 2" xfId="33" xr:uid="{00000000-0005-0000-0000-000041000000}"/>
    <cellStyle name="??文字?色 2 2 2" xfId="3837" xr:uid="{00000000-0005-0000-0000-000042000000}"/>
    <cellStyle name="??文字?色 2 2 3" xfId="2391" xr:uid="{00000000-0005-0000-0000-000043000000}"/>
    <cellStyle name="??文字?色 2 2 4" xfId="6911" xr:uid="{00000000-0005-0000-0000-000044000000}"/>
    <cellStyle name="??文字?色 2 3" xfId="3836" xr:uid="{00000000-0005-0000-0000-000045000000}"/>
    <cellStyle name="??文字?色 2 4" xfId="2390" xr:uid="{00000000-0005-0000-0000-000046000000}"/>
    <cellStyle name="??文字?色 2 5" xfId="6472" xr:uid="{00000000-0005-0000-0000-000047000000}"/>
    <cellStyle name="??文字?色 3" xfId="34" xr:uid="{00000000-0005-0000-0000-000048000000}"/>
    <cellStyle name="??文字?色 3 2" xfId="35" xr:uid="{00000000-0005-0000-0000-000049000000}"/>
    <cellStyle name="??文字?色 3 2 2" xfId="3839" xr:uid="{00000000-0005-0000-0000-00004A000000}"/>
    <cellStyle name="??文字?色 3 2 3" xfId="2393" xr:uid="{00000000-0005-0000-0000-00004B000000}"/>
    <cellStyle name="??文字?色 3 2 4" xfId="6470" xr:uid="{00000000-0005-0000-0000-00004C000000}"/>
    <cellStyle name="??文字?色 3 3" xfId="3838" xr:uid="{00000000-0005-0000-0000-00004D000000}"/>
    <cellStyle name="??文字?色 3 4" xfId="2392" xr:uid="{00000000-0005-0000-0000-00004E000000}"/>
    <cellStyle name="??文字?色 3 5" xfId="6064" xr:uid="{00000000-0005-0000-0000-00004F000000}"/>
    <cellStyle name="??文字?色 4" xfId="36" xr:uid="{00000000-0005-0000-0000-000050000000}"/>
    <cellStyle name="??文字?色 4 2" xfId="37" xr:uid="{00000000-0005-0000-0000-000051000000}"/>
    <cellStyle name="??文字?色 4 2 2" xfId="3841" xr:uid="{00000000-0005-0000-0000-000052000000}"/>
    <cellStyle name="??文字?色 4 2 3" xfId="2395" xr:uid="{00000000-0005-0000-0000-000053000000}"/>
    <cellStyle name="??文字?色 4 2 4" xfId="6063" xr:uid="{00000000-0005-0000-0000-000054000000}"/>
    <cellStyle name="??文字?色 4 3" xfId="3840" xr:uid="{00000000-0005-0000-0000-000055000000}"/>
    <cellStyle name="??文字?色 4 4" xfId="2394" xr:uid="{00000000-0005-0000-0000-000056000000}"/>
    <cellStyle name="??文字?色 4 5" xfId="6910" xr:uid="{00000000-0005-0000-0000-000057000000}"/>
    <cellStyle name="??文字?色 5" xfId="38" xr:uid="{00000000-0005-0000-0000-000058000000}"/>
    <cellStyle name="??文字?色 5 2" xfId="39" xr:uid="{00000000-0005-0000-0000-000059000000}"/>
    <cellStyle name="??文字?色 5 2 2" xfId="3843" xr:uid="{00000000-0005-0000-0000-00005A000000}"/>
    <cellStyle name="??文字?色 5 2 3" xfId="2397" xr:uid="{00000000-0005-0000-0000-00005B000000}"/>
    <cellStyle name="??文字?色 5 2 4" xfId="6909" xr:uid="{00000000-0005-0000-0000-00005C000000}"/>
    <cellStyle name="??文字?色 5 3" xfId="3842" xr:uid="{00000000-0005-0000-0000-00005D000000}"/>
    <cellStyle name="??文字?色 5 4" xfId="2396" xr:uid="{00000000-0005-0000-0000-00005E000000}"/>
    <cellStyle name="??文字?色 5 5" xfId="6471" xr:uid="{00000000-0005-0000-0000-00005F000000}"/>
    <cellStyle name="??文字?色 6" xfId="40" xr:uid="{00000000-0005-0000-0000-000060000000}"/>
    <cellStyle name="??文字?色 6 2" xfId="41" xr:uid="{00000000-0005-0000-0000-000061000000}"/>
    <cellStyle name="??文字?色 6 2 2" xfId="3845" xr:uid="{00000000-0005-0000-0000-000062000000}"/>
    <cellStyle name="??文字?色 6 2 3" xfId="2399" xr:uid="{00000000-0005-0000-0000-000063000000}"/>
    <cellStyle name="??文字?色 6 2 4" xfId="6469" xr:uid="{00000000-0005-0000-0000-000064000000}"/>
    <cellStyle name="??文字?色 6 3" xfId="3844" xr:uid="{00000000-0005-0000-0000-000065000000}"/>
    <cellStyle name="??文字?色 6 4" xfId="2398" xr:uid="{00000000-0005-0000-0000-000066000000}"/>
    <cellStyle name="??文字?色 6 5" xfId="6062" xr:uid="{00000000-0005-0000-0000-000067000000}"/>
    <cellStyle name="?@¯?_2311" xfId="42" xr:uid="{00000000-0005-0000-0000-000068000000}"/>
    <cellStyle name="?…????? [0.00]_GE 3 MINIMUM" xfId="43" xr:uid="{00000000-0005-0000-0000-000069000000}"/>
    <cellStyle name="?…?????_GE 3 MINIMUM" xfId="44" xr:uid="{00000000-0005-0000-0000-00006A000000}"/>
    <cellStyle name="?…?æ??è [0.00]_GE 3 MINIMUM" xfId="45" xr:uid="{00000000-0005-0000-0000-00006B000000}"/>
    <cellStyle name="?…?æ??è_GE 3 MINIMUM" xfId="46" xr:uid="{00000000-0005-0000-0000-00006C000000}"/>
    <cellStyle name="?d????[0]_2311" xfId="47" xr:uid="{00000000-0005-0000-0000-00006D000000}"/>
    <cellStyle name="?d????_2311" xfId="48" xr:uid="{00000000-0005-0000-0000-00006E000000}"/>
    <cellStyle name="?f?? [0]_2311" xfId="49" xr:uid="{00000000-0005-0000-0000-00006F000000}"/>
    <cellStyle name="?f??_2311" xfId="50" xr:uid="{00000000-0005-0000-0000-000070000000}"/>
    <cellStyle name="?f?ô [0]_2311" xfId="51" xr:uid="{00000000-0005-0000-0000-000071000000}"/>
    <cellStyle name="?f?ô_2311" xfId="52" xr:uid="{00000000-0005-0000-0000-000072000000}"/>
    <cellStyle name="?W?_GE 3 MINIMUM" xfId="53" xr:uid="{00000000-0005-0000-0000-000073000000}"/>
    <cellStyle name="?W?塺GE 3 MINIMUM" xfId="54" xr:uid="{00000000-0005-0000-0000-000074000000}"/>
    <cellStyle name="?W?塺GE 3 MINIMUM 2" xfId="3846" xr:uid="{00000000-0005-0000-0000-000075000000}"/>
    <cellStyle name="?W?塺GE 3 MINIMUM 3" xfId="2400" xr:uid="{00000000-0005-0000-0000-000076000000}"/>
    <cellStyle name="?W?塺GE 3 MINIMUM 4" xfId="6908" xr:uid="{00000000-0005-0000-0000-000077000000}"/>
    <cellStyle name="?W塺GE 3 MINIMUM" xfId="55" xr:uid="{00000000-0005-0000-0000-000078000000}"/>
    <cellStyle name="?W塺GE 3 MINIMUM 2" xfId="3847" xr:uid="{00000000-0005-0000-0000-000079000000}"/>
    <cellStyle name="?W塺GE 3 MINIMUM 3" xfId="2401" xr:uid="{00000000-0005-0000-0000-00007A000000}"/>
    <cellStyle name="?W塺GE 3 MINIMUM 4" xfId="6061" xr:uid="{00000000-0005-0000-0000-00007B000000}"/>
    <cellStyle name="?W贽塺GE 3 MINIMUM" xfId="56" xr:uid="{00000000-0005-0000-0000-00007C000000}"/>
    <cellStyle name="?W贽塺GE 3 MINIMUM 2" xfId="3848" xr:uid="{00000000-0005-0000-0000-00007D000000}"/>
    <cellStyle name="?W贽塺GE 3 MINIMUM 3" xfId="2402" xr:uid="{00000000-0005-0000-0000-00007E000000}"/>
    <cellStyle name="?W贽塺GE 3 MINIMUM 4" xfId="6468" xr:uid="{00000000-0005-0000-0000-00007F000000}"/>
    <cellStyle name="?查?元格" xfId="57" xr:uid="{00000000-0005-0000-0000-000080000000}"/>
    <cellStyle name="?查?元格 2" xfId="58" xr:uid="{00000000-0005-0000-0000-000081000000}"/>
    <cellStyle name="?查?元格 2 2" xfId="3850" xr:uid="{00000000-0005-0000-0000-000082000000}"/>
    <cellStyle name="?查?元格 2 3" xfId="2404" xr:uid="{00000000-0005-0000-0000-000083000000}"/>
    <cellStyle name="?查?元格 2 4" xfId="6060" xr:uid="{00000000-0005-0000-0000-000084000000}"/>
    <cellStyle name="?查?元格 3" xfId="3849" xr:uid="{00000000-0005-0000-0000-000085000000}"/>
    <cellStyle name="?查?元格 4" xfId="2403" xr:uid="{00000000-0005-0000-0000-000086000000}"/>
    <cellStyle name="?查?元格 5" xfId="6907" xr:uid="{00000000-0005-0000-0000-000087000000}"/>
    <cellStyle name="?出" xfId="59" xr:uid="{00000000-0005-0000-0000-000088000000}"/>
    <cellStyle name="?出 2" xfId="60" xr:uid="{00000000-0005-0000-0000-000089000000}"/>
    <cellStyle name="?出 2 2" xfId="3852" xr:uid="{00000000-0005-0000-0000-00008A000000}"/>
    <cellStyle name="?出 2 3" xfId="2406" xr:uid="{00000000-0005-0000-0000-00008B000000}"/>
    <cellStyle name="?出 2 4" xfId="6906" xr:uid="{00000000-0005-0000-0000-00008C000000}"/>
    <cellStyle name="?出 3" xfId="3851" xr:uid="{00000000-0005-0000-0000-00008D000000}"/>
    <cellStyle name="?出 4" xfId="2405" xr:uid="{00000000-0005-0000-0000-00008E000000}"/>
    <cellStyle name="?出 5" xfId="6466" xr:uid="{00000000-0005-0000-0000-00008F000000}"/>
    <cellStyle name="?接?元格" xfId="61" xr:uid="{00000000-0005-0000-0000-000090000000}"/>
    <cellStyle name="?接?元格 2" xfId="62" xr:uid="{00000000-0005-0000-0000-000091000000}"/>
    <cellStyle name="?接?元格 2 2" xfId="3854" xr:uid="{00000000-0005-0000-0000-000092000000}"/>
    <cellStyle name="?接?元格 2 3" xfId="2408" xr:uid="{00000000-0005-0000-0000-000093000000}"/>
    <cellStyle name="?接?元格 2 4" xfId="6467" xr:uid="{00000000-0005-0000-0000-000094000000}"/>
    <cellStyle name="?接?元格 3" xfId="3853" xr:uid="{00000000-0005-0000-0000-000095000000}"/>
    <cellStyle name="?接?元格 4" xfId="2407" xr:uid="{00000000-0005-0000-0000-000096000000}"/>
    <cellStyle name="?接?元格 5" xfId="6059" xr:uid="{00000000-0005-0000-0000-000097000000}"/>
    <cellStyle name="?入" xfId="63" xr:uid="{00000000-0005-0000-0000-000098000000}"/>
    <cellStyle name="?入 2" xfId="64" xr:uid="{00000000-0005-0000-0000-000099000000}"/>
    <cellStyle name="?入 2 2" xfId="3856" xr:uid="{00000000-0005-0000-0000-00009A000000}"/>
    <cellStyle name="?入 2 3" xfId="2410" xr:uid="{00000000-0005-0000-0000-00009B000000}"/>
    <cellStyle name="?入 2 4" xfId="6058" xr:uid="{00000000-0005-0000-0000-00009C000000}"/>
    <cellStyle name="?入 3" xfId="3855" xr:uid="{00000000-0005-0000-0000-00009D000000}"/>
    <cellStyle name="?入 4" xfId="2409" xr:uid="{00000000-0005-0000-0000-00009E000000}"/>
    <cellStyle name="?入 5" xfId="6905" xr:uid="{00000000-0005-0000-0000-00009F000000}"/>
    <cellStyle name="?式 1" xfId="65" xr:uid="{00000000-0005-0000-0000-0000A0000000}"/>
    <cellStyle name="?式 1 2" xfId="3857" xr:uid="{00000000-0005-0000-0000-0000A1000000}"/>
    <cellStyle name="?式 1 3" xfId="2411" xr:uid="{00000000-0005-0000-0000-0000A2000000}"/>
    <cellStyle name="?式 1 4" xfId="6464" xr:uid="{00000000-0005-0000-0000-0000A3000000}"/>
    <cellStyle name="?算" xfId="66" xr:uid="{00000000-0005-0000-0000-0000A4000000}"/>
    <cellStyle name="?算 2" xfId="67" xr:uid="{00000000-0005-0000-0000-0000A5000000}"/>
    <cellStyle name="?算 2 2" xfId="3859" xr:uid="{00000000-0005-0000-0000-0000A6000000}"/>
    <cellStyle name="?算 2 3" xfId="2413" xr:uid="{00000000-0005-0000-0000-0000A7000000}"/>
    <cellStyle name="?算 2 4" xfId="6057" xr:uid="{00000000-0005-0000-0000-0000A8000000}"/>
    <cellStyle name="?算 3" xfId="3858" xr:uid="{00000000-0005-0000-0000-0000A9000000}"/>
    <cellStyle name="?算 4" xfId="2412" xr:uid="{00000000-0005-0000-0000-0000AA000000}"/>
    <cellStyle name="?算 5" xfId="6904" xr:uid="{00000000-0005-0000-0000-0000AB000000}"/>
    <cellStyle name="__2006 Budget - Standard Format(R1)" xfId="68" xr:uid="{00000000-0005-0000-0000-0000AC000000}"/>
    <cellStyle name="__2006 Budget - Standard Format(R1) 2" xfId="3860" xr:uid="{00000000-0005-0000-0000-0000AD000000}"/>
    <cellStyle name="__2006 Budget - Standard Format(R1) 3" xfId="2414" xr:uid="{00000000-0005-0000-0000-0000AE000000}"/>
    <cellStyle name="__2006 Budget - Standard Format(R1) 4" xfId="6465" xr:uid="{00000000-0005-0000-0000-0000AF000000}"/>
    <cellStyle name="_~0526587" xfId="69" xr:uid="{00000000-0005-0000-0000-0000B0000000}"/>
    <cellStyle name="_~0526587 2" xfId="3861" xr:uid="{00000000-0005-0000-0000-0000B1000000}"/>
    <cellStyle name="_~0526587 3" xfId="2415" xr:uid="{00000000-0005-0000-0000-0000B2000000}"/>
    <cellStyle name="_~0526587 4" xfId="6903" xr:uid="{00000000-0005-0000-0000-0000B3000000}"/>
    <cellStyle name="_~1056295" xfId="70" xr:uid="{00000000-0005-0000-0000-0000B4000000}"/>
    <cellStyle name="_~1056295 2" xfId="3862" xr:uid="{00000000-0005-0000-0000-0000B5000000}"/>
    <cellStyle name="_~1056295 3" xfId="2416" xr:uid="{00000000-0005-0000-0000-0000B6000000}"/>
    <cellStyle name="_~1056295 4" xfId="6056" xr:uid="{00000000-0005-0000-0000-0000B7000000}"/>
    <cellStyle name="_~5016954" xfId="71" xr:uid="{00000000-0005-0000-0000-0000B8000000}"/>
    <cellStyle name="_~5016954 2" xfId="3863" xr:uid="{00000000-0005-0000-0000-0000B9000000}"/>
    <cellStyle name="_~5016954 3" xfId="2417" xr:uid="{00000000-0005-0000-0000-0000BA000000}"/>
    <cellStyle name="_~5016954 4" xfId="6055" xr:uid="{00000000-0005-0000-0000-0000BB000000}"/>
    <cellStyle name="_~5244719" xfId="72" xr:uid="{00000000-0005-0000-0000-0000BC000000}"/>
    <cellStyle name="_~5244719 2" xfId="3864" xr:uid="{00000000-0005-0000-0000-0000BD000000}"/>
    <cellStyle name="_~5244719 3" xfId="2418" xr:uid="{00000000-0005-0000-0000-0000BE000000}"/>
    <cellStyle name="_~5244719 4" xfId="6054" xr:uid="{00000000-0005-0000-0000-0000BF000000}"/>
    <cellStyle name="_0112TGM-2007 Budget - Standard Format" xfId="73" xr:uid="{00000000-0005-0000-0000-0000C0000000}"/>
    <cellStyle name="_0112TGM-2007 Budget - Standard Format 2" xfId="3865" xr:uid="{00000000-0005-0000-0000-0000C1000000}"/>
    <cellStyle name="_0112TGM-2007 Budget - Standard Format 3" xfId="2419" xr:uid="{00000000-0005-0000-0000-0000C2000000}"/>
    <cellStyle name="_0112TGM-2007 Budget - Standard Format 4" xfId="6053" xr:uid="{00000000-0005-0000-0000-0000C3000000}"/>
    <cellStyle name="_012_MicroII_Front Shell_1+1Cav_成品估價表_Painting_Assy_080407" xfId="74" xr:uid="{00000000-0005-0000-0000-0000C4000000}"/>
    <cellStyle name="_012_MicroII_Front Shell_1+1Cav_成品估價表_Painting_Assy_080407 2" xfId="3866" xr:uid="{00000000-0005-0000-0000-0000C5000000}"/>
    <cellStyle name="_012_MicroII_Front Shell_1+1Cav_成品估價表_Painting_Assy_080407 3" xfId="2420" xr:uid="{00000000-0005-0000-0000-0000C6000000}"/>
    <cellStyle name="_012_MicroII_Front Shell_1+1Cav_成品估價表_Painting_Assy_080407 4" xfId="6052" xr:uid="{00000000-0005-0000-0000-0000C7000000}"/>
    <cellStyle name="_02.MPC Q208Lock-Tooling Rev0-Uploading" xfId="75" xr:uid="{00000000-0005-0000-0000-0000C8000000}"/>
    <cellStyle name="_02.MPC Q208Lock-Tooling Rev0-Uploading 2" xfId="3867" xr:uid="{00000000-0005-0000-0000-0000C9000000}"/>
    <cellStyle name="_02.MPC Q208Lock-Tooling Rev0-Uploading 3" xfId="2421" xr:uid="{00000000-0005-0000-0000-0000CA000000}"/>
    <cellStyle name="_02.MPC Q208Lock-Tooling Rev0-Uploading 4" xfId="6051" xr:uid="{00000000-0005-0000-0000-0000CB000000}"/>
    <cellStyle name="_0267415 S4 BOM cost" xfId="76" xr:uid="{00000000-0005-0000-0000-0000CC000000}"/>
    <cellStyle name="_0267415 S4 BOM cost 2" xfId="3868" xr:uid="{00000000-0005-0000-0000-0000CD000000}"/>
    <cellStyle name="_0267415 S4 BOM cost 3" xfId="2422" xr:uid="{00000000-0005-0000-0000-0000CE000000}"/>
    <cellStyle name="_0267415 S4 BOM cost 4" xfId="6050" xr:uid="{00000000-0005-0000-0000-0000CF000000}"/>
    <cellStyle name="_05月份塑膠廠經營指標彙總表" xfId="77" xr:uid="{00000000-0005-0000-0000-0000D0000000}"/>
    <cellStyle name="_05月份塑膠廠經營指標彙總表 2" xfId="3869" xr:uid="{00000000-0005-0000-0000-0000D1000000}"/>
    <cellStyle name="_05月份塑膠廠經營指標彙總表 3" xfId="2423" xr:uid="{00000000-0005-0000-0000-0000D2000000}"/>
    <cellStyle name="_05月份塑膠廠經營指標彙總表 4" xfId="5288" xr:uid="{00000000-0005-0000-0000-0000D3000000}"/>
    <cellStyle name="_06編制" xfId="78" xr:uid="{00000000-0005-0000-0000-0000D4000000}"/>
    <cellStyle name="_06編制 2" xfId="3870" xr:uid="{00000000-0005-0000-0000-0000D5000000}"/>
    <cellStyle name="_06編制 3" xfId="2424" xr:uid="{00000000-0005-0000-0000-0000D6000000}"/>
    <cellStyle name="_06編制 4" xfId="5213" xr:uid="{00000000-0005-0000-0000-0000D7000000}"/>
    <cellStyle name="_09Q2 MPC variance_1031" xfId="79" xr:uid="{00000000-0005-0000-0000-0000D8000000}"/>
    <cellStyle name="_09Q2 MPC variance_1031 2" xfId="3871" xr:uid="{00000000-0005-0000-0000-0000D9000000}"/>
    <cellStyle name="_09Q2 MPC variance_1031 3" xfId="2425" xr:uid="{00000000-0005-0000-0000-0000DA000000}"/>
    <cellStyle name="_09Q2 MPC variance_1031 4" xfId="6049" xr:uid="{00000000-0005-0000-0000-0000DB000000}"/>
    <cellStyle name="_09Q2-人力表NK_1103_cuie" xfId="80" xr:uid="{00000000-0005-0000-0000-0000DC000000}"/>
    <cellStyle name="_09Q2-人力表NK_1103_cuie 2" xfId="3872" xr:uid="{00000000-0005-0000-0000-0000DD000000}"/>
    <cellStyle name="_09Q2-人力表NK_1103_cuie 3" xfId="2426" xr:uid="{00000000-0005-0000-0000-0000DE000000}"/>
    <cellStyle name="_09Q2-人力表NK_1103_cuie 4" xfId="6129" xr:uid="{00000000-0005-0000-0000-0000DF000000}"/>
    <cellStyle name="_1.MPC_Quarterly Review_GPB" xfId="81" xr:uid="{00000000-0005-0000-0000-0000E0000000}"/>
    <cellStyle name="_1.MPC_Quarterly Review_GPB 2" xfId="3873" xr:uid="{00000000-0005-0000-0000-0000E1000000}"/>
    <cellStyle name="_1.MPC_Quarterly Review_GPB 3" xfId="2427" xr:uid="{00000000-0005-0000-0000-0000E2000000}"/>
    <cellStyle name="_1.MPC_Quarterly Review_GPB 4" xfId="6902" xr:uid="{00000000-0005-0000-0000-0000E3000000}"/>
    <cellStyle name="_2" xfId="82" xr:uid="{00000000-0005-0000-0000-0000E4000000}"/>
    <cellStyle name="_2 2" xfId="3874" xr:uid="{00000000-0005-0000-0000-0000E5000000}"/>
    <cellStyle name="_2 3" xfId="2428" xr:uid="{00000000-0005-0000-0000-0000E6000000}"/>
    <cellStyle name="_2 4" xfId="6048" xr:uid="{00000000-0005-0000-0000-0000E7000000}"/>
    <cellStyle name="_2005年7月-2006年2月台灣群各單位預測訂" xfId="83" xr:uid="{00000000-0005-0000-0000-0000E8000000}"/>
    <cellStyle name="_2005年7月-2006年2月台灣群各單位預測訂 2" xfId="3875" xr:uid="{00000000-0005-0000-0000-0000E9000000}"/>
    <cellStyle name="_2005年7月-2006年2月台灣群各單位預測訂 3" xfId="2429" xr:uid="{00000000-0005-0000-0000-0000EA000000}"/>
    <cellStyle name="_2005年7月-2006年2月台灣群各單位預測訂 4" xfId="6047" xr:uid="{00000000-0005-0000-0000-0000EB000000}"/>
    <cellStyle name="_2005總管理處代墊(最終計算用)" xfId="84" xr:uid="{00000000-0005-0000-0000-0000EC000000}"/>
    <cellStyle name="_2005總管理處代墊(最終計算用) 2" xfId="3876" xr:uid="{00000000-0005-0000-0000-0000ED000000}"/>
    <cellStyle name="_2005總管理處代墊(最終計算用) 3" xfId="2430" xr:uid="{00000000-0005-0000-0000-0000EE000000}"/>
    <cellStyle name="_2005總管理處代墊(最終計算用) 4" xfId="6481" xr:uid="{00000000-0005-0000-0000-0000EF000000}"/>
    <cellStyle name="_2006 Budget - Standard Format" xfId="85" xr:uid="{00000000-0005-0000-0000-0000F0000000}"/>
    <cellStyle name="_2006 Budget - Standard Format 2" xfId="3877" xr:uid="{00000000-0005-0000-0000-0000F1000000}"/>
    <cellStyle name="_2006 Budget - Standard Format 3" xfId="2431" xr:uid="{00000000-0005-0000-0000-0000F2000000}"/>
    <cellStyle name="_2006 Budget - Standard Format 4" xfId="6553" xr:uid="{00000000-0005-0000-0000-0000F3000000}"/>
    <cellStyle name="_2006 Budget - Standard Format(GPN)" xfId="86" xr:uid="{00000000-0005-0000-0000-0000F4000000}"/>
    <cellStyle name="_2006 Budget - Standard Format(GPN) 2" xfId="3878" xr:uid="{00000000-0005-0000-0000-0000F5000000}"/>
    <cellStyle name="_2006 Budget - Standard Format(GPN) 3" xfId="2432" xr:uid="{00000000-0005-0000-0000-0000F6000000}"/>
    <cellStyle name="_2006 Budget - Standard Format(GPN) 4" xfId="6046" xr:uid="{00000000-0005-0000-0000-0000F7000000}"/>
    <cellStyle name="_2006 Budget - Standard Format(WGT)管報" xfId="87" xr:uid="{00000000-0005-0000-0000-0000F8000000}"/>
    <cellStyle name="_2006 Budget - Standard Format(WGT)管報 2" xfId="3879" xr:uid="{00000000-0005-0000-0000-0000F9000000}"/>
    <cellStyle name="_2006 Budget - Standard Format(WGT)管報 3" xfId="2433" xr:uid="{00000000-0005-0000-0000-0000FA000000}"/>
    <cellStyle name="_2006 Budget - Standard Format(WGT)管報 4" xfId="6045" xr:uid="{00000000-0005-0000-0000-0000FB000000}"/>
    <cellStyle name="_2006 Budget - 機構設計_v2" xfId="88" xr:uid="{00000000-0005-0000-0000-0000FC000000}"/>
    <cellStyle name="_2006 Budget - 機構設計_v2 2" xfId="3880" xr:uid="{00000000-0005-0000-0000-0000FD000000}"/>
    <cellStyle name="_2006 Budget - 機構設計_v2 3" xfId="2434" xr:uid="{00000000-0005-0000-0000-0000FE000000}"/>
    <cellStyle name="_2006 Budget - 機構設計_v2 4" xfId="5289" xr:uid="{00000000-0005-0000-0000-0000FF000000}"/>
    <cellStyle name="_2006 Budget_主管辦公室_xls" xfId="89" xr:uid="{00000000-0005-0000-0000-000000010000}"/>
    <cellStyle name="_2006 Budget_主管辦公室_xls 2" xfId="3881" xr:uid="{00000000-0005-0000-0000-000001010000}"/>
    <cellStyle name="_2006 Budget_主管辦公室_xls 3" xfId="2435" xr:uid="{00000000-0005-0000-0000-000002010000}"/>
    <cellStyle name="_2006 Budget_主管辦公室_xls 4" xfId="6462" xr:uid="{00000000-0005-0000-0000-000003010000}"/>
    <cellStyle name="_2006 Budget-法務組" xfId="90" xr:uid="{00000000-0005-0000-0000-000004010000}"/>
    <cellStyle name="_2006 Budget-法務組 2" xfId="3882" xr:uid="{00000000-0005-0000-0000-000005010000}"/>
    <cellStyle name="_2006 Budget-法務組 3" xfId="2436" xr:uid="{00000000-0005-0000-0000-000006010000}"/>
    <cellStyle name="_2006 Budget-法務組 4" xfId="6044" xr:uid="{00000000-0005-0000-0000-000007010000}"/>
    <cellStyle name="_2006 Budget-經管組" xfId="91" xr:uid="{00000000-0005-0000-0000-000008010000}"/>
    <cellStyle name="_2006 Budget-經管組 2" xfId="3883" xr:uid="{00000000-0005-0000-0000-000009010000}"/>
    <cellStyle name="_2006 Budget-經管組 3" xfId="2437" xr:uid="{00000000-0005-0000-0000-00000A010000}"/>
    <cellStyle name="_2006 Budget-經管組 4" xfId="6463" xr:uid="{00000000-0005-0000-0000-00000B010000}"/>
    <cellStyle name="_2006 Budget-人資組" xfId="92" xr:uid="{00000000-0005-0000-0000-00000C010000}"/>
    <cellStyle name="_2006 Budget-人資組 2" xfId="3884" xr:uid="{00000000-0005-0000-0000-00000D010000}"/>
    <cellStyle name="_2006 Budget-人資組 3" xfId="2438" xr:uid="{00000000-0005-0000-0000-00000E010000}"/>
    <cellStyle name="_2006 Budget-人資組 4" xfId="6901" xr:uid="{00000000-0005-0000-0000-00000F010000}"/>
    <cellStyle name="_2006 Budget-資訊組" xfId="93" xr:uid="{00000000-0005-0000-0000-000010010000}"/>
    <cellStyle name="_2006 Budget-資訊組 2" xfId="3885" xr:uid="{00000000-0005-0000-0000-000011010000}"/>
    <cellStyle name="_2006 Budget-資訊組 3" xfId="2439" xr:uid="{00000000-0005-0000-0000-000012010000}"/>
    <cellStyle name="_2006 Budget-資訊組 4" xfId="6043" xr:uid="{00000000-0005-0000-0000-000013010000}"/>
    <cellStyle name="_2006 Shipment Wish (W27) (2)" xfId="94" xr:uid="{00000000-0005-0000-0000-000014010000}"/>
    <cellStyle name="_2006 Shipment Wish (W27) (2) 2" xfId="3886" xr:uid="{00000000-0005-0000-0000-000015010000}"/>
    <cellStyle name="_2006 Shipment Wish (W27) (2) 3" xfId="2440" xr:uid="{00000000-0005-0000-0000-000016010000}"/>
    <cellStyle name="_2006 Shipment Wish (W27) (2) 4" xfId="6042" xr:uid="{00000000-0005-0000-0000-000017010000}"/>
    <cellStyle name="_2006年度預算(GET)" xfId="95" xr:uid="{00000000-0005-0000-0000-000018010000}"/>
    <cellStyle name="_2006年度預算(GET) 2" xfId="3887" xr:uid="{00000000-0005-0000-0000-000019010000}"/>
    <cellStyle name="_2006年度預算(GET) 3" xfId="2441" xr:uid="{00000000-0005-0000-0000-00001A010000}"/>
    <cellStyle name="_2006年度預算(GET) 4" xfId="5218" xr:uid="{00000000-0005-0000-0000-00001B010000}"/>
    <cellStyle name="_2006年度預算(GPB)" xfId="96" xr:uid="{00000000-0005-0000-0000-00001C010000}"/>
    <cellStyle name="_2006年度預算(GPB) 2" xfId="3888" xr:uid="{00000000-0005-0000-0000-00001D010000}"/>
    <cellStyle name="_2006年度預算(GPB) 3" xfId="2442" xr:uid="{00000000-0005-0000-0000-00001E010000}"/>
    <cellStyle name="_2006年度預算(GPB) 4" xfId="6041" xr:uid="{00000000-0005-0000-0000-00001F010000}"/>
    <cellStyle name="_2006年度預算(GPP)" xfId="97" xr:uid="{00000000-0005-0000-0000-000020010000}"/>
    <cellStyle name="_2006年度預算(GPP) 2" xfId="3889" xr:uid="{00000000-0005-0000-0000-000021010000}"/>
    <cellStyle name="_2006年度預算(GPP) 3" xfId="2443" xr:uid="{00000000-0005-0000-0000-000022010000}"/>
    <cellStyle name="_2006年度預算(GPP) 4" xfId="6040" xr:uid="{00000000-0005-0000-0000-000023010000}"/>
    <cellStyle name="_2006年度預算(GPP)分析" xfId="98" xr:uid="{00000000-0005-0000-0000-000024010000}"/>
    <cellStyle name="_2006年度預算(GPP)分析 2" xfId="3890" xr:uid="{00000000-0005-0000-0000-000025010000}"/>
    <cellStyle name="_2006年度預算(GPP)分析 3" xfId="2444" xr:uid="{00000000-0005-0000-0000-000026010000}"/>
    <cellStyle name="_2006年度預算(GPP)分析 4" xfId="5208" xr:uid="{00000000-0005-0000-0000-000027010000}"/>
    <cellStyle name="_2006年度預算(TGP)" xfId="99" xr:uid="{00000000-0005-0000-0000-000028010000}"/>
    <cellStyle name="_2006年度預算(TGP) 2" xfId="3891" xr:uid="{00000000-0005-0000-0000-000029010000}"/>
    <cellStyle name="_2006年度預算(TGP) 3" xfId="2445" xr:uid="{00000000-0005-0000-0000-00002A010000}"/>
    <cellStyle name="_2006年度預算(TGP) 4" xfId="6039" xr:uid="{00000000-0005-0000-0000-00002B010000}"/>
    <cellStyle name="_2006年度預算(機械廠)" xfId="100" xr:uid="{00000000-0005-0000-0000-00002C010000}"/>
    <cellStyle name="_2006年度預算(機械廠) 2" xfId="3892" xr:uid="{00000000-0005-0000-0000-00002D010000}"/>
    <cellStyle name="_2006年度預算(機械廠) 3" xfId="2446" xr:uid="{00000000-0005-0000-0000-00002E010000}"/>
    <cellStyle name="_2006年度預算(機械廠) 4" xfId="6038" xr:uid="{00000000-0005-0000-0000-00002F010000}"/>
    <cellStyle name="_2006預算表-研發部" xfId="101" xr:uid="{00000000-0005-0000-0000-000030010000}"/>
    <cellStyle name="_2006預算表-研發部 2" xfId="3893" xr:uid="{00000000-0005-0000-0000-000031010000}"/>
    <cellStyle name="_2006預算表-研發部 3" xfId="2447" xr:uid="{00000000-0005-0000-0000-000032010000}"/>
    <cellStyle name="_2006預算表-研發部 4" xfId="6037" xr:uid="{00000000-0005-0000-0000-000033010000}"/>
    <cellStyle name="_2007 Budget - GPT管報(台幣千元)" xfId="102" xr:uid="{00000000-0005-0000-0000-000034010000}"/>
    <cellStyle name="_2007 Budget - GPT管報(台幣千元) 2" xfId="3894" xr:uid="{00000000-0005-0000-0000-000035010000}"/>
    <cellStyle name="_2007 Budget - GPT管報(台幣千元) 3" xfId="2448" xr:uid="{00000000-0005-0000-0000-000036010000}"/>
    <cellStyle name="_2007 Budget - GPT管報(台幣千元) 4" xfId="6036" xr:uid="{00000000-0005-0000-0000-000037010000}"/>
    <cellStyle name="_2007 Budget - Standard Format" xfId="103" xr:uid="{00000000-0005-0000-0000-000038010000}"/>
    <cellStyle name="_2007 Budget - Standard Format 2" xfId="3895" xr:uid="{00000000-0005-0000-0000-000039010000}"/>
    <cellStyle name="_2007 Budget - Standard Format 3" xfId="2449" xr:uid="{00000000-0005-0000-0000-00003A010000}"/>
    <cellStyle name="_2007 Budget - Standard Format 4" xfId="6035" xr:uid="{00000000-0005-0000-0000-00003B010000}"/>
    <cellStyle name="_2007 Budget - Standard Format GMW管報P2" xfId="104" xr:uid="{00000000-0005-0000-0000-00003C010000}"/>
    <cellStyle name="_2007 Budget - Standard Format GMW管報P2 2" xfId="3896" xr:uid="{00000000-0005-0000-0000-00003D010000}"/>
    <cellStyle name="_2007 Budget - Standard Format GMW管報P2 3" xfId="2450" xr:uid="{00000000-0005-0000-0000-00003E010000}"/>
    <cellStyle name="_2007 Budget - Standard Format GMW管報P2 4" xfId="6034" xr:uid="{00000000-0005-0000-0000-00003F010000}"/>
    <cellStyle name="_2007 Budget - Standard Format(管報)" xfId="105" xr:uid="{00000000-0005-0000-0000-000040010000}"/>
    <cellStyle name="_2007 Budget - Standard Format(管報) 2" xfId="3897" xr:uid="{00000000-0005-0000-0000-000041010000}"/>
    <cellStyle name="_2007 Budget - Standard Format(管報) 3" xfId="2451" xr:uid="{00000000-0005-0000-0000-000042010000}"/>
    <cellStyle name="_2007 Budget - Standard Format(管報) 4" xfId="6460" xr:uid="{00000000-0005-0000-0000-000043010000}"/>
    <cellStyle name="_2007 Budget - Standard FormatGPW管報" xfId="106" xr:uid="{00000000-0005-0000-0000-000044010000}"/>
    <cellStyle name="_2007 Budget - Standard FormatGPW管報 2" xfId="3898" xr:uid="{00000000-0005-0000-0000-000045010000}"/>
    <cellStyle name="_2007 Budget - Standard FormatGPW管報 3" xfId="2452" xr:uid="{00000000-0005-0000-0000-000046010000}"/>
    <cellStyle name="_2007 Budget - Standard FormatGPW管報 4" xfId="6033" xr:uid="{00000000-0005-0000-0000-000047010000}"/>
    <cellStyle name="_2007 Budget - Standard FormatGSW管報" xfId="107" xr:uid="{00000000-0005-0000-0000-000048010000}"/>
    <cellStyle name="_2007 Budget - Standard FormatGSW管報 2" xfId="3899" xr:uid="{00000000-0005-0000-0000-000049010000}"/>
    <cellStyle name="_2007 Budget - Standard FormatGSW管報 3" xfId="2453" xr:uid="{00000000-0005-0000-0000-00004A010000}"/>
    <cellStyle name="_2007 Budget - Standard FormatGSW管報 4" xfId="6461" xr:uid="{00000000-0005-0000-0000-00004B010000}"/>
    <cellStyle name="_2007 Budget - TGP_修訂_final" xfId="108" xr:uid="{00000000-0005-0000-0000-00004C010000}"/>
    <cellStyle name="_2007 Budget - TGP_修訂_final 2" xfId="3900" xr:uid="{00000000-0005-0000-0000-00004D010000}"/>
    <cellStyle name="_2007 Budget - TGP_修訂_final 3" xfId="2454" xr:uid="{00000000-0005-0000-0000-00004E010000}"/>
    <cellStyle name="_2007 Budget - TGP_修訂_final 4" xfId="6490" xr:uid="{00000000-0005-0000-0000-00004F010000}"/>
    <cellStyle name="_2007 Budget - WGT(台幣千元)管報0116" xfId="109" xr:uid="{00000000-0005-0000-0000-000050010000}"/>
    <cellStyle name="_2007 Budget - WGT(台幣千元)管報0116 2" xfId="3901" xr:uid="{00000000-0005-0000-0000-000051010000}"/>
    <cellStyle name="_2007 Budget - WGT(台幣千元)管報0116 3" xfId="2455" xr:uid="{00000000-0005-0000-0000-000052010000}"/>
    <cellStyle name="_2007 Budget - WGT(台幣千元)管報0116 4" xfId="5225" xr:uid="{00000000-0005-0000-0000-000053010000}"/>
    <cellStyle name="_2007 Budget -工程部" xfId="110" xr:uid="{00000000-0005-0000-0000-000054010000}"/>
    <cellStyle name="_2007 Budget -工程部 2" xfId="3902" xr:uid="{00000000-0005-0000-0000-000055010000}"/>
    <cellStyle name="_2007 Budget -工程部 3" xfId="2456" xr:uid="{00000000-0005-0000-0000-000056010000}"/>
    <cellStyle name="_2007 Budget -工程部 4" xfId="6032" xr:uid="{00000000-0005-0000-0000-000057010000}"/>
    <cellStyle name="_2007 Budget -市開" xfId="111" xr:uid="{00000000-0005-0000-0000-000058010000}"/>
    <cellStyle name="_2007 Budget -市開 2" xfId="3903" xr:uid="{00000000-0005-0000-0000-000059010000}"/>
    <cellStyle name="_2007 Budget -市開 3" xfId="2457" xr:uid="{00000000-0005-0000-0000-00005A010000}"/>
    <cellStyle name="_2007 Budget -市開 4" xfId="5224" xr:uid="{00000000-0005-0000-0000-00005B010000}"/>
    <cellStyle name="_2007 Budget -研發部" xfId="112" xr:uid="{00000000-0005-0000-0000-00005C010000}"/>
    <cellStyle name="_2007 Budget -研發部 2" xfId="3904" xr:uid="{00000000-0005-0000-0000-00005D010000}"/>
    <cellStyle name="_2007 Budget -研發部 3" xfId="2458" xr:uid="{00000000-0005-0000-0000-00005E010000}"/>
    <cellStyle name="_2007 Budget -研發部 4" xfId="6031" xr:uid="{00000000-0005-0000-0000-00005F010000}"/>
    <cellStyle name="_2007 Budget -總辦室" xfId="113" xr:uid="{00000000-0005-0000-0000-000060010000}"/>
    <cellStyle name="_2007 Budget -總辦室 2" xfId="3905" xr:uid="{00000000-0005-0000-0000-000061010000}"/>
    <cellStyle name="_2007 Budget -總辦室 3" xfId="2459" xr:uid="{00000000-0005-0000-0000-000062010000}"/>
    <cellStyle name="_2007 Budget -總辦室 4" xfId="6030" xr:uid="{00000000-0005-0000-0000-000063010000}"/>
    <cellStyle name="_2007 Q1 BOM Verification Format China" xfId="114" xr:uid="{00000000-0005-0000-0000-000064010000}"/>
    <cellStyle name="_2007 Q1 BOM Verification Format China 2" xfId="3906" xr:uid="{00000000-0005-0000-0000-000065010000}"/>
    <cellStyle name="_2007 Q1 BOM Verification Format China 3" xfId="2460" xr:uid="{00000000-0005-0000-0000-000066010000}"/>
    <cellStyle name="_2007 Q1 BOM Verification Format China 4" xfId="6029" xr:uid="{00000000-0005-0000-0000-000067010000}"/>
    <cellStyle name="_2007 Q1 BOM Verification Format Manaus" xfId="115" xr:uid="{00000000-0005-0000-0000-000068010000}"/>
    <cellStyle name="_2007 Q1 BOM Verification Format Manaus 2" xfId="3907" xr:uid="{00000000-0005-0000-0000-000069010000}"/>
    <cellStyle name="_2007 Q1 BOM Verification Format Manaus 3" xfId="2461" xr:uid="{00000000-0005-0000-0000-00006A010000}"/>
    <cellStyle name="_2007 Q1 BOM Verification Format Manaus 4" xfId="6458" xr:uid="{00000000-0005-0000-0000-00006B010000}"/>
    <cellStyle name="_200709 GP Fcst Template_A - GPP (Flexline-Core)" xfId="116" xr:uid="{00000000-0005-0000-0000-00006C010000}"/>
    <cellStyle name="_200709 GP Fcst Template_A - GPP (Flexline-Core) 2" xfId="3908" xr:uid="{00000000-0005-0000-0000-00006D010000}"/>
    <cellStyle name="_200709 GP Fcst Template_A - GPP (Flexline-Core) 3" xfId="2462" xr:uid="{00000000-0005-0000-0000-00006E010000}"/>
    <cellStyle name="_200709 GP Fcst Template_A - GPP (Flexline-Core) 4" xfId="6900" xr:uid="{00000000-0005-0000-0000-00006F010000}"/>
    <cellStyle name="_200709 GP Fcst Template_A - GSN (ALL)" xfId="117" xr:uid="{00000000-0005-0000-0000-000070010000}"/>
    <cellStyle name="_200709 GP Fcst Template_A - GSN (ALL) 2" xfId="3909" xr:uid="{00000000-0005-0000-0000-000071010000}"/>
    <cellStyle name="_200709 GP Fcst Template_A - GSN (ALL) 3" xfId="2463" xr:uid="{00000000-0005-0000-0000-000072010000}"/>
    <cellStyle name="_200709 GP Fcst Template_A - GSN (ALL) 4" xfId="6028" xr:uid="{00000000-0005-0000-0000-000073010000}"/>
    <cellStyle name="_2007Budget-總經理室" xfId="118" xr:uid="{00000000-0005-0000-0000-000074010000}"/>
    <cellStyle name="_2007Budget-總經理室 2" xfId="3910" xr:uid="{00000000-0005-0000-0000-000075010000}"/>
    <cellStyle name="_2007Budget-總經理室 3" xfId="2464" xr:uid="{00000000-0005-0000-0000-000076010000}"/>
    <cellStyle name="_2007Budget-總經理室 4" xfId="6459" xr:uid="{00000000-0005-0000-0000-000077010000}"/>
    <cellStyle name="_2008 BU forecast template Q2 Ver5_20081209" xfId="119" xr:uid="{00000000-0005-0000-0000-000078010000}"/>
    <cellStyle name="_2008 BU forecast template Q2 Ver5_20081209 2" xfId="3911" xr:uid="{00000000-0005-0000-0000-000079010000}"/>
    <cellStyle name="_2008 BU forecast template Q2 Ver5_20081209 3" xfId="2465" xr:uid="{00000000-0005-0000-0000-00007A010000}"/>
    <cellStyle name="_2008 BU forecast template Q2 Ver5_20081209 4" xfId="6899" xr:uid="{00000000-0005-0000-0000-00007B010000}"/>
    <cellStyle name="_2008Budget_0724_V3" xfId="120" xr:uid="{00000000-0005-0000-0000-00007C010000}"/>
    <cellStyle name="_2008Budget_0724_V3 2" xfId="3912" xr:uid="{00000000-0005-0000-0000-00007D010000}"/>
    <cellStyle name="_2008Budget_0724_V3 3" xfId="2466" xr:uid="{00000000-0005-0000-0000-00007E010000}"/>
    <cellStyle name="_2008Budget_0724_V3 4" xfId="6027" xr:uid="{00000000-0005-0000-0000-00007F010000}"/>
    <cellStyle name="_2008-GP-MPC-LG" xfId="121" xr:uid="{00000000-0005-0000-0000-000080010000}"/>
    <cellStyle name="_2008-GP-MPC-LG 2" xfId="3913" xr:uid="{00000000-0005-0000-0000-000081010000}"/>
    <cellStyle name="_2008-GP-MPC-LG 3" xfId="2467" xr:uid="{00000000-0005-0000-0000-000082010000}"/>
    <cellStyle name="_2008-GP-MPC-LG 4" xfId="6026" xr:uid="{00000000-0005-0000-0000-000083010000}"/>
    <cellStyle name="_2008-GP-MPC-Summary_GPY" xfId="122" xr:uid="{00000000-0005-0000-0000-000084010000}"/>
    <cellStyle name="_2008-GP-MPC-Summary_GPY 2" xfId="3914" xr:uid="{00000000-0005-0000-0000-000085010000}"/>
    <cellStyle name="_2008-GP-MPC-Summary_GPY 3" xfId="2468" xr:uid="{00000000-0005-0000-0000-000086010000}"/>
    <cellStyle name="_2008-GP-MPC-Summary_GPY 4" xfId="6025" xr:uid="{00000000-0005-0000-0000-000087010000}"/>
    <cellStyle name="_2008-GP-MPC-Summary_GPY_NoCharge" xfId="123" xr:uid="{00000000-0005-0000-0000-000088010000}"/>
    <cellStyle name="_2008-GP-MPC-Summary_GPY_NoCharge 2" xfId="3915" xr:uid="{00000000-0005-0000-0000-000089010000}"/>
    <cellStyle name="_2008-GP-MPC-Summary_GPY_NoCharge 3" xfId="2469" xr:uid="{00000000-0005-0000-0000-00008A010000}"/>
    <cellStyle name="_2008-GP-MPC-Summary_GPY_NoCharge 4" xfId="6456" xr:uid="{00000000-0005-0000-0000-00008B010000}"/>
    <cellStyle name="_2008-GP-MPC-Summary-GPB" xfId="124" xr:uid="{00000000-0005-0000-0000-00008C010000}"/>
    <cellStyle name="_2008-GP-MPC-Summary-GPB 2" xfId="3916" xr:uid="{00000000-0005-0000-0000-00008D010000}"/>
    <cellStyle name="_2008-GP-MPC-Summary-GPB 3" xfId="2470" xr:uid="{00000000-0005-0000-0000-00008E010000}"/>
    <cellStyle name="_2008-GP-MPC-Summary-GPB 4" xfId="6898" xr:uid="{00000000-0005-0000-0000-00008F010000}"/>
    <cellStyle name="_2008-GP-MPC-Summary-GPB final" xfId="125" xr:uid="{00000000-0005-0000-0000-000090010000}"/>
    <cellStyle name="_2008-GP-MPC-Summary-GPB final 2" xfId="126" xr:uid="{00000000-0005-0000-0000-000091010000}"/>
    <cellStyle name="_2008-GP-MPC-Summary-GPB final 2 2" xfId="3918" xr:uid="{00000000-0005-0000-0000-000092010000}"/>
    <cellStyle name="_2008-GP-MPC-Summary-GPB final 2 3" xfId="2472" xr:uid="{00000000-0005-0000-0000-000093010000}"/>
    <cellStyle name="_2008-GP-MPC-Summary-GPB final 2 4" xfId="6457" xr:uid="{00000000-0005-0000-0000-000094010000}"/>
    <cellStyle name="_2008-GP-MPC-Summary-GPB final 3" xfId="3917" xr:uid="{00000000-0005-0000-0000-000095010000}"/>
    <cellStyle name="_2008-GP-MPC-Summary-GPB final 4" xfId="2471" xr:uid="{00000000-0005-0000-0000-000096010000}"/>
    <cellStyle name="_2008-GP-MPC-Summary-GPB final 5" xfId="6024" xr:uid="{00000000-0005-0000-0000-000097010000}"/>
    <cellStyle name="_2008-GP-MPC-Summary-GPN" xfId="127" xr:uid="{00000000-0005-0000-0000-000098010000}"/>
    <cellStyle name="_2008-GP-MPC-Summary-GPN 2" xfId="3919" xr:uid="{00000000-0005-0000-0000-000099010000}"/>
    <cellStyle name="_2008-GP-MPC-Summary-GPN 3" xfId="2473" xr:uid="{00000000-0005-0000-0000-00009A010000}"/>
    <cellStyle name="_2008-GP-MPC-Summary-GPN 4" xfId="6897" xr:uid="{00000000-0005-0000-0000-00009B010000}"/>
    <cellStyle name="_2008-GP-MPC-Summary-GPP" xfId="128" xr:uid="{00000000-0005-0000-0000-00009C010000}"/>
    <cellStyle name="_2008-GP-MPC-Summary-GPP 2" xfId="3920" xr:uid="{00000000-0005-0000-0000-00009D010000}"/>
    <cellStyle name="_2008-GP-MPC-Summary-GPP 3" xfId="2474" xr:uid="{00000000-0005-0000-0000-00009E010000}"/>
    <cellStyle name="_2008-GP-MPC-Summary-GPP 4" xfId="6023" xr:uid="{00000000-0005-0000-0000-00009F010000}"/>
    <cellStyle name="_2008-GP-MPC-Summary-GPP Final" xfId="129" xr:uid="{00000000-0005-0000-0000-0000A0010000}"/>
    <cellStyle name="_2008-GP-MPC-Summary-GPP Final 2" xfId="3921" xr:uid="{00000000-0005-0000-0000-0000A1010000}"/>
    <cellStyle name="_2008-GP-MPC-Summary-GPP final 3" xfId="130" xr:uid="{00000000-0005-0000-0000-0000A2010000}"/>
    <cellStyle name="_2008-GP-MPC-Summary-GPP final 3 2" xfId="3922" xr:uid="{00000000-0005-0000-0000-0000A3010000}"/>
    <cellStyle name="_2008-GP-MPC-Summary-GPP final 3 3" xfId="2476" xr:uid="{00000000-0005-0000-0000-0000A4010000}"/>
    <cellStyle name="_2008-GP-MPC-Summary-GPP final 3 4" xfId="6896" xr:uid="{00000000-0005-0000-0000-0000A5010000}"/>
    <cellStyle name="_2008-GP-MPC-Summary-GPP final 4" xfId="131" xr:uid="{00000000-0005-0000-0000-0000A6010000}"/>
    <cellStyle name="_2008-GP-MPC-Summary-GPP final 4 2" xfId="3923" xr:uid="{00000000-0005-0000-0000-0000A7010000}"/>
    <cellStyle name="_2008-GP-MPC-Summary-GPP final 4 3" xfId="2477" xr:uid="{00000000-0005-0000-0000-0000A8010000}"/>
    <cellStyle name="_2008-GP-MPC-Summary-GPP final 4 4" xfId="6022" xr:uid="{00000000-0005-0000-0000-0000A9010000}"/>
    <cellStyle name="_2008-GP-MPC-Summary-GPP Final 5" xfId="2475" xr:uid="{00000000-0005-0000-0000-0000AA010000}"/>
    <cellStyle name="_2008-GP-MPC-Summary-GPP Final 6" xfId="6454" xr:uid="{00000000-0005-0000-0000-0000AB010000}"/>
    <cellStyle name="_2008-GP-MPC-Summary-GPP final2" xfId="132" xr:uid="{00000000-0005-0000-0000-0000AC010000}"/>
    <cellStyle name="_2008-GP-MPC-Summary-GPP final2 2" xfId="3924" xr:uid="{00000000-0005-0000-0000-0000AD010000}"/>
    <cellStyle name="_2008-GP-MPC-Summary-GPP final2 3" xfId="2478" xr:uid="{00000000-0005-0000-0000-0000AE010000}"/>
    <cellStyle name="_2008-GP-MPC-Summary-GPP final2 4" xfId="6455" xr:uid="{00000000-0005-0000-0000-0000AF010000}"/>
    <cellStyle name="_2008-GP-MPC-Summary-GPS" xfId="133" xr:uid="{00000000-0005-0000-0000-0000B0010000}"/>
    <cellStyle name="_2008-GP-MPC-Summary-GPS 2" xfId="3925" xr:uid="{00000000-0005-0000-0000-0000B1010000}"/>
    <cellStyle name="_2008-GP-MPC-Summary-GPS 3" xfId="2479" xr:uid="{00000000-0005-0000-0000-0000B2010000}"/>
    <cellStyle name="_2008-GP-MPC-Summary-GPS 4" xfId="6895" xr:uid="{00000000-0005-0000-0000-0000B3010000}"/>
    <cellStyle name="_2008-GP-MPC-Summary-GPW" xfId="134" xr:uid="{00000000-0005-0000-0000-0000B4010000}"/>
    <cellStyle name="_2008-GP-MPC-Summary-GPW 0724" xfId="135" xr:uid="{00000000-0005-0000-0000-0000B5010000}"/>
    <cellStyle name="_2008-GP-MPC-Summary-GPW 0724 2" xfId="3927" xr:uid="{00000000-0005-0000-0000-0000B6010000}"/>
    <cellStyle name="_2008-GP-MPC-Summary-GPW 0724 3" xfId="2481" xr:uid="{00000000-0005-0000-0000-0000B7010000}"/>
    <cellStyle name="_2008-GP-MPC-Summary-GPW 0724 4" xfId="6452" xr:uid="{00000000-0005-0000-0000-0000B8010000}"/>
    <cellStyle name="_2008-GP-MPC-Summary-GPW 0725" xfId="136" xr:uid="{00000000-0005-0000-0000-0000B9010000}"/>
    <cellStyle name="_2008-GP-MPC-Summary-GPW 0725 2" xfId="3928" xr:uid="{00000000-0005-0000-0000-0000BA010000}"/>
    <cellStyle name="_2008-GP-MPC-Summary-GPW 0725 3" xfId="2482" xr:uid="{00000000-0005-0000-0000-0000BB010000}"/>
    <cellStyle name="_2008-GP-MPC-Summary-GPW 0725 4" xfId="6893" xr:uid="{00000000-0005-0000-0000-0000BC010000}"/>
    <cellStyle name="_2008-GP-MPC-Summary-GPW 2" xfId="3926" xr:uid="{00000000-0005-0000-0000-0000BD010000}"/>
    <cellStyle name="_2008-GP-MPC-Summary-GPW 3" xfId="2480" xr:uid="{00000000-0005-0000-0000-0000BE010000}"/>
    <cellStyle name="_2008-GP-MPC-Summary-GPW 4" xfId="6021" xr:uid="{00000000-0005-0000-0000-0000BF010000}"/>
    <cellStyle name="_2008-GP-MPC-Summary-GSN" xfId="137" xr:uid="{00000000-0005-0000-0000-0000C0010000}"/>
    <cellStyle name="_2008-GP-MPC-Summary-GSN 2" xfId="3929" xr:uid="{00000000-0005-0000-0000-0000C1010000}"/>
    <cellStyle name="_2008-GP-MPC-Summary-GSN 3" xfId="2483" xr:uid="{00000000-0005-0000-0000-0000C2010000}"/>
    <cellStyle name="_2008-GP-MPC-Summary-GSN 4" xfId="6453" xr:uid="{00000000-0005-0000-0000-0000C3010000}"/>
    <cellStyle name="_2008-GP-MPC-Summary-GST" xfId="138" xr:uid="{00000000-0005-0000-0000-0000C4010000}"/>
    <cellStyle name="_2008-GP-MPC-Summary-GST 2" xfId="3930" xr:uid="{00000000-0005-0000-0000-0000C5010000}"/>
    <cellStyle name="_2008-GP-MPC-Summary-GST 3" xfId="2484" xr:uid="{00000000-0005-0000-0000-0000C6010000}"/>
    <cellStyle name="_2008-GP-MPC-Summary-GST 4" xfId="6894" xr:uid="{00000000-0005-0000-0000-0000C7010000}"/>
    <cellStyle name="_2008-GP-MPC-Summary-GST final" xfId="139" xr:uid="{00000000-0005-0000-0000-0000C8010000}"/>
    <cellStyle name="_2008-GP-MPC-Summary-GST final 2" xfId="3931" xr:uid="{00000000-0005-0000-0000-0000C9010000}"/>
    <cellStyle name="_2008-GP-MPC-Summary-GST final 3" xfId="2485" xr:uid="{00000000-0005-0000-0000-0000CA010000}"/>
    <cellStyle name="_2008-GP-MPC-Summary-GST final 4" xfId="6020" xr:uid="{00000000-0005-0000-0000-0000CB010000}"/>
    <cellStyle name="_2008-GP-MPC-Summary-GST-WC&amp;Process" xfId="140" xr:uid="{00000000-0005-0000-0000-0000CC010000}"/>
    <cellStyle name="_2008-GP-MPC-Summary-GST-WC&amp;Process 2" xfId="3932" xr:uid="{00000000-0005-0000-0000-0000CD010000}"/>
    <cellStyle name="_2008-GP-MPC-Summary-GST-WC&amp;Process 3" xfId="2486" xr:uid="{00000000-0005-0000-0000-0000CE010000}"/>
    <cellStyle name="_2008-GP-MPC-Summary-GST-WC&amp;Process 4" xfId="6019" xr:uid="{00000000-0005-0000-0000-0000CF010000}"/>
    <cellStyle name="_2008-GP-MPC-Summary-GSW" xfId="141" xr:uid="{00000000-0005-0000-0000-0000D0010000}"/>
    <cellStyle name="_2008-GP-MPC-Summary-GSW 2" xfId="3933" xr:uid="{00000000-0005-0000-0000-0000D1010000}"/>
    <cellStyle name="_2008-GP-MPC-Summary-GSW 3" xfId="2487" xr:uid="{00000000-0005-0000-0000-0000D2010000}"/>
    <cellStyle name="_2008-GP-MPC-Summary-GSW 4" xfId="6018" xr:uid="{00000000-0005-0000-0000-0000D3010000}"/>
    <cellStyle name="_2008-GP-MPC-Summary-TGP" xfId="142" xr:uid="{00000000-0005-0000-0000-0000D4010000}"/>
    <cellStyle name="_2008-GP-MPC-Summary-TGP 2" xfId="3934" xr:uid="{00000000-0005-0000-0000-0000D5010000}"/>
    <cellStyle name="_2008-GP-MPC-Summary-TGP 3" xfId="2488" xr:uid="{00000000-0005-0000-0000-0000D6010000}"/>
    <cellStyle name="_2008-GP-MPC-Summary-TGP 4" xfId="6450" xr:uid="{00000000-0005-0000-0000-0000D7010000}"/>
    <cellStyle name="_2008-GP-MPC-Summary-TGP final" xfId="143" xr:uid="{00000000-0005-0000-0000-0000D8010000}"/>
    <cellStyle name="_2008-GP-MPC-Summary-TGP final 2" xfId="144" xr:uid="{00000000-0005-0000-0000-0000D9010000}"/>
    <cellStyle name="_2008-GP-MPC-Summary-TGP final 2 2" xfId="3936" xr:uid="{00000000-0005-0000-0000-0000DA010000}"/>
    <cellStyle name="_2008-GP-MPC-Summary-TGP final 2 3" xfId="2490" xr:uid="{00000000-0005-0000-0000-0000DB010000}"/>
    <cellStyle name="_2008-GP-MPC-Summary-TGP final 2 4" xfId="6017" xr:uid="{00000000-0005-0000-0000-0000DC010000}"/>
    <cellStyle name="_2008-GP-MPC-Summary-TGP final 3" xfId="145" xr:uid="{00000000-0005-0000-0000-0000DD010000}"/>
    <cellStyle name="_2008-GP-MPC-Summary-TGP final 3 2" xfId="3937" xr:uid="{00000000-0005-0000-0000-0000DE010000}"/>
    <cellStyle name="_2008-GP-MPC-Summary-TGP final 3 3" xfId="2491" xr:uid="{00000000-0005-0000-0000-0000DF010000}"/>
    <cellStyle name="_2008-GP-MPC-Summary-TGP final 3 4" xfId="6451" xr:uid="{00000000-0005-0000-0000-0000E0010000}"/>
    <cellStyle name="_2008-GP-MPC-Summary-TGP final 4" xfId="3935" xr:uid="{00000000-0005-0000-0000-0000E1010000}"/>
    <cellStyle name="_2008-GP-MPC-Summary-TGP final 5" xfId="2489" xr:uid="{00000000-0005-0000-0000-0000E2010000}"/>
    <cellStyle name="_2008-GP-MPC-Summary-TGP final 6" xfId="6892" xr:uid="{00000000-0005-0000-0000-0000E3010000}"/>
    <cellStyle name="_2008-GP-MPC-Summary-WGT" xfId="146" xr:uid="{00000000-0005-0000-0000-0000E4010000}"/>
    <cellStyle name="_2008-GP-MPC-Summary-WGT 2" xfId="3938" xr:uid="{00000000-0005-0000-0000-0000E5010000}"/>
    <cellStyle name="_2008-GP-MPC-Summary-WGT 3" xfId="2492" xr:uid="{00000000-0005-0000-0000-0000E6010000}"/>
    <cellStyle name="_2008-GP-MPC-Summary-WGT 4" xfId="6891" xr:uid="{00000000-0005-0000-0000-0000E7010000}"/>
    <cellStyle name="_2008-GP-Plant Budget" xfId="147" xr:uid="{00000000-0005-0000-0000-0000E8010000}"/>
    <cellStyle name="_2008-GP-Plant Budget 2" xfId="3939" xr:uid="{00000000-0005-0000-0000-0000E9010000}"/>
    <cellStyle name="_2008-GP-Plant Budget 3" xfId="2493" xr:uid="{00000000-0005-0000-0000-0000EA010000}"/>
    <cellStyle name="_2008-GP-Plant Budget 4" xfId="6016" xr:uid="{00000000-0005-0000-0000-0000EB010000}"/>
    <cellStyle name="_2008Q1 MPC WI Template_G - WGT Week 05" xfId="148" xr:uid="{00000000-0005-0000-0000-0000EC010000}"/>
    <cellStyle name="_2008Q1 MPC WI Template_G - WGT Week 05 2" xfId="3940" xr:uid="{00000000-0005-0000-0000-0000ED010000}"/>
    <cellStyle name="_2008Q1 MPC WI Template_G - WGT Week 05 3" xfId="2494" xr:uid="{00000000-0005-0000-0000-0000EE010000}"/>
    <cellStyle name="_2008Q1 MPC WI Template_G - WGT Week 05 4" xfId="6015" xr:uid="{00000000-0005-0000-0000-0000EF010000}"/>
    <cellStyle name="_2008Q1 MPC WI Template_G - WGT Week 11" xfId="149" xr:uid="{00000000-0005-0000-0000-0000F0010000}"/>
    <cellStyle name="_2008Q1 MPC WI Template_G - WGT Week 11 2" xfId="3941" xr:uid="{00000000-0005-0000-0000-0000F1010000}"/>
    <cellStyle name="_2008Q1 MPC WI Template_G - WGT Week 11 3" xfId="2495" xr:uid="{00000000-0005-0000-0000-0000F2010000}"/>
    <cellStyle name="_2008Q1 MPC WI Template_G - WGT Week 11 4" xfId="6448" xr:uid="{00000000-0005-0000-0000-0000F3010000}"/>
    <cellStyle name="_2008Q2 Weekly Indicator Template_G-WGT Week 4t-0107" xfId="150" xr:uid="{00000000-0005-0000-0000-0000F4010000}"/>
    <cellStyle name="_2008Q2 Weekly Indicator Template_G-WGT Week 4t-0107 2" xfId="3942" xr:uid="{00000000-0005-0000-0000-0000F5010000}"/>
    <cellStyle name="_2008Q2 Weekly Indicator Template_G-WGT Week 4t-0107 3" xfId="2496" xr:uid="{00000000-0005-0000-0000-0000F6010000}"/>
    <cellStyle name="_2008Q2 Weekly Indicator Template_G-WGT Week 4t-0107 4" xfId="6890" xr:uid="{00000000-0005-0000-0000-0000F7010000}"/>
    <cellStyle name="_2008Q2 Weekly Indicator Template_G-WGT Week 4t-0114-DU" xfId="151" xr:uid="{00000000-0005-0000-0000-0000F8010000}"/>
    <cellStyle name="_2008Q2 Weekly Indicator Template_G-WGT Week 4t-0114-DU 2" xfId="3943" xr:uid="{00000000-0005-0000-0000-0000F9010000}"/>
    <cellStyle name="_2008Q2 Weekly Indicator Template_G-WGT Week 4t-0114-DU 3" xfId="2497" xr:uid="{00000000-0005-0000-0000-0000FA010000}"/>
    <cellStyle name="_2008Q2 Weekly Indicator Template_G-WGT Week 4t-0114-DU 4" xfId="6014" xr:uid="{00000000-0005-0000-0000-0000FB010000}"/>
    <cellStyle name="_2008Q2 Weekly Indicator Template_G-WGT Week 5t-0116" xfId="152" xr:uid="{00000000-0005-0000-0000-0000FC010000}"/>
    <cellStyle name="_2008Q2 Weekly Indicator Template_G-WGT Week 5t-0116 2" xfId="3944" xr:uid="{00000000-0005-0000-0000-0000FD010000}"/>
    <cellStyle name="_2008Q2 Weekly Indicator Template_G-WGT Week 5t-0116 3" xfId="2498" xr:uid="{00000000-0005-0000-0000-0000FE010000}"/>
    <cellStyle name="_2008Q2 Weekly Indicator Template_G-WGT Week 5t-0116 4" xfId="6449" xr:uid="{00000000-0005-0000-0000-0000FF010000}"/>
    <cellStyle name="_2008Q2 Weekly Indicator Template_G-WGT Week 5t-0117-update" xfId="153" xr:uid="{00000000-0005-0000-0000-000000020000}"/>
    <cellStyle name="_2008Q2 Weekly Indicator Template_G-WGT Week 5t-0117-update 2" xfId="3945" xr:uid="{00000000-0005-0000-0000-000001020000}"/>
    <cellStyle name="_2008Q2 Weekly Indicator Template_G-WGT Week 5t-0117-update 3" xfId="2499" xr:uid="{00000000-0005-0000-0000-000002020000}"/>
    <cellStyle name="_2008Q2 Weekly Indicator Template_G-WGT Week 5t-0117-update 4" xfId="6889" xr:uid="{00000000-0005-0000-0000-000003020000}"/>
    <cellStyle name="_2008Q2 Weekly Indicator Template_G-WGT Week1" xfId="154" xr:uid="{00000000-0005-0000-0000-000004020000}"/>
    <cellStyle name="_2008Q2 Weekly Indicator Template_G-WGT Week1 2" xfId="3946" xr:uid="{00000000-0005-0000-0000-000005020000}"/>
    <cellStyle name="_2008Q2 Weekly Indicator Template_G-WGT Week1 3" xfId="2500" xr:uid="{00000000-0005-0000-0000-000006020000}"/>
    <cellStyle name="_2008Q2 Weekly Indicator Template_G-WGT Week1 4" xfId="6013" xr:uid="{00000000-0005-0000-0000-000007020000}"/>
    <cellStyle name="_2008Q2 Weekly Indicator Template_G-WGT Week9t-0216(最終上傳版)" xfId="155" xr:uid="{00000000-0005-0000-0000-000008020000}"/>
    <cellStyle name="_2008Q2 Weekly Indicator Template_G-WGT Week9t-0216(最終上傳版) 2" xfId="3947" xr:uid="{00000000-0005-0000-0000-000009020000}"/>
    <cellStyle name="_2008Q2 Weekly Indicator Template_G-WGT Week9t-0216(最終上傳版) 3" xfId="2501" xr:uid="{00000000-0005-0000-0000-00000A020000}"/>
    <cellStyle name="_2008Q2 Weekly Indicator Template_G-WGT Week9t-0216(最終上傳版) 4" xfId="6012" xr:uid="{00000000-0005-0000-0000-00000B020000}"/>
    <cellStyle name="_2008Q3MPC Forecast GP Template_LG" xfId="156" xr:uid="{00000000-0005-0000-0000-00000C020000}"/>
    <cellStyle name="_2008Q3MPC Forecast GP Template_LG 2" xfId="3948" xr:uid="{00000000-0005-0000-0000-00000D020000}"/>
    <cellStyle name="_2008Q3MPC Forecast GP Template_LG 3" xfId="2502" xr:uid="{00000000-0005-0000-0000-00000E020000}"/>
    <cellStyle name="_2008Q3MPC Forecast GP Template_LG 4" xfId="6011" xr:uid="{00000000-0005-0000-0000-00000F020000}"/>
    <cellStyle name="_2008Q4 WI Template_G-WGT-0827" xfId="157" xr:uid="{00000000-0005-0000-0000-000010020000}"/>
    <cellStyle name="_2008Q4 WI Template_G-WGT-0827 2" xfId="3949" xr:uid="{00000000-0005-0000-0000-000011020000}"/>
    <cellStyle name="_2008Q4 WI Template_G-WGT-0827 3" xfId="2503" xr:uid="{00000000-0005-0000-0000-000012020000}"/>
    <cellStyle name="_2008Q4 WI Template_G-WGT-0827 4" xfId="6010" xr:uid="{00000000-0005-0000-0000-000013020000}"/>
    <cellStyle name="_2009 MPC Lock _SGA_0430" xfId="158" xr:uid="{00000000-0005-0000-0000-000014020000}"/>
    <cellStyle name="_2009 MPC Lock _SGA_0430 2" xfId="3950" xr:uid="{00000000-0005-0000-0000-000015020000}"/>
    <cellStyle name="_2009 MPC Lock _SGA_0430 3" xfId="2504" xr:uid="{00000000-0005-0000-0000-000016020000}"/>
    <cellStyle name="_2009 MPC Lock _SGA_0430 4" xfId="6446" xr:uid="{00000000-0005-0000-0000-000017020000}"/>
    <cellStyle name="_200903-201002訂單預估" xfId="159" xr:uid="{00000000-0005-0000-0000-000018020000}"/>
    <cellStyle name="_200903-201002訂單預估 2" xfId="3951" xr:uid="{00000000-0005-0000-0000-000019020000}"/>
    <cellStyle name="_200903-201002訂單預估 3" xfId="2505" xr:uid="{00000000-0005-0000-0000-00001A020000}"/>
    <cellStyle name="_200903-201002訂單預估 4" xfId="6888" xr:uid="{00000000-0005-0000-0000-00001B020000}"/>
    <cellStyle name="_200904 MPC Forecast Template - TJ090515- for Q4 (Corollarover updated)yt (2)" xfId="160" xr:uid="{00000000-0005-0000-0000-00001C020000}"/>
    <cellStyle name="_200904 MPC Forecast Template - TJ090515- for Q4 (Corollarover updated)yt (2) 2" xfId="3952" xr:uid="{00000000-0005-0000-0000-00001D020000}"/>
    <cellStyle name="_200904 MPC Forecast Template - TJ090515- for Q4 (Corollarover updated)yt (2) 3" xfId="2506" xr:uid="{00000000-0005-0000-0000-00001E020000}"/>
    <cellStyle name="_200904 MPC Forecast Template - TJ090515- for Q4 (Corollarover updated)yt (2) 4" xfId="6009" xr:uid="{00000000-0005-0000-0000-00001F020000}"/>
    <cellStyle name="_2009-GPB-Plant Budget" xfId="161" xr:uid="{00000000-0005-0000-0000-000020020000}"/>
    <cellStyle name="_2009-GPB-Plant Budget 2" xfId="3953" xr:uid="{00000000-0005-0000-0000-000021020000}"/>
    <cellStyle name="_2009-GPB-Plant Budget 3" xfId="2507" xr:uid="{00000000-0005-0000-0000-000022020000}"/>
    <cellStyle name="_2009-GPB-Plant Budget 4" xfId="6447" xr:uid="{00000000-0005-0000-0000-000023020000}"/>
    <cellStyle name="_2009-GP-MPC-Summary-GPB" xfId="162" xr:uid="{00000000-0005-0000-0000-000024020000}"/>
    <cellStyle name="_2009-GP-MPC-Summary-GPB 2" xfId="3954" xr:uid="{00000000-0005-0000-0000-000025020000}"/>
    <cellStyle name="_2009-GP-MPC-Summary-GPB 3" xfId="2508" xr:uid="{00000000-0005-0000-0000-000026020000}"/>
    <cellStyle name="_2009-GP-MPC-Summary-GPB 4" xfId="6887" xr:uid="{00000000-0005-0000-0000-000027020000}"/>
    <cellStyle name="_2345" xfId="163" xr:uid="{00000000-0005-0000-0000-000028020000}"/>
    <cellStyle name="_2345 2" xfId="3955" xr:uid="{00000000-0005-0000-0000-000029020000}"/>
    <cellStyle name="_2345 3" xfId="2509" xr:uid="{00000000-0005-0000-0000-00002A020000}"/>
    <cellStyle name="_2345 4" xfId="6008" xr:uid="{00000000-0005-0000-0000-00002B020000}"/>
    <cellStyle name="_2379-13" xfId="164" xr:uid="{00000000-0005-0000-0000-00002C020000}"/>
    <cellStyle name="_2379-13 2" xfId="3956" xr:uid="{00000000-0005-0000-0000-00002D020000}"/>
    <cellStyle name="_2379-13 3" xfId="2510" xr:uid="{00000000-0005-0000-0000-00002E020000}"/>
    <cellStyle name="_2379-13 4" xfId="6444" xr:uid="{00000000-0005-0000-0000-00002F020000}"/>
    <cellStyle name="_2391_050503" xfId="165" xr:uid="{00000000-0005-0000-0000-000030020000}"/>
    <cellStyle name="_2391_050503 2" xfId="3957" xr:uid="{00000000-0005-0000-0000-000031020000}"/>
    <cellStyle name="_2391_050503 3" xfId="2511" xr:uid="{00000000-0005-0000-0000-000032020000}"/>
    <cellStyle name="_2391_050503 4" xfId="6920" xr:uid="{00000000-0005-0000-0000-000033020000}"/>
    <cellStyle name="_3.0_MPC_ Turnover Days_0805" xfId="166" xr:uid="{00000000-0005-0000-0000-000034020000}"/>
    <cellStyle name="_3.0_MPC_ Turnover Days_0805 2" xfId="3958" xr:uid="{00000000-0005-0000-0000-000035020000}"/>
    <cellStyle name="_3.0_MPC_ Turnover Days_0805 3" xfId="2512" xr:uid="{00000000-0005-0000-0000-000036020000}"/>
    <cellStyle name="_3.0_MPC_ Turnover Days_0805 4" xfId="6885" xr:uid="{00000000-0005-0000-0000-000037020000}"/>
    <cellStyle name="_6 MTHS' ODMs forecast_Compal Twn2" xfId="167" xr:uid="{00000000-0005-0000-0000-000038020000}"/>
    <cellStyle name="_6 MTHS' ODMs forecast_Compal Twn2 2" xfId="3959" xr:uid="{00000000-0005-0000-0000-000039020000}"/>
    <cellStyle name="_6 MTHS' ODMs forecast_Compal Twn2 3" xfId="2513" xr:uid="{00000000-0005-0000-0000-00003A020000}"/>
    <cellStyle name="_6 MTHS' ODMs forecast_Compal Twn2 4" xfId="6445" xr:uid="{00000000-0005-0000-0000-00003B020000}"/>
    <cellStyle name="_6 MTHS' ODMs forecast_Compal Twn2_Moto forecast history 04" xfId="168" xr:uid="{00000000-0005-0000-0000-00003C020000}"/>
    <cellStyle name="_6 MTHS' ODMs forecast_Compal Twn2_Moto forecast history 04 2" xfId="3960" xr:uid="{00000000-0005-0000-0000-00003D020000}"/>
    <cellStyle name="_6 MTHS' ODMs forecast_Compal Twn2_Moto forecast history 04 3" xfId="2514" xr:uid="{00000000-0005-0000-0000-00003E020000}"/>
    <cellStyle name="_6 MTHS' ODMs forecast_Compal Twn2_Moto forecast history 04 4" xfId="6886" xr:uid="{00000000-0005-0000-0000-00003F020000}"/>
    <cellStyle name="_6 MTHS' ODMs forecast_Compal Twn2_Moto forecast history 04_WK09" xfId="169" xr:uid="{00000000-0005-0000-0000-000040020000}"/>
    <cellStyle name="_6 MTHS' ODMs forecast_Compal Twn2_Moto forecast history 04_WK09 2" xfId="3961" xr:uid="{00000000-0005-0000-0000-000041020000}"/>
    <cellStyle name="_6 MTHS' ODMs forecast_Compal Twn2_Moto forecast history 04_WK09 3" xfId="2515" xr:uid="{00000000-0005-0000-0000-000042020000}"/>
    <cellStyle name="_6 MTHS' ODMs forecast_Compal Twn2_Moto forecast history 04_WK09 4" xfId="6007" xr:uid="{00000000-0005-0000-0000-000043020000}"/>
    <cellStyle name="_6 MTHS' ODMs forecast_Compal Twn2_Moto forecast history 05" xfId="170" xr:uid="{00000000-0005-0000-0000-000044020000}"/>
    <cellStyle name="_6 MTHS' ODMs forecast_Compal Twn2_Moto forecast history 05 2" xfId="3962" xr:uid="{00000000-0005-0000-0000-000045020000}"/>
    <cellStyle name="_6 MTHS' ODMs forecast_Compal Twn2_Moto forecast history 05 3" xfId="2516" xr:uid="{00000000-0005-0000-0000-000046020000}"/>
    <cellStyle name="_6 MTHS' ODMs forecast_Compal Twn2_Moto forecast history 05 4" xfId="6006" xr:uid="{00000000-0005-0000-0000-000047020000}"/>
    <cellStyle name="_6 MTHS' ODMs forecast_Compal Twn2_Moto forecast history 05_WK09" xfId="171" xr:uid="{00000000-0005-0000-0000-000048020000}"/>
    <cellStyle name="_6 MTHS' ODMs forecast_Compal Twn2_Moto forecast history 05_WK09 2" xfId="3963" xr:uid="{00000000-0005-0000-0000-000049020000}"/>
    <cellStyle name="_6 MTHS' ODMs forecast_Compal Twn2_Moto forecast history 05_WK09 3" xfId="2517" xr:uid="{00000000-0005-0000-0000-00004A020000}"/>
    <cellStyle name="_6 MTHS' ODMs forecast_Compal Twn2_Moto forecast history 05_WK09 4" xfId="6443" xr:uid="{00000000-0005-0000-0000-00004B020000}"/>
    <cellStyle name="_6 MTHS' ODMs forecast_Compal Twn2_WK09" xfId="172" xr:uid="{00000000-0005-0000-0000-00004C020000}"/>
    <cellStyle name="_6 MTHS' ODMs forecast_Compal Twn2_WK09 2" xfId="3964" xr:uid="{00000000-0005-0000-0000-00004D020000}"/>
    <cellStyle name="_6 MTHS' ODMs forecast_Compal Twn2_WK09 3" xfId="2518" xr:uid="{00000000-0005-0000-0000-00004E020000}"/>
    <cellStyle name="_6 MTHS' ODMs forecast_Compal Twn2_WK09 4" xfId="6884" xr:uid="{00000000-0005-0000-0000-00004F020000}"/>
    <cellStyle name="_6 MTHS' ODMs forecast_Compal Twn3" xfId="173" xr:uid="{00000000-0005-0000-0000-000050020000}"/>
    <cellStyle name="_6 MTHS' ODMs forecast_Compal Twn3 2" xfId="3965" xr:uid="{00000000-0005-0000-0000-000051020000}"/>
    <cellStyle name="_6 MTHS' ODMs forecast_Compal Twn3 3" xfId="2519" xr:uid="{00000000-0005-0000-0000-000052020000}"/>
    <cellStyle name="_6 MTHS' ODMs forecast_Compal Twn3 4" xfId="6005" xr:uid="{00000000-0005-0000-0000-000053020000}"/>
    <cellStyle name="_6 MTHS' ODMs forecast_Compal Twn3_Moto forecast history 04" xfId="174" xr:uid="{00000000-0005-0000-0000-000054020000}"/>
    <cellStyle name="_6 MTHS' ODMs forecast_Compal Twn3_Moto forecast history 04 2" xfId="3966" xr:uid="{00000000-0005-0000-0000-000055020000}"/>
    <cellStyle name="_6 MTHS' ODMs forecast_Compal Twn3_Moto forecast history 04 3" xfId="2520" xr:uid="{00000000-0005-0000-0000-000056020000}"/>
    <cellStyle name="_6 MTHS' ODMs forecast_Compal Twn3_Moto forecast history 04 4" xfId="6442" xr:uid="{00000000-0005-0000-0000-000057020000}"/>
    <cellStyle name="_6 MTHS' ODMs forecast_Compal Twn3_Moto forecast history 04_WK09" xfId="175" xr:uid="{00000000-0005-0000-0000-000058020000}"/>
    <cellStyle name="_6 MTHS' ODMs forecast_Compal Twn3_Moto forecast history 04_WK09 2" xfId="3967" xr:uid="{00000000-0005-0000-0000-000059020000}"/>
    <cellStyle name="_6 MTHS' ODMs forecast_Compal Twn3_Moto forecast history 04_WK09 3" xfId="2521" xr:uid="{00000000-0005-0000-0000-00005A020000}"/>
    <cellStyle name="_6 MTHS' ODMs forecast_Compal Twn3_Moto forecast history 04_WK09 4" xfId="6883" xr:uid="{00000000-0005-0000-0000-00005B020000}"/>
    <cellStyle name="_6 MTHS' ODMs forecast_Compal Twn3_Moto forecast history 05" xfId="176" xr:uid="{00000000-0005-0000-0000-00005C020000}"/>
    <cellStyle name="_6 MTHS' ODMs forecast_Compal Twn3_Moto forecast history 05 2" xfId="3968" xr:uid="{00000000-0005-0000-0000-00005D020000}"/>
    <cellStyle name="_6 MTHS' ODMs forecast_Compal Twn3_Moto forecast history 05 3" xfId="2522" xr:uid="{00000000-0005-0000-0000-00005E020000}"/>
    <cellStyle name="_6 MTHS' ODMs forecast_Compal Twn3_Moto forecast history 05 4" xfId="6004" xr:uid="{00000000-0005-0000-0000-00005F020000}"/>
    <cellStyle name="_6 MTHS' ODMs forecast_Compal Twn3_Moto forecast history 05_WK09" xfId="177" xr:uid="{00000000-0005-0000-0000-000060020000}"/>
    <cellStyle name="_6 MTHS' ODMs forecast_Compal Twn3_Moto forecast history 05_WK09 2" xfId="3969" xr:uid="{00000000-0005-0000-0000-000061020000}"/>
    <cellStyle name="_6 MTHS' ODMs forecast_Compal Twn3_Moto forecast history 05_WK09 3" xfId="2523" xr:uid="{00000000-0005-0000-0000-000062020000}"/>
    <cellStyle name="_6 MTHS' ODMs forecast_Compal Twn3_Moto forecast history 05_WK09 4" xfId="6441" xr:uid="{00000000-0005-0000-0000-000063020000}"/>
    <cellStyle name="_6 MTHS' ODMs forecast_Compal Twn3_WK09" xfId="178" xr:uid="{00000000-0005-0000-0000-000064020000}"/>
    <cellStyle name="_6 MTHS' ODMs forecast_Compal Twn3_WK09 2" xfId="3970" xr:uid="{00000000-0005-0000-0000-000065020000}"/>
    <cellStyle name="_6 MTHS' ODMs forecast_Compal Twn3_WK09 3" xfId="2524" xr:uid="{00000000-0005-0000-0000-000066020000}"/>
    <cellStyle name="_6 MTHS' ODMs forecast_Compal Twn3_WK09 4" xfId="6882" xr:uid="{00000000-0005-0000-0000-000067020000}"/>
    <cellStyle name="_7.0_MPC_Rate table comparison_0804" xfId="179" xr:uid="{00000000-0005-0000-0000-000068020000}"/>
    <cellStyle name="_7.0_MPC_Rate table comparison_0804 2" xfId="3971" xr:uid="{00000000-0005-0000-0000-000069020000}"/>
    <cellStyle name="_7.0_MPC_Rate table comparison_0804 3" xfId="2525" xr:uid="{00000000-0005-0000-0000-00006A020000}"/>
    <cellStyle name="_7.0_MPC_Rate table comparison_0804 4" xfId="6003" xr:uid="{00000000-0005-0000-0000-00006B020000}"/>
    <cellStyle name="_749B PDT list-20071115" xfId="180" xr:uid="{00000000-0005-0000-0000-00006C020000}"/>
    <cellStyle name="_749B PDT list-20071115 2" xfId="3972" xr:uid="{00000000-0005-0000-0000-00006D020000}"/>
    <cellStyle name="_749B PDT list-20071115 3" xfId="2526" xr:uid="{00000000-0005-0000-0000-00006E020000}"/>
    <cellStyle name="_749B PDT list-20071115 4" xfId="6002" xr:uid="{00000000-0005-0000-0000-00006F020000}"/>
    <cellStyle name="_8 wks demand " xfId="181" xr:uid="{00000000-0005-0000-0000-000070020000}"/>
    <cellStyle name="_8 wks demand  2" xfId="3973" xr:uid="{00000000-0005-0000-0000-000071020000}"/>
    <cellStyle name="_8 wks demand  3" xfId="2527" xr:uid="{00000000-0005-0000-0000-000072020000}"/>
    <cellStyle name="_8 wks demand  4" xfId="6001" xr:uid="{00000000-0005-0000-0000-000073020000}"/>
    <cellStyle name="_8 wks demand _8 wks supply plan wk02-1" xfId="182" xr:uid="{00000000-0005-0000-0000-000074020000}"/>
    <cellStyle name="_8 wks demand _8 wks supply plan wk02-1 2" xfId="3974" xr:uid="{00000000-0005-0000-0000-000075020000}"/>
    <cellStyle name="_8 wks demand _8 wks supply plan wk02-1 3" xfId="2528" xr:uid="{00000000-0005-0000-0000-000076020000}"/>
    <cellStyle name="_8 wks demand _8 wks supply plan wk02-1 4" xfId="6000" xr:uid="{00000000-0005-0000-0000-000077020000}"/>
    <cellStyle name="_8 wks demand _8 wks supply plan wk02-1_WK09" xfId="183" xr:uid="{00000000-0005-0000-0000-000078020000}"/>
    <cellStyle name="_8 wks demand _8 wks supply plan wk02-1_WK09 2" xfId="3975" xr:uid="{00000000-0005-0000-0000-000079020000}"/>
    <cellStyle name="_8 wks demand _8 wks supply plan wk02-1_WK09 3" xfId="2529" xr:uid="{00000000-0005-0000-0000-00007A020000}"/>
    <cellStyle name="_8 wks demand _8 wks supply plan wk02-1_WK09 4" xfId="5999" xr:uid="{00000000-0005-0000-0000-00007B020000}"/>
    <cellStyle name="_8 wks demand _8 wks supply plan wk04 to SC w04" xfId="184" xr:uid="{00000000-0005-0000-0000-00007C020000}"/>
    <cellStyle name="_8 wks demand _8 wks supply plan wk04 to SC w04 2" xfId="3976" xr:uid="{00000000-0005-0000-0000-00007D020000}"/>
    <cellStyle name="_8 wks demand _8 wks supply plan wk04 to SC w04 3" xfId="2530" xr:uid="{00000000-0005-0000-0000-00007E020000}"/>
    <cellStyle name="_8 wks demand _8 wks supply plan wk04 to SC w04 4" xfId="5998" xr:uid="{00000000-0005-0000-0000-00007F020000}"/>
    <cellStyle name="_8 wks demand _8 wks supply plan wk04 to SC w04_WK09" xfId="185" xr:uid="{00000000-0005-0000-0000-000080020000}"/>
    <cellStyle name="_8 wks demand _8 wks supply plan wk04 to SC w04_WK09 2" xfId="3977" xr:uid="{00000000-0005-0000-0000-000081020000}"/>
    <cellStyle name="_8 wks demand _8 wks supply plan wk04 to SC w04_WK09 3" xfId="2531" xr:uid="{00000000-0005-0000-0000-000082020000}"/>
    <cellStyle name="_8 wks demand _8 wks supply plan wk04 to SC w04_WK09 4" xfId="6439" xr:uid="{00000000-0005-0000-0000-000083020000}"/>
    <cellStyle name="_8 wks demand _8 wks supply plan wk05 -to SC Gloria" xfId="186" xr:uid="{00000000-0005-0000-0000-000084020000}"/>
    <cellStyle name="_8 wks demand _8 wks supply plan wk05 -to SC Gloria 2" xfId="3978" xr:uid="{00000000-0005-0000-0000-000085020000}"/>
    <cellStyle name="_8 wks demand _8 wks supply plan wk05 -to SC Gloria 3" xfId="2532" xr:uid="{00000000-0005-0000-0000-000086020000}"/>
    <cellStyle name="_8 wks demand _8 wks supply plan wk05 -to SC Gloria 4" xfId="6880" xr:uid="{00000000-0005-0000-0000-000087020000}"/>
    <cellStyle name="_8 wks demand _8 wks supply plan wk05 -to SC Gloria_WK09" xfId="187" xr:uid="{00000000-0005-0000-0000-000088020000}"/>
    <cellStyle name="_8 wks demand _8 wks supply plan wk05 -to SC Gloria_WK09 2" xfId="3979" xr:uid="{00000000-0005-0000-0000-000089020000}"/>
    <cellStyle name="_8 wks demand _8 wks supply plan wk05 -to SC Gloria_WK09 3" xfId="2533" xr:uid="{00000000-0005-0000-0000-00008A020000}"/>
    <cellStyle name="_8 wks demand _8 wks supply plan wk05 -to SC Gloria_WK09 4" xfId="6440" xr:uid="{00000000-0005-0000-0000-00008B020000}"/>
    <cellStyle name="_8 wks demand _8 wks supply plan wk05 -to SC Kenny Feb 5" xfId="188" xr:uid="{00000000-0005-0000-0000-00008C020000}"/>
    <cellStyle name="_8 wks demand _8 wks supply plan wk05 -to SC Kenny Feb 5 2" xfId="3980" xr:uid="{00000000-0005-0000-0000-00008D020000}"/>
    <cellStyle name="_8 wks demand _8 wks supply plan wk05 -to SC Kenny Feb 5 3" xfId="2534" xr:uid="{00000000-0005-0000-0000-00008E020000}"/>
    <cellStyle name="_8 wks demand _8 wks supply plan wk05 -to SC Kenny Feb 5 4" xfId="6881" xr:uid="{00000000-0005-0000-0000-00008F020000}"/>
    <cellStyle name="_8 wks demand _8 wks supply plan wk05 -to SC Kenny Feb 5_WK09" xfId="189" xr:uid="{00000000-0005-0000-0000-000090020000}"/>
    <cellStyle name="_8 wks demand _8 wks supply plan wk05 -to SC Kenny Feb 5_WK09 2" xfId="3981" xr:uid="{00000000-0005-0000-0000-000091020000}"/>
    <cellStyle name="_8 wks demand _8 wks supply plan wk05 -to SC Kenny Feb 5_WK09 3" xfId="2535" xr:uid="{00000000-0005-0000-0000-000092020000}"/>
    <cellStyle name="_8 wks demand _8 wks supply plan wk05 -to SC Kenny Feb 5_WK09 4" xfId="5997" xr:uid="{00000000-0005-0000-0000-000093020000}"/>
    <cellStyle name="_8 wks demand _8 wks supply plan wk05 -to SCLAWRENCE" xfId="190" xr:uid="{00000000-0005-0000-0000-000094020000}"/>
    <cellStyle name="_8 wks demand _8 wks supply plan wk05 -to SCLAWRENCE 2" xfId="3982" xr:uid="{00000000-0005-0000-0000-000095020000}"/>
    <cellStyle name="_8 wks demand _8 wks supply plan wk05 -to SCLAWRENCE 3" xfId="2536" xr:uid="{00000000-0005-0000-0000-000096020000}"/>
    <cellStyle name="_8 wks demand _8 wks supply plan wk05 -to SCLAWRENCE 4" xfId="5996" xr:uid="{00000000-0005-0000-0000-000097020000}"/>
    <cellStyle name="_8 wks demand _8 wks supply plan wk05 -to SCLAWRENCE_WK09" xfId="191" xr:uid="{00000000-0005-0000-0000-000098020000}"/>
    <cellStyle name="_8 wks demand _8 wks supply plan wk05 -to SCLAWRENCE_WK09 2" xfId="3983" xr:uid="{00000000-0005-0000-0000-000099020000}"/>
    <cellStyle name="_8 wks demand _8 wks supply plan wk05 -to SCLAWRENCE_WK09 3" xfId="2537" xr:uid="{00000000-0005-0000-0000-00009A020000}"/>
    <cellStyle name="_8 wks demand _8 wks supply plan wk05 -to SCLAWRENCE_WK09 4" xfId="6438" xr:uid="{00000000-0005-0000-0000-00009B020000}"/>
    <cellStyle name="_8 wks demand _8 wks supply plan wk05 -to SCLAWRENCE1" xfId="192" xr:uid="{00000000-0005-0000-0000-00009C020000}"/>
    <cellStyle name="_8 wks demand _8 wks supply plan wk05 -to SCLAWRENCE1 2" xfId="3984" xr:uid="{00000000-0005-0000-0000-00009D020000}"/>
    <cellStyle name="_8 wks demand _8 wks supply plan wk05 -to SCLAWRENCE1 3" xfId="2538" xr:uid="{00000000-0005-0000-0000-00009E020000}"/>
    <cellStyle name="_8 wks demand _8 wks supply plan wk05 -to SCLAWRENCE1 4" xfId="6879" xr:uid="{00000000-0005-0000-0000-00009F020000}"/>
    <cellStyle name="_8 wks demand _8 wks supply plan wk05 -to SCLAWRENCE1_WK09" xfId="193" xr:uid="{00000000-0005-0000-0000-0000A0020000}"/>
    <cellStyle name="_8 wks demand _8 wks supply plan wk05 -to SCLAWRENCE1_WK09 2" xfId="3985" xr:uid="{00000000-0005-0000-0000-0000A1020000}"/>
    <cellStyle name="_8 wks demand _8 wks supply plan wk05 -to SCLAWRENCE1_WK09 3" xfId="2539" xr:uid="{00000000-0005-0000-0000-0000A2020000}"/>
    <cellStyle name="_8 wks demand _8 wks supply plan wk05 -to SCLAWRENCE1_WK09 4" xfId="5995" xr:uid="{00000000-0005-0000-0000-0000A3020000}"/>
    <cellStyle name="_8 wks demand _8wks rolling demand on wk08 feb 26-2" xfId="194" xr:uid="{00000000-0005-0000-0000-0000A4020000}"/>
    <cellStyle name="_8 wks demand _8wks rolling demand on wk08 feb 26-2 2" xfId="3986" xr:uid="{00000000-0005-0000-0000-0000A5020000}"/>
    <cellStyle name="_8 wks demand _8wks rolling demand on wk08 feb 26-2 3" xfId="2540" xr:uid="{00000000-0005-0000-0000-0000A6020000}"/>
    <cellStyle name="_8 wks demand _8wks rolling demand on wk08 feb 26-2 4" xfId="6436" xr:uid="{00000000-0005-0000-0000-0000A7020000}"/>
    <cellStyle name="_8 wks demand _8wks rolling demand on wk09-SC To Planning" xfId="195" xr:uid="{00000000-0005-0000-0000-0000A8020000}"/>
    <cellStyle name="_8 wks demand _8wks rolling demand on wk09-SC To Planning 2" xfId="3987" xr:uid="{00000000-0005-0000-0000-0000A9020000}"/>
    <cellStyle name="_8 wks demand _8wks rolling demand on wk09-SC To Planning 3" xfId="2541" xr:uid="{00000000-0005-0000-0000-0000AA020000}"/>
    <cellStyle name="_8 wks demand _8wks rolling demand on wk09-SC To Planning 4" xfId="6919" xr:uid="{00000000-0005-0000-0000-0000AB020000}"/>
    <cellStyle name="_8 wks demand _8wks rolling demand on wk10 Mar.-11" xfId="196" xr:uid="{00000000-0005-0000-0000-0000AC020000}"/>
    <cellStyle name="_8 wks demand _8wks rolling demand on wk10 Mar.-11 2" xfId="3988" xr:uid="{00000000-0005-0000-0000-0000AD020000}"/>
    <cellStyle name="_8 wks demand _8wks rolling demand on wk10 Mar.-11 3" xfId="2542" xr:uid="{00000000-0005-0000-0000-0000AE020000}"/>
    <cellStyle name="_8 wks demand _8wks rolling demand on wk10 Mar.-11 4" xfId="6877" xr:uid="{00000000-0005-0000-0000-0000AF020000}"/>
    <cellStyle name="_8 wks demand _Compal 8 week demand WK01" xfId="197" xr:uid="{00000000-0005-0000-0000-0000B0020000}"/>
    <cellStyle name="_8 wks demand _Compal 8 week demand WK01 2" xfId="3989" xr:uid="{00000000-0005-0000-0000-0000B1020000}"/>
    <cellStyle name="_8 wks demand _Compal 8 week demand WK01 3" xfId="2543" xr:uid="{00000000-0005-0000-0000-0000B2020000}"/>
    <cellStyle name="_8 wks demand _Compal 8 week demand WK01 4" xfId="6437" xr:uid="{00000000-0005-0000-0000-0000B3020000}"/>
    <cellStyle name="_8 wks demand _Compal 8 week demand WK01_WK09" xfId="198" xr:uid="{00000000-0005-0000-0000-0000B4020000}"/>
    <cellStyle name="_8 wks demand _Compal 8 week demand WK01_WK09 2" xfId="3990" xr:uid="{00000000-0005-0000-0000-0000B5020000}"/>
    <cellStyle name="_8 wks demand _Compal 8 week demand WK01_WK09 3" xfId="2544" xr:uid="{00000000-0005-0000-0000-0000B6020000}"/>
    <cellStyle name="_8 wks demand _Compal 8 week demand WK01_WK09 4" xfId="6878" xr:uid="{00000000-0005-0000-0000-0000B7020000}"/>
    <cellStyle name="_8 wks demand _Compal 8 week demand WK02 fm SC" xfId="199" xr:uid="{00000000-0005-0000-0000-0000B8020000}"/>
    <cellStyle name="_8 wks demand _Compal 8 week demand WK02 fm SC 2" xfId="3991" xr:uid="{00000000-0005-0000-0000-0000B9020000}"/>
    <cellStyle name="_8 wks demand _Compal 8 week demand WK02 fm SC 3" xfId="2545" xr:uid="{00000000-0005-0000-0000-0000BA020000}"/>
    <cellStyle name="_8 wks demand _Compal 8 week demand WK02 fm SC 4" xfId="5994" xr:uid="{00000000-0005-0000-0000-0000BB020000}"/>
    <cellStyle name="_8 wks demand _Compal 8 week demand WK02 fm SC_WK09" xfId="200" xr:uid="{00000000-0005-0000-0000-0000BC020000}"/>
    <cellStyle name="_8 wks demand _Compal 8 week demand WK02 fm SC_WK09 2" xfId="3992" xr:uid="{00000000-0005-0000-0000-0000BD020000}"/>
    <cellStyle name="_8 wks demand _Compal 8 week demand WK02 fm SC_WK09 3" xfId="2546" xr:uid="{00000000-0005-0000-0000-0000BE020000}"/>
    <cellStyle name="_8 wks demand _Compal 8 week demand WK02 fm SC_WK09 4" xfId="5993" xr:uid="{00000000-0005-0000-0000-0000BF020000}"/>
    <cellStyle name="_8 wks demand _Compal 8 week demand WK03 fm SC" xfId="201" xr:uid="{00000000-0005-0000-0000-0000C0020000}"/>
    <cellStyle name="_8 wks demand _Compal 8 week demand WK03 fm SC 2" xfId="3993" xr:uid="{00000000-0005-0000-0000-0000C1020000}"/>
    <cellStyle name="_8 wks demand _Compal 8 week demand WK03 fm SC 3" xfId="2547" xr:uid="{00000000-0005-0000-0000-0000C2020000}"/>
    <cellStyle name="_8 wks demand _Compal 8 week demand WK03 fm SC 4" xfId="6435" xr:uid="{00000000-0005-0000-0000-0000C3020000}"/>
    <cellStyle name="_8 wks demand _Compal 8 week demand WK03 fm SC_WK09" xfId="202" xr:uid="{00000000-0005-0000-0000-0000C4020000}"/>
    <cellStyle name="_8 wks demand _Compal 8 week demand WK03 fm SC_WK09 2" xfId="3994" xr:uid="{00000000-0005-0000-0000-0000C5020000}"/>
    <cellStyle name="_8 wks demand _Compal 8 week demand WK03 fm SC_WK09 3" xfId="2548" xr:uid="{00000000-0005-0000-0000-0000C6020000}"/>
    <cellStyle name="_8 wks demand _Compal 8 week demand WK03 fm SC_WK09 4" xfId="6876" xr:uid="{00000000-0005-0000-0000-0000C7020000}"/>
    <cellStyle name="_8 wks demand _Compal 8 week demand WK04" xfId="203" xr:uid="{00000000-0005-0000-0000-0000C8020000}"/>
    <cellStyle name="_8 wks demand _Compal 8 week demand WK04 2" xfId="3995" xr:uid="{00000000-0005-0000-0000-0000C9020000}"/>
    <cellStyle name="_8 wks demand _Compal 8 week demand WK04 3" xfId="2549" xr:uid="{00000000-0005-0000-0000-0000CA020000}"/>
    <cellStyle name="_8 wks demand _Compal 8 week demand WK04 4" xfId="5992" xr:uid="{00000000-0005-0000-0000-0000CB020000}"/>
    <cellStyle name="_8 wks demand _Compal 8 week demand WK04_WK09" xfId="204" xr:uid="{00000000-0005-0000-0000-0000CC020000}"/>
    <cellStyle name="_8 wks demand _Compal 8 week demand WK04_WK09 2" xfId="3996" xr:uid="{00000000-0005-0000-0000-0000CD020000}"/>
    <cellStyle name="_8 wks demand _Compal 8 week demand WK04_WK09 3" xfId="2550" xr:uid="{00000000-0005-0000-0000-0000CE020000}"/>
    <cellStyle name="_8 wks demand _Compal 8 week demand WK04_WK09 4" xfId="6434" xr:uid="{00000000-0005-0000-0000-0000CF020000}"/>
    <cellStyle name="_8 wks demand _Compal 8 week demand WK51" xfId="205" xr:uid="{00000000-0005-0000-0000-0000D0020000}"/>
    <cellStyle name="_8 wks demand _Compal 8 week demand WK51 2" xfId="3997" xr:uid="{00000000-0005-0000-0000-0000D1020000}"/>
    <cellStyle name="_8 wks demand _Compal 8 week demand WK51 3" xfId="2551" xr:uid="{00000000-0005-0000-0000-0000D2020000}"/>
    <cellStyle name="_8 wks demand _Compal 8 week demand WK51 4" xfId="6875" xr:uid="{00000000-0005-0000-0000-0000D3020000}"/>
    <cellStyle name="_8 wks demand _Compal 8 week demand WK51_WK09" xfId="206" xr:uid="{00000000-0005-0000-0000-0000D4020000}"/>
    <cellStyle name="_8 wks demand _Compal 8 week demand WK51_WK09 2" xfId="3998" xr:uid="{00000000-0005-0000-0000-0000D5020000}"/>
    <cellStyle name="_8 wks demand _Compal 8 week demand WK51_WK09 3" xfId="2552" xr:uid="{00000000-0005-0000-0000-0000D6020000}"/>
    <cellStyle name="_8 wks demand _Compal 8 week demand WK51_WK09 4" xfId="5991" xr:uid="{00000000-0005-0000-0000-0000D7020000}"/>
    <cellStyle name="_8 wks demand _Compal 8 week demand WK52" xfId="207" xr:uid="{00000000-0005-0000-0000-0000D8020000}"/>
    <cellStyle name="_8 wks demand _Compal 8 week demand WK52 2" xfId="3999" xr:uid="{00000000-0005-0000-0000-0000D9020000}"/>
    <cellStyle name="_8 wks demand _Compal 8 week demand WK52 3" xfId="2553" xr:uid="{00000000-0005-0000-0000-0000DA020000}"/>
    <cellStyle name="_8 wks demand _Compal 8 week demand WK52 4" xfId="6433" xr:uid="{00000000-0005-0000-0000-0000DB020000}"/>
    <cellStyle name="_8 wks demand _Compal 8 week demand WK52_WK09" xfId="208" xr:uid="{00000000-0005-0000-0000-0000DC020000}"/>
    <cellStyle name="_8 wks demand _Compal 8 week demand WK52_WK09 2" xfId="4000" xr:uid="{00000000-0005-0000-0000-0000DD020000}"/>
    <cellStyle name="_8 wks demand _Compal 8 week demand WK52_WK09 3" xfId="2554" xr:uid="{00000000-0005-0000-0000-0000DE020000}"/>
    <cellStyle name="_8 wks demand _Compal 8 week demand WK52_WK09 4" xfId="6874" xr:uid="{00000000-0005-0000-0000-0000DF020000}"/>
    <cellStyle name="_8 wks demand _Compal 8 week supply WK51 CCI2" xfId="209" xr:uid="{00000000-0005-0000-0000-0000E0020000}"/>
    <cellStyle name="_8 wks demand _Compal 8 week supply WK51 CCI2 2" xfId="4001" xr:uid="{00000000-0005-0000-0000-0000E1020000}"/>
    <cellStyle name="_8 wks demand _Compal 8 week supply WK51 CCI2 3" xfId="2555" xr:uid="{00000000-0005-0000-0000-0000E2020000}"/>
    <cellStyle name="_8 wks demand _Compal 8 week supply WK51 CCI2 4" xfId="5990" xr:uid="{00000000-0005-0000-0000-0000E3020000}"/>
    <cellStyle name="_8 wks demand _Compal 8 week supply WK51 CCI2_WK09" xfId="210" xr:uid="{00000000-0005-0000-0000-0000E4020000}"/>
    <cellStyle name="_8 wks demand _Compal 8 week supply WK51 CCI2_WK09 2" xfId="4002" xr:uid="{00000000-0005-0000-0000-0000E5020000}"/>
    <cellStyle name="_8 wks demand _Compal 8 week supply WK51 CCI2_WK09 3" xfId="2556" xr:uid="{00000000-0005-0000-0000-0000E6020000}"/>
    <cellStyle name="_8 wks demand _Compal 8 week supply WK51 CCI2_WK09 4" xfId="6431" xr:uid="{00000000-0005-0000-0000-0000E7020000}"/>
    <cellStyle name="_8 wks demand _Compal 8 week supply WK52 CCI" xfId="211" xr:uid="{00000000-0005-0000-0000-0000E8020000}"/>
    <cellStyle name="_8 wks demand _Compal 8 week supply WK52 CCI 2" xfId="4003" xr:uid="{00000000-0005-0000-0000-0000E9020000}"/>
    <cellStyle name="_8 wks demand _Compal 8 week supply WK52 CCI 3" xfId="2557" xr:uid="{00000000-0005-0000-0000-0000EA020000}"/>
    <cellStyle name="_8 wks demand _Compal 8 week supply WK52 CCI 4" xfId="6872" xr:uid="{00000000-0005-0000-0000-0000EB020000}"/>
    <cellStyle name="_8 wks demand _Compal 8 week supply WK52 CCI Jerry" xfId="212" xr:uid="{00000000-0005-0000-0000-0000EC020000}"/>
    <cellStyle name="_8 wks demand _Compal 8 week supply WK52 CCI Jerry 2" xfId="4004" xr:uid="{00000000-0005-0000-0000-0000ED020000}"/>
    <cellStyle name="_8 wks demand _Compal 8 week supply WK52 CCI Jerry 3" xfId="2558" xr:uid="{00000000-0005-0000-0000-0000EE020000}"/>
    <cellStyle name="_8 wks demand _Compal 8 week supply WK52 CCI Jerry 4" xfId="6432" xr:uid="{00000000-0005-0000-0000-0000EF020000}"/>
    <cellStyle name="_8 wks demand _Compal 8 week supply WK52 CCI Jerry_WK09" xfId="213" xr:uid="{00000000-0005-0000-0000-0000F0020000}"/>
    <cellStyle name="_8 wks demand _Compal 8 week supply WK52 CCI Jerry_WK09 2" xfId="4005" xr:uid="{00000000-0005-0000-0000-0000F1020000}"/>
    <cellStyle name="_8 wks demand _Compal 8 week supply WK52 CCI Jerry_WK09 3" xfId="2559" xr:uid="{00000000-0005-0000-0000-0000F2020000}"/>
    <cellStyle name="_8 wks demand _Compal 8 week supply WK52 CCI Jerry_WK09 4" xfId="6873" xr:uid="{00000000-0005-0000-0000-0000F3020000}"/>
    <cellStyle name="_8 wks demand _Compal 8 week supply WK52 CCI_WK09" xfId="214" xr:uid="{00000000-0005-0000-0000-0000F4020000}"/>
    <cellStyle name="_8 wks demand _Compal 8 week supply WK52 CCI_WK09 2" xfId="4006" xr:uid="{00000000-0005-0000-0000-0000F5020000}"/>
    <cellStyle name="_8 wks demand _Compal 8 week supply WK52 CCI_WK09 3" xfId="2560" xr:uid="{00000000-0005-0000-0000-0000F6020000}"/>
    <cellStyle name="_8 wks demand _Compal 8 week supply WK52 CCI_WK09 4" xfId="5989" xr:uid="{00000000-0005-0000-0000-0000F7020000}"/>
    <cellStyle name="_8 wks demand _Compal 8 wks supply plan wk03" xfId="215" xr:uid="{00000000-0005-0000-0000-0000F8020000}"/>
    <cellStyle name="_8 wks demand _Compal 8 wks supply plan wk03 2" xfId="4007" xr:uid="{00000000-0005-0000-0000-0000F9020000}"/>
    <cellStyle name="_8 wks demand _Compal 8 wks supply plan wk03 3" xfId="2561" xr:uid="{00000000-0005-0000-0000-0000FA020000}"/>
    <cellStyle name="_8 wks demand _Compal 8 wks supply plan wk03 4" xfId="5988" xr:uid="{00000000-0005-0000-0000-0000FB020000}"/>
    <cellStyle name="_8 wks demand _Compal 8 wks supply plan wk03_WK09" xfId="216" xr:uid="{00000000-0005-0000-0000-0000FC020000}"/>
    <cellStyle name="_8 wks demand _Compal 8 wks supply plan wk03_WK09 2" xfId="4008" xr:uid="{00000000-0005-0000-0000-0000FD020000}"/>
    <cellStyle name="_8 wks demand _Compal 8 wks supply plan wk03_WK09 3" xfId="2562" xr:uid="{00000000-0005-0000-0000-0000FE020000}"/>
    <cellStyle name="_8 wks demand _Compal 8 wks supply plan wk03_WK09 4" xfId="6429" xr:uid="{00000000-0005-0000-0000-0000FF020000}"/>
    <cellStyle name="_8 wks demand _Compal demand details Jan 24" xfId="217" xr:uid="{00000000-0005-0000-0000-000000030000}"/>
    <cellStyle name="_8 wks demand _Compal demand details Jan 24 2" xfId="4009" xr:uid="{00000000-0005-0000-0000-000001030000}"/>
    <cellStyle name="_8 wks demand _Compal demand details Jan 24 3" xfId="2563" xr:uid="{00000000-0005-0000-0000-000002030000}"/>
    <cellStyle name="_8 wks demand _Compal demand details Jan 24 4" xfId="6870" xr:uid="{00000000-0005-0000-0000-000003030000}"/>
    <cellStyle name="_8 wks demand _Compal demand details Jan 24_WK09" xfId="218" xr:uid="{00000000-0005-0000-0000-000004030000}"/>
    <cellStyle name="_8 wks demand _Compal demand details Jan 24_WK09 2" xfId="4010" xr:uid="{00000000-0005-0000-0000-000005030000}"/>
    <cellStyle name="_8 wks demand _Compal demand details Jan 24_WK09 3" xfId="2564" xr:uid="{00000000-0005-0000-0000-000006030000}"/>
    <cellStyle name="_8 wks demand _Compal demand details Jan 24_WK09 4" xfId="6430" xr:uid="{00000000-0005-0000-0000-000007030000}"/>
    <cellStyle name="_8 wks demand _Moto forecast history 04" xfId="219" xr:uid="{00000000-0005-0000-0000-000008030000}"/>
    <cellStyle name="_8 wks demand _Moto forecast history 04 2" xfId="4011" xr:uid="{00000000-0005-0000-0000-000009030000}"/>
    <cellStyle name="_8 wks demand _Moto forecast history 04 3" xfId="2565" xr:uid="{00000000-0005-0000-0000-00000A030000}"/>
    <cellStyle name="_8 wks demand _Moto forecast history 04 4" xfId="6871" xr:uid="{00000000-0005-0000-0000-00000B030000}"/>
    <cellStyle name="_8 wks demand _Moto forecast history 04_WK09" xfId="220" xr:uid="{00000000-0005-0000-0000-00000C030000}"/>
    <cellStyle name="_8 wks demand _Moto forecast history 04_WK09 2" xfId="4012" xr:uid="{00000000-0005-0000-0000-00000D030000}"/>
    <cellStyle name="_8 wks demand _Moto forecast history 04_WK09 3" xfId="2566" xr:uid="{00000000-0005-0000-0000-00000E030000}"/>
    <cellStyle name="_8 wks demand _Moto forecast history 04_WK09 4" xfId="5987" xr:uid="{00000000-0005-0000-0000-00000F030000}"/>
    <cellStyle name="_8 wks demand _Moto forecast history 05" xfId="221" xr:uid="{00000000-0005-0000-0000-000010030000}"/>
    <cellStyle name="_8 wks demand _Moto forecast history 05 2" xfId="4013" xr:uid="{00000000-0005-0000-0000-000011030000}"/>
    <cellStyle name="_8 wks demand _Moto forecast history 05 3" xfId="2567" xr:uid="{00000000-0005-0000-0000-000012030000}"/>
    <cellStyle name="_8 wks demand _Moto forecast history 05 4" xfId="5986" xr:uid="{00000000-0005-0000-0000-000013030000}"/>
    <cellStyle name="_8 wks demand _Moto forecast history 05_WK09" xfId="222" xr:uid="{00000000-0005-0000-0000-000014030000}"/>
    <cellStyle name="_8 wks demand _Moto forecast history 05_WK09 2" xfId="4014" xr:uid="{00000000-0005-0000-0000-000015030000}"/>
    <cellStyle name="_8 wks demand _Moto forecast history 05_WK09 3" xfId="2568" xr:uid="{00000000-0005-0000-0000-000016030000}"/>
    <cellStyle name="_8 wks demand _Moto forecast history 05_WK09 4" xfId="6428" xr:uid="{00000000-0005-0000-0000-000017030000}"/>
    <cellStyle name="_8 wks demand _WK09" xfId="223" xr:uid="{00000000-0005-0000-0000-000018030000}"/>
    <cellStyle name="_8 wks demand _WK09 2" xfId="4015" xr:uid="{00000000-0005-0000-0000-000019030000}"/>
    <cellStyle name="_8 wks demand _WK09 3" xfId="2569" xr:uid="{00000000-0005-0000-0000-00001A030000}"/>
    <cellStyle name="_8 wks demand _WK09 4" xfId="6869" xr:uid="{00000000-0005-0000-0000-00001B030000}"/>
    <cellStyle name="_8 wks supply plan wk02-1" xfId="224" xr:uid="{00000000-0005-0000-0000-00001C030000}"/>
    <cellStyle name="_8 wks supply plan wk02-1 2" xfId="4016" xr:uid="{00000000-0005-0000-0000-00001D030000}"/>
    <cellStyle name="_8 wks supply plan wk02-1 3" xfId="2570" xr:uid="{00000000-0005-0000-0000-00001E030000}"/>
    <cellStyle name="_8 wks supply plan wk02-1 4" xfId="5985" xr:uid="{00000000-0005-0000-0000-00001F030000}"/>
    <cellStyle name="_8 wks supply plan wk02-1_WK09" xfId="225" xr:uid="{00000000-0005-0000-0000-000020030000}"/>
    <cellStyle name="_8 wks supply plan wk02-1_WK09 2" xfId="4017" xr:uid="{00000000-0005-0000-0000-000021030000}"/>
    <cellStyle name="_8 wks supply plan wk02-1_WK09 3" xfId="2571" xr:uid="{00000000-0005-0000-0000-000022030000}"/>
    <cellStyle name="_8 wks supply plan wk02-1_WK09 4" xfId="6426" xr:uid="{00000000-0005-0000-0000-000023030000}"/>
    <cellStyle name="_8 wks supply plan wk04 to SC w04" xfId="226" xr:uid="{00000000-0005-0000-0000-000024030000}"/>
    <cellStyle name="_8 wks supply plan wk04 to SC w04 2" xfId="4018" xr:uid="{00000000-0005-0000-0000-000025030000}"/>
    <cellStyle name="_8 wks supply plan wk04 to SC w04 3" xfId="2572" xr:uid="{00000000-0005-0000-0000-000026030000}"/>
    <cellStyle name="_8 wks supply plan wk04 to SC w04 4" xfId="6867" xr:uid="{00000000-0005-0000-0000-000027030000}"/>
    <cellStyle name="_8 wks supply plan wk04 to SC w04_WK09" xfId="227" xr:uid="{00000000-0005-0000-0000-000028030000}"/>
    <cellStyle name="_8 wks supply plan wk04 to SC w04_WK09 2" xfId="4019" xr:uid="{00000000-0005-0000-0000-000029030000}"/>
    <cellStyle name="_8 wks supply plan wk04 to SC w04_WK09 3" xfId="2573" xr:uid="{00000000-0005-0000-0000-00002A030000}"/>
    <cellStyle name="_8 wks supply plan wk04 to SC w04_WK09 4" xfId="6427" xr:uid="{00000000-0005-0000-0000-00002B030000}"/>
    <cellStyle name="_8 wks supply plan wk05 -to SC Gloria" xfId="228" xr:uid="{00000000-0005-0000-0000-00002C030000}"/>
    <cellStyle name="_8 wks supply plan wk05 -to SC Gloria 2" xfId="4020" xr:uid="{00000000-0005-0000-0000-00002D030000}"/>
    <cellStyle name="_8 wks supply plan wk05 -to SC Gloria 3" xfId="2574" xr:uid="{00000000-0005-0000-0000-00002E030000}"/>
    <cellStyle name="_8 wks supply plan wk05 -to SC Gloria 4" xfId="6868" xr:uid="{00000000-0005-0000-0000-00002F030000}"/>
    <cellStyle name="_8 wks supply plan wk05 -to SC Gloria_WK09" xfId="229" xr:uid="{00000000-0005-0000-0000-000030030000}"/>
    <cellStyle name="_8 wks supply plan wk05 -to SC Gloria_WK09 2" xfId="4021" xr:uid="{00000000-0005-0000-0000-000031030000}"/>
    <cellStyle name="_8 wks supply plan wk05 -to SC Gloria_WK09 3" xfId="2575" xr:uid="{00000000-0005-0000-0000-000032030000}"/>
    <cellStyle name="_8 wks supply plan wk05 -to SC Gloria_WK09 4" xfId="5984" xr:uid="{00000000-0005-0000-0000-000033030000}"/>
    <cellStyle name="_8 wks supply plan wk05 -to SC Kenny Feb 5" xfId="230" xr:uid="{00000000-0005-0000-0000-000034030000}"/>
    <cellStyle name="_8 wks supply plan wk05 -to SC Kenny Feb 5 2" xfId="4022" xr:uid="{00000000-0005-0000-0000-000035030000}"/>
    <cellStyle name="_8 wks supply plan wk05 -to SC Kenny Feb 5 3" xfId="2576" xr:uid="{00000000-0005-0000-0000-000036030000}"/>
    <cellStyle name="_8 wks supply plan wk05 -to SC Kenny Feb 5 4" xfId="5983" xr:uid="{00000000-0005-0000-0000-000037030000}"/>
    <cellStyle name="_8 wks supply plan wk05 -to SC Kenny Feb 5_WK09" xfId="231" xr:uid="{00000000-0005-0000-0000-000038030000}"/>
    <cellStyle name="_8 wks supply plan wk05 -to SC Kenny Feb 5_WK09 2" xfId="4023" xr:uid="{00000000-0005-0000-0000-000039030000}"/>
    <cellStyle name="_8 wks supply plan wk05 -to SC Kenny Feb 5_WK09 3" xfId="2577" xr:uid="{00000000-0005-0000-0000-00003A030000}"/>
    <cellStyle name="_8 wks supply plan wk05 -to SC Kenny Feb 5_WK09 4" xfId="6424" xr:uid="{00000000-0005-0000-0000-00003B030000}"/>
    <cellStyle name="_8 wks supply plan wk05 -to SCLAWRENCE" xfId="232" xr:uid="{00000000-0005-0000-0000-00003C030000}"/>
    <cellStyle name="_8 wks supply plan wk05 -to SCLAWRENCE 2" xfId="4024" xr:uid="{00000000-0005-0000-0000-00003D030000}"/>
    <cellStyle name="_8 wks supply plan wk05 -to SCLAWRENCE 3" xfId="2578" xr:uid="{00000000-0005-0000-0000-00003E030000}"/>
    <cellStyle name="_8 wks supply plan wk05 -to SCLAWRENCE 4" xfId="6865" xr:uid="{00000000-0005-0000-0000-00003F030000}"/>
    <cellStyle name="_8 wks supply plan wk05 -to SCLAWRENCE_WK09" xfId="233" xr:uid="{00000000-0005-0000-0000-000040030000}"/>
    <cellStyle name="_8 wks supply plan wk05 -to SCLAWRENCE_WK09 2" xfId="4025" xr:uid="{00000000-0005-0000-0000-000041030000}"/>
    <cellStyle name="_8 wks supply plan wk05 -to SCLAWRENCE_WK09 3" xfId="2579" xr:uid="{00000000-0005-0000-0000-000042030000}"/>
    <cellStyle name="_8 wks supply plan wk05 -to SCLAWRENCE_WK09 4" xfId="6425" xr:uid="{00000000-0005-0000-0000-000043030000}"/>
    <cellStyle name="_8 wks supply plan wk05 -to SCLAWRENCE1" xfId="234" xr:uid="{00000000-0005-0000-0000-000044030000}"/>
    <cellStyle name="_8 wks supply plan wk05 -to SCLAWRENCE1 2" xfId="4026" xr:uid="{00000000-0005-0000-0000-000045030000}"/>
    <cellStyle name="_8 wks supply plan wk05 -to SCLAWRENCE1 3" xfId="2580" xr:uid="{00000000-0005-0000-0000-000046030000}"/>
    <cellStyle name="_8 wks supply plan wk05 -to SCLAWRENCE1 4" xfId="6866" xr:uid="{00000000-0005-0000-0000-000047030000}"/>
    <cellStyle name="_8 wks supply plan wk05 -to SCLAWRENCE1_WK09" xfId="235" xr:uid="{00000000-0005-0000-0000-000048030000}"/>
    <cellStyle name="_8 wks supply plan wk05 -to SCLAWRENCE1_WK09 2" xfId="4027" xr:uid="{00000000-0005-0000-0000-000049030000}"/>
    <cellStyle name="_8 wks supply plan wk05 -to SCLAWRENCE1_WK09 3" xfId="2581" xr:uid="{00000000-0005-0000-0000-00004A030000}"/>
    <cellStyle name="_8 wks supply plan wk05 -to SCLAWRENCE1_WK09 4" xfId="5982" xr:uid="{00000000-0005-0000-0000-00004B030000}"/>
    <cellStyle name="_8wks rolling demand on wk08 feb 26-2" xfId="236" xr:uid="{00000000-0005-0000-0000-00004C030000}"/>
    <cellStyle name="_8wks rolling demand on wk08 feb 26-2 2" xfId="4028" xr:uid="{00000000-0005-0000-0000-00004D030000}"/>
    <cellStyle name="_8wks rolling demand on wk08 feb 26-2 3" xfId="2582" xr:uid="{00000000-0005-0000-0000-00004E030000}"/>
    <cellStyle name="_8wks rolling demand on wk08 feb 26-2 4" xfId="5981" xr:uid="{00000000-0005-0000-0000-00004F030000}"/>
    <cellStyle name="_8wks rolling demand on wk09-SC To Planning" xfId="237" xr:uid="{00000000-0005-0000-0000-000050030000}"/>
    <cellStyle name="_8wks rolling demand on wk09-SC To Planning 2" xfId="4029" xr:uid="{00000000-0005-0000-0000-000051030000}"/>
    <cellStyle name="_8wks rolling demand on wk09-SC To Planning 3" xfId="2583" xr:uid="{00000000-0005-0000-0000-000052030000}"/>
    <cellStyle name="_8wks rolling demand on wk09-SC To Planning 4" xfId="6423" xr:uid="{00000000-0005-0000-0000-000053030000}"/>
    <cellStyle name="_8wks rolling demand on wk10 Mar.-11" xfId="238" xr:uid="{00000000-0005-0000-0000-000054030000}"/>
    <cellStyle name="_8wks rolling demand on wk10 Mar.-11 2" xfId="4030" xr:uid="{00000000-0005-0000-0000-000055030000}"/>
    <cellStyle name="_8wks rolling demand on wk10 Mar.-11 3" xfId="2584" xr:uid="{00000000-0005-0000-0000-000056030000}"/>
    <cellStyle name="_8wks rolling demand on wk10 Mar.-11 4" xfId="6864" xr:uid="{00000000-0005-0000-0000-000057030000}"/>
    <cellStyle name="_A2 Daily report_070511" xfId="239" xr:uid="{00000000-0005-0000-0000-000058030000}"/>
    <cellStyle name="_A2 Daily report_070511 2" xfId="4031" xr:uid="{00000000-0005-0000-0000-000059030000}"/>
    <cellStyle name="_A2 Daily report_070511 3" xfId="2585" xr:uid="{00000000-0005-0000-0000-00005A030000}"/>
    <cellStyle name="_A2 Daily report_070511 4" xfId="5980" xr:uid="{00000000-0005-0000-0000-00005B030000}"/>
    <cellStyle name="_A2 Daily report_070514" xfId="240" xr:uid="{00000000-0005-0000-0000-00005C030000}"/>
    <cellStyle name="_A2 Daily report_070514 2" xfId="4032" xr:uid="{00000000-0005-0000-0000-00005D030000}"/>
    <cellStyle name="_A2 Daily report_070514 3" xfId="2586" xr:uid="{00000000-0005-0000-0000-00005E030000}"/>
    <cellStyle name="_A2 Daily report_070514 4" xfId="5979" xr:uid="{00000000-0005-0000-0000-00005F030000}"/>
    <cellStyle name="_A2 Daily report_070515" xfId="241" xr:uid="{00000000-0005-0000-0000-000060030000}"/>
    <cellStyle name="_A2 Daily report_070515 2" xfId="4033" xr:uid="{00000000-0005-0000-0000-000061030000}"/>
    <cellStyle name="_A2 Daily report_070515 3" xfId="2587" xr:uid="{00000000-0005-0000-0000-000062030000}"/>
    <cellStyle name="_A2 Daily report_070515 4" xfId="5978" xr:uid="{00000000-0005-0000-0000-000063030000}"/>
    <cellStyle name="_A2 Daily report_070516" xfId="242" xr:uid="{00000000-0005-0000-0000-000064030000}"/>
    <cellStyle name="_A2 Daily report_070516 2" xfId="4034" xr:uid="{00000000-0005-0000-0000-000065030000}"/>
    <cellStyle name="_A2 Daily report_070516 3" xfId="2588" xr:uid="{00000000-0005-0000-0000-000066030000}"/>
    <cellStyle name="_A2 Daily report_070516 4" xfId="6422" xr:uid="{00000000-0005-0000-0000-000067030000}"/>
    <cellStyle name="_A2 Daily report_070517" xfId="243" xr:uid="{00000000-0005-0000-0000-000068030000}"/>
    <cellStyle name="_A2 Daily report_070517 2" xfId="4035" xr:uid="{00000000-0005-0000-0000-000069030000}"/>
    <cellStyle name="_A2 Daily report_070517 3" xfId="2589" xr:uid="{00000000-0005-0000-0000-00006A030000}"/>
    <cellStyle name="_A2 Daily report_070517 4" xfId="6863" xr:uid="{00000000-0005-0000-0000-00006B030000}"/>
    <cellStyle name="_A2 Daily report_070518" xfId="244" xr:uid="{00000000-0005-0000-0000-00006C030000}"/>
    <cellStyle name="_A2 Daily report_070518 2" xfId="4036" xr:uid="{00000000-0005-0000-0000-00006D030000}"/>
    <cellStyle name="_A2 Daily report_070518 3" xfId="2590" xr:uid="{00000000-0005-0000-0000-00006E030000}"/>
    <cellStyle name="_A2 Daily report_070518 4" xfId="5977" xr:uid="{00000000-0005-0000-0000-00006F030000}"/>
    <cellStyle name="_A2 Daily report_070521" xfId="245" xr:uid="{00000000-0005-0000-0000-000070030000}"/>
    <cellStyle name="_A2 Daily report_070521 2" xfId="4037" xr:uid="{00000000-0005-0000-0000-000071030000}"/>
    <cellStyle name="_A2 Daily report_070521 3" xfId="2591" xr:uid="{00000000-0005-0000-0000-000072030000}"/>
    <cellStyle name="_A2 Daily report_070521 4" xfId="6421" xr:uid="{00000000-0005-0000-0000-000073030000}"/>
    <cellStyle name="_A2 Daily report_070522" xfId="246" xr:uid="{00000000-0005-0000-0000-000074030000}"/>
    <cellStyle name="_A2 Daily report_070522 2" xfId="4038" xr:uid="{00000000-0005-0000-0000-000075030000}"/>
    <cellStyle name="_A2 Daily report_070522 3" xfId="2592" xr:uid="{00000000-0005-0000-0000-000076030000}"/>
    <cellStyle name="_A2 Daily report_070522 4" xfId="6862" xr:uid="{00000000-0005-0000-0000-000077030000}"/>
    <cellStyle name="_A2 Daily report_070525" xfId="247" xr:uid="{00000000-0005-0000-0000-000078030000}"/>
    <cellStyle name="_A2 Daily report_070525 2" xfId="4039" xr:uid="{00000000-0005-0000-0000-000079030000}"/>
    <cellStyle name="_A2 Daily report_070525 3" xfId="2593" xr:uid="{00000000-0005-0000-0000-00007A030000}"/>
    <cellStyle name="_A2 Daily report_070525 4" xfId="5976" xr:uid="{00000000-0005-0000-0000-00007B030000}"/>
    <cellStyle name="_A2 Daily report_070529" xfId="248" xr:uid="{00000000-0005-0000-0000-00007C030000}"/>
    <cellStyle name="_A2 Daily report_070529 2" xfId="4040" xr:uid="{00000000-0005-0000-0000-00007D030000}"/>
    <cellStyle name="_A2 Daily report_070529 3" xfId="2594" xr:uid="{00000000-0005-0000-0000-00007E030000}"/>
    <cellStyle name="_A2 Daily report_070529 4" xfId="5975" xr:uid="{00000000-0005-0000-0000-00007F030000}"/>
    <cellStyle name="_A2 Daily report_070604(1)" xfId="249" xr:uid="{00000000-0005-0000-0000-000080030000}"/>
    <cellStyle name="_A2 Daily report_070604(1) 2" xfId="4041" xr:uid="{00000000-0005-0000-0000-000081030000}"/>
    <cellStyle name="_A2 Daily report_070604(1) 3" xfId="2595" xr:uid="{00000000-0005-0000-0000-000082030000}"/>
    <cellStyle name="_A2 Daily report_070604(1) 4" xfId="5974" xr:uid="{00000000-0005-0000-0000-000083030000}"/>
    <cellStyle name="_A2 Daily report_070605" xfId="250" xr:uid="{00000000-0005-0000-0000-000084030000}"/>
    <cellStyle name="_A2 Daily report_070605 2" xfId="4042" xr:uid="{00000000-0005-0000-0000-000085030000}"/>
    <cellStyle name="_A2 Daily report_070605 3" xfId="2596" xr:uid="{00000000-0005-0000-0000-000086030000}"/>
    <cellStyle name="_A2 Daily report_070605 4" xfId="5973" xr:uid="{00000000-0005-0000-0000-000087030000}"/>
    <cellStyle name="_A2 Daily report_070606" xfId="251" xr:uid="{00000000-0005-0000-0000-000088030000}"/>
    <cellStyle name="_A2 Daily report_070606 2" xfId="4043" xr:uid="{00000000-0005-0000-0000-000089030000}"/>
    <cellStyle name="_A2 Daily report_070606 3" xfId="2597" xr:uid="{00000000-0005-0000-0000-00008A030000}"/>
    <cellStyle name="_A2 Daily report_070606 4" xfId="5972" xr:uid="{00000000-0005-0000-0000-00008B030000}"/>
    <cellStyle name="_A2 Daily report_070608" xfId="252" xr:uid="{00000000-0005-0000-0000-00008C030000}"/>
    <cellStyle name="_A2 Daily report_070608 2" xfId="4044" xr:uid="{00000000-0005-0000-0000-00008D030000}"/>
    <cellStyle name="_A2 Daily report_070608 3" xfId="2598" xr:uid="{00000000-0005-0000-0000-00008E030000}"/>
    <cellStyle name="_A2 Daily report_070608 4" xfId="5971" xr:uid="{00000000-0005-0000-0000-00008F030000}"/>
    <cellStyle name="_A2 Daily report_070612" xfId="253" xr:uid="{00000000-0005-0000-0000-000090030000}"/>
    <cellStyle name="_A2 Daily report_070612 2" xfId="4045" xr:uid="{00000000-0005-0000-0000-000091030000}"/>
    <cellStyle name="_A2 Daily report_070612 3" xfId="2599" xr:uid="{00000000-0005-0000-0000-000092030000}"/>
    <cellStyle name="_A2 Daily report_070612 4" xfId="5970" xr:uid="{00000000-0005-0000-0000-000093030000}"/>
    <cellStyle name="_A2 Daily report_070613" xfId="254" xr:uid="{00000000-0005-0000-0000-000094030000}"/>
    <cellStyle name="_A2 Daily report_070613 2" xfId="4046" xr:uid="{00000000-0005-0000-0000-000095030000}"/>
    <cellStyle name="_A2 Daily report_070613 3" xfId="2600" xr:uid="{00000000-0005-0000-0000-000096030000}"/>
    <cellStyle name="_A2 Daily report_070613 4" xfId="5969" xr:uid="{00000000-0005-0000-0000-000097030000}"/>
    <cellStyle name="_A2 Daily report_070622" xfId="255" xr:uid="{00000000-0005-0000-0000-000098030000}"/>
    <cellStyle name="_A2 Daily report_070622 2" xfId="4047" xr:uid="{00000000-0005-0000-0000-000099030000}"/>
    <cellStyle name="_A2 Daily report_070622 3" xfId="2601" xr:uid="{00000000-0005-0000-0000-00009A030000}"/>
    <cellStyle name="_A2 Daily report_070622 4" xfId="5968" xr:uid="{00000000-0005-0000-0000-00009B030000}"/>
    <cellStyle name="_A3 Daily report_070511" xfId="256" xr:uid="{00000000-0005-0000-0000-00009C030000}"/>
    <cellStyle name="_A3 Daily report_070511 2" xfId="4048" xr:uid="{00000000-0005-0000-0000-00009D030000}"/>
    <cellStyle name="_A3 Daily report_070511 3" xfId="2602" xr:uid="{00000000-0005-0000-0000-00009E030000}"/>
    <cellStyle name="_A3 Daily report_070511 4" xfId="6420" xr:uid="{00000000-0005-0000-0000-00009F030000}"/>
    <cellStyle name="_A3 Daily report_070525" xfId="257" xr:uid="{00000000-0005-0000-0000-0000A0030000}"/>
    <cellStyle name="_A3 Daily report_070525 2" xfId="4049" xr:uid="{00000000-0005-0000-0000-0000A1030000}"/>
    <cellStyle name="_A3 Daily report_070525 3" xfId="2603" xr:uid="{00000000-0005-0000-0000-0000A2030000}"/>
    <cellStyle name="_A3 Daily report_070525 4" xfId="6861" xr:uid="{00000000-0005-0000-0000-0000A3030000}"/>
    <cellStyle name="_A3 Daily report_070529" xfId="258" xr:uid="{00000000-0005-0000-0000-0000A4030000}"/>
    <cellStyle name="_A3 Daily report_070529 2" xfId="4050" xr:uid="{00000000-0005-0000-0000-0000A5030000}"/>
    <cellStyle name="_A3 Daily report_070529 3" xfId="2604" xr:uid="{00000000-0005-0000-0000-0000A6030000}"/>
    <cellStyle name="_A3 Daily report_070529 4" xfId="5967" xr:uid="{00000000-0005-0000-0000-0000A7030000}"/>
    <cellStyle name="_A3 Daily report_070604" xfId="259" xr:uid="{00000000-0005-0000-0000-0000A8030000}"/>
    <cellStyle name="_A3 Daily report_070604 2" xfId="4051" xr:uid="{00000000-0005-0000-0000-0000A9030000}"/>
    <cellStyle name="_A3 Daily report_070604 3" xfId="2605" xr:uid="{00000000-0005-0000-0000-0000AA030000}"/>
    <cellStyle name="_A3 Daily report_070604 4" xfId="6419" xr:uid="{00000000-0005-0000-0000-0000AB030000}"/>
    <cellStyle name="_A3 Daily report_070606" xfId="260" xr:uid="{00000000-0005-0000-0000-0000AC030000}"/>
    <cellStyle name="_A3 Daily report_070606 2" xfId="4052" xr:uid="{00000000-0005-0000-0000-0000AD030000}"/>
    <cellStyle name="_A3 Daily report_070606 3" xfId="2606" xr:uid="{00000000-0005-0000-0000-0000AE030000}"/>
    <cellStyle name="_A3 Daily report_070606 4" xfId="6860" xr:uid="{00000000-0005-0000-0000-0000AF030000}"/>
    <cellStyle name="_A3 Daily report_070608" xfId="261" xr:uid="{00000000-0005-0000-0000-0000B0030000}"/>
    <cellStyle name="_A3 Daily report_070608 2" xfId="4053" xr:uid="{00000000-0005-0000-0000-0000B1030000}"/>
    <cellStyle name="_A3 Daily report_070608 3" xfId="2607" xr:uid="{00000000-0005-0000-0000-0000B2030000}"/>
    <cellStyle name="_A3 Daily report_070608 4" xfId="5966" xr:uid="{00000000-0005-0000-0000-0000B3030000}"/>
    <cellStyle name="_A3 Daily report_070612" xfId="262" xr:uid="{00000000-0005-0000-0000-0000B4030000}"/>
    <cellStyle name="_A3 Daily report_070612 2" xfId="4054" xr:uid="{00000000-0005-0000-0000-0000B5030000}"/>
    <cellStyle name="_A3 Daily report_070612 3" xfId="2608" xr:uid="{00000000-0005-0000-0000-0000B6030000}"/>
    <cellStyle name="_A3 Daily report_070612 4" xfId="5965" xr:uid="{00000000-0005-0000-0000-0000B7030000}"/>
    <cellStyle name="_A3 Daily report_070613" xfId="263" xr:uid="{00000000-0005-0000-0000-0000B8030000}"/>
    <cellStyle name="_A3 Daily report_070613 2" xfId="4055" xr:uid="{00000000-0005-0000-0000-0000B9030000}"/>
    <cellStyle name="_A3 Daily report_070613 3" xfId="2609" xr:uid="{00000000-0005-0000-0000-0000BA030000}"/>
    <cellStyle name="_A3 Daily report_070613 4" xfId="5964" xr:uid="{00000000-0005-0000-0000-0000BB030000}"/>
    <cellStyle name="_A3 Daily report_070622" xfId="264" xr:uid="{00000000-0005-0000-0000-0000BC030000}"/>
    <cellStyle name="_A3 Daily report_070622 2" xfId="4056" xr:uid="{00000000-0005-0000-0000-0000BD030000}"/>
    <cellStyle name="_A3 Daily report_070622 3" xfId="2610" xr:uid="{00000000-0005-0000-0000-0000BE030000}"/>
    <cellStyle name="_A3 Daily report_070622 4" xfId="6124" xr:uid="{00000000-0005-0000-0000-0000BF030000}"/>
    <cellStyle name="_A3 Daliy report_070515" xfId="265" xr:uid="{00000000-0005-0000-0000-0000C0030000}"/>
    <cellStyle name="_A3 Daliy report_070515 2" xfId="4057" xr:uid="{00000000-0005-0000-0000-0000C1030000}"/>
    <cellStyle name="_A3 Daliy report_070515 3" xfId="2611" xr:uid="{00000000-0005-0000-0000-0000C2030000}"/>
    <cellStyle name="_A3 Daliy report_070515 4" xfId="5963" xr:uid="{00000000-0005-0000-0000-0000C3030000}"/>
    <cellStyle name="_A3 Daliy report_070516" xfId="266" xr:uid="{00000000-0005-0000-0000-0000C4030000}"/>
    <cellStyle name="_A3 Daliy report_070516 2" xfId="4058" xr:uid="{00000000-0005-0000-0000-0000C5030000}"/>
    <cellStyle name="_A3 Daliy report_070516 3" xfId="2612" xr:uid="{00000000-0005-0000-0000-0000C6030000}"/>
    <cellStyle name="_A3 Daliy report_070516 4" xfId="5962" xr:uid="{00000000-0005-0000-0000-0000C7030000}"/>
    <cellStyle name="_A3 Daliy report_070517" xfId="267" xr:uid="{00000000-0005-0000-0000-0000C8030000}"/>
    <cellStyle name="_A3 Daliy report_070517 2" xfId="4059" xr:uid="{00000000-0005-0000-0000-0000C9030000}"/>
    <cellStyle name="_A3 Daliy report_070517 3" xfId="2613" xr:uid="{00000000-0005-0000-0000-0000CA030000}"/>
    <cellStyle name="_A3 Daliy report_070517 4" xfId="5961" xr:uid="{00000000-0005-0000-0000-0000CB030000}"/>
    <cellStyle name="_A3 Daliy report_070521" xfId="268" xr:uid="{00000000-0005-0000-0000-0000CC030000}"/>
    <cellStyle name="_A3 Daliy report_070521 2" xfId="4060" xr:uid="{00000000-0005-0000-0000-0000CD030000}"/>
    <cellStyle name="_A3 Daliy report_070521 3" xfId="2614" xr:uid="{00000000-0005-0000-0000-0000CE030000}"/>
    <cellStyle name="_A3 Daliy report_070521 4" xfId="5960" xr:uid="{00000000-0005-0000-0000-0000CF030000}"/>
    <cellStyle name="_AAA" xfId="269" xr:uid="{00000000-0005-0000-0000-0000D0030000}"/>
    <cellStyle name="_AAA 2" xfId="4061" xr:uid="{00000000-0005-0000-0000-0000D1030000}"/>
    <cellStyle name="_AAA 3" xfId="2615" xr:uid="{00000000-0005-0000-0000-0000D2030000}"/>
    <cellStyle name="_AAA 4" xfId="5959" xr:uid="{00000000-0005-0000-0000-0000D3030000}"/>
    <cellStyle name="_aaaa" xfId="270" xr:uid="{00000000-0005-0000-0000-0000D4030000}"/>
    <cellStyle name="_aaaa 2" xfId="4062" xr:uid="{00000000-0005-0000-0000-0000D5030000}"/>
    <cellStyle name="_aaaa 3" xfId="2616" xr:uid="{00000000-0005-0000-0000-0000D6030000}"/>
    <cellStyle name="_aaaa 4" xfId="5958" xr:uid="{00000000-0005-0000-0000-0000D7030000}"/>
    <cellStyle name="_Aalto Aino Build Schedule_wk01 500pcs_20081217" xfId="271" xr:uid="{00000000-0005-0000-0000-0000D8030000}"/>
    <cellStyle name="_Aalto Aino Build Schedule_wk01 500pcs_20081217 2" xfId="4063" xr:uid="{00000000-0005-0000-0000-0000D9030000}"/>
    <cellStyle name="_Aalto Aino Build Schedule_wk01 500pcs_20081217 3" xfId="2617" xr:uid="{00000000-0005-0000-0000-0000DA030000}"/>
    <cellStyle name="_Aalto Aino Build Schedule_wk01 500pcs_20081217 4" xfId="5957" xr:uid="{00000000-0005-0000-0000-0000DB030000}"/>
    <cellStyle name="_Aalto Aino_Assembly Line Readiness Report_081122_Hank" xfId="272" xr:uid="{00000000-0005-0000-0000-0000DC030000}"/>
    <cellStyle name="_Aalto Aino_Assembly Line Readiness Report_081122_Hank 2" xfId="4064" xr:uid="{00000000-0005-0000-0000-0000DD030000}"/>
    <cellStyle name="_Aalto Aino_Assembly Line Readiness Report_081122_Hank 3" xfId="2618" xr:uid="{00000000-0005-0000-0000-0000DE030000}"/>
    <cellStyle name="_Aalto Aino_Assembly Line Readiness Report_081122_Hank 4" xfId="5956" xr:uid="{00000000-0005-0000-0000-0000DF030000}"/>
    <cellStyle name="_Aalto Aino_Assy new line set up program_contact matrix_081106" xfId="273" xr:uid="{00000000-0005-0000-0000-0000E0030000}"/>
    <cellStyle name="_Aalto Aino_Assy new line set up program_contact matrix_081106 2" xfId="4065" xr:uid="{00000000-0005-0000-0000-0000E1030000}"/>
    <cellStyle name="_Aalto Aino_Assy new line set up program_contact matrix_081106 3" xfId="2619" xr:uid="{00000000-0005-0000-0000-0000E2030000}"/>
    <cellStyle name="_Aalto Aino_Assy new line set up program_contact matrix_081106 4" xfId="6480" xr:uid="{00000000-0005-0000-0000-0000E3030000}"/>
    <cellStyle name="_Aalto NAM Weekly Report - WK26" xfId="274" xr:uid="{00000000-0005-0000-0000-0000E4030000}"/>
    <cellStyle name="_Aalto NAM Weekly Report - WK26 2" xfId="275" xr:uid="{00000000-0005-0000-0000-0000E5030000}"/>
    <cellStyle name="_Aalto NAM Weekly Report - WK26 2 2" xfId="4067" xr:uid="{00000000-0005-0000-0000-0000E6030000}"/>
    <cellStyle name="_Aalto NAM Weekly Report - WK26 2 3" xfId="2621" xr:uid="{00000000-0005-0000-0000-0000E7030000}"/>
    <cellStyle name="_Aalto NAM Weekly Report - WK26 2 4" xfId="5232" xr:uid="{00000000-0005-0000-0000-0000E8030000}"/>
    <cellStyle name="_Aalto NAM Weekly Report - WK26 3" xfId="4066" xr:uid="{00000000-0005-0000-0000-0000E9030000}"/>
    <cellStyle name="_Aalto NAM Weekly Report - WK26 4" xfId="2620" xr:uid="{00000000-0005-0000-0000-0000EA030000}"/>
    <cellStyle name="_Aalto NAM Weekly Report - WK26 5" xfId="6485" xr:uid="{00000000-0005-0000-0000-0000EB030000}"/>
    <cellStyle name="_Acct no symb[0]" xfId="276" xr:uid="{00000000-0005-0000-0000-0000EC030000}"/>
    <cellStyle name="_actual&amp;forecast charge" xfId="277" xr:uid="{00000000-0005-0000-0000-0000ED030000}"/>
    <cellStyle name="_actual&amp;forecast charge 2" xfId="4068" xr:uid="{00000000-0005-0000-0000-0000EE030000}"/>
    <cellStyle name="_actual&amp;forecast charge 3" xfId="2622" xr:uid="{00000000-0005-0000-0000-0000EF030000}"/>
    <cellStyle name="_actual&amp;forecast charge 4" xfId="5955" xr:uid="{00000000-0005-0000-0000-0000F0030000}"/>
    <cellStyle name="_Allocation rule_0722 (2)" xfId="278" xr:uid="{00000000-0005-0000-0000-0000F1030000}"/>
    <cellStyle name="_Allocation rule_0722 (2) 2" xfId="4069" xr:uid="{00000000-0005-0000-0000-0000F2030000}"/>
    <cellStyle name="_Allocation rule_0722 (2) 3" xfId="2623" xr:uid="{00000000-0005-0000-0000-0000F3030000}"/>
    <cellStyle name="_Allocation rule_0722 (2) 4" xfId="5954" xr:uid="{00000000-0005-0000-0000-0000F4030000}"/>
    <cellStyle name="_Alps Contact matrix for Corolla" xfId="279" xr:uid="{00000000-0005-0000-0000-0000F5030000}"/>
    <cellStyle name="_Alps Contact matrix for Corolla 2" xfId="4070" xr:uid="{00000000-0005-0000-0000-0000F6030000}"/>
    <cellStyle name="_Alps Contact matrix for Corolla 3" xfId="2624" xr:uid="{00000000-0005-0000-0000-0000F7030000}"/>
    <cellStyle name="_Alps Contact matrix for Corolla 4" xfId="5953" xr:uid="{00000000-0005-0000-0000-0000F8030000}"/>
    <cellStyle name="_Angvs資料夾" xfId="280" xr:uid="{00000000-0005-0000-0000-0000F9030000}"/>
    <cellStyle name="_Angvs資料夾 2" xfId="4071" xr:uid="{00000000-0005-0000-0000-0000FA030000}"/>
    <cellStyle name="_Angvs資料夾 3" xfId="2625" xr:uid="{00000000-0005-0000-0000-0000FB030000}"/>
    <cellStyle name="_Angvs資料夾 4" xfId="5952" xr:uid="{00000000-0005-0000-0000-0000FC030000}"/>
    <cellStyle name="_Annaul model" xfId="281" xr:uid="{00000000-0005-0000-0000-0000FD030000}"/>
    <cellStyle name="_Annual non-con" xfId="282" xr:uid="{00000000-0005-0000-0000-0000FE030000}"/>
    <cellStyle name="_Apple A18 checking list-0510" xfId="283" xr:uid="{00000000-0005-0000-0000-0000FF030000}"/>
    <cellStyle name="_Apple A18 checking list-0510 2" xfId="4072" xr:uid="{00000000-0005-0000-0000-000000040000}"/>
    <cellStyle name="_Apple A18 checking list-0510 3" xfId="2626" xr:uid="{00000000-0005-0000-0000-000001040000}"/>
    <cellStyle name="_Apple A18 checking list-0510 4" xfId="5951" xr:uid="{00000000-0005-0000-0000-000002040000}"/>
    <cellStyle name="_Apple A28-A30-A44 checking list-0721-A2" xfId="284" xr:uid="{00000000-0005-0000-0000-000003040000}"/>
    <cellStyle name="_Apple A28-A30-A44 checking list-0721-A2 2" xfId="4073" xr:uid="{00000000-0005-0000-0000-000004040000}"/>
    <cellStyle name="_Apple A28-A30-A44 checking list-0721-A2 3" xfId="2627" xr:uid="{00000000-0005-0000-0000-000005040000}"/>
    <cellStyle name="_Apple A28-A30-A44 checking list-0721-A2 4" xfId="5950" xr:uid="{00000000-0005-0000-0000-000006040000}"/>
    <cellStyle name="_Apple N99 project list- 0602a" xfId="285" xr:uid="{00000000-0005-0000-0000-000007040000}"/>
    <cellStyle name="_Apple N99 project list- 0602a 2" xfId="4074" xr:uid="{00000000-0005-0000-0000-000008040000}"/>
    <cellStyle name="_Apple N99 project list- 0602a 3" xfId="2628" xr:uid="{00000000-0005-0000-0000-000009040000}"/>
    <cellStyle name="_Apple N99 project list- 0602a 4" xfId="5949" xr:uid="{00000000-0005-0000-0000-00000A040000}"/>
    <cellStyle name="_Apple N99 project list- 0607" xfId="286" xr:uid="{00000000-0005-0000-0000-00000B040000}"/>
    <cellStyle name="_Apple N99 project list- 0607 2" xfId="4075" xr:uid="{00000000-0005-0000-0000-00000C040000}"/>
    <cellStyle name="_Apple N99 project list- 0607 3" xfId="2629" xr:uid="{00000000-0005-0000-0000-00000D040000}"/>
    <cellStyle name="_Apple N99 project list- 0607 4" xfId="6418" xr:uid="{00000000-0005-0000-0000-00000E040000}"/>
    <cellStyle name="_Apple N99 project list- 0609" xfId="287" xr:uid="{00000000-0005-0000-0000-00000F040000}"/>
    <cellStyle name="_Apple N99 project list- 0609 2" xfId="4076" xr:uid="{00000000-0005-0000-0000-000010040000}"/>
    <cellStyle name="_Apple N99 project list- 0609 3" xfId="2630" xr:uid="{00000000-0005-0000-0000-000011040000}"/>
    <cellStyle name="_Apple N99 project list- 0609 4" xfId="6486" xr:uid="{00000000-0005-0000-0000-000012040000}"/>
    <cellStyle name="_asustek0613" xfId="288" xr:uid="{00000000-0005-0000-0000-000013040000}"/>
    <cellStyle name="_asustek0613 2" xfId="4077" xr:uid="{00000000-0005-0000-0000-000014040000}"/>
    <cellStyle name="_asustek0613 3" xfId="2631" xr:uid="{00000000-0005-0000-0000-000015040000}"/>
    <cellStyle name="_asustek0613 4" xfId="5231" xr:uid="{00000000-0005-0000-0000-000016040000}"/>
    <cellStyle name="_Athlon Communication Matrix Foxconn-Nokia v0 1" xfId="289" xr:uid="{00000000-0005-0000-0000-000017040000}"/>
    <cellStyle name="_Athlon Communication Matrix Foxconn-Nokia v0 1 2" xfId="4078" xr:uid="{00000000-0005-0000-0000-000018040000}"/>
    <cellStyle name="_Athlon Communication Matrix Foxconn-Nokia v0 1 3" xfId="2632" xr:uid="{00000000-0005-0000-0000-000019040000}"/>
    <cellStyle name="_Athlon Communication Matrix Foxconn-Nokia v0 1 4" xfId="5948" xr:uid="{00000000-0005-0000-0000-00001A040000}"/>
    <cellStyle name="_Athlon Foxconn Organization list_V03" xfId="290" xr:uid="{00000000-0005-0000-0000-00001B040000}"/>
    <cellStyle name="_Athlon Foxconn Organization list_V03 2" xfId="4079" xr:uid="{00000000-0005-0000-0000-00001C040000}"/>
    <cellStyle name="_Athlon Foxconn Organization list_V03 3" xfId="2633" xr:uid="{00000000-0005-0000-0000-00001D040000}"/>
    <cellStyle name="_Athlon Foxconn Organization list_V03 4" xfId="5947" xr:uid="{00000000-0005-0000-0000-00001E040000}"/>
    <cellStyle name="_Athlon JGP contact Matrix 2008 06 19 v4" xfId="291" xr:uid="{00000000-0005-0000-0000-00001F040000}"/>
    <cellStyle name="_Athlon JGP contact Matrix 2008 06 19 v4 2" xfId="4080" xr:uid="{00000000-0005-0000-0000-000020040000}"/>
    <cellStyle name="_Athlon JGP contact Matrix 2008 06 19 v4 3" xfId="2634" xr:uid="{00000000-0005-0000-0000-000021040000}"/>
    <cellStyle name="_Athlon JGP contact Matrix 2008 06 19 v4 4" xfId="5946" xr:uid="{00000000-0005-0000-0000-000022040000}"/>
    <cellStyle name="_Athlon_JABIL_ActionsSheet_25June08" xfId="292" xr:uid="{00000000-0005-0000-0000-000023040000}"/>
    <cellStyle name="_Athlon_JABIL_ActionsSheet_25June08 2" xfId="4081" xr:uid="{00000000-0005-0000-0000-000024040000}"/>
    <cellStyle name="_Athlon_JABIL_ActionsSheet_25June08 3" xfId="2635" xr:uid="{00000000-0005-0000-0000-000025040000}"/>
    <cellStyle name="_Athlon_JABIL_ActionsSheet_25June08 4" xfId="5945" xr:uid="{00000000-0005-0000-0000-000026040000}"/>
    <cellStyle name="_Aug'05 cycle pre-lim fcst " xfId="293" xr:uid="{00000000-0005-0000-0000-000027040000}"/>
    <cellStyle name="_Aug'05 cycle pre-lim fcst  2" xfId="4082" xr:uid="{00000000-0005-0000-0000-000028040000}"/>
    <cellStyle name="_Aug'05 cycle pre-lim fcst  3" xfId="2636" xr:uid="{00000000-0005-0000-0000-000029040000}"/>
    <cellStyle name="_Aug'05 cycle pre-lim fcst  4" xfId="5944" xr:uid="{00000000-0005-0000-0000-00002A040000}"/>
    <cellStyle name="_Ballina-Moto-PN-1201" xfId="294" xr:uid="{00000000-0005-0000-0000-00002B040000}"/>
    <cellStyle name="_Ballina-Moto-PN-1201 2" xfId="4083" xr:uid="{00000000-0005-0000-0000-00002C040000}"/>
    <cellStyle name="_Ballina-Moto-PN-1201 3" xfId="2637" xr:uid="{00000000-0005-0000-0000-00002D040000}"/>
    <cellStyle name="_Ballina-Moto-PN-1201 4" xfId="5943" xr:uid="{00000000-0005-0000-0000-00002E040000}"/>
    <cellStyle name="_Bluefix_BOMs quote 0417" xfId="295" xr:uid="{00000000-0005-0000-0000-00002F040000}"/>
    <cellStyle name="_Bluefix_BOMs quote 0417 2" xfId="4084" xr:uid="{00000000-0005-0000-0000-000030040000}"/>
    <cellStyle name="_Bluefix_BOMs quote 0417 3" xfId="2638" xr:uid="{00000000-0005-0000-0000-000031040000}"/>
    <cellStyle name="_Bluefix_BOMs quote 0417 4" xfId="5942" xr:uid="{00000000-0005-0000-0000-000032040000}"/>
    <cellStyle name="_Bluefix_BOMs quote 0417_2007 Q1 BOM Verification Format China" xfId="296" xr:uid="{00000000-0005-0000-0000-000033040000}"/>
    <cellStyle name="_Bluefix_BOMs quote 0417_2007 Q1 BOM Verification Format China 2" xfId="4085" xr:uid="{00000000-0005-0000-0000-000034040000}"/>
    <cellStyle name="_Bluefix_BOMs quote 0417_2007 Q1 BOM Verification Format China 3" xfId="2639" xr:uid="{00000000-0005-0000-0000-000035040000}"/>
    <cellStyle name="_Bluefix_BOMs quote 0417_2007 Q1 BOM Verification Format China 4" xfId="5941" xr:uid="{00000000-0005-0000-0000-000036040000}"/>
    <cellStyle name="_Bluefix_BOMs quote 0417_CONFIDENTIAL BOM Verification Format Q406 rev 2_China" xfId="297" xr:uid="{00000000-0005-0000-0000-000037040000}"/>
    <cellStyle name="_Bluefix_BOMs quote 0417_CONFIDENTIAL BOM Verification Format Q406 rev 2_China 2" xfId="4086" xr:uid="{00000000-0005-0000-0000-000038040000}"/>
    <cellStyle name="_Bluefix_BOMs quote 0417_CONFIDENTIAL BOM Verification Format Q406 rev 2_China 3" xfId="2640" xr:uid="{00000000-0005-0000-0000-000039040000}"/>
    <cellStyle name="_Bluefix_BOMs quote 0417_CONFIDENTIAL BOM Verification Format Q406 rev 2_China 4" xfId="5940" xr:uid="{00000000-0005-0000-0000-00003A040000}"/>
    <cellStyle name="_Bluefix_BOMs quote 0417_CONFIDENTIAL BOM Verification Format Q406 rev 4_China (2)" xfId="298" xr:uid="{00000000-0005-0000-0000-00003B040000}"/>
    <cellStyle name="_Bluefix_BOMs quote 0417_CONFIDENTIAL BOM Verification Format Q406 rev 4_China (2) 2" xfId="4087" xr:uid="{00000000-0005-0000-0000-00003C040000}"/>
    <cellStyle name="_Bluefix_BOMs quote 0417_CONFIDENTIAL BOM Verification Format Q406 rev 4_China (2) 3" xfId="2641" xr:uid="{00000000-0005-0000-0000-00003D040000}"/>
    <cellStyle name="_Bluefix_BOMs quote 0417_CONFIDENTIAL BOM Verification Format Q406 rev 4_China (2) 4" xfId="5939" xr:uid="{00000000-0005-0000-0000-00003E040000}"/>
    <cellStyle name="_BOM Verification Format on April06" xfId="299" xr:uid="{00000000-0005-0000-0000-00003F040000}"/>
    <cellStyle name="_BOM Verification Format on April06 2" xfId="4088" xr:uid="{00000000-0005-0000-0000-000040040000}"/>
    <cellStyle name="_BOM Verification Format on April06 3" xfId="2642" xr:uid="{00000000-0005-0000-0000-000041040000}"/>
    <cellStyle name="_BOM Verification Format on April06 4" xfId="6416" xr:uid="{00000000-0005-0000-0000-000042040000}"/>
    <cellStyle name="_BOM Verification Format on April06_2007 Q1 BOM Verification Format China" xfId="300" xr:uid="{00000000-0005-0000-0000-000043040000}"/>
    <cellStyle name="_BOM Verification Format on April06_2007 Q1 BOM Verification Format China 2" xfId="4089" xr:uid="{00000000-0005-0000-0000-000044040000}"/>
    <cellStyle name="_BOM Verification Format on April06_2007 Q1 BOM Verification Format China 3" xfId="2643" xr:uid="{00000000-0005-0000-0000-000045040000}"/>
    <cellStyle name="_BOM Verification Format on April06_2007 Q1 BOM Verification Format China 4" xfId="6489" xr:uid="{00000000-0005-0000-0000-000046040000}"/>
    <cellStyle name="_BOM Verification Format on April06_CONFIDENTIAL BOM Verification Format Q406 rev 2_China" xfId="301" xr:uid="{00000000-0005-0000-0000-000047040000}"/>
    <cellStyle name="_BOM Verification Format on April06_CONFIDENTIAL BOM Verification Format Q406 rev 2_China 2" xfId="4090" xr:uid="{00000000-0005-0000-0000-000048040000}"/>
    <cellStyle name="_BOM Verification Format on April06_CONFIDENTIAL BOM Verification Format Q406 rev 2_China 3" xfId="2644" xr:uid="{00000000-0005-0000-0000-000049040000}"/>
    <cellStyle name="_BOM Verification Format on April06_CONFIDENTIAL BOM Verification Format Q406 rev 2_China 4" xfId="6417" xr:uid="{00000000-0005-0000-0000-00004A040000}"/>
    <cellStyle name="_BOM Verification Format on April06_CONFIDENTIAL BOM Verification Format Q406 rev 4_China (2)" xfId="302" xr:uid="{00000000-0005-0000-0000-00004B040000}"/>
    <cellStyle name="_BOM Verification Format on April06_CONFIDENTIAL BOM Verification Format Q406 rev 4_China (2) 2" xfId="4091" xr:uid="{00000000-0005-0000-0000-00004C040000}"/>
    <cellStyle name="_BOM Verification Format on April06_CONFIDENTIAL BOM Verification Format Q406 rev 4_China (2) 3" xfId="2645" xr:uid="{00000000-0005-0000-0000-00004D040000}"/>
    <cellStyle name="_BOM Verification Format on April06_CONFIDENTIAL BOM Verification Format Q406 rev 4_China (2) 4" xfId="6859" xr:uid="{00000000-0005-0000-0000-00004E040000}"/>
    <cellStyle name="_BOM Verification Format on July06_submission_JW" xfId="303" xr:uid="{00000000-0005-0000-0000-00004F040000}"/>
    <cellStyle name="_BOM Verification Format on July06_submission_JW 2" xfId="4092" xr:uid="{00000000-0005-0000-0000-000050040000}"/>
    <cellStyle name="_BOM Verification Format on July06_submission_JW 3" xfId="2646" xr:uid="{00000000-0005-0000-0000-000051040000}"/>
    <cellStyle name="_BOM Verification Format on July06_submission_JW 4" xfId="5938" xr:uid="{00000000-0005-0000-0000-000052040000}"/>
    <cellStyle name="_BOM Verification Format on July06_submission_JW_2007 Q1 BOM Verification Format China" xfId="304" xr:uid="{00000000-0005-0000-0000-000053040000}"/>
    <cellStyle name="_BOM Verification Format on July06_submission_JW_2007 Q1 BOM Verification Format China 2" xfId="4093" xr:uid="{00000000-0005-0000-0000-000054040000}"/>
    <cellStyle name="_BOM Verification Format on July06_submission_JW_2007 Q1 BOM Verification Format China 3" xfId="2647" xr:uid="{00000000-0005-0000-0000-000055040000}"/>
    <cellStyle name="_BOM Verification Format on July06_submission_JW_2007 Q1 BOM Verification Format China 4" xfId="5226" xr:uid="{00000000-0005-0000-0000-000056040000}"/>
    <cellStyle name="_BOM Verification Format on July06_submission_JW_CONFIDENTIAL BOM Verification Format Q406 rev 2_China" xfId="305" xr:uid="{00000000-0005-0000-0000-000057040000}"/>
    <cellStyle name="_BOM Verification Format on July06_submission_JW_CONFIDENTIAL BOM Verification Format Q406 rev 2_China 2" xfId="4094" xr:uid="{00000000-0005-0000-0000-000058040000}"/>
    <cellStyle name="_BOM Verification Format on July06_submission_JW_CONFIDENTIAL BOM Verification Format Q406 rev 2_China 3" xfId="2648" xr:uid="{00000000-0005-0000-0000-000059040000}"/>
    <cellStyle name="_BOM Verification Format on July06_submission_JW_CONFIDENTIAL BOM Verification Format Q406 rev 2_China 4" xfId="5937" xr:uid="{00000000-0005-0000-0000-00005A040000}"/>
    <cellStyle name="_BOM Verification Format on July06_submission_JW_CONFIDENTIAL BOM Verification Format Q406 rev 4_China (2)" xfId="306" xr:uid="{00000000-0005-0000-0000-00005B040000}"/>
    <cellStyle name="_BOM Verification Format on July06_submission_JW_CONFIDENTIAL BOM Verification Format Q406 rev 4_China (2) 2" xfId="4095" xr:uid="{00000000-0005-0000-0000-00005C040000}"/>
    <cellStyle name="_BOM Verification Format on July06_submission_JW_CONFIDENTIAL BOM Verification Format Q406 rev 4_China (2) 3" xfId="2649" xr:uid="{00000000-0005-0000-0000-00005D040000}"/>
    <cellStyle name="_BOM Verification Format on July06_submission_JW_CONFIDENTIAL BOM Verification Format Q406 rev 4_China (2) 4" xfId="5936" xr:uid="{00000000-0005-0000-0000-00005E040000}"/>
    <cellStyle name="_Book1" xfId="307" xr:uid="{00000000-0005-0000-0000-00005F040000}"/>
    <cellStyle name="_Book1 (17)" xfId="308" xr:uid="{00000000-0005-0000-0000-000060040000}"/>
    <cellStyle name="_Book1 (17) 2" xfId="4097" xr:uid="{00000000-0005-0000-0000-000061040000}"/>
    <cellStyle name="_Book1 (17) 3" xfId="2651" xr:uid="{00000000-0005-0000-0000-000062040000}"/>
    <cellStyle name="_Book1 (17) 4" xfId="5934" xr:uid="{00000000-0005-0000-0000-000063040000}"/>
    <cellStyle name="_Book1 2" xfId="4096" xr:uid="{00000000-0005-0000-0000-000064040000}"/>
    <cellStyle name="_Book1 3" xfId="3824" xr:uid="{00000000-0005-0000-0000-000065040000}"/>
    <cellStyle name="_Book1 4" xfId="2650" xr:uid="{00000000-0005-0000-0000-000066040000}"/>
    <cellStyle name="_Book1 5" xfId="5935" xr:uid="{00000000-0005-0000-0000-000067040000}"/>
    <cellStyle name="_Book2" xfId="309" xr:uid="{00000000-0005-0000-0000-000068040000}"/>
    <cellStyle name="_Book2 2" xfId="310" xr:uid="{00000000-0005-0000-0000-000069040000}"/>
    <cellStyle name="_Book2 2 2" xfId="4099" xr:uid="{00000000-0005-0000-0000-00006A040000}"/>
    <cellStyle name="_Book2 2 3" xfId="2653" xr:uid="{00000000-0005-0000-0000-00006B040000}"/>
    <cellStyle name="_Book2 2 4" xfId="6547" xr:uid="{00000000-0005-0000-0000-00006C040000}"/>
    <cellStyle name="_Book2 3" xfId="4098" xr:uid="{00000000-0005-0000-0000-00006D040000}"/>
    <cellStyle name="_Book2 4" xfId="2652" xr:uid="{00000000-0005-0000-0000-00006E040000}"/>
    <cellStyle name="_Book2 5" xfId="6116" xr:uid="{00000000-0005-0000-0000-00006F040000}"/>
    <cellStyle name="_Book2_1" xfId="311" xr:uid="{00000000-0005-0000-0000-000070040000}"/>
    <cellStyle name="_Book2_1 2" xfId="4100" xr:uid="{00000000-0005-0000-0000-000071040000}"/>
    <cellStyle name="_Book2_1 3" xfId="2654" xr:uid="{00000000-0005-0000-0000-000072040000}"/>
    <cellStyle name="_Book2_1 4" xfId="5282" xr:uid="{00000000-0005-0000-0000-000073040000}"/>
    <cellStyle name="_Book2_2010_Q1 Variance TJ_0730.3" xfId="312" xr:uid="{00000000-0005-0000-0000-000074040000}"/>
    <cellStyle name="_Book2_2010_Q1 Variance TJ_0730.3 2" xfId="4101" xr:uid="{00000000-0005-0000-0000-000075040000}"/>
    <cellStyle name="_Book2_2010_Q1 Variance TJ_0730.3 3" xfId="2655" xr:uid="{00000000-0005-0000-0000-000076040000}"/>
    <cellStyle name="_Book2_2010_Q1 Variance TJ_0730.3 4" xfId="6111" xr:uid="{00000000-0005-0000-0000-000077040000}"/>
    <cellStyle name="_Book2_manpower_090722" xfId="313" xr:uid="{00000000-0005-0000-0000-000078040000}"/>
    <cellStyle name="_Book2_manpower_090722 2" xfId="4102" xr:uid="{00000000-0005-0000-0000-000079040000}"/>
    <cellStyle name="_Book2_manpower_090722 3" xfId="2656" xr:uid="{00000000-0005-0000-0000-00007A040000}"/>
    <cellStyle name="_Book2_manpower_090722 4" xfId="6542" xr:uid="{00000000-0005-0000-0000-00007B040000}"/>
    <cellStyle name="_Book2_Q1_Q2 comparison_1106" xfId="314" xr:uid="{00000000-0005-0000-0000-00007C040000}"/>
    <cellStyle name="_Book2_Q1_Q2 comparison_1106 2" xfId="4103" xr:uid="{00000000-0005-0000-0000-00007D040000}"/>
    <cellStyle name="_Book2_Q1_Q2 comparison_1106 3" xfId="2657" xr:uid="{00000000-0005-0000-0000-00007E040000}"/>
    <cellStyle name="_Book2_Q1_Q2 comparison_1106 4" xfId="5277" xr:uid="{00000000-0005-0000-0000-00007F040000}"/>
    <cellStyle name="_Book2_R008 JGP Team list_20100810" xfId="315" xr:uid="{00000000-0005-0000-0000-000080040000}"/>
    <cellStyle name="_Book2_R008 JGP Team list_20100810 2" xfId="4104" xr:uid="{00000000-0005-0000-0000-000081040000}"/>
    <cellStyle name="_Book2_R008 JGP Team list_20100810 3" xfId="2658" xr:uid="{00000000-0005-0000-0000-000082040000}"/>
    <cellStyle name="_Book2_R008 JGP Team list_20100810 4" xfId="6119" xr:uid="{00000000-0005-0000-0000-000083040000}"/>
    <cellStyle name="_Book2_R008_M1_v4_20100810 (3)" xfId="316" xr:uid="{00000000-0005-0000-0000-000084040000}"/>
    <cellStyle name="_Book2_R008_M1_v4_20100810 (3) 2" xfId="4105" xr:uid="{00000000-0005-0000-0000-000085040000}"/>
    <cellStyle name="_Book2_R008_M1_v4_20100810 (3) 3" xfId="2659" xr:uid="{00000000-0005-0000-0000-000086040000}"/>
    <cellStyle name="_Book2_R008_M1_v4_20100810 (3) 4" xfId="6550" xr:uid="{00000000-0005-0000-0000-000087040000}"/>
    <cellStyle name="_Book2_SZ_varience_detail_Q109_v1_0908" xfId="317" xr:uid="{00000000-0005-0000-0000-000088040000}"/>
    <cellStyle name="_Book2_SZ_varience_detail_Q109_v1_0908 2" xfId="4106" xr:uid="{00000000-0005-0000-0000-000089040000}"/>
    <cellStyle name="_Book2_SZ_varience_detail_Q109_v1_0908 3" xfId="2660" xr:uid="{00000000-0005-0000-0000-00008A040000}"/>
    <cellStyle name="_Book2_SZ_varience_detail_Q109_v1_0908 4" xfId="5285" xr:uid="{00000000-0005-0000-0000-00008B040000}"/>
    <cellStyle name="_Book3" xfId="318" xr:uid="{00000000-0005-0000-0000-00008C040000}"/>
    <cellStyle name="_Book3 2" xfId="4107" xr:uid="{00000000-0005-0000-0000-00008D040000}"/>
    <cellStyle name="_Book3 3" xfId="2661" xr:uid="{00000000-0005-0000-0000-00008E040000}"/>
    <cellStyle name="_Book3 4" xfId="6103" xr:uid="{00000000-0005-0000-0000-00008F040000}"/>
    <cellStyle name="_Book4" xfId="319" xr:uid="{00000000-0005-0000-0000-000090040000}"/>
    <cellStyle name="_Book4 2" xfId="4108" xr:uid="{00000000-0005-0000-0000-000091040000}"/>
    <cellStyle name="_Book4 3" xfId="2662" xr:uid="{00000000-0005-0000-0000-000092040000}"/>
    <cellStyle name="_Book4 4" xfId="6534" xr:uid="{00000000-0005-0000-0000-000093040000}"/>
    <cellStyle name="_Book6" xfId="320" xr:uid="{00000000-0005-0000-0000-000094040000}"/>
    <cellStyle name="_Book6 2" xfId="4109" xr:uid="{00000000-0005-0000-0000-000095040000}"/>
    <cellStyle name="_Book6 3" xfId="2663" xr:uid="{00000000-0005-0000-0000-000096040000}"/>
    <cellStyle name="_Book6 4" xfId="5269" xr:uid="{00000000-0005-0000-0000-000097040000}"/>
    <cellStyle name="_Book7" xfId="321" xr:uid="{00000000-0005-0000-0000-000098040000}"/>
    <cellStyle name="_Book7 2" xfId="4110" xr:uid="{00000000-0005-0000-0000-000099040000}"/>
    <cellStyle name="_Book7 3" xfId="2664" xr:uid="{00000000-0005-0000-0000-00009A040000}"/>
    <cellStyle name="_Book7 4" xfId="6100" xr:uid="{00000000-0005-0000-0000-00009B040000}"/>
    <cellStyle name="_BSMM of Corolla B1_v0_JGP Cwk41" xfId="322" xr:uid="{00000000-0005-0000-0000-00009C040000}"/>
    <cellStyle name="_BSMM of Corolla B1_v0_JGP Cwk41 2" xfId="323" xr:uid="{00000000-0005-0000-0000-00009D040000}"/>
    <cellStyle name="_BSMM of Corolla B1_v0_JGP Cwk41 2 2" xfId="4112" xr:uid="{00000000-0005-0000-0000-00009E040000}"/>
    <cellStyle name="_BSMM of Corolla B1_v0_JGP Cwk41 2 3" xfId="2666" xr:uid="{00000000-0005-0000-0000-00009F040000}"/>
    <cellStyle name="_BSMM of Corolla B1_v0_JGP Cwk41 2 4" xfId="5266" xr:uid="{00000000-0005-0000-0000-0000A0040000}"/>
    <cellStyle name="_BSMM of Corolla B1_v0_JGP Cwk41 3" xfId="4111" xr:uid="{00000000-0005-0000-0000-0000A1040000}"/>
    <cellStyle name="_BSMM of Corolla B1_v0_JGP Cwk41 4" xfId="2665" xr:uid="{00000000-0005-0000-0000-0000A2040000}"/>
    <cellStyle name="_BSMM of Corolla B1_v0_JGP Cwk41 5" xfId="6531" xr:uid="{00000000-0005-0000-0000-0000A3040000}"/>
    <cellStyle name="_BSMM of Pingu for S0 4 0822" xfId="324" xr:uid="{00000000-0005-0000-0000-0000A4040000}"/>
    <cellStyle name="_BSMM of Pingu for S0 4 0822 2" xfId="325" xr:uid="{00000000-0005-0000-0000-0000A5040000}"/>
    <cellStyle name="_BSMM of Pingu for S0 4 0822 2 2" xfId="4114" xr:uid="{00000000-0005-0000-0000-0000A6040000}"/>
    <cellStyle name="_BSMM of Pingu for S0 4 0822 2 3" xfId="2668" xr:uid="{00000000-0005-0000-0000-0000A7040000}"/>
    <cellStyle name="_BSMM of Pingu for S0 4 0822 2 4" xfId="6541" xr:uid="{00000000-0005-0000-0000-0000A8040000}"/>
    <cellStyle name="_BSMM of Pingu for S0 4 0822 3" xfId="4113" xr:uid="{00000000-0005-0000-0000-0000A9040000}"/>
    <cellStyle name="_BSMM of Pingu for S0 4 0822 4" xfId="2667" xr:uid="{00000000-0005-0000-0000-0000AA040000}"/>
    <cellStyle name="_BSMM of Pingu for S0 4 0822 5" xfId="6110" xr:uid="{00000000-0005-0000-0000-0000AB040000}"/>
    <cellStyle name="_BU 2" xfId="326" xr:uid="{00000000-0005-0000-0000-0000AC040000}"/>
    <cellStyle name="_BU 2 2" xfId="4115" xr:uid="{00000000-0005-0000-0000-0000AD040000}"/>
    <cellStyle name="_BU 2 3" xfId="2669" xr:uid="{00000000-0005-0000-0000-0000AE040000}"/>
    <cellStyle name="_BU 2 4" xfId="5276" xr:uid="{00000000-0005-0000-0000-0000AF040000}"/>
    <cellStyle name="_Building_Nokia BU_0802" xfId="327" xr:uid="{00000000-0005-0000-0000-0000B0040000}"/>
    <cellStyle name="_Building_Nokia BU_0802 2" xfId="4116" xr:uid="{00000000-0005-0000-0000-0000B1040000}"/>
    <cellStyle name="_Building_Nokia BU_0802 3" xfId="2670" xr:uid="{00000000-0005-0000-0000-0000B2040000}"/>
    <cellStyle name="_Building_Nokia BU_0802 4" xfId="6414" xr:uid="{00000000-0005-0000-0000-0000B3040000}"/>
    <cellStyle name="_Building_Nokia BU_1108" xfId="328" xr:uid="{00000000-0005-0000-0000-0000B4040000}"/>
    <cellStyle name="_Building_Nokia BU_1108 2" xfId="4117" xr:uid="{00000000-0005-0000-0000-0000B5040000}"/>
    <cellStyle name="_Building_Nokia BU_1108 3" xfId="2671" xr:uid="{00000000-0005-0000-0000-0000B6040000}"/>
    <cellStyle name="_Building_Nokia BU_1108 4" xfId="6491" xr:uid="{00000000-0005-0000-0000-0000B7040000}"/>
    <cellStyle name="_BU機種明細比較表-09 Q4 LOCK" xfId="329" xr:uid="{00000000-0005-0000-0000-0000B8040000}"/>
    <cellStyle name="_BU機種明細比較表-09 Q4 LOCK 2" xfId="4118" xr:uid="{00000000-0005-0000-0000-0000B9040000}"/>
    <cellStyle name="_BU機種明細比較表-09 Q4 LOCK 3" xfId="2672" xr:uid="{00000000-0005-0000-0000-0000BA040000}"/>
    <cellStyle name="_BU機種明細比較表-09 Q4 LOCK 4" xfId="6858" xr:uid="{00000000-0005-0000-0000-0000BB040000}"/>
    <cellStyle name="_C168 W220 Sep daily build ship plan_0904 (2)" xfId="330" xr:uid="{00000000-0005-0000-0000-0000BC040000}"/>
    <cellStyle name="_C168 W220 Sep daily build ship plan_0904 (2) 2" xfId="4119" xr:uid="{00000000-0005-0000-0000-0000BD040000}"/>
    <cellStyle name="_C168 W220 Sep daily build ship plan_0904 (2) 3" xfId="2673" xr:uid="{00000000-0005-0000-0000-0000BE040000}"/>
    <cellStyle name="_C168 W220 Sep daily build ship plan_0904 (2) 4" xfId="5933" xr:uid="{00000000-0005-0000-0000-0000BF040000}"/>
    <cellStyle name="_C168 W220 Sep daily build ship plan_0915" xfId="331" xr:uid="{00000000-0005-0000-0000-0000C0040000}"/>
    <cellStyle name="_C168 W220 Sep daily build ship plan_0915 2" xfId="4120" xr:uid="{00000000-0005-0000-0000-0000C1040000}"/>
    <cellStyle name="_C168 W220 Sep daily build ship plan_0915 3" xfId="2674" xr:uid="{00000000-0005-0000-0000-0000C2040000}"/>
    <cellStyle name="_C168 W220 Sep daily build ship plan_0915 4" xfId="6415" xr:uid="{00000000-0005-0000-0000-0000C3040000}"/>
    <cellStyle name="_capmod121108" xfId="332" xr:uid="{00000000-0005-0000-0000-0000C4040000}"/>
    <cellStyle name="_capmod121108 2" xfId="4121" xr:uid="{00000000-0005-0000-0000-0000C5040000}"/>
    <cellStyle name="_capmod121108 3" xfId="2675" xr:uid="{00000000-0005-0000-0000-0000C6040000}"/>
    <cellStyle name="_capmod121108 4" xfId="6488" xr:uid="{00000000-0005-0000-0000-0000C7040000}"/>
    <cellStyle name="_CBD comparison_Aalto Aino_r3_090104" xfId="333" xr:uid="{00000000-0005-0000-0000-0000C8040000}"/>
    <cellStyle name="_CBD comparison_Aalto Aino_r3_090104 2" xfId="4122" xr:uid="{00000000-0005-0000-0000-0000C9040000}"/>
    <cellStyle name="_CBD comparison_Aalto Aino_r3_090104 3" xfId="2676" xr:uid="{00000000-0005-0000-0000-0000CA040000}"/>
    <cellStyle name="_CBD comparison_Aalto Aino_r3_090104 4" xfId="5227" xr:uid="{00000000-0005-0000-0000-0000CB040000}"/>
    <cellStyle name="_CBD comparison_Rover_090111" xfId="334" xr:uid="{00000000-0005-0000-0000-0000CC040000}"/>
    <cellStyle name="_CBD comparison_Rover_090111 2" xfId="4123" xr:uid="{00000000-0005-0000-0000-0000CD040000}"/>
    <cellStyle name="_CBD comparison_Rover_090111 3" xfId="2677" xr:uid="{00000000-0005-0000-0000-0000CE040000}"/>
    <cellStyle name="_CBD comparison_Rover_090111 4" xfId="5223" xr:uid="{00000000-0005-0000-0000-0000CF040000}"/>
    <cellStyle name="_CBD template" xfId="335" xr:uid="{00000000-0005-0000-0000-0000D0040000}"/>
    <cellStyle name="_CBD template 2" xfId="4124" xr:uid="{00000000-0005-0000-0000-0000D1040000}"/>
    <cellStyle name="_CBD template 3" xfId="2678" xr:uid="{00000000-0005-0000-0000-0000D2040000}"/>
    <cellStyle name="_CBD template 4" xfId="6106" xr:uid="{00000000-0005-0000-0000-0000D3040000}"/>
    <cellStyle name="_clio" xfId="336" xr:uid="{00000000-0005-0000-0000-0000D4040000}"/>
    <cellStyle name="_clio 2" xfId="4125" xr:uid="{00000000-0005-0000-0000-0000D5040000}"/>
    <cellStyle name="_clio 3" xfId="2679" xr:uid="{00000000-0005-0000-0000-0000D6040000}"/>
    <cellStyle name="_clio 4" xfId="6537" xr:uid="{00000000-0005-0000-0000-0000D7040000}"/>
    <cellStyle name="_CMCS Daily BuildShip Plan_Nov25_TNN" xfId="337" xr:uid="{00000000-0005-0000-0000-0000D8040000}"/>
    <cellStyle name="_CMCS Daily BuildShip Plan_Nov25_TNN 2" xfId="4126" xr:uid="{00000000-0005-0000-0000-0000D9040000}"/>
    <cellStyle name="_CMCS Daily BuildShip Plan_Nov25_TNN 3" xfId="2680" xr:uid="{00000000-0005-0000-0000-0000DA040000}"/>
    <cellStyle name="_CMCS Daily BuildShip Plan_Nov25_TNN 4" xfId="5272" xr:uid="{00000000-0005-0000-0000-0000DB040000}"/>
    <cellStyle name="_Compal  Dec 04 cycle official Dec175" xfId="338" xr:uid="{00000000-0005-0000-0000-0000DC040000}"/>
    <cellStyle name="_Compal  Dec 04 cycle official Dec175 2" xfId="4127" xr:uid="{00000000-0005-0000-0000-0000DD040000}"/>
    <cellStyle name="_Compal  Dec 04 cycle official Dec175 3" xfId="2681" xr:uid="{00000000-0005-0000-0000-0000DE040000}"/>
    <cellStyle name="_Compal  Dec 04 cycle official Dec175 4" xfId="6108" xr:uid="{00000000-0005-0000-0000-0000DF040000}"/>
    <cellStyle name="_Compal  Jan 04 cycle official Jan21" xfId="339" xr:uid="{00000000-0005-0000-0000-0000E0040000}"/>
    <cellStyle name="_Compal  Jan 04 cycle official Jan21 2" xfId="4128" xr:uid="{00000000-0005-0000-0000-0000E1040000}"/>
    <cellStyle name="_Compal  Jan 04 cycle official Jan21 3" xfId="2682" xr:uid="{00000000-0005-0000-0000-0000E2040000}"/>
    <cellStyle name="_Compal  Jan 04 cycle official Jan21 4" xfId="6539" xr:uid="{00000000-0005-0000-0000-0000E3040000}"/>
    <cellStyle name="_Compal  Nov 04 cycle Nov 19" xfId="340" xr:uid="{00000000-0005-0000-0000-0000E4040000}"/>
    <cellStyle name="_Compal  Nov 04 cycle Nov 19 2" xfId="4129" xr:uid="{00000000-0005-0000-0000-0000E5040000}"/>
    <cellStyle name="_Compal  Nov 04 cycle Nov 19 3" xfId="2683" xr:uid="{00000000-0005-0000-0000-0000E6040000}"/>
    <cellStyle name="_Compal  Nov 04 cycle Nov 19 4" xfId="5274" xr:uid="{00000000-0005-0000-0000-0000E7040000}"/>
    <cellStyle name="_Compal 8 week demand WK46" xfId="341" xr:uid="{00000000-0005-0000-0000-0000E8040000}"/>
    <cellStyle name="_Compal 8 week demand WK46 2" xfId="4130" xr:uid="{00000000-0005-0000-0000-0000E9040000}"/>
    <cellStyle name="_Compal 8 week demand WK46 3" xfId="2684" xr:uid="{00000000-0005-0000-0000-0000EA040000}"/>
    <cellStyle name="_Compal 8 week demand WK46 4" xfId="6102" xr:uid="{00000000-0005-0000-0000-0000EB040000}"/>
    <cellStyle name="_Compal 8 week demand WK46_Moto forecast history 04" xfId="342" xr:uid="{00000000-0005-0000-0000-0000EC040000}"/>
    <cellStyle name="_Compal 8 week demand WK46_Moto forecast history 04 2" xfId="4131" xr:uid="{00000000-0005-0000-0000-0000ED040000}"/>
    <cellStyle name="_Compal 8 week demand WK46_Moto forecast history 04 3" xfId="2685" xr:uid="{00000000-0005-0000-0000-0000EE040000}"/>
    <cellStyle name="_Compal 8 week demand WK46_Moto forecast history 04 4" xfId="6533" xr:uid="{00000000-0005-0000-0000-0000EF040000}"/>
    <cellStyle name="_Compal 8 week demand WK46_Moto forecast history 04_WK09" xfId="343" xr:uid="{00000000-0005-0000-0000-0000F0040000}"/>
    <cellStyle name="_Compal 8 week demand WK46_Moto forecast history 04_WK09 2" xfId="4132" xr:uid="{00000000-0005-0000-0000-0000F1040000}"/>
    <cellStyle name="_Compal 8 week demand WK46_Moto forecast history 04_WK09 3" xfId="2686" xr:uid="{00000000-0005-0000-0000-0000F2040000}"/>
    <cellStyle name="_Compal 8 week demand WK46_Moto forecast history 04_WK09 4" xfId="5268" xr:uid="{00000000-0005-0000-0000-0000F3040000}"/>
    <cellStyle name="_Compal 8 week demand WK46_Moto forecast history 05" xfId="344" xr:uid="{00000000-0005-0000-0000-0000F4040000}"/>
    <cellStyle name="_Compal 8 week demand WK46_Moto forecast history 05 2" xfId="4133" xr:uid="{00000000-0005-0000-0000-0000F5040000}"/>
    <cellStyle name="_Compal 8 week demand WK46_Moto forecast history 05 3" xfId="2687" xr:uid="{00000000-0005-0000-0000-0000F6040000}"/>
    <cellStyle name="_Compal 8 week demand WK46_Moto forecast history 05 4" xfId="6115" xr:uid="{00000000-0005-0000-0000-0000F7040000}"/>
    <cellStyle name="_Compal 8 week demand WK46_Moto forecast history 05_WK09" xfId="345" xr:uid="{00000000-0005-0000-0000-0000F8040000}"/>
    <cellStyle name="_Compal 8 week demand WK46_Moto forecast history 05_WK09 2" xfId="4134" xr:uid="{00000000-0005-0000-0000-0000F9040000}"/>
    <cellStyle name="_Compal 8 week demand WK46_Moto forecast history 05_WK09 3" xfId="2688" xr:uid="{00000000-0005-0000-0000-0000FA040000}"/>
    <cellStyle name="_Compal 8 week demand WK46_Moto forecast history 05_WK09 4" xfId="6546" xr:uid="{00000000-0005-0000-0000-0000FB040000}"/>
    <cellStyle name="_Compal 8 week demand WK46_WK09" xfId="346" xr:uid="{00000000-0005-0000-0000-0000FC040000}"/>
    <cellStyle name="_Compal 8 week demand WK46_WK09 2" xfId="4135" xr:uid="{00000000-0005-0000-0000-0000FD040000}"/>
    <cellStyle name="_Compal 8 week demand WK46_WK09 3" xfId="2689" xr:uid="{00000000-0005-0000-0000-0000FE040000}"/>
    <cellStyle name="_Compal 8 week demand WK46_WK09 4" xfId="5281" xr:uid="{00000000-0005-0000-0000-0000FF040000}"/>
    <cellStyle name="_Compal 8 week demand WK461" xfId="347" xr:uid="{00000000-0005-0000-0000-000000050000}"/>
    <cellStyle name="_Compal 8 week demand WK461 2" xfId="4136" xr:uid="{00000000-0005-0000-0000-000001050000}"/>
    <cellStyle name="_Compal 8 week demand WK461 3" xfId="2690" xr:uid="{00000000-0005-0000-0000-000002050000}"/>
    <cellStyle name="_Compal 8 week demand WK461 4" xfId="6112" xr:uid="{00000000-0005-0000-0000-000003050000}"/>
    <cellStyle name="_Compal 8 week demand WK461_Moto forecast history 04" xfId="348" xr:uid="{00000000-0005-0000-0000-000004050000}"/>
    <cellStyle name="_Compal 8 week demand WK461_Moto forecast history 04 2" xfId="4137" xr:uid="{00000000-0005-0000-0000-000005050000}"/>
    <cellStyle name="_Compal 8 week demand WK461_Moto forecast history 04 3" xfId="2691" xr:uid="{00000000-0005-0000-0000-000006050000}"/>
    <cellStyle name="_Compal 8 week demand WK461_Moto forecast history 04 4" xfId="6543" xr:uid="{00000000-0005-0000-0000-000007050000}"/>
    <cellStyle name="_Compal 8 week demand WK461_Moto forecast history 04_WK09" xfId="349" xr:uid="{00000000-0005-0000-0000-000008050000}"/>
    <cellStyle name="_Compal 8 week demand WK461_Moto forecast history 04_WK09 2" xfId="4138" xr:uid="{00000000-0005-0000-0000-000009050000}"/>
    <cellStyle name="_Compal 8 week demand WK461_Moto forecast history 04_WK09 3" xfId="2692" xr:uid="{00000000-0005-0000-0000-00000A050000}"/>
    <cellStyle name="_Compal 8 week demand WK461_Moto forecast history 04_WK09 4" xfId="5278" xr:uid="{00000000-0005-0000-0000-00000B050000}"/>
    <cellStyle name="_Compal 8 week demand WK461_Moto forecast history 05" xfId="350" xr:uid="{00000000-0005-0000-0000-00000C050000}"/>
    <cellStyle name="_Compal 8 week demand WK461_Moto forecast history 05 2" xfId="4139" xr:uid="{00000000-0005-0000-0000-00000D050000}"/>
    <cellStyle name="_Compal 8 week demand WK461_Moto forecast history 05 3" xfId="2693" xr:uid="{00000000-0005-0000-0000-00000E050000}"/>
    <cellStyle name="_Compal 8 week demand WK461_Moto forecast history 05 4" xfId="6118" xr:uid="{00000000-0005-0000-0000-00000F050000}"/>
    <cellStyle name="_Compal 8 week demand WK461_Moto forecast history 05_WK09" xfId="351" xr:uid="{00000000-0005-0000-0000-000010050000}"/>
    <cellStyle name="_Compal 8 week demand WK461_Moto forecast history 05_WK09 2" xfId="4140" xr:uid="{00000000-0005-0000-0000-000011050000}"/>
    <cellStyle name="_Compal 8 week demand WK461_Moto forecast history 05_WK09 3" xfId="2694" xr:uid="{00000000-0005-0000-0000-000012050000}"/>
    <cellStyle name="_Compal 8 week demand WK461_Moto forecast history 05_WK09 4" xfId="6549" xr:uid="{00000000-0005-0000-0000-000013050000}"/>
    <cellStyle name="_Compal 8 week demand WK461_WK09" xfId="352" xr:uid="{00000000-0005-0000-0000-000014050000}"/>
    <cellStyle name="_Compal 8 week demand WK461_WK09 2" xfId="4141" xr:uid="{00000000-0005-0000-0000-000015050000}"/>
    <cellStyle name="_Compal 8 week demand WK461_WK09 3" xfId="2695" xr:uid="{00000000-0005-0000-0000-000016050000}"/>
    <cellStyle name="_Compal 8 week demand WK461_WK09 4" xfId="5284" xr:uid="{00000000-0005-0000-0000-000017050000}"/>
    <cellStyle name="_Compal 8 week demand WK48" xfId="353" xr:uid="{00000000-0005-0000-0000-000018050000}"/>
    <cellStyle name="_Compal 8 week demand WK48 2" xfId="4142" xr:uid="{00000000-0005-0000-0000-000019050000}"/>
    <cellStyle name="_Compal 8 week demand WK48 3" xfId="2696" xr:uid="{00000000-0005-0000-0000-00001A050000}"/>
    <cellStyle name="_Compal 8 week demand WK48 4" xfId="6109" xr:uid="{00000000-0005-0000-0000-00001B050000}"/>
    <cellStyle name="_Compal 8 week demand WK48_Moto forecast history 04" xfId="354" xr:uid="{00000000-0005-0000-0000-00001C050000}"/>
    <cellStyle name="_Compal 8 week demand WK48_Moto forecast history 04 2" xfId="4143" xr:uid="{00000000-0005-0000-0000-00001D050000}"/>
    <cellStyle name="_Compal 8 week demand WK48_Moto forecast history 04 3" xfId="2697" xr:uid="{00000000-0005-0000-0000-00001E050000}"/>
    <cellStyle name="_Compal 8 week demand WK48_Moto forecast history 04 4" xfId="6540" xr:uid="{00000000-0005-0000-0000-00001F050000}"/>
    <cellStyle name="_Compal 8 week demand WK48_Moto forecast history 04_WK09" xfId="355" xr:uid="{00000000-0005-0000-0000-000020050000}"/>
    <cellStyle name="_Compal 8 week demand WK48_Moto forecast history 04_WK09 2" xfId="4144" xr:uid="{00000000-0005-0000-0000-000021050000}"/>
    <cellStyle name="_Compal 8 week demand WK48_Moto forecast history 04_WK09 3" xfId="2698" xr:uid="{00000000-0005-0000-0000-000022050000}"/>
    <cellStyle name="_Compal 8 week demand WK48_Moto forecast history 04_WK09 4" xfId="5275" xr:uid="{00000000-0005-0000-0000-000023050000}"/>
    <cellStyle name="_Compal 8 week demand WK48_Moto forecast history 05" xfId="356" xr:uid="{00000000-0005-0000-0000-000024050000}"/>
    <cellStyle name="_Compal 8 week demand WK48_Moto forecast history 05 2" xfId="4145" xr:uid="{00000000-0005-0000-0000-000025050000}"/>
    <cellStyle name="_Compal 8 week demand WK48_Moto forecast history 05 3" xfId="2699" xr:uid="{00000000-0005-0000-0000-000026050000}"/>
    <cellStyle name="_Compal 8 week demand WK48_Moto forecast history 05 4" xfId="6121" xr:uid="{00000000-0005-0000-0000-000027050000}"/>
    <cellStyle name="_Compal 8 week demand WK48_Moto forecast history 05_WK09" xfId="357" xr:uid="{00000000-0005-0000-0000-000028050000}"/>
    <cellStyle name="_Compal 8 week demand WK48_Moto forecast history 05_WK09 2" xfId="4146" xr:uid="{00000000-0005-0000-0000-000029050000}"/>
    <cellStyle name="_Compal 8 week demand WK48_Moto forecast history 05_WK09 3" xfId="2700" xr:uid="{00000000-0005-0000-0000-00002A050000}"/>
    <cellStyle name="_Compal 8 week demand WK48_Moto forecast history 05_WK09 4" xfId="6552" xr:uid="{00000000-0005-0000-0000-00002B050000}"/>
    <cellStyle name="_Compal 8 week demand WK48_WK09" xfId="358" xr:uid="{00000000-0005-0000-0000-00002C050000}"/>
    <cellStyle name="_Compal 8 week demand WK48_WK09 2" xfId="4147" xr:uid="{00000000-0005-0000-0000-00002D050000}"/>
    <cellStyle name="_Compal 8 week demand WK48_WK09 3" xfId="2701" xr:uid="{00000000-0005-0000-0000-00002E050000}"/>
    <cellStyle name="_Compal 8 week demand WK48_WK09 4" xfId="5287" xr:uid="{00000000-0005-0000-0000-00002F050000}"/>
    <cellStyle name="_Compal 8 week demand WK49" xfId="359" xr:uid="{00000000-0005-0000-0000-000030050000}"/>
    <cellStyle name="_Compal 8 week demand WK49 2" xfId="4148" xr:uid="{00000000-0005-0000-0000-000031050000}"/>
    <cellStyle name="_Compal 8 week demand WK49 3" xfId="2702" xr:uid="{00000000-0005-0000-0000-000032050000}"/>
    <cellStyle name="_Compal 8 week demand WK49 4" xfId="6104" xr:uid="{00000000-0005-0000-0000-000033050000}"/>
    <cellStyle name="_Compal 8 week demand WK49_Moto forecast history 04" xfId="360" xr:uid="{00000000-0005-0000-0000-000034050000}"/>
    <cellStyle name="_Compal 8 week demand WK49_Moto forecast history 04 2" xfId="4149" xr:uid="{00000000-0005-0000-0000-000035050000}"/>
    <cellStyle name="_Compal 8 week demand WK49_Moto forecast history 04 3" xfId="2703" xr:uid="{00000000-0005-0000-0000-000036050000}"/>
    <cellStyle name="_Compal 8 week demand WK49_Moto forecast history 04 4" xfId="6535" xr:uid="{00000000-0005-0000-0000-000037050000}"/>
    <cellStyle name="_Compal 8 week demand WK49_Moto forecast history 04_WK09" xfId="361" xr:uid="{00000000-0005-0000-0000-000038050000}"/>
    <cellStyle name="_Compal 8 week demand WK49_Moto forecast history 04_WK09 2" xfId="4150" xr:uid="{00000000-0005-0000-0000-000039050000}"/>
    <cellStyle name="_Compal 8 week demand WK49_Moto forecast history 04_WK09 3" xfId="2704" xr:uid="{00000000-0005-0000-0000-00003A050000}"/>
    <cellStyle name="_Compal 8 week demand WK49_Moto forecast history 04_WK09 4" xfId="5270" xr:uid="{00000000-0005-0000-0000-00003B050000}"/>
    <cellStyle name="_Compal 8 week demand WK49_Moto forecast history 05" xfId="362" xr:uid="{00000000-0005-0000-0000-00003C050000}"/>
    <cellStyle name="_Compal 8 week demand WK49_Moto forecast history 05 2" xfId="4151" xr:uid="{00000000-0005-0000-0000-00003D050000}"/>
    <cellStyle name="_Compal 8 week demand WK49_Moto forecast history 05 3" xfId="2705" xr:uid="{00000000-0005-0000-0000-00003E050000}"/>
    <cellStyle name="_Compal 8 week demand WK49_Moto forecast history 05 4" xfId="6101" xr:uid="{00000000-0005-0000-0000-00003F050000}"/>
    <cellStyle name="_Compal 8 week demand WK49_Moto forecast history 05_WK09" xfId="363" xr:uid="{00000000-0005-0000-0000-000040050000}"/>
    <cellStyle name="_Compal 8 week demand WK49_Moto forecast history 05_WK09 2" xfId="4152" xr:uid="{00000000-0005-0000-0000-000041050000}"/>
    <cellStyle name="_Compal 8 week demand WK49_Moto forecast history 05_WK09 3" xfId="2706" xr:uid="{00000000-0005-0000-0000-000042050000}"/>
    <cellStyle name="_Compal 8 week demand WK49_Moto forecast history 05_WK09 4" xfId="6532" xr:uid="{00000000-0005-0000-0000-000043050000}"/>
    <cellStyle name="_Compal 8 week demand WK49_WK09" xfId="364" xr:uid="{00000000-0005-0000-0000-000044050000}"/>
    <cellStyle name="_Compal 8 week demand WK49_WK09 2" xfId="4153" xr:uid="{00000000-0005-0000-0000-000045050000}"/>
    <cellStyle name="_Compal 8 week demand WK49_WK09 3" xfId="2707" xr:uid="{00000000-0005-0000-0000-000046050000}"/>
    <cellStyle name="_Compal 8 week demand WK49_WK09 4" xfId="5267" xr:uid="{00000000-0005-0000-0000-000047050000}"/>
    <cellStyle name="_Compal 8 week demand WK501" xfId="365" xr:uid="{00000000-0005-0000-0000-000048050000}"/>
    <cellStyle name="_Compal 8 week demand WK501 2" xfId="4154" xr:uid="{00000000-0005-0000-0000-000049050000}"/>
    <cellStyle name="_Compal 8 week demand WK501 3" xfId="2708" xr:uid="{00000000-0005-0000-0000-00004A050000}"/>
    <cellStyle name="_Compal 8 week demand WK501 4" xfId="5932" xr:uid="{00000000-0005-0000-0000-00004B050000}"/>
    <cellStyle name="_Compal 8 week demand WK501_Moto forecast history 04" xfId="366" xr:uid="{00000000-0005-0000-0000-00004C050000}"/>
    <cellStyle name="_Compal 8 week demand WK501_Moto forecast history 04 2" xfId="4155" xr:uid="{00000000-0005-0000-0000-00004D050000}"/>
    <cellStyle name="_Compal 8 week demand WK501_Moto forecast history 04 3" xfId="2709" xr:uid="{00000000-0005-0000-0000-00004E050000}"/>
    <cellStyle name="_Compal 8 week demand WK501_Moto forecast history 04 4" xfId="5931" xr:uid="{00000000-0005-0000-0000-00004F050000}"/>
    <cellStyle name="_Compal 8 week demand WK501_Moto forecast history 04_WK09" xfId="367" xr:uid="{00000000-0005-0000-0000-000050050000}"/>
    <cellStyle name="_Compal 8 week demand WK501_Moto forecast history 04_WK09 2" xfId="4156" xr:uid="{00000000-0005-0000-0000-000051050000}"/>
    <cellStyle name="_Compal 8 week demand WK501_Moto forecast history 04_WK09 3" xfId="2710" xr:uid="{00000000-0005-0000-0000-000052050000}"/>
    <cellStyle name="_Compal 8 week demand WK501_Moto forecast history 04_WK09 4" xfId="6413" xr:uid="{00000000-0005-0000-0000-000053050000}"/>
    <cellStyle name="_Compal 8 week demand WK501_Moto forecast history 05" xfId="368" xr:uid="{00000000-0005-0000-0000-000054050000}"/>
    <cellStyle name="_Compal 8 week demand WK501_Moto forecast history 05 2" xfId="4157" xr:uid="{00000000-0005-0000-0000-000055050000}"/>
    <cellStyle name="_Compal 8 week demand WK501_Moto forecast history 05 3" xfId="2711" xr:uid="{00000000-0005-0000-0000-000056050000}"/>
    <cellStyle name="_Compal 8 week demand WK501_Moto forecast history 05 4" xfId="6857" xr:uid="{00000000-0005-0000-0000-000057050000}"/>
    <cellStyle name="_Compal 8 week demand WK501_Moto forecast history 05_WK09" xfId="369" xr:uid="{00000000-0005-0000-0000-000058050000}"/>
    <cellStyle name="_Compal 8 week demand WK501_Moto forecast history 05_WK09 2" xfId="4158" xr:uid="{00000000-0005-0000-0000-000059050000}"/>
    <cellStyle name="_Compal 8 week demand WK501_Moto forecast history 05_WK09 3" xfId="2712" xr:uid="{00000000-0005-0000-0000-00005A050000}"/>
    <cellStyle name="_Compal 8 week demand WK501_Moto forecast history 05_WK09 4" xfId="5930" xr:uid="{00000000-0005-0000-0000-00005B050000}"/>
    <cellStyle name="_Compal 8 week demand WK501_WK09" xfId="370" xr:uid="{00000000-0005-0000-0000-00005C050000}"/>
    <cellStyle name="_Compal 8 week demand WK501_WK09 2" xfId="4159" xr:uid="{00000000-0005-0000-0000-00005D050000}"/>
    <cellStyle name="_Compal 8 week demand WK501_WK09 3" xfId="2713" xr:uid="{00000000-0005-0000-0000-00005E050000}"/>
    <cellStyle name="_Compal 8 week demand WK501_WK09 4" xfId="5929" xr:uid="{00000000-0005-0000-0000-00005F050000}"/>
    <cellStyle name="_Compal 8 week supply WK52 CCI Jerry" xfId="371" xr:uid="{00000000-0005-0000-0000-000060050000}"/>
    <cellStyle name="_Compal 8 week supply WK52 CCI Jerry 2" xfId="4160" xr:uid="{00000000-0005-0000-0000-000061050000}"/>
    <cellStyle name="_Compal 8 week supply WK52 CCI Jerry 3" xfId="2714" xr:uid="{00000000-0005-0000-0000-000062050000}"/>
    <cellStyle name="_Compal 8 week supply WK52 CCI Jerry 4" xfId="6479" xr:uid="{00000000-0005-0000-0000-000063050000}"/>
    <cellStyle name="_Compal 8 week supply WK52 CCI Jerry_WK09" xfId="372" xr:uid="{00000000-0005-0000-0000-000064050000}"/>
    <cellStyle name="_Compal 8 week supply WK52 CCI Jerry_WK09 2" xfId="4161" xr:uid="{00000000-0005-0000-0000-000065050000}"/>
    <cellStyle name="_Compal 8 week supply WK52 CCI Jerry_WK09 3" xfId="2715" xr:uid="{00000000-0005-0000-0000-000066050000}"/>
    <cellStyle name="_Compal 8 week supply WK52 CCI Jerry_WK09 4" xfId="6856" xr:uid="{00000000-0005-0000-0000-000067050000}"/>
    <cellStyle name="_Compal 8 wks supply plan wk03" xfId="373" xr:uid="{00000000-0005-0000-0000-000068050000}"/>
    <cellStyle name="_Compal 8 wks supply plan wk03 2" xfId="4162" xr:uid="{00000000-0005-0000-0000-000069050000}"/>
    <cellStyle name="_Compal 8 wks supply plan wk03 3" xfId="2716" xr:uid="{00000000-0005-0000-0000-00006A050000}"/>
    <cellStyle name="_Compal 8 wks supply plan wk03 4" xfId="5928" xr:uid="{00000000-0005-0000-0000-00006B050000}"/>
    <cellStyle name="_Compal 8 wks supply plan wk03_WK09" xfId="374" xr:uid="{00000000-0005-0000-0000-00006C050000}"/>
    <cellStyle name="_Compal 8 wks supply plan wk03_WK09 2" xfId="4163" xr:uid="{00000000-0005-0000-0000-00006D050000}"/>
    <cellStyle name="_Compal 8 wks supply plan wk03_WK09 3" xfId="2717" xr:uid="{00000000-0005-0000-0000-00006E050000}"/>
    <cellStyle name="_Compal 8 wks supply plan wk03_WK09 4" xfId="5222" xr:uid="{00000000-0005-0000-0000-00006F050000}"/>
    <cellStyle name="_Compal Comm 8 wks Rolling Nov 221" xfId="375" xr:uid="{00000000-0005-0000-0000-000070050000}"/>
    <cellStyle name="_Compal Comm 8 wks Rolling Nov 221 2" xfId="4164" xr:uid="{00000000-0005-0000-0000-000071050000}"/>
    <cellStyle name="_Compal Comm 8 wks Rolling Nov 221 3" xfId="2718" xr:uid="{00000000-0005-0000-0000-000072050000}"/>
    <cellStyle name="_Compal Comm 8 wks Rolling Nov 221 4" xfId="6114" xr:uid="{00000000-0005-0000-0000-000073050000}"/>
    <cellStyle name="_Compal Comm 8 wks Rolling Nov 251" xfId="376" xr:uid="{00000000-0005-0000-0000-000074050000}"/>
    <cellStyle name="_Compal Comm 8 wks Rolling Nov 251 2" xfId="4165" xr:uid="{00000000-0005-0000-0000-000075050000}"/>
    <cellStyle name="_Compal Comm 8 wks Rolling Nov 251 3" xfId="2719" xr:uid="{00000000-0005-0000-0000-000076050000}"/>
    <cellStyle name="_Compal Comm 8 wks Rolling Nov 251 4" xfId="6545" xr:uid="{00000000-0005-0000-0000-000077050000}"/>
    <cellStyle name="_Compal Comm 8 wks Rolling WK47 Nov 25 V2" xfId="377" xr:uid="{00000000-0005-0000-0000-000078050000}"/>
    <cellStyle name="_Compal Comm 8 wks Rolling WK47 Nov 25 V2 2" xfId="4166" xr:uid="{00000000-0005-0000-0000-000079050000}"/>
    <cellStyle name="_Compal Comm 8 wks Rolling WK47 Nov 25 V2 3" xfId="2720" xr:uid="{00000000-0005-0000-0000-00007A050000}"/>
    <cellStyle name="_Compal Comm 8 wks Rolling WK47 Nov 25 V2 4" xfId="5280" xr:uid="{00000000-0005-0000-0000-00007B050000}"/>
    <cellStyle name="_Compal Comm 8 wks Rolling WK47 Nov 26 V3" xfId="378" xr:uid="{00000000-0005-0000-0000-00007C050000}"/>
    <cellStyle name="_Compal Comm 8 wks Rolling WK47 Nov 26 V3 2" xfId="4167" xr:uid="{00000000-0005-0000-0000-00007D050000}"/>
    <cellStyle name="_Compal Comm 8 wks Rolling WK47 Nov 26 V3 3" xfId="2721" xr:uid="{00000000-0005-0000-0000-00007E050000}"/>
    <cellStyle name="_Compal Comm 8 wks Rolling WK47 Nov 26 V3 4" xfId="6113" xr:uid="{00000000-0005-0000-0000-00007F050000}"/>
    <cellStyle name="_Compal Comm 8 wks supply WK47" xfId="379" xr:uid="{00000000-0005-0000-0000-000080050000}"/>
    <cellStyle name="_Compal Comm 8 wks supply WK47 2" xfId="4168" xr:uid="{00000000-0005-0000-0000-000081050000}"/>
    <cellStyle name="_Compal Comm 8 wks supply WK47 3" xfId="2722" xr:uid="{00000000-0005-0000-0000-000082050000}"/>
    <cellStyle name="_Compal Comm 8 wks supply WK47 4" xfId="6544" xr:uid="{00000000-0005-0000-0000-000083050000}"/>
    <cellStyle name="_Compal Prelim forecast Dec'04 cycle Dec 10" xfId="380" xr:uid="{00000000-0005-0000-0000-000084050000}"/>
    <cellStyle name="_Compal Prelim forecast Dec'04 cycle Dec 10 2" xfId="4169" xr:uid="{00000000-0005-0000-0000-000085050000}"/>
    <cellStyle name="_Compal Prelim forecast Dec'04 cycle Dec 10 3" xfId="2723" xr:uid="{00000000-0005-0000-0000-000086050000}"/>
    <cellStyle name="_Compal Prelim forecast Dec'04 cycle Dec 10 4" xfId="5279" xr:uid="{00000000-0005-0000-0000-000087050000}"/>
    <cellStyle name="_Compal Prelim forecast Dec'04 cycle Dec 10_Moto forecast history 04" xfId="381" xr:uid="{00000000-0005-0000-0000-000088050000}"/>
    <cellStyle name="_Compal Prelim forecast Dec'04 cycle Dec 10_Moto forecast history 04 2" xfId="4170" xr:uid="{00000000-0005-0000-0000-000089050000}"/>
    <cellStyle name="_Compal Prelim forecast Dec'04 cycle Dec 10_Moto forecast history 04 3" xfId="2724" xr:uid="{00000000-0005-0000-0000-00008A050000}"/>
    <cellStyle name="_Compal Prelim forecast Dec'04 cycle Dec 10_Moto forecast history 04 4" xfId="6117" xr:uid="{00000000-0005-0000-0000-00008B050000}"/>
    <cellStyle name="_Compal Prelim forecast Dec'04 cycle Dec 10_Moto forecast history 04_WK09" xfId="382" xr:uid="{00000000-0005-0000-0000-00008C050000}"/>
    <cellStyle name="_Compal Prelim forecast Dec'04 cycle Dec 10_Moto forecast history 04_WK09 2" xfId="4171" xr:uid="{00000000-0005-0000-0000-00008D050000}"/>
    <cellStyle name="_Compal Prelim forecast Dec'04 cycle Dec 10_Moto forecast history 04_WK09 3" xfId="2725" xr:uid="{00000000-0005-0000-0000-00008E050000}"/>
    <cellStyle name="_Compal Prelim forecast Dec'04 cycle Dec 10_Moto forecast history 04_WK09 4" xfId="6548" xr:uid="{00000000-0005-0000-0000-00008F050000}"/>
    <cellStyle name="_Compal Prelim forecast Dec'04 cycle Dec 10_Moto forecast history 05" xfId="383" xr:uid="{00000000-0005-0000-0000-000090050000}"/>
    <cellStyle name="_Compal Prelim forecast Dec'04 cycle Dec 10_Moto forecast history 05 2" xfId="4172" xr:uid="{00000000-0005-0000-0000-000091050000}"/>
    <cellStyle name="_Compal Prelim forecast Dec'04 cycle Dec 10_Moto forecast history 05 3" xfId="2726" xr:uid="{00000000-0005-0000-0000-000092050000}"/>
    <cellStyle name="_Compal Prelim forecast Dec'04 cycle Dec 10_Moto forecast history 05 4" xfId="5283" xr:uid="{00000000-0005-0000-0000-000093050000}"/>
    <cellStyle name="_Compal Prelim forecast Dec'04 cycle Dec 10_Moto forecast history 05_WK09" xfId="384" xr:uid="{00000000-0005-0000-0000-000094050000}"/>
    <cellStyle name="_Compal Prelim forecast Dec'04 cycle Dec 10_Moto forecast history 05_WK09 2" xfId="4173" xr:uid="{00000000-0005-0000-0000-000095050000}"/>
    <cellStyle name="_Compal Prelim forecast Dec'04 cycle Dec 10_Moto forecast history 05_WK09 3" xfId="2727" xr:uid="{00000000-0005-0000-0000-000096050000}"/>
    <cellStyle name="_Compal Prelim forecast Dec'04 cycle Dec 10_Moto forecast history 05_WK09 4" xfId="6107" xr:uid="{00000000-0005-0000-0000-000097050000}"/>
    <cellStyle name="_Compal Prelim forecast Dec'04 cycle Dec 10_WK09" xfId="385" xr:uid="{00000000-0005-0000-0000-000098050000}"/>
    <cellStyle name="_Compal Prelim forecast Dec'04 cycle Dec 10_WK09 2" xfId="4174" xr:uid="{00000000-0005-0000-0000-000099050000}"/>
    <cellStyle name="_Compal Prelim forecast Dec'04 cycle Dec 10_WK09 3" xfId="2728" xr:uid="{00000000-0005-0000-0000-00009A050000}"/>
    <cellStyle name="_Compal Prelim forecast Dec'04 cycle Dec 10_WK09 4" xfId="6538" xr:uid="{00000000-0005-0000-0000-00009B050000}"/>
    <cellStyle name="_CONFIDENTIAL BOM Verification Format Q406 rev 2_China" xfId="386" xr:uid="{00000000-0005-0000-0000-00009C050000}"/>
    <cellStyle name="_CONFIDENTIAL BOM Verification Format Q406 rev 2_China 2" xfId="4175" xr:uid="{00000000-0005-0000-0000-00009D050000}"/>
    <cellStyle name="_CONFIDENTIAL BOM Verification Format Q406 rev 2_China 3" xfId="2729" xr:uid="{00000000-0005-0000-0000-00009E050000}"/>
    <cellStyle name="_CONFIDENTIAL BOM Verification Format Q406 rev 2_China 4" xfId="5273" xr:uid="{00000000-0005-0000-0000-00009F050000}"/>
    <cellStyle name="_CONFIDENTIAL BOM Verification Format Q406 rev 4_China (2)" xfId="387" xr:uid="{00000000-0005-0000-0000-0000A0050000}"/>
    <cellStyle name="_CONFIDENTIAL BOM Verification Format Q406 rev 4_China (2) 2" xfId="4176" xr:uid="{00000000-0005-0000-0000-0000A1050000}"/>
    <cellStyle name="_CONFIDENTIAL BOM Verification Format Q406 rev 4_China (2) 3" xfId="2730" xr:uid="{00000000-0005-0000-0000-0000A2050000}"/>
    <cellStyle name="_CONFIDENTIAL BOM Verification Format Q406 rev 4_China (2) 4" xfId="6120" xr:uid="{00000000-0005-0000-0000-0000A3050000}"/>
    <cellStyle name="_Contact list_Athlon_Laird_080618" xfId="388" xr:uid="{00000000-0005-0000-0000-0000A4050000}"/>
    <cellStyle name="_Contact list_Athlon_Laird_080618 2" xfId="4177" xr:uid="{00000000-0005-0000-0000-0000A5050000}"/>
    <cellStyle name="_Contact list_Athlon_Laird_080618 3" xfId="2731" xr:uid="{00000000-0005-0000-0000-0000A6050000}"/>
    <cellStyle name="_Contact list_Athlon_Laird_080618 4" xfId="6551" xr:uid="{00000000-0005-0000-0000-0000A7050000}"/>
    <cellStyle name="_Copy of estimados RIM" xfId="389" xr:uid="{00000000-0005-0000-0000-0000A8050000}"/>
    <cellStyle name="_Copy of estimados RIM 2" xfId="4178" xr:uid="{00000000-0005-0000-0000-0000A9050000}"/>
    <cellStyle name="_Copy of estimados RIM 3" xfId="2732" xr:uid="{00000000-0005-0000-0000-0000AA050000}"/>
    <cellStyle name="_Copy of estimados RIM 4" xfId="5286" xr:uid="{00000000-0005-0000-0000-0000AB050000}"/>
    <cellStyle name="_Copy of New York capacity report (projection) Tianjin 08-May-05_JVa update" xfId="390" xr:uid="{00000000-0005-0000-0000-0000AC050000}"/>
    <cellStyle name="_Copy of New York capacity report (projection) Tianjin 08-May-05_JVa update 2" xfId="4179" xr:uid="{00000000-0005-0000-0000-0000AD050000}"/>
    <cellStyle name="_Copy of New York capacity report (projection) Tianjin 08-May-05_JVa update 3" xfId="2733" xr:uid="{00000000-0005-0000-0000-0000AE050000}"/>
    <cellStyle name="_Copy of New York capacity report (projection) Tianjin 08-May-05_JVa update 4" xfId="6105" xr:uid="{00000000-0005-0000-0000-0000AF050000}"/>
    <cellStyle name="_Copy of New York March14th05-Componentavailabilitycapacityreport-v4 1 EMEA_Salo_E1.5" xfId="391" xr:uid="{00000000-0005-0000-0000-0000B0050000}"/>
    <cellStyle name="_Copy of New York March14th05-Componentavailabilitycapacityreport-v4 1 EMEA_Salo_E1.5 2" xfId="4180" xr:uid="{00000000-0005-0000-0000-0000B1050000}"/>
    <cellStyle name="_Copy of New York March14th05-Componentavailabilitycapacityreport-v4 1 EMEA_Salo_E1.5 3" xfId="2734" xr:uid="{00000000-0005-0000-0000-0000B2050000}"/>
    <cellStyle name="_Copy of New York March14th05-Componentavailabilitycapacityreport-v4 1 EMEA_Salo_E1.5 4" xfId="6536" xr:uid="{00000000-0005-0000-0000-0000B3050000}"/>
    <cellStyle name="_Copy of New York March14th05-Componentavailabilitycapacityreport-v4.0 EMEA_Salo_E1.5" xfId="392" xr:uid="{00000000-0005-0000-0000-0000B4050000}"/>
    <cellStyle name="_Copy of New York March14th05-Componentavailabilitycapacityreport-v4.0 EMEA_Salo_E1.5 2" xfId="4181" xr:uid="{00000000-0005-0000-0000-0000B5050000}"/>
    <cellStyle name="_Copy of New York March14th05-Componentavailabilitycapacityreport-v4.0 EMEA_Salo_E1.5 3" xfId="2735" xr:uid="{00000000-0005-0000-0000-0000B6050000}"/>
    <cellStyle name="_Copy of New York March14th05-Componentavailabilitycapacityreport-v4.0 EMEA_Salo_E1.5 4" xfId="5271" xr:uid="{00000000-0005-0000-0000-0000B7050000}"/>
    <cellStyle name="_Copy of New York May8th05-Component_availability_capacity_report-v10 0 EMEA_Salo" xfId="393" xr:uid="{00000000-0005-0000-0000-0000B8050000}"/>
    <cellStyle name="_Copy of New York May8th05-Component_availability_capacity_report-v10 0 EMEA_Salo 2" xfId="4182" xr:uid="{00000000-0005-0000-0000-0000B9050000}"/>
    <cellStyle name="_Copy of New York May8th05-Component_availability_capacity_report-v10 0 EMEA_Salo 3" xfId="2736" xr:uid="{00000000-0005-0000-0000-0000BA050000}"/>
    <cellStyle name="_Copy of New York May8th05-Component_availability_capacity_report-v10 0 EMEA_Salo 4" xfId="6099" xr:uid="{00000000-0005-0000-0000-0000BB050000}"/>
    <cellStyle name="_Copy of Nokia casing capacity 0926" xfId="394" xr:uid="{00000000-0005-0000-0000-0000BC050000}"/>
    <cellStyle name="_Copy of Nokia casing capacity 0926 2" xfId="4183" xr:uid="{00000000-0005-0000-0000-0000BD050000}"/>
    <cellStyle name="_Copy of Nokia casing capacity 0926 3" xfId="2737" xr:uid="{00000000-0005-0000-0000-0000BE050000}"/>
    <cellStyle name="_Copy of Nokia casing capacity 0926 4" xfId="6530" xr:uid="{00000000-0005-0000-0000-0000BF050000}"/>
    <cellStyle name="_Copy of NY_Capacity_2005_11_08_Elcoteq_v4 4" xfId="395" xr:uid="{00000000-0005-0000-0000-0000C0050000}"/>
    <cellStyle name="_Copy of NY_Capacity_2005_11_08_Elcoteq_v4 4 2" xfId="4184" xr:uid="{00000000-0005-0000-0000-0000C1050000}"/>
    <cellStyle name="_Copy of NY_Capacity_2005_11_08_Elcoteq_v4 4 3" xfId="2738" xr:uid="{00000000-0005-0000-0000-0000C2050000}"/>
    <cellStyle name="_Copy of NY_Capacity_2005_11_08_Elcoteq_v4 4 4" xfId="5264" xr:uid="{00000000-0005-0000-0000-0000C3050000}"/>
    <cellStyle name="_Corolla B1 schedule plan for TJ_081030_V1.0N" xfId="396" xr:uid="{00000000-0005-0000-0000-0000C4050000}"/>
    <cellStyle name="_Corolla B1 schedule plan for TJ_081030_V1.0N 2" xfId="4185" xr:uid="{00000000-0005-0000-0000-0000C5050000}"/>
    <cellStyle name="_Corolla B1 schedule plan for TJ_081030_V1.0N 3" xfId="2739" xr:uid="{00000000-0005-0000-0000-0000C6050000}"/>
    <cellStyle name="_Corolla B1 schedule plan for TJ_081030_V1.0N 4" xfId="5265" xr:uid="{00000000-0005-0000-0000-0000C7050000}"/>
    <cellStyle name="_Corolla Build Plan - Jabil Wk37" xfId="397" xr:uid="{00000000-0005-0000-0000-0000C8050000}"/>
    <cellStyle name="_Corolla Build Plan - Jabil Wk37 2" xfId="4186" xr:uid="{00000000-0005-0000-0000-0000C9050000}"/>
    <cellStyle name="_Corolla Build Plan - Jabil Wk37 3" xfId="2740" xr:uid="{00000000-0005-0000-0000-0000CA050000}"/>
    <cellStyle name="_Corolla Build Plan - Jabil Wk37 4" xfId="6098" xr:uid="{00000000-0005-0000-0000-0000CB050000}"/>
    <cellStyle name="_Corolla Build Plan - Supplier Wk40" xfId="398" xr:uid="{00000000-0005-0000-0000-0000CC050000}"/>
    <cellStyle name="_Corolla Build Plan - Supplier Wk40 2" xfId="4187" xr:uid="{00000000-0005-0000-0000-0000CD050000}"/>
    <cellStyle name="_Corolla Build Plan - Supplier Wk40 3" xfId="2741" xr:uid="{00000000-0005-0000-0000-0000CE050000}"/>
    <cellStyle name="_Corolla Build Plan - Supplier Wk40 4" xfId="6529" xr:uid="{00000000-0005-0000-0000-0000CF050000}"/>
    <cellStyle name="_Corolla Contact List" xfId="399" xr:uid="{00000000-0005-0000-0000-0000D0050000}"/>
    <cellStyle name="_Corolla Contact List 2" xfId="4188" xr:uid="{00000000-0005-0000-0000-0000D1050000}"/>
    <cellStyle name="_Corolla Contact List 3" xfId="2742" xr:uid="{00000000-0005-0000-0000-0000D2050000}"/>
    <cellStyle name="_Corolla Contact List 4" xfId="5263" xr:uid="{00000000-0005-0000-0000-0000D3050000}"/>
    <cellStyle name="_Corolla Contact List Nokia" xfId="400" xr:uid="{00000000-0005-0000-0000-0000D4050000}"/>
    <cellStyle name="_Corolla Contact List Nokia 2" xfId="4189" xr:uid="{00000000-0005-0000-0000-0000D5050000}"/>
    <cellStyle name="_Corolla Contact List Nokia 3" xfId="2743" xr:uid="{00000000-0005-0000-0000-0000D6050000}"/>
    <cellStyle name="_Corolla Contact List Nokia 4" xfId="6097" xr:uid="{00000000-0005-0000-0000-0000D7050000}"/>
    <cellStyle name="_Corolla Mech BOM Wk40-Jabil" xfId="401" xr:uid="{00000000-0005-0000-0000-0000D8050000}"/>
    <cellStyle name="_Corolla Mech BOM Wk40-Jabil 2" xfId="4190" xr:uid="{00000000-0005-0000-0000-0000D9050000}"/>
    <cellStyle name="_Corolla Mech BOM Wk40-Jabil 3" xfId="2744" xr:uid="{00000000-0005-0000-0000-0000DA050000}"/>
    <cellStyle name="_Corolla Mech BOM Wk40-Jabil 4" xfId="6528" xr:uid="{00000000-0005-0000-0000-0000DB050000}"/>
    <cellStyle name="_Corolla Mech BOM Wk40-Jabil_internal_1" xfId="402" xr:uid="{00000000-0005-0000-0000-0000DC050000}"/>
    <cellStyle name="_Corolla Mech BOM Wk40-Jabil_internal_1 2" xfId="4191" xr:uid="{00000000-0005-0000-0000-0000DD050000}"/>
    <cellStyle name="_Corolla Mech BOM Wk40-Jabil_internal_1 3" xfId="2745" xr:uid="{00000000-0005-0000-0000-0000DE050000}"/>
    <cellStyle name="_Corolla Mech BOM Wk40-Jabil_internal_1 4" xfId="5262" xr:uid="{00000000-0005-0000-0000-0000DF050000}"/>
    <cellStyle name="_Corolla Mech BOM Wk40-Jabil_internal_v1" xfId="403" xr:uid="{00000000-0005-0000-0000-0000E0050000}"/>
    <cellStyle name="_Corolla Mech BOM Wk40-Jabil_internal_v1 2" xfId="4192" xr:uid="{00000000-0005-0000-0000-0000E1050000}"/>
    <cellStyle name="_Corolla Mech BOM Wk40-Jabil_internal_v1 3" xfId="2746" xr:uid="{00000000-0005-0000-0000-0000E2050000}"/>
    <cellStyle name="_Corolla Mech BOM Wk40-Jabil_internal_v1 4" xfId="5927" xr:uid="{00000000-0005-0000-0000-0000E3050000}"/>
    <cellStyle name="_Corolla Mech BOM Wk41" xfId="404" xr:uid="{00000000-0005-0000-0000-0000E4050000}"/>
    <cellStyle name="_Corolla Mech BOM Wk41 2" xfId="4193" xr:uid="{00000000-0005-0000-0000-0000E5050000}"/>
    <cellStyle name="_Corolla Mech BOM Wk41 3" xfId="2747" xr:uid="{00000000-0005-0000-0000-0000E6050000}"/>
    <cellStyle name="_Corolla Mech BOM Wk41 4" xfId="5926" xr:uid="{00000000-0005-0000-0000-0000E7050000}"/>
    <cellStyle name="_Corolla Mech BOM Wk41-internal" xfId="405" xr:uid="{00000000-0005-0000-0000-0000E8050000}"/>
    <cellStyle name="_Corolla Mech BOM Wk41-internal 2" xfId="4194" xr:uid="{00000000-0005-0000-0000-0000E9050000}"/>
    <cellStyle name="_Corolla Mech BOM Wk41-internal 3" xfId="2748" xr:uid="{00000000-0005-0000-0000-0000EA050000}"/>
    <cellStyle name="_Corolla Mech BOM Wk41-internal 4" xfId="5925" xr:uid="{00000000-0005-0000-0000-0000EB050000}"/>
    <cellStyle name="_Corolla Plan - V18" xfId="406" xr:uid="{00000000-0005-0000-0000-0000EC050000}"/>
    <cellStyle name="_Corolla Plan - V18 2" xfId="4195" xr:uid="{00000000-0005-0000-0000-0000ED050000}"/>
    <cellStyle name="_Corolla Plan - V18 3" xfId="2749" xr:uid="{00000000-0005-0000-0000-0000EE050000}"/>
    <cellStyle name="_Corolla Plan - V18 4" xfId="5924" xr:uid="{00000000-0005-0000-0000-0000EF050000}"/>
    <cellStyle name="_Corolla Plan JPG - V15" xfId="407" xr:uid="{00000000-0005-0000-0000-0000F0050000}"/>
    <cellStyle name="_Corolla Plan JPG - V15 2" xfId="4196" xr:uid="{00000000-0005-0000-0000-0000F1050000}"/>
    <cellStyle name="_Corolla Plan JPG - V15 3" xfId="2750" xr:uid="{00000000-0005-0000-0000-0000F2050000}"/>
    <cellStyle name="_Corolla Plan JPG - V15 4" xfId="5923" xr:uid="{00000000-0005-0000-0000-0000F3050000}"/>
    <cellStyle name="_Corolla review_Org Chart_Cwk45 5 (2).ppt (唯讀) 的 工作表" xfId="408" xr:uid="{00000000-0005-0000-0000-0000F4050000}"/>
    <cellStyle name="_Corolla review_Org Chart_Cwk45 5 (2).ppt (唯讀) 的 工作表 2" xfId="4197" xr:uid="{00000000-0005-0000-0000-0000F5050000}"/>
    <cellStyle name="_Corolla review_Org Chart_Cwk45 5 (2).ppt (唯讀) 的 工作表 3" xfId="2751" xr:uid="{00000000-0005-0000-0000-0000F6050000}"/>
    <cellStyle name="_Corolla review_Org Chart_Cwk45 5 (2).ppt (唯讀) 的 工作表 4" xfId="6412" xr:uid="{00000000-0005-0000-0000-0000F7050000}"/>
    <cellStyle name="_corolla_tooling concept-0926 (2)" xfId="409" xr:uid="{00000000-0005-0000-0000-0000F8050000}"/>
    <cellStyle name="_corolla_tooling concept-0926 (2) 2" xfId="4198" xr:uid="{00000000-0005-0000-0000-0000F9050000}"/>
    <cellStyle name="_corolla_tooling concept-0926 (2) 3" xfId="2752" xr:uid="{00000000-0005-0000-0000-0000FA050000}"/>
    <cellStyle name="_corolla_tooling concept-0926 (2) 4" xfId="6855" xr:uid="{00000000-0005-0000-0000-0000FB050000}"/>
    <cellStyle name="_Cost Simulation" xfId="410" xr:uid="{00000000-0005-0000-0000-0000FC050000}"/>
    <cellStyle name="_Cost Simulation 2" xfId="4199" xr:uid="{00000000-0005-0000-0000-0000FD050000}"/>
    <cellStyle name="_Cost Simulation 3" xfId="2753" xr:uid="{00000000-0005-0000-0000-0000FE050000}"/>
    <cellStyle name="_Cost Simulation 4" xfId="5922" xr:uid="{00000000-0005-0000-0000-0000FF050000}"/>
    <cellStyle name="_CT with new proposed configuration 200600802" xfId="411" xr:uid="{00000000-0005-0000-0000-000000060000}"/>
    <cellStyle name="_CT with new proposed configuration 200600802 2" xfId="4200" xr:uid="{00000000-0005-0000-0000-000001060000}"/>
    <cellStyle name="_CT with new proposed configuration 200600802 3" xfId="2754" xr:uid="{00000000-0005-0000-0000-000002060000}"/>
    <cellStyle name="_CT with new proposed configuration 200600802 4" xfId="6492" xr:uid="{00000000-0005-0000-0000-000003060000}"/>
    <cellStyle name="_CWA RIM 05-16-08" xfId="412" xr:uid="{00000000-0005-0000-0000-000004060000}"/>
    <cellStyle name="_CWA RIM 05-16-08 2" xfId="4201" xr:uid="{00000000-0005-0000-0000-000005060000}"/>
    <cellStyle name="_CWA RIM 05-16-08 3" xfId="2755" xr:uid="{00000000-0005-0000-0000-000006060000}"/>
    <cellStyle name="_CWA RIM 05-16-08 4" xfId="6854" xr:uid="{00000000-0005-0000-0000-000007060000}"/>
    <cellStyle name="_Dakota supplier List_091028" xfId="413" xr:uid="{00000000-0005-0000-0000-000008060000}"/>
    <cellStyle name="_Dakota supplier List_091028 2" xfId="4202" xr:uid="{00000000-0005-0000-0000-000009060000}"/>
    <cellStyle name="_Dakota supplier List_091028 3" xfId="2756" xr:uid="{00000000-0005-0000-0000-00000A060000}"/>
    <cellStyle name="_Dakota supplier List_091028 4" xfId="5921" xr:uid="{00000000-0005-0000-0000-00000B060000}"/>
    <cellStyle name="_DSC data" xfId="414" xr:uid="{00000000-0005-0000-0000-00000C060000}"/>
    <cellStyle name="_DV summarize" xfId="415" xr:uid="{00000000-0005-0000-0000-00000D060000}"/>
    <cellStyle name="_DV summarize 2" xfId="4203" xr:uid="{00000000-0005-0000-0000-00000E060000}"/>
    <cellStyle name="_DV summarize 3" xfId="2757" xr:uid="{00000000-0005-0000-0000-00000F060000}"/>
    <cellStyle name="_DV summarize 4" xfId="6853" xr:uid="{00000000-0005-0000-0000-000010060000}"/>
    <cellStyle name="_EBS Template" xfId="416" xr:uid="{00000000-0005-0000-0000-000011060000}"/>
    <cellStyle name="_EBS Template 2" xfId="4204" xr:uid="{00000000-0005-0000-0000-000012060000}"/>
    <cellStyle name="_EBS Template 3" xfId="2758" xr:uid="{00000000-0005-0000-0000-000013060000}"/>
    <cellStyle name="_EBS Template 4" xfId="5920" xr:uid="{00000000-0005-0000-0000-000014060000}"/>
    <cellStyle name="_EBS Template1" xfId="417" xr:uid="{00000000-0005-0000-0000-000015060000}"/>
    <cellStyle name="_EBS Template1 2" xfId="4205" xr:uid="{00000000-0005-0000-0000-000016060000}"/>
    <cellStyle name="_EBS Template1 3" xfId="2759" xr:uid="{00000000-0005-0000-0000-000017060000}"/>
    <cellStyle name="_EBS Template1 4" xfId="5221" xr:uid="{00000000-0005-0000-0000-000018060000}"/>
    <cellStyle name="_ET_STYLE_NoName_00_" xfId="418" xr:uid="{00000000-0005-0000-0000-000019060000}"/>
    <cellStyle name="_ET_STYLE_NoName_00_ 2" xfId="4206" xr:uid="{00000000-0005-0000-0000-00001A060000}"/>
    <cellStyle name="_ET_STYLE_NoName_00_ 3" xfId="2760" xr:uid="{00000000-0005-0000-0000-00001B060000}"/>
    <cellStyle name="_ET_STYLE_NoName_00_ 4" xfId="6096" xr:uid="{00000000-0005-0000-0000-00001C060000}"/>
    <cellStyle name="_ET_STYLE_NoName_00__Clean Room 进度表 080324" xfId="419" xr:uid="{00000000-0005-0000-0000-00001D060000}"/>
    <cellStyle name="_ET_STYLE_NoName_00__Clean Room 进度表 080324 2" xfId="4207" xr:uid="{00000000-0005-0000-0000-00001E060000}"/>
    <cellStyle name="_ET_STYLE_NoName_00__Clean Room 进度表 080324 3" xfId="2761" xr:uid="{00000000-0005-0000-0000-00001F060000}"/>
    <cellStyle name="_ET_STYLE_NoName_00__Clean Room 进度表 080324 4" xfId="6527" xr:uid="{00000000-0005-0000-0000-000020060000}"/>
    <cellStyle name="_ET_STYLE_NoName_00__Summary" xfId="420" xr:uid="{00000000-0005-0000-0000-000021060000}"/>
    <cellStyle name="_ET_STYLE_NoName_00__Summary 2" xfId="4208" xr:uid="{00000000-0005-0000-0000-000022060000}"/>
    <cellStyle name="_ET_STYLE_NoName_00__Summary 3" xfId="2762" xr:uid="{00000000-0005-0000-0000-000023060000}"/>
    <cellStyle name="_ET_STYLE_NoName_00__Summary 4" xfId="5261" xr:uid="{00000000-0005-0000-0000-000024060000}"/>
    <cellStyle name="_Europe.FLS.Build Outlook.02.23" xfId="421" xr:uid="{00000000-0005-0000-0000-000025060000}"/>
    <cellStyle name="_Europe.FLS.Build Outlook.02.23 2" xfId="4209" xr:uid="{00000000-0005-0000-0000-000026060000}"/>
    <cellStyle name="_Europe.FLS.Build Outlook.02.23 3" xfId="2763" xr:uid="{00000000-0005-0000-0000-000027060000}"/>
    <cellStyle name="_Europe.FLS.Build Outlook.02.23 4" xfId="6095" xr:uid="{00000000-0005-0000-0000-000028060000}"/>
    <cellStyle name="_EXP" xfId="422" xr:uid="{00000000-0005-0000-0000-000029060000}"/>
    <cellStyle name="_EXP 2" xfId="4210" xr:uid="{00000000-0005-0000-0000-00002A060000}"/>
    <cellStyle name="_EXP 3" xfId="2764" xr:uid="{00000000-0005-0000-0000-00002B060000}"/>
    <cellStyle name="_EXP 4" xfId="6526" xr:uid="{00000000-0005-0000-0000-00002C060000}"/>
    <cellStyle name="_FCST VS FCST 021009" xfId="423" xr:uid="{00000000-0005-0000-0000-00002D060000}"/>
    <cellStyle name="_FCST VS FCST 021009 2" xfId="4211" xr:uid="{00000000-0005-0000-0000-00002E060000}"/>
    <cellStyle name="_FCST VS FCST 021009 3" xfId="2765" xr:uid="{00000000-0005-0000-0000-00002F060000}"/>
    <cellStyle name="_FCST VS FCST 021009 4" xfId="5260" xr:uid="{00000000-0005-0000-0000-000030060000}"/>
    <cellStyle name="_Frankfurt_weekly_report_0109" xfId="424" xr:uid="{00000000-0005-0000-0000-000031060000}"/>
    <cellStyle name="_Frankfurt_weekly_report_0109 2" xfId="4212" xr:uid="{00000000-0005-0000-0000-000032060000}"/>
    <cellStyle name="_Frankfurt_weekly_report_0109 3" xfId="2766" xr:uid="{00000000-0005-0000-0000-000033060000}"/>
    <cellStyle name="_Frankfurt_weekly_report_0109 4" xfId="6094" xr:uid="{00000000-0005-0000-0000-000034060000}"/>
    <cellStyle name="_FY06 Q3 latest view STB-HENT - Mar 24" xfId="425" xr:uid="{00000000-0005-0000-0000-000035060000}"/>
    <cellStyle name="_FY06 Q3 latest view STB-HENT - Mar 24 2" xfId="4213" xr:uid="{00000000-0005-0000-0000-000036060000}"/>
    <cellStyle name="_FY06 Q3 latest view STB-HENT - Mar 24 3" xfId="2767" xr:uid="{00000000-0005-0000-0000-000037060000}"/>
    <cellStyle name="_FY06 Q3 latest view STB-HENT - Mar 24 4" xfId="6525" xr:uid="{00000000-0005-0000-0000-000038060000}"/>
    <cellStyle name="_FY06 Q3 latest view STB-HENT - Mar 24_!Mobility Q3FY09 Apr actuals vs Q1fcst FINAL v3" xfId="426" xr:uid="{00000000-0005-0000-0000-000039060000}"/>
    <cellStyle name="_FY06 Q3 latest view STB-HENT - Mar 24_!Mobility Q3FY09 Apr actuals vs Q1fcst FINAL v3 2" xfId="4214" xr:uid="{00000000-0005-0000-0000-00003A060000}"/>
    <cellStyle name="_FY06 Q3 latest view STB-HENT - Mar 24_!Mobility Q3FY09 Apr actuals vs Q1fcst FINAL v3 3" xfId="2768" xr:uid="{00000000-0005-0000-0000-00003B060000}"/>
    <cellStyle name="_FY06 Q3 latest view STB-HENT - Mar 24_!Mobility Q3FY09 Apr actuals vs Q1fcst FINAL v3 4" xfId="5259" xr:uid="{00000000-0005-0000-0000-00003C060000}"/>
    <cellStyle name="_FY06 Q3 latest view STB-HENT - Mar 24_!Mobility Q3FY09 Apr actuals vs Q1fcst PRELIM v1" xfId="427" xr:uid="{00000000-0005-0000-0000-00003D060000}"/>
    <cellStyle name="_FY06 Q3 latest view STB-HENT - Mar 24_!Mobility Q3FY09 Apr actuals vs Q1fcst PRELIM v1 2" xfId="4215" xr:uid="{00000000-0005-0000-0000-00003E060000}"/>
    <cellStyle name="_FY06 Q3 latest view STB-HENT - Mar 24_!Mobility Q3FY09 Apr actuals vs Q1fcst PRELIM v1 3" xfId="2769" xr:uid="{00000000-0005-0000-0000-00003F060000}"/>
    <cellStyle name="_FY06 Q3 latest view STB-HENT - Mar 24_!Mobility Q3FY09 Apr actuals vs Q1fcst PRELIM v1 4" xfId="6093" xr:uid="{00000000-0005-0000-0000-000040060000}"/>
    <cellStyle name="_FY06 Q3 latest view STB-HENT - Mar 24_!WI 03 Mobility Q4FY09 v01" xfId="428" xr:uid="{00000000-0005-0000-0000-000041060000}"/>
    <cellStyle name="_FY06 Q3 latest view STB-HENT - Mar 24_!WI 03 Mobility Q4FY09 v01 2" xfId="4216" xr:uid="{00000000-0005-0000-0000-000042060000}"/>
    <cellStyle name="_FY06 Q3 latest view STB-HENT - Mar 24_!WI 03 Mobility Q4FY09 v01 3" xfId="2770" xr:uid="{00000000-0005-0000-0000-000043060000}"/>
    <cellStyle name="_FY06 Q3 latest view STB-HENT - Mar 24_!WI 03 Mobility Q4FY09 v01 4" xfId="6524" xr:uid="{00000000-0005-0000-0000-000044060000}"/>
    <cellStyle name="_FY06 Q3 latest view STB-HENT - Mar 24_!WI-02 Mobility Q1FY10 09.23 v03 BLU" xfId="429" xr:uid="{00000000-0005-0000-0000-000045060000}"/>
    <cellStyle name="_FY06 Q3 latest view STB-HENT - Mar 24_!WI-02 Mobility Q1FY10 09.23 v03 BLU 2" xfId="4217" xr:uid="{00000000-0005-0000-0000-000046060000}"/>
    <cellStyle name="_FY06 Q3 latest view STB-HENT - Mar 24_!WI-02 Mobility Q1FY10 09.23 v03 BLU 3" xfId="2771" xr:uid="{00000000-0005-0000-0000-000047060000}"/>
    <cellStyle name="_FY06 Q3 latest view STB-HENT - Mar 24_!WI-02 Mobility Q1FY10 09.23 v03 BLU 4" xfId="5258" xr:uid="{00000000-0005-0000-0000-000048060000}"/>
    <cellStyle name="_FY06 Q3 latest view STB-HENT - Mar 24_!WI-02 Mobility Q4FY09 v01" xfId="430" xr:uid="{00000000-0005-0000-0000-000049060000}"/>
    <cellStyle name="_FY06 Q3 latest view STB-HENT - Mar 24_!WI-02 Mobility Q4FY09 v01 2" xfId="4218" xr:uid="{00000000-0005-0000-0000-00004A060000}"/>
    <cellStyle name="_FY06 Q3 latest view STB-HENT - Mar 24_!WI-02 Mobility Q4FY09 v01 3" xfId="2772" xr:uid="{00000000-0005-0000-0000-00004B060000}"/>
    <cellStyle name="_FY06 Q3 latest view STB-HENT - Mar 24_!WI-02 Mobility Q4FY09 v01 4" xfId="6092" xr:uid="{00000000-0005-0000-0000-00004C060000}"/>
    <cellStyle name="_FY06 Q3 latest view STB-HENT - Mar 24_!WI-04 Mobility Q1FY10 10.14 v02" xfId="431" xr:uid="{00000000-0005-0000-0000-00004D060000}"/>
    <cellStyle name="_FY06 Q3 latest view STB-HENT - Mar 24_!WI-04 Mobility Q1FY10 10.14 v02 2" xfId="4219" xr:uid="{00000000-0005-0000-0000-00004E060000}"/>
    <cellStyle name="_FY06 Q3 latest view STB-HENT - Mar 24_!WI-04 Mobility Q1FY10 10.14 v02 3" xfId="2773" xr:uid="{00000000-0005-0000-0000-00004F060000}"/>
    <cellStyle name="_FY06 Q3 latest view STB-HENT - Mar 24_!WI-04 Mobility Q1FY10 10.14 v02 4" xfId="6523" xr:uid="{00000000-0005-0000-0000-000050060000}"/>
    <cellStyle name="_FY06 Q3 latest view STB-HENT - Mar 24_!WI-04 Mobility Q4FY09 07.01 v02" xfId="432" xr:uid="{00000000-0005-0000-0000-000051060000}"/>
    <cellStyle name="_FY06 Q3 latest view STB-HENT - Mar 24_!WI-04 Mobility Q4FY09 07.01 v02 2" xfId="4220" xr:uid="{00000000-0005-0000-0000-000052060000}"/>
    <cellStyle name="_FY06 Q3 latest view STB-HENT - Mar 24_!WI-04 Mobility Q4FY09 07.01 v02 3" xfId="2774" xr:uid="{00000000-0005-0000-0000-000053060000}"/>
    <cellStyle name="_FY06 Q3 latest view STB-HENT - Mar 24_!WI-04 Mobility Q4FY09 07.01 v02 4" xfId="5257" xr:uid="{00000000-0005-0000-0000-000054060000}"/>
    <cellStyle name="_FY06 Q3 latest view STB-HENT - Mar 24_Conversion sheets" xfId="433" xr:uid="{00000000-0005-0000-0000-000055060000}"/>
    <cellStyle name="_FY06 Q3 latest view STB-HENT - Mar 24_Conversion sheets 2" xfId="4221" xr:uid="{00000000-0005-0000-0000-000056060000}"/>
    <cellStyle name="_FY06 Q3 latest view STB-HENT - Mar 24_Conversion sheets 3" xfId="2775" xr:uid="{00000000-0005-0000-0000-000057060000}"/>
    <cellStyle name="_FY06 Q3 latest view STB-HENT - Mar 24_Conversion sheets 4" xfId="6091" xr:uid="{00000000-0005-0000-0000-000058060000}"/>
    <cellStyle name="_FY06 Q3 latest view STB-HENT - Mar 24_EME Q4FY09 lock var templ v02" xfId="434" xr:uid="{00000000-0005-0000-0000-000059060000}"/>
    <cellStyle name="_FY06 Q3 latest view STB-HENT - Mar 24_EME Q4FY09 lock var templ v02 2" xfId="4222" xr:uid="{00000000-0005-0000-0000-00005A060000}"/>
    <cellStyle name="_FY06 Q3 latest view STB-HENT - Mar 24_EME Q4FY09 lock var templ v02 3" xfId="2776" xr:uid="{00000000-0005-0000-0000-00005B060000}"/>
    <cellStyle name="_FY06 Q3 latest view STB-HENT - Mar 24_EME Q4FY09 lock var templ v02 4" xfId="6522" xr:uid="{00000000-0005-0000-0000-00005C060000}"/>
    <cellStyle name="_FY06 Q3 latest view STB-HENT - Mar 24_EME+Apple Q4FY09 lock var templ v03" xfId="435" xr:uid="{00000000-0005-0000-0000-00005D060000}"/>
    <cellStyle name="_FY06 Q3 latest view STB-HENT - Mar 24_EME+Apple Q4FY09 lock var templ v03 2" xfId="4223" xr:uid="{00000000-0005-0000-0000-00005E060000}"/>
    <cellStyle name="_FY06 Q3 latest view STB-HENT - Mar 24_EME+Apple Q4FY09 lock var templ v03 3" xfId="2777" xr:uid="{00000000-0005-0000-0000-00005F060000}"/>
    <cellStyle name="_FY06 Q3 latest view STB-HENT - Mar 24_EME+Apple Q4FY09 lock var templ v03 4" xfId="5256" xr:uid="{00000000-0005-0000-0000-000060060000}"/>
    <cellStyle name="_FY06 Q3 latest view STB-HENT - Mar 24_Mot Q4FY09 lock var templ v01" xfId="436" xr:uid="{00000000-0005-0000-0000-000061060000}"/>
    <cellStyle name="_FY06 Q3 latest view STB-HENT - Mar 24_Mot Q4FY09 lock var templ v01 2" xfId="4224" xr:uid="{00000000-0005-0000-0000-000062060000}"/>
    <cellStyle name="_FY06 Q3 latest view STB-HENT - Mar 24_Mot Q4FY09 lock var templ v01 3" xfId="2778" xr:uid="{00000000-0005-0000-0000-000063060000}"/>
    <cellStyle name="_FY06 Q3 latest view STB-HENT - Mar 24_Mot Q4FY09 lock var templ v01 4" xfId="6090" xr:uid="{00000000-0005-0000-0000-000064060000}"/>
    <cellStyle name="_FY06 Q3 latest view STB-HENT - Mar 24_Nok Q4FY09 lock var templ v01" xfId="437" xr:uid="{00000000-0005-0000-0000-000065060000}"/>
    <cellStyle name="_FY06 Q3 latest view STB-HENT - Mar 24_Nok Q4FY09 lock var templ v01 2" xfId="4225" xr:uid="{00000000-0005-0000-0000-000066060000}"/>
    <cellStyle name="_FY06 Q3 latest view STB-HENT - Mar 24_Nok Q4FY09 lock var templ v01 3" xfId="2779" xr:uid="{00000000-0005-0000-0000-000067060000}"/>
    <cellStyle name="_FY06 Q3 latest view STB-HENT - Mar 24_Nok Q4FY09 lock var templ v01 4" xfId="6521" xr:uid="{00000000-0005-0000-0000-000068060000}"/>
    <cellStyle name="_FY06 Q3 latest view STB-HENT - Mar 24_RIM Q3FY09 lock variance template v10mpc" xfId="438" xr:uid="{00000000-0005-0000-0000-000069060000}"/>
    <cellStyle name="_FY06 Q3 latest view STB-HENT - Mar 24_RIM Q3FY09 lock variance template v10mpc 2" xfId="4226" xr:uid="{00000000-0005-0000-0000-00006A060000}"/>
    <cellStyle name="_FY06 Q3 latest view STB-HENT - Mar 24_RIM Q3FY09 lock variance template v10mpc 3" xfId="2780" xr:uid="{00000000-0005-0000-0000-00006B060000}"/>
    <cellStyle name="_FY06 Q3 latest view STB-HENT - Mar 24_RIM Q3FY09 lock variance template v10mpc 4" xfId="5255" xr:uid="{00000000-0005-0000-0000-00006C060000}"/>
    <cellStyle name="_FY06 Q3 latest view STB-HENT - Mar 24_RIM Q4FY09 lock var templ v03" xfId="439" xr:uid="{00000000-0005-0000-0000-00006D060000}"/>
    <cellStyle name="_FY06 Q3 latest view STB-HENT - Mar 24_RIM Q4FY09 lock var templ v03 2" xfId="4227" xr:uid="{00000000-0005-0000-0000-00006E060000}"/>
    <cellStyle name="_FY06 Q3 latest view STB-HENT - Mar 24_RIM Q4FY09 lock var templ v03 3" xfId="2781" xr:uid="{00000000-0005-0000-0000-00006F060000}"/>
    <cellStyle name="_FY06 Q3 latest view STB-HENT - Mar 24_RIM Q4FY09 lock var templ v03 4" xfId="6089" xr:uid="{00000000-0005-0000-0000-000070060000}"/>
    <cellStyle name="_FY06 Q3 latest view STB-HENT - Mar 24_SE Q4FY09 lock var templ v02" xfId="440" xr:uid="{00000000-0005-0000-0000-000071060000}"/>
    <cellStyle name="_FY06 Q3 latest view STB-HENT - Mar 24_SE Q4FY09 lock var templ v02 2" xfId="4228" xr:uid="{00000000-0005-0000-0000-000072060000}"/>
    <cellStyle name="_FY06 Q3 latest view STB-HENT - Mar 24_SE Q4FY09 lock var templ v02 3" xfId="2782" xr:uid="{00000000-0005-0000-0000-000073060000}"/>
    <cellStyle name="_FY06 Q3 latest view STB-HENT - Mar 24_SE Q4FY09 lock var templ v02 4" xfId="6520" xr:uid="{00000000-0005-0000-0000-000074060000}"/>
    <cellStyle name="_FY06 Q3 latest view STB-HENT - Mar 24_SE Q4FY09 lock var templ v02 no link" xfId="441" xr:uid="{00000000-0005-0000-0000-000075060000}"/>
    <cellStyle name="_FY06 Q3 latest view STB-HENT - Mar 24_SE Q4FY09 lock var templ v02 no link 2" xfId="4229" xr:uid="{00000000-0005-0000-0000-000076060000}"/>
    <cellStyle name="_FY06 Q3 latest view STB-HENT - Mar 24_SE Q4FY09 lock var templ v02 no link 3" xfId="2783" xr:uid="{00000000-0005-0000-0000-000077060000}"/>
    <cellStyle name="_FY06 Q3 latest view STB-HENT - Mar 24_SE Q4FY09 lock var templ v02 no link 4" xfId="5254" xr:uid="{00000000-0005-0000-0000-000078060000}"/>
    <cellStyle name="_Gemini Ramp plan vs ST Supply impact" xfId="442" xr:uid="{00000000-0005-0000-0000-000079060000}"/>
    <cellStyle name="_Gemini Ramp plan vs ST Supply impact 2" xfId="443" xr:uid="{00000000-0005-0000-0000-00007A060000}"/>
    <cellStyle name="_Gemini Ramp plan vs ST Supply impact 2 2" xfId="4231" xr:uid="{00000000-0005-0000-0000-00007B060000}"/>
    <cellStyle name="_Gemini Ramp plan vs ST Supply impact 2 3" xfId="2785" xr:uid="{00000000-0005-0000-0000-00007C060000}"/>
    <cellStyle name="_Gemini Ramp plan vs ST Supply impact 2 4" xfId="6519" xr:uid="{00000000-0005-0000-0000-00007D060000}"/>
    <cellStyle name="_Gemini Ramp plan vs ST Supply impact 3" xfId="4230" xr:uid="{00000000-0005-0000-0000-00007E060000}"/>
    <cellStyle name="_Gemini Ramp plan vs ST Supply impact 4" xfId="2784" xr:uid="{00000000-0005-0000-0000-00007F060000}"/>
    <cellStyle name="_Gemini Ramp plan vs ST Supply impact 5" xfId="6088" xr:uid="{00000000-0005-0000-0000-000080060000}"/>
    <cellStyle name="_Global New York Min Max 10-30-05" xfId="444" xr:uid="{00000000-0005-0000-0000-000081060000}"/>
    <cellStyle name="_Global New York Min Max 10-30-05 2" xfId="4232" xr:uid="{00000000-0005-0000-0000-000082060000}"/>
    <cellStyle name="_Global New York Min Max 10-30-05 3" xfId="2786" xr:uid="{00000000-0005-0000-0000-000083060000}"/>
    <cellStyle name="_Global New York Min Max 10-30-05 4" xfId="5253" xr:uid="{00000000-0005-0000-0000-000084060000}"/>
    <cellStyle name="_GMB-2005年度預算(050104)" xfId="445" xr:uid="{00000000-0005-0000-0000-000085060000}"/>
    <cellStyle name="_GMB-2005年度預算(050104) 2" xfId="4233" xr:uid="{00000000-0005-0000-0000-000086060000}"/>
    <cellStyle name="_GMB-2005年度預算(050104) 3" xfId="2787" xr:uid="{00000000-0005-0000-0000-000087060000}"/>
    <cellStyle name="_GMB-2005年度預算(050104) 4" xfId="6087" xr:uid="{00000000-0005-0000-0000-000088060000}"/>
    <cellStyle name="_GMB-2006年度預算(1207'05)" xfId="446" xr:uid="{00000000-0005-0000-0000-000089060000}"/>
    <cellStyle name="_GMB-2006年度預算(1207'05) 2" xfId="4234" xr:uid="{00000000-0005-0000-0000-00008A060000}"/>
    <cellStyle name="_GMB-2006年度預算(1207'05) 3" xfId="2788" xr:uid="{00000000-0005-0000-0000-00008B060000}"/>
    <cellStyle name="_GMB-2006年度預算(1207'05) 4" xfId="6518" xr:uid="{00000000-0005-0000-0000-00008C060000}"/>
    <cellStyle name="_GMB-2006年度預算(1226'05)" xfId="447" xr:uid="{00000000-0005-0000-0000-00008D060000}"/>
    <cellStyle name="_GMB-2006年度預算(1226'05) 2" xfId="4235" xr:uid="{00000000-0005-0000-0000-00008E060000}"/>
    <cellStyle name="_GMB-2006年度預算(1226'05) 3" xfId="2789" xr:uid="{00000000-0005-0000-0000-00008F060000}"/>
    <cellStyle name="_GMB-2006年度預算(1226'05) 4" xfId="5252" xr:uid="{00000000-0005-0000-0000-000090060000}"/>
    <cellStyle name="_GMB-2007年度預算Ver.B(011107)" xfId="448" xr:uid="{00000000-0005-0000-0000-000091060000}"/>
    <cellStyle name="_GMB-2007年度預算Ver.B(011107) 2" xfId="4236" xr:uid="{00000000-0005-0000-0000-000092060000}"/>
    <cellStyle name="_GMB-2007年度預算Ver.B(011107) 3" xfId="2790" xr:uid="{00000000-0005-0000-0000-000093060000}"/>
    <cellStyle name="_GMB-2007年度預算Ver.B(011107) 4" xfId="5919" xr:uid="{00000000-0005-0000-0000-000094060000}"/>
    <cellStyle name="_GMP-2006年度預算(1222'05)" xfId="449" xr:uid="{00000000-0005-0000-0000-000095060000}"/>
    <cellStyle name="_GMP-2006年度預算(1222'05) 2" xfId="4237" xr:uid="{00000000-0005-0000-0000-000096060000}"/>
    <cellStyle name="_GMP-2006年度預算(1222'05) 3" xfId="2791" xr:uid="{00000000-0005-0000-0000-000097060000}"/>
    <cellStyle name="_GMP-2006年度預算(1222'05) 4" xfId="5918" xr:uid="{00000000-0005-0000-0000-000098060000}"/>
    <cellStyle name="_GMP-2007年度預算(管)" xfId="450" xr:uid="{00000000-0005-0000-0000-000099060000}"/>
    <cellStyle name="_GMP-2007年度預算(管) 2" xfId="4238" xr:uid="{00000000-0005-0000-0000-00009A060000}"/>
    <cellStyle name="_GMP-2007年度預算(管) 3" xfId="2792" xr:uid="{00000000-0005-0000-0000-00009B060000}"/>
    <cellStyle name="_GMP-2007年度預算(管) 4" xfId="5917" xr:uid="{00000000-0005-0000-0000-00009C060000}"/>
    <cellStyle name="_GMS2005年預算0113" xfId="451" xr:uid="{00000000-0005-0000-0000-00009D060000}"/>
    <cellStyle name="_GMS2005年預算0113 2" xfId="4239" xr:uid="{00000000-0005-0000-0000-00009E060000}"/>
    <cellStyle name="_GMS2005年預算0113 3" xfId="2793" xr:uid="{00000000-0005-0000-0000-00009F060000}"/>
    <cellStyle name="_GMS2005年預算0113 4" xfId="5916" xr:uid="{00000000-0005-0000-0000-0000A0060000}"/>
    <cellStyle name="_GMS2005年預算0126" xfId="452" xr:uid="{00000000-0005-0000-0000-0000A1060000}"/>
    <cellStyle name="_GMS2005年預算0126 2" xfId="4240" xr:uid="{00000000-0005-0000-0000-0000A2060000}"/>
    <cellStyle name="_GMS2005年預算0126 3" xfId="2794" xr:uid="{00000000-0005-0000-0000-0000A3060000}"/>
    <cellStyle name="_GMS2005年預算0126 4" xfId="6410" xr:uid="{00000000-0005-0000-0000-0000A4060000}"/>
    <cellStyle name="_GMS2005年預算0126不含gps" xfId="453" xr:uid="{00000000-0005-0000-0000-0000A5060000}"/>
    <cellStyle name="_GMS2005年預算0126不含gps 2" xfId="4241" xr:uid="{00000000-0005-0000-0000-0000A6060000}"/>
    <cellStyle name="_GMS2005年預算0126不含gps 3" xfId="2795" xr:uid="{00000000-0005-0000-0000-0000A7060000}"/>
    <cellStyle name="_GMS2005年預算0126不含gps 4" xfId="6852" xr:uid="{00000000-0005-0000-0000-0000A8060000}"/>
    <cellStyle name="_GMS-2006年度預算(1226'05)" xfId="454" xr:uid="{00000000-0005-0000-0000-0000A9060000}"/>
    <cellStyle name="_GMS-2006年度預算(1226'05) 2" xfId="4242" xr:uid="{00000000-0005-0000-0000-0000AA060000}"/>
    <cellStyle name="_GMS-2006年度預算(1226'05) 3" xfId="2796" xr:uid="{00000000-0005-0000-0000-0000AB060000}"/>
    <cellStyle name="_GMS-2006年度預算(1226'05) 4" xfId="5915" xr:uid="{00000000-0005-0000-0000-0000AC060000}"/>
    <cellStyle name="_GMS2006年預算(編修)1020-1212" xfId="455" xr:uid="{00000000-0005-0000-0000-0000AD060000}"/>
    <cellStyle name="_GMS2006年預算(編修)1020-1212 2" xfId="4243" xr:uid="{00000000-0005-0000-0000-0000AE060000}"/>
    <cellStyle name="_GMS2006年預算(編修)1020-1212 3" xfId="2797" xr:uid="{00000000-0005-0000-0000-0000AF060000}"/>
    <cellStyle name="_GMS2006年預算(編修)1020-1212 4" xfId="6493" xr:uid="{00000000-0005-0000-0000-0000B0060000}"/>
    <cellStyle name="_GMS-2007年度營收預估(1024'06)Ver.0" xfId="456" xr:uid="{00000000-0005-0000-0000-0000B1060000}"/>
    <cellStyle name="_GMS-2007年度營收預估(1024'06)Ver.0 2" xfId="4244" xr:uid="{00000000-0005-0000-0000-0000B2060000}"/>
    <cellStyle name="_GMS-2007年度營收預估(1024'06)Ver.0 3" xfId="2798" xr:uid="{00000000-0005-0000-0000-0000B3060000}"/>
    <cellStyle name="_GMS-2007年度營收預估(1024'06)Ver.0 4" xfId="6851" xr:uid="{00000000-0005-0000-0000-0000B4060000}"/>
    <cellStyle name="_GMS-2007年度預算(0110'07)Ver.B" xfId="457" xr:uid="{00000000-0005-0000-0000-0000B5060000}"/>
    <cellStyle name="_GMS-2007年度預算(0110'07)Ver.B 2" xfId="4245" xr:uid="{00000000-0005-0000-0000-0000B6060000}"/>
    <cellStyle name="_GMS-2007年度預算(0110'07)Ver.B 3" xfId="2799" xr:uid="{00000000-0005-0000-0000-0000B7060000}"/>
    <cellStyle name="_GMS-2007年度預算(0110'07)Ver.B 4" xfId="5914" xr:uid="{00000000-0005-0000-0000-0000B8060000}"/>
    <cellStyle name="_GMS2007年預算(編修)-1031" xfId="458" xr:uid="{00000000-0005-0000-0000-0000B9060000}"/>
    <cellStyle name="_GMS2007年預算(編修)-1031 2" xfId="4246" xr:uid="{00000000-0005-0000-0000-0000BA060000}"/>
    <cellStyle name="_GMS2007年預算(編修)-1031 3" xfId="2800" xr:uid="{00000000-0005-0000-0000-0000BB060000}"/>
    <cellStyle name="_GMS2007年預算(編修)-1031 4" xfId="6122" xr:uid="{00000000-0005-0000-0000-0000BC060000}"/>
    <cellStyle name="_GMS2007年預算(編修)-1031-1228" xfId="459" xr:uid="{00000000-0005-0000-0000-0000BD060000}"/>
    <cellStyle name="_GMS2007年預算(編修)-1031-1228 2" xfId="4247" xr:uid="{00000000-0005-0000-0000-0000BE060000}"/>
    <cellStyle name="_GMS2007年預算(編修)-1031-1228 3" xfId="2801" xr:uid="{00000000-0005-0000-0000-0000BF060000}"/>
    <cellStyle name="_GMS2007年預算(編修)-1031-1228 4" xfId="6850" xr:uid="{00000000-0005-0000-0000-0000C0060000}"/>
    <cellStyle name="_GMT-0511-財務報表" xfId="460" xr:uid="{00000000-0005-0000-0000-0000C1060000}"/>
    <cellStyle name="_GMT-0511-財務報表 2" xfId="4248" xr:uid="{00000000-0005-0000-0000-0000C2060000}"/>
    <cellStyle name="_GMT-0511-財務報表 3" xfId="2802" xr:uid="{00000000-0005-0000-0000-0000C3060000}"/>
    <cellStyle name="_GMT-0511-財務報表 4" xfId="5913" xr:uid="{00000000-0005-0000-0000-0000C4060000}"/>
    <cellStyle name="_GMT-0602-財務報表(留底)" xfId="461" xr:uid="{00000000-0005-0000-0000-0000C5060000}"/>
    <cellStyle name="_GMT-0602-財務報表(留底) 2" xfId="4249" xr:uid="{00000000-0005-0000-0000-0000C6060000}"/>
    <cellStyle name="_GMT-0602-財務報表(留底) 3" xfId="2803" xr:uid="{00000000-0005-0000-0000-0000C7060000}"/>
    <cellStyle name="_GMT-0602-財務報表(留底) 4" xfId="6073" xr:uid="{00000000-0005-0000-0000-0000C8060000}"/>
    <cellStyle name="_GMT-2006年度預算(1222'05)" xfId="462" xr:uid="{00000000-0005-0000-0000-0000C9060000}"/>
    <cellStyle name="_GMT-2006年度預算(1222'05) 2" xfId="4250" xr:uid="{00000000-0005-0000-0000-0000CA060000}"/>
    <cellStyle name="_GMT-2006年度預算(1222'05) 3" xfId="2804" xr:uid="{00000000-0005-0000-0000-0000CB060000}"/>
    <cellStyle name="_GMT-2006年度預算(1222'05) 4" xfId="6411" xr:uid="{00000000-0005-0000-0000-0000CC060000}"/>
    <cellStyle name="_GMT-2007年度預算Ver.2(0111'07)-管報" xfId="463" xr:uid="{00000000-0005-0000-0000-0000CD060000}"/>
    <cellStyle name="_GMT-2007年度預算Ver.2(0111'07)-管報 2" xfId="4251" xr:uid="{00000000-0005-0000-0000-0000CE060000}"/>
    <cellStyle name="_GMT-2007年度預算Ver.2(0111'07)-管報 3" xfId="2805" xr:uid="{00000000-0005-0000-0000-0000CF060000}"/>
    <cellStyle name="_GMT-2007年度預算Ver.2(0111'07)-管報 4" xfId="6487" xr:uid="{00000000-0005-0000-0000-0000D0060000}"/>
    <cellStyle name="_GMW-2006年度預算(1227'05)" xfId="464" xr:uid="{00000000-0005-0000-0000-0000D1060000}"/>
    <cellStyle name="_GMW-2006年度預算(1227'05) 2" xfId="4252" xr:uid="{00000000-0005-0000-0000-0000D2060000}"/>
    <cellStyle name="_GMW-2006年度預算(1227'05) 3" xfId="2806" xr:uid="{00000000-0005-0000-0000-0000D3060000}"/>
    <cellStyle name="_GMW-2006年度預算(1227'05) 4" xfId="6849" xr:uid="{00000000-0005-0000-0000-0000D4060000}"/>
    <cellStyle name="_GMW2006人員編制" xfId="465" xr:uid="{00000000-0005-0000-0000-0000D5060000}"/>
    <cellStyle name="_GMW2006人員編制 2" xfId="4253" xr:uid="{00000000-0005-0000-0000-0000D6060000}"/>
    <cellStyle name="_GMW2006人員編制 3" xfId="2807" xr:uid="{00000000-0005-0000-0000-0000D7060000}"/>
    <cellStyle name="_GMW2006人員編制 4" xfId="5912" xr:uid="{00000000-0005-0000-0000-0000D8060000}"/>
    <cellStyle name="_GP Investments for Stage1 Chennai" xfId="466" xr:uid="{00000000-0005-0000-0000-0000D9060000}"/>
    <cellStyle name="_GP Investments for Stage1 Chennai 2" xfId="4254" xr:uid="{00000000-0005-0000-0000-0000DA060000}"/>
    <cellStyle name="_GP Investments for Stage1 Chennai 3" xfId="2808" xr:uid="{00000000-0005-0000-0000-0000DB060000}"/>
    <cellStyle name="_GP Investments for Stage1 Chennai 4" xfId="5228" xr:uid="{00000000-0005-0000-0000-0000DC060000}"/>
    <cellStyle name="_GPB" xfId="467" xr:uid="{00000000-0005-0000-0000-0000DD060000}"/>
    <cellStyle name="_GPB 2" xfId="4255" xr:uid="{00000000-0005-0000-0000-0000DE060000}"/>
    <cellStyle name="_GPB 3" xfId="2809" xr:uid="{00000000-0005-0000-0000-0000DF060000}"/>
    <cellStyle name="_GPB 4" xfId="5911" xr:uid="{00000000-0005-0000-0000-0000E0060000}"/>
    <cellStyle name="_GPB_Customer" xfId="468" xr:uid="{00000000-0005-0000-0000-0000E1060000}"/>
    <cellStyle name="_GPB_Customer 2" xfId="4256" xr:uid="{00000000-0005-0000-0000-0000E2060000}"/>
    <cellStyle name="_GPB_Customer 3" xfId="2810" xr:uid="{00000000-0005-0000-0000-0000E3060000}"/>
    <cellStyle name="_GPB_Customer 4" xfId="5910" xr:uid="{00000000-0005-0000-0000-0000E4060000}"/>
    <cellStyle name="_GPG_200704_Consolidated PL_0510" xfId="469" xr:uid="{00000000-0005-0000-0000-0000E5060000}"/>
    <cellStyle name="_GPG_200704_Consolidated PL_0510 2" xfId="4257" xr:uid="{00000000-0005-0000-0000-0000E6060000}"/>
    <cellStyle name="_GPG_200704_Consolidated PL_0510 3" xfId="2811" xr:uid="{00000000-0005-0000-0000-0000E7060000}"/>
    <cellStyle name="_GPG_200704_Consolidated PL_0510 4" xfId="5909" xr:uid="{00000000-0005-0000-0000-0000E8060000}"/>
    <cellStyle name="_GPG_9603_合併報表_0410" xfId="470" xr:uid="{00000000-0005-0000-0000-0000E9060000}"/>
    <cellStyle name="_GPG_9603_合併報表_0410 2" xfId="4258" xr:uid="{00000000-0005-0000-0000-0000EA060000}"/>
    <cellStyle name="_GPG_9603_合併報表_0410 3" xfId="2812" xr:uid="{00000000-0005-0000-0000-0000EB060000}"/>
    <cellStyle name="_GPG_9603_合併報表_0410 4" xfId="5220" xr:uid="{00000000-0005-0000-0000-0000EC060000}"/>
    <cellStyle name="_GPG2005預算費用代墊_華東群" xfId="471" xr:uid="{00000000-0005-0000-0000-0000ED060000}"/>
    <cellStyle name="_GPG2005預算費用代墊_華東群 2" xfId="4259" xr:uid="{00000000-0005-0000-0000-0000EE060000}"/>
    <cellStyle name="_GPG2005預算費用代墊_華東群 3" xfId="2813" xr:uid="{00000000-0005-0000-0000-0000EF060000}"/>
    <cellStyle name="_GPG2005預算費用代墊_華東群 4" xfId="6086" xr:uid="{00000000-0005-0000-0000-0000F0060000}"/>
    <cellStyle name="_GPG2005預算目標值(EC)" xfId="472" xr:uid="{00000000-0005-0000-0000-0000F1060000}"/>
    <cellStyle name="_GPG2005預算目標值(EC) 2" xfId="4260" xr:uid="{00000000-0005-0000-0000-0000F2060000}"/>
    <cellStyle name="_GPG2005預算目標值(EC) 3" xfId="2814" xr:uid="{00000000-0005-0000-0000-0000F3060000}"/>
    <cellStyle name="_GPG2005預算目標值(EC) 4" xfId="6517" xr:uid="{00000000-0005-0000-0000-0000F4060000}"/>
    <cellStyle name="_GPG合併財務報表-9605" xfId="473" xr:uid="{00000000-0005-0000-0000-0000F5060000}"/>
    <cellStyle name="_GPG合併財務報表-9605 2" xfId="4261" xr:uid="{00000000-0005-0000-0000-0000F6060000}"/>
    <cellStyle name="_GPG合併財務報表-9605 3" xfId="2815" xr:uid="{00000000-0005-0000-0000-0000F7060000}"/>
    <cellStyle name="_GPG合併財務報表-9605 4" xfId="5251" xr:uid="{00000000-0005-0000-0000-0000F8060000}"/>
    <cellStyle name="_GPM-2006年度預算(1226'05)" xfId="474" xr:uid="{00000000-0005-0000-0000-0000F9060000}"/>
    <cellStyle name="_GPM-2006年度預算(1226'05) 2" xfId="4262" xr:uid="{00000000-0005-0000-0000-0000FA060000}"/>
    <cellStyle name="_GPM-2006年度預算(1226'05) 3" xfId="2816" xr:uid="{00000000-0005-0000-0000-0000FB060000}"/>
    <cellStyle name="_GPM-2006年度預算(1226'05) 4" xfId="6085" xr:uid="{00000000-0005-0000-0000-0000FC060000}"/>
    <cellStyle name="_GPM-2007年度預算Ver1(0111'07)" xfId="475" xr:uid="{00000000-0005-0000-0000-0000FD060000}"/>
    <cellStyle name="_GPM-2007年度預算Ver1(0111'07) 2" xfId="4263" xr:uid="{00000000-0005-0000-0000-0000FE060000}"/>
    <cellStyle name="_GPM-2007年度預算Ver1(0111'07) 3" xfId="2817" xr:uid="{00000000-0005-0000-0000-0000FF060000}"/>
    <cellStyle name="_GPM-2007年度預算Ver1(0111'07) 4" xfId="6516" xr:uid="{00000000-0005-0000-0000-000000070000}"/>
    <cellStyle name="_GPN" xfId="476" xr:uid="{00000000-0005-0000-0000-000001070000}"/>
    <cellStyle name="_GPN 2" xfId="4264" xr:uid="{00000000-0005-0000-0000-000002070000}"/>
    <cellStyle name="_GPN 2005預算台幣版0114(計算用)" xfId="477" xr:uid="{00000000-0005-0000-0000-000003070000}"/>
    <cellStyle name="_GPN 2005預算台幣版0114(計算用) 2" xfId="4265" xr:uid="{00000000-0005-0000-0000-000004070000}"/>
    <cellStyle name="_GPN 2005預算台幣版0114(計算用) 3" xfId="2819" xr:uid="{00000000-0005-0000-0000-000005070000}"/>
    <cellStyle name="_GPN 2005預算台幣版0114(計算用) 4" xfId="6084" xr:uid="{00000000-0005-0000-0000-000006070000}"/>
    <cellStyle name="_GPN 3" xfId="2818" xr:uid="{00000000-0005-0000-0000-000007070000}"/>
    <cellStyle name="_GPN 4" xfId="5250" xr:uid="{00000000-0005-0000-0000-000008070000}"/>
    <cellStyle name="_GPN 現金流量表2004-1-12" xfId="478" xr:uid="{00000000-0005-0000-0000-000009070000}"/>
    <cellStyle name="_GPN 現金流量表2004-1-12 2" xfId="4266" xr:uid="{00000000-0005-0000-0000-00000A070000}"/>
    <cellStyle name="_GPN 現金流量表2004-1-12 3" xfId="2820" xr:uid="{00000000-0005-0000-0000-00000B070000}"/>
    <cellStyle name="_GPN 現金流量表2004-1-12 4" xfId="6515" xr:uid="{00000000-0005-0000-0000-00000C070000}"/>
    <cellStyle name="_GPN_Customer" xfId="479" xr:uid="{00000000-0005-0000-0000-00000D070000}"/>
    <cellStyle name="_GPN_Customer 2" xfId="4267" xr:uid="{00000000-0005-0000-0000-00000E070000}"/>
    <cellStyle name="_GPN_Customer 3" xfId="2821" xr:uid="{00000000-0005-0000-0000-00000F070000}"/>
    <cellStyle name="_GPN_Customer 4" xfId="5249" xr:uid="{00000000-0005-0000-0000-000010070000}"/>
    <cellStyle name="_GPN檢討報告" xfId="480" xr:uid="{00000000-0005-0000-0000-000011070000}"/>
    <cellStyle name="_GPN檢討報告 2" xfId="4268" xr:uid="{00000000-0005-0000-0000-000012070000}"/>
    <cellStyle name="_GPN檢討報告 3" xfId="2822" xr:uid="{00000000-0005-0000-0000-000013070000}"/>
    <cellStyle name="_GPN檢討報告 4" xfId="6083" xr:uid="{00000000-0005-0000-0000-000014070000}"/>
    <cellStyle name="_GPP" xfId="481" xr:uid="{00000000-0005-0000-0000-000015070000}"/>
    <cellStyle name="_GPP 2" xfId="4269" xr:uid="{00000000-0005-0000-0000-000016070000}"/>
    <cellStyle name="_GPP 3" xfId="2823" xr:uid="{00000000-0005-0000-0000-000017070000}"/>
    <cellStyle name="_GPP 4" xfId="6514" xr:uid="{00000000-0005-0000-0000-000018070000}"/>
    <cellStyle name="_GPP_0512_營業毛利分析表格式" xfId="482" xr:uid="{00000000-0005-0000-0000-000019070000}"/>
    <cellStyle name="_GPP_0512_營業毛利分析表格式 2" xfId="4270" xr:uid="{00000000-0005-0000-0000-00001A070000}"/>
    <cellStyle name="_GPP_0512_營業毛利分析表格式 3" xfId="2824" xr:uid="{00000000-0005-0000-0000-00001B070000}"/>
    <cellStyle name="_GPP_0512_營業毛利分析表格式 4" xfId="5248" xr:uid="{00000000-0005-0000-0000-00001C070000}"/>
    <cellStyle name="_GPP_2007年度預計損益表(管）" xfId="483" xr:uid="{00000000-0005-0000-0000-00001D070000}"/>
    <cellStyle name="_GPP_2007年度預計損益表(管） 2" xfId="4271" xr:uid="{00000000-0005-0000-0000-00001E070000}"/>
    <cellStyle name="_GPP_2007年度預計損益表(管） 3" xfId="2825" xr:uid="{00000000-0005-0000-0000-00001F070000}"/>
    <cellStyle name="_GPP_2007年度預計損益表(管） 4" xfId="6082" xr:uid="{00000000-0005-0000-0000-000020070000}"/>
    <cellStyle name="_GPP_MPC_生技、機構費用比較_Summary" xfId="484" xr:uid="{00000000-0005-0000-0000-000021070000}"/>
    <cellStyle name="_GPP_MPC_生技、機構費用比較_Summary 2" xfId="4272" xr:uid="{00000000-0005-0000-0000-000022070000}"/>
    <cellStyle name="_GPP_MPC_生技、機構費用比較_Summary 3" xfId="2826" xr:uid="{00000000-0005-0000-0000-000023070000}"/>
    <cellStyle name="_GPP_MPC_生技、機構費用比較_Summary 4" xfId="6513" xr:uid="{00000000-0005-0000-0000-000024070000}"/>
    <cellStyle name="_GPP_設備明細" xfId="485" xr:uid="{00000000-0005-0000-0000-000025070000}"/>
    <cellStyle name="_GPP_設備明細 2" xfId="4273" xr:uid="{00000000-0005-0000-0000-000026070000}"/>
    <cellStyle name="_GPP_設備明細 3" xfId="2827" xr:uid="{00000000-0005-0000-0000-000027070000}"/>
    <cellStyle name="_GPP_設備明細 4" xfId="5247" xr:uid="{00000000-0005-0000-0000-000028070000}"/>
    <cellStyle name="_GPP5月份月檢討報告" xfId="486" xr:uid="{00000000-0005-0000-0000-000029070000}"/>
    <cellStyle name="_GPP5月份月檢討報告 2" xfId="4274" xr:uid="{00000000-0005-0000-0000-00002A070000}"/>
    <cellStyle name="_GPP5月份月檢討報告 3" xfId="2828" xr:uid="{00000000-0005-0000-0000-00002B070000}"/>
    <cellStyle name="_GPP5月份月檢討報告 4" xfId="6081" xr:uid="{00000000-0005-0000-0000-00002C070000}"/>
    <cellStyle name="_GPP塑膠群6月份月檢討報告範例Non-Financial" xfId="487" xr:uid="{00000000-0005-0000-0000-00002D070000}"/>
    <cellStyle name="_GPP塑膠群6月份月檢討報告範例Non-Financial 2" xfId="4275" xr:uid="{00000000-0005-0000-0000-00002E070000}"/>
    <cellStyle name="_GPP塑膠群6月份月檢討報告範例Non-Financial 3" xfId="2829" xr:uid="{00000000-0005-0000-0000-00002F070000}"/>
    <cellStyle name="_GPP塑膠群6月份月檢討報告範例Non-Financial 4" xfId="6512" xr:uid="{00000000-0005-0000-0000-000030070000}"/>
    <cellStyle name="_GPS" xfId="488" xr:uid="{00000000-0005-0000-0000-000031070000}"/>
    <cellStyle name="_GPS 2" xfId="4276" xr:uid="{00000000-0005-0000-0000-000032070000}"/>
    <cellStyle name="_GPS 2006 Budget - Standard Format1221新台幣版千元" xfId="489" xr:uid="{00000000-0005-0000-0000-000033070000}"/>
    <cellStyle name="_GPS 2006 Budget - Standard Format1221新台幣版千元 2" xfId="4277" xr:uid="{00000000-0005-0000-0000-000034070000}"/>
    <cellStyle name="_GPS 2006 Budget - Standard Format1221新台幣版千元 3" xfId="2831" xr:uid="{00000000-0005-0000-0000-000035070000}"/>
    <cellStyle name="_GPS 2006 Budget - Standard Format1221新台幣版千元 4" xfId="6072" xr:uid="{00000000-0005-0000-0000-000036070000}"/>
    <cellStyle name="_GPS 3" xfId="2830" xr:uid="{00000000-0005-0000-0000-000037070000}"/>
    <cellStyle name="_GPS 4" xfId="5246" xr:uid="{00000000-0005-0000-0000-000038070000}"/>
    <cellStyle name="_GPS_2007 Budget - Standard Format(台幣)" xfId="490" xr:uid="{00000000-0005-0000-0000-000039070000}"/>
    <cellStyle name="_GPS_2007 Budget - Standard Format(台幣) 2" xfId="4278" xr:uid="{00000000-0005-0000-0000-00003A070000}"/>
    <cellStyle name="_GPS_2007 Budget - Standard Format(台幣) 3" xfId="2832" xr:uid="{00000000-0005-0000-0000-00003B070000}"/>
    <cellStyle name="_GPS_2007 Budget - Standard Format(台幣) 4" xfId="6917" xr:uid="{00000000-0005-0000-0000-00003C070000}"/>
    <cellStyle name="_GPS_Customer" xfId="491" xr:uid="{00000000-0005-0000-0000-00003D070000}"/>
    <cellStyle name="_GPS_Customer 2" xfId="4279" xr:uid="{00000000-0005-0000-0000-00003E070000}"/>
    <cellStyle name="_GPS_Customer 3" xfId="2833" xr:uid="{00000000-0005-0000-0000-00003F070000}"/>
    <cellStyle name="_GPS_Customer 4" xfId="6503" xr:uid="{00000000-0005-0000-0000-000040070000}"/>
    <cellStyle name="_GPS2005年預算目標值" xfId="492" xr:uid="{00000000-0005-0000-0000-000041070000}"/>
    <cellStyle name="_GPS2005年預算目標值 2" xfId="4280" xr:uid="{00000000-0005-0000-0000-000042070000}"/>
    <cellStyle name="_GPS2005年預算目標值 3" xfId="2834" xr:uid="{00000000-0005-0000-0000-000043070000}"/>
    <cellStyle name="_GPS2005年預算目標值 4" xfId="5908" xr:uid="{00000000-0005-0000-0000-000044070000}"/>
    <cellStyle name="_GPS-GMS 2005預算含代墊0120" xfId="493" xr:uid="{00000000-0005-0000-0000-000045070000}"/>
    <cellStyle name="_GPS-GMS 2005預算含代墊0120 2" xfId="4281" xr:uid="{00000000-0005-0000-0000-000046070000}"/>
    <cellStyle name="_GPS-GMS 2005預算含代墊0120 3" xfId="2835" xr:uid="{00000000-0005-0000-0000-000047070000}"/>
    <cellStyle name="_GPS-GMS 2005預算含代墊0120 4" xfId="5907" xr:uid="{00000000-0005-0000-0000-000048070000}"/>
    <cellStyle name="_GPS預算說明會資料-V1" xfId="494" xr:uid="{00000000-0005-0000-0000-000049070000}"/>
    <cellStyle name="_GPS預算說明會資料-V1 2" xfId="4282" xr:uid="{00000000-0005-0000-0000-00004A070000}"/>
    <cellStyle name="_GPS預算說明會資料-V1 3" xfId="2836" xr:uid="{00000000-0005-0000-0000-00004B070000}"/>
    <cellStyle name="_GPS預算說明會資料-V1 4" xfId="5211" xr:uid="{00000000-0005-0000-0000-00004C070000}"/>
    <cellStyle name="_GPT 0506經營分析報告(0718)" xfId="495" xr:uid="{00000000-0005-0000-0000-00004D070000}"/>
    <cellStyle name="_GPT 0506經營分析報告(0718) 2" xfId="4283" xr:uid="{00000000-0005-0000-0000-00004E070000}"/>
    <cellStyle name="_GPT 0506經營分析報告(0718) 3" xfId="2837" xr:uid="{00000000-0005-0000-0000-00004F070000}"/>
    <cellStyle name="_GPT 0506經營分析報告(0718) 4" xfId="5906" xr:uid="{00000000-0005-0000-0000-000050070000}"/>
    <cellStyle name="_GPT_2006 Budget_管報版1222" xfId="496" xr:uid="{00000000-0005-0000-0000-000051070000}"/>
    <cellStyle name="_GPT_2006 Budget_管報版1222 2" xfId="4284" xr:uid="{00000000-0005-0000-0000-000052070000}"/>
    <cellStyle name="_GPT_2006 Budget_管報版1222 3" xfId="2838" xr:uid="{00000000-0005-0000-0000-000053070000}"/>
    <cellStyle name="_GPT_2006 Budget_管報版1222 4" xfId="5905" xr:uid="{00000000-0005-0000-0000-000054070000}"/>
    <cellStyle name="_GPT0505經營分析報告(0615)" xfId="497" xr:uid="{00000000-0005-0000-0000-000055070000}"/>
    <cellStyle name="_GPT0505經營分析報告(0615) 2" xfId="4285" xr:uid="{00000000-0005-0000-0000-000056070000}"/>
    <cellStyle name="_GPT0505經營分析報告(0615) 3" xfId="2839" xr:uid="{00000000-0005-0000-0000-000057070000}"/>
    <cellStyle name="_GPT0505經營分析報告(0615) 4" xfId="6080" xr:uid="{00000000-0005-0000-0000-000058070000}"/>
    <cellStyle name="_GPW" xfId="498" xr:uid="{00000000-0005-0000-0000-000059070000}"/>
    <cellStyle name="_GPW 2" xfId="4286" xr:uid="{00000000-0005-0000-0000-00005A070000}"/>
    <cellStyle name="_GPW 2006 Budget - Standard Format(1221)" xfId="499" xr:uid="{00000000-0005-0000-0000-00005B070000}"/>
    <cellStyle name="_GPW 2006 Budget - Standard Format(1221) 2" xfId="4287" xr:uid="{00000000-0005-0000-0000-00005C070000}"/>
    <cellStyle name="_GPW 2006 Budget - Standard Format(1221) 3" xfId="2841" xr:uid="{00000000-0005-0000-0000-00005D070000}"/>
    <cellStyle name="_GPW 2006 Budget - Standard Format(1221) 4" xfId="5245" xr:uid="{00000000-0005-0000-0000-00005E070000}"/>
    <cellStyle name="_GPW 3" xfId="2840" xr:uid="{00000000-0005-0000-0000-00005F070000}"/>
    <cellStyle name="_GPW 4" xfId="6511" xr:uid="{00000000-0005-0000-0000-000060070000}"/>
    <cellStyle name="_GPW_Customer" xfId="500" xr:uid="{00000000-0005-0000-0000-000061070000}"/>
    <cellStyle name="_GPW_Customer 2" xfId="4288" xr:uid="{00000000-0005-0000-0000-000062070000}"/>
    <cellStyle name="_GPW_Customer 3" xfId="2842" xr:uid="{00000000-0005-0000-0000-000063070000}"/>
    <cellStyle name="_GPW_Customer 4" xfId="5904" xr:uid="{00000000-0005-0000-0000-000064070000}"/>
    <cellStyle name="_GPW2005年預算0113" xfId="501" xr:uid="{00000000-0005-0000-0000-000065070000}"/>
    <cellStyle name="_GPW2005年預算0113 2" xfId="4289" xr:uid="{00000000-0005-0000-0000-000066070000}"/>
    <cellStyle name="_GPW2005年預算0113 3" xfId="2843" xr:uid="{00000000-0005-0000-0000-000067070000}"/>
    <cellStyle name="_GPW2005年預算0113 4" xfId="5903" xr:uid="{00000000-0005-0000-0000-000068070000}"/>
    <cellStyle name="_GPY_2006 Budget(管)" xfId="502" xr:uid="{00000000-0005-0000-0000-000069070000}"/>
    <cellStyle name="_GPY_2006 Budget(管) 2" xfId="4290" xr:uid="{00000000-0005-0000-0000-00006A070000}"/>
    <cellStyle name="_GPY_2006 Budget(管) 3" xfId="2844" xr:uid="{00000000-0005-0000-0000-00006B070000}"/>
    <cellStyle name="_GPY_2006 Budget(管) 4" xfId="5902" xr:uid="{00000000-0005-0000-0000-00006C070000}"/>
    <cellStyle name="_GPY_2007 Budget(管)xls" xfId="503" xr:uid="{00000000-0005-0000-0000-00006D070000}"/>
    <cellStyle name="_GPY_2007 Budget(管)xls 2" xfId="4291" xr:uid="{00000000-0005-0000-0000-00006E070000}"/>
    <cellStyle name="_GPY_2007 Budget(管)xls 3" xfId="2845" xr:uid="{00000000-0005-0000-0000-00006F070000}"/>
    <cellStyle name="_GPY_2007 Budget(管)xls 4" xfId="5901" xr:uid="{00000000-0005-0000-0000-000070070000}"/>
    <cellStyle name="_GPY_Customer 2" xfId="504" xr:uid="{00000000-0005-0000-0000-000071070000}"/>
    <cellStyle name="_GPY_Customer 2 2" xfId="4292" xr:uid="{00000000-0005-0000-0000-000072070000}"/>
    <cellStyle name="_GPY_Customer 2 3" xfId="2846" xr:uid="{00000000-0005-0000-0000-000073070000}"/>
    <cellStyle name="_GPY_Customer 2 4" xfId="5900" xr:uid="{00000000-0005-0000-0000-000074070000}"/>
    <cellStyle name="_GSN" xfId="505" xr:uid="{00000000-0005-0000-0000-000075070000}"/>
    <cellStyle name="_GSN 2" xfId="4293" xr:uid="{00000000-0005-0000-0000-000076070000}"/>
    <cellStyle name="_GSN 3" xfId="2847" xr:uid="{00000000-0005-0000-0000-000077070000}"/>
    <cellStyle name="_GSN 4" xfId="5899" xr:uid="{00000000-0005-0000-0000-000078070000}"/>
    <cellStyle name="_GSN_Customer" xfId="506" xr:uid="{00000000-0005-0000-0000-000079070000}"/>
    <cellStyle name="_GSN_Customer 2" xfId="4294" xr:uid="{00000000-0005-0000-0000-00007A070000}"/>
    <cellStyle name="_GSN_Customer 3" xfId="2848" xr:uid="{00000000-0005-0000-0000-00007B070000}"/>
    <cellStyle name="_GSN_Customer 4" xfId="5898" xr:uid="{00000000-0005-0000-0000-00007C070000}"/>
    <cellStyle name="_GST" xfId="507" xr:uid="{00000000-0005-0000-0000-00007D070000}"/>
    <cellStyle name="_GST 2" xfId="4295" xr:uid="{00000000-0005-0000-0000-00007E070000}"/>
    <cellStyle name="_GST 3" xfId="2849" xr:uid="{00000000-0005-0000-0000-00007F070000}"/>
    <cellStyle name="_GST 4" xfId="5897" xr:uid="{00000000-0005-0000-0000-000080070000}"/>
    <cellStyle name="_GST_資本支出" xfId="508" xr:uid="{00000000-0005-0000-0000-000081070000}"/>
    <cellStyle name="_GST_資本支出 2" xfId="4296" xr:uid="{00000000-0005-0000-0000-000082070000}"/>
    <cellStyle name="_GST_資本支出 3" xfId="2850" xr:uid="{00000000-0005-0000-0000-000083070000}"/>
    <cellStyle name="_GST_資本支出 4" xfId="5896" xr:uid="{00000000-0005-0000-0000-000084070000}"/>
    <cellStyle name="_GSW_Customer" xfId="509" xr:uid="{00000000-0005-0000-0000-000085070000}"/>
    <cellStyle name="_GSW_Customer 2" xfId="4297" xr:uid="{00000000-0005-0000-0000-000086070000}"/>
    <cellStyle name="_GSW_Customer 3" xfId="2851" xr:uid="{00000000-0005-0000-0000-000087070000}"/>
    <cellStyle name="_GSW_Customer 4" xfId="5895" xr:uid="{00000000-0005-0000-0000-000088070000}"/>
    <cellStyle name="_Honeywell Status專案進度" xfId="510" xr:uid="{00000000-0005-0000-0000-000089070000}"/>
    <cellStyle name="_Honeywell Status專案進度 2" xfId="4298" xr:uid="{00000000-0005-0000-0000-00008A070000}"/>
    <cellStyle name="_Honeywell Status專案進度 3" xfId="2852" xr:uid="{00000000-0005-0000-0000-00008B070000}"/>
    <cellStyle name="_Honeywell Status專案進度 4" xfId="5894" xr:uid="{00000000-0005-0000-0000-00008C070000}"/>
    <cellStyle name="_H銷管-10" xfId="511" xr:uid="{00000000-0005-0000-0000-00008D070000}"/>
    <cellStyle name="_H銷管-10 2" xfId="4299" xr:uid="{00000000-0005-0000-0000-00008E070000}"/>
    <cellStyle name="_H銷管-10 3" xfId="2853" xr:uid="{00000000-0005-0000-0000-00008F070000}"/>
    <cellStyle name="_H銷管-10 4" xfId="5893" xr:uid="{00000000-0005-0000-0000-000090070000}"/>
    <cellStyle name="_IL 人員說明" xfId="512" xr:uid="{00000000-0005-0000-0000-000091070000}"/>
    <cellStyle name="_IL 人員說明 2" xfId="4300" xr:uid="{00000000-0005-0000-0000-000092070000}"/>
    <cellStyle name="_IL 人員說明 3" xfId="2854" xr:uid="{00000000-0005-0000-0000-000093070000}"/>
    <cellStyle name="_IL 人員說明 4" xfId="6078" xr:uid="{00000000-0005-0000-0000-000094070000}"/>
    <cellStyle name="_ILDL Reduce Plan-2011" xfId="513" xr:uid="{00000000-0005-0000-0000-000095070000}"/>
    <cellStyle name="_ILDL Reduce Plan-2011 2" xfId="4301" xr:uid="{00000000-0005-0000-0000-000096070000}"/>
    <cellStyle name="_ILDL Reduce Plan-2011 3" xfId="2855" xr:uid="{00000000-0005-0000-0000-000097070000}"/>
    <cellStyle name="_ILDL Reduce Plan-2011 4" xfId="6509" xr:uid="{00000000-0005-0000-0000-000098070000}"/>
    <cellStyle name="_IL人員分佈" xfId="514" xr:uid="{00000000-0005-0000-0000-000099070000}"/>
    <cellStyle name="_IL人員分佈 2" xfId="4302" xr:uid="{00000000-0005-0000-0000-00009A070000}"/>
    <cellStyle name="_IL人員分佈 3" xfId="2856" xr:uid="{00000000-0005-0000-0000-00009B070000}"/>
    <cellStyle name="_IL人員分佈 4" xfId="5243" xr:uid="{00000000-0005-0000-0000-00009C070000}"/>
    <cellStyle name="_Input" xfId="515" xr:uid="{00000000-0005-0000-0000-00009D070000}"/>
    <cellStyle name="_Input 2" xfId="4303" xr:uid="{00000000-0005-0000-0000-00009E070000}"/>
    <cellStyle name="_Input 3" xfId="2857" xr:uid="{00000000-0005-0000-0000-00009F070000}"/>
    <cellStyle name="_Input 4" xfId="5892" xr:uid="{00000000-0005-0000-0000-0000A0070000}"/>
    <cellStyle name="_Ivalo FXCN AssyFile v0 01 (4)" xfId="516" xr:uid="{00000000-0005-0000-0000-0000A1070000}"/>
    <cellStyle name="_Ivalo FXCN AssyFile v0 01 (4) 2" xfId="4304" xr:uid="{00000000-0005-0000-0000-0000A2070000}"/>
    <cellStyle name="_Ivalo FXCN AssyFile v0 01 (4) 3" xfId="2858" xr:uid="{00000000-0005-0000-0000-0000A3070000}"/>
    <cellStyle name="_Ivalo FXCN AssyFile v0 01 (4) 4" xfId="5891" xr:uid="{00000000-0005-0000-0000-0000A4070000}"/>
    <cellStyle name="_Jabil's contact matrix" xfId="517" xr:uid="{00000000-0005-0000-0000-0000A5070000}"/>
    <cellStyle name="_Jabil's contact matrix 2" xfId="518" xr:uid="{00000000-0005-0000-0000-0000A6070000}"/>
    <cellStyle name="_Jabil's contact matrix 2 2" xfId="4306" xr:uid="{00000000-0005-0000-0000-0000A7070000}"/>
    <cellStyle name="_Jabil's contact matrix 2 3" xfId="2860" xr:uid="{00000000-0005-0000-0000-0000A8070000}"/>
    <cellStyle name="_Jabil's contact matrix 2 4" xfId="5889" xr:uid="{00000000-0005-0000-0000-0000A9070000}"/>
    <cellStyle name="_Jabil's contact matrix 3" xfId="4305" xr:uid="{00000000-0005-0000-0000-0000AA070000}"/>
    <cellStyle name="_Jabil's contact matrix 4" xfId="2859" xr:uid="{00000000-0005-0000-0000-0000AB070000}"/>
    <cellStyle name="_Jabil's contact matrix 5" xfId="5890" xr:uid="{00000000-0005-0000-0000-0000AC070000}"/>
    <cellStyle name="_JGP Nokia BU variance format _SZ_1110" xfId="519" xr:uid="{00000000-0005-0000-0000-0000AD070000}"/>
    <cellStyle name="_JGP Nokia BU variance format _SZ_1110 2" xfId="4307" xr:uid="{00000000-0005-0000-0000-0000AE070000}"/>
    <cellStyle name="_JGP Nokia BU variance format _SZ_1110 3" xfId="2861" xr:uid="{00000000-0005-0000-0000-0000AF070000}"/>
    <cellStyle name="_JGP Nokia BU variance format _SZ_1110 4" xfId="5888" xr:uid="{00000000-0005-0000-0000-0000B0070000}"/>
    <cellStyle name="_JGP Nokia BU variance format Aug FY09_SZ_080725_inculding BJ programs" xfId="520" xr:uid="{00000000-0005-0000-0000-0000B1070000}"/>
    <cellStyle name="_JGP Nokia BU variance format Aug FY09_SZ_080725_inculding BJ programs 2" xfId="4308" xr:uid="{00000000-0005-0000-0000-0000B2070000}"/>
    <cellStyle name="_JGP Nokia BU variance format Aug FY09_SZ_080725_inculding BJ programs 3" xfId="2862" xr:uid="{00000000-0005-0000-0000-0000B3070000}"/>
    <cellStyle name="_JGP Nokia BU variance format Aug FY09_SZ_080725_inculding BJ programs 4" xfId="5887" xr:uid="{00000000-0005-0000-0000-0000B4070000}"/>
    <cellStyle name="_JGP_Saga_B3 Build Sample status_v04" xfId="521" xr:uid="{00000000-0005-0000-0000-0000B5070000}"/>
    <cellStyle name="_JGP_Saga_B3 Build Sample status_v04 2" xfId="4309" xr:uid="{00000000-0005-0000-0000-0000B6070000}"/>
    <cellStyle name="_JGP_Saga_B3 Build Sample status_v04 3" xfId="2863" xr:uid="{00000000-0005-0000-0000-0000B7070000}"/>
    <cellStyle name="_JGP_Saga_B3 Build Sample status_v04 4" xfId="5886" xr:uid="{00000000-0005-0000-0000-0000B8070000}"/>
    <cellStyle name="_Jovin Project List 20060125" xfId="522" xr:uid="{00000000-0005-0000-0000-0000B9070000}"/>
    <cellStyle name="_Jovin Project List 20060125 2" xfId="4310" xr:uid="{00000000-0005-0000-0000-0000BA070000}"/>
    <cellStyle name="_Jovin Project List 20060125 3" xfId="2864" xr:uid="{00000000-0005-0000-0000-0000BB070000}"/>
    <cellStyle name="_Jovin Project List 20060125 4" xfId="5885" xr:uid="{00000000-0005-0000-0000-0000BC070000}"/>
    <cellStyle name="_Libra專案進度表0823" xfId="523" xr:uid="{00000000-0005-0000-0000-0000BD070000}"/>
    <cellStyle name="_Libra專案進度表0823 2" xfId="4311" xr:uid="{00000000-0005-0000-0000-0000BE070000}"/>
    <cellStyle name="_Libra專案進度表0823 3" xfId="2865" xr:uid="{00000000-0005-0000-0000-0000BF070000}"/>
    <cellStyle name="_Libra專案進度表0823 4" xfId="5884" xr:uid="{00000000-0005-0000-0000-0000C0070000}"/>
    <cellStyle name="_Lock Q207 Dec-06 Forecast Nokia Engines1" xfId="524" xr:uid="{00000000-0005-0000-0000-0000C1070000}"/>
    <cellStyle name="_Lock Q207 Dec-06 Forecast Nokia Engines1 2" xfId="4312" xr:uid="{00000000-0005-0000-0000-0000C2070000}"/>
    <cellStyle name="_Lock Q207 Dec-06 Forecast Nokia Engines1 3" xfId="2866" xr:uid="{00000000-0005-0000-0000-0000C3070000}"/>
    <cellStyle name="_Lock Q207 Dec-06 Forecast Nokia Engines1 4" xfId="5883" xr:uid="{00000000-0005-0000-0000-0000C4070000}"/>
    <cellStyle name="_Lock Q408 Jun-08 Forecast RIM June 6 V1" xfId="525" xr:uid="{00000000-0005-0000-0000-0000C5070000}"/>
    <cellStyle name="_Lock Q408 Jun-08 Forecast RIM June 6 V1 2" xfId="4313" xr:uid="{00000000-0005-0000-0000-0000C6070000}"/>
    <cellStyle name="_Lock Q408 Jun-08 Forecast RIM June 6 V1 3" xfId="2867" xr:uid="{00000000-0005-0000-0000-0000C7070000}"/>
    <cellStyle name="_Lock Q408 Jun-08 Forecast RIM June 6 V1 4" xfId="5882" xr:uid="{00000000-0005-0000-0000-0000C8070000}"/>
    <cellStyle name="_Lynn_Nadine RU v15" xfId="526" xr:uid="{00000000-0005-0000-0000-0000C9070000}"/>
    <cellStyle name="_Lynn_Nadine RU v15 2" xfId="4314" xr:uid="{00000000-0005-0000-0000-0000CA070000}"/>
    <cellStyle name="_Lynn_Nadine RU v15 3" xfId="2868" xr:uid="{00000000-0005-0000-0000-0000CB070000}"/>
    <cellStyle name="_Lynn_Nadine RU v15 4" xfId="5881" xr:uid="{00000000-0005-0000-0000-0000CC070000}"/>
    <cellStyle name="_MAG" xfId="527" xr:uid="{00000000-0005-0000-0000-0000CD070000}"/>
    <cellStyle name="_MAG 2" xfId="4315" xr:uid="{00000000-0005-0000-0000-0000CE070000}"/>
    <cellStyle name="_MAG 3" xfId="2869" xr:uid="{00000000-0005-0000-0000-0000CF070000}"/>
    <cellStyle name="_MAG 4" xfId="6076" xr:uid="{00000000-0005-0000-0000-0000D0070000}"/>
    <cellStyle name="_manpower_090506" xfId="528" xr:uid="{00000000-0005-0000-0000-0000D1070000}"/>
    <cellStyle name="_manpower_090506 2" xfId="4316" xr:uid="{00000000-0005-0000-0000-0000D2070000}"/>
    <cellStyle name="_manpower_090506 3" xfId="2870" xr:uid="{00000000-0005-0000-0000-0000D3070000}"/>
    <cellStyle name="_manpower_090506 4" xfId="6507" xr:uid="{00000000-0005-0000-0000-0000D4070000}"/>
    <cellStyle name="_manpower_090511_with allocation" xfId="529" xr:uid="{00000000-0005-0000-0000-0000D5070000}"/>
    <cellStyle name="_manpower_090511_with allocation 2" xfId="4317" xr:uid="{00000000-0005-0000-0000-0000D6070000}"/>
    <cellStyle name="_manpower_090511_with allocation 3" xfId="2871" xr:uid="{00000000-0005-0000-0000-0000D7070000}"/>
    <cellStyle name="_manpower_090511_with allocation 4" xfId="5241" xr:uid="{00000000-0005-0000-0000-0000D8070000}"/>
    <cellStyle name="_manpower_090722" xfId="530" xr:uid="{00000000-0005-0000-0000-0000D9070000}"/>
    <cellStyle name="_manpower_090722 2" xfId="4318" xr:uid="{00000000-0005-0000-0000-0000DA070000}"/>
    <cellStyle name="_manpower_090722 3" xfId="2872" xr:uid="{00000000-0005-0000-0000-0000DB070000}"/>
    <cellStyle name="_manpower_090722 4" xfId="5880" xr:uid="{00000000-0005-0000-0000-0000DC070000}"/>
    <cellStyle name="_Mass_schedule_Athlon_v2 1_Laird_080617" xfId="531" xr:uid="{00000000-0005-0000-0000-0000DD070000}"/>
    <cellStyle name="_Mass_schedule_Athlon_v2 1_Laird_080617 2" xfId="4319" xr:uid="{00000000-0005-0000-0000-0000DE070000}"/>
    <cellStyle name="_Mass_schedule_Athlon_v2 1_Laird_080617 3" xfId="2873" xr:uid="{00000000-0005-0000-0000-0000DF070000}"/>
    <cellStyle name="_Mass_schedule_Athlon_v2 1_Laird_080617 4" xfId="5879" xr:uid="{00000000-0005-0000-0000-0000E0070000}"/>
    <cellStyle name="_Merlin2 customer demand" xfId="532" xr:uid="{00000000-0005-0000-0000-0000E1070000}"/>
    <cellStyle name="_Merlin2 customer demand 2" xfId="4320" xr:uid="{00000000-0005-0000-0000-0000E2070000}"/>
    <cellStyle name="_Merlin2 customer demand 3" xfId="2874" xr:uid="{00000000-0005-0000-0000-0000E3070000}"/>
    <cellStyle name="_Merlin2 customer demand 4" xfId="5878" xr:uid="{00000000-0005-0000-0000-0000E4070000}"/>
    <cellStyle name="_MGS-模具狀況-060506" xfId="533" xr:uid="{00000000-0005-0000-0000-0000E5070000}"/>
    <cellStyle name="_MGS-模具狀況-060506 2" xfId="4321" xr:uid="{00000000-0005-0000-0000-0000E6070000}"/>
    <cellStyle name="_MGS-模具狀況-060506 3" xfId="2875" xr:uid="{00000000-0005-0000-0000-0000E7070000}"/>
    <cellStyle name="_MGS-模具狀況-060506 4" xfId="5877" xr:uid="{00000000-0005-0000-0000-0000E8070000}"/>
    <cellStyle name="_Min-Max Report Sharaku_amber_20070917wk37_R2_final" xfId="534" xr:uid="{00000000-0005-0000-0000-0000E9070000}"/>
    <cellStyle name="_Min-Max Report Sharaku_amber_20070917wk37_R2_final 2" xfId="4322" xr:uid="{00000000-0005-0000-0000-0000EA070000}"/>
    <cellStyle name="_Min-Max Report Sharaku_amber_20070917wk37_R2_final 3" xfId="2876" xr:uid="{00000000-0005-0000-0000-0000EB070000}"/>
    <cellStyle name="_Min-Max Report Sharaku_amber_20070917wk37_R2_final 4" xfId="5876" xr:uid="{00000000-0005-0000-0000-0000EC070000}"/>
    <cellStyle name="_Model2394" xfId="535" xr:uid="{00000000-0005-0000-0000-0000ED070000}"/>
    <cellStyle name="_Model2394 2" xfId="4323" xr:uid="{00000000-0005-0000-0000-0000EE070000}"/>
    <cellStyle name="_Model2394 3" xfId="2877" xr:uid="{00000000-0005-0000-0000-0000EF070000}"/>
    <cellStyle name="_Model2394 4" xfId="5875" xr:uid="{00000000-0005-0000-0000-0000F0070000}"/>
    <cellStyle name="_Model2401_2Q03result" xfId="536" xr:uid="{00000000-0005-0000-0000-0000F1070000}"/>
    <cellStyle name="_Model2401_2Q03result 2" xfId="4324" xr:uid="{00000000-0005-0000-0000-0000F2070000}"/>
    <cellStyle name="_Model2401_2Q03result 3" xfId="2878" xr:uid="{00000000-0005-0000-0000-0000F3070000}"/>
    <cellStyle name="_Model2401_2Q03result 4" xfId="5874" xr:uid="{00000000-0005-0000-0000-0000F4070000}"/>
    <cellStyle name="_Model3008_08'03" xfId="537" xr:uid="{00000000-0005-0000-0000-0000F5070000}"/>
    <cellStyle name="_Model3008_08'03 2" xfId="4325" xr:uid="{00000000-0005-0000-0000-0000F6070000}"/>
    <cellStyle name="_Model3008_08'03 3" xfId="2879" xr:uid="{00000000-0005-0000-0000-0000F7070000}"/>
    <cellStyle name="_Model3008_08'03 4" xfId="5873" xr:uid="{00000000-0005-0000-0000-0000F8070000}"/>
    <cellStyle name="_Model3019_08'03" xfId="538" xr:uid="{00000000-0005-0000-0000-0000F9070000}"/>
    <cellStyle name="_Model3019_08'03 2" xfId="4326" xr:uid="{00000000-0005-0000-0000-0000FA070000}"/>
    <cellStyle name="_Model3019_08'03 3" xfId="2880" xr:uid="{00000000-0005-0000-0000-0000FB070000}"/>
    <cellStyle name="_Model3019_08'03 4" xfId="5872" xr:uid="{00000000-0005-0000-0000-0000FC070000}"/>
    <cellStyle name="_Model3059" xfId="539" xr:uid="{00000000-0005-0000-0000-0000FD070000}"/>
    <cellStyle name="_Model3059 2" xfId="4327" xr:uid="{00000000-0005-0000-0000-0000FE070000}"/>
    <cellStyle name="_Model3059 3" xfId="2881" xr:uid="{00000000-0005-0000-0000-0000FF070000}"/>
    <cellStyle name="_Model3059 4" xfId="5871" xr:uid="{00000000-0005-0000-0000-000000080000}"/>
    <cellStyle name="_Mold_1205" xfId="540" xr:uid="{00000000-0005-0000-0000-000001080000}"/>
    <cellStyle name="_Mold_1205 2" xfId="4328" xr:uid="{00000000-0005-0000-0000-000002080000}"/>
    <cellStyle name="_Mold_1205 3" xfId="2882" xr:uid="{00000000-0005-0000-0000-000003080000}"/>
    <cellStyle name="_Mold_1205 4" xfId="6079" xr:uid="{00000000-0005-0000-0000-000004080000}"/>
    <cellStyle name="_Molex" xfId="541" xr:uid="{00000000-0005-0000-0000-000005080000}"/>
    <cellStyle name="_Molex 2" xfId="4329" xr:uid="{00000000-0005-0000-0000-000006080000}"/>
    <cellStyle name="_Molex 3" xfId="2883" xr:uid="{00000000-0005-0000-0000-000007080000}"/>
    <cellStyle name="_Molex 4" xfId="6510" xr:uid="{00000000-0005-0000-0000-000008080000}"/>
    <cellStyle name="_Monthly" xfId="542" xr:uid="{00000000-0005-0000-0000-000009080000}"/>
    <cellStyle name="_Monthly 2" xfId="4330" xr:uid="{00000000-0005-0000-0000-00000A080000}"/>
    <cellStyle name="_Monthly 3" xfId="2884" xr:uid="{00000000-0005-0000-0000-00000B080000}"/>
    <cellStyle name="_Monthly 4" xfId="5244" xr:uid="{00000000-0005-0000-0000-00000C080000}"/>
    <cellStyle name="_Monthly sales" xfId="543" xr:uid="{00000000-0005-0000-0000-00000D080000}"/>
    <cellStyle name="_Morpheus Project management list" xfId="544" xr:uid="{00000000-0005-0000-0000-00000E080000}"/>
    <cellStyle name="_Morpheus Project management list 2" xfId="4331" xr:uid="{00000000-0005-0000-0000-00000F080000}"/>
    <cellStyle name="_Morpheus Project management list 3" xfId="2885" xr:uid="{00000000-0005-0000-0000-000010080000}"/>
    <cellStyle name="_Morpheus Project management list 4" xfId="5870" xr:uid="{00000000-0005-0000-0000-000011080000}"/>
    <cellStyle name="_Moto PO status_Kenai" xfId="545" xr:uid="{00000000-0005-0000-0000-000012080000}"/>
    <cellStyle name="_Moto PO status_Kenai 2" xfId="4332" xr:uid="{00000000-0005-0000-0000-000013080000}"/>
    <cellStyle name="_Moto PO status_Kenai 3" xfId="2886" xr:uid="{00000000-0005-0000-0000-000014080000}"/>
    <cellStyle name="_Moto PO status_Kenai 4" xfId="6408" xr:uid="{00000000-0005-0000-0000-000015080000}"/>
    <cellStyle name="_Moto PO status_Kenai_R008_M1_v4_20100810 (3)" xfId="546" xr:uid="{00000000-0005-0000-0000-000016080000}"/>
    <cellStyle name="_Moto PO status_Kenai_R008_M1_v4_20100810 (3) 2" xfId="4333" xr:uid="{00000000-0005-0000-0000-000017080000}"/>
    <cellStyle name="_Moto PO status_Kenai_R008_M1_v4_20100810 (3) 3" xfId="2887" xr:uid="{00000000-0005-0000-0000-000018080000}"/>
    <cellStyle name="_Moto PO status_Kenai_R008_M1_v4_20100810 (3) 4" xfId="6848" xr:uid="{00000000-0005-0000-0000-000019080000}"/>
    <cellStyle name="_Moto Pro-2 0519-Moto" xfId="547" xr:uid="{00000000-0005-0000-0000-00001A080000}"/>
    <cellStyle name="_Moto Pro-2 0519-Moto 2" xfId="4334" xr:uid="{00000000-0005-0000-0000-00001B080000}"/>
    <cellStyle name="_Moto Pro-2 0519-Moto 3" xfId="2888" xr:uid="{00000000-0005-0000-0000-00001C080000}"/>
    <cellStyle name="_Moto Pro-2 0519-Moto 4" xfId="5869" xr:uid="{00000000-0005-0000-0000-00001D080000}"/>
    <cellStyle name="_Motorola forecast history_Nov 19" xfId="548" xr:uid="{00000000-0005-0000-0000-00001E080000}"/>
    <cellStyle name="_Motorola forecast history_Nov 19 2" xfId="4335" xr:uid="{00000000-0005-0000-0000-00001F080000}"/>
    <cellStyle name="_Motorola forecast history_Nov 19 3" xfId="2889" xr:uid="{00000000-0005-0000-0000-000020080000}"/>
    <cellStyle name="_Motorola forecast history_Nov 19 4" xfId="6494" xr:uid="{00000000-0005-0000-0000-000021080000}"/>
    <cellStyle name="_Motorola forecast history_Nov 19_Moto forecast history 04" xfId="549" xr:uid="{00000000-0005-0000-0000-000022080000}"/>
    <cellStyle name="_Motorola forecast history_Nov 19_Moto forecast history 04 2" xfId="4336" xr:uid="{00000000-0005-0000-0000-000023080000}"/>
    <cellStyle name="_Motorola forecast history_Nov 19_Moto forecast history 04 3" xfId="2890" xr:uid="{00000000-0005-0000-0000-000024080000}"/>
    <cellStyle name="_Motorola forecast history_Nov 19_Moto forecast history 04 4" xfId="6847" xr:uid="{00000000-0005-0000-0000-000025080000}"/>
    <cellStyle name="_Motorola forecast history_Nov 19_Moto forecast history 04_WK09" xfId="550" xr:uid="{00000000-0005-0000-0000-000026080000}"/>
    <cellStyle name="_Motorola forecast history_Nov 19_Moto forecast history 04_WK09 2" xfId="4337" xr:uid="{00000000-0005-0000-0000-000027080000}"/>
    <cellStyle name="_Motorola forecast history_Nov 19_Moto forecast history 04_WK09 3" xfId="2891" xr:uid="{00000000-0005-0000-0000-000028080000}"/>
    <cellStyle name="_Motorola forecast history_Nov 19_Moto forecast history 04_WK09 4" xfId="5868" xr:uid="{00000000-0005-0000-0000-000029080000}"/>
    <cellStyle name="_Motorola forecast history_Nov 19_Moto forecast history 05" xfId="551" xr:uid="{00000000-0005-0000-0000-00002A080000}"/>
    <cellStyle name="_Motorola forecast history_Nov 19_Moto forecast history 05 2" xfId="4338" xr:uid="{00000000-0005-0000-0000-00002B080000}"/>
    <cellStyle name="_Motorola forecast history_Nov 19_Moto forecast history 05 3" xfId="2892" xr:uid="{00000000-0005-0000-0000-00002C080000}"/>
    <cellStyle name="_Motorola forecast history_Nov 19_Moto forecast history 05 4" xfId="6123" xr:uid="{00000000-0005-0000-0000-00002D080000}"/>
    <cellStyle name="_Motorola forecast history_Nov 19_Moto forecast history 05_WK09" xfId="552" xr:uid="{00000000-0005-0000-0000-00002E080000}"/>
    <cellStyle name="_Motorola forecast history_Nov 19_Moto forecast history 05_WK09 2" xfId="4339" xr:uid="{00000000-0005-0000-0000-00002F080000}"/>
    <cellStyle name="_Motorola forecast history_Nov 19_Moto forecast history 05_WK09 3" xfId="2893" xr:uid="{00000000-0005-0000-0000-000030080000}"/>
    <cellStyle name="_Motorola forecast history_Nov 19_Moto forecast history 05_WK09 4" xfId="6846" xr:uid="{00000000-0005-0000-0000-000031080000}"/>
    <cellStyle name="_Motorola forecast history_Nov 19_WK09" xfId="553" xr:uid="{00000000-0005-0000-0000-000032080000}"/>
    <cellStyle name="_Motorola forecast history_Nov 19_WK09 2" xfId="4340" xr:uid="{00000000-0005-0000-0000-000033080000}"/>
    <cellStyle name="_Motorola forecast history_Nov 19_WK09 3" xfId="2894" xr:uid="{00000000-0005-0000-0000-000034080000}"/>
    <cellStyle name="_Motorola forecast history_Nov 19_WK09 4" xfId="5867" xr:uid="{00000000-0005-0000-0000-000035080000}"/>
    <cellStyle name="_Motorola forecast history_Nov17" xfId="554" xr:uid="{00000000-0005-0000-0000-000036080000}"/>
    <cellStyle name="_Motorola forecast history_Nov17 2" xfId="4341" xr:uid="{00000000-0005-0000-0000-000037080000}"/>
    <cellStyle name="_Motorola forecast history_Nov17 3" xfId="2895" xr:uid="{00000000-0005-0000-0000-000038080000}"/>
    <cellStyle name="_Motorola forecast history_Nov17 4" xfId="5229" xr:uid="{00000000-0005-0000-0000-000039080000}"/>
    <cellStyle name="_Motorola forecast history_Nov17_Moto forecast history 04" xfId="555" xr:uid="{00000000-0005-0000-0000-00003A080000}"/>
    <cellStyle name="_Motorola forecast history_Nov17_Moto forecast history 04 2" xfId="4342" xr:uid="{00000000-0005-0000-0000-00003B080000}"/>
    <cellStyle name="_Motorola forecast history_Nov17_Moto forecast history 04 3" xfId="2896" xr:uid="{00000000-0005-0000-0000-00003C080000}"/>
    <cellStyle name="_Motorola forecast history_Nov17_Moto forecast history 04 4" xfId="5219" xr:uid="{00000000-0005-0000-0000-00003D080000}"/>
    <cellStyle name="_Motorola forecast history_Nov17_Moto forecast history 04_WK09" xfId="556" xr:uid="{00000000-0005-0000-0000-00003E080000}"/>
    <cellStyle name="_Motorola forecast history_Nov17_Moto forecast history 04_WK09 2" xfId="4343" xr:uid="{00000000-0005-0000-0000-00003F080000}"/>
    <cellStyle name="_Motorola forecast history_Nov17_Moto forecast history 04_WK09 3" xfId="2897" xr:uid="{00000000-0005-0000-0000-000040080000}"/>
    <cellStyle name="_Motorola forecast history_Nov17_Moto forecast history 04_WK09 4" xfId="6409" xr:uid="{00000000-0005-0000-0000-000041080000}"/>
    <cellStyle name="_Motorola forecast history_Nov17_Moto forecast history 05" xfId="557" xr:uid="{00000000-0005-0000-0000-000042080000}"/>
    <cellStyle name="_Motorola forecast history_Nov17_Moto forecast history 05 2" xfId="4344" xr:uid="{00000000-0005-0000-0000-000043080000}"/>
    <cellStyle name="_Motorola forecast history_Nov17_Moto forecast history 05 3" xfId="2898" xr:uid="{00000000-0005-0000-0000-000044080000}"/>
    <cellStyle name="_Motorola forecast history_Nov17_Moto forecast history 05 4" xfId="6845" xr:uid="{00000000-0005-0000-0000-000045080000}"/>
    <cellStyle name="_Motorola forecast history_Nov17_Moto forecast history 05_WK09" xfId="558" xr:uid="{00000000-0005-0000-0000-000046080000}"/>
    <cellStyle name="_Motorola forecast history_Nov17_Moto forecast history 05_WK09 2" xfId="4345" xr:uid="{00000000-0005-0000-0000-000047080000}"/>
    <cellStyle name="_Motorola forecast history_Nov17_Moto forecast history 05_WK09 3" xfId="2899" xr:uid="{00000000-0005-0000-0000-000048080000}"/>
    <cellStyle name="_Motorola forecast history_Nov17_Moto forecast history 05_WK09 4" xfId="5866" xr:uid="{00000000-0005-0000-0000-000049080000}"/>
    <cellStyle name="_Motorola forecast history_Nov17_WK09" xfId="559" xr:uid="{00000000-0005-0000-0000-00004A080000}"/>
    <cellStyle name="_Motorola forecast history_Nov17_WK09 2" xfId="4346" xr:uid="{00000000-0005-0000-0000-00004B080000}"/>
    <cellStyle name="_Motorola forecast history_Nov17_WK09 3" xfId="2900" xr:uid="{00000000-0005-0000-0000-00004C080000}"/>
    <cellStyle name="_Motorola forecast history_Nov17_WK09 4" xfId="6495" xr:uid="{00000000-0005-0000-0000-00004D080000}"/>
    <cellStyle name="_MPC Actual Input GP Template_GPW0806" xfId="560" xr:uid="{00000000-0005-0000-0000-00004E080000}"/>
    <cellStyle name="_MPC Actual Input GP Template_GPW0806 2" xfId="4347" xr:uid="{00000000-0005-0000-0000-00004F080000}"/>
    <cellStyle name="_MPC Actual Input GP Template_GPW0806 3" xfId="2901" xr:uid="{00000000-0005-0000-0000-000050080000}"/>
    <cellStyle name="_MPC Actual Input GP Template_GPW0806 4" xfId="6844" xr:uid="{00000000-0005-0000-0000-000051080000}"/>
    <cellStyle name="_MPC Forecast and Sell price_June_V1_0604" xfId="561" xr:uid="{00000000-0005-0000-0000-000052080000}"/>
    <cellStyle name="_MPC Forecast and Sell price_June_V1_0604 2" xfId="4348" xr:uid="{00000000-0005-0000-0000-000053080000}"/>
    <cellStyle name="_MPC Forecast and Sell price_June_V1_0604 3" xfId="2902" xr:uid="{00000000-0005-0000-0000-000054080000}"/>
    <cellStyle name="_MPC Forecast and Sell price_June_V1_0604 4" xfId="5865" xr:uid="{00000000-0005-0000-0000-000055080000}"/>
    <cellStyle name="_MPC Forecast GP Template_NOKIA_09Q1final" xfId="562" xr:uid="{00000000-0005-0000-0000-000056080000}"/>
    <cellStyle name="_MPC Forecast GP Template_NOKIA_09Q1final 2" xfId="4349" xr:uid="{00000000-0005-0000-0000-000057080000}"/>
    <cellStyle name="_MPC Forecast GP Template_NOKIA_09Q1final 3" xfId="2903" xr:uid="{00000000-0005-0000-0000-000058080000}"/>
    <cellStyle name="_MPC Forecast GP Template_NOKIA_09Q1final 4" xfId="5216" xr:uid="{00000000-0005-0000-0000-000059080000}"/>
    <cellStyle name="_MPC Forecast Template_1206_Marconi" xfId="563" xr:uid="{00000000-0005-0000-0000-00005A080000}"/>
    <cellStyle name="_MPC Forecast Template_1206_Marconi 2" xfId="4350" xr:uid="{00000000-0005-0000-0000-00005B080000}"/>
    <cellStyle name="_MPC Forecast Template_1206_Marconi 3" xfId="2904" xr:uid="{00000000-0005-0000-0000-00005C080000}"/>
    <cellStyle name="_MPC Forecast Template_1206_Marconi 4" xfId="5864" xr:uid="{00000000-0005-0000-0000-00005D080000}"/>
    <cellStyle name="_MPC Weekly Indicator Template_A - Plant YYYYMMDD" xfId="564" xr:uid="{00000000-0005-0000-0000-00005E080000}"/>
    <cellStyle name="_MPC Weekly Indicator Template_A - Plant YYYYMMDD 2" xfId="4351" xr:uid="{00000000-0005-0000-0000-00005F080000}"/>
    <cellStyle name="_MPC Weekly Indicator Template_A - Plant YYYYMMDD 3" xfId="2905" xr:uid="{00000000-0005-0000-0000-000060080000}"/>
    <cellStyle name="_MPC Weekly Indicator Template_A - Plant YYYYMMDD 4" xfId="5863" xr:uid="{00000000-0005-0000-0000-000061080000}"/>
    <cellStyle name="_MPC_ Actual&amp;Budget 0804" xfId="565" xr:uid="{00000000-0005-0000-0000-000062080000}"/>
    <cellStyle name="_MPC_ Actual&amp;Budget 0804 2" xfId="4352" xr:uid="{00000000-0005-0000-0000-000063080000}"/>
    <cellStyle name="_MPC_ Actual&amp;Budget 0804 3" xfId="2906" xr:uid="{00000000-0005-0000-0000-000064080000}"/>
    <cellStyle name="_MPC_ Actual&amp;Budget 0804 4" xfId="5862" xr:uid="{00000000-0005-0000-0000-000065080000}"/>
    <cellStyle name="_MPC_Summary by customer" xfId="566" xr:uid="{00000000-0005-0000-0000-000066080000}"/>
    <cellStyle name="_MPC_Summary by customer 2" xfId="4353" xr:uid="{00000000-0005-0000-0000-000067080000}"/>
    <cellStyle name="_MPC_Summary by customer 3" xfId="2907" xr:uid="{00000000-0005-0000-0000-000068080000}"/>
    <cellStyle name="_MPC_Summary by customer 4" xfId="5217" xr:uid="{00000000-0005-0000-0000-000069080000}"/>
    <cellStyle name="_MPC_Summary by plant_GSN" xfId="567" xr:uid="{00000000-0005-0000-0000-00006A080000}"/>
    <cellStyle name="_MPC_Summary by plant_GSN 2" xfId="4354" xr:uid="{00000000-0005-0000-0000-00006B080000}"/>
    <cellStyle name="_MPC_Summary by plant_GSN 3" xfId="2908" xr:uid="{00000000-0005-0000-0000-00006C080000}"/>
    <cellStyle name="_MPC_Summary by plant_GSN 4" xfId="5861" xr:uid="{00000000-0005-0000-0000-00006D080000}"/>
    <cellStyle name="_MPC_Summary by plant0717" xfId="568" xr:uid="{00000000-0005-0000-0000-00006E080000}"/>
    <cellStyle name="_MPC_Summary by plant0717 2" xfId="4355" xr:uid="{00000000-0005-0000-0000-00006F080000}"/>
    <cellStyle name="_MPC_Summary by plant0717 3" xfId="2909" xr:uid="{00000000-0005-0000-0000-000070080000}"/>
    <cellStyle name="_MPC_Summary by plant0717 4" xfId="5860" xr:uid="{00000000-0005-0000-0000-000071080000}"/>
    <cellStyle name="_MPC_Summary by plant0720" xfId="569" xr:uid="{00000000-0005-0000-0000-000072080000}"/>
    <cellStyle name="_MPC_Summary by plant0720 2" xfId="4356" xr:uid="{00000000-0005-0000-0000-000073080000}"/>
    <cellStyle name="_MPC_Summary by plant0720 3" xfId="2910" xr:uid="{00000000-0005-0000-0000-000074080000}"/>
    <cellStyle name="_MPC_Summary by plant0720 4" xfId="5859" xr:uid="{00000000-0005-0000-0000-000075080000}"/>
    <cellStyle name="_MPC_Summary by plant0722" xfId="570" xr:uid="{00000000-0005-0000-0000-000076080000}"/>
    <cellStyle name="_MPC_Summary by plant0722 2" xfId="4357" xr:uid="{00000000-0005-0000-0000-000077080000}"/>
    <cellStyle name="_MPC_Summary by plant0722 3" xfId="2911" xr:uid="{00000000-0005-0000-0000-000078080000}"/>
    <cellStyle name="_MPC_Summary by plant0722 4" xfId="5858" xr:uid="{00000000-0005-0000-0000-000079080000}"/>
    <cellStyle name="_MPC預算初版" xfId="571" xr:uid="{00000000-0005-0000-0000-00007A080000}"/>
    <cellStyle name="_MPC預算初版 2" xfId="4358" xr:uid="{00000000-0005-0000-0000-00007B080000}"/>
    <cellStyle name="_MPC預算初版 3" xfId="2912" xr:uid="{00000000-0005-0000-0000-00007C080000}"/>
    <cellStyle name="_MPC預算初版 4" xfId="5857" xr:uid="{00000000-0005-0000-0000-00007D080000}"/>
    <cellStyle name="_mps vs frozen 05-29-09" xfId="572" xr:uid="{00000000-0005-0000-0000-00007E080000}"/>
    <cellStyle name="_mps vs frozen 05-29-09 2" xfId="4359" xr:uid="{00000000-0005-0000-0000-00007F080000}"/>
    <cellStyle name="_mps vs frozen 05-29-09 3" xfId="2913" xr:uid="{00000000-0005-0000-0000-000080080000}"/>
    <cellStyle name="_mps vs frozen 05-29-09 4" xfId="5856" xr:uid="{00000000-0005-0000-0000-000081080000}"/>
    <cellStyle name="_MT 0911" xfId="573" xr:uid="{00000000-0005-0000-0000-000082080000}"/>
    <cellStyle name="_MT 0911 2" xfId="4360" xr:uid="{00000000-0005-0000-0000-000083080000}"/>
    <cellStyle name="_MT 0911 3" xfId="2914" xr:uid="{00000000-0005-0000-0000-000084080000}"/>
    <cellStyle name="_MT 0911 4" xfId="5855" xr:uid="{00000000-0005-0000-0000-000085080000}"/>
    <cellStyle name="_Mthly Brkdwn" xfId="574" xr:uid="{00000000-0005-0000-0000-000086080000}"/>
    <cellStyle name="_Mthly Brkdwn 2" xfId="4361" xr:uid="{00000000-0005-0000-0000-000087080000}"/>
    <cellStyle name="_Mthly Brkdwn 3" xfId="2915" xr:uid="{00000000-0005-0000-0000-000088080000}"/>
    <cellStyle name="_Mthly Brkdwn 4" xfId="5854" xr:uid="{00000000-0005-0000-0000-000089080000}"/>
    <cellStyle name="_NC_管報預算" xfId="575" xr:uid="{00000000-0005-0000-0000-00008A080000}"/>
    <cellStyle name="_NC_管報預算 2" xfId="4362" xr:uid="{00000000-0005-0000-0000-00008B080000}"/>
    <cellStyle name="_NC_管報預算 3" xfId="2916" xr:uid="{00000000-0005-0000-0000-00008C080000}"/>
    <cellStyle name="_NC_管報預算 4" xfId="5853" xr:uid="{00000000-0005-0000-0000-00008D080000}"/>
    <cellStyle name="_Neo &amp; Morpheus Checking List--2006.01.16" xfId="576" xr:uid="{00000000-0005-0000-0000-00008E080000}"/>
    <cellStyle name="_Neo &amp; Morpheus Checking List--2006.01.16 2" xfId="4363" xr:uid="{00000000-0005-0000-0000-00008F080000}"/>
    <cellStyle name="_Neo &amp; Morpheus Checking List--2006.01.16 3" xfId="2917" xr:uid="{00000000-0005-0000-0000-000090080000}"/>
    <cellStyle name="_Neo &amp; Morpheus Checking List--2006.01.16 4" xfId="5852" xr:uid="{00000000-0005-0000-0000-000091080000}"/>
    <cellStyle name="_Neo Project management list" xfId="577" xr:uid="{00000000-0005-0000-0000-000092080000}"/>
    <cellStyle name="_Neo Project management list 2" xfId="4364" xr:uid="{00000000-0005-0000-0000-000093080000}"/>
    <cellStyle name="_Neo Project management list 3" xfId="2918" xr:uid="{00000000-0005-0000-0000-000094080000}"/>
    <cellStyle name="_Neo Project management list 4" xfId="6077" xr:uid="{00000000-0005-0000-0000-000095080000}"/>
    <cellStyle name="_New York April28th05-Component_availability_capacity_report-v8.0 EMEA_Salo" xfId="578" xr:uid="{00000000-0005-0000-0000-000096080000}"/>
    <cellStyle name="_New York April28th05-Component_availability_capacity_report-v8.0 EMEA_Salo 2" xfId="4365" xr:uid="{00000000-0005-0000-0000-000097080000}"/>
    <cellStyle name="_New York April28th05-Component_availability_capacity_report-v8.0 EMEA_Salo 3" xfId="2919" xr:uid="{00000000-0005-0000-0000-000098080000}"/>
    <cellStyle name="_New York April28th05-Component_availability_capacity_report-v8.0 EMEA_Salo 4" xfId="6508" xr:uid="{00000000-0005-0000-0000-000099080000}"/>
    <cellStyle name="_New York capacity report (projection) 28-Apr-05_JV_update" xfId="579" xr:uid="{00000000-0005-0000-0000-00009A080000}"/>
    <cellStyle name="_New York capacity report (projection) 28-Apr-05_JV_update 2" xfId="4366" xr:uid="{00000000-0005-0000-0000-00009B080000}"/>
    <cellStyle name="_New York capacity report (projection) 28-Apr-05_JV_update 3" xfId="2920" xr:uid="{00000000-0005-0000-0000-00009C080000}"/>
    <cellStyle name="_New York capacity report (projection) 28-Apr-05_JV_update 4" xfId="5242" xr:uid="{00000000-0005-0000-0000-00009D080000}"/>
    <cellStyle name="_New York March15th05-Componentavailabilitycapacityreport-v4 2 APAC" xfId="580" xr:uid="{00000000-0005-0000-0000-00009E080000}"/>
    <cellStyle name="_New York March15th05-Componentavailabilitycapacityreport-v4 2 APAC (2)" xfId="581" xr:uid="{00000000-0005-0000-0000-00009F080000}"/>
    <cellStyle name="_New York March15th05-Componentavailabilitycapacityreport-v4 2 APAC (2) 2" xfId="4368" xr:uid="{00000000-0005-0000-0000-0000A0080000}"/>
    <cellStyle name="_New York March15th05-Componentavailabilitycapacityreport-v4 2 APAC (2) 3" xfId="2922" xr:uid="{00000000-0005-0000-0000-0000A1080000}"/>
    <cellStyle name="_New York March15th05-Componentavailabilitycapacityreport-v4 2 APAC (2) 4" xfId="5850" xr:uid="{00000000-0005-0000-0000-0000A2080000}"/>
    <cellStyle name="_New York March15th05-Componentavailabilitycapacityreport-v4 2 APAC 2" xfId="4367" xr:uid="{00000000-0005-0000-0000-0000A3080000}"/>
    <cellStyle name="_New York March15th05-Componentavailabilitycapacityreport-v4 2 APAC 3" xfId="5199" xr:uid="{00000000-0005-0000-0000-0000A4080000}"/>
    <cellStyle name="_New York March15th05-Componentavailabilitycapacityreport-v4 2 APAC 4" xfId="2921" xr:uid="{00000000-0005-0000-0000-0000A5080000}"/>
    <cellStyle name="_New York March15th05-Componentavailabilitycapacityreport-v4 2 APAC 5" xfId="5851" xr:uid="{00000000-0005-0000-0000-0000A6080000}"/>
    <cellStyle name="_Nokia BU DPM- Dev  Tech  Resource Needs (Jan 3 08)1" xfId="582" xr:uid="{00000000-0005-0000-0000-0000A7080000}"/>
    <cellStyle name="_Nokia BU DPM- Dev  Tech  Resource Needs (Jan 3 08)1 2" xfId="583" xr:uid="{00000000-0005-0000-0000-0000A8080000}"/>
    <cellStyle name="_Nokia BU DPM- Dev  Tech  Resource Needs (Jan 3 08)1 2 2" xfId="4370" xr:uid="{00000000-0005-0000-0000-0000A9080000}"/>
    <cellStyle name="_Nokia BU DPM- Dev  Tech  Resource Needs (Jan 3 08)1 2 3" xfId="2924" xr:uid="{00000000-0005-0000-0000-0000AA080000}"/>
    <cellStyle name="_Nokia BU DPM- Dev  Tech  Resource Needs (Jan 3 08)1 2 4" xfId="5848" xr:uid="{00000000-0005-0000-0000-0000AB080000}"/>
    <cellStyle name="_Nokia BU DPM- Dev  Tech  Resource Needs (Jan 3 08)1 3" xfId="4369" xr:uid="{00000000-0005-0000-0000-0000AC080000}"/>
    <cellStyle name="_Nokia BU DPM- Dev  Tech  Resource Needs (Jan 3 08)1 4" xfId="2923" xr:uid="{00000000-0005-0000-0000-0000AD080000}"/>
    <cellStyle name="_Nokia BU DPM- Dev  Tech  Resource Needs (Jan 3 08)1 5" xfId="5849" xr:uid="{00000000-0005-0000-0000-0000AE080000}"/>
    <cellStyle name="_Nokia BU WW team  JRD Q1 FY09 08aug08 v1 distribution (2)" xfId="584" xr:uid="{00000000-0005-0000-0000-0000AF080000}"/>
    <cellStyle name="_Nokia BU WW team  JRD Q1 FY09 08aug08 v1 distribution (2) 2" xfId="4371" xr:uid="{00000000-0005-0000-0000-0000B0080000}"/>
    <cellStyle name="_Nokia BU WW team  JRD Q1 FY09 08aug08 v1 distribution (2) 3" xfId="2925" xr:uid="{00000000-0005-0000-0000-0000B1080000}"/>
    <cellStyle name="_Nokia BU WW team  JRD Q1 FY09 08aug08 v1 distribution (2) 4" xfId="5847" xr:uid="{00000000-0005-0000-0000-0000B2080000}"/>
    <cellStyle name="_Nokia BU WW team  JRD Q2 FY09 v1 6nov08 distribution (2)" xfId="585" xr:uid="{00000000-0005-0000-0000-0000B3080000}"/>
    <cellStyle name="_Nokia BU WW team  JRD Q2 FY09 v1 6nov08 distribution (2) 2" xfId="4372" xr:uid="{00000000-0005-0000-0000-0000B4080000}"/>
    <cellStyle name="_Nokia BU WW team  JRD Q2 FY09 v1 6nov08 distribution (2) 3" xfId="2926" xr:uid="{00000000-0005-0000-0000-0000B5080000}"/>
    <cellStyle name="_Nokia BU WW team  JRD Q2 FY09 v1 6nov08 distribution (2) 4" xfId="5846" xr:uid="{00000000-0005-0000-0000-0000B6080000}"/>
    <cellStyle name="_NOKIA BU人力匯總-Q30116" xfId="586" xr:uid="{00000000-0005-0000-0000-0000B7080000}"/>
    <cellStyle name="_NOKIA BU人力匯總-Q30116 2" xfId="4373" xr:uid="{00000000-0005-0000-0000-0000B8080000}"/>
    <cellStyle name="_NOKIA BU人力匯總-Q30116 3" xfId="2927" xr:uid="{00000000-0005-0000-0000-0000B9080000}"/>
    <cellStyle name="_NOKIA BU人力匯總-Q30116 4" xfId="5845" xr:uid="{00000000-0005-0000-0000-0000BA080000}"/>
    <cellStyle name="_NOKIA BU人力匯總-Q40416" xfId="587" xr:uid="{00000000-0005-0000-0000-0000BB080000}"/>
    <cellStyle name="_NOKIA BU人力匯總-Q40416 2" xfId="4374" xr:uid="{00000000-0005-0000-0000-0000BC080000}"/>
    <cellStyle name="_NOKIA BU人力匯總-Q40416 3" xfId="2928" xr:uid="{00000000-0005-0000-0000-0000BD080000}"/>
    <cellStyle name="_NOKIA BU人力匯總-Q40416 4" xfId="5844" xr:uid="{00000000-0005-0000-0000-0000BE080000}"/>
    <cellStyle name="_Nokia Projects production revenue MPC needed _081212" xfId="588" xr:uid="{00000000-0005-0000-0000-0000BF080000}"/>
    <cellStyle name="_Nokia Projects production revenue MPC needed _081212 2" xfId="4375" xr:uid="{00000000-0005-0000-0000-0000C0080000}"/>
    <cellStyle name="_Nokia Projects production revenue MPC needed _081212 3" xfId="2929" xr:uid="{00000000-0005-0000-0000-0000C1080000}"/>
    <cellStyle name="_Nokia Projects production revenue MPC needed _081212 4" xfId="5843" xr:uid="{00000000-0005-0000-0000-0000C2080000}"/>
    <cellStyle name="_Nokia Projects production revenue MPC needed _20081208" xfId="589" xr:uid="{00000000-0005-0000-0000-0000C3080000}"/>
    <cellStyle name="_Nokia Projects production revenue MPC needed _20081208 2" xfId="4376" xr:uid="{00000000-0005-0000-0000-0000C4080000}"/>
    <cellStyle name="_Nokia Projects production revenue MPC needed _20081208 3" xfId="2930" xr:uid="{00000000-0005-0000-0000-0000C5080000}"/>
    <cellStyle name="_Nokia Projects production revenue MPC needed _20081208 4" xfId="5842" xr:uid="{00000000-0005-0000-0000-0000C6080000}"/>
    <cellStyle name="_Nokia_Casing_Capacity_Sizing_New_DSB_200601011" xfId="590" xr:uid="{00000000-0005-0000-0000-0000C7080000}"/>
    <cellStyle name="_Nokia_Casing_Capacity_Sizing_New_DSB_200601011 2" xfId="4377" xr:uid="{00000000-0005-0000-0000-0000C8080000}"/>
    <cellStyle name="_Nokia_Casing_Capacity_Sizing_New_DSB_200601011 3" xfId="2931" xr:uid="{00000000-0005-0000-0000-0000C9080000}"/>
    <cellStyle name="_Nokia_Casing_Capacity_Sizing_New_DSB_200601011 4" xfId="6075" xr:uid="{00000000-0005-0000-0000-0000CA080000}"/>
    <cellStyle name="_Nokia_Casing_Capacity_Sizing_New_DSB_20070427" xfId="591" xr:uid="{00000000-0005-0000-0000-0000CB080000}"/>
    <cellStyle name="_Nokia_Casing_Capacity_Sizing_New_DSB_20070427 2" xfId="4378" xr:uid="{00000000-0005-0000-0000-0000CC080000}"/>
    <cellStyle name="_Nokia_Casing_Capacity_Sizing_New_DSB_20070427 3" xfId="2932" xr:uid="{00000000-0005-0000-0000-0000CD080000}"/>
    <cellStyle name="_Nokia_Casing_Capacity_Sizing_New_DSB_20070427 4" xfId="6506" xr:uid="{00000000-0005-0000-0000-0000CE080000}"/>
    <cellStyle name="_Nokia_SMT_capacity_Sizing" xfId="592" xr:uid="{00000000-0005-0000-0000-0000CF080000}"/>
    <cellStyle name="_Nokia_SMT_capacity_Sizing 2" xfId="4379" xr:uid="{00000000-0005-0000-0000-0000D0080000}"/>
    <cellStyle name="_Nokia_SMT_capacity_Sizing 3" xfId="2933" xr:uid="{00000000-0005-0000-0000-0000D1080000}"/>
    <cellStyle name="_Nokia_SMT_capacity_Sizing 4" xfId="5239" xr:uid="{00000000-0005-0000-0000-0000D2080000}"/>
    <cellStyle name="_Nokia_SMT_capacity_Sizing_ForAllSMTModel" xfId="593" xr:uid="{00000000-0005-0000-0000-0000D3080000}"/>
    <cellStyle name="_Nokia_SMT_capacity_Sizing_ForAllSMTModel 2" xfId="4380" xr:uid="{00000000-0005-0000-0000-0000D4080000}"/>
    <cellStyle name="_Nokia_SMT_capacity_Sizing_ForAllSMTModel 3" xfId="2934" xr:uid="{00000000-0005-0000-0000-0000D5080000}"/>
    <cellStyle name="_Nokia_SMT_capacity_Sizing_ForAllSMTModel 4" xfId="5841" xr:uid="{00000000-0005-0000-0000-0000D6080000}"/>
    <cellStyle name="_Nokia_SMT_capacity_Sizing_New_DSB_20070402_assume add modules" xfId="594" xr:uid="{00000000-0005-0000-0000-0000D7080000}"/>
    <cellStyle name="_Nokia_SMT_capacity_Sizing_New_DSB_20070402_assume add modules 2" xfId="4381" xr:uid="{00000000-0005-0000-0000-0000D8080000}"/>
    <cellStyle name="_Nokia_SMT_capacity_Sizing_New_DSB_20070402_assume add modules 3" xfId="2935" xr:uid="{00000000-0005-0000-0000-0000D9080000}"/>
    <cellStyle name="_Nokia_SMT_capacity_Sizing_New_DSB_20070402_assume add modules 4" xfId="5840" xr:uid="{00000000-0005-0000-0000-0000DA080000}"/>
    <cellStyle name="_Nokia-MPC資產_080814" xfId="595" xr:uid="{00000000-0005-0000-0000-0000DB080000}"/>
    <cellStyle name="_Nokia-MPC資產_080814 2" xfId="4382" xr:uid="{00000000-0005-0000-0000-0000DC080000}"/>
    <cellStyle name="_Nokia-MPC資產_080814 3" xfId="2936" xr:uid="{00000000-0005-0000-0000-0000DD080000}"/>
    <cellStyle name="_Nokia-MPC資產_080814 4" xfId="5839" xr:uid="{00000000-0005-0000-0000-0000DE080000}"/>
    <cellStyle name="_NPI Reporting" xfId="596" xr:uid="{00000000-0005-0000-0000-0000DF080000}"/>
    <cellStyle name="_NPI Reporting (3)" xfId="597" xr:uid="{00000000-0005-0000-0000-0000E0080000}"/>
    <cellStyle name="_NPI Reporting (3) 2" xfId="4384" xr:uid="{00000000-0005-0000-0000-0000E1080000}"/>
    <cellStyle name="_NPI Reporting (3) 3" xfId="2938" xr:uid="{00000000-0005-0000-0000-0000E2080000}"/>
    <cellStyle name="_NPI Reporting (3) 4" xfId="5837" xr:uid="{00000000-0005-0000-0000-0000E3080000}"/>
    <cellStyle name="_NPI Reporting 2" xfId="4383" xr:uid="{00000000-0005-0000-0000-0000E4080000}"/>
    <cellStyle name="_NPI Reporting 3" xfId="5200" xr:uid="{00000000-0005-0000-0000-0000E5080000}"/>
    <cellStyle name="_NPI Reporting 4" xfId="2937" xr:uid="{00000000-0005-0000-0000-0000E6080000}"/>
    <cellStyle name="_NPI Reporting 5" xfId="5838" xr:uid="{00000000-0005-0000-0000-0000E7080000}"/>
    <cellStyle name="_Original Target plan Jun 23 startup 6 weeks ramp" xfId="598" xr:uid="{00000000-0005-0000-0000-0000E8080000}"/>
    <cellStyle name="_Original Target plan Jun 23 startup 6 weeks ramp 2" xfId="4385" xr:uid="{00000000-0005-0000-0000-0000E9080000}"/>
    <cellStyle name="_Original Target plan Jun 23 startup 6 weeks ramp 3" xfId="2939" xr:uid="{00000000-0005-0000-0000-0000EA080000}"/>
    <cellStyle name="_Original Target plan Jun 23 startup 6 weeks ramp 4" xfId="5836" xr:uid="{00000000-0005-0000-0000-0000EB080000}"/>
    <cellStyle name="_Oscar Min Max Consolidated W41 JAE (2)" xfId="599" xr:uid="{00000000-0005-0000-0000-0000EC080000}"/>
    <cellStyle name="_Oscar Min Max Consolidated W41 JAE (2) 2" xfId="4386" xr:uid="{00000000-0005-0000-0000-0000ED080000}"/>
    <cellStyle name="_Oscar Min Max Consolidated W41 JAE (2) 3" xfId="2940" xr:uid="{00000000-0005-0000-0000-0000EE080000}"/>
    <cellStyle name="_Oscar Min Max Consolidated W41 JAE (2) 4" xfId="5835" xr:uid="{00000000-0005-0000-0000-0000EF080000}"/>
    <cellStyle name="_OUTLIIK_BY_BU_EXP" xfId="600" xr:uid="{00000000-0005-0000-0000-0000F0080000}"/>
    <cellStyle name="_OUTLIIK_BY_BU_EXP 2" xfId="4387" xr:uid="{00000000-0005-0000-0000-0000F1080000}"/>
    <cellStyle name="_OUTLIIK_BY_BU_EXP 3" xfId="2941" xr:uid="{00000000-0005-0000-0000-0000F2080000}"/>
    <cellStyle name="_OUTLIIK_BY_BU_EXP 4" xfId="5834" xr:uid="{00000000-0005-0000-0000-0000F3080000}"/>
    <cellStyle name="_Pad printing ED" xfId="601" xr:uid="{00000000-0005-0000-0000-0000F4080000}"/>
    <cellStyle name="_Pad printing ED 2" xfId="4388" xr:uid="{00000000-0005-0000-0000-0000F5080000}"/>
    <cellStyle name="_Pad printing ED 3" xfId="2942" xr:uid="{00000000-0005-0000-0000-0000F6080000}"/>
    <cellStyle name="_Pad printing ED 4" xfId="5833" xr:uid="{00000000-0005-0000-0000-0000F7080000}"/>
    <cellStyle name="_PINGU Assyfile V0 36 0904xls (2)" xfId="602" xr:uid="{00000000-0005-0000-0000-0000F8080000}"/>
    <cellStyle name="_PINGU Assyfile V0 36 0904xls (2) 2" xfId="4389" xr:uid="{00000000-0005-0000-0000-0000F9080000}"/>
    <cellStyle name="_PINGU Assyfile V0 36 0904xls (2) 3" xfId="2943" xr:uid="{00000000-0005-0000-0000-0000FA080000}"/>
    <cellStyle name="_PINGU Assyfile V0 36 0904xls (2) 4" xfId="5832" xr:uid="{00000000-0005-0000-0000-0000FB080000}"/>
    <cellStyle name="_Plant" xfId="603" xr:uid="{00000000-0005-0000-0000-0000FC080000}"/>
    <cellStyle name="_Plant 2" xfId="4390" xr:uid="{00000000-0005-0000-0000-0000FD080000}"/>
    <cellStyle name="_Plant 3" xfId="2944" xr:uid="{00000000-0005-0000-0000-0000FE080000}"/>
    <cellStyle name="_Plant 4" xfId="5240" xr:uid="{00000000-0005-0000-0000-0000FF080000}"/>
    <cellStyle name="_PM report template_Aalto-Aino_ 081215" xfId="604" xr:uid="{00000000-0005-0000-0000-000000090000}"/>
    <cellStyle name="_PM report template_Aalto-Aino_ 081215 2" xfId="605" xr:uid="{00000000-0005-0000-0000-000001090000}"/>
    <cellStyle name="_PM report template_Aalto-Aino_ 081215 2 2" xfId="4392" xr:uid="{00000000-0005-0000-0000-000002090000}"/>
    <cellStyle name="_PM report template_Aalto-Aino_ 081215 2 3" xfId="2946" xr:uid="{00000000-0005-0000-0000-000003090000}"/>
    <cellStyle name="_PM report template_Aalto-Aino_ 081215 2 4" xfId="5830" xr:uid="{00000000-0005-0000-0000-000004090000}"/>
    <cellStyle name="_PM report template_Aalto-Aino_ 081215 3" xfId="4391" xr:uid="{00000000-0005-0000-0000-000005090000}"/>
    <cellStyle name="_PM report template_Aalto-Aino_ 081215 4" xfId="2945" xr:uid="{00000000-0005-0000-0000-000006090000}"/>
    <cellStyle name="_PM report template_Aalto-Aino_ 081215 5" xfId="5831" xr:uid="{00000000-0005-0000-0000-000007090000}"/>
    <cellStyle name="_Production Line Readiness Report_081209新 (3)" xfId="606" xr:uid="{00000000-0005-0000-0000-000008090000}"/>
    <cellStyle name="_Production Line Readiness Report_081209新 (3) 2" xfId="4393" xr:uid="{00000000-0005-0000-0000-000009090000}"/>
    <cellStyle name="_Production Line Readiness Report_081209新 (3) 3" xfId="2947" xr:uid="{00000000-0005-0000-0000-00000A090000}"/>
    <cellStyle name="_Production Line Readiness Report_081209新 (3) 4" xfId="5829" xr:uid="{00000000-0005-0000-0000-00000B090000}"/>
    <cellStyle name="_Production Scenario for Thunder Global view Draft rev26" xfId="607" xr:uid="{00000000-0005-0000-0000-00000C090000}"/>
    <cellStyle name="_Production Scenario for Thunder Global view Draft rev26 2" xfId="4394" xr:uid="{00000000-0005-0000-0000-00000D090000}"/>
    <cellStyle name="_Production Scenario for Thunder Global view Draft rev26 3" xfId="2948" xr:uid="{00000000-0005-0000-0000-00000E090000}"/>
    <cellStyle name="_Production Scenario for Thunder Global view Draft rev26 4" xfId="5828" xr:uid="{00000000-0005-0000-0000-00000F090000}"/>
    <cellStyle name="_Production Scenario for Thunder Global view Draft rev28" xfId="608" xr:uid="{00000000-0005-0000-0000-000010090000}"/>
    <cellStyle name="_Production Scenario for Thunder Global view Draft rev28 2" xfId="4395" xr:uid="{00000000-0005-0000-0000-000011090000}"/>
    <cellStyle name="_Production Scenario for Thunder Global view Draft rev28 3" xfId="2949" xr:uid="{00000000-0005-0000-0000-000012090000}"/>
    <cellStyle name="_Production Scenario for Thunder Global view Draft rev28 4" xfId="5827" xr:uid="{00000000-0005-0000-0000-000013090000}"/>
    <cellStyle name="_Production Scenarios based on Fixtures drops as per Aug 27th_based_on_Nouman_data (2)" xfId="609" xr:uid="{00000000-0005-0000-0000-000014090000}"/>
    <cellStyle name="_Production Scenarios based on Fixtures drops as per Aug 27th_based_on_Nouman_data (2) 2" xfId="4396" xr:uid="{00000000-0005-0000-0000-000015090000}"/>
    <cellStyle name="_Production Scenarios based on Fixtures drops as per Aug 27th_based_on_Nouman_data (2) 3" xfId="2950" xr:uid="{00000000-0005-0000-0000-000016090000}"/>
    <cellStyle name="_Production Scenarios based on Fixtures drops as per Aug 27th_based_on_Nouman_data (2) 4" xfId="5826" xr:uid="{00000000-0005-0000-0000-000017090000}"/>
    <cellStyle name="_Program Contact Matrix - Sharaku 1.1" xfId="610" xr:uid="{00000000-0005-0000-0000-000018090000}"/>
    <cellStyle name="_Program Contact Matrix - Sharaku 1.1 2" xfId="4397" xr:uid="{00000000-0005-0000-0000-000019090000}"/>
    <cellStyle name="_Program Contact Matrix - Sharaku 1.1 3" xfId="2951" xr:uid="{00000000-0005-0000-0000-00001A090000}"/>
    <cellStyle name="_Program Contact Matrix - Sharaku 1.1 4" xfId="5825" xr:uid="{00000000-0005-0000-0000-00001B090000}"/>
    <cellStyle name="_Project Control_reference" xfId="611" xr:uid="{00000000-0005-0000-0000-00001C090000}"/>
    <cellStyle name="_Project Control_reference 2" xfId="4398" xr:uid="{00000000-0005-0000-0000-00001D090000}"/>
    <cellStyle name="_Project Control_reference 3" xfId="2952" xr:uid="{00000000-0005-0000-0000-00001E090000}"/>
    <cellStyle name="_Project Control_reference 4" xfId="5824" xr:uid="{00000000-0005-0000-0000-00001F090000}"/>
    <cellStyle name="_Project management xxx-PrideSports-Updated Sep 28th-2007" xfId="612" xr:uid="{00000000-0005-0000-0000-000020090000}"/>
    <cellStyle name="_Project management xxx-PrideSports-Updated Sep 28th-2007 2" xfId="4399" xr:uid="{00000000-0005-0000-0000-000021090000}"/>
    <cellStyle name="_Project management xxx-PrideSports-Updated Sep 28th-2007 3" xfId="2953" xr:uid="{00000000-0005-0000-0000-000022090000}"/>
    <cellStyle name="_Project management xxx-PrideSports-Updated Sep 28th-2007 4" xfId="5823" xr:uid="{00000000-0005-0000-0000-000023090000}"/>
    <cellStyle name="_Project management_060908-A3" xfId="613" xr:uid="{00000000-0005-0000-0000-000024090000}"/>
    <cellStyle name="_Project management_060908-A3 2" xfId="4400" xr:uid="{00000000-0005-0000-0000-000025090000}"/>
    <cellStyle name="_Project management_060908-A3 3" xfId="2954" xr:uid="{00000000-0005-0000-0000-000026090000}"/>
    <cellStyle name="_Project management_060908-A3 4" xfId="5822" xr:uid="{00000000-0005-0000-0000-000027090000}"/>
    <cellStyle name="_project status_Aalto_Aino 20090106_summer" xfId="614" xr:uid="{00000000-0005-0000-0000-000028090000}"/>
    <cellStyle name="_project status_Aalto_Aino 20090106_summer 2" xfId="4401" xr:uid="{00000000-0005-0000-0000-000029090000}"/>
    <cellStyle name="_project status_Aalto_Aino 20090106_summer 3" xfId="2955" xr:uid="{00000000-0005-0000-0000-00002A090000}"/>
    <cellStyle name="_project status_Aalto_Aino 20090106_summer 4" xfId="6074" xr:uid="{00000000-0005-0000-0000-00002B090000}"/>
    <cellStyle name="_proposal-update0616" xfId="615" xr:uid="{00000000-0005-0000-0000-00002C090000}"/>
    <cellStyle name="_proposal-update0616 2" xfId="4402" xr:uid="{00000000-0005-0000-0000-00002D090000}"/>
    <cellStyle name="_proposal-update0616 3" xfId="2956" xr:uid="{00000000-0005-0000-0000-00002E090000}"/>
    <cellStyle name="_proposal-update0616 4" xfId="6505" xr:uid="{00000000-0005-0000-0000-00002F090000}"/>
    <cellStyle name="_Proposed DV" xfId="616" xr:uid="{00000000-0005-0000-0000-000030090000}"/>
    <cellStyle name="_Proposed DV 2" xfId="4403" xr:uid="{00000000-0005-0000-0000-000031090000}"/>
    <cellStyle name="_Proposed DV 3" xfId="2957" xr:uid="{00000000-0005-0000-0000-000032090000}"/>
    <cellStyle name="_Proposed DV 4" xfId="5234" xr:uid="{00000000-0005-0000-0000-000033090000}"/>
    <cellStyle name="_Q1 1021_43" xfId="617" xr:uid="{00000000-0005-0000-0000-000034090000}"/>
    <cellStyle name="_Q1 1021_43 2" xfId="4404" xr:uid="{00000000-0005-0000-0000-000035090000}"/>
    <cellStyle name="_Q1 1021_43 3" xfId="2958" xr:uid="{00000000-0005-0000-0000-000036090000}"/>
    <cellStyle name="_Q1 1021_43 4" xfId="5821" xr:uid="{00000000-0005-0000-0000-000037090000}"/>
    <cellStyle name="_Q2 Agenda" xfId="618" xr:uid="{00000000-0005-0000-0000-000038090000}"/>
    <cellStyle name="_Q2 Agenda 2" xfId="4405" xr:uid="{00000000-0005-0000-0000-000039090000}"/>
    <cellStyle name="_Q2 Agenda 3" xfId="2959" xr:uid="{00000000-0005-0000-0000-00003A090000}"/>
    <cellStyle name="_Q2 Agenda 4" xfId="5820" xr:uid="{00000000-0005-0000-0000-00003B090000}"/>
    <cellStyle name="_Q2_BOM Database" xfId="619" xr:uid="{00000000-0005-0000-0000-00003C090000}"/>
    <cellStyle name="_Q2_BOM Database 2" xfId="4406" xr:uid="{00000000-0005-0000-0000-00003D090000}"/>
    <cellStyle name="_Q2_BOM Database 3" xfId="2960" xr:uid="{00000000-0005-0000-0000-00003E090000}"/>
    <cellStyle name="_Q2_BOM Database 4" xfId="5819" xr:uid="{00000000-0005-0000-0000-00003F090000}"/>
    <cellStyle name="_Q2_BOM Database_2007 Q1 BOM Verification Format China" xfId="620" xr:uid="{00000000-0005-0000-0000-000040090000}"/>
    <cellStyle name="_Q2_BOM Database_2007 Q1 BOM Verification Format China 2" xfId="4407" xr:uid="{00000000-0005-0000-0000-000041090000}"/>
    <cellStyle name="_Q2_BOM Database_2007 Q1 BOM Verification Format China 3" xfId="2961" xr:uid="{00000000-0005-0000-0000-000042090000}"/>
    <cellStyle name="_Q2_BOM Database_2007 Q1 BOM Verification Format China 4" xfId="5818" xr:uid="{00000000-0005-0000-0000-000043090000}"/>
    <cellStyle name="_Q2_BOM Database_CONFIDENTIAL BOM Verification Format Q406 rev 2_China" xfId="621" xr:uid="{00000000-0005-0000-0000-000044090000}"/>
    <cellStyle name="_Q2_BOM Database_CONFIDENTIAL BOM Verification Format Q406 rev 2_China 2" xfId="4408" xr:uid="{00000000-0005-0000-0000-000045090000}"/>
    <cellStyle name="_Q2_BOM Database_CONFIDENTIAL BOM Verification Format Q406 rev 2_China 3" xfId="2962" xr:uid="{00000000-0005-0000-0000-000046090000}"/>
    <cellStyle name="_Q2_BOM Database_CONFIDENTIAL BOM Verification Format Q406 rev 2_China 4" xfId="5817" xr:uid="{00000000-0005-0000-0000-000047090000}"/>
    <cellStyle name="_Q2_BOM Database_CONFIDENTIAL BOM Verification Format Q406 rev 4_China (2)" xfId="622" xr:uid="{00000000-0005-0000-0000-000048090000}"/>
    <cellStyle name="_Q2_BOM Database_CONFIDENTIAL BOM Verification Format Q406 rev 4_China (2) 2" xfId="4409" xr:uid="{00000000-0005-0000-0000-000049090000}"/>
    <cellStyle name="_Q2_BOM Database_CONFIDENTIAL BOM Verification Format Q406 rev 4_China (2) 3" xfId="2963" xr:uid="{00000000-0005-0000-0000-00004A090000}"/>
    <cellStyle name="_Q2_BOM Database_CONFIDENTIAL BOM Verification Format Q406 rev 4_China (2) 4" xfId="5816" xr:uid="{00000000-0005-0000-0000-00004B090000}"/>
    <cellStyle name="_Q2FY06 WEEK612" xfId="623" xr:uid="{00000000-0005-0000-0000-00004C090000}"/>
    <cellStyle name="_Q2FY06 WEEK612 2" xfId="4410" xr:uid="{00000000-0005-0000-0000-00004D090000}"/>
    <cellStyle name="_Q2FY06 WEEK612 3" xfId="2964" xr:uid="{00000000-0005-0000-0000-00004E090000}"/>
    <cellStyle name="_Q2FY06 WEEK612 4" xfId="5815" xr:uid="{00000000-0005-0000-0000-00004F090000}"/>
    <cellStyle name="_Q2FY06 WEEK612_!Mobility Q3FY09 Apr actuals vs Q1fcst PRELIM v1" xfId="624" xr:uid="{00000000-0005-0000-0000-000050090000}"/>
    <cellStyle name="_Q2FY06 WEEK612_!Mobility Q3FY09 Apr actuals vs Q1fcst PRELIM v1 2" xfId="4411" xr:uid="{00000000-0005-0000-0000-000051090000}"/>
    <cellStyle name="_Q2FY06 WEEK612_!Mobility Q3FY09 Apr actuals vs Q1fcst PRELIM v1 3" xfId="2965" xr:uid="{00000000-0005-0000-0000-000052090000}"/>
    <cellStyle name="_Q2FY06 WEEK612_!Mobility Q3FY09 Apr actuals vs Q1fcst PRELIM v1 4" xfId="5814" xr:uid="{00000000-0005-0000-0000-000053090000}"/>
    <cellStyle name="_Q2FY06 WEEK612_!WI-02 Mobility Q4FY09 v01" xfId="625" xr:uid="{00000000-0005-0000-0000-000054090000}"/>
    <cellStyle name="_Q2FY06 WEEK612_!WI-02 Mobility Q4FY09 v01 2" xfId="4412" xr:uid="{00000000-0005-0000-0000-000055090000}"/>
    <cellStyle name="_Q2FY06 WEEK612_!WI-02 Mobility Q4FY09 v01 3" xfId="2966" xr:uid="{00000000-0005-0000-0000-000056090000}"/>
    <cellStyle name="_Q2FY06 WEEK612_!WI-02 Mobility Q4FY09 v01 4" xfId="5813" xr:uid="{00000000-0005-0000-0000-000057090000}"/>
    <cellStyle name="_Q2FY06 WEEK612_!WI-03 Mobility Q4FY09 06.22 v04" xfId="626" xr:uid="{00000000-0005-0000-0000-000058090000}"/>
    <cellStyle name="_Q2FY06 WEEK612_!WI-03 Mobility Q4FY09 06.22 v04 2" xfId="4413" xr:uid="{00000000-0005-0000-0000-000059090000}"/>
    <cellStyle name="_Q2FY06 WEEK612_!WI-03 Mobility Q4FY09 06.22 v04 3" xfId="2967" xr:uid="{00000000-0005-0000-0000-00005A090000}"/>
    <cellStyle name="_Q2FY06 WEEK612_!WI-03 Mobility Q4FY09 06.22 v04 4" xfId="5812" xr:uid="{00000000-0005-0000-0000-00005B090000}"/>
    <cellStyle name="_Q2FY06 WEEK612_!WI-04 Mobility Q4FY09 07.01 v02" xfId="627" xr:uid="{00000000-0005-0000-0000-00005C090000}"/>
    <cellStyle name="_Q2FY06 WEEK612_!WI-04 Mobility Q4FY09 07.01 v02 2" xfId="4414" xr:uid="{00000000-0005-0000-0000-00005D090000}"/>
    <cellStyle name="_Q2FY06 WEEK612_!WI-04 Mobility Q4FY09 07.01 v02 3" xfId="2968" xr:uid="{00000000-0005-0000-0000-00005E090000}"/>
    <cellStyle name="_Q2FY06 WEEK612_!WI-04 Mobility Q4FY09 07.01 v02 4" xfId="5238" xr:uid="{00000000-0005-0000-0000-00005F090000}"/>
    <cellStyle name="_Q2FY06 WEEK612_Conversion sheets" xfId="628" xr:uid="{00000000-0005-0000-0000-000060090000}"/>
    <cellStyle name="_Q2FY06 WEEK612_Conversion sheets 2" xfId="4415" xr:uid="{00000000-0005-0000-0000-000061090000}"/>
    <cellStyle name="_Q2FY06 WEEK612_Conversion sheets 3" xfId="2969" xr:uid="{00000000-0005-0000-0000-000062090000}"/>
    <cellStyle name="_Q2FY06 WEEK612_Conversion sheets 4" xfId="5811" xr:uid="{00000000-0005-0000-0000-000063090000}"/>
    <cellStyle name="_Q2FY06 WEEK612_EME Q4FY09 lock var templ v02" xfId="629" xr:uid="{00000000-0005-0000-0000-000064090000}"/>
    <cellStyle name="_Q2FY06 WEEK612_EME Q4FY09 lock var templ v02 2" xfId="4416" xr:uid="{00000000-0005-0000-0000-000065090000}"/>
    <cellStyle name="_Q2FY06 WEEK612_EME Q4FY09 lock var templ v02 3" xfId="2970" xr:uid="{00000000-0005-0000-0000-000066090000}"/>
    <cellStyle name="_Q2FY06 WEEK612_EME Q4FY09 lock var templ v02 4" xfId="5810" xr:uid="{00000000-0005-0000-0000-000067090000}"/>
    <cellStyle name="_Q2FY06 WEEK612_EME+Apple Q4FY09 lock var templ v03" xfId="630" xr:uid="{00000000-0005-0000-0000-000068090000}"/>
    <cellStyle name="_Q2FY06 WEEK612_EME+Apple Q4FY09 lock var templ v03 2" xfId="4417" xr:uid="{00000000-0005-0000-0000-000069090000}"/>
    <cellStyle name="_Q2FY06 WEEK612_EME+Apple Q4FY09 lock var templ v03 3" xfId="2971" xr:uid="{00000000-0005-0000-0000-00006A090000}"/>
    <cellStyle name="_Q2FY06 WEEK612_EME+Apple Q4FY09 lock var templ v03 4" xfId="5809" xr:uid="{00000000-0005-0000-0000-00006B090000}"/>
    <cellStyle name="_Q2FY06 WEEK612_Mot Q4FY09 lock var templ v01" xfId="631" xr:uid="{00000000-0005-0000-0000-00006C090000}"/>
    <cellStyle name="_Q2FY06 WEEK612_Mot Q4FY09 lock var templ v01 2" xfId="4418" xr:uid="{00000000-0005-0000-0000-00006D090000}"/>
    <cellStyle name="_Q2FY06 WEEK612_Mot Q4FY09 lock var templ v01 3" xfId="2972" xr:uid="{00000000-0005-0000-0000-00006E090000}"/>
    <cellStyle name="_Q2FY06 WEEK612_Mot Q4FY09 lock var templ v01 4" xfId="5808" xr:uid="{00000000-0005-0000-0000-00006F090000}"/>
    <cellStyle name="_Q2FY06 WEEK612_Nok Q4FY09 lock var templ v01" xfId="632" xr:uid="{00000000-0005-0000-0000-000070090000}"/>
    <cellStyle name="_Q2FY06 WEEK612_Nok Q4FY09 lock var templ v01 2" xfId="4419" xr:uid="{00000000-0005-0000-0000-000071090000}"/>
    <cellStyle name="_Q2FY06 WEEK612_Nok Q4FY09 lock var templ v01 3" xfId="2973" xr:uid="{00000000-0005-0000-0000-000072090000}"/>
    <cellStyle name="_Q2FY06 WEEK612_Nok Q4FY09 lock var templ v01 4" xfId="5807" xr:uid="{00000000-0005-0000-0000-000073090000}"/>
    <cellStyle name="_Q2FY06 WEEK612_RIM Q3FY09 lock variance template v10mpc" xfId="633" xr:uid="{00000000-0005-0000-0000-000074090000}"/>
    <cellStyle name="_Q2FY06 WEEK612_RIM Q3FY09 lock variance template v10mpc 2" xfId="4420" xr:uid="{00000000-0005-0000-0000-000075090000}"/>
    <cellStyle name="_Q2FY06 WEEK612_RIM Q3FY09 lock variance template v10mpc 3" xfId="2974" xr:uid="{00000000-0005-0000-0000-000076090000}"/>
    <cellStyle name="_Q2FY06 WEEK612_RIM Q3FY09 lock variance template v10mpc 4" xfId="5806" xr:uid="{00000000-0005-0000-0000-000077090000}"/>
    <cellStyle name="_Q2FY06 WEEK612_RIM Q4FY09 lock var templ v03" xfId="634" xr:uid="{00000000-0005-0000-0000-000078090000}"/>
    <cellStyle name="_Q2FY06 WEEK612_RIM Q4FY09 lock var templ v03 2" xfId="4421" xr:uid="{00000000-0005-0000-0000-000079090000}"/>
    <cellStyle name="_Q2FY06 WEEK612_RIM Q4FY09 lock var templ v03 3" xfId="2975" xr:uid="{00000000-0005-0000-0000-00007A090000}"/>
    <cellStyle name="_Q2FY06 WEEK612_RIM Q4FY09 lock var templ v03 4" xfId="5805" xr:uid="{00000000-0005-0000-0000-00007B090000}"/>
    <cellStyle name="_Q2FY06 WEEK612_SE Q3FY09 MAR actuals vs Q3fcst FINAL" xfId="635" xr:uid="{00000000-0005-0000-0000-00007C090000}"/>
    <cellStyle name="_Q2FY06 WEEK612_SE Q3FY09 MAR actuals vs Q3fcst FINAL 2" xfId="4422" xr:uid="{00000000-0005-0000-0000-00007D090000}"/>
    <cellStyle name="_Q2FY06 WEEK612_SE Q3FY09 MAR actuals vs Q3fcst FINAL 3" xfId="2976" xr:uid="{00000000-0005-0000-0000-00007E090000}"/>
    <cellStyle name="_Q2FY06 WEEK612_SE Q3FY09 MAR actuals vs Q3fcst FINAL 4" xfId="5804" xr:uid="{00000000-0005-0000-0000-00007F090000}"/>
    <cellStyle name="_Q2FY06 WEEK612_SE Q4FY09 lock var templ v02" xfId="636" xr:uid="{00000000-0005-0000-0000-000080090000}"/>
    <cellStyle name="_Q2FY06 WEEK612_SE Q4FY09 lock var templ v02 2" xfId="4423" xr:uid="{00000000-0005-0000-0000-000081090000}"/>
    <cellStyle name="_Q2FY06 WEEK612_SE Q4FY09 lock var templ v02 3" xfId="2977" xr:uid="{00000000-0005-0000-0000-000082090000}"/>
    <cellStyle name="_Q2FY06 WEEK612_SE Q4FY09 lock var templ v02 4" xfId="5803" xr:uid="{00000000-0005-0000-0000-000083090000}"/>
    <cellStyle name="_Q2FY06 WEEK612_SE Q4FY09 lock var templ v02 no link" xfId="637" xr:uid="{00000000-0005-0000-0000-000084090000}"/>
    <cellStyle name="_Q2FY06 WEEK612_SE Q4FY09 lock var templ v02 no link 2" xfId="4424" xr:uid="{00000000-0005-0000-0000-000085090000}"/>
    <cellStyle name="_Q2FY06 WEEK612_SE Q4FY09 lock var templ v02 no link 3" xfId="2978" xr:uid="{00000000-0005-0000-0000-000086090000}"/>
    <cellStyle name="_Q2FY06 WEEK612_SE Q4FY09 lock var templ v02 no link 4" xfId="5802" xr:uid="{00000000-0005-0000-0000-000087090000}"/>
    <cellStyle name="_Q3 Group Review Follow up" xfId="638" xr:uid="{00000000-0005-0000-0000-000088090000}"/>
    <cellStyle name="_Q3 Group Review Follow up 2" xfId="4425" xr:uid="{00000000-0005-0000-0000-000089090000}"/>
    <cellStyle name="_Q3 Group Review Follow up 3" xfId="2979" xr:uid="{00000000-0005-0000-0000-00008A090000}"/>
    <cellStyle name="_Q3 Group Review Follow up 4" xfId="5237" xr:uid="{00000000-0005-0000-0000-00008B090000}"/>
    <cellStyle name="_Q308 Outlook Forecast Revenue Projection all PCCFeb15updated v3" xfId="639" xr:uid="{00000000-0005-0000-0000-00008C090000}"/>
    <cellStyle name="_Q308 Outlook Forecast Revenue Projection all PCCFeb15updated v3 2" xfId="4426" xr:uid="{00000000-0005-0000-0000-00008D090000}"/>
    <cellStyle name="_Q308 Outlook Forecast Revenue Projection all PCCFeb15updated v3 3" xfId="2980" xr:uid="{00000000-0005-0000-0000-00008E090000}"/>
    <cellStyle name="_Q308 Outlook Forecast Revenue Projection all PCCFeb15updated v3 4" xfId="5801" xr:uid="{00000000-0005-0000-0000-00008F090000}"/>
    <cellStyle name="_Q4 Variance TJ_0518" xfId="640" xr:uid="{00000000-0005-0000-0000-000090090000}"/>
    <cellStyle name="_Q4 Variance TJ_0518 2" xfId="4427" xr:uid="{00000000-0005-0000-0000-000091090000}"/>
    <cellStyle name="_Q4 Variance TJ_0518 3" xfId="2981" xr:uid="{00000000-0005-0000-0000-000092090000}"/>
    <cellStyle name="_Q4 Variance TJ_0518 4" xfId="5800" xr:uid="{00000000-0005-0000-0000-000093090000}"/>
    <cellStyle name="_Q4 Variance TJ_0518_H" xfId="641" xr:uid="{00000000-0005-0000-0000-000094090000}"/>
    <cellStyle name="_Q4 Variance TJ_0518_H 2" xfId="4428" xr:uid="{00000000-0005-0000-0000-000095090000}"/>
    <cellStyle name="_Q4 Variance TJ_0518_H 3" xfId="2982" xr:uid="{00000000-0005-0000-0000-000096090000}"/>
    <cellStyle name="_Q4 Variance TJ_0518_H 4" xfId="5799" xr:uid="{00000000-0005-0000-0000-000097090000}"/>
    <cellStyle name="_Quarterly" xfId="642" xr:uid="{00000000-0005-0000-0000-000098090000}"/>
    <cellStyle name="_Quarterly 2" xfId="4429" xr:uid="{00000000-0005-0000-0000-000099090000}"/>
    <cellStyle name="_Quarterly 3" xfId="2983" xr:uid="{00000000-0005-0000-0000-00009A090000}"/>
    <cellStyle name="_Quarterly 4" xfId="5798" xr:uid="{00000000-0005-0000-0000-00009B090000}"/>
    <cellStyle name="_quaterly model" xfId="643" xr:uid="{00000000-0005-0000-0000-00009C090000}"/>
    <cellStyle name="_rate table比較" xfId="644" xr:uid="{00000000-0005-0000-0000-00009D090000}"/>
    <cellStyle name="_rate table比較 2" xfId="4430" xr:uid="{00000000-0005-0000-0000-00009E090000}"/>
    <cellStyle name="_rate table比較 3" xfId="2984" xr:uid="{00000000-0005-0000-0000-00009F090000}"/>
    <cellStyle name="_rate table比較 4" xfId="5797" xr:uid="{00000000-0005-0000-0000-0000A0090000}"/>
    <cellStyle name="_Rev SZ_1022" xfId="645" xr:uid="{00000000-0005-0000-0000-0000A1090000}"/>
    <cellStyle name="_Rev SZ_1022 2" xfId="4431" xr:uid="{00000000-0005-0000-0000-0000A2090000}"/>
    <cellStyle name="_Rev SZ_1022 3" xfId="2985" xr:uid="{00000000-0005-0000-0000-0000A3090000}"/>
    <cellStyle name="_Rev SZ_1022 4" xfId="5796" xr:uid="{00000000-0005-0000-0000-0000A4090000}"/>
    <cellStyle name="_RI valuation" xfId="646" xr:uid="{00000000-0005-0000-0000-0000A5090000}"/>
    <cellStyle name="_RIM FY10Q2_V2" xfId="647" xr:uid="{00000000-0005-0000-0000-0000A6090000}"/>
    <cellStyle name="_RIM FY10Q2_V2 2" xfId="4432" xr:uid="{00000000-0005-0000-0000-0000A7090000}"/>
    <cellStyle name="_RIM FY10Q2_V2 3" xfId="2986" xr:uid="{00000000-0005-0000-0000-0000A8090000}"/>
    <cellStyle name="_RIM FY10Q2_V2 4" xfId="5795" xr:uid="{00000000-0005-0000-0000-0000A9090000}"/>
    <cellStyle name="_RIM Safety stock calculation_std (3)" xfId="648" xr:uid="{00000000-0005-0000-0000-0000AA090000}"/>
    <cellStyle name="_RIM Safety stock calculation_std (3) 2" xfId="4433" xr:uid="{00000000-0005-0000-0000-0000AB090000}"/>
    <cellStyle name="_RIM Safety stock calculation_std (3) 3" xfId="2987" xr:uid="{00000000-0005-0000-0000-0000AC090000}"/>
    <cellStyle name="_RIM Safety stock calculation_std (3) 4" xfId="5794" xr:uid="{00000000-0005-0000-0000-0000AD090000}"/>
    <cellStyle name="_Rover Bom List 081119" xfId="649" xr:uid="{00000000-0005-0000-0000-0000AE090000}"/>
    <cellStyle name="_Rover Bom List 081119 2" xfId="4434" xr:uid="{00000000-0005-0000-0000-0000AF090000}"/>
    <cellStyle name="_Rover Bom List 081119 3" xfId="2988" xr:uid="{00000000-0005-0000-0000-0000B0090000}"/>
    <cellStyle name="_Rover Bom List 081119 4" xfId="5236" xr:uid="{00000000-0005-0000-0000-0000B1090000}"/>
    <cellStyle name="_Rover Bom List 081205" xfId="650" xr:uid="{00000000-0005-0000-0000-0000B2090000}"/>
    <cellStyle name="_Rover Bom List 081205 2" xfId="4435" xr:uid="{00000000-0005-0000-0000-0000B3090000}"/>
    <cellStyle name="_Rover Bom List 081205 3" xfId="2989" xr:uid="{00000000-0005-0000-0000-0000B4090000}"/>
    <cellStyle name="_Rover Bom List 081205 4" xfId="5793" xr:uid="{00000000-0005-0000-0000-0000B5090000}"/>
    <cellStyle name="_Rover Supplier Chain Proposal_071203" xfId="651" xr:uid="{00000000-0005-0000-0000-0000B6090000}"/>
    <cellStyle name="_Rover Supplier Chain Proposal_071203 2" xfId="4436" xr:uid="{00000000-0005-0000-0000-0000B7090000}"/>
    <cellStyle name="_Rover Supplier Chain Proposal_071203 3" xfId="2990" xr:uid="{00000000-0005-0000-0000-0000B8090000}"/>
    <cellStyle name="_Rover Supplier Chain Proposal_071203 4" xfId="5792" xr:uid="{00000000-0005-0000-0000-0000B9090000}"/>
    <cellStyle name="_Rover Supplier Chain Proposal_071203_R008_M1_v4_20100810 (3)" xfId="652" xr:uid="{00000000-0005-0000-0000-0000BA090000}"/>
    <cellStyle name="_Rover Supplier Chain Proposal_071203_R008_M1_v4_20100810 (3) 2" xfId="4437" xr:uid="{00000000-0005-0000-0000-0000BB090000}"/>
    <cellStyle name="_Rover Supplier Chain Proposal_071203_R008_M1_v4_20100810 (3) 3" xfId="2991" xr:uid="{00000000-0005-0000-0000-0000BC090000}"/>
    <cellStyle name="_Rover Supplier Chain Proposal_071203_R008_M1_v4_20100810 (3) 4" xfId="5791" xr:uid="{00000000-0005-0000-0000-0000BD090000}"/>
    <cellStyle name="_Rover Supplier Chain Proposal_071206" xfId="653" xr:uid="{00000000-0005-0000-0000-0000BE090000}"/>
    <cellStyle name="_Rover Supplier Chain Proposal_071206 2" xfId="4438" xr:uid="{00000000-0005-0000-0000-0000BF090000}"/>
    <cellStyle name="_Rover Supplier Chain Proposal_071206 3" xfId="2992" xr:uid="{00000000-0005-0000-0000-0000C0090000}"/>
    <cellStyle name="_Rover Supplier Chain Proposal_071206 4" xfId="5790" xr:uid="{00000000-0005-0000-0000-0000C1090000}"/>
    <cellStyle name="_Rover Supplier Chain Proposal_071206_R008_M1_v4_20100810 (3)" xfId="654" xr:uid="{00000000-0005-0000-0000-0000C2090000}"/>
    <cellStyle name="_Rover Supplier Chain Proposal_071206_R008_M1_v4_20100810 (3) 2" xfId="4439" xr:uid="{00000000-0005-0000-0000-0000C3090000}"/>
    <cellStyle name="_Rover Supplier Chain Proposal_071206_R008_M1_v4_20100810 (3) 3" xfId="2993" xr:uid="{00000000-0005-0000-0000-0000C4090000}"/>
    <cellStyle name="_Rover Supplier Chain Proposal_071206_R008_M1_v4_20100810 (3) 4" xfId="5789" xr:uid="{00000000-0005-0000-0000-0000C5090000}"/>
    <cellStyle name="_Rover_Project schedule AI Checklist_090106" xfId="655" xr:uid="{00000000-0005-0000-0000-0000C6090000}"/>
    <cellStyle name="_Rover_Project schedule AI Checklist_090106 2" xfId="4440" xr:uid="{00000000-0005-0000-0000-0000C7090000}"/>
    <cellStyle name="_Rover_Project schedule AI Checklist_090106 3" xfId="2994" xr:uid="{00000000-0005-0000-0000-0000C8090000}"/>
    <cellStyle name="_Rover_Project schedule AI Checklist_090106 4" xfId="5788" xr:uid="{00000000-0005-0000-0000-0000C9090000}"/>
    <cellStyle name="_S6-1 Plant Review_WGT" xfId="656" xr:uid="{00000000-0005-0000-0000-0000CA090000}"/>
    <cellStyle name="_S6-1 Plant Review_WGT 2" xfId="4441" xr:uid="{00000000-0005-0000-0000-0000CB090000}"/>
    <cellStyle name="_S6-1 Plant Review_WGT 3" xfId="2995" xr:uid="{00000000-0005-0000-0000-0000CC090000}"/>
    <cellStyle name="_S6-1 Plant Review_WGT 4" xfId="5787" xr:uid="{00000000-0005-0000-0000-0000CD090000}"/>
    <cellStyle name="_S6-3 Pass on Pass" xfId="657" xr:uid="{00000000-0005-0000-0000-0000CE090000}"/>
    <cellStyle name="_S6-3 Pass on Pass 2" xfId="4442" xr:uid="{00000000-0005-0000-0000-0000CF090000}"/>
    <cellStyle name="_S6-3 Pass on Pass 3" xfId="2996" xr:uid="{00000000-0005-0000-0000-0000D0090000}"/>
    <cellStyle name="_S6-3 Pass on Pass 4" xfId="5786" xr:uid="{00000000-0005-0000-0000-0000D1090000}"/>
    <cellStyle name="_S6-3 Pass on Pass_D" xfId="658" xr:uid="{00000000-0005-0000-0000-0000D2090000}"/>
    <cellStyle name="_S6-3 Pass on Pass_D 2" xfId="4443" xr:uid="{00000000-0005-0000-0000-0000D3090000}"/>
    <cellStyle name="_S6-3 Pass on Pass_D 3" xfId="2997" xr:uid="{00000000-0005-0000-0000-0000D4090000}"/>
    <cellStyle name="_S6-3 Pass on Pass_D 4" xfId="6502" xr:uid="{00000000-0005-0000-0000-0000D5090000}"/>
    <cellStyle name="_S6-3 Pass on Pass_Plant" xfId="659" xr:uid="{00000000-0005-0000-0000-0000D6090000}"/>
    <cellStyle name="_S6-3 Pass on Pass_Plant 2" xfId="4444" xr:uid="{00000000-0005-0000-0000-0000D7090000}"/>
    <cellStyle name="_S6-3 Pass on Pass_Plant 3" xfId="2998" xr:uid="{00000000-0005-0000-0000-0000D8090000}"/>
    <cellStyle name="_S6-3 Pass on Pass_Plant 4" xfId="6843" xr:uid="{00000000-0005-0000-0000-0000D9090000}"/>
    <cellStyle name="_S6-3 Pass on Pass_WGT" xfId="660" xr:uid="{00000000-0005-0000-0000-0000DA090000}"/>
    <cellStyle name="_S6-3 Pass on Pass_WGT 2" xfId="4445" xr:uid="{00000000-0005-0000-0000-0000DB090000}"/>
    <cellStyle name="_S6-3 Pass on Pass_WGT 3" xfId="2999" xr:uid="{00000000-0005-0000-0000-0000DC090000}"/>
    <cellStyle name="_S6-3 Pass on Pass_WGT 4" xfId="5785" xr:uid="{00000000-0005-0000-0000-0000DD090000}"/>
    <cellStyle name="_S6-3 Pass on Pass_WGT-01" xfId="661" xr:uid="{00000000-0005-0000-0000-0000DE090000}"/>
    <cellStyle name="_S6-3 Pass on Pass_WGT-01 2" xfId="4446" xr:uid="{00000000-0005-0000-0000-0000DF090000}"/>
    <cellStyle name="_S6-3 Pass on Pass_WGT-01 3" xfId="3000" xr:uid="{00000000-0005-0000-0000-0000E0090000}"/>
    <cellStyle name="_S6-3 Pass on Pass_WGT-01 4" xfId="6501" xr:uid="{00000000-0005-0000-0000-0000E1090000}"/>
    <cellStyle name="_S6-3 Pass on Pass-xxx" xfId="662" xr:uid="{00000000-0005-0000-0000-0000E2090000}"/>
    <cellStyle name="_S6-3 Pass on Pass-xxx 2" xfId="4447" xr:uid="{00000000-0005-0000-0000-0000E3090000}"/>
    <cellStyle name="_S6-3 Pass on Pass-xxx 3" xfId="3001" xr:uid="{00000000-0005-0000-0000-0000E4090000}"/>
    <cellStyle name="_S6-3 Pass on Pass-xxx 4" xfId="6842" xr:uid="{00000000-0005-0000-0000-0000E5090000}"/>
    <cellStyle name="_Saga" xfId="663" xr:uid="{00000000-0005-0000-0000-0000E6090000}"/>
    <cellStyle name="_Saga 2" xfId="4448" xr:uid="{00000000-0005-0000-0000-0000E7090000}"/>
    <cellStyle name="_Saga 3" xfId="3002" xr:uid="{00000000-0005-0000-0000-0000E8090000}"/>
    <cellStyle name="_Saga 4" xfId="5784" xr:uid="{00000000-0005-0000-0000-0000E9090000}"/>
    <cellStyle name="_Saga Contact Matrix 20090121-JGP" xfId="664" xr:uid="{00000000-0005-0000-0000-0000EA090000}"/>
    <cellStyle name="_Saga Contact Matrix 20090121-JGP 2" xfId="4449" xr:uid="{00000000-0005-0000-0000-0000EB090000}"/>
    <cellStyle name="_Saga Contact Matrix 20090121-JGP 3" xfId="3003" xr:uid="{00000000-0005-0000-0000-0000EC090000}"/>
    <cellStyle name="_Saga Contact Matrix 20090121-JGP 4" xfId="6127" xr:uid="{00000000-0005-0000-0000-0000ED090000}"/>
    <cellStyle name="_Saga Contact Matrix V2 Jan 2009-JGP" xfId="665" xr:uid="{00000000-0005-0000-0000-0000EE090000}"/>
    <cellStyle name="_Saga Contact Matrix V2 Jan 2009-JGP 2" xfId="4450" xr:uid="{00000000-0005-0000-0000-0000EF090000}"/>
    <cellStyle name="_Saga Contact Matrix V2 Jan 2009-JGP 3" xfId="3004" xr:uid="{00000000-0005-0000-0000-0000F0090000}"/>
    <cellStyle name="_Saga Contact Matrix V2 Jan 2009-JGP 4" xfId="6483" xr:uid="{00000000-0005-0000-0000-0000F1090000}"/>
    <cellStyle name="_Saga_B1schedule_JGP_TJ_20090113_shane" xfId="666" xr:uid="{00000000-0005-0000-0000-0000F2090000}"/>
    <cellStyle name="_Saga_B1schedule_JGP_TJ_20090113_shane 2" xfId="4451" xr:uid="{00000000-0005-0000-0000-0000F3090000}"/>
    <cellStyle name="_Saga_B1schedule_JGP_TJ_20090113_shane 3" xfId="3005" xr:uid="{00000000-0005-0000-0000-0000F4090000}"/>
    <cellStyle name="_Saga_B1schedule_JGP_TJ_20090113_shane 4" xfId="5235" xr:uid="{00000000-0005-0000-0000-0000F5090000}"/>
    <cellStyle name="_Saga_B1schedule_JGP_TJ_20090206_shane" xfId="667" xr:uid="{00000000-0005-0000-0000-0000F6090000}"/>
    <cellStyle name="_Saga_B1schedule_JGP_TJ_20090206_shane 2" xfId="4452" xr:uid="{00000000-0005-0000-0000-0000F7090000}"/>
    <cellStyle name="_Saga_B1schedule_JGP_TJ_20090206_shane 3" xfId="3006" xr:uid="{00000000-0005-0000-0000-0000F8090000}"/>
    <cellStyle name="_Saga_B1schedule_JGP_TJ_20090206_shane 4" xfId="5783" xr:uid="{00000000-0005-0000-0000-0000F9090000}"/>
    <cellStyle name="_Saga_B1schedule_JGP_TJ_20090210-NOKIA" xfId="668" xr:uid="{00000000-0005-0000-0000-0000FA090000}"/>
    <cellStyle name="_Saga_B1schedule_JGP_TJ_20090210-NOKIA 2" xfId="4453" xr:uid="{00000000-0005-0000-0000-0000FB090000}"/>
    <cellStyle name="_Saga_B1schedule_JGP_TJ_20090210-NOKIA 3" xfId="3007" xr:uid="{00000000-0005-0000-0000-0000FC090000}"/>
    <cellStyle name="_Saga_B1schedule_JGP_TJ_20090210-NOKIA 4" xfId="5782" xr:uid="{00000000-0005-0000-0000-0000FD090000}"/>
    <cellStyle name="_Saga_JGP_contact list V2-20090101" xfId="669" xr:uid="{00000000-0005-0000-0000-0000FE090000}"/>
    <cellStyle name="_Saga_JGP_contact list V2-20090101 2" xfId="4454" xr:uid="{00000000-0005-0000-0000-0000FF090000}"/>
    <cellStyle name="_Saga_JGP_contact list V2-20090101 3" xfId="3008" xr:uid="{00000000-0005-0000-0000-0000000A0000}"/>
    <cellStyle name="_Saga_JGP_contact list V2-20090101 4" xfId="6500" xr:uid="{00000000-0005-0000-0000-0000010A0000}"/>
    <cellStyle name="_Saga_Material development status 0114" xfId="670" xr:uid="{00000000-0005-0000-0000-0000020A0000}"/>
    <cellStyle name="_Saga_Material development status 0114 2" xfId="671" xr:uid="{00000000-0005-0000-0000-0000030A0000}"/>
    <cellStyle name="_Saga_Material development status 0114 2 2" xfId="4456" xr:uid="{00000000-0005-0000-0000-0000040A0000}"/>
    <cellStyle name="_Saga_Material development status 0114 2 3" xfId="3010" xr:uid="{00000000-0005-0000-0000-0000050A0000}"/>
    <cellStyle name="_Saga_Material development status 0114 2 4" xfId="5781" xr:uid="{00000000-0005-0000-0000-0000060A0000}"/>
    <cellStyle name="_Saga_Material development status 0114 3" xfId="4455" xr:uid="{00000000-0005-0000-0000-0000070A0000}"/>
    <cellStyle name="_Saga_Material development status 0114 4" xfId="3009" xr:uid="{00000000-0005-0000-0000-0000080A0000}"/>
    <cellStyle name="_Saga_Material development status 0114 5" xfId="6841" xr:uid="{00000000-0005-0000-0000-0000090A0000}"/>
    <cellStyle name="_Sales-0118" xfId="672" xr:uid="{00000000-0005-0000-0000-00000A0A0000}"/>
    <cellStyle name="_Sales-0118 2" xfId="4457" xr:uid="{00000000-0005-0000-0000-00000B0A0000}"/>
    <cellStyle name="_Sales-0118 3" xfId="3011" xr:uid="{00000000-0005-0000-0000-00000C0A0000}"/>
    <cellStyle name="_Sales-0118 4" xfId="6499" xr:uid="{00000000-0005-0000-0000-00000D0A0000}"/>
    <cellStyle name="_scorpio專案進度表0622-A2" xfId="673" xr:uid="{00000000-0005-0000-0000-00000E0A0000}"/>
    <cellStyle name="_scorpio專案進度表0622-A2 2" xfId="4458" xr:uid="{00000000-0005-0000-0000-00000F0A0000}"/>
    <cellStyle name="_scorpio專案進度表0622-A2 3" xfId="3012" xr:uid="{00000000-0005-0000-0000-0000100A0000}"/>
    <cellStyle name="_scorpio專案進度表0622-A2 4" xfId="6840" xr:uid="{00000000-0005-0000-0000-0000110A0000}"/>
    <cellStyle name="_SFD Actual" xfId="674" xr:uid="{00000000-0005-0000-0000-0000120A0000}"/>
    <cellStyle name="_SFD Actual 2" xfId="4459" xr:uid="{00000000-0005-0000-0000-0000130A0000}"/>
    <cellStyle name="_SFD Actual 3" xfId="3013" xr:uid="{00000000-0005-0000-0000-0000140A0000}"/>
    <cellStyle name="_SFD Actual 4" xfId="5780" xr:uid="{00000000-0005-0000-0000-0000150A0000}"/>
    <cellStyle name="_sharaku tool requirement_rapidtool_RMB MP" xfId="675" xr:uid="{00000000-0005-0000-0000-0000160A0000}"/>
    <cellStyle name="_sharaku tool requirement_rapidtool_RMB MP 2" xfId="4460" xr:uid="{00000000-0005-0000-0000-0000170A0000}"/>
    <cellStyle name="_sharaku tool requirement_rapidtool_RMB MP 3" xfId="3014" xr:uid="{00000000-0005-0000-0000-0000180A0000}"/>
    <cellStyle name="_sharaku tool requirement_rapidtool_RMB MP 4" xfId="5779" xr:uid="{00000000-0005-0000-0000-0000190A0000}"/>
    <cellStyle name="_sharaku報價2007.01.30" xfId="676" xr:uid="{00000000-0005-0000-0000-00001A0A0000}"/>
    <cellStyle name="_sharaku報價2007.01.30 2" xfId="4461" xr:uid="{00000000-0005-0000-0000-00001B0A0000}"/>
    <cellStyle name="_sharaku報價2007.01.30 3" xfId="3015" xr:uid="{00000000-0005-0000-0000-00001C0A0000}"/>
    <cellStyle name="_sharaku報價2007.01.30 4" xfId="5778" xr:uid="{00000000-0005-0000-0000-00001D0A0000}"/>
    <cellStyle name="_Sheet1" xfId="677" xr:uid="{00000000-0005-0000-0000-00001E0A0000}"/>
    <cellStyle name="_Sheet1 2" xfId="678" xr:uid="{00000000-0005-0000-0000-00001F0A0000}"/>
    <cellStyle name="_Sheet1 2 2" xfId="4463" xr:uid="{00000000-0005-0000-0000-0000200A0000}"/>
    <cellStyle name="_Sheet1 2 3" xfId="3017" xr:uid="{00000000-0005-0000-0000-0000210A0000}"/>
    <cellStyle name="_Sheet1 2 4" xfId="6498" xr:uid="{00000000-0005-0000-0000-0000220A0000}"/>
    <cellStyle name="_Sheet1 3" xfId="4462" xr:uid="{00000000-0005-0000-0000-0000230A0000}"/>
    <cellStyle name="_Sheet1 4" xfId="3016" xr:uid="{00000000-0005-0000-0000-0000240A0000}"/>
    <cellStyle name="_Sheet1 5" xfId="5777" xr:uid="{00000000-0005-0000-0000-0000250A0000}"/>
    <cellStyle name="_Sheet1_BU機種明細比較表-09 Q4 LOCK" xfId="679" xr:uid="{00000000-0005-0000-0000-0000260A0000}"/>
    <cellStyle name="_Sheet1_BU機種明細比較表-09 Q4 LOCK 2" xfId="4464" xr:uid="{00000000-0005-0000-0000-0000270A0000}"/>
    <cellStyle name="_Sheet1_BU機種明細比較表-09 Q4 LOCK 3" xfId="3018" xr:uid="{00000000-0005-0000-0000-0000280A0000}"/>
    <cellStyle name="_Sheet1_BU機種明細比較表-09 Q4 LOCK 4" xfId="6839" xr:uid="{00000000-0005-0000-0000-0000290A0000}"/>
    <cellStyle name="_Sheet2" xfId="680" xr:uid="{00000000-0005-0000-0000-00002A0A0000}"/>
    <cellStyle name="_Sheet2 2" xfId="4465" xr:uid="{00000000-0005-0000-0000-00002B0A0000}"/>
    <cellStyle name="_Sheet2 3" xfId="3019" xr:uid="{00000000-0005-0000-0000-00002C0A0000}"/>
    <cellStyle name="_Sheet2 4" xfId="5776" xr:uid="{00000000-0005-0000-0000-00002D0A0000}"/>
    <cellStyle name="_Shipment request  CW540" xfId="681" xr:uid="{00000000-0005-0000-0000-00002E0A0000}"/>
    <cellStyle name="_Shipment request  CW540 2" xfId="4466" xr:uid="{00000000-0005-0000-0000-00002F0A0000}"/>
    <cellStyle name="_Shipment request  CW540 3" xfId="3020" xr:uid="{00000000-0005-0000-0000-0000300A0000}"/>
    <cellStyle name="_Shipment request  CW540 4" xfId="6497" xr:uid="{00000000-0005-0000-0000-0000310A0000}"/>
    <cellStyle name="_Shipping list for F4 (3)" xfId="682" xr:uid="{00000000-0005-0000-0000-0000320A0000}"/>
    <cellStyle name="_Shipping list for F4 (3) 2" xfId="4467" xr:uid="{00000000-0005-0000-0000-0000330A0000}"/>
    <cellStyle name="_Shipping list for F4 (3) 3" xfId="3021" xr:uid="{00000000-0005-0000-0000-0000340A0000}"/>
    <cellStyle name="_Shipping list for F4 (3) 4" xfId="6838" xr:uid="{00000000-0005-0000-0000-0000350A0000}"/>
    <cellStyle name="_Sicily Build &amp; Ship Plan (Sep-Dec06)" xfId="683" xr:uid="{00000000-0005-0000-0000-0000360A0000}"/>
    <cellStyle name="_Sicily Build &amp; Ship Plan (Sep-Dec06) 2" xfId="4468" xr:uid="{00000000-0005-0000-0000-0000370A0000}"/>
    <cellStyle name="_Sicily Build &amp; Ship Plan (Sep-Dec06) 3" xfId="3022" xr:uid="{00000000-0005-0000-0000-0000380A0000}"/>
    <cellStyle name="_Sicily Build &amp; Ship Plan (Sep-Dec06) 4" xfId="5775" xr:uid="{00000000-0005-0000-0000-0000390A0000}"/>
    <cellStyle name="_Sicily daily GT Report_0905'06" xfId="684" xr:uid="{00000000-0005-0000-0000-00003A0A0000}"/>
    <cellStyle name="_Sicily daily GT Report_0905'06 2" xfId="4469" xr:uid="{00000000-0005-0000-0000-00003B0A0000}"/>
    <cellStyle name="_Sicily daily GT Report_0905'06 3" xfId="3023" xr:uid="{00000000-0005-0000-0000-00003C0A0000}"/>
    <cellStyle name="_Sicily daily GT Report_0905'06 4" xfId="5774" xr:uid="{00000000-0005-0000-0000-00003D0A0000}"/>
    <cellStyle name="_Sicily daily GT Report_0906'06" xfId="685" xr:uid="{00000000-0005-0000-0000-00003E0A0000}"/>
    <cellStyle name="_Sicily daily GT Report_0906'06 2" xfId="4470" xr:uid="{00000000-0005-0000-0000-00003F0A0000}"/>
    <cellStyle name="_Sicily daily GT Report_0906'06 3" xfId="3024" xr:uid="{00000000-0005-0000-0000-0000400A0000}"/>
    <cellStyle name="_Sicily daily GT Report_0906'06 4" xfId="6504" xr:uid="{00000000-0005-0000-0000-0000410A0000}"/>
    <cellStyle name="_Sicily daily GT Report_0907'06" xfId="686" xr:uid="{00000000-0005-0000-0000-0000420A0000}"/>
    <cellStyle name="_Sicily daily GT Report_0907'06 2" xfId="4471" xr:uid="{00000000-0005-0000-0000-0000430A0000}"/>
    <cellStyle name="_Sicily daily GT Report_0907'06 3" xfId="3025" xr:uid="{00000000-0005-0000-0000-0000440A0000}"/>
    <cellStyle name="_Sicily daily GT Report_0907'06 4" xfId="6478" xr:uid="{00000000-0005-0000-0000-0000450A0000}"/>
    <cellStyle name="_Sicily daily GT Report_0908'06" xfId="687" xr:uid="{00000000-0005-0000-0000-0000460A0000}"/>
    <cellStyle name="_Sicily daily GT Report_0908'06 2" xfId="4472" xr:uid="{00000000-0005-0000-0000-0000470A0000}"/>
    <cellStyle name="_Sicily daily GT Report_0908'06 3" xfId="3026" xr:uid="{00000000-0005-0000-0000-0000480A0000}"/>
    <cellStyle name="_Sicily daily GT Report_0908'06 4" xfId="5773" xr:uid="{00000000-0005-0000-0000-0000490A0000}"/>
    <cellStyle name="_Sicily daily GT Report_0911'06" xfId="688" xr:uid="{00000000-0005-0000-0000-00004A0A0000}"/>
    <cellStyle name="_Sicily daily GT Report_0911'06 2" xfId="4473" xr:uid="{00000000-0005-0000-0000-00004B0A0000}"/>
    <cellStyle name="_Sicily daily GT Report_0911'06 3" xfId="3027" xr:uid="{00000000-0005-0000-0000-00004C0A0000}"/>
    <cellStyle name="_Sicily daily GT Report_0911'06 4" xfId="5230" xr:uid="{00000000-0005-0000-0000-00004D0A0000}"/>
    <cellStyle name="_Sicily daily GT Report_0912'06" xfId="689" xr:uid="{00000000-0005-0000-0000-00004E0A0000}"/>
    <cellStyle name="_Sicily daily GT Report_0912'06 2" xfId="4474" xr:uid="{00000000-0005-0000-0000-00004F0A0000}"/>
    <cellStyle name="_Sicily daily GT Report_0912'06 3" xfId="3028" xr:uid="{00000000-0005-0000-0000-0000500A0000}"/>
    <cellStyle name="_Sicily daily GT Report_0912'06 4" xfId="5772" xr:uid="{00000000-0005-0000-0000-0000510A0000}"/>
    <cellStyle name="_Sicily daily GT Report_0913'06" xfId="690" xr:uid="{00000000-0005-0000-0000-0000520A0000}"/>
    <cellStyle name="_Sicily daily GT Report_0913'06 2" xfId="4475" xr:uid="{00000000-0005-0000-0000-0000530A0000}"/>
    <cellStyle name="_Sicily daily GT Report_0913'06 3" xfId="3029" xr:uid="{00000000-0005-0000-0000-0000540A0000}"/>
    <cellStyle name="_Sicily daily GT Report_0913'06 4" xfId="6496" xr:uid="{00000000-0005-0000-0000-0000550A0000}"/>
    <cellStyle name="_Sicily daily GT Report_0914'06" xfId="691" xr:uid="{00000000-0005-0000-0000-0000560A0000}"/>
    <cellStyle name="_Sicily daily GT Report_0914'06 2" xfId="4476" xr:uid="{00000000-0005-0000-0000-0000570A0000}"/>
    <cellStyle name="_Sicily daily GT Report_0914'06 3" xfId="3030" xr:uid="{00000000-0005-0000-0000-0000580A0000}"/>
    <cellStyle name="_Sicily daily GT Report_0914'06 4" xfId="6837" xr:uid="{00000000-0005-0000-0000-0000590A0000}"/>
    <cellStyle name="_Sicily daily GT Report_0915'06" xfId="692" xr:uid="{00000000-0005-0000-0000-00005A0A0000}"/>
    <cellStyle name="_Sicily daily GT Report_0915'06 2" xfId="4477" xr:uid="{00000000-0005-0000-0000-00005B0A0000}"/>
    <cellStyle name="_Sicily daily GT Report_0915'06 3" xfId="3031" xr:uid="{00000000-0005-0000-0000-00005C0A0000}"/>
    <cellStyle name="_Sicily daily GT Report_0915'06 4" xfId="5771" xr:uid="{00000000-0005-0000-0000-00005D0A0000}"/>
    <cellStyle name="_Sicily daily GT Report_0918'06_R" xfId="693" xr:uid="{00000000-0005-0000-0000-00005E0A0000}"/>
    <cellStyle name="_Sicily daily GT Report_0918'06_R 2" xfId="4478" xr:uid="{00000000-0005-0000-0000-00005F0A0000}"/>
    <cellStyle name="_Sicily daily GT Report_0918'06_R 3" xfId="3032" xr:uid="{00000000-0005-0000-0000-0000600A0000}"/>
    <cellStyle name="_Sicily daily GT Report_0918'06_R 4" xfId="6482" xr:uid="{00000000-0005-0000-0000-0000610A0000}"/>
    <cellStyle name="_Sicily daily GT Report_0919'06" xfId="694" xr:uid="{00000000-0005-0000-0000-0000620A0000}"/>
    <cellStyle name="_Sicily daily GT Report_0919'06 2" xfId="4479" xr:uid="{00000000-0005-0000-0000-0000630A0000}"/>
    <cellStyle name="_Sicily daily GT Report_0919'06 3" xfId="3033" xr:uid="{00000000-0005-0000-0000-0000640A0000}"/>
    <cellStyle name="_Sicily daily GT Report_0919'06 4" xfId="6836" xr:uid="{00000000-0005-0000-0000-0000650A0000}"/>
    <cellStyle name="_Sicily daily GT Report_0920'06" xfId="695" xr:uid="{00000000-0005-0000-0000-0000660A0000}"/>
    <cellStyle name="_Sicily daily GT Report_0920'06 2" xfId="4480" xr:uid="{00000000-0005-0000-0000-0000670A0000}"/>
    <cellStyle name="_Sicily daily GT Report_0920'06 3" xfId="3034" xr:uid="{00000000-0005-0000-0000-0000680A0000}"/>
    <cellStyle name="_Sicily daily GT Report_0920'06 4" xfId="5770" xr:uid="{00000000-0005-0000-0000-0000690A0000}"/>
    <cellStyle name="_Sicily daily GT Report_0921'06" xfId="696" xr:uid="{00000000-0005-0000-0000-00006A0A0000}"/>
    <cellStyle name="_Sicily daily GT Report_0921'06 2" xfId="4481" xr:uid="{00000000-0005-0000-0000-00006B0A0000}"/>
    <cellStyle name="_Sicily daily GT Report_0921'06 3" xfId="3035" xr:uid="{00000000-0005-0000-0000-00006C0A0000}"/>
    <cellStyle name="_Sicily daily GT Report_0921'06 4" xfId="5769" xr:uid="{00000000-0005-0000-0000-00006D0A0000}"/>
    <cellStyle name="_Sicily daily GT Report_0925'06" xfId="697" xr:uid="{00000000-0005-0000-0000-00006E0A0000}"/>
    <cellStyle name="_Sicily daily GT Report_0925'06 2" xfId="4482" xr:uid="{00000000-0005-0000-0000-00006F0A0000}"/>
    <cellStyle name="_Sicily daily GT Report_0925'06 3" xfId="3036" xr:uid="{00000000-0005-0000-0000-0000700A0000}"/>
    <cellStyle name="_Sicily daily GT Report_0925'06 4" xfId="6126" xr:uid="{00000000-0005-0000-0000-0000710A0000}"/>
    <cellStyle name="_Sicily daily GT Report_0926'06" xfId="698" xr:uid="{00000000-0005-0000-0000-0000720A0000}"/>
    <cellStyle name="_Sicily daily GT Report_0926'06 2" xfId="4483" xr:uid="{00000000-0005-0000-0000-0000730A0000}"/>
    <cellStyle name="_Sicily daily GT Report_0926'06 3" xfId="3037" xr:uid="{00000000-0005-0000-0000-0000740A0000}"/>
    <cellStyle name="_Sicily daily GT Report_0926'06 4" xfId="6835" xr:uid="{00000000-0005-0000-0000-0000750A0000}"/>
    <cellStyle name="_Smailer Copy Tooling List &amp; Status Review-0310" xfId="699" xr:uid="{00000000-0005-0000-0000-0000760A0000}"/>
    <cellStyle name="_Smailer Copy Tooling List &amp; Status Review-0310 2" xfId="4484" xr:uid="{00000000-0005-0000-0000-0000770A0000}"/>
    <cellStyle name="_Smailer Copy Tooling List &amp; Status Review-0310 3" xfId="3038" xr:uid="{00000000-0005-0000-0000-0000780A0000}"/>
    <cellStyle name="_Smailer Copy Tooling List &amp; Status Review-0310 4" xfId="5768" xr:uid="{00000000-0005-0000-0000-0000790A0000}"/>
    <cellStyle name="_Smailer LH PDT List (B)" xfId="700" xr:uid="{00000000-0005-0000-0000-00007A0A0000}"/>
    <cellStyle name="_Smailer LH PDT List (B) 2" xfId="4485" xr:uid="{00000000-0005-0000-0000-00007B0A0000}"/>
    <cellStyle name="_Smailer LH PDT List (B) 3" xfId="3039" xr:uid="{00000000-0005-0000-0000-00007C0A0000}"/>
    <cellStyle name="_Smailer LH PDT List (B) 4" xfId="5767" xr:uid="{00000000-0005-0000-0000-00007D0A0000}"/>
    <cellStyle name="_Sonja action tracking sheet" xfId="701" xr:uid="{00000000-0005-0000-0000-00007E0A0000}"/>
    <cellStyle name="_Sonja action tracking sheet 2" xfId="4486" xr:uid="{00000000-0005-0000-0000-00007F0A0000}"/>
    <cellStyle name="_Sonja action tracking sheet 3" xfId="3040" xr:uid="{00000000-0005-0000-0000-0000800A0000}"/>
    <cellStyle name="_Sonja action tracking sheet 4" xfId="6125" xr:uid="{00000000-0005-0000-0000-0000810A0000}"/>
    <cellStyle name="_Sonja B1 build schedule in tianjin" xfId="702" xr:uid="{00000000-0005-0000-0000-0000820A0000}"/>
    <cellStyle name="_Sonja B1 build schedule in tianjin 2" xfId="4487" xr:uid="{00000000-0005-0000-0000-0000830A0000}"/>
    <cellStyle name="_Sonja B1 build schedule in tianjin 3" xfId="3041" xr:uid="{00000000-0005-0000-0000-0000840A0000}"/>
    <cellStyle name="_Sonja B1 build schedule in tianjin 4" xfId="6834" xr:uid="{00000000-0005-0000-0000-0000850A0000}"/>
    <cellStyle name="_Sonja Production Line Readiness Report_090114" xfId="703" xr:uid="{00000000-0005-0000-0000-0000860A0000}"/>
    <cellStyle name="_Sonja Production Line Readiness Report_090114 2" xfId="4488" xr:uid="{00000000-0005-0000-0000-0000870A0000}"/>
    <cellStyle name="_Sonja Production Line Readiness Report_090114 3" xfId="3042" xr:uid="{00000000-0005-0000-0000-0000880A0000}"/>
    <cellStyle name="_Sonja Production Line Readiness Report_090114 4" xfId="5766" xr:uid="{00000000-0005-0000-0000-0000890A0000}"/>
    <cellStyle name="_Sonja_Contact Matrix_v0.1" xfId="704" xr:uid="{00000000-0005-0000-0000-00008A0A0000}"/>
    <cellStyle name="_Sonja_Contact Matrix_v0.1 2" xfId="4489" xr:uid="{00000000-0005-0000-0000-00008B0A0000}"/>
    <cellStyle name="_Sonja_Contact Matrix_v0.1 3" xfId="3043" xr:uid="{00000000-0005-0000-0000-00008C0A0000}"/>
    <cellStyle name="_Sonja_Contact Matrix_v0.1 4" xfId="5765" xr:uid="{00000000-0005-0000-0000-00008D0A0000}"/>
    <cellStyle name="_SUMMARY121008" xfId="705" xr:uid="{00000000-0005-0000-0000-00008E0A0000}"/>
    <cellStyle name="_SUMMARY121008 2" xfId="4490" xr:uid="{00000000-0005-0000-0000-00008F0A0000}"/>
    <cellStyle name="_SUMMARY121008 3" xfId="3044" xr:uid="{00000000-0005-0000-0000-0000900A0000}"/>
    <cellStyle name="_SUMMARY121008 4" xfId="5764" xr:uid="{00000000-0005-0000-0000-0000910A0000}"/>
    <cellStyle name="_summary-WGT-by process" xfId="706" xr:uid="{00000000-0005-0000-0000-0000920A0000}"/>
    <cellStyle name="_summary-WGT-by process 2" xfId="4491" xr:uid="{00000000-0005-0000-0000-0000930A0000}"/>
    <cellStyle name="_summary-WGT-by process 3" xfId="3045" xr:uid="{00000000-0005-0000-0000-0000940A0000}"/>
    <cellStyle name="_summary-WGT-by process 4" xfId="5763" xr:uid="{00000000-0005-0000-0000-0000950A0000}"/>
    <cellStyle name="_SZ_varience_detail_Q109_v1_0908" xfId="707" xr:uid="{00000000-0005-0000-0000-0000960A0000}"/>
    <cellStyle name="_SZ_varience_detail_Q109_v1_0908 2" xfId="4492" xr:uid="{00000000-0005-0000-0000-0000970A0000}"/>
    <cellStyle name="_SZ_varience_detail_Q109_v1_0908 3" xfId="3046" xr:uid="{00000000-0005-0000-0000-0000980A0000}"/>
    <cellStyle name="_SZ_varience_detail_Q109_v1_0908 4" xfId="6477" xr:uid="{00000000-0005-0000-0000-0000990A0000}"/>
    <cellStyle name="_SZ_varience_detail_Q209_1114" xfId="708" xr:uid="{00000000-0005-0000-0000-00009A0A0000}"/>
    <cellStyle name="_SZ_varience_detail_Q209_1114 2" xfId="4493" xr:uid="{00000000-0005-0000-0000-00009B0A0000}"/>
    <cellStyle name="_SZ_varience_detail_Q209_1114 3" xfId="3047" xr:uid="{00000000-0005-0000-0000-00009C0A0000}"/>
    <cellStyle name="_SZ_varience_detail_Q209_1114 4" xfId="6484" xr:uid="{00000000-0005-0000-0000-00009D0A0000}"/>
    <cellStyle name="_SZ_varience_detail_Q209_1119" xfId="709" xr:uid="{00000000-0005-0000-0000-00009E0A0000}"/>
    <cellStyle name="_SZ_varience_detail_Q209_1119 2" xfId="4494" xr:uid="{00000000-0005-0000-0000-00009F0A0000}"/>
    <cellStyle name="_SZ_varience_detail_Q209_1119 3" xfId="3048" xr:uid="{00000000-0005-0000-0000-0000A00A0000}"/>
    <cellStyle name="_SZ_varience_detail_Q209_1119 4" xfId="5233" xr:uid="{00000000-0005-0000-0000-0000A10A0000}"/>
    <cellStyle name="_SZ_varience_detail_Q209_1210_finall" xfId="710" xr:uid="{00000000-0005-0000-0000-0000A20A0000}"/>
    <cellStyle name="_SZ_varience_detail_Q209_1210_finall 2" xfId="4495" xr:uid="{00000000-0005-0000-0000-0000A30A0000}"/>
    <cellStyle name="_SZ_varience_detail_Q209_1210_finall 3" xfId="3049" xr:uid="{00000000-0005-0000-0000-0000A40A0000}"/>
    <cellStyle name="_SZ_varience_detail_Q209_1210_finall 4" xfId="5762" xr:uid="{00000000-0005-0000-0000-0000A50A0000}"/>
    <cellStyle name="_Taiwan" xfId="711" xr:uid="{00000000-0005-0000-0000-0000A60A0000}"/>
    <cellStyle name="_Taiwan 2" xfId="4496" xr:uid="{00000000-0005-0000-0000-0000A70A0000}"/>
    <cellStyle name="_Taiwan 3" xfId="3050" xr:uid="{00000000-0005-0000-0000-0000A80A0000}"/>
    <cellStyle name="_Taiwan 4" xfId="6406" xr:uid="{00000000-0005-0000-0000-0000A90A0000}"/>
    <cellStyle name="_Target_Plan_GLOBAL_v3_2008-07-18" xfId="712" xr:uid="{00000000-0005-0000-0000-0000AA0A0000}"/>
    <cellStyle name="_Target_Plan_GLOBAL_v3_2008-07-18 2" xfId="4497" xr:uid="{00000000-0005-0000-0000-0000AB0A0000}"/>
    <cellStyle name="_Target_Plan_GLOBAL_v3_2008-07-18 3" xfId="3051" xr:uid="{00000000-0005-0000-0000-0000AC0A0000}"/>
    <cellStyle name="_Target_Plan_GLOBAL_v3_2008-07-18 4" xfId="6832" xr:uid="{00000000-0005-0000-0000-0000AD0A0000}"/>
    <cellStyle name="_Testers Commitment Setup Rev AB RIM" xfId="713" xr:uid="{00000000-0005-0000-0000-0000AE0A0000}"/>
    <cellStyle name="_Testers Commitment Setup Rev AB RIM 2" xfId="4498" xr:uid="{00000000-0005-0000-0000-0000AF0A0000}"/>
    <cellStyle name="_Testers Commitment Setup Rev AB RIM 3" xfId="3052" xr:uid="{00000000-0005-0000-0000-0000B00A0000}"/>
    <cellStyle name="_Testers Commitment Setup Rev AB RIM 4" xfId="6407" xr:uid="{00000000-0005-0000-0000-0000B10A0000}"/>
    <cellStyle name="_TGP" xfId="714" xr:uid="{00000000-0005-0000-0000-0000B20A0000}"/>
    <cellStyle name="_TGP 2" xfId="4499" xr:uid="{00000000-0005-0000-0000-0000B30A0000}"/>
    <cellStyle name="_TGP 3" xfId="3053" xr:uid="{00000000-0005-0000-0000-0000B40A0000}"/>
    <cellStyle name="_TGP 4" xfId="6833" xr:uid="{00000000-0005-0000-0000-0000B50A0000}"/>
    <cellStyle name="_TGP(分攤後)_V5" xfId="715" xr:uid="{00000000-0005-0000-0000-0000B60A0000}"/>
    <cellStyle name="_TGP(分攤後)_V5 2" xfId="4500" xr:uid="{00000000-0005-0000-0000-0000B70A0000}"/>
    <cellStyle name="_TGP(分攤後)_V5 3" xfId="3054" xr:uid="{00000000-0005-0000-0000-0000B80A0000}"/>
    <cellStyle name="_TGP(分攤後)_V5 4" xfId="5761" xr:uid="{00000000-0005-0000-0000-0000B90A0000}"/>
    <cellStyle name="_TGP_Customer" xfId="716" xr:uid="{00000000-0005-0000-0000-0000BA0A0000}"/>
    <cellStyle name="_TGP_Customer 2" xfId="4501" xr:uid="{00000000-0005-0000-0000-0000BB0A0000}"/>
    <cellStyle name="_TGP_Customer 3" xfId="3055" xr:uid="{00000000-0005-0000-0000-0000BC0A0000}"/>
    <cellStyle name="_TGP_Customer 4" xfId="5760" xr:uid="{00000000-0005-0000-0000-0000BD0A0000}"/>
    <cellStyle name="_TGP9405(版序02)" xfId="717" xr:uid="{00000000-0005-0000-0000-0000BE0A0000}"/>
    <cellStyle name="_TGP9405(版序02) 2" xfId="4502" xr:uid="{00000000-0005-0000-0000-0000BF0A0000}"/>
    <cellStyle name="_TGP9405(版序02) 3" xfId="3056" xr:uid="{00000000-0005-0000-0000-0000C00A0000}"/>
    <cellStyle name="_TGP9405(版序02) 4" xfId="6404" xr:uid="{00000000-0005-0000-0000-0000C10A0000}"/>
    <cellStyle name="_TGP9406(版序02)" xfId="718" xr:uid="{00000000-0005-0000-0000-0000C20A0000}"/>
    <cellStyle name="_TGP9406(版序02) 2" xfId="4503" xr:uid="{00000000-0005-0000-0000-0000C30A0000}"/>
    <cellStyle name="_TGP9406(版序02) 3" xfId="3057" xr:uid="{00000000-0005-0000-0000-0000C40A0000}"/>
    <cellStyle name="_TGP9406(版序02) 4" xfId="6830" xr:uid="{00000000-0005-0000-0000-0000C50A0000}"/>
    <cellStyle name="_Thunder Target plan Oct 20 startup rev3" xfId="719" xr:uid="{00000000-0005-0000-0000-0000C60A0000}"/>
    <cellStyle name="_Thunder Target plan Oct 20 startup rev3 2" xfId="4504" xr:uid="{00000000-0005-0000-0000-0000C70A0000}"/>
    <cellStyle name="_Thunder Target plan Oct 20 startup rev3 3" xfId="3058" xr:uid="{00000000-0005-0000-0000-0000C80A0000}"/>
    <cellStyle name="_Thunder Target plan Oct 20 startup rev3 4" xfId="6405" xr:uid="{00000000-0005-0000-0000-0000C90A0000}"/>
    <cellStyle name="_TIS_Ericsson_people_request_1007_Outlook" xfId="720" xr:uid="{00000000-0005-0000-0000-0000CA0A0000}"/>
    <cellStyle name="_TIS_Ericsson_people_request_1007_Outlook 2" xfId="4505" xr:uid="{00000000-0005-0000-0000-0000CB0A0000}"/>
    <cellStyle name="_TIS_Ericsson_people_request_1007_Outlook 3" xfId="3059" xr:uid="{00000000-0005-0000-0000-0000CC0A0000}"/>
    <cellStyle name="_TIS_Ericsson_people_request_1007_Outlook 4" xfId="6831" xr:uid="{00000000-0005-0000-0000-0000CD0A0000}"/>
    <cellStyle name="_Tooling analysis_Nokia BU_0804" xfId="721" xr:uid="{00000000-0005-0000-0000-0000CE0A0000}"/>
    <cellStyle name="_Tooling analysis_Nokia BU_0804 2" xfId="4506" xr:uid="{00000000-0005-0000-0000-0000CF0A0000}"/>
    <cellStyle name="_Tooling analysis_Nokia BU_0804 3" xfId="3060" xr:uid="{00000000-0005-0000-0000-0000D00A0000}"/>
    <cellStyle name="_Tooling analysis_Nokia BU_0804 4" xfId="5759" xr:uid="{00000000-0005-0000-0000-0000D10A0000}"/>
    <cellStyle name="_Tooling analysis_Nokia BU_1028" xfId="722" xr:uid="{00000000-0005-0000-0000-0000D20A0000}"/>
    <cellStyle name="_Tooling analysis_Nokia BU_1028 2" xfId="4507" xr:uid="{00000000-0005-0000-0000-0000D30A0000}"/>
    <cellStyle name="_Tooling analysis_Nokia BU_1028 3" xfId="3061" xr:uid="{00000000-0005-0000-0000-0000D40A0000}"/>
    <cellStyle name="_Tooling analysis_Nokia BU_1028 4" xfId="5758" xr:uid="{00000000-0005-0000-0000-0000D50A0000}"/>
    <cellStyle name="_Tooling analysis_Nokia BU_1106" xfId="723" xr:uid="{00000000-0005-0000-0000-0000D60A0000}"/>
    <cellStyle name="_Tooling analysis_Nokia BU_1106 2" xfId="4508" xr:uid="{00000000-0005-0000-0000-0000D70A0000}"/>
    <cellStyle name="_Tooling analysis_Nokia BU_1106 3" xfId="3062" xr:uid="{00000000-0005-0000-0000-0000D80A0000}"/>
    <cellStyle name="_Tooling analysis_Nokia BU_1106 4" xfId="6402" xr:uid="{00000000-0005-0000-0000-0000D90A0000}"/>
    <cellStyle name="_Tooling LT and tracking" xfId="724" xr:uid="{00000000-0005-0000-0000-0000DA0A0000}"/>
    <cellStyle name="_Tooling LT and tracking 2" xfId="4509" xr:uid="{00000000-0005-0000-0000-0000DB0A0000}"/>
    <cellStyle name="_Tooling LT and tracking 3" xfId="3063" xr:uid="{00000000-0005-0000-0000-0000DC0A0000}"/>
    <cellStyle name="_Tooling LT and tracking 4" xfId="6828" xr:uid="{00000000-0005-0000-0000-0000DD0A0000}"/>
    <cellStyle name="_Tooling LT and tracking_0315" xfId="725" xr:uid="{00000000-0005-0000-0000-0000DE0A0000}"/>
    <cellStyle name="_Tooling LT and tracking_0315 2" xfId="4510" xr:uid="{00000000-0005-0000-0000-0000DF0A0000}"/>
    <cellStyle name="_Tooling LT and tracking_0315 3" xfId="3064" xr:uid="{00000000-0005-0000-0000-0000E00A0000}"/>
    <cellStyle name="_Tooling LT and tracking_0315 4" xfId="6403" xr:uid="{00000000-0005-0000-0000-0000E10A0000}"/>
    <cellStyle name="_Tooling LT and tracking_0315_R008_M1_v4_20100810 (3)" xfId="726" xr:uid="{00000000-0005-0000-0000-0000E20A0000}"/>
    <cellStyle name="_Tooling LT and tracking_0315_R008_M1_v4_20100810 (3) 2" xfId="4511" xr:uid="{00000000-0005-0000-0000-0000E30A0000}"/>
    <cellStyle name="_Tooling LT and tracking_0315_R008_M1_v4_20100810 (3) 3" xfId="3065" xr:uid="{00000000-0005-0000-0000-0000E40A0000}"/>
    <cellStyle name="_Tooling LT and tracking_0315_R008_M1_v4_20100810 (3) 4" xfId="6829" xr:uid="{00000000-0005-0000-0000-0000E50A0000}"/>
    <cellStyle name="_Tooling LT and tracking_R008_M1_v4_20100810 (3)" xfId="727" xr:uid="{00000000-0005-0000-0000-0000E60A0000}"/>
    <cellStyle name="_Tooling LT and tracking_R008_M1_v4_20100810 (3) 2" xfId="4512" xr:uid="{00000000-0005-0000-0000-0000E70A0000}"/>
    <cellStyle name="_Tooling LT and tracking_R008_M1_v4_20100810 (3) 3" xfId="3066" xr:uid="{00000000-0005-0000-0000-0000E80A0000}"/>
    <cellStyle name="_Tooling LT and tracking_R008_M1_v4_20100810 (3) 4" xfId="5757" xr:uid="{00000000-0005-0000-0000-0000E90A0000}"/>
    <cellStyle name="_Tooling Rev Mat_Q309_0114" xfId="728" xr:uid="{00000000-0005-0000-0000-0000EA0A0000}"/>
    <cellStyle name="_Tooling Rev Mat_Q309_0114 2" xfId="4513" xr:uid="{00000000-0005-0000-0000-0000EB0A0000}"/>
    <cellStyle name="_Tooling Rev Mat_Q309_0114 3" xfId="3067" xr:uid="{00000000-0005-0000-0000-0000EC0A0000}"/>
    <cellStyle name="_Tooling Rev Mat_Q309_0114 4" xfId="5756" xr:uid="{00000000-0005-0000-0000-0000ED0A0000}"/>
    <cellStyle name="_trial shot_Kevin_030806" xfId="729" xr:uid="{00000000-0005-0000-0000-0000EE0A0000}"/>
    <cellStyle name="_trial shot_Kevin_030806 2" xfId="4514" xr:uid="{00000000-0005-0000-0000-0000EF0A0000}"/>
    <cellStyle name="_trial shot_Kevin_030806 3" xfId="3068" xr:uid="{00000000-0005-0000-0000-0000F00A0000}"/>
    <cellStyle name="_trial shot_Kevin_030806 4" xfId="6400" xr:uid="{00000000-0005-0000-0000-0000F10A0000}"/>
    <cellStyle name="_UMT_0511_財務報表" xfId="730" xr:uid="{00000000-0005-0000-0000-0000F20A0000}"/>
    <cellStyle name="_UMT_0511_財務報表 2" xfId="4515" xr:uid="{00000000-0005-0000-0000-0000F30A0000}"/>
    <cellStyle name="_UMT_0511_財務報表 3" xfId="3069" xr:uid="{00000000-0005-0000-0000-0000F40A0000}"/>
    <cellStyle name="_UMT_0511_財務報表 4" xfId="6826" xr:uid="{00000000-0005-0000-0000-0000F50A0000}"/>
    <cellStyle name="_UMT-2006年度預算(1226'05)" xfId="731" xr:uid="{00000000-0005-0000-0000-0000F60A0000}"/>
    <cellStyle name="_UMT-2006年度預算(1226'05) 2" xfId="4516" xr:uid="{00000000-0005-0000-0000-0000F70A0000}"/>
    <cellStyle name="_UMT-2006年度預算(1226'05) 3" xfId="3070" xr:uid="{00000000-0005-0000-0000-0000F80A0000}"/>
    <cellStyle name="_UMT-2006年度預算(1226'05) 4" xfId="6401" xr:uid="{00000000-0005-0000-0000-0000F90A0000}"/>
    <cellStyle name="_UMT-2007年度預算Ver.2(0111'07)-管" xfId="732" xr:uid="{00000000-0005-0000-0000-0000FA0A0000}"/>
    <cellStyle name="_UMT-2007年度預算Ver.2(0111'07)-管 2" xfId="4517" xr:uid="{00000000-0005-0000-0000-0000FB0A0000}"/>
    <cellStyle name="_UMT-2007年度預算Ver.2(0111'07)-管 3" xfId="3071" xr:uid="{00000000-0005-0000-0000-0000FC0A0000}"/>
    <cellStyle name="_UMT-2007年度預算Ver.2(0111'07)-管 4" xfId="6827" xr:uid="{00000000-0005-0000-0000-0000FD0A0000}"/>
    <cellStyle name="_US GAAP" xfId="733" xr:uid="{00000000-0005-0000-0000-0000FE0A0000}"/>
    <cellStyle name="_US GAAP 2" xfId="4518" xr:uid="{00000000-0005-0000-0000-0000FF0A0000}"/>
    <cellStyle name="_US GAAP 3" xfId="3072" xr:uid="{00000000-0005-0000-0000-0000000B0000}"/>
    <cellStyle name="_US GAAP 4" xfId="5755" xr:uid="{00000000-0005-0000-0000-0000010B0000}"/>
    <cellStyle name="_Valuation_ROC RI" xfId="734" xr:uid="{00000000-0005-0000-0000-0000020B0000}"/>
    <cellStyle name="_Variance_0216" xfId="735" xr:uid="{00000000-0005-0000-0000-0000030B0000}"/>
    <cellStyle name="_Variance_0216 2" xfId="4519" xr:uid="{00000000-0005-0000-0000-0000040B0000}"/>
    <cellStyle name="_Variance_0216 3" xfId="3073" xr:uid="{00000000-0005-0000-0000-0000050B0000}"/>
    <cellStyle name="_Variance_0216 4" xfId="6398" xr:uid="{00000000-0005-0000-0000-0000060B0000}"/>
    <cellStyle name="_varianceQ1-Q2_SGA_1210_final" xfId="736" xr:uid="{00000000-0005-0000-0000-0000070B0000}"/>
    <cellStyle name="_varianceQ1-Q2_SGA_1210_final 2" xfId="4520" xr:uid="{00000000-0005-0000-0000-0000080B0000}"/>
    <cellStyle name="_varianceQ1-Q2_SGA_1210_final 3" xfId="3074" xr:uid="{00000000-0005-0000-0000-0000090B0000}"/>
    <cellStyle name="_varianceQ1-Q2_SGA_1210_final 4" xfId="6824" xr:uid="{00000000-0005-0000-0000-00000A0B0000}"/>
    <cellStyle name="_Victoria PDTlist 11-14-07" xfId="737" xr:uid="{00000000-0005-0000-0000-00000B0B0000}"/>
    <cellStyle name="_Victoria PDTlist 11-14-07 2" xfId="4521" xr:uid="{00000000-0005-0000-0000-00000C0B0000}"/>
    <cellStyle name="_Victoria PDTlist 11-14-07 3" xfId="3075" xr:uid="{00000000-0005-0000-0000-00000D0B0000}"/>
    <cellStyle name="_Victoria PDTlist 11-14-07 4" xfId="6399" xr:uid="{00000000-0005-0000-0000-00000E0B0000}"/>
    <cellStyle name="_Vivien Action list_JGP_081202" xfId="738" xr:uid="{00000000-0005-0000-0000-00000F0B0000}"/>
    <cellStyle name="_Vivien Action list_JGP_081202 2" xfId="4522" xr:uid="{00000000-0005-0000-0000-0000100B0000}"/>
    <cellStyle name="_Vivien Action list_JGP_081202 3" xfId="3076" xr:uid="{00000000-0005-0000-0000-0000110B0000}"/>
    <cellStyle name="_Vivien Action list_JGP_081202 4" xfId="6825" xr:uid="{00000000-0005-0000-0000-0000120B0000}"/>
    <cellStyle name="_Vivien BOM cost" xfId="739" xr:uid="{00000000-0005-0000-0000-0000130B0000}"/>
    <cellStyle name="_Vivien BOM cost 2" xfId="4523" xr:uid="{00000000-0005-0000-0000-0000140B0000}"/>
    <cellStyle name="_Vivien BOM cost 3" xfId="3077" xr:uid="{00000000-0005-0000-0000-0000150B0000}"/>
    <cellStyle name="_Vivien BOM cost 4" xfId="5754" xr:uid="{00000000-0005-0000-0000-0000160B0000}"/>
    <cellStyle name="_Vivien C cover composite yield report_JGP_SZ_Espresso_ wk41" xfId="740" xr:uid="{00000000-0005-0000-0000-0000170B0000}"/>
    <cellStyle name="_Vivien C cover composite yield report_JGP_SZ_Espresso_ wk41 2" xfId="4524" xr:uid="{00000000-0005-0000-0000-0000180B0000}"/>
    <cellStyle name="_Vivien C cover composite yield report_JGP_SZ_Espresso_ wk41 3" xfId="3078" xr:uid="{00000000-0005-0000-0000-0000190B0000}"/>
    <cellStyle name="_Vivien C cover composite yield report_JGP_SZ_Espresso_ wk41 4" xfId="5753" xr:uid="{00000000-0005-0000-0000-00001A0B0000}"/>
    <cellStyle name="_Vivien C cover composite yield report_JGP_SZ_LSB_ wk41" xfId="741" xr:uid="{00000000-0005-0000-0000-00001B0B0000}"/>
    <cellStyle name="_Vivien C cover composite yield report_JGP_SZ_LSB_ wk41 2" xfId="4525" xr:uid="{00000000-0005-0000-0000-00001C0B0000}"/>
    <cellStyle name="_Vivien C cover composite yield report_JGP_SZ_LSB_ wk41 3" xfId="3079" xr:uid="{00000000-0005-0000-0000-00001D0B0000}"/>
    <cellStyle name="_Vivien C cover composite yield report_JGP_SZ_LSB_ wk41 4" xfId="6396" xr:uid="{00000000-0005-0000-0000-00001E0B0000}"/>
    <cellStyle name="_Vivien C cover composite yield report_JGP_TJ_Coral_Wk32~wk39" xfId="742" xr:uid="{00000000-0005-0000-0000-00001F0B0000}"/>
    <cellStyle name="_Vivien C cover composite yield report_JGP_TJ_Coral_Wk32~wk39 2" xfId="4526" xr:uid="{00000000-0005-0000-0000-0000200B0000}"/>
    <cellStyle name="_Vivien C cover composite yield report_JGP_TJ_Coral_Wk32~wk39 3" xfId="3080" xr:uid="{00000000-0005-0000-0000-0000210B0000}"/>
    <cellStyle name="_Vivien C cover composite yield report_JGP_TJ_Coral_Wk32~wk39 4" xfId="6822" xr:uid="{00000000-0005-0000-0000-0000220B0000}"/>
    <cellStyle name="_Vivien Tool mods + Liabilities_Nokia_080703" xfId="743" xr:uid="{00000000-0005-0000-0000-0000230B0000}"/>
    <cellStyle name="_Vivien Tool mods + Liabilities_Nokia_080703 2" xfId="4527" xr:uid="{00000000-0005-0000-0000-0000240B0000}"/>
    <cellStyle name="_Vivien Tool mods + Liabilities_Nokia_080703 3" xfId="3081" xr:uid="{00000000-0005-0000-0000-0000250B0000}"/>
    <cellStyle name="_Vivien Tool mods + Liabilities_Nokia_080703 4" xfId="6397" xr:uid="{00000000-0005-0000-0000-0000260B0000}"/>
    <cellStyle name="_Vivien 廢料狀況表_1016" xfId="744" xr:uid="{00000000-0005-0000-0000-0000270B0000}"/>
    <cellStyle name="_Vivien 廢料狀況表_1016 2" xfId="4528" xr:uid="{00000000-0005-0000-0000-0000280B0000}"/>
    <cellStyle name="_Vivien 廢料狀況表_1016 3" xfId="3082" xr:uid="{00000000-0005-0000-0000-0000290B0000}"/>
    <cellStyle name="_Vivien 廢料狀況表_1016 4" xfId="6823" xr:uid="{00000000-0005-0000-0000-00002A0B0000}"/>
    <cellStyle name="_Vivien 廢料狀況表2008-07-15" xfId="745" xr:uid="{00000000-0005-0000-0000-00002B0B0000}"/>
    <cellStyle name="_Vivien 廢料狀況表2008-07-15 2" xfId="4529" xr:uid="{00000000-0005-0000-0000-00002C0B0000}"/>
    <cellStyle name="_Vivien 廢料狀況表2008-07-15 3" xfId="3083" xr:uid="{00000000-0005-0000-0000-00002D0B0000}"/>
    <cellStyle name="_Vivien 廢料狀況表2008-07-15 4" xfId="5752" xr:uid="{00000000-0005-0000-0000-00002E0B0000}"/>
    <cellStyle name="_VIVIEN 原物料最新單價 (2)" xfId="746" xr:uid="{00000000-0005-0000-0000-00002F0B0000}"/>
    <cellStyle name="_VIVIEN 原物料最新單價 (2) 2" xfId="4530" xr:uid="{00000000-0005-0000-0000-0000300B0000}"/>
    <cellStyle name="_VIVIEN 原物料最新單價 (2) 3" xfId="3084" xr:uid="{00000000-0005-0000-0000-0000310B0000}"/>
    <cellStyle name="_VIVIEN 原物料最新單價 (2) 4" xfId="5751" xr:uid="{00000000-0005-0000-0000-0000320B0000}"/>
    <cellStyle name="_VIVIEN---BOM_1010" xfId="747" xr:uid="{00000000-0005-0000-0000-0000330B0000}"/>
    <cellStyle name="_VIVIEN---BOM_1010 2" xfId="4531" xr:uid="{00000000-0005-0000-0000-0000340B0000}"/>
    <cellStyle name="_VIVIEN---BOM_1010 3" xfId="3085" xr:uid="{00000000-0005-0000-0000-0000350B0000}"/>
    <cellStyle name="_VIVIEN---BOM_1010 4" xfId="6394" xr:uid="{00000000-0005-0000-0000-0000360B0000}"/>
    <cellStyle name="_W220 Daily BuildShip  GT Q306" xfId="748" xr:uid="{00000000-0005-0000-0000-0000370B0000}"/>
    <cellStyle name="_W220 Daily BuildShip  GT Q306 (2)" xfId="749" xr:uid="{00000000-0005-0000-0000-0000380B0000}"/>
    <cellStyle name="_W220 Daily BuildShip  GT Q306 (2) 2" xfId="4533" xr:uid="{00000000-0005-0000-0000-0000390B0000}"/>
    <cellStyle name="_W220 Daily BuildShip  GT Q306 (2) 3" xfId="3087" xr:uid="{00000000-0005-0000-0000-00003A0B0000}"/>
    <cellStyle name="_W220 Daily BuildShip  GT Q306 (2) 4" xfId="5750" xr:uid="{00000000-0005-0000-0000-00003B0B0000}"/>
    <cellStyle name="_W220 Daily BuildShip  GT Q306 2" xfId="4532" xr:uid="{00000000-0005-0000-0000-00003C0B0000}"/>
    <cellStyle name="_W220 Daily BuildShip  GT Q306 3" xfId="5201" xr:uid="{00000000-0005-0000-0000-00003D0B0000}"/>
    <cellStyle name="_W220 Daily BuildShip  GT Q306 4" xfId="3086" xr:uid="{00000000-0005-0000-0000-00003E0B0000}"/>
    <cellStyle name="_W220 Daily BuildShip  GT Q306 5" xfId="6821" xr:uid="{00000000-0005-0000-0000-00003F0B0000}"/>
    <cellStyle name="_W220 Goodto_0703'06" xfId="750" xr:uid="{00000000-0005-0000-0000-0000400B0000}"/>
    <cellStyle name="_W220 Goodto_0703'06 2" xfId="4534" xr:uid="{00000000-0005-0000-0000-0000410B0000}"/>
    <cellStyle name="_W220 Goodto_0703'06 3" xfId="3088" xr:uid="{00000000-0005-0000-0000-0000420B0000}"/>
    <cellStyle name="_W220 Goodto_0703'06 4" xfId="6395" xr:uid="{00000000-0005-0000-0000-0000430B0000}"/>
    <cellStyle name="_W220 Goodto_0908'06" xfId="751" xr:uid="{00000000-0005-0000-0000-0000440B0000}"/>
    <cellStyle name="_W220 Goodto_0908'06 2" xfId="4535" xr:uid="{00000000-0005-0000-0000-0000450B0000}"/>
    <cellStyle name="_W220 Goodto_0908'06 3" xfId="3089" xr:uid="{00000000-0005-0000-0000-0000460B0000}"/>
    <cellStyle name="_W220 Goodto_0908'06 4" xfId="6820" xr:uid="{00000000-0005-0000-0000-0000470B0000}"/>
    <cellStyle name="_W220 Goodto_0915'06_R" xfId="752" xr:uid="{00000000-0005-0000-0000-0000480B0000}"/>
    <cellStyle name="_W220 Goodto_0915'06_R 2" xfId="4536" xr:uid="{00000000-0005-0000-0000-0000490B0000}"/>
    <cellStyle name="_W220 Goodto_0915'06_R 3" xfId="3090" xr:uid="{00000000-0005-0000-0000-00004A0B0000}"/>
    <cellStyle name="_W220 Goodto_0915'06_R 4" xfId="5749" xr:uid="{00000000-0005-0000-0000-00004B0B0000}"/>
    <cellStyle name="_W220 Goodto_0920'06_R" xfId="753" xr:uid="{00000000-0005-0000-0000-00004C0B0000}"/>
    <cellStyle name="_W220 Goodto_0920'06_R 2" xfId="4537" xr:uid="{00000000-0005-0000-0000-00004D0B0000}"/>
    <cellStyle name="_W220 Goodto_0920'06_R 3" xfId="3091" xr:uid="{00000000-0005-0000-0000-00004E0B0000}"/>
    <cellStyle name="_W220 Goodto_0920'06_R 4" xfId="6393" xr:uid="{00000000-0005-0000-0000-00004F0B0000}"/>
    <cellStyle name="_W220 Sep daily build ship plan_0916" xfId="754" xr:uid="{00000000-0005-0000-0000-0000500B0000}"/>
    <cellStyle name="_W220 Sep daily build ship plan_0916 2" xfId="4538" xr:uid="{00000000-0005-0000-0000-0000510B0000}"/>
    <cellStyle name="_W220 Sep daily build ship plan_0916 3" xfId="3092" xr:uid="{00000000-0005-0000-0000-0000520B0000}"/>
    <cellStyle name="_W220 Sep daily build ship plan_0916 4" xfId="6819" xr:uid="{00000000-0005-0000-0000-0000530B0000}"/>
    <cellStyle name="_weekly report_H80" xfId="755" xr:uid="{00000000-0005-0000-0000-0000540B0000}"/>
    <cellStyle name="_weekly report_H80 2" xfId="4539" xr:uid="{00000000-0005-0000-0000-0000550B0000}"/>
    <cellStyle name="_weekly report_H80 3" xfId="3093" xr:uid="{00000000-0005-0000-0000-0000560B0000}"/>
    <cellStyle name="_weekly report_H80 4" xfId="5748" xr:uid="{00000000-0005-0000-0000-0000570B0000}"/>
    <cellStyle name="_Weekly_Indicator_Template_F1_GPW04" xfId="756" xr:uid="{00000000-0005-0000-0000-0000580B0000}"/>
    <cellStyle name="_Weekly_Indicator_Template_F1_GPW04 2" xfId="4540" xr:uid="{00000000-0005-0000-0000-0000590B0000}"/>
    <cellStyle name="_Weekly_Indicator_Template_F1_GPW04 3" xfId="3094" xr:uid="{00000000-0005-0000-0000-00005A0B0000}"/>
    <cellStyle name="_Weekly_Indicator_Template_F1_GPW04 4" xfId="6392" xr:uid="{00000000-0005-0000-0000-00005B0B0000}"/>
    <cellStyle name="_WGT 0506經營分析報告(0718)" xfId="757" xr:uid="{00000000-0005-0000-0000-00005C0B0000}"/>
    <cellStyle name="_WGT 0506經營分析報告(0718) 2" xfId="4541" xr:uid="{00000000-0005-0000-0000-00005D0B0000}"/>
    <cellStyle name="_WGT 0506經營分析報告(0718) 3" xfId="3095" xr:uid="{00000000-0005-0000-0000-00005E0B0000}"/>
    <cellStyle name="_WGT 0506經營分析報告(0718) 4" xfId="6818" xr:uid="{00000000-0005-0000-0000-00005F0B0000}"/>
    <cellStyle name="_WI08與4月實際說明" xfId="758" xr:uid="{00000000-0005-0000-0000-0000600B0000}"/>
    <cellStyle name="_WI08與4月實際說明 2" xfId="4542" xr:uid="{00000000-0005-0000-0000-0000610B0000}"/>
    <cellStyle name="_WI08與4月實際說明 3" xfId="3096" xr:uid="{00000000-0005-0000-0000-0000620B0000}"/>
    <cellStyle name="_WI08與4月實際說明 4" xfId="5747" xr:uid="{00000000-0005-0000-0000-0000630B0000}"/>
    <cellStyle name="_WK09" xfId="759" xr:uid="{00000000-0005-0000-0000-0000640B0000}"/>
    <cellStyle name="_WK09 2" xfId="4543" xr:uid="{00000000-0005-0000-0000-0000650B0000}"/>
    <cellStyle name="_WK09 3" xfId="3097" xr:uid="{00000000-0005-0000-0000-0000660B0000}"/>
    <cellStyle name="_WK09 4" xfId="5746" xr:uid="{00000000-0005-0000-0000-0000670B0000}"/>
    <cellStyle name="_WK51 8wks rolling demand" xfId="760" xr:uid="{00000000-0005-0000-0000-0000680B0000}"/>
    <cellStyle name="_WK51 8wks rolling demand 2" xfId="4544" xr:uid="{00000000-0005-0000-0000-0000690B0000}"/>
    <cellStyle name="_WK51 8wks rolling demand 3" xfId="3098" xr:uid="{00000000-0005-0000-0000-00006A0B0000}"/>
    <cellStyle name="_WK51 8wks rolling demand 4" xfId="5745" xr:uid="{00000000-0005-0000-0000-00006B0B0000}"/>
    <cellStyle name="_WK51 8wks rolling demand_Moto forecast history 04" xfId="761" xr:uid="{00000000-0005-0000-0000-00006C0B0000}"/>
    <cellStyle name="_WK51 8wks rolling demand_Moto forecast history 04 2" xfId="4545" xr:uid="{00000000-0005-0000-0000-00006D0B0000}"/>
    <cellStyle name="_WK51 8wks rolling demand_Moto forecast history 04 3" xfId="3099" xr:uid="{00000000-0005-0000-0000-00006E0B0000}"/>
    <cellStyle name="_WK51 8wks rolling demand_Moto forecast history 04 4" xfId="5744" xr:uid="{00000000-0005-0000-0000-00006F0B0000}"/>
    <cellStyle name="_WK51 8wks rolling demand_Moto forecast history 04_WK09" xfId="762" xr:uid="{00000000-0005-0000-0000-0000700B0000}"/>
    <cellStyle name="_WK51 8wks rolling demand_Moto forecast history 04_WK09 2" xfId="4546" xr:uid="{00000000-0005-0000-0000-0000710B0000}"/>
    <cellStyle name="_WK51 8wks rolling demand_Moto forecast history 04_WK09 3" xfId="3100" xr:uid="{00000000-0005-0000-0000-0000720B0000}"/>
    <cellStyle name="_WK51 8wks rolling demand_Moto forecast history 04_WK09 4" xfId="5743" xr:uid="{00000000-0005-0000-0000-0000730B0000}"/>
    <cellStyle name="_WK51 8wks rolling demand_Moto forecast history 05" xfId="763" xr:uid="{00000000-0005-0000-0000-0000740B0000}"/>
    <cellStyle name="_WK51 8wks rolling demand_Moto forecast history 05 2" xfId="4547" xr:uid="{00000000-0005-0000-0000-0000750B0000}"/>
    <cellStyle name="_WK51 8wks rolling demand_Moto forecast history 05 3" xfId="3101" xr:uid="{00000000-0005-0000-0000-0000760B0000}"/>
    <cellStyle name="_WK51 8wks rolling demand_Moto forecast history 05 4" xfId="5742" xr:uid="{00000000-0005-0000-0000-0000770B0000}"/>
    <cellStyle name="_WK51 8wks rolling demand_Moto forecast history 05_WK09" xfId="764" xr:uid="{00000000-0005-0000-0000-0000780B0000}"/>
    <cellStyle name="_WK51 8wks rolling demand_Moto forecast history 05_WK09 2" xfId="4548" xr:uid="{00000000-0005-0000-0000-0000790B0000}"/>
    <cellStyle name="_WK51 8wks rolling demand_Moto forecast history 05_WK09 3" xfId="3102" xr:uid="{00000000-0005-0000-0000-00007A0B0000}"/>
    <cellStyle name="_WK51 8wks rolling demand_Moto forecast history 05_WK09 4" xfId="5741" xr:uid="{00000000-0005-0000-0000-00007B0B0000}"/>
    <cellStyle name="_WK51 8wks rolling demand_WK09" xfId="765" xr:uid="{00000000-0005-0000-0000-00007C0B0000}"/>
    <cellStyle name="_WK51 8wks rolling demand_WK09 2" xfId="4549" xr:uid="{00000000-0005-0000-0000-00007D0B0000}"/>
    <cellStyle name="_WK51 8wks rolling demand_WK09 3" xfId="3103" xr:uid="{00000000-0005-0000-0000-00007E0B0000}"/>
    <cellStyle name="_WK51 8wks rolling demand_WK09 4" xfId="6382" xr:uid="{00000000-0005-0000-0000-00007F0B0000}"/>
    <cellStyle name="_work center" xfId="766" xr:uid="{00000000-0005-0000-0000-0000800B0000}"/>
    <cellStyle name="_work center 2" xfId="4550" xr:uid="{00000000-0005-0000-0000-0000810B0000}"/>
    <cellStyle name="_work center 3" xfId="3104" xr:uid="{00000000-0005-0000-0000-0000820B0000}"/>
    <cellStyle name="_work center 4" xfId="6817" xr:uid="{00000000-0005-0000-0000-0000830B0000}"/>
    <cellStyle name="_Worksheet BUF FY08 Rev5 Phase 3 27Sep06" xfId="767" xr:uid="{00000000-0005-0000-0000-0000840B0000}"/>
    <cellStyle name="_Worksheet BUF FY08 Rev5 Phase 3 27Sep06 2" xfId="4551" xr:uid="{00000000-0005-0000-0000-0000850B0000}"/>
    <cellStyle name="_Worksheet BUF FY08 Rev5 Phase 3 27Sep06 3" xfId="3105" xr:uid="{00000000-0005-0000-0000-0000860B0000}"/>
    <cellStyle name="_Worksheet BUF FY08 Rev5 Phase 3 27Sep06 4" xfId="5740" xr:uid="{00000000-0005-0000-0000-0000870B0000}"/>
    <cellStyle name="_Worksheet in Sonja_Introduction for M1-Milestone_Rev 1 00" xfId="768" xr:uid="{00000000-0005-0000-0000-0000880B0000}"/>
    <cellStyle name="_Worksheet in Sonja_Introduction for M1-Milestone_Rev 1 00 2" xfId="4552" xr:uid="{00000000-0005-0000-0000-0000890B0000}"/>
    <cellStyle name="_Worksheet in Sonja_Introduction for M1-Milestone_Rev 1 00 3" xfId="3106" xr:uid="{00000000-0005-0000-0000-00008A0B0000}"/>
    <cellStyle name="_Worksheet in Sonja_Introduction for M1-Milestone_Rev 1 00 4" xfId="6391" xr:uid="{00000000-0005-0000-0000-00008B0B0000}"/>
    <cellStyle name="_財務人員0901" xfId="769" xr:uid="{00000000-0005-0000-0000-00008C0B0000}"/>
    <cellStyle name="_財務人員0901 2" xfId="4553" xr:uid="{00000000-0005-0000-0000-00008D0B0000}"/>
    <cellStyle name="_財務人員0901 3" xfId="3107" xr:uid="{00000000-0005-0000-0000-00008E0B0000}"/>
    <cellStyle name="_財務人員0901 4" xfId="6816" xr:uid="{00000000-0005-0000-0000-00008F0B0000}"/>
    <cellStyle name="_產銷額整理" xfId="770" xr:uid="{00000000-0005-0000-0000-0000900B0000}"/>
    <cellStyle name="_產銷額整理 2" xfId="4554" xr:uid="{00000000-0005-0000-0000-0000910B0000}"/>
    <cellStyle name="_產銷額整理 3" xfId="3108" xr:uid="{00000000-0005-0000-0000-0000920B0000}"/>
    <cellStyle name="_產銷額整理 4" xfId="5739" xr:uid="{00000000-0005-0000-0000-0000930B0000}"/>
    <cellStyle name="_存貨概要0505" xfId="771" xr:uid="{00000000-0005-0000-0000-0000940B0000}"/>
    <cellStyle name="_存貨概要0505 2" xfId="4555" xr:uid="{00000000-0005-0000-0000-0000950B0000}"/>
    <cellStyle name="_存貨概要0505 3" xfId="3109" xr:uid="{00000000-0005-0000-0000-0000960B0000}"/>
    <cellStyle name="_存貨概要0505 4" xfId="6389" xr:uid="{00000000-0005-0000-0000-0000970B0000}"/>
    <cellStyle name="_點名冊 加班0" xfId="772" xr:uid="{00000000-0005-0000-0000-0000980B0000}"/>
    <cellStyle name="_點名冊 加班0 2" xfId="4556" xr:uid="{00000000-0005-0000-0000-0000990B0000}"/>
    <cellStyle name="_點名冊 加班0 3" xfId="3110" xr:uid="{00000000-0005-0000-0000-00009A0B0000}"/>
    <cellStyle name="_點名冊 加班0 4" xfId="6815" xr:uid="{00000000-0005-0000-0000-00009B0B0000}"/>
    <cellStyle name="_複本 Majestix PDT list_V01" xfId="773" xr:uid="{00000000-0005-0000-0000-00009C0B0000}"/>
    <cellStyle name="_複本 Majestix PDT list_V01 2" xfId="4557" xr:uid="{00000000-0005-0000-0000-00009D0B0000}"/>
    <cellStyle name="_複本 Majestix PDT list_V01 3" xfId="3111" xr:uid="{00000000-0005-0000-0000-00009E0B0000}"/>
    <cellStyle name="_複本 Majestix PDT list_V01 4" xfId="5738" xr:uid="{00000000-0005-0000-0000-00009F0B0000}"/>
    <cellStyle name="_複本 MOT BU所有人員（20101230）" xfId="774" xr:uid="{00000000-0005-0000-0000-0000A00B0000}"/>
    <cellStyle name="_複本 MOT BU所有人員（20101230） 2" xfId="4558" xr:uid="{00000000-0005-0000-0000-0000A10B0000}"/>
    <cellStyle name="_複本 MOT BU所有人員（20101230） 3" xfId="3112" xr:uid="{00000000-0005-0000-0000-0000A20B0000}"/>
    <cellStyle name="_複本 MOT BU所有人員（20101230） 4" xfId="6390" xr:uid="{00000000-0005-0000-0000-0000A30B0000}"/>
    <cellStyle name="_複本 N90 JGP team list -090617" xfId="775" xr:uid="{00000000-0005-0000-0000-0000A40B0000}"/>
    <cellStyle name="_複本 N90 JGP team list -090617 2" xfId="4559" xr:uid="{00000000-0005-0000-0000-0000A50B0000}"/>
    <cellStyle name="_複本 N90 JGP team list -090617 3" xfId="3113" xr:uid="{00000000-0005-0000-0000-0000A60B0000}"/>
    <cellStyle name="_複本 N90 JGP team list -090617 4" xfId="6814" xr:uid="{00000000-0005-0000-0000-0000A70B0000}"/>
    <cellStyle name="_複本 NOKIA BU人力匯總_1114" xfId="776" xr:uid="{00000000-0005-0000-0000-0000A80B0000}"/>
    <cellStyle name="_複本 NOKIA BU人力匯總_1114 2" xfId="4560" xr:uid="{00000000-0005-0000-0000-0000A90B0000}"/>
    <cellStyle name="_複本 NOKIA BU人力匯總_1114 3" xfId="3114" xr:uid="{00000000-0005-0000-0000-0000AA0B0000}"/>
    <cellStyle name="_複本 NOKIA BU人力匯總_1114 4" xfId="5737" xr:uid="{00000000-0005-0000-0000-0000AB0B0000}"/>
    <cellStyle name="_各部門搬遷明細及費用" xfId="777" xr:uid="{00000000-0005-0000-0000-0000AC0B0000}"/>
    <cellStyle name="_各部門搬遷明細及費用 2" xfId="4561" xr:uid="{00000000-0005-0000-0000-0000AD0B0000}"/>
    <cellStyle name="_各部門搬遷明細及費用 3" xfId="3115" xr:uid="{00000000-0005-0000-0000-0000AE0B0000}"/>
    <cellStyle name="_各部門搬遷明細及費用 4" xfId="6387" xr:uid="{00000000-0005-0000-0000-0000AF0B0000}"/>
    <cellStyle name="_管報 -2006 Budget-GSN-1227" xfId="778" xr:uid="{00000000-0005-0000-0000-0000B00B0000}"/>
    <cellStyle name="_管報 -2006 Budget-GSN-1227 2" xfId="4562" xr:uid="{00000000-0005-0000-0000-0000B10B0000}"/>
    <cellStyle name="_管報 -2006 Budget-GSN-1227 3" xfId="3116" xr:uid="{00000000-0005-0000-0000-0000B20B0000}"/>
    <cellStyle name="_管報 -2006 Budget-GSN-1227 4" xfId="6813" xr:uid="{00000000-0005-0000-0000-0000B30B0000}"/>
    <cellStyle name="_管報 -2006 Budget-GSW-1227" xfId="779" xr:uid="{00000000-0005-0000-0000-0000B40B0000}"/>
    <cellStyle name="_管報 -2006 Budget-GSW-1227 2" xfId="4563" xr:uid="{00000000-0005-0000-0000-0000B50B0000}"/>
    <cellStyle name="_管報 -2006 Budget-GSW-1227 3" xfId="3117" xr:uid="{00000000-0005-0000-0000-0000B60B0000}"/>
    <cellStyle name="_管報 -2006 Budget-GSW-1227 4" xfId="5736" xr:uid="{00000000-0005-0000-0000-0000B70B0000}"/>
    <cellStyle name="_機構設計2007 Budget_20070116" xfId="780" xr:uid="{00000000-0005-0000-0000-0000B80B0000}"/>
    <cellStyle name="_機構設計2007 Budget_20070116 2" xfId="4564" xr:uid="{00000000-0005-0000-0000-0000B90B0000}"/>
    <cellStyle name="_機構設計2007 Budget_20070116 3" xfId="3118" xr:uid="{00000000-0005-0000-0000-0000BA0B0000}"/>
    <cellStyle name="_機構設計2007 Budget_20070116 4" xfId="6388" xr:uid="{00000000-0005-0000-0000-0000BB0B0000}"/>
    <cellStyle name="_經營報告工作1104" xfId="781" xr:uid="{00000000-0005-0000-0000-0000BC0B0000}"/>
    <cellStyle name="_經營報告工作1104 2" xfId="4565" xr:uid="{00000000-0005-0000-0000-0000BD0B0000}"/>
    <cellStyle name="_經營報告工作1104 3" xfId="3119" xr:uid="{00000000-0005-0000-0000-0000BE0B0000}"/>
    <cellStyle name="_經營報告工作1104 4" xfId="6812" xr:uid="{00000000-0005-0000-0000-0000BF0B0000}"/>
    <cellStyle name="_片段 的 工作表" xfId="782" xr:uid="{00000000-0005-0000-0000-0000C00B0000}"/>
    <cellStyle name="_片段 的 工作表 2" xfId="783" xr:uid="{00000000-0005-0000-0000-0000C10B0000}"/>
    <cellStyle name="_片段 的 工作表 2 2" xfId="4567" xr:uid="{00000000-0005-0000-0000-0000C20B0000}"/>
    <cellStyle name="_片段 的 工作表 2 3" xfId="3121" xr:uid="{00000000-0005-0000-0000-0000C30B0000}"/>
    <cellStyle name="_片段 的 工作表 2 4" xfId="6385" xr:uid="{00000000-0005-0000-0000-0000C40B0000}"/>
    <cellStyle name="_片段 的 工作表 3" xfId="4566" xr:uid="{00000000-0005-0000-0000-0000C50B0000}"/>
    <cellStyle name="_片段 的 工作表 4" xfId="3120" xr:uid="{00000000-0005-0000-0000-0000C60B0000}"/>
    <cellStyle name="_片段 的 工作表 5" xfId="5735" xr:uid="{00000000-0005-0000-0000-0000C70B0000}"/>
    <cellStyle name="_生技_2007 Budget - Standard Format" xfId="784" xr:uid="{00000000-0005-0000-0000-0000C80B0000}"/>
    <cellStyle name="_生技_2007 Budget - Standard Format 2" xfId="4568" xr:uid="{00000000-0005-0000-0000-0000C90B0000}"/>
    <cellStyle name="_生技_2007 Budget - Standard Format 3" xfId="3122" xr:uid="{00000000-0005-0000-0000-0000CA0B0000}"/>
    <cellStyle name="_生技_2007 Budget - Standard Format 4" xfId="6811" xr:uid="{00000000-0005-0000-0000-0000CB0B0000}"/>
    <cellStyle name="_生技中心 2005預算" xfId="785" xr:uid="{00000000-0005-0000-0000-0000CC0B0000}"/>
    <cellStyle name="_生技中心 2005預算 2" xfId="4569" xr:uid="{00000000-0005-0000-0000-0000CD0B0000}"/>
    <cellStyle name="_生技中心 2005預算 3" xfId="3123" xr:uid="{00000000-0005-0000-0000-0000CE0B0000}"/>
    <cellStyle name="_生技中心 2005預算 4" xfId="5734" xr:uid="{00000000-0005-0000-0000-0000CF0B0000}"/>
    <cellStyle name="_事業群經營分析報告200504" xfId="786" xr:uid="{00000000-0005-0000-0000-0000D00B0000}"/>
    <cellStyle name="_事業群經營分析報告200504 2" xfId="4570" xr:uid="{00000000-0005-0000-0000-0000D10B0000}"/>
    <cellStyle name="_事業群經營分析報告200504 3" xfId="3124" xr:uid="{00000000-0005-0000-0000-0000D20B0000}"/>
    <cellStyle name="_事業群經營分析報告200504 4" xfId="6386" xr:uid="{00000000-0005-0000-0000-0000D30B0000}"/>
    <cellStyle name="_效率评估表20110104." xfId="787" xr:uid="{00000000-0005-0000-0000-0000D40B0000}"/>
    <cellStyle name="_效率评估表20110104. 2" xfId="4571" xr:uid="{00000000-0005-0000-0000-0000D50B0000}"/>
    <cellStyle name="_效率评估表20110104. 3" xfId="3125" xr:uid="{00000000-0005-0000-0000-0000D60B0000}"/>
    <cellStyle name="_效率评估表20110104. 4" xfId="6810" xr:uid="{00000000-0005-0000-0000-0000D70B0000}"/>
    <cellStyle name="_效率评估表20110105" xfId="788" xr:uid="{00000000-0005-0000-0000-0000D80B0000}"/>
    <cellStyle name="_效率评估表20110105 2" xfId="4572" xr:uid="{00000000-0005-0000-0000-0000D90B0000}"/>
    <cellStyle name="_效率评估表20110105 3" xfId="3126" xr:uid="{00000000-0005-0000-0000-0000DA0B0000}"/>
    <cellStyle name="_效率评估表20110105 4" xfId="5733" xr:uid="{00000000-0005-0000-0000-0000DB0B0000}"/>
    <cellStyle name="_新增Microsoft Excel Worksheet" xfId="789" xr:uid="{00000000-0005-0000-0000-0000DC0B0000}"/>
    <cellStyle name="_新增Microsoft Excel Worksheet 2" xfId="4573" xr:uid="{00000000-0005-0000-0000-0000DD0B0000}"/>
    <cellStyle name="_新增Microsoft Excel Worksheet 3" xfId="3127" xr:uid="{00000000-0005-0000-0000-0000DE0B0000}"/>
    <cellStyle name="_新增Microsoft Excel Worksheet 4" xfId="6383" xr:uid="{00000000-0005-0000-0000-0000DF0B0000}"/>
    <cellStyle name="_業務組2004年" xfId="790" xr:uid="{00000000-0005-0000-0000-0000E00B0000}"/>
    <cellStyle name="_業務組2004年 2" xfId="4574" xr:uid="{00000000-0005-0000-0000-0000E10B0000}"/>
    <cellStyle name="_業務組2004年 3" xfId="3128" xr:uid="{00000000-0005-0000-0000-0000E20B0000}"/>
    <cellStyle name="_業務組2004年 4" xfId="6809" xr:uid="{00000000-0005-0000-0000-0000E30B0000}"/>
    <cellStyle name="_業務組2005年2月份" xfId="791" xr:uid="{00000000-0005-0000-0000-0000E40B0000}"/>
    <cellStyle name="_業務組2005年2月份 2" xfId="4575" xr:uid="{00000000-0005-0000-0000-0000E50B0000}"/>
    <cellStyle name="_業務組2005年2月份 3" xfId="3129" xr:uid="{00000000-0005-0000-0000-0000E60B0000}"/>
    <cellStyle name="_業務組2005年2月份 4" xfId="5732" xr:uid="{00000000-0005-0000-0000-0000E70B0000}"/>
    <cellStyle name="_業務組2005年4月份" xfId="792" xr:uid="{00000000-0005-0000-0000-0000E80B0000}"/>
    <cellStyle name="_業務組2005年4月份 2" xfId="4576" xr:uid="{00000000-0005-0000-0000-0000E90B0000}"/>
    <cellStyle name="_業務組2005年4月份 3" xfId="3130" xr:uid="{00000000-0005-0000-0000-0000EA0B0000}"/>
    <cellStyle name="_業務組2005年4月份 4" xfId="6384" xr:uid="{00000000-0005-0000-0000-0000EB0B0000}"/>
    <cellStyle name="_業務組2005年5月份" xfId="793" xr:uid="{00000000-0005-0000-0000-0000EC0B0000}"/>
    <cellStyle name="_業務組2005年5月份 2" xfId="4577" xr:uid="{00000000-0005-0000-0000-0000ED0B0000}"/>
    <cellStyle name="_業務組2005年5月份 3" xfId="3131" xr:uid="{00000000-0005-0000-0000-0000EE0B0000}"/>
    <cellStyle name="_業務組2005年5月份 4" xfId="6808" xr:uid="{00000000-0005-0000-0000-0000EF0B0000}"/>
    <cellStyle name="_業務組2005年第一季度" xfId="794" xr:uid="{00000000-0005-0000-0000-0000F00B0000}"/>
    <cellStyle name="_業務組2005年第一季度 2" xfId="4578" xr:uid="{00000000-0005-0000-0000-0000F10B0000}"/>
    <cellStyle name="_業務組2005年第一季度 3" xfId="3132" xr:uid="{00000000-0005-0000-0000-0000F20B0000}"/>
    <cellStyle name="_業務組2005年第一季度 4" xfId="5731" xr:uid="{00000000-0005-0000-0000-0000F30B0000}"/>
    <cellStyle name="’??? [0.00]_GE 3 MINIMUM" xfId="795" xr:uid="{00000000-0005-0000-0000-0000F40B0000}"/>
    <cellStyle name="’???_GE 3 MINIMUM" xfId="796" xr:uid="{00000000-0005-0000-0000-0000F50B0000}"/>
    <cellStyle name="’Ê‰? [0.00]_GE 3 MINIMUM" xfId="797" xr:uid="{00000000-0005-0000-0000-0000F60B0000}"/>
    <cellStyle name="’Ê‰?_GE 3 MINIMUM" xfId="798" xr:uid="{00000000-0005-0000-0000-0000F70B0000}"/>
    <cellStyle name="’Ê‰Ý [0.00]_GE 3 MINIMUM" xfId="799" xr:uid="{00000000-0005-0000-0000-0000F80B0000}"/>
    <cellStyle name="’Ê‰Ý_GE 3 MINIMUM" xfId="800" xr:uid="{00000000-0005-0000-0000-0000F90B0000}"/>
    <cellStyle name="£ BP" xfId="801" xr:uid="{00000000-0005-0000-0000-0000FA0B0000}"/>
    <cellStyle name="¤@¯ë_2311" xfId="802" xr:uid="{00000000-0005-0000-0000-0000FB0B0000}"/>
    <cellStyle name="¤d¤À?ì[0]_2311" xfId="803" xr:uid="{00000000-0005-0000-0000-0000FC0B0000}"/>
    <cellStyle name="¤d¤À?ì_2311" xfId="804" xr:uid="{00000000-0005-0000-0000-0000FD0B0000}"/>
    <cellStyle name="¤d¤À¦ì[0]_2311" xfId="805" xr:uid="{00000000-0005-0000-0000-0000FE0B0000}"/>
    <cellStyle name="¤d¤À¦ì_2311" xfId="806" xr:uid="{00000000-0005-0000-0000-0000FF0B0000}"/>
    <cellStyle name="¥ JY" xfId="807" xr:uid="{00000000-0005-0000-0000-0000000C0000}"/>
    <cellStyle name="=C:\WINDOWS\SYSTEM32\COMMAND.COM" xfId="808" xr:uid="{00000000-0005-0000-0000-0000010C0000}"/>
    <cellStyle name="=C:\WINDOWS\SYSTEM32\COMMAND.COM 2" xfId="809" xr:uid="{00000000-0005-0000-0000-0000020C0000}"/>
    <cellStyle name="=C:\WINDOWS\SYSTEM32\COMMAND.COM 2 2" xfId="4580" xr:uid="{00000000-0005-0000-0000-0000030C0000}"/>
    <cellStyle name="=C:\WINDOWS\SYSTEM32\COMMAND.COM 2 3" xfId="3134" xr:uid="{00000000-0005-0000-0000-0000040C0000}"/>
    <cellStyle name="=C:\WINDOWS\SYSTEM32\COMMAND.COM 2 4" xfId="5215" xr:uid="{00000000-0005-0000-0000-0000050C0000}"/>
    <cellStyle name="=C:\WINDOWS\SYSTEM32\COMMAND.COM 3" xfId="4579" xr:uid="{00000000-0005-0000-0000-0000060C0000}"/>
    <cellStyle name="=C:\WINDOWS\SYSTEM32\COMMAND.COM 4" xfId="3133" xr:uid="{00000000-0005-0000-0000-0000070C0000}"/>
    <cellStyle name="=C:\WINDOWS\SYSTEM32\COMMAND.COM 5" xfId="5730" xr:uid="{00000000-0005-0000-0000-0000080C0000}"/>
    <cellStyle name="=C:\WINDOWS\SYSTEM32\COMMAND.COM_Book1" xfId="810" xr:uid="{00000000-0005-0000-0000-0000090C0000}"/>
    <cellStyle name="µÚ¿¡ ¿À´Â ÇÏÀÌÆÛ¸µÅ©" xfId="811" xr:uid="{00000000-0005-0000-0000-00000A0C0000}"/>
    <cellStyle name="µÚ¿¡ ¿À´Â ÇÏÀÌÆÛ¸µÅ© 2" xfId="4581" xr:uid="{00000000-0005-0000-0000-00000B0C0000}"/>
    <cellStyle name="µÚ¿¡ ¿À´Â ÇÏÀÌÆÛ¸µÅ© 3" xfId="3135" xr:uid="{00000000-0005-0000-0000-00000C0C0000}"/>
    <cellStyle name="µÚ¿¡ ¿À´Â ÇÏÀÌÆÛ¸µÅ© 4" xfId="6807" xr:uid="{00000000-0005-0000-0000-00000D0C0000}"/>
    <cellStyle name="•W€_GE 3 MINIMUM" xfId="812" xr:uid="{00000000-0005-0000-0000-00000E0C0000}"/>
    <cellStyle name="•W_GE 3 MINIMUM" xfId="813" xr:uid="{00000000-0005-0000-0000-00000F0C0000}"/>
    <cellStyle name="0" xfId="814" xr:uid="{00000000-0005-0000-0000-0000100C0000}"/>
    <cellStyle name="0%" xfId="815" xr:uid="{00000000-0005-0000-0000-0000110C0000}"/>
    <cellStyle name="0,0_x000a__x000a_NA_x000a__x000a_" xfId="816" xr:uid="{00000000-0005-0000-0000-0000120C0000}"/>
    <cellStyle name="0,0_x000a__x000a_NA_x000a__x000a_ 2" xfId="4582" xr:uid="{00000000-0005-0000-0000-0000130C0000}"/>
    <cellStyle name="0,0_x000a__x000a_NA_x000a__x000a_ 3" xfId="3136" xr:uid="{00000000-0005-0000-0000-0000140C0000}"/>
    <cellStyle name="0,0_x000a__x000a_NA_x000a__x000a_ 4" xfId="6381" xr:uid="{00000000-0005-0000-0000-0000150C0000}"/>
    <cellStyle name="0,0_x000d__x000a_NA_x000d__x000a_" xfId="817" xr:uid="{00000000-0005-0000-0000-0000160C0000}"/>
    <cellStyle name="0,0_x000d__x000a_NA_x000d__x000a_ 2" xfId="4583" xr:uid="{00000000-0005-0000-0000-0000170C0000}"/>
    <cellStyle name="0,0_x000d__x000a_NA_x000d__x000a_ 3" xfId="3137" xr:uid="{00000000-0005-0000-0000-0000180C0000}"/>
    <cellStyle name="0,0_x000d__x000a_NA_x000d__x000a_ 4" xfId="6806" xr:uid="{00000000-0005-0000-0000-0000190C0000}"/>
    <cellStyle name="0.0" xfId="818" xr:uid="{00000000-0005-0000-0000-00001A0C0000}"/>
    <cellStyle name="0.0%" xfId="819" xr:uid="{00000000-0005-0000-0000-00001B0C0000}"/>
    <cellStyle name="0.0_Annual non-con" xfId="820" xr:uid="{00000000-0005-0000-0000-00001C0C0000}"/>
    <cellStyle name="0.00" xfId="821" xr:uid="{00000000-0005-0000-0000-00001D0C0000}"/>
    <cellStyle name="0.00%" xfId="822" xr:uid="{00000000-0005-0000-0000-00001E0C0000}"/>
    <cellStyle name="0.00_Annual non-con" xfId="823" xr:uid="{00000000-0005-0000-0000-00001F0C0000}"/>
    <cellStyle name="0_Annual non-con" xfId="824" xr:uid="{00000000-0005-0000-0000-0000200C0000}"/>
    <cellStyle name="0_Annual non-con 2" xfId="4584" xr:uid="{00000000-0005-0000-0000-0000210C0000}"/>
    <cellStyle name="0_Annual non-con 3" xfId="3138" xr:uid="{00000000-0005-0000-0000-0000220C0000}"/>
    <cellStyle name="0_Annual non-con 4" xfId="5729" xr:uid="{00000000-0005-0000-0000-0000230C0000}"/>
    <cellStyle name="0_handset shipment_April04" xfId="825" xr:uid="{00000000-0005-0000-0000-0000240C0000}"/>
    <cellStyle name="0_Monthly Shipment" xfId="826" xr:uid="{00000000-0005-0000-0000-0000250C0000}"/>
    <cellStyle name="0_Monthly Shipment 2" xfId="4585" xr:uid="{00000000-0005-0000-0000-0000260C0000}"/>
    <cellStyle name="0_Monthly Shipment 3" xfId="3139" xr:uid="{00000000-0005-0000-0000-0000270C0000}"/>
    <cellStyle name="0_Monthly Shipment 4" xfId="6805" xr:uid="{00000000-0005-0000-0000-0000280C0000}"/>
    <cellStyle name="1020" xfId="827" xr:uid="{00000000-0005-0000-0000-0000290C0000}"/>
    <cellStyle name="20% - ??文字?色 1" xfId="828" xr:uid="{00000000-0005-0000-0000-00002A0C0000}"/>
    <cellStyle name="20% - ??文字?色 1 2" xfId="829" xr:uid="{00000000-0005-0000-0000-00002B0C0000}"/>
    <cellStyle name="20% - ??文字?色 1 2 2" xfId="4587" xr:uid="{00000000-0005-0000-0000-00002C0C0000}"/>
    <cellStyle name="20% - ??文字?色 1 2 3" xfId="3141" xr:uid="{00000000-0005-0000-0000-00002D0C0000}"/>
    <cellStyle name="20% - ??文字?色 1 2 4" xfId="6804" xr:uid="{00000000-0005-0000-0000-00002E0C0000}"/>
    <cellStyle name="20% - ??文字?色 1 3" xfId="4586" xr:uid="{00000000-0005-0000-0000-00002F0C0000}"/>
    <cellStyle name="20% - ??文字?色 1 4" xfId="3140" xr:uid="{00000000-0005-0000-0000-0000300C0000}"/>
    <cellStyle name="20% - ??文字?色 1 5" xfId="6380" xr:uid="{00000000-0005-0000-0000-0000310C0000}"/>
    <cellStyle name="20% - ??文字?色 2" xfId="830" xr:uid="{00000000-0005-0000-0000-0000320C0000}"/>
    <cellStyle name="20% - ??文字?色 2 2" xfId="831" xr:uid="{00000000-0005-0000-0000-0000330C0000}"/>
    <cellStyle name="20% - ??文字?色 2 2 2" xfId="4589" xr:uid="{00000000-0005-0000-0000-0000340C0000}"/>
    <cellStyle name="20% - ??文字?色 2 2 3" xfId="3143" xr:uid="{00000000-0005-0000-0000-0000350C0000}"/>
    <cellStyle name="20% - ??文字?色 2 2 4" xfId="6378" xr:uid="{00000000-0005-0000-0000-0000360C0000}"/>
    <cellStyle name="20% - ??文字?色 2 3" xfId="4588" xr:uid="{00000000-0005-0000-0000-0000370C0000}"/>
    <cellStyle name="20% - ??文字?色 2 4" xfId="3142" xr:uid="{00000000-0005-0000-0000-0000380C0000}"/>
    <cellStyle name="20% - ??文字?色 2 5" xfId="5728" xr:uid="{00000000-0005-0000-0000-0000390C0000}"/>
    <cellStyle name="20% - ??文字?色 3" xfId="832" xr:uid="{00000000-0005-0000-0000-00003A0C0000}"/>
    <cellStyle name="20% - ??文字?色 3 2" xfId="833" xr:uid="{00000000-0005-0000-0000-00003B0C0000}"/>
    <cellStyle name="20% - ??文字?色 3 2 2" xfId="4591" xr:uid="{00000000-0005-0000-0000-00003C0C0000}"/>
    <cellStyle name="20% - ??文字?色 3 2 3" xfId="3145" xr:uid="{00000000-0005-0000-0000-00003D0C0000}"/>
    <cellStyle name="20% - ??文字?色 3 2 4" xfId="6379" xr:uid="{00000000-0005-0000-0000-00003E0C0000}"/>
    <cellStyle name="20% - ??文字?色 3 3" xfId="4590" xr:uid="{00000000-0005-0000-0000-00003F0C0000}"/>
    <cellStyle name="20% - ??文字?色 3 4" xfId="3144" xr:uid="{00000000-0005-0000-0000-0000400C0000}"/>
    <cellStyle name="20% - ??文字?色 3 5" xfId="6802" xr:uid="{00000000-0005-0000-0000-0000410C0000}"/>
    <cellStyle name="20% - ??文字?色 4" xfId="834" xr:uid="{00000000-0005-0000-0000-0000420C0000}"/>
    <cellStyle name="20% - ??文字?色 4 2" xfId="835" xr:uid="{00000000-0005-0000-0000-0000430C0000}"/>
    <cellStyle name="20% - ??文字?色 4 2 2" xfId="4593" xr:uid="{00000000-0005-0000-0000-0000440C0000}"/>
    <cellStyle name="20% - ??文字?色 4 2 3" xfId="3147" xr:uid="{00000000-0005-0000-0000-0000450C0000}"/>
    <cellStyle name="20% - ??文字?色 4 2 4" xfId="5727" xr:uid="{00000000-0005-0000-0000-0000460C0000}"/>
    <cellStyle name="20% - ??文字?色 4 3" xfId="4592" xr:uid="{00000000-0005-0000-0000-0000470C0000}"/>
    <cellStyle name="20% - ??文字?色 4 4" xfId="3146" xr:uid="{00000000-0005-0000-0000-0000480C0000}"/>
    <cellStyle name="20% - ??文字?色 4 5" xfId="6803" xr:uid="{00000000-0005-0000-0000-0000490C0000}"/>
    <cellStyle name="20% - ??文字?色 5" xfId="836" xr:uid="{00000000-0005-0000-0000-00004A0C0000}"/>
    <cellStyle name="20% - ??文字?色 5 2" xfId="837" xr:uid="{00000000-0005-0000-0000-00004B0C0000}"/>
    <cellStyle name="20% - ??文字?色 5 2 2" xfId="4595" xr:uid="{00000000-0005-0000-0000-00004C0C0000}"/>
    <cellStyle name="20% - ??文字?色 5 2 3" xfId="3149" xr:uid="{00000000-0005-0000-0000-00004D0C0000}"/>
    <cellStyle name="20% - ??文字?色 5 2 4" xfId="6377" xr:uid="{00000000-0005-0000-0000-00004E0C0000}"/>
    <cellStyle name="20% - ??文字?色 5 3" xfId="4594" xr:uid="{00000000-0005-0000-0000-00004F0C0000}"/>
    <cellStyle name="20% - ??文字?色 5 4" xfId="3148" xr:uid="{00000000-0005-0000-0000-0000500C0000}"/>
    <cellStyle name="20% - ??文字?色 5 5" xfId="5726" xr:uid="{00000000-0005-0000-0000-0000510C0000}"/>
    <cellStyle name="20% - ??文字?色 6" xfId="838" xr:uid="{00000000-0005-0000-0000-0000520C0000}"/>
    <cellStyle name="20% - ??文字?色 6 2" xfId="839" xr:uid="{00000000-0005-0000-0000-0000530C0000}"/>
    <cellStyle name="20% - ??文字?色 6 2 2" xfId="4597" xr:uid="{00000000-0005-0000-0000-0000540C0000}"/>
    <cellStyle name="20% - ??文字?色 6 2 3" xfId="3151" xr:uid="{00000000-0005-0000-0000-0000550C0000}"/>
    <cellStyle name="20% - ??文字?色 6 2 4" xfId="5725" xr:uid="{00000000-0005-0000-0000-0000560C0000}"/>
    <cellStyle name="20% - ??文字?色 6 3" xfId="4596" xr:uid="{00000000-0005-0000-0000-0000570C0000}"/>
    <cellStyle name="20% - ??文字?色 6 4" xfId="3150" xr:uid="{00000000-0005-0000-0000-0000580C0000}"/>
    <cellStyle name="20% - ??文字?色 6 5" xfId="6801" xr:uid="{00000000-0005-0000-0000-0000590C0000}"/>
    <cellStyle name="20% - Accent1 2" xfId="840" xr:uid="{00000000-0005-0000-0000-00005A0C0000}"/>
    <cellStyle name="20% - Accent1 2 2" xfId="841" xr:uid="{00000000-0005-0000-0000-00005B0C0000}"/>
    <cellStyle name="20% - Accent1 2 2 2" xfId="4599" xr:uid="{00000000-0005-0000-0000-00005C0C0000}"/>
    <cellStyle name="20% - Accent1 2 2 3" xfId="3153" xr:uid="{00000000-0005-0000-0000-00005D0C0000}"/>
    <cellStyle name="20% - Accent1 2 2 4" xfId="6376" xr:uid="{00000000-0005-0000-0000-00005E0C0000}"/>
    <cellStyle name="20% - Accent1 2 2 5" xfId="1746" xr:uid="{00000000-0005-0000-0000-00005F0C0000}"/>
    <cellStyle name="20% - Accent1 2 3" xfId="4598" xr:uid="{00000000-0005-0000-0000-0000600C0000}"/>
    <cellStyle name="20% - Accent1 2 4" xfId="3152" xr:uid="{00000000-0005-0000-0000-0000610C0000}"/>
    <cellStyle name="20% - Accent1 2 5" xfId="5724" xr:uid="{00000000-0005-0000-0000-0000620C0000}"/>
    <cellStyle name="20% - Accent1 2 6" xfId="1745" xr:uid="{00000000-0005-0000-0000-0000630C0000}"/>
    <cellStyle name="20% - Accent2 2" xfId="842" xr:uid="{00000000-0005-0000-0000-0000640C0000}"/>
    <cellStyle name="20% - Accent2 2 2" xfId="843" xr:uid="{00000000-0005-0000-0000-0000650C0000}"/>
    <cellStyle name="20% - Accent2 2 2 2" xfId="4601" xr:uid="{00000000-0005-0000-0000-0000660C0000}"/>
    <cellStyle name="20% - Accent2 2 2 3" xfId="3155" xr:uid="{00000000-0005-0000-0000-0000670C0000}"/>
    <cellStyle name="20% - Accent2 2 2 4" xfId="5723" xr:uid="{00000000-0005-0000-0000-0000680C0000}"/>
    <cellStyle name="20% - Accent2 2 2 5" xfId="1748" xr:uid="{00000000-0005-0000-0000-0000690C0000}"/>
    <cellStyle name="20% - Accent2 2 3" xfId="4600" xr:uid="{00000000-0005-0000-0000-00006A0C0000}"/>
    <cellStyle name="20% - Accent2 2 4" xfId="3154" xr:uid="{00000000-0005-0000-0000-00006B0C0000}"/>
    <cellStyle name="20% - Accent2 2 5" xfId="6800" xr:uid="{00000000-0005-0000-0000-00006C0C0000}"/>
    <cellStyle name="20% - Accent2 2 6" xfId="1747" xr:uid="{00000000-0005-0000-0000-00006D0C0000}"/>
    <cellStyle name="20% - Accent3 2" xfId="844" xr:uid="{00000000-0005-0000-0000-00006E0C0000}"/>
    <cellStyle name="20% - Accent3 2 2" xfId="845" xr:uid="{00000000-0005-0000-0000-00006F0C0000}"/>
    <cellStyle name="20% - Accent3 2 2 2" xfId="4603" xr:uid="{00000000-0005-0000-0000-0000700C0000}"/>
    <cellStyle name="20% - Accent3 2 2 3" xfId="3157" xr:uid="{00000000-0005-0000-0000-0000710C0000}"/>
    <cellStyle name="20% - Accent3 2 2 4" xfId="6798" xr:uid="{00000000-0005-0000-0000-0000720C0000}"/>
    <cellStyle name="20% - Accent3 2 2 5" xfId="1750" xr:uid="{00000000-0005-0000-0000-0000730C0000}"/>
    <cellStyle name="20% - Accent3 2 3" xfId="4602" xr:uid="{00000000-0005-0000-0000-0000740C0000}"/>
    <cellStyle name="20% - Accent3 2 4" xfId="3156" xr:uid="{00000000-0005-0000-0000-0000750C0000}"/>
    <cellStyle name="20% - Accent3 2 5" xfId="6374" xr:uid="{00000000-0005-0000-0000-0000760C0000}"/>
    <cellStyle name="20% - Accent3 2 6" xfId="1749" xr:uid="{00000000-0005-0000-0000-0000770C0000}"/>
    <cellStyle name="20% - Accent4 2" xfId="846" xr:uid="{00000000-0005-0000-0000-0000780C0000}"/>
    <cellStyle name="20% - Accent4 2 2" xfId="847" xr:uid="{00000000-0005-0000-0000-0000790C0000}"/>
    <cellStyle name="20% - Accent4 2 2 2" xfId="4605" xr:uid="{00000000-0005-0000-0000-00007A0C0000}"/>
    <cellStyle name="20% - Accent4 2 2 3" xfId="3159" xr:uid="{00000000-0005-0000-0000-00007B0C0000}"/>
    <cellStyle name="20% - Accent4 2 2 4" xfId="6799" xr:uid="{00000000-0005-0000-0000-00007C0C0000}"/>
    <cellStyle name="20% - Accent4 2 2 5" xfId="1752" xr:uid="{00000000-0005-0000-0000-00007D0C0000}"/>
    <cellStyle name="20% - Accent4 2 3" xfId="4604" xr:uid="{00000000-0005-0000-0000-00007E0C0000}"/>
    <cellStyle name="20% - Accent4 2 4" xfId="3158" xr:uid="{00000000-0005-0000-0000-00007F0C0000}"/>
    <cellStyle name="20% - Accent4 2 5" xfId="6375" xr:uid="{00000000-0005-0000-0000-0000800C0000}"/>
    <cellStyle name="20% - Accent4 2 6" xfId="1751" xr:uid="{00000000-0005-0000-0000-0000810C0000}"/>
    <cellStyle name="20% - Accent5 2" xfId="848" xr:uid="{00000000-0005-0000-0000-0000820C0000}"/>
    <cellStyle name="20% - Accent5 2 2" xfId="849" xr:uid="{00000000-0005-0000-0000-0000830C0000}"/>
    <cellStyle name="20% - Accent5 2 2 2" xfId="4607" xr:uid="{00000000-0005-0000-0000-0000840C0000}"/>
    <cellStyle name="20% - Accent5 2 2 3" xfId="3161" xr:uid="{00000000-0005-0000-0000-0000850C0000}"/>
    <cellStyle name="20% - Accent5 2 2 4" xfId="5721" xr:uid="{00000000-0005-0000-0000-0000860C0000}"/>
    <cellStyle name="20% - Accent5 2 2 5" xfId="1754" xr:uid="{00000000-0005-0000-0000-0000870C0000}"/>
    <cellStyle name="20% - Accent5 2 3" xfId="4606" xr:uid="{00000000-0005-0000-0000-0000880C0000}"/>
    <cellStyle name="20% - Accent5 2 4" xfId="3160" xr:uid="{00000000-0005-0000-0000-0000890C0000}"/>
    <cellStyle name="20% - Accent5 2 5" xfId="5722" xr:uid="{00000000-0005-0000-0000-00008A0C0000}"/>
    <cellStyle name="20% - Accent5 2 6" xfId="1753" xr:uid="{00000000-0005-0000-0000-00008B0C0000}"/>
    <cellStyle name="20% - Accent6 2" xfId="850" xr:uid="{00000000-0005-0000-0000-00008C0C0000}"/>
    <cellStyle name="20% - Accent6 2 2" xfId="851" xr:uid="{00000000-0005-0000-0000-00008D0C0000}"/>
    <cellStyle name="20% - Accent6 2 2 2" xfId="4609" xr:uid="{00000000-0005-0000-0000-00008E0C0000}"/>
    <cellStyle name="20% - Accent6 2 2 3" xfId="3163" xr:uid="{00000000-0005-0000-0000-00008F0C0000}"/>
    <cellStyle name="20% - Accent6 2 2 4" xfId="6797" xr:uid="{00000000-0005-0000-0000-0000900C0000}"/>
    <cellStyle name="20% - Accent6 2 2 5" xfId="1756" xr:uid="{00000000-0005-0000-0000-0000910C0000}"/>
    <cellStyle name="20% - Accent6 2 3" xfId="4608" xr:uid="{00000000-0005-0000-0000-0000920C0000}"/>
    <cellStyle name="20% - Accent6 2 4" xfId="3162" xr:uid="{00000000-0005-0000-0000-0000930C0000}"/>
    <cellStyle name="20% - Accent6 2 5" xfId="6373" xr:uid="{00000000-0005-0000-0000-0000940C0000}"/>
    <cellStyle name="20% - Accent6 2 6" xfId="1755" xr:uid="{00000000-0005-0000-0000-0000950C0000}"/>
    <cellStyle name="20% - Akzent1" xfId="852" xr:uid="{00000000-0005-0000-0000-0000960C0000}"/>
    <cellStyle name="20% - Akzent1 2" xfId="4610" xr:uid="{00000000-0005-0000-0000-0000970C0000}"/>
    <cellStyle name="20% - Akzent1 3" xfId="3164" xr:uid="{00000000-0005-0000-0000-0000980C0000}"/>
    <cellStyle name="20% - Akzent1 4" xfId="5720" xr:uid="{00000000-0005-0000-0000-0000990C0000}"/>
    <cellStyle name="20% - Akzent2" xfId="853" xr:uid="{00000000-0005-0000-0000-00009A0C0000}"/>
    <cellStyle name="20% - Akzent2 2" xfId="4611" xr:uid="{00000000-0005-0000-0000-00009B0C0000}"/>
    <cellStyle name="20% - Akzent2 3" xfId="3165" xr:uid="{00000000-0005-0000-0000-00009C0C0000}"/>
    <cellStyle name="20% - Akzent2 4" xfId="5719" xr:uid="{00000000-0005-0000-0000-00009D0C0000}"/>
    <cellStyle name="20% - Akzent3" xfId="854" xr:uid="{00000000-0005-0000-0000-00009E0C0000}"/>
    <cellStyle name="20% - Akzent3 2" xfId="4612" xr:uid="{00000000-0005-0000-0000-00009F0C0000}"/>
    <cellStyle name="20% - Akzent3 3" xfId="3166" xr:uid="{00000000-0005-0000-0000-0000A00C0000}"/>
    <cellStyle name="20% - Akzent3 4" xfId="5718" xr:uid="{00000000-0005-0000-0000-0000A10C0000}"/>
    <cellStyle name="20% - Akzent4" xfId="855" xr:uid="{00000000-0005-0000-0000-0000A20C0000}"/>
    <cellStyle name="20% - Akzent4 2" xfId="4613" xr:uid="{00000000-0005-0000-0000-0000A30C0000}"/>
    <cellStyle name="20% - Akzent4 3" xfId="3167" xr:uid="{00000000-0005-0000-0000-0000A40C0000}"/>
    <cellStyle name="20% - Akzent4 4" xfId="5717" xr:uid="{00000000-0005-0000-0000-0000A50C0000}"/>
    <cellStyle name="20% - Akzent5" xfId="856" xr:uid="{00000000-0005-0000-0000-0000A60C0000}"/>
    <cellStyle name="20% - Akzent5 2" xfId="4614" xr:uid="{00000000-0005-0000-0000-0000A70C0000}"/>
    <cellStyle name="20% - Akzent5 3" xfId="3168" xr:uid="{00000000-0005-0000-0000-0000A80C0000}"/>
    <cellStyle name="20% - Akzent5 4" xfId="5716" xr:uid="{00000000-0005-0000-0000-0000A90C0000}"/>
    <cellStyle name="20% - Akzent6" xfId="857" xr:uid="{00000000-0005-0000-0000-0000AA0C0000}"/>
    <cellStyle name="20% - Akzent6 2" xfId="4615" xr:uid="{00000000-0005-0000-0000-0000AB0C0000}"/>
    <cellStyle name="20% - Akzent6 3" xfId="3169" xr:uid="{00000000-0005-0000-0000-0000AC0C0000}"/>
    <cellStyle name="20% - Akzent6 4" xfId="5715" xr:uid="{00000000-0005-0000-0000-0000AD0C0000}"/>
    <cellStyle name="20% - 강조색1" xfId="858" xr:uid="{00000000-0005-0000-0000-0000AE0C0000}"/>
    <cellStyle name="20% - 강조색1 2" xfId="4616" xr:uid="{00000000-0005-0000-0000-0000AF0C0000}"/>
    <cellStyle name="20% - 강조색1 3" xfId="3170" xr:uid="{00000000-0005-0000-0000-0000B00C0000}"/>
    <cellStyle name="20% - 강조색1 4" xfId="6372" xr:uid="{00000000-0005-0000-0000-0000B10C0000}"/>
    <cellStyle name="20% - 강조색2" xfId="859" xr:uid="{00000000-0005-0000-0000-0000B20C0000}"/>
    <cellStyle name="20% - 강조색2 2" xfId="4617" xr:uid="{00000000-0005-0000-0000-0000B30C0000}"/>
    <cellStyle name="20% - 강조색2 3" xfId="3171" xr:uid="{00000000-0005-0000-0000-0000B40C0000}"/>
    <cellStyle name="20% - 강조색2 4" xfId="6796" xr:uid="{00000000-0005-0000-0000-0000B50C0000}"/>
    <cellStyle name="20% - 강조색3" xfId="860" xr:uid="{00000000-0005-0000-0000-0000B60C0000}"/>
    <cellStyle name="20% - 강조색3 2" xfId="4618" xr:uid="{00000000-0005-0000-0000-0000B70C0000}"/>
    <cellStyle name="20% - 강조색3 3" xfId="3172" xr:uid="{00000000-0005-0000-0000-0000B80C0000}"/>
    <cellStyle name="20% - 강조색3 4" xfId="5714" xr:uid="{00000000-0005-0000-0000-0000B90C0000}"/>
    <cellStyle name="20% - 강조색4" xfId="861" xr:uid="{00000000-0005-0000-0000-0000BA0C0000}"/>
    <cellStyle name="20% - 강조색4 2" xfId="4619" xr:uid="{00000000-0005-0000-0000-0000BB0C0000}"/>
    <cellStyle name="20% - 강조색4 3" xfId="3173" xr:uid="{00000000-0005-0000-0000-0000BC0C0000}"/>
    <cellStyle name="20% - 강조색4 4" xfId="5713" xr:uid="{00000000-0005-0000-0000-0000BD0C0000}"/>
    <cellStyle name="20% - 강조색5" xfId="862" xr:uid="{00000000-0005-0000-0000-0000BE0C0000}"/>
    <cellStyle name="20% - 강조색5 2" xfId="4620" xr:uid="{00000000-0005-0000-0000-0000BF0C0000}"/>
    <cellStyle name="20% - 강조색5 3" xfId="3174" xr:uid="{00000000-0005-0000-0000-0000C00C0000}"/>
    <cellStyle name="20% - 강조색5 4" xfId="5712" xr:uid="{00000000-0005-0000-0000-0000C10C0000}"/>
    <cellStyle name="20% - 강조색6" xfId="863" xr:uid="{00000000-0005-0000-0000-0000C20C0000}"/>
    <cellStyle name="20% - 강조색6 2" xfId="4621" xr:uid="{00000000-0005-0000-0000-0000C30C0000}"/>
    <cellStyle name="20% - 강조색6 3" xfId="3175" xr:uid="{00000000-0005-0000-0000-0000C40C0000}"/>
    <cellStyle name="20% - 강조색6 4" xfId="5711" xr:uid="{00000000-0005-0000-0000-0000C50C0000}"/>
    <cellStyle name="20% - 輔色1 2" xfId="1910" xr:uid="{00000000-0005-0000-0000-0000C60C0000}"/>
    <cellStyle name="20% - 輔色1 2 2" xfId="6153" xr:uid="{00000000-0005-0000-0000-0000C70C0000}"/>
    <cellStyle name="20% - 輔色2 2" xfId="1911" xr:uid="{00000000-0005-0000-0000-0000C80C0000}"/>
    <cellStyle name="20% - 輔色2 2 2" xfId="6574" xr:uid="{00000000-0005-0000-0000-0000C90C0000}"/>
    <cellStyle name="20% - 輔色3 2" xfId="1912" xr:uid="{00000000-0005-0000-0000-0000CA0C0000}"/>
    <cellStyle name="20% - 輔色3 2 2" xfId="5317" xr:uid="{00000000-0005-0000-0000-0000CB0C0000}"/>
    <cellStyle name="20% - 輔色4 2" xfId="1913" xr:uid="{00000000-0005-0000-0000-0000CC0C0000}"/>
    <cellStyle name="20% - 輔色4 2 2" xfId="6150" xr:uid="{00000000-0005-0000-0000-0000CD0C0000}"/>
    <cellStyle name="20% - 輔色5 2" xfId="1914" xr:uid="{00000000-0005-0000-0000-0000CE0C0000}"/>
    <cellStyle name="20% - 輔色5 2 2" xfId="6573" xr:uid="{00000000-0005-0000-0000-0000CF0C0000}"/>
    <cellStyle name="20% - 輔色6 2" xfId="1915" xr:uid="{00000000-0005-0000-0000-0000D00C0000}"/>
    <cellStyle name="20% - 輔色6 2 2" xfId="5316" xr:uid="{00000000-0005-0000-0000-0000D10C0000}"/>
    <cellStyle name="20% - 强调文字颜色 1" xfId="864" xr:uid="{00000000-0005-0000-0000-0000D20C0000}"/>
    <cellStyle name="20% - 强调文字颜色 1 2" xfId="865" xr:uid="{00000000-0005-0000-0000-0000D30C0000}"/>
    <cellStyle name="20% - 强调文字颜色 1 2 2" xfId="4622" xr:uid="{00000000-0005-0000-0000-0000D40C0000}"/>
    <cellStyle name="20% - 强调文字颜色 1 2 3" xfId="3177" xr:uid="{00000000-0005-0000-0000-0000D50C0000}"/>
    <cellStyle name="20% - 强调文字颜色 1 2 4" xfId="5710" xr:uid="{00000000-0005-0000-0000-0000D60C0000}"/>
    <cellStyle name="20% - 强调文字颜色 1 2 5" xfId="1916" xr:uid="{00000000-0005-0000-0000-0000D70C0000}"/>
    <cellStyle name="20% - 强调文字颜色 1 3" xfId="1757" xr:uid="{00000000-0005-0000-0000-0000D80C0000}"/>
    <cellStyle name="20% - 强调文字颜色 1 3 2" xfId="4623" xr:uid="{00000000-0005-0000-0000-0000D90C0000}"/>
    <cellStyle name="20% - 强调文字颜色 1 3 3" xfId="3176" xr:uid="{00000000-0005-0000-0000-0000DA0C0000}"/>
    <cellStyle name="20% - 强调文字颜色 1 3 4" xfId="5709" xr:uid="{00000000-0005-0000-0000-0000DB0C0000}"/>
    <cellStyle name="20% - 强调文字颜色 1 3 5" xfId="1917" xr:uid="{00000000-0005-0000-0000-0000DC0C0000}"/>
    <cellStyle name="20% - 强调文字颜色 1 4" xfId="1744" xr:uid="{00000000-0005-0000-0000-0000DD0C0000}"/>
    <cellStyle name="20% - 强调文字颜色 2" xfId="866" xr:uid="{00000000-0005-0000-0000-0000DE0C0000}"/>
    <cellStyle name="20% - 强调文字颜色 2 2" xfId="867" xr:uid="{00000000-0005-0000-0000-0000DF0C0000}"/>
    <cellStyle name="20% - 强调文字颜色 2 2 2" xfId="4624" xr:uid="{00000000-0005-0000-0000-0000E00C0000}"/>
    <cellStyle name="20% - 强调文字颜色 2 2 3" xfId="3179" xr:uid="{00000000-0005-0000-0000-0000E10C0000}"/>
    <cellStyle name="20% - 强调文字颜色 2 2 4" xfId="6368" xr:uid="{00000000-0005-0000-0000-0000E20C0000}"/>
    <cellStyle name="20% - 强调文字颜色 2 2 5" xfId="1918" xr:uid="{00000000-0005-0000-0000-0000E30C0000}"/>
    <cellStyle name="20% - 强调文字颜色 2 3" xfId="1758" xr:uid="{00000000-0005-0000-0000-0000E40C0000}"/>
    <cellStyle name="20% - 强调文字颜色 2 3 2" xfId="4625" xr:uid="{00000000-0005-0000-0000-0000E50C0000}"/>
    <cellStyle name="20% - 强调文字颜色 2 3 3" xfId="3178" xr:uid="{00000000-0005-0000-0000-0000E60C0000}"/>
    <cellStyle name="20% - 强调文字颜色 2 3 4" xfId="6791" xr:uid="{00000000-0005-0000-0000-0000E70C0000}"/>
    <cellStyle name="20% - 强调文字颜色 2 3 5" xfId="1919" xr:uid="{00000000-0005-0000-0000-0000E80C0000}"/>
    <cellStyle name="20% - 强调文字颜色 2 4" xfId="1743" xr:uid="{00000000-0005-0000-0000-0000E90C0000}"/>
    <cellStyle name="20% - 强调文字颜色 3" xfId="868" xr:uid="{00000000-0005-0000-0000-0000EA0C0000}"/>
    <cellStyle name="20% - 强调文字颜色 3 2" xfId="869" xr:uid="{00000000-0005-0000-0000-0000EB0C0000}"/>
    <cellStyle name="20% - 强调文字颜色 3 2 2" xfId="4626" xr:uid="{00000000-0005-0000-0000-0000EC0C0000}"/>
    <cellStyle name="20% - 强调文字颜色 3 2 3" xfId="3181" xr:uid="{00000000-0005-0000-0000-0000ED0C0000}"/>
    <cellStyle name="20% - 强调文字颜色 3 2 4" xfId="6371" xr:uid="{00000000-0005-0000-0000-0000EE0C0000}"/>
    <cellStyle name="20% - 强调文字颜色 3 2 5" xfId="1920" xr:uid="{00000000-0005-0000-0000-0000EF0C0000}"/>
    <cellStyle name="20% - 强调文字颜色 3 3" xfId="1759" xr:uid="{00000000-0005-0000-0000-0000F00C0000}"/>
    <cellStyle name="20% - 强调文字颜色 3 3 2" xfId="4627" xr:uid="{00000000-0005-0000-0000-0000F10C0000}"/>
    <cellStyle name="20% - 强调文字颜色 3 3 3" xfId="3180" xr:uid="{00000000-0005-0000-0000-0000F20C0000}"/>
    <cellStyle name="20% - 强调文字颜色 3 3 4" xfId="6795" xr:uid="{00000000-0005-0000-0000-0000F30C0000}"/>
    <cellStyle name="20% - 强调文字颜色 3 3 5" xfId="1921" xr:uid="{00000000-0005-0000-0000-0000F40C0000}"/>
    <cellStyle name="20% - 强调文字颜色 3 4" xfId="1742" xr:uid="{00000000-0005-0000-0000-0000F50C0000}"/>
    <cellStyle name="20% - 强调文字颜色 4" xfId="870" xr:uid="{00000000-0005-0000-0000-0000F60C0000}"/>
    <cellStyle name="20% - 强调文字颜色 4 2" xfId="871" xr:uid="{00000000-0005-0000-0000-0000F70C0000}"/>
    <cellStyle name="20% - 强调文字颜色 4 2 2" xfId="4628" xr:uid="{00000000-0005-0000-0000-0000F80C0000}"/>
    <cellStyle name="20% - 强调文字颜色 4 2 3" xfId="3183" xr:uid="{00000000-0005-0000-0000-0000F90C0000}"/>
    <cellStyle name="20% - 强调文字颜色 4 2 4" xfId="5708" xr:uid="{00000000-0005-0000-0000-0000FA0C0000}"/>
    <cellStyle name="20% - 强调文字颜色 4 2 5" xfId="1922" xr:uid="{00000000-0005-0000-0000-0000FB0C0000}"/>
    <cellStyle name="20% - 强调文字颜色 4 3" xfId="1760" xr:uid="{00000000-0005-0000-0000-0000FC0C0000}"/>
    <cellStyle name="20% - 强调文字颜色 4 3 2" xfId="4629" xr:uid="{00000000-0005-0000-0000-0000FD0C0000}"/>
    <cellStyle name="20% - 强调文字颜色 4 3 3" xfId="3182" xr:uid="{00000000-0005-0000-0000-0000FE0C0000}"/>
    <cellStyle name="20% - 强调文字颜色 4 3 4" xfId="6370" xr:uid="{00000000-0005-0000-0000-0000FF0C0000}"/>
    <cellStyle name="20% - 强调文字颜色 4 3 5" xfId="1923" xr:uid="{00000000-0005-0000-0000-0000000D0000}"/>
    <cellStyle name="20% - 强调文字颜色 4 4" xfId="1741" xr:uid="{00000000-0005-0000-0000-0000010D0000}"/>
    <cellStyle name="20% - 强调文字颜色 5" xfId="872" xr:uid="{00000000-0005-0000-0000-0000020D0000}"/>
    <cellStyle name="20% - 强调文字颜色 5 2" xfId="873" xr:uid="{00000000-0005-0000-0000-0000030D0000}"/>
    <cellStyle name="20% - 强调文字颜色 5 2 2" xfId="4630" xr:uid="{00000000-0005-0000-0000-0000040D0000}"/>
    <cellStyle name="20% - 强调文字颜色 5 2 3" xfId="3185" xr:uid="{00000000-0005-0000-0000-0000050D0000}"/>
    <cellStyle name="20% - 强调文字颜色 5 2 4" xfId="6794" xr:uid="{00000000-0005-0000-0000-0000060D0000}"/>
    <cellStyle name="20% - 强调文字颜色 5 2 5" xfId="1924" xr:uid="{00000000-0005-0000-0000-0000070D0000}"/>
    <cellStyle name="20% - 强调文字颜色 5 3" xfId="1761" xr:uid="{00000000-0005-0000-0000-0000080D0000}"/>
    <cellStyle name="20% - 强调文字颜色 5 3 2" xfId="4631" xr:uid="{00000000-0005-0000-0000-0000090D0000}"/>
    <cellStyle name="20% - 强调文字颜色 5 3 3" xfId="3184" xr:uid="{00000000-0005-0000-0000-00000A0D0000}"/>
    <cellStyle name="20% - 强调文字颜色 5 3 4" xfId="5707" xr:uid="{00000000-0005-0000-0000-00000B0D0000}"/>
    <cellStyle name="20% - 强调文字颜色 5 3 5" xfId="1925" xr:uid="{00000000-0005-0000-0000-00000C0D0000}"/>
    <cellStyle name="20% - 强调文字颜色 5 4" xfId="1740" xr:uid="{00000000-0005-0000-0000-00000D0D0000}"/>
    <cellStyle name="20% - 强调文字颜色 6" xfId="874" xr:uid="{00000000-0005-0000-0000-00000E0D0000}"/>
    <cellStyle name="20% - 强调文字颜色 6 2" xfId="875" xr:uid="{00000000-0005-0000-0000-00000F0D0000}"/>
    <cellStyle name="20% - 强调文字颜色 6 2 2" xfId="4632" xr:uid="{00000000-0005-0000-0000-0000100D0000}"/>
    <cellStyle name="20% - 强调文字颜色 6 2 3" xfId="3187" xr:uid="{00000000-0005-0000-0000-0000110D0000}"/>
    <cellStyle name="20% - 强调文字颜色 6 2 4" xfId="6369" xr:uid="{00000000-0005-0000-0000-0000120D0000}"/>
    <cellStyle name="20% - 强调文字颜色 6 2 5" xfId="1926" xr:uid="{00000000-0005-0000-0000-0000130D0000}"/>
    <cellStyle name="20% - 强调文字颜色 6 3" xfId="1762" xr:uid="{00000000-0005-0000-0000-0000140D0000}"/>
    <cellStyle name="20% - 强调文字颜色 6 3 2" xfId="4633" xr:uid="{00000000-0005-0000-0000-0000150D0000}"/>
    <cellStyle name="20% - 强调文字颜色 6 3 3" xfId="3186" xr:uid="{00000000-0005-0000-0000-0000160D0000}"/>
    <cellStyle name="20% - 强调文字颜色 6 3 4" xfId="6793" xr:uid="{00000000-0005-0000-0000-0000170D0000}"/>
    <cellStyle name="20% - 强调文字颜色 6 3 5" xfId="1927" xr:uid="{00000000-0005-0000-0000-0000180D0000}"/>
    <cellStyle name="20% - 强调文字颜色 6 4" xfId="1739" xr:uid="{00000000-0005-0000-0000-0000190D0000}"/>
    <cellStyle name="³f¹ô [0]_2311" xfId="876" xr:uid="{00000000-0005-0000-0000-00001A0D0000}"/>
    <cellStyle name="³f¹ô_2311" xfId="877" xr:uid="{00000000-0005-0000-0000-00001B0D0000}"/>
    <cellStyle name="40% - ??文字?色 1" xfId="878" xr:uid="{00000000-0005-0000-0000-00001C0D0000}"/>
    <cellStyle name="40% - ??文字?色 1 2" xfId="879" xr:uid="{00000000-0005-0000-0000-00001D0D0000}"/>
    <cellStyle name="40% - ??文字?色 1 2 2" xfId="4635" xr:uid="{00000000-0005-0000-0000-00001E0D0000}"/>
    <cellStyle name="40% - ??文字?色 1 2 3" xfId="3189" xr:uid="{00000000-0005-0000-0000-00001F0D0000}"/>
    <cellStyle name="40% - ??文字?色 1 2 4" xfId="5706" xr:uid="{00000000-0005-0000-0000-0000200D0000}"/>
    <cellStyle name="40% - ??文字?色 1 3" xfId="4634" xr:uid="{00000000-0005-0000-0000-0000210D0000}"/>
    <cellStyle name="40% - ??文字?色 1 4" xfId="3188" xr:uid="{00000000-0005-0000-0000-0000220D0000}"/>
    <cellStyle name="40% - ??文字?色 1 5" xfId="6792" xr:uid="{00000000-0005-0000-0000-0000230D0000}"/>
    <cellStyle name="40% - ??文字?色 2" xfId="880" xr:uid="{00000000-0005-0000-0000-0000240D0000}"/>
    <cellStyle name="40% - ??文字?色 2 2" xfId="881" xr:uid="{00000000-0005-0000-0000-0000250D0000}"/>
    <cellStyle name="40% - ??文字?色 2 2 2" xfId="4637" xr:uid="{00000000-0005-0000-0000-0000260D0000}"/>
    <cellStyle name="40% - ??文字?色 2 2 3" xfId="3191" xr:uid="{00000000-0005-0000-0000-0000270D0000}"/>
    <cellStyle name="40% - ??文字?色 2 2 4" xfId="5704" xr:uid="{00000000-0005-0000-0000-0000280D0000}"/>
    <cellStyle name="40% - ??文字?色 2 3" xfId="4636" xr:uid="{00000000-0005-0000-0000-0000290D0000}"/>
    <cellStyle name="40% - ??文字?色 2 4" xfId="3190" xr:uid="{00000000-0005-0000-0000-00002A0D0000}"/>
    <cellStyle name="40% - ??文字?色 2 5" xfId="5705" xr:uid="{00000000-0005-0000-0000-00002B0D0000}"/>
    <cellStyle name="40% - ??文字?色 3" xfId="882" xr:uid="{00000000-0005-0000-0000-00002C0D0000}"/>
    <cellStyle name="40% - ??文字?色 3 2" xfId="883" xr:uid="{00000000-0005-0000-0000-00002D0D0000}"/>
    <cellStyle name="40% - ??文字?色 3 2 2" xfId="4639" xr:uid="{00000000-0005-0000-0000-00002E0D0000}"/>
    <cellStyle name="40% - ??文字?色 3 2 3" xfId="3193" xr:uid="{00000000-0005-0000-0000-00002F0D0000}"/>
    <cellStyle name="40% - ??文字?色 3 2 4" xfId="5702" xr:uid="{00000000-0005-0000-0000-0000300D0000}"/>
    <cellStyle name="40% - ??文字?色 3 3" xfId="4638" xr:uid="{00000000-0005-0000-0000-0000310D0000}"/>
    <cellStyle name="40% - ??文字?色 3 4" xfId="3192" xr:uid="{00000000-0005-0000-0000-0000320D0000}"/>
    <cellStyle name="40% - ??文字?色 3 5" xfId="5703" xr:uid="{00000000-0005-0000-0000-0000330D0000}"/>
    <cellStyle name="40% - ??文字?色 4" xfId="884" xr:uid="{00000000-0005-0000-0000-0000340D0000}"/>
    <cellStyle name="40% - ??文字?色 4 2" xfId="885" xr:uid="{00000000-0005-0000-0000-0000350D0000}"/>
    <cellStyle name="40% - ??文字?色 4 2 2" xfId="4641" xr:uid="{00000000-0005-0000-0000-0000360D0000}"/>
    <cellStyle name="40% - ??文字?色 4 2 3" xfId="3195" xr:uid="{00000000-0005-0000-0000-0000370D0000}"/>
    <cellStyle name="40% - ??文字?色 4 2 4" xfId="6790" xr:uid="{00000000-0005-0000-0000-0000380D0000}"/>
    <cellStyle name="40% - ??文字?色 4 3" xfId="4640" xr:uid="{00000000-0005-0000-0000-0000390D0000}"/>
    <cellStyle name="40% - ??文字?色 4 4" xfId="3194" xr:uid="{00000000-0005-0000-0000-00003A0D0000}"/>
    <cellStyle name="40% - ??文字?色 4 5" xfId="6367" xr:uid="{00000000-0005-0000-0000-00003B0D0000}"/>
    <cellStyle name="40% - ??文字?色 5" xfId="886" xr:uid="{00000000-0005-0000-0000-00003C0D0000}"/>
    <cellStyle name="40% - ??文字?色 5 2" xfId="887" xr:uid="{00000000-0005-0000-0000-00003D0D0000}"/>
    <cellStyle name="40% - ??文字?色 5 2 2" xfId="4643" xr:uid="{00000000-0005-0000-0000-00003E0D0000}"/>
    <cellStyle name="40% - ??文字?色 5 2 3" xfId="3197" xr:uid="{00000000-0005-0000-0000-00003F0D0000}"/>
    <cellStyle name="40% - ??文字?色 5 2 4" xfId="6366" xr:uid="{00000000-0005-0000-0000-0000400D0000}"/>
    <cellStyle name="40% - ??文字?色 5 3" xfId="4642" xr:uid="{00000000-0005-0000-0000-0000410D0000}"/>
    <cellStyle name="40% - ??文字?色 5 4" xfId="3196" xr:uid="{00000000-0005-0000-0000-0000420D0000}"/>
    <cellStyle name="40% - ??文字?色 5 5" xfId="5701" xr:uid="{00000000-0005-0000-0000-0000430D0000}"/>
    <cellStyle name="40% - ??文字?色 6" xfId="888" xr:uid="{00000000-0005-0000-0000-0000440D0000}"/>
    <cellStyle name="40% - ??文字?色 6 2" xfId="889" xr:uid="{00000000-0005-0000-0000-0000450D0000}"/>
    <cellStyle name="40% - ??文字?色 6 2 2" xfId="4645" xr:uid="{00000000-0005-0000-0000-0000460D0000}"/>
    <cellStyle name="40% - ??文字?色 6 2 3" xfId="3199" xr:uid="{00000000-0005-0000-0000-0000470D0000}"/>
    <cellStyle name="40% - ??文字?色 6 2 4" xfId="5700" xr:uid="{00000000-0005-0000-0000-0000480D0000}"/>
    <cellStyle name="40% - ??文字?色 6 3" xfId="4644" xr:uid="{00000000-0005-0000-0000-0000490D0000}"/>
    <cellStyle name="40% - ??文字?色 6 4" xfId="3198" xr:uid="{00000000-0005-0000-0000-00004A0D0000}"/>
    <cellStyle name="40% - ??文字?色 6 5" xfId="6789" xr:uid="{00000000-0005-0000-0000-00004B0D0000}"/>
    <cellStyle name="40% - Accent1 2" xfId="890" xr:uid="{00000000-0005-0000-0000-00004C0D0000}"/>
    <cellStyle name="40% - Accent1 2 2" xfId="891" xr:uid="{00000000-0005-0000-0000-00004D0D0000}"/>
    <cellStyle name="40% - Accent1 2 2 2" xfId="4647" xr:uid="{00000000-0005-0000-0000-00004E0D0000}"/>
    <cellStyle name="40% - Accent1 2 2 3" xfId="3201" xr:uid="{00000000-0005-0000-0000-00004F0D0000}"/>
    <cellStyle name="40% - Accent1 2 2 4" xfId="6788" xr:uid="{00000000-0005-0000-0000-0000500D0000}"/>
    <cellStyle name="40% - Accent1 2 2 5" xfId="1764" xr:uid="{00000000-0005-0000-0000-0000510D0000}"/>
    <cellStyle name="40% - Accent1 2 3" xfId="4646" xr:uid="{00000000-0005-0000-0000-0000520D0000}"/>
    <cellStyle name="40% - Accent1 2 4" xfId="3200" xr:uid="{00000000-0005-0000-0000-0000530D0000}"/>
    <cellStyle name="40% - Accent1 2 5" xfId="6365" xr:uid="{00000000-0005-0000-0000-0000540D0000}"/>
    <cellStyle name="40% - Accent1 2 6" xfId="1763" xr:uid="{00000000-0005-0000-0000-0000550D0000}"/>
    <cellStyle name="40% - Accent2 2" xfId="892" xr:uid="{00000000-0005-0000-0000-0000560D0000}"/>
    <cellStyle name="40% - Accent2 2 2" xfId="893" xr:uid="{00000000-0005-0000-0000-0000570D0000}"/>
    <cellStyle name="40% - Accent2 2 2 2" xfId="4649" xr:uid="{00000000-0005-0000-0000-0000580D0000}"/>
    <cellStyle name="40% - Accent2 2 2 3" xfId="3203" xr:uid="{00000000-0005-0000-0000-0000590D0000}"/>
    <cellStyle name="40% - Accent2 2 2 4" xfId="6364" xr:uid="{00000000-0005-0000-0000-00005A0D0000}"/>
    <cellStyle name="40% - Accent2 2 2 5" xfId="1766" xr:uid="{00000000-0005-0000-0000-00005B0D0000}"/>
    <cellStyle name="40% - Accent2 2 3" xfId="4648" xr:uid="{00000000-0005-0000-0000-00005C0D0000}"/>
    <cellStyle name="40% - Accent2 2 4" xfId="3202" xr:uid="{00000000-0005-0000-0000-00005D0D0000}"/>
    <cellStyle name="40% - Accent2 2 5" xfId="5699" xr:uid="{00000000-0005-0000-0000-00005E0D0000}"/>
    <cellStyle name="40% - Accent2 2 6" xfId="1765" xr:uid="{00000000-0005-0000-0000-00005F0D0000}"/>
    <cellStyle name="40% - Accent3 2" xfId="894" xr:uid="{00000000-0005-0000-0000-0000600D0000}"/>
    <cellStyle name="40% - Accent3 2 2" xfId="895" xr:uid="{00000000-0005-0000-0000-0000610D0000}"/>
    <cellStyle name="40% - Accent3 2 2 2" xfId="4651" xr:uid="{00000000-0005-0000-0000-0000620D0000}"/>
    <cellStyle name="40% - Accent3 2 2 3" xfId="3205" xr:uid="{00000000-0005-0000-0000-0000630D0000}"/>
    <cellStyle name="40% - Accent3 2 2 4" xfId="5698" xr:uid="{00000000-0005-0000-0000-0000640D0000}"/>
    <cellStyle name="40% - Accent3 2 2 5" xfId="1768" xr:uid="{00000000-0005-0000-0000-0000650D0000}"/>
    <cellStyle name="40% - Accent3 2 3" xfId="4650" xr:uid="{00000000-0005-0000-0000-0000660D0000}"/>
    <cellStyle name="40% - Accent3 2 4" xfId="3204" xr:uid="{00000000-0005-0000-0000-0000670D0000}"/>
    <cellStyle name="40% - Accent3 2 5" xfId="6787" xr:uid="{00000000-0005-0000-0000-0000680D0000}"/>
    <cellStyle name="40% - Accent3 2 6" xfId="1767" xr:uid="{00000000-0005-0000-0000-0000690D0000}"/>
    <cellStyle name="40% - Accent4 2" xfId="896" xr:uid="{00000000-0005-0000-0000-00006A0D0000}"/>
    <cellStyle name="40% - Accent4 2 2" xfId="897" xr:uid="{00000000-0005-0000-0000-00006B0D0000}"/>
    <cellStyle name="40% - Accent4 2 2 2" xfId="4653" xr:uid="{00000000-0005-0000-0000-00006C0D0000}"/>
    <cellStyle name="40% - Accent4 2 2 3" xfId="3207" xr:uid="{00000000-0005-0000-0000-00006D0D0000}"/>
    <cellStyle name="40% - Accent4 2 2 4" xfId="6786" xr:uid="{00000000-0005-0000-0000-00006E0D0000}"/>
    <cellStyle name="40% - Accent4 2 2 5" xfId="1770" xr:uid="{00000000-0005-0000-0000-00006F0D0000}"/>
    <cellStyle name="40% - Accent4 2 3" xfId="4652" xr:uid="{00000000-0005-0000-0000-0000700D0000}"/>
    <cellStyle name="40% - Accent4 2 4" xfId="3206" xr:uid="{00000000-0005-0000-0000-0000710D0000}"/>
    <cellStyle name="40% - Accent4 2 5" xfId="6363" xr:uid="{00000000-0005-0000-0000-0000720D0000}"/>
    <cellStyle name="40% - Accent4 2 6" xfId="1769" xr:uid="{00000000-0005-0000-0000-0000730D0000}"/>
    <cellStyle name="40% - Accent5 2" xfId="898" xr:uid="{00000000-0005-0000-0000-0000740D0000}"/>
    <cellStyle name="40% - Accent5 2 2" xfId="899" xr:uid="{00000000-0005-0000-0000-0000750D0000}"/>
    <cellStyle name="40% - Accent5 2 2 2" xfId="4655" xr:uid="{00000000-0005-0000-0000-0000760D0000}"/>
    <cellStyle name="40% - Accent5 2 2 3" xfId="3209" xr:uid="{00000000-0005-0000-0000-0000770D0000}"/>
    <cellStyle name="40% - Accent5 2 2 4" xfId="6362" xr:uid="{00000000-0005-0000-0000-0000780D0000}"/>
    <cellStyle name="40% - Accent5 2 2 5" xfId="1772" xr:uid="{00000000-0005-0000-0000-0000790D0000}"/>
    <cellStyle name="40% - Accent5 2 3" xfId="4654" xr:uid="{00000000-0005-0000-0000-00007A0D0000}"/>
    <cellStyle name="40% - Accent5 2 4" xfId="3208" xr:uid="{00000000-0005-0000-0000-00007B0D0000}"/>
    <cellStyle name="40% - Accent5 2 5" xfId="5697" xr:uid="{00000000-0005-0000-0000-00007C0D0000}"/>
    <cellStyle name="40% - Accent5 2 6" xfId="1771" xr:uid="{00000000-0005-0000-0000-00007D0D0000}"/>
    <cellStyle name="40% - Accent6 2" xfId="900" xr:uid="{00000000-0005-0000-0000-00007E0D0000}"/>
    <cellStyle name="40% - Accent6 2 2" xfId="901" xr:uid="{00000000-0005-0000-0000-00007F0D0000}"/>
    <cellStyle name="40% - Accent6 2 2 2" xfId="4657" xr:uid="{00000000-0005-0000-0000-0000800D0000}"/>
    <cellStyle name="40% - Accent6 2 2 3" xfId="3211" xr:uid="{00000000-0005-0000-0000-0000810D0000}"/>
    <cellStyle name="40% - Accent6 2 2 4" xfId="5696" xr:uid="{00000000-0005-0000-0000-0000820D0000}"/>
    <cellStyle name="40% - Accent6 2 2 5" xfId="1774" xr:uid="{00000000-0005-0000-0000-0000830D0000}"/>
    <cellStyle name="40% - Accent6 2 3" xfId="4656" xr:uid="{00000000-0005-0000-0000-0000840D0000}"/>
    <cellStyle name="40% - Accent6 2 4" xfId="3210" xr:uid="{00000000-0005-0000-0000-0000850D0000}"/>
    <cellStyle name="40% - Accent6 2 5" xfId="6785" xr:uid="{00000000-0005-0000-0000-0000860D0000}"/>
    <cellStyle name="40% - Accent6 2 6" xfId="1773" xr:uid="{00000000-0005-0000-0000-0000870D0000}"/>
    <cellStyle name="40% - Akzent1" xfId="902" xr:uid="{00000000-0005-0000-0000-0000880D0000}"/>
    <cellStyle name="40% - Akzent1 2" xfId="4658" xr:uid="{00000000-0005-0000-0000-0000890D0000}"/>
    <cellStyle name="40% - Akzent1 3" xfId="3212" xr:uid="{00000000-0005-0000-0000-00008A0D0000}"/>
    <cellStyle name="40% - Akzent1 4" xfId="6360" xr:uid="{00000000-0005-0000-0000-00008B0D0000}"/>
    <cellStyle name="40% - Akzent2" xfId="903" xr:uid="{00000000-0005-0000-0000-00008C0D0000}"/>
    <cellStyle name="40% - Akzent2 2" xfId="4659" xr:uid="{00000000-0005-0000-0000-00008D0D0000}"/>
    <cellStyle name="40% - Akzent2 3" xfId="3213" xr:uid="{00000000-0005-0000-0000-00008E0D0000}"/>
    <cellStyle name="40% - Akzent2 4" xfId="6783" xr:uid="{00000000-0005-0000-0000-00008F0D0000}"/>
    <cellStyle name="40% - Akzent3" xfId="904" xr:uid="{00000000-0005-0000-0000-0000900D0000}"/>
    <cellStyle name="40% - Akzent3 2" xfId="4660" xr:uid="{00000000-0005-0000-0000-0000910D0000}"/>
    <cellStyle name="40% - Akzent3 3" xfId="3214" xr:uid="{00000000-0005-0000-0000-0000920D0000}"/>
    <cellStyle name="40% - Akzent3 4" xfId="6361" xr:uid="{00000000-0005-0000-0000-0000930D0000}"/>
    <cellStyle name="40% - Akzent4" xfId="905" xr:uid="{00000000-0005-0000-0000-0000940D0000}"/>
    <cellStyle name="40% - Akzent4 2" xfId="4661" xr:uid="{00000000-0005-0000-0000-0000950D0000}"/>
    <cellStyle name="40% - Akzent4 3" xfId="3215" xr:uid="{00000000-0005-0000-0000-0000960D0000}"/>
    <cellStyle name="40% - Akzent4 4" xfId="6784" xr:uid="{00000000-0005-0000-0000-0000970D0000}"/>
    <cellStyle name="40% - Akzent5" xfId="906" xr:uid="{00000000-0005-0000-0000-0000980D0000}"/>
    <cellStyle name="40% - Akzent5 2" xfId="4662" xr:uid="{00000000-0005-0000-0000-0000990D0000}"/>
    <cellStyle name="40% - Akzent5 3" xfId="3216" xr:uid="{00000000-0005-0000-0000-00009A0D0000}"/>
    <cellStyle name="40% - Akzent5 4" xfId="5695" xr:uid="{00000000-0005-0000-0000-00009B0D0000}"/>
    <cellStyle name="40% - Akzent6" xfId="907" xr:uid="{00000000-0005-0000-0000-00009C0D0000}"/>
    <cellStyle name="40% - Akzent6 2" xfId="4663" xr:uid="{00000000-0005-0000-0000-00009D0D0000}"/>
    <cellStyle name="40% - Akzent6 3" xfId="3217" xr:uid="{00000000-0005-0000-0000-00009E0D0000}"/>
    <cellStyle name="40% - Akzent6 4" xfId="5694" xr:uid="{00000000-0005-0000-0000-00009F0D0000}"/>
    <cellStyle name="40% - 강조색1" xfId="908" xr:uid="{00000000-0005-0000-0000-0000A00D0000}"/>
    <cellStyle name="40% - 강조색1 2" xfId="4664" xr:uid="{00000000-0005-0000-0000-0000A10D0000}"/>
    <cellStyle name="40% - 강조색1 3" xfId="3218" xr:uid="{00000000-0005-0000-0000-0000A20D0000}"/>
    <cellStyle name="40% - 강조색1 4" xfId="6359" xr:uid="{00000000-0005-0000-0000-0000A30D0000}"/>
    <cellStyle name="40% - 강조색2" xfId="909" xr:uid="{00000000-0005-0000-0000-0000A40D0000}"/>
    <cellStyle name="40% - 강조색2 2" xfId="4665" xr:uid="{00000000-0005-0000-0000-0000A50D0000}"/>
    <cellStyle name="40% - 강조색2 3" xfId="3219" xr:uid="{00000000-0005-0000-0000-0000A60D0000}"/>
    <cellStyle name="40% - 강조색2 4" xfId="6782" xr:uid="{00000000-0005-0000-0000-0000A70D0000}"/>
    <cellStyle name="40% - 강조색3" xfId="910" xr:uid="{00000000-0005-0000-0000-0000A80D0000}"/>
    <cellStyle name="40% - 강조색3 2" xfId="4666" xr:uid="{00000000-0005-0000-0000-0000A90D0000}"/>
    <cellStyle name="40% - 강조색3 3" xfId="3220" xr:uid="{00000000-0005-0000-0000-0000AA0D0000}"/>
    <cellStyle name="40% - 강조색3 4" xfId="5693" xr:uid="{00000000-0005-0000-0000-0000AB0D0000}"/>
    <cellStyle name="40% - 강조색4" xfId="911" xr:uid="{00000000-0005-0000-0000-0000AC0D0000}"/>
    <cellStyle name="40% - 강조색4 2" xfId="4667" xr:uid="{00000000-0005-0000-0000-0000AD0D0000}"/>
    <cellStyle name="40% - 강조색4 3" xfId="3221" xr:uid="{00000000-0005-0000-0000-0000AE0D0000}"/>
    <cellStyle name="40% - 강조색4 4" xfId="6358" xr:uid="{00000000-0005-0000-0000-0000AF0D0000}"/>
    <cellStyle name="40% - 강조색5" xfId="912" xr:uid="{00000000-0005-0000-0000-0000B00D0000}"/>
    <cellStyle name="40% - 강조색5 2" xfId="4668" xr:uid="{00000000-0005-0000-0000-0000B10D0000}"/>
    <cellStyle name="40% - 강조색5 3" xfId="3222" xr:uid="{00000000-0005-0000-0000-0000B20D0000}"/>
    <cellStyle name="40% - 강조색5 4" xfId="6781" xr:uid="{00000000-0005-0000-0000-0000B30D0000}"/>
    <cellStyle name="40% - 강조색6" xfId="913" xr:uid="{00000000-0005-0000-0000-0000B40D0000}"/>
    <cellStyle name="40% - 강조색6 2" xfId="4669" xr:uid="{00000000-0005-0000-0000-0000B50D0000}"/>
    <cellStyle name="40% - 강조색6 3" xfId="3223" xr:uid="{00000000-0005-0000-0000-0000B60D0000}"/>
    <cellStyle name="40% - 강조색6 4" xfId="5692" xr:uid="{00000000-0005-0000-0000-0000B70D0000}"/>
    <cellStyle name="40% - 輔色1 2" xfId="1928" xr:uid="{00000000-0005-0000-0000-0000B80D0000}"/>
    <cellStyle name="40% - 輔色1 2 2" xfId="6151" xr:uid="{00000000-0005-0000-0000-0000B90D0000}"/>
    <cellStyle name="40% - 輔色2 2" xfId="1929" xr:uid="{00000000-0005-0000-0000-0000BA0D0000}"/>
    <cellStyle name="40% - 輔色2 2 2" xfId="6572" xr:uid="{00000000-0005-0000-0000-0000BB0D0000}"/>
    <cellStyle name="40% - 輔色3 2" xfId="1930" xr:uid="{00000000-0005-0000-0000-0000BC0D0000}"/>
    <cellStyle name="40% - 輔色3 2 2" xfId="5315" xr:uid="{00000000-0005-0000-0000-0000BD0D0000}"/>
    <cellStyle name="40% - 輔色4 2" xfId="1931" xr:uid="{00000000-0005-0000-0000-0000BE0D0000}"/>
    <cellStyle name="40% - 輔色4 2 2" xfId="6148" xr:uid="{00000000-0005-0000-0000-0000BF0D0000}"/>
    <cellStyle name="40% - 輔色5 2" xfId="1932" xr:uid="{00000000-0005-0000-0000-0000C00D0000}"/>
    <cellStyle name="40% - 輔色5 2 2" xfId="6571" xr:uid="{00000000-0005-0000-0000-0000C10D0000}"/>
    <cellStyle name="40% - 輔色6 2" xfId="1933" xr:uid="{00000000-0005-0000-0000-0000C20D0000}"/>
    <cellStyle name="40% - 輔色6 2 2" xfId="5314" xr:uid="{00000000-0005-0000-0000-0000C30D0000}"/>
    <cellStyle name="40% - 强调文字颜色 1" xfId="914" xr:uid="{00000000-0005-0000-0000-0000C40D0000}"/>
    <cellStyle name="40% - 强调文字颜色 1 2" xfId="915" xr:uid="{00000000-0005-0000-0000-0000C50D0000}"/>
    <cellStyle name="40% - 强调文字颜色 1 2 2" xfId="4670" xr:uid="{00000000-0005-0000-0000-0000C60D0000}"/>
    <cellStyle name="40% - 强调文字颜色 1 2 3" xfId="3225" xr:uid="{00000000-0005-0000-0000-0000C70D0000}"/>
    <cellStyle name="40% - 强调文字颜色 1 2 4" xfId="6357" xr:uid="{00000000-0005-0000-0000-0000C80D0000}"/>
    <cellStyle name="40% - 强调文字颜色 1 2 5" xfId="1934" xr:uid="{00000000-0005-0000-0000-0000C90D0000}"/>
    <cellStyle name="40% - 强调文字颜色 1 3" xfId="1775" xr:uid="{00000000-0005-0000-0000-0000CA0D0000}"/>
    <cellStyle name="40% - 强调文字颜色 1 3 2" xfId="4671" xr:uid="{00000000-0005-0000-0000-0000CB0D0000}"/>
    <cellStyle name="40% - 强调文字颜色 1 3 3" xfId="3224" xr:uid="{00000000-0005-0000-0000-0000CC0D0000}"/>
    <cellStyle name="40% - 强调文字颜色 1 3 4" xfId="6780" xr:uid="{00000000-0005-0000-0000-0000CD0D0000}"/>
    <cellStyle name="40% - 强调文字颜色 1 3 5" xfId="1935" xr:uid="{00000000-0005-0000-0000-0000CE0D0000}"/>
    <cellStyle name="40% - 强调文字颜色 1 4" xfId="1738" xr:uid="{00000000-0005-0000-0000-0000CF0D0000}"/>
    <cellStyle name="40% - 强调文字颜色 2" xfId="916" xr:uid="{00000000-0005-0000-0000-0000D00D0000}"/>
    <cellStyle name="40% - 强调文字颜色 2 2" xfId="917" xr:uid="{00000000-0005-0000-0000-0000D10D0000}"/>
    <cellStyle name="40% - 强调文字颜色 2 2 2" xfId="4672" xr:uid="{00000000-0005-0000-0000-0000D20D0000}"/>
    <cellStyle name="40% - 强调文字颜色 2 2 3" xfId="3227" xr:uid="{00000000-0005-0000-0000-0000D30D0000}"/>
    <cellStyle name="40% - 强调文字颜色 2 2 4" xfId="5691" xr:uid="{00000000-0005-0000-0000-0000D40D0000}"/>
    <cellStyle name="40% - 强调文字颜色 2 2 5" xfId="1936" xr:uid="{00000000-0005-0000-0000-0000D50D0000}"/>
    <cellStyle name="40% - 强调文字颜色 2 3" xfId="1776" xr:uid="{00000000-0005-0000-0000-0000D60D0000}"/>
    <cellStyle name="40% - 强调文字颜色 2 3 2" xfId="4673" xr:uid="{00000000-0005-0000-0000-0000D70D0000}"/>
    <cellStyle name="40% - 强调文字颜色 2 3 3" xfId="3226" xr:uid="{00000000-0005-0000-0000-0000D80D0000}"/>
    <cellStyle name="40% - 强调文字颜色 2 3 4" xfId="6356" xr:uid="{00000000-0005-0000-0000-0000D90D0000}"/>
    <cellStyle name="40% - 强调文字颜色 2 3 5" xfId="1937" xr:uid="{00000000-0005-0000-0000-0000DA0D0000}"/>
    <cellStyle name="40% - 强调文字颜色 2 4" xfId="1737" xr:uid="{00000000-0005-0000-0000-0000DB0D0000}"/>
    <cellStyle name="40% - 强调文字颜色 3" xfId="918" xr:uid="{00000000-0005-0000-0000-0000DC0D0000}"/>
    <cellStyle name="40% - 强调文字颜色 3 2" xfId="919" xr:uid="{00000000-0005-0000-0000-0000DD0D0000}"/>
    <cellStyle name="40% - 强调文字颜色 3 2 2" xfId="4674" xr:uid="{00000000-0005-0000-0000-0000DE0D0000}"/>
    <cellStyle name="40% - 强调文字颜色 3 2 3" xfId="3229" xr:uid="{00000000-0005-0000-0000-0000DF0D0000}"/>
    <cellStyle name="40% - 强调文字颜色 3 2 4" xfId="6779" xr:uid="{00000000-0005-0000-0000-0000E00D0000}"/>
    <cellStyle name="40% - 强调文字颜色 3 2 5" xfId="1938" xr:uid="{00000000-0005-0000-0000-0000E10D0000}"/>
    <cellStyle name="40% - 强调文字颜色 3 3" xfId="1777" xr:uid="{00000000-0005-0000-0000-0000E20D0000}"/>
    <cellStyle name="40% - 强调文字颜色 3 3 2" xfId="4675" xr:uid="{00000000-0005-0000-0000-0000E30D0000}"/>
    <cellStyle name="40% - 强调文字颜色 3 3 3" xfId="3228" xr:uid="{00000000-0005-0000-0000-0000E40D0000}"/>
    <cellStyle name="40% - 强调文字颜色 3 3 4" xfId="5690" xr:uid="{00000000-0005-0000-0000-0000E50D0000}"/>
    <cellStyle name="40% - 强调文字颜色 3 3 5" xfId="1939" xr:uid="{00000000-0005-0000-0000-0000E60D0000}"/>
    <cellStyle name="40% - 强调文字颜色 3 4" xfId="1736" xr:uid="{00000000-0005-0000-0000-0000E70D0000}"/>
    <cellStyle name="40% - 强调文字颜色 4" xfId="920" xr:uid="{00000000-0005-0000-0000-0000E80D0000}"/>
    <cellStyle name="40% - 强调文字颜色 4 2" xfId="921" xr:uid="{00000000-0005-0000-0000-0000E90D0000}"/>
    <cellStyle name="40% - 强调文字颜色 4 2 2" xfId="4676" xr:uid="{00000000-0005-0000-0000-0000EA0D0000}"/>
    <cellStyle name="40% - 强调文字颜色 4 2 3" xfId="3231" xr:uid="{00000000-0005-0000-0000-0000EB0D0000}"/>
    <cellStyle name="40% - 强调文字颜色 4 2 4" xfId="5689" xr:uid="{00000000-0005-0000-0000-0000EC0D0000}"/>
    <cellStyle name="40% - 强调文字颜色 4 2 5" xfId="1940" xr:uid="{00000000-0005-0000-0000-0000ED0D0000}"/>
    <cellStyle name="40% - 强调文字颜色 4 3" xfId="1778" xr:uid="{00000000-0005-0000-0000-0000EE0D0000}"/>
    <cellStyle name="40% - 强调文字颜色 4 3 2" xfId="4677" xr:uid="{00000000-0005-0000-0000-0000EF0D0000}"/>
    <cellStyle name="40% - 强调文字颜色 4 3 3" xfId="3230" xr:uid="{00000000-0005-0000-0000-0000F00D0000}"/>
    <cellStyle name="40% - 强调文字颜色 4 3 4" xfId="6354" xr:uid="{00000000-0005-0000-0000-0000F10D0000}"/>
    <cellStyle name="40% - 强调文字颜色 4 3 5" xfId="1941" xr:uid="{00000000-0005-0000-0000-0000F20D0000}"/>
    <cellStyle name="40% - 强调文字颜色 4 4" xfId="1735" xr:uid="{00000000-0005-0000-0000-0000F30D0000}"/>
    <cellStyle name="40% - 强调文字颜色 5" xfId="922" xr:uid="{00000000-0005-0000-0000-0000F40D0000}"/>
    <cellStyle name="40% - 强调文字颜色 5 2" xfId="923" xr:uid="{00000000-0005-0000-0000-0000F50D0000}"/>
    <cellStyle name="40% - 强调文字颜色 5 2 2" xfId="4678" xr:uid="{00000000-0005-0000-0000-0000F60D0000}"/>
    <cellStyle name="40% - 强调文字颜色 5 2 3" xfId="3233" xr:uid="{00000000-0005-0000-0000-0000F70D0000}"/>
    <cellStyle name="40% - 强调文字颜色 5 2 4" xfId="6777" xr:uid="{00000000-0005-0000-0000-0000F80D0000}"/>
    <cellStyle name="40% - 强调文字颜色 5 2 5" xfId="1942" xr:uid="{00000000-0005-0000-0000-0000F90D0000}"/>
    <cellStyle name="40% - 强调文字颜色 5 3" xfId="1779" xr:uid="{00000000-0005-0000-0000-0000FA0D0000}"/>
    <cellStyle name="40% - 强调文字颜色 5 3 2" xfId="4679" xr:uid="{00000000-0005-0000-0000-0000FB0D0000}"/>
    <cellStyle name="40% - 强调文字颜色 5 3 3" xfId="3232" xr:uid="{00000000-0005-0000-0000-0000FC0D0000}"/>
    <cellStyle name="40% - 强调文字颜色 5 3 4" xfId="6355" xr:uid="{00000000-0005-0000-0000-0000FD0D0000}"/>
    <cellStyle name="40% - 强调文字颜色 5 3 5" xfId="1943" xr:uid="{00000000-0005-0000-0000-0000FE0D0000}"/>
    <cellStyle name="40% - 强调文字颜色 5 4" xfId="1734" xr:uid="{00000000-0005-0000-0000-0000FF0D0000}"/>
    <cellStyle name="40% - 强调文字颜色 6" xfId="924" xr:uid="{00000000-0005-0000-0000-0000000E0000}"/>
    <cellStyle name="40% - 强调文字颜色 6 2" xfId="925" xr:uid="{00000000-0005-0000-0000-0000010E0000}"/>
    <cellStyle name="40% - 强调文字颜色 6 2 2" xfId="4680" xr:uid="{00000000-0005-0000-0000-0000020E0000}"/>
    <cellStyle name="40% - 强调文字颜色 6 2 3" xfId="3235" xr:uid="{00000000-0005-0000-0000-0000030E0000}"/>
    <cellStyle name="40% - 强调文字颜色 6 2 4" xfId="6778" xr:uid="{00000000-0005-0000-0000-0000040E0000}"/>
    <cellStyle name="40% - 强调文字颜色 6 2 5" xfId="1944" xr:uid="{00000000-0005-0000-0000-0000050E0000}"/>
    <cellStyle name="40% - 强调文字颜色 6 3" xfId="1780" xr:uid="{00000000-0005-0000-0000-0000060E0000}"/>
    <cellStyle name="40% - 强调文字颜色 6 3 2" xfId="4681" xr:uid="{00000000-0005-0000-0000-0000070E0000}"/>
    <cellStyle name="40% - 强调文字颜色 6 3 3" xfId="3234" xr:uid="{00000000-0005-0000-0000-0000080E0000}"/>
    <cellStyle name="40% - 强调文字颜色 6 3 4" xfId="5688" xr:uid="{00000000-0005-0000-0000-0000090E0000}"/>
    <cellStyle name="40% - 强调文字颜色 6 3 5" xfId="1945" xr:uid="{00000000-0005-0000-0000-00000A0E0000}"/>
    <cellStyle name="40% - 强调文字颜色 6 4" xfId="1733" xr:uid="{00000000-0005-0000-0000-00000B0E0000}"/>
    <cellStyle name="60% - ??文字?色 1" xfId="926" xr:uid="{00000000-0005-0000-0000-00000C0E0000}"/>
    <cellStyle name="60% - ??文字?色 1 2" xfId="927" xr:uid="{00000000-0005-0000-0000-00000D0E0000}"/>
    <cellStyle name="60% - ??文字?色 1 2 2" xfId="4683" xr:uid="{00000000-0005-0000-0000-00000E0E0000}"/>
    <cellStyle name="60% - ??文字?色 1 2 3" xfId="3237" xr:uid="{00000000-0005-0000-0000-00000F0E0000}"/>
    <cellStyle name="60% - ??文字?色 1 2 4" xfId="6353" xr:uid="{00000000-0005-0000-0000-0000100E0000}"/>
    <cellStyle name="60% - ??文字?色 1 3" xfId="4682" xr:uid="{00000000-0005-0000-0000-0000110E0000}"/>
    <cellStyle name="60% - ??文字?色 1 4" xfId="3236" xr:uid="{00000000-0005-0000-0000-0000120E0000}"/>
    <cellStyle name="60% - ??文字?色 1 5" xfId="5687" xr:uid="{00000000-0005-0000-0000-0000130E0000}"/>
    <cellStyle name="60% - ??文字?色 2" xfId="928" xr:uid="{00000000-0005-0000-0000-0000140E0000}"/>
    <cellStyle name="60% - ??文字?色 2 2" xfId="929" xr:uid="{00000000-0005-0000-0000-0000150E0000}"/>
    <cellStyle name="60% - ??文字?色 2 2 2" xfId="4685" xr:uid="{00000000-0005-0000-0000-0000160E0000}"/>
    <cellStyle name="60% - ??文字?色 2 2 3" xfId="3239" xr:uid="{00000000-0005-0000-0000-0000170E0000}"/>
    <cellStyle name="60% - ??文字?色 2 2 4" xfId="5686" xr:uid="{00000000-0005-0000-0000-0000180E0000}"/>
    <cellStyle name="60% - ??文字?色 2 3" xfId="4684" xr:uid="{00000000-0005-0000-0000-0000190E0000}"/>
    <cellStyle name="60% - ??文字?色 2 4" xfId="3238" xr:uid="{00000000-0005-0000-0000-00001A0E0000}"/>
    <cellStyle name="60% - ??文字?色 2 5" xfId="6776" xr:uid="{00000000-0005-0000-0000-00001B0E0000}"/>
    <cellStyle name="60% - ??文字?色 3" xfId="930" xr:uid="{00000000-0005-0000-0000-00001C0E0000}"/>
    <cellStyle name="60% - ??文字?色 3 2" xfId="931" xr:uid="{00000000-0005-0000-0000-00001D0E0000}"/>
    <cellStyle name="60% - ??文字?色 3 2 2" xfId="4687" xr:uid="{00000000-0005-0000-0000-00001E0E0000}"/>
    <cellStyle name="60% - ??文字?色 3 2 3" xfId="3241" xr:uid="{00000000-0005-0000-0000-00001F0E0000}"/>
    <cellStyle name="60% - ??文字?色 3 2 4" xfId="5684" xr:uid="{00000000-0005-0000-0000-0000200E0000}"/>
    <cellStyle name="60% - ??文字?色 3 3" xfId="4686" xr:uid="{00000000-0005-0000-0000-0000210E0000}"/>
    <cellStyle name="60% - ??文字?色 3 4" xfId="3240" xr:uid="{00000000-0005-0000-0000-0000220E0000}"/>
    <cellStyle name="60% - ??文字?色 3 5" xfId="5685" xr:uid="{00000000-0005-0000-0000-0000230E0000}"/>
    <cellStyle name="60% - ??文字?色 4" xfId="932" xr:uid="{00000000-0005-0000-0000-0000240E0000}"/>
    <cellStyle name="60% - ??文字?色 4 2" xfId="933" xr:uid="{00000000-0005-0000-0000-0000250E0000}"/>
    <cellStyle name="60% - ??文字?色 4 2 2" xfId="4689" xr:uid="{00000000-0005-0000-0000-0000260E0000}"/>
    <cellStyle name="60% - ??文字?色 4 2 3" xfId="3243" xr:uid="{00000000-0005-0000-0000-0000270E0000}"/>
    <cellStyle name="60% - ??文字?色 4 2 4" xfId="6775" xr:uid="{00000000-0005-0000-0000-0000280E0000}"/>
    <cellStyle name="60% - ??文字?色 4 3" xfId="4688" xr:uid="{00000000-0005-0000-0000-0000290E0000}"/>
    <cellStyle name="60% - ??文字?色 4 4" xfId="3242" xr:uid="{00000000-0005-0000-0000-00002A0E0000}"/>
    <cellStyle name="60% - ??文字?色 4 5" xfId="6352" xr:uid="{00000000-0005-0000-0000-00002B0E0000}"/>
    <cellStyle name="60% - ??文字?色 5" xfId="934" xr:uid="{00000000-0005-0000-0000-00002C0E0000}"/>
    <cellStyle name="60% - ??文字?色 5 2" xfId="935" xr:uid="{00000000-0005-0000-0000-00002D0E0000}"/>
    <cellStyle name="60% - ??文字?色 5 2 2" xfId="4691" xr:uid="{00000000-0005-0000-0000-00002E0E0000}"/>
    <cellStyle name="60% - ??文字?色 5 2 3" xfId="3245" xr:uid="{00000000-0005-0000-0000-00002F0E0000}"/>
    <cellStyle name="60% - ??文字?色 5 2 4" xfId="5682" xr:uid="{00000000-0005-0000-0000-0000300E0000}"/>
    <cellStyle name="60% - ??文字?色 5 3" xfId="4690" xr:uid="{00000000-0005-0000-0000-0000310E0000}"/>
    <cellStyle name="60% - ??文字?色 5 4" xfId="3244" xr:uid="{00000000-0005-0000-0000-0000320E0000}"/>
    <cellStyle name="60% - ??文字?色 5 5" xfId="5683" xr:uid="{00000000-0005-0000-0000-0000330E0000}"/>
    <cellStyle name="60% - ??文字?色 6" xfId="936" xr:uid="{00000000-0005-0000-0000-0000340E0000}"/>
    <cellStyle name="60% - ??文字?色 6 2" xfId="937" xr:uid="{00000000-0005-0000-0000-0000350E0000}"/>
    <cellStyle name="60% - ??文字?色 6 2 2" xfId="4693" xr:uid="{00000000-0005-0000-0000-0000360E0000}"/>
    <cellStyle name="60% - ??文字?色 6 2 3" xfId="3247" xr:uid="{00000000-0005-0000-0000-0000370E0000}"/>
    <cellStyle name="60% - ??文字?色 6 2 4" xfId="5680" xr:uid="{00000000-0005-0000-0000-0000380E0000}"/>
    <cellStyle name="60% - ??文字?色 6 3" xfId="4692" xr:uid="{00000000-0005-0000-0000-0000390E0000}"/>
    <cellStyle name="60% - ??文字?色 6 4" xfId="3246" xr:uid="{00000000-0005-0000-0000-00003A0E0000}"/>
    <cellStyle name="60% - ??文字?色 6 5" xfId="5681" xr:uid="{00000000-0005-0000-0000-00003B0E0000}"/>
    <cellStyle name="60% - Accent1 2" xfId="938" xr:uid="{00000000-0005-0000-0000-00003C0E0000}"/>
    <cellStyle name="60% - Accent1 2 2" xfId="939" xr:uid="{00000000-0005-0000-0000-00003D0E0000}"/>
    <cellStyle name="60% - Accent1 2 2 2" xfId="4695" xr:uid="{00000000-0005-0000-0000-00003E0E0000}"/>
    <cellStyle name="60% - Accent1 2 2 3" xfId="3249" xr:uid="{00000000-0005-0000-0000-00003F0E0000}"/>
    <cellStyle name="60% - Accent1 2 2 4" xfId="6774" xr:uid="{00000000-0005-0000-0000-0000400E0000}"/>
    <cellStyle name="60% - Accent1 2 3" xfId="4694" xr:uid="{00000000-0005-0000-0000-0000410E0000}"/>
    <cellStyle name="60% - Accent1 2 4" xfId="3248" xr:uid="{00000000-0005-0000-0000-0000420E0000}"/>
    <cellStyle name="60% - Accent1 2 5" xfId="6351" xr:uid="{00000000-0005-0000-0000-0000430E0000}"/>
    <cellStyle name="60% - Accent2 2" xfId="940" xr:uid="{00000000-0005-0000-0000-0000440E0000}"/>
    <cellStyle name="60% - Accent2 2 2" xfId="941" xr:uid="{00000000-0005-0000-0000-0000450E0000}"/>
    <cellStyle name="60% - Accent2 2 2 2" xfId="4697" xr:uid="{00000000-0005-0000-0000-0000460E0000}"/>
    <cellStyle name="60% - Accent2 2 2 3" xfId="3251" xr:uid="{00000000-0005-0000-0000-0000470E0000}"/>
    <cellStyle name="60% - Accent2 2 2 4" xfId="5678" xr:uid="{00000000-0005-0000-0000-0000480E0000}"/>
    <cellStyle name="60% - Accent2 2 3" xfId="4696" xr:uid="{00000000-0005-0000-0000-0000490E0000}"/>
    <cellStyle name="60% - Accent2 2 4" xfId="3250" xr:uid="{00000000-0005-0000-0000-00004A0E0000}"/>
    <cellStyle name="60% - Accent2 2 5" xfId="5679" xr:uid="{00000000-0005-0000-0000-00004B0E0000}"/>
    <cellStyle name="60% - Accent3 2" xfId="942" xr:uid="{00000000-0005-0000-0000-00004C0E0000}"/>
    <cellStyle name="60% - Accent3 2 2" xfId="943" xr:uid="{00000000-0005-0000-0000-00004D0E0000}"/>
    <cellStyle name="60% - Accent3 2 2 2" xfId="4699" xr:uid="{00000000-0005-0000-0000-00004E0E0000}"/>
    <cellStyle name="60% - Accent3 2 2 3" xfId="3253" xr:uid="{00000000-0005-0000-0000-00004F0E0000}"/>
    <cellStyle name="60% - Accent3 2 2 4" xfId="6772" xr:uid="{00000000-0005-0000-0000-0000500E0000}"/>
    <cellStyle name="60% - Accent3 2 3" xfId="4698" xr:uid="{00000000-0005-0000-0000-0000510E0000}"/>
    <cellStyle name="60% - Accent3 2 4" xfId="3252" xr:uid="{00000000-0005-0000-0000-0000520E0000}"/>
    <cellStyle name="60% - Accent3 2 5" xfId="6349" xr:uid="{00000000-0005-0000-0000-0000530E0000}"/>
    <cellStyle name="60% - Accent4 2" xfId="944" xr:uid="{00000000-0005-0000-0000-0000540E0000}"/>
    <cellStyle name="60% - Accent4 2 2" xfId="945" xr:uid="{00000000-0005-0000-0000-0000550E0000}"/>
    <cellStyle name="60% - Accent4 2 2 2" xfId="4701" xr:uid="{00000000-0005-0000-0000-0000560E0000}"/>
    <cellStyle name="60% - Accent4 2 2 3" xfId="3255" xr:uid="{00000000-0005-0000-0000-0000570E0000}"/>
    <cellStyle name="60% - Accent4 2 2 4" xfId="6773" xr:uid="{00000000-0005-0000-0000-0000580E0000}"/>
    <cellStyle name="60% - Accent4 2 3" xfId="4700" xr:uid="{00000000-0005-0000-0000-0000590E0000}"/>
    <cellStyle name="60% - Accent4 2 4" xfId="3254" xr:uid="{00000000-0005-0000-0000-00005A0E0000}"/>
    <cellStyle name="60% - Accent4 2 5" xfId="6350" xr:uid="{00000000-0005-0000-0000-00005B0E0000}"/>
    <cellStyle name="60% - Accent5 2" xfId="946" xr:uid="{00000000-0005-0000-0000-00005C0E0000}"/>
    <cellStyle name="60% - Accent5 2 2" xfId="947" xr:uid="{00000000-0005-0000-0000-00005D0E0000}"/>
    <cellStyle name="60% - Accent5 2 2 2" xfId="4703" xr:uid="{00000000-0005-0000-0000-00005E0E0000}"/>
    <cellStyle name="60% - Accent5 2 2 3" xfId="3257" xr:uid="{00000000-0005-0000-0000-00005F0E0000}"/>
    <cellStyle name="60% - Accent5 2 2 4" xfId="5676" xr:uid="{00000000-0005-0000-0000-0000600E0000}"/>
    <cellStyle name="60% - Accent5 2 3" xfId="4702" xr:uid="{00000000-0005-0000-0000-0000610E0000}"/>
    <cellStyle name="60% - Accent5 2 4" xfId="3256" xr:uid="{00000000-0005-0000-0000-0000620E0000}"/>
    <cellStyle name="60% - Accent5 2 5" xfId="5677" xr:uid="{00000000-0005-0000-0000-0000630E0000}"/>
    <cellStyle name="60% - Accent6 2" xfId="948" xr:uid="{00000000-0005-0000-0000-0000640E0000}"/>
    <cellStyle name="60% - Accent6 2 2" xfId="949" xr:uid="{00000000-0005-0000-0000-0000650E0000}"/>
    <cellStyle name="60% - Accent6 2 2 2" xfId="4705" xr:uid="{00000000-0005-0000-0000-0000660E0000}"/>
    <cellStyle name="60% - Accent6 2 2 3" xfId="3259" xr:uid="{00000000-0005-0000-0000-0000670E0000}"/>
    <cellStyle name="60% - Accent6 2 2 4" xfId="6770" xr:uid="{00000000-0005-0000-0000-0000680E0000}"/>
    <cellStyle name="60% - Accent6 2 3" xfId="4704" xr:uid="{00000000-0005-0000-0000-0000690E0000}"/>
    <cellStyle name="60% - Accent6 2 4" xfId="3258" xr:uid="{00000000-0005-0000-0000-00006A0E0000}"/>
    <cellStyle name="60% - Accent6 2 5" xfId="6347" xr:uid="{00000000-0005-0000-0000-00006B0E0000}"/>
    <cellStyle name="60% - Akzent1" xfId="950" xr:uid="{00000000-0005-0000-0000-00006C0E0000}"/>
    <cellStyle name="60% - Akzent1 2" xfId="4706" xr:uid="{00000000-0005-0000-0000-00006D0E0000}"/>
    <cellStyle name="60% - Akzent1 3" xfId="3260" xr:uid="{00000000-0005-0000-0000-00006E0E0000}"/>
    <cellStyle name="60% - Akzent1 4" xfId="6348" xr:uid="{00000000-0005-0000-0000-00006F0E0000}"/>
    <cellStyle name="60% - Akzent2" xfId="951" xr:uid="{00000000-0005-0000-0000-0000700E0000}"/>
    <cellStyle name="60% - Akzent2 2" xfId="4707" xr:uid="{00000000-0005-0000-0000-0000710E0000}"/>
    <cellStyle name="60% - Akzent2 3" xfId="3261" xr:uid="{00000000-0005-0000-0000-0000720E0000}"/>
    <cellStyle name="60% - Akzent2 4" xfId="6771" xr:uid="{00000000-0005-0000-0000-0000730E0000}"/>
    <cellStyle name="60% - Akzent3" xfId="952" xr:uid="{00000000-0005-0000-0000-0000740E0000}"/>
    <cellStyle name="60% - Akzent3 2" xfId="4708" xr:uid="{00000000-0005-0000-0000-0000750E0000}"/>
    <cellStyle name="60% - Akzent3 3" xfId="3262" xr:uid="{00000000-0005-0000-0000-0000760E0000}"/>
    <cellStyle name="60% - Akzent3 4" xfId="5675" xr:uid="{00000000-0005-0000-0000-0000770E0000}"/>
    <cellStyle name="60% - Akzent4" xfId="953" xr:uid="{00000000-0005-0000-0000-0000780E0000}"/>
    <cellStyle name="60% - Akzent4 2" xfId="4709" xr:uid="{00000000-0005-0000-0000-0000790E0000}"/>
    <cellStyle name="60% - Akzent4 3" xfId="3263" xr:uid="{00000000-0005-0000-0000-00007A0E0000}"/>
    <cellStyle name="60% - Akzent4 4" xfId="5674" xr:uid="{00000000-0005-0000-0000-00007B0E0000}"/>
    <cellStyle name="60% - Akzent5" xfId="954" xr:uid="{00000000-0005-0000-0000-00007C0E0000}"/>
    <cellStyle name="60% - Akzent5 2" xfId="4710" xr:uid="{00000000-0005-0000-0000-00007D0E0000}"/>
    <cellStyle name="60% - Akzent5 3" xfId="3264" xr:uid="{00000000-0005-0000-0000-00007E0E0000}"/>
    <cellStyle name="60% - Akzent5 4" xfId="6345" xr:uid="{00000000-0005-0000-0000-00007F0E0000}"/>
    <cellStyle name="60% - Akzent6" xfId="955" xr:uid="{00000000-0005-0000-0000-0000800E0000}"/>
    <cellStyle name="60% - Akzent6 2" xfId="4711" xr:uid="{00000000-0005-0000-0000-0000810E0000}"/>
    <cellStyle name="60% - Akzent6 3" xfId="3265" xr:uid="{00000000-0005-0000-0000-0000820E0000}"/>
    <cellStyle name="60% - Akzent6 4" xfId="6768" xr:uid="{00000000-0005-0000-0000-0000830E0000}"/>
    <cellStyle name="60% - 강조색1" xfId="956" xr:uid="{00000000-0005-0000-0000-0000840E0000}"/>
    <cellStyle name="60% - 강조색1 2" xfId="4712" xr:uid="{00000000-0005-0000-0000-0000850E0000}"/>
    <cellStyle name="60% - 강조색1 3" xfId="3266" xr:uid="{00000000-0005-0000-0000-0000860E0000}"/>
    <cellStyle name="60% - 강조색1 4" xfId="6346" xr:uid="{00000000-0005-0000-0000-0000870E0000}"/>
    <cellStyle name="60% - 강조색2" xfId="957" xr:uid="{00000000-0005-0000-0000-0000880E0000}"/>
    <cellStyle name="60% - 강조색2 2" xfId="4713" xr:uid="{00000000-0005-0000-0000-0000890E0000}"/>
    <cellStyle name="60% - 강조색2 3" xfId="3267" xr:uid="{00000000-0005-0000-0000-00008A0E0000}"/>
    <cellStyle name="60% - 강조색2 4" xfId="6769" xr:uid="{00000000-0005-0000-0000-00008B0E0000}"/>
    <cellStyle name="60% - 강조색3" xfId="958" xr:uid="{00000000-0005-0000-0000-00008C0E0000}"/>
    <cellStyle name="60% - 강조색3 2" xfId="4714" xr:uid="{00000000-0005-0000-0000-00008D0E0000}"/>
    <cellStyle name="60% - 강조색3 3" xfId="3268" xr:uid="{00000000-0005-0000-0000-00008E0E0000}"/>
    <cellStyle name="60% - 강조색3 4" xfId="5673" xr:uid="{00000000-0005-0000-0000-00008F0E0000}"/>
    <cellStyle name="60% - 강조색4" xfId="959" xr:uid="{00000000-0005-0000-0000-0000900E0000}"/>
    <cellStyle name="60% - 강조색4 2" xfId="4715" xr:uid="{00000000-0005-0000-0000-0000910E0000}"/>
    <cellStyle name="60% - 강조색4 3" xfId="3269" xr:uid="{00000000-0005-0000-0000-0000920E0000}"/>
    <cellStyle name="60% - 강조색4 4" xfId="5672" xr:uid="{00000000-0005-0000-0000-0000930E0000}"/>
    <cellStyle name="60% - 강조색5" xfId="960" xr:uid="{00000000-0005-0000-0000-0000940E0000}"/>
    <cellStyle name="60% - 강조색5 2" xfId="4716" xr:uid="{00000000-0005-0000-0000-0000950E0000}"/>
    <cellStyle name="60% - 강조색5 3" xfId="3270" xr:uid="{00000000-0005-0000-0000-0000960E0000}"/>
    <cellStyle name="60% - 강조색5 4" xfId="6343" xr:uid="{00000000-0005-0000-0000-0000970E0000}"/>
    <cellStyle name="60% - 강조색6" xfId="961" xr:uid="{00000000-0005-0000-0000-0000980E0000}"/>
    <cellStyle name="60% - 강조색6 2" xfId="4717" xr:uid="{00000000-0005-0000-0000-0000990E0000}"/>
    <cellStyle name="60% - 강조색6 3" xfId="3271" xr:uid="{00000000-0005-0000-0000-00009A0E0000}"/>
    <cellStyle name="60% - 강조색6 4" xfId="6766" xr:uid="{00000000-0005-0000-0000-00009B0E0000}"/>
    <cellStyle name="60% - 輔色1 2" xfId="1946" xr:uid="{00000000-0005-0000-0000-00009C0E0000}"/>
    <cellStyle name="60% - 輔色1 2 2" xfId="6149" xr:uid="{00000000-0005-0000-0000-00009D0E0000}"/>
    <cellStyle name="60% - 輔色2 2" xfId="1947" xr:uid="{00000000-0005-0000-0000-00009E0E0000}"/>
    <cellStyle name="60% - 輔色2 2 2" xfId="6570" xr:uid="{00000000-0005-0000-0000-00009F0E0000}"/>
    <cellStyle name="60% - 輔色3 2" xfId="1948" xr:uid="{00000000-0005-0000-0000-0000A00E0000}"/>
    <cellStyle name="60% - 輔色3 2 2" xfId="5313" xr:uid="{00000000-0005-0000-0000-0000A10E0000}"/>
    <cellStyle name="60% - 輔色4 2" xfId="1949" xr:uid="{00000000-0005-0000-0000-0000A20E0000}"/>
    <cellStyle name="60% - 輔色4 2 2" xfId="6146" xr:uid="{00000000-0005-0000-0000-0000A30E0000}"/>
    <cellStyle name="60% - 輔色5 2" xfId="1950" xr:uid="{00000000-0005-0000-0000-0000A40E0000}"/>
    <cellStyle name="60% - 輔色5 2 2" xfId="6569" xr:uid="{00000000-0005-0000-0000-0000A50E0000}"/>
    <cellStyle name="60% - 輔色6 2" xfId="1951" xr:uid="{00000000-0005-0000-0000-0000A60E0000}"/>
    <cellStyle name="60% - 輔色6 2 2" xfId="5312" xr:uid="{00000000-0005-0000-0000-0000A70E0000}"/>
    <cellStyle name="60% - 强调文字颜色 1" xfId="962" xr:uid="{00000000-0005-0000-0000-0000A80E0000}"/>
    <cellStyle name="60% - 强调文字颜色 1 2" xfId="963" xr:uid="{00000000-0005-0000-0000-0000A90E0000}"/>
    <cellStyle name="60% - 强调文字颜色 1 2 2" xfId="4718" xr:uid="{00000000-0005-0000-0000-0000AA0E0000}"/>
    <cellStyle name="60% - 强调文字颜色 1 2 3" xfId="3273" xr:uid="{00000000-0005-0000-0000-0000AB0E0000}"/>
    <cellStyle name="60% - 强调文字颜色 1 2 4" xfId="6344" xr:uid="{00000000-0005-0000-0000-0000AC0E0000}"/>
    <cellStyle name="60% - 强调文字颜色 1 2 5" xfId="1952" xr:uid="{00000000-0005-0000-0000-0000AD0E0000}"/>
    <cellStyle name="60% - 强调文字颜色 1 3" xfId="1781" xr:uid="{00000000-0005-0000-0000-0000AE0E0000}"/>
    <cellStyle name="60% - 强调文字颜色 1 3 2" xfId="4719" xr:uid="{00000000-0005-0000-0000-0000AF0E0000}"/>
    <cellStyle name="60% - 强调文字颜色 1 3 3" xfId="3272" xr:uid="{00000000-0005-0000-0000-0000B00E0000}"/>
    <cellStyle name="60% - 强调文字颜色 1 3 4" xfId="6767" xr:uid="{00000000-0005-0000-0000-0000B10E0000}"/>
    <cellStyle name="60% - 强调文字颜色 1 3 5" xfId="1953" xr:uid="{00000000-0005-0000-0000-0000B20E0000}"/>
    <cellStyle name="60% - 强调文字颜色 1 4" xfId="1732" xr:uid="{00000000-0005-0000-0000-0000B30E0000}"/>
    <cellStyle name="60% - 强调文字颜色 2" xfId="964" xr:uid="{00000000-0005-0000-0000-0000B40E0000}"/>
    <cellStyle name="60% - 强调文字颜色 2 2" xfId="965" xr:uid="{00000000-0005-0000-0000-0000B50E0000}"/>
    <cellStyle name="60% - 强调文字颜色 2 2 2" xfId="4720" xr:uid="{00000000-0005-0000-0000-0000B60E0000}"/>
    <cellStyle name="60% - 强调文字颜色 2 2 3" xfId="3275" xr:uid="{00000000-0005-0000-0000-0000B70E0000}"/>
    <cellStyle name="60% - 强调文字颜色 2 2 4" xfId="5671" xr:uid="{00000000-0005-0000-0000-0000B80E0000}"/>
    <cellStyle name="60% - 强调文字颜色 2 2 5" xfId="1954" xr:uid="{00000000-0005-0000-0000-0000B90E0000}"/>
    <cellStyle name="60% - 强调文字颜色 2 3" xfId="1782" xr:uid="{00000000-0005-0000-0000-0000BA0E0000}"/>
    <cellStyle name="60% - 强调文字颜色 2 3 2" xfId="4721" xr:uid="{00000000-0005-0000-0000-0000BB0E0000}"/>
    <cellStyle name="60% - 强调文字颜色 2 3 3" xfId="3274" xr:uid="{00000000-0005-0000-0000-0000BC0E0000}"/>
    <cellStyle name="60% - 强调文字颜色 2 3 4" xfId="5670" xr:uid="{00000000-0005-0000-0000-0000BD0E0000}"/>
    <cellStyle name="60% - 强调文字颜色 2 3 5" xfId="1955" xr:uid="{00000000-0005-0000-0000-0000BE0E0000}"/>
    <cellStyle name="60% - 强调文字颜色 2 4" xfId="1731" xr:uid="{00000000-0005-0000-0000-0000BF0E0000}"/>
    <cellStyle name="60% - 强调文字颜色 3" xfId="966" xr:uid="{00000000-0005-0000-0000-0000C00E0000}"/>
    <cellStyle name="60% - 强调文字颜色 3 2" xfId="967" xr:uid="{00000000-0005-0000-0000-0000C10E0000}"/>
    <cellStyle name="60% - 强调文字颜色 3 2 2" xfId="4722" xr:uid="{00000000-0005-0000-0000-0000C20E0000}"/>
    <cellStyle name="60% - 强调文字颜色 3 2 3" xfId="3277" xr:uid="{00000000-0005-0000-0000-0000C30E0000}"/>
    <cellStyle name="60% - 强调文字颜色 3 2 4" xfId="6341" xr:uid="{00000000-0005-0000-0000-0000C40E0000}"/>
    <cellStyle name="60% - 强调文字颜色 3 2 5" xfId="1956" xr:uid="{00000000-0005-0000-0000-0000C50E0000}"/>
    <cellStyle name="60% - 强调文字颜色 3 3" xfId="1783" xr:uid="{00000000-0005-0000-0000-0000C60E0000}"/>
    <cellStyle name="60% - 强调文字颜色 3 3 2" xfId="4723" xr:uid="{00000000-0005-0000-0000-0000C70E0000}"/>
    <cellStyle name="60% - 强调文字颜色 3 3 3" xfId="3276" xr:uid="{00000000-0005-0000-0000-0000C80E0000}"/>
    <cellStyle name="60% - 强调文字颜色 3 3 4" xfId="6764" xr:uid="{00000000-0005-0000-0000-0000C90E0000}"/>
    <cellStyle name="60% - 强调文字颜色 3 3 5" xfId="1957" xr:uid="{00000000-0005-0000-0000-0000CA0E0000}"/>
    <cellStyle name="60% - 强调文字颜色 3 4" xfId="1730" xr:uid="{00000000-0005-0000-0000-0000CB0E0000}"/>
    <cellStyle name="60% - 强调文字颜色 4" xfId="968" xr:uid="{00000000-0005-0000-0000-0000CC0E0000}"/>
    <cellStyle name="60% - 强调文字颜色 4 2" xfId="969" xr:uid="{00000000-0005-0000-0000-0000CD0E0000}"/>
    <cellStyle name="60% - 强调文字颜色 4 2 2" xfId="4724" xr:uid="{00000000-0005-0000-0000-0000CE0E0000}"/>
    <cellStyle name="60% - 强调文字颜色 4 2 3" xfId="3279" xr:uid="{00000000-0005-0000-0000-0000CF0E0000}"/>
    <cellStyle name="60% - 强调文字颜色 4 2 4" xfId="6342" xr:uid="{00000000-0005-0000-0000-0000D00E0000}"/>
    <cellStyle name="60% - 强调文字颜色 4 2 5" xfId="1958" xr:uid="{00000000-0005-0000-0000-0000D10E0000}"/>
    <cellStyle name="60% - 强调文字颜色 4 3" xfId="1784" xr:uid="{00000000-0005-0000-0000-0000D20E0000}"/>
    <cellStyle name="60% - 强调文字颜色 4 3 2" xfId="4725" xr:uid="{00000000-0005-0000-0000-0000D30E0000}"/>
    <cellStyle name="60% - 强调文字颜色 4 3 3" xfId="3278" xr:uid="{00000000-0005-0000-0000-0000D40E0000}"/>
    <cellStyle name="60% - 强调文字颜色 4 3 4" xfId="6765" xr:uid="{00000000-0005-0000-0000-0000D50E0000}"/>
    <cellStyle name="60% - 强调文字颜色 4 3 5" xfId="1959" xr:uid="{00000000-0005-0000-0000-0000D60E0000}"/>
    <cellStyle name="60% - 强调文字颜色 4 4" xfId="1729" xr:uid="{00000000-0005-0000-0000-0000D70E0000}"/>
    <cellStyle name="60% - 强调文字颜色 5" xfId="970" xr:uid="{00000000-0005-0000-0000-0000D80E0000}"/>
    <cellStyle name="60% - 强调文字颜色 5 2" xfId="971" xr:uid="{00000000-0005-0000-0000-0000D90E0000}"/>
    <cellStyle name="60% - 强调文字颜色 5 2 2" xfId="4726" xr:uid="{00000000-0005-0000-0000-0000DA0E0000}"/>
    <cellStyle name="60% - 强调文字颜色 5 2 3" xfId="3281" xr:uid="{00000000-0005-0000-0000-0000DB0E0000}"/>
    <cellStyle name="60% - 强调文字颜色 5 2 4" xfId="5669" xr:uid="{00000000-0005-0000-0000-0000DC0E0000}"/>
    <cellStyle name="60% - 强调文字颜色 5 2 5" xfId="1960" xr:uid="{00000000-0005-0000-0000-0000DD0E0000}"/>
    <cellStyle name="60% - 强调文字颜色 5 3" xfId="1785" xr:uid="{00000000-0005-0000-0000-0000DE0E0000}"/>
    <cellStyle name="60% - 强调文字颜色 5 3 2" xfId="4727" xr:uid="{00000000-0005-0000-0000-0000DF0E0000}"/>
    <cellStyle name="60% - 强调文字颜色 5 3 3" xfId="3280" xr:uid="{00000000-0005-0000-0000-0000E00E0000}"/>
    <cellStyle name="60% - 强调文字颜色 5 3 4" xfId="5668" xr:uid="{00000000-0005-0000-0000-0000E10E0000}"/>
    <cellStyle name="60% - 强调文字颜色 5 3 5" xfId="1961" xr:uid="{00000000-0005-0000-0000-0000E20E0000}"/>
    <cellStyle name="60% - 强调文字颜色 5 4" xfId="1728" xr:uid="{00000000-0005-0000-0000-0000E30E0000}"/>
    <cellStyle name="60% - 强调文字颜色 6" xfId="972" xr:uid="{00000000-0005-0000-0000-0000E40E0000}"/>
    <cellStyle name="60% - 强调文字颜色 6 2" xfId="973" xr:uid="{00000000-0005-0000-0000-0000E50E0000}"/>
    <cellStyle name="60% - 强调文字颜色 6 2 2" xfId="4728" xr:uid="{00000000-0005-0000-0000-0000E60E0000}"/>
    <cellStyle name="60% - 强调文字颜色 6 2 3" xfId="3283" xr:uid="{00000000-0005-0000-0000-0000E70E0000}"/>
    <cellStyle name="60% - 强调文字颜色 6 2 4" xfId="6340" xr:uid="{00000000-0005-0000-0000-0000E80E0000}"/>
    <cellStyle name="60% - 强调文字颜色 6 2 5" xfId="1962" xr:uid="{00000000-0005-0000-0000-0000E90E0000}"/>
    <cellStyle name="60% - 强调文字颜色 6 3" xfId="1786" xr:uid="{00000000-0005-0000-0000-0000EA0E0000}"/>
    <cellStyle name="60% - 强调文字颜色 6 3 2" xfId="4729" xr:uid="{00000000-0005-0000-0000-0000EB0E0000}"/>
    <cellStyle name="60% - 强调文字颜色 6 3 3" xfId="3282" xr:uid="{00000000-0005-0000-0000-0000EC0E0000}"/>
    <cellStyle name="60% - 强调文字颜色 6 3 4" xfId="6762" xr:uid="{00000000-0005-0000-0000-0000ED0E0000}"/>
    <cellStyle name="60% - 强调文字颜色 6 3 5" xfId="1963" xr:uid="{00000000-0005-0000-0000-0000EE0E0000}"/>
    <cellStyle name="60% - 强调文字颜色 6 4" xfId="1727" xr:uid="{00000000-0005-0000-0000-0000EF0E0000}"/>
    <cellStyle name="752131" xfId="974" xr:uid="{00000000-0005-0000-0000-0000F00E0000}"/>
    <cellStyle name="9" xfId="975" xr:uid="{00000000-0005-0000-0000-0000F10E0000}"/>
    <cellStyle name="9 2" xfId="976" xr:uid="{00000000-0005-0000-0000-0000F20E0000}"/>
    <cellStyle name="9 2 2" xfId="4731" xr:uid="{00000000-0005-0000-0000-0000F30E0000}"/>
    <cellStyle name="9 2 3" xfId="3285" xr:uid="{00000000-0005-0000-0000-0000F40E0000}"/>
    <cellStyle name="9 2 4" xfId="5667" xr:uid="{00000000-0005-0000-0000-0000F50E0000}"/>
    <cellStyle name="9 3" xfId="4730" xr:uid="{00000000-0005-0000-0000-0000F60E0000}"/>
    <cellStyle name="9 4" xfId="3284" xr:uid="{00000000-0005-0000-0000-0000F70E0000}"/>
    <cellStyle name="9 5" xfId="6763" xr:uid="{00000000-0005-0000-0000-0000F80E0000}"/>
    <cellStyle name="A??? [0]_larouxALo" xfId="977" xr:uid="{00000000-0005-0000-0000-0000F90E0000}"/>
    <cellStyle name="A???_larouxRSO" xfId="978" xr:uid="{00000000-0005-0000-0000-0000FA0E0000}"/>
    <cellStyle name="A4 Small 210 x 297 mm" xfId="979" xr:uid="{00000000-0005-0000-0000-0000FB0E0000}"/>
    <cellStyle name="A4 Small 210 x 297 mm 2" xfId="4732" xr:uid="{00000000-0005-0000-0000-0000FC0E0000}"/>
    <cellStyle name="A4 Small 210 x 297 mm 3" xfId="3286" xr:uid="{00000000-0005-0000-0000-0000FD0E0000}"/>
    <cellStyle name="A4 Small 210 x 297 mm 4" xfId="6760" xr:uid="{00000000-0005-0000-0000-0000FE0E0000}"/>
    <cellStyle name="Accent1 2" xfId="980" xr:uid="{00000000-0005-0000-0000-0000FF0E0000}"/>
    <cellStyle name="Accent1 2 2" xfId="981" xr:uid="{00000000-0005-0000-0000-0000000F0000}"/>
    <cellStyle name="Accent1 2 2 2" xfId="4734" xr:uid="{00000000-0005-0000-0000-0000010F0000}"/>
    <cellStyle name="Accent1 2 2 3" xfId="3288" xr:uid="{00000000-0005-0000-0000-0000020F0000}"/>
    <cellStyle name="Accent1 2 2 4" xfId="6761" xr:uid="{00000000-0005-0000-0000-0000030F0000}"/>
    <cellStyle name="Accent1 2 3" xfId="4733" xr:uid="{00000000-0005-0000-0000-0000040F0000}"/>
    <cellStyle name="Accent1 2 4" xfId="3287" xr:uid="{00000000-0005-0000-0000-0000050F0000}"/>
    <cellStyle name="Accent1 2 5" xfId="6339" xr:uid="{00000000-0005-0000-0000-0000060F0000}"/>
    <cellStyle name="Accent2 2" xfId="982" xr:uid="{00000000-0005-0000-0000-0000070F0000}"/>
    <cellStyle name="Accent2 2 2" xfId="983" xr:uid="{00000000-0005-0000-0000-0000080F0000}"/>
    <cellStyle name="Accent2 2 2 2" xfId="4736" xr:uid="{00000000-0005-0000-0000-0000090F0000}"/>
    <cellStyle name="Accent2 2 2 3" xfId="3290" xr:uid="{00000000-0005-0000-0000-00000A0F0000}"/>
    <cellStyle name="Accent2 2 2 4" xfId="5665" xr:uid="{00000000-0005-0000-0000-00000B0F0000}"/>
    <cellStyle name="Accent2 2 3" xfId="4735" xr:uid="{00000000-0005-0000-0000-00000C0F0000}"/>
    <cellStyle name="Accent2 2 4" xfId="3289" xr:uid="{00000000-0005-0000-0000-00000D0F0000}"/>
    <cellStyle name="Accent2 2 5" xfId="5666" xr:uid="{00000000-0005-0000-0000-00000E0F0000}"/>
    <cellStyle name="Accent3 2" xfId="984" xr:uid="{00000000-0005-0000-0000-00000F0F0000}"/>
    <cellStyle name="Accent3 2 2" xfId="985" xr:uid="{00000000-0005-0000-0000-0000100F0000}"/>
    <cellStyle name="Accent3 2 2 2" xfId="4738" xr:uid="{00000000-0005-0000-0000-0000110F0000}"/>
    <cellStyle name="Accent3 2 2 3" xfId="3292" xr:uid="{00000000-0005-0000-0000-0000120F0000}"/>
    <cellStyle name="Accent3 2 2 4" xfId="6758" xr:uid="{00000000-0005-0000-0000-0000130F0000}"/>
    <cellStyle name="Accent3 2 3" xfId="4737" xr:uid="{00000000-0005-0000-0000-0000140F0000}"/>
    <cellStyle name="Accent3 2 4" xfId="3291" xr:uid="{00000000-0005-0000-0000-0000150F0000}"/>
    <cellStyle name="Accent3 2 5" xfId="6337" xr:uid="{00000000-0005-0000-0000-0000160F0000}"/>
    <cellStyle name="Accent4 2" xfId="986" xr:uid="{00000000-0005-0000-0000-0000170F0000}"/>
    <cellStyle name="Accent4 2 2" xfId="987" xr:uid="{00000000-0005-0000-0000-0000180F0000}"/>
    <cellStyle name="Accent4 2 2 2" xfId="4740" xr:uid="{00000000-0005-0000-0000-0000190F0000}"/>
    <cellStyle name="Accent4 2 2 3" xfId="3294" xr:uid="{00000000-0005-0000-0000-00001A0F0000}"/>
    <cellStyle name="Accent4 2 2 4" xfId="6759" xr:uid="{00000000-0005-0000-0000-00001B0F0000}"/>
    <cellStyle name="Accent4 2 3" xfId="4739" xr:uid="{00000000-0005-0000-0000-00001C0F0000}"/>
    <cellStyle name="Accent4 2 4" xfId="3293" xr:uid="{00000000-0005-0000-0000-00001D0F0000}"/>
    <cellStyle name="Accent4 2 5" xfId="6338" xr:uid="{00000000-0005-0000-0000-00001E0F0000}"/>
    <cellStyle name="Accent5 2" xfId="988" xr:uid="{00000000-0005-0000-0000-00001F0F0000}"/>
    <cellStyle name="Accent5 2 2" xfId="989" xr:uid="{00000000-0005-0000-0000-0000200F0000}"/>
    <cellStyle name="Accent5 2 2 2" xfId="4742" xr:uid="{00000000-0005-0000-0000-0000210F0000}"/>
    <cellStyle name="Accent5 2 2 3" xfId="3296" xr:uid="{00000000-0005-0000-0000-0000220F0000}"/>
    <cellStyle name="Accent5 2 2 4" xfId="5663" xr:uid="{00000000-0005-0000-0000-0000230F0000}"/>
    <cellStyle name="Accent5 2 3" xfId="4741" xr:uid="{00000000-0005-0000-0000-0000240F0000}"/>
    <cellStyle name="Accent5 2 4" xfId="3295" xr:uid="{00000000-0005-0000-0000-0000250F0000}"/>
    <cellStyle name="Accent5 2 5" xfId="5664" xr:uid="{00000000-0005-0000-0000-0000260F0000}"/>
    <cellStyle name="Accent6 2" xfId="990" xr:uid="{00000000-0005-0000-0000-0000270F0000}"/>
    <cellStyle name="Accent6 2 2" xfId="991" xr:uid="{00000000-0005-0000-0000-0000280F0000}"/>
    <cellStyle name="Accent6 2 2 2" xfId="4744" xr:uid="{00000000-0005-0000-0000-0000290F0000}"/>
    <cellStyle name="Accent6 2 2 3" xfId="3298" xr:uid="{00000000-0005-0000-0000-00002A0F0000}"/>
    <cellStyle name="Accent6 2 2 4" xfId="6757" xr:uid="{00000000-0005-0000-0000-00002B0F0000}"/>
    <cellStyle name="Accent6 2 3" xfId="4743" xr:uid="{00000000-0005-0000-0000-00002C0F0000}"/>
    <cellStyle name="Accent6 2 4" xfId="3297" xr:uid="{00000000-0005-0000-0000-00002D0F0000}"/>
    <cellStyle name="Accent6 2 5" xfId="6336" xr:uid="{00000000-0005-0000-0000-00002E0F0000}"/>
    <cellStyle name="AeE­ [0]_INQUIRY ¿μ¾÷AßAø " xfId="992" xr:uid="{00000000-0005-0000-0000-00002F0F0000}"/>
    <cellStyle name="ÅëÈ­ [0]_NEGS" xfId="993" xr:uid="{00000000-0005-0000-0000-0000300F0000}"/>
    <cellStyle name="AeE? [0]_laroux_1o" xfId="994" xr:uid="{00000000-0005-0000-0000-0000310F0000}"/>
    <cellStyle name="AeE?_laroux_1O" xfId="995" xr:uid="{00000000-0005-0000-0000-0000320F0000}"/>
    <cellStyle name="AeE­_INQUIRY ¿μ¾÷AßAø " xfId="996" xr:uid="{00000000-0005-0000-0000-0000330F0000}"/>
    <cellStyle name="ÅëÈ­_NEGS" xfId="997" xr:uid="{00000000-0005-0000-0000-0000340F0000}"/>
    <cellStyle name="Akzent1" xfId="998" xr:uid="{00000000-0005-0000-0000-0000350F0000}"/>
    <cellStyle name="Akzent1 2" xfId="4745" xr:uid="{00000000-0005-0000-0000-0000360F0000}"/>
    <cellStyle name="Akzent1 3" xfId="3299" xr:uid="{00000000-0005-0000-0000-0000370F0000}"/>
    <cellStyle name="Akzent1 4" xfId="5662" xr:uid="{00000000-0005-0000-0000-0000380F0000}"/>
    <cellStyle name="Akzent2" xfId="999" xr:uid="{00000000-0005-0000-0000-0000390F0000}"/>
    <cellStyle name="Akzent2 2" xfId="4746" xr:uid="{00000000-0005-0000-0000-00003A0F0000}"/>
    <cellStyle name="Akzent2 3" xfId="3300" xr:uid="{00000000-0005-0000-0000-00003B0F0000}"/>
    <cellStyle name="Akzent2 4" xfId="5661" xr:uid="{00000000-0005-0000-0000-00003C0F0000}"/>
    <cellStyle name="Akzent3" xfId="1000" xr:uid="{00000000-0005-0000-0000-00003D0F0000}"/>
    <cellStyle name="Akzent3 2" xfId="4747" xr:uid="{00000000-0005-0000-0000-00003E0F0000}"/>
    <cellStyle name="Akzent3 3" xfId="3301" xr:uid="{00000000-0005-0000-0000-00003F0F0000}"/>
    <cellStyle name="Akzent3 4" xfId="5660" xr:uid="{00000000-0005-0000-0000-0000400F0000}"/>
    <cellStyle name="Akzent4" xfId="1001" xr:uid="{00000000-0005-0000-0000-0000410F0000}"/>
    <cellStyle name="Akzent4 2" xfId="4748" xr:uid="{00000000-0005-0000-0000-0000420F0000}"/>
    <cellStyle name="Akzent4 3" xfId="3302" xr:uid="{00000000-0005-0000-0000-0000430F0000}"/>
    <cellStyle name="Akzent4 4" xfId="5659" xr:uid="{00000000-0005-0000-0000-0000440F0000}"/>
    <cellStyle name="Akzent5" xfId="1002" xr:uid="{00000000-0005-0000-0000-0000450F0000}"/>
    <cellStyle name="Akzent5 2" xfId="4749" xr:uid="{00000000-0005-0000-0000-0000460F0000}"/>
    <cellStyle name="Akzent5 3" xfId="3303" xr:uid="{00000000-0005-0000-0000-0000470F0000}"/>
    <cellStyle name="Akzent5 4" xfId="5658" xr:uid="{00000000-0005-0000-0000-0000480F0000}"/>
    <cellStyle name="Akzent6" xfId="1003" xr:uid="{00000000-0005-0000-0000-0000490F0000}"/>
    <cellStyle name="Akzent6 2" xfId="4750" xr:uid="{00000000-0005-0000-0000-00004A0F0000}"/>
    <cellStyle name="Akzent6 3" xfId="3304" xr:uid="{00000000-0005-0000-0000-00004B0F0000}"/>
    <cellStyle name="Akzent6 4" xfId="6335" xr:uid="{00000000-0005-0000-0000-00004C0F0000}"/>
    <cellStyle name="Analyst Name" xfId="1004" xr:uid="{00000000-0005-0000-0000-00004D0F0000}"/>
    <cellStyle name="Analyst Name 2" xfId="4751" xr:uid="{00000000-0005-0000-0000-00004E0F0000}"/>
    <cellStyle name="Analyst Name 3" xfId="3305" xr:uid="{00000000-0005-0000-0000-00004F0F0000}"/>
    <cellStyle name="Analyst Name 4" xfId="6756" xr:uid="{00000000-0005-0000-0000-0000500F0000}"/>
    <cellStyle name="args.style" xfId="1005" xr:uid="{00000000-0005-0000-0000-0000510F0000}"/>
    <cellStyle name="args.style 2" xfId="4752" xr:uid="{00000000-0005-0000-0000-0000520F0000}"/>
    <cellStyle name="args.style 3" xfId="3306" xr:uid="{00000000-0005-0000-0000-0000530F0000}"/>
    <cellStyle name="args.style 4" xfId="5657" xr:uid="{00000000-0005-0000-0000-0000540F0000}"/>
    <cellStyle name="AÞ¸¶ [0]_INQUIRY ¿?¾÷AßAø " xfId="1006" xr:uid="{00000000-0005-0000-0000-0000550F0000}"/>
    <cellStyle name="ÄÞ¸¶ [0]_NEGS" xfId="1007" xr:uid="{00000000-0005-0000-0000-0000560F0000}"/>
    <cellStyle name="AÞ¸¶_INQUIRY ¿?¾÷AßAø " xfId="1008" xr:uid="{00000000-0005-0000-0000-0000570F0000}"/>
    <cellStyle name="ÄÞ¸¶_NEGS" xfId="1009" xr:uid="{00000000-0005-0000-0000-0000580F0000}"/>
    <cellStyle name="Ausgabe" xfId="1010" xr:uid="{00000000-0005-0000-0000-0000590F0000}"/>
    <cellStyle name="Ausgabe 2" xfId="4753" xr:uid="{00000000-0005-0000-0000-00005A0F0000}"/>
    <cellStyle name="Ausgabe 3" xfId="3307" xr:uid="{00000000-0005-0000-0000-00005B0F0000}"/>
    <cellStyle name="Ausgabe 4" xfId="6755" xr:uid="{00000000-0005-0000-0000-00005C0F0000}"/>
    <cellStyle name="AutoFormat-Optionen" xfId="1011" xr:uid="{00000000-0005-0000-0000-00005D0F0000}"/>
    <cellStyle name="AutoFormat-Optionen 2" xfId="4754" xr:uid="{00000000-0005-0000-0000-00005E0F0000}"/>
    <cellStyle name="AutoFormat-Optionen 3" xfId="3308" xr:uid="{00000000-0005-0000-0000-00005F0F0000}"/>
    <cellStyle name="AutoFormat-Optionen 4" xfId="5656" xr:uid="{00000000-0005-0000-0000-0000600F0000}"/>
    <cellStyle name="Availability" xfId="1012" xr:uid="{00000000-0005-0000-0000-0000610F0000}"/>
    <cellStyle name="Availability 2" xfId="4755" xr:uid="{00000000-0005-0000-0000-0000620F0000}"/>
    <cellStyle name="Availability 3" xfId="3309" xr:uid="{00000000-0005-0000-0000-0000630F0000}"/>
    <cellStyle name="Availability 4" xfId="6334" xr:uid="{00000000-0005-0000-0000-0000640F0000}"/>
    <cellStyle name="Background" xfId="1013" xr:uid="{00000000-0005-0000-0000-0000650F0000}"/>
    <cellStyle name="Background 2" xfId="4756" xr:uid="{00000000-0005-0000-0000-0000660F0000}"/>
    <cellStyle name="Background 3" xfId="3310" xr:uid="{00000000-0005-0000-0000-0000670F0000}"/>
    <cellStyle name="Background 4" xfId="6754" xr:uid="{00000000-0005-0000-0000-0000680F0000}"/>
    <cellStyle name="Bad 2" xfId="1014" xr:uid="{00000000-0005-0000-0000-0000690F0000}"/>
    <cellStyle name="Bad 2 2" xfId="1015" xr:uid="{00000000-0005-0000-0000-00006A0F0000}"/>
    <cellStyle name="Bad 2 2 2" xfId="4758" xr:uid="{00000000-0005-0000-0000-00006B0F0000}"/>
    <cellStyle name="Bad 2 2 3" xfId="3312" xr:uid="{00000000-0005-0000-0000-00006C0F0000}"/>
    <cellStyle name="Bad 2 2 4" xfId="5654" xr:uid="{00000000-0005-0000-0000-00006D0F0000}"/>
    <cellStyle name="Bad 2 3" xfId="4757" xr:uid="{00000000-0005-0000-0000-00006E0F0000}"/>
    <cellStyle name="Bad 2 4" xfId="3311" xr:uid="{00000000-0005-0000-0000-00006F0F0000}"/>
    <cellStyle name="Bad 2 5" xfId="5655" xr:uid="{00000000-0005-0000-0000-0000700F0000}"/>
    <cellStyle name="Berechnung" xfId="1016" xr:uid="{00000000-0005-0000-0000-0000710F0000}"/>
    <cellStyle name="Berechnung 2" xfId="4759" xr:uid="{00000000-0005-0000-0000-0000720F0000}"/>
    <cellStyle name="Berechnung 3" xfId="3313" xr:uid="{00000000-0005-0000-0000-0000730F0000}"/>
    <cellStyle name="Berechnung 4" xfId="6331" xr:uid="{00000000-0005-0000-0000-0000740F0000}"/>
    <cellStyle name="black - Style1" xfId="1017" xr:uid="{00000000-0005-0000-0000-0000750F0000}"/>
    <cellStyle name="blank" xfId="1018" xr:uid="{00000000-0005-0000-0000-0000760F0000}"/>
    <cellStyle name="blank 2" xfId="4760" xr:uid="{00000000-0005-0000-0000-0000770F0000}"/>
    <cellStyle name="blank 3" xfId="3314" xr:uid="{00000000-0005-0000-0000-0000780F0000}"/>
    <cellStyle name="blank 4" xfId="6333" xr:uid="{00000000-0005-0000-0000-0000790F0000}"/>
    <cellStyle name="Blue" xfId="1019" xr:uid="{00000000-0005-0000-0000-00007A0F0000}"/>
    <cellStyle name="Blue 2" xfId="4761" xr:uid="{00000000-0005-0000-0000-00007B0F0000}"/>
    <cellStyle name="Blue 3" xfId="3315" xr:uid="{00000000-0005-0000-0000-00007C0F0000}"/>
    <cellStyle name="Blue 4" xfId="6753" xr:uid="{00000000-0005-0000-0000-00007D0F0000}"/>
    <cellStyle name="BLuedashZero" xfId="1020" xr:uid="{00000000-0005-0000-0000-00007E0F0000}"/>
    <cellStyle name="Bold/Border" xfId="1021" xr:uid="{00000000-0005-0000-0000-00007F0F0000}"/>
    <cellStyle name="Bold/Border 2" xfId="4762" xr:uid="{00000000-0005-0000-0000-0000800F0000}"/>
    <cellStyle name="Bold/Border 3" xfId="3316" xr:uid="{00000000-0005-0000-0000-0000810F0000}"/>
    <cellStyle name="Bold/Border 4" xfId="6332" xr:uid="{00000000-0005-0000-0000-0000820F0000}"/>
    <cellStyle name="Border" xfId="1022" xr:uid="{00000000-0005-0000-0000-0000830F0000}"/>
    <cellStyle name="Border 2" xfId="1023" xr:uid="{00000000-0005-0000-0000-0000840F0000}"/>
    <cellStyle name="Border 2 2" xfId="4763" xr:uid="{00000000-0005-0000-0000-0000850F0000}"/>
    <cellStyle name="Border 2 3" xfId="3317" xr:uid="{00000000-0005-0000-0000-0000860F0000}"/>
    <cellStyle name="Border 2 4" xfId="5653" xr:uid="{00000000-0005-0000-0000-0000870F0000}"/>
    <cellStyle name="Bullet" xfId="1024" xr:uid="{00000000-0005-0000-0000-0000880F0000}"/>
    <cellStyle name="C?A?_laroux_1ON" xfId="1025" xr:uid="{00000000-0005-0000-0000-0000890F0000}"/>
    <cellStyle name="C?AØ_¿?¾÷CoE² " xfId="1026" xr:uid="{00000000-0005-0000-0000-00008A0F0000}"/>
    <cellStyle name="C?rrency_?PC Data" xfId="1027" xr:uid="{00000000-0005-0000-0000-00008B0F0000}"/>
    <cellStyle name="C￥AØ_¿μ¾÷CoE² " xfId="1028" xr:uid="{00000000-0005-0000-0000-00008C0F0000}"/>
    <cellStyle name="Ç¥ÁØ_NEGS" xfId="1029" xr:uid="{00000000-0005-0000-0000-00008D0F0000}"/>
    <cellStyle name="Calc Currency (0)" xfId="1030" xr:uid="{00000000-0005-0000-0000-00008E0F0000}"/>
    <cellStyle name="Calc Currency (0) 2" xfId="4764" xr:uid="{00000000-0005-0000-0000-00008F0F0000}"/>
    <cellStyle name="Calc Currency (0) 3" xfId="3318" xr:uid="{00000000-0005-0000-0000-0000900F0000}"/>
    <cellStyle name="Calc Currency (0) 4" xfId="6330" xr:uid="{00000000-0005-0000-0000-0000910F0000}"/>
    <cellStyle name="Calc Currency (2)" xfId="1031" xr:uid="{00000000-0005-0000-0000-0000920F0000}"/>
    <cellStyle name="Calc Percent (0)" xfId="1032" xr:uid="{00000000-0005-0000-0000-0000930F0000}"/>
    <cellStyle name="Calc Percent (1)" xfId="1033" xr:uid="{00000000-0005-0000-0000-0000940F0000}"/>
    <cellStyle name="Calc Percent (2)" xfId="1034" xr:uid="{00000000-0005-0000-0000-0000950F0000}"/>
    <cellStyle name="Calc Units (0)" xfId="1035" xr:uid="{00000000-0005-0000-0000-0000960F0000}"/>
    <cellStyle name="Calc Units (0) 2" xfId="1036" xr:uid="{00000000-0005-0000-0000-0000970F0000}"/>
    <cellStyle name="Calc Units (1)" xfId="1037" xr:uid="{00000000-0005-0000-0000-0000980F0000}"/>
    <cellStyle name="Calc Units (1) 2" xfId="1038" xr:uid="{00000000-0005-0000-0000-0000990F0000}"/>
    <cellStyle name="Calc Units (2)" xfId="1039" xr:uid="{00000000-0005-0000-0000-00009A0F0000}"/>
    <cellStyle name="Calculation 2" xfId="1040" xr:uid="{00000000-0005-0000-0000-00009B0F0000}"/>
    <cellStyle name="Calculation 2 2" xfId="1041" xr:uid="{00000000-0005-0000-0000-00009C0F0000}"/>
    <cellStyle name="Calculation 2 2 2" xfId="4766" xr:uid="{00000000-0005-0000-0000-00009D0F0000}"/>
    <cellStyle name="Calculation 2 2 3" xfId="3320" xr:uid="{00000000-0005-0000-0000-00009E0F0000}"/>
    <cellStyle name="Calculation 2 2 4" xfId="5651" xr:uid="{00000000-0005-0000-0000-00009F0F0000}"/>
    <cellStyle name="Calculation 2 3" xfId="4765" xr:uid="{00000000-0005-0000-0000-0000A00F0000}"/>
    <cellStyle name="Calculation 2 4" xfId="3319" xr:uid="{00000000-0005-0000-0000-0000A10F0000}"/>
    <cellStyle name="Calculation 2 5" xfId="5652" xr:uid="{00000000-0005-0000-0000-0000A20F0000}"/>
    <cellStyle name="category" xfId="1042" xr:uid="{00000000-0005-0000-0000-0000A30F0000}"/>
    <cellStyle name="category 2" xfId="4767" xr:uid="{00000000-0005-0000-0000-0000A40F0000}"/>
    <cellStyle name="category 3" xfId="3321" xr:uid="{00000000-0005-0000-0000-0000A50F0000}"/>
    <cellStyle name="category 4" xfId="6329" xr:uid="{00000000-0005-0000-0000-0000A60F0000}"/>
    <cellStyle name="Cents" xfId="1043" xr:uid="{00000000-0005-0000-0000-0000A70F0000}"/>
    <cellStyle name="Change" xfId="1044" xr:uid="{00000000-0005-0000-0000-0000A80F0000}"/>
    <cellStyle name="Changeable" xfId="1045" xr:uid="{00000000-0005-0000-0000-0000A90F0000}"/>
    <cellStyle name="Check Cell 2" xfId="1046" xr:uid="{00000000-0005-0000-0000-0000AA0F0000}"/>
    <cellStyle name="Check Cell 2 2" xfId="1047" xr:uid="{00000000-0005-0000-0000-0000AB0F0000}"/>
    <cellStyle name="Check Cell 2 2 2" xfId="4769" xr:uid="{00000000-0005-0000-0000-0000AC0F0000}"/>
    <cellStyle name="Check Cell 2 2 3" xfId="3323" xr:uid="{00000000-0005-0000-0000-0000AD0F0000}"/>
    <cellStyle name="Check Cell 2 2 4" xfId="5650" xr:uid="{00000000-0005-0000-0000-0000AE0F0000}"/>
    <cellStyle name="Check Cell 2 3" xfId="4768" xr:uid="{00000000-0005-0000-0000-0000AF0F0000}"/>
    <cellStyle name="Check Cell 2 4" xfId="3322" xr:uid="{00000000-0005-0000-0000-0000B00F0000}"/>
    <cellStyle name="Check Cell 2 5" xfId="6752" xr:uid="{00000000-0005-0000-0000-0000B10F0000}"/>
    <cellStyle name="ÇÏÀÌÆÛ¸µÅ©" xfId="1048" xr:uid="{00000000-0005-0000-0000-0000B20F0000}"/>
    <cellStyle name="ÇÏÀÌÆÛ¸µÅ© 2" xfId="4770" xr:uid="{00000000-0005-0000-0000-0000B30F0000}"/>
    <cellStyle name="ÇÏÀÌÆÛ¸µÅ© 3" xfId="3324" xr:uid="{00000000-0005-0000-0000-0000B40F0000}"/>
    <cellStyle name="ÇÏÀÌÆÛ¸µÅ© 4" xfId="5649" xr:uid="{00000000-0005-0000-0000-0000B50F0000}"/>
    <cellStyle name="COL HEADINGS" xfId="1049" xr:uid="{00000000-0005-0000-0000-0000B60F0000}"/>
    <cellStyle name="COL HEADINGS 2" xfId="4771" xr:uid="{00000000-0005-0000-0000-0000B70F0000}"/>
    <cellStyle name="COL HEADINGS 3" xfId="3325" xr:uid="{00000000-0005-0000-0000-0000B80F0000}"/>
    <cellStyle name="COL HEADINGS 4" xfId="5648" xr:uid="{00000000-0005-0000-0000-0000B90F0000}"/>
    <cellStyle name="ColHeading" xfId="1050" xr:uid="{00000000-0005-0000-0000-0000BA0F0000}"/>
    <cellStyle name="ColHeading 2" xfId="4772" xr:uid="{00000000-0005-0000-0000-0000BB0F0000}"/>
    <cellStyle name="ColHeading 3" xfId="3326" xr:uid="{00000000-0005-0000-0000-0000BC0F0000}"/>
    <cellStyle name="ColHeading 4" xfId="5647" xr:uid="{00000000-0005-0000-0000-0000BD0F0000}"/>
    <cellStyle name="Comma  - Style1" xfId="1051" xr:uid="{00000000-0005-0000-0000-0000BE0F0000}"/>
    <cellStyle name="Comma  - Style1 2" xfId="1052" xr:uid="{00000000-0005-0000-0000-0000BF0F0000}"/>
    <cellStyle name="Comma  - Style1 2 2" xfId="4773" xr:uid="{00000000-0005-0000-0000-0000C00F0000}"/>
    <cellStyle name="Comma  - Style1 2 3" xfId="3327" xr:uid="{00000000-0005-0000-0000-0000C10F0000}"/>
    <cellStyle name="Comma  - Style1 2 4" xfId="5646" xr:uid="{00000000-0005-0000-0000-0000C20F0000}"/>
    <cellStyle name="Comma  - Style2" xfId="1053" xr:uid="{00000000-0005-0000-0000-0000C30F0000}"/>
    <cellStyle name="Comma  - Style2 2" xfId="1054" xr:uid="{00000000-0005-0000-0000-0000C40F0000}"/>
    <cellStyle name="Comma  - Style2 2 2" xfId="4774" xr:uid="{00000000-0005-0000-0000-0000C50F0000}"/>
    <cellStyle name="Comma  - Style2 2 3" xfId="3328" xr:uid="{00000000-0005-0000-0000-0000C60F0000}"/>
    <cellStyle name="Comma  - Style2 2 4" xfId="5645" xr:uid="{00000000-0005-0000-0000-0000C70F0000}"/>
    <cellStyle name="Comma  - Style3" xfId="1055" xr:uid="{00000000-0005-0000-0000-0000C80F0000}"/>
    <cellStyle name="Comma  - Style3 2" xfId="1056" xr:uid="{00000000-0005-0000-0000-0000C90F0000}"/>
    <cellStyle name="Comma  - Style3 2 2" xfId="4775" xr:uid="{00000000-0005-0000-0000-0000CA0F0000}"/>
    <cellStyle name="Comma  - Style3 2 3" xfId="3329" xr:uid="{00000000-0005-0000-0000-0000CB0F0000}"/>
    <cellStyle name="Comma  - Style3 2 4" xfId="5644" xr:uid="{00000000-0005-0000-0000-0000CC0F0000}"/>
    <cellStyle name="Comma  - Style4" xfId="1057" xr:uid="{00000000-0005-0000-0000-0000CD0F0000}"/>
    <cellStyle name="Comma  - Style4 2" xfId="1058" xr:uid="{00000000-0005-0000-0000-0000CE0F0000}"/>
    <cellStyle name="Comma  - Style4 2 2" xfId="4776" xr:uid="{00000000-0005-0000-0000-0000CF0F0000}"/>
    <cellStyle name="Comma  - Style4 2 3" xfId="3330" xr:uid="{00000000-0005-0000-0000-0000D00F0000}"/>
    <cellStyle name="Comma  - Style4 2 4" xfId="5643" xr:uid="{00000000-0005-0000-0000-0000D10F0000}"/>
    <cellStyle name="Comma  - Style5" xfId="1059" xr:uid="{00000000-0005-0000-0000-0000D20F0000}"/>
    <cellStyle name="Comma  - Style5 2" xfId="1060" xr:uid="{00000000-0005-0000-0000-0000D30F0000}"/>
    <cellStyle name="Comma  - Style5 2 2" xfId="4777" xr:uid="{00000000-0005-0000-0000-0000D40F0000}"/>
    <cellStyle name="Comma  - Style5 2 3" xfId="3331" xr:uid="{00000000-0005-0000-0000-0000D50F0000}"/>
    <cellStyle name="Comma  - Style5 2 4" xfId="5642" xr:uid="{00000000-0005-0000-0000-0000D60F0000}"/>
    <cellStyle name="Comma  - Style6" xfId="1061" xr:uid="{00000000-0005-0000-0000-0000D70F0000}"/>
    <cellStyle name="Comma  - Style6 2" xfId="1062" xr:uid="{00000000-0005-0000-0000-0000D80F0000}"/>
    <cellStyle name="Comma  - Style6 2 2" xfId="4778" xr:uid="{00000000-0005-0000-0000-0000D90F0000}"/>
    <cellStyle name="Comma  - Style6 2 3" xfId="3332" xr:uid="{00000000-0005-0000-0000-0000DA0F0000}"/>
    <cellStyle name="Comma  - Style6 2 4" xfId="5641" xr:uid="{00000000-0005-0000-0000-0000DB0F0000}"/>
    <cellStyle name="Comma  - Style7" xfId="1063" xr:uid="{00000000-0005-0000-0000-0000DC0F0000}"/>
    <cellStyle name="Comma  - Style7 2" xfId="1064" xr:uid="{00000000-0005-0000-0000-0000DD0F0000}"/>
    <cellStyle name="Comma  - Style7 2 2" xfId="4779" xr:uid="{00000000-0005-0000-0000-0000DE0F0000}"/>
    <cellStyle name="Comma  - Style7 2 3" xfId="3333" xr:uid="{00000000-0005-0000-0000-0000DF0F0000}"/>
    <cellStyle name="Comma  - Style7 2 4" xfId="5640" xr:uid="{00000000-0005-0000-0000-0000E00F0000}"/>
    <cellStyle name="Comma  - Style8" xfId="1065" xr:uid="{00000000-0005-0000-0000-0000E10F0000}"/>
    <cellStyle name="Comma  - Style8 2" xfId="1066" xr:uid="{00000000-0005-0000-0000-0000E20F0000}"/>
    <cellStyle name="Comma  - Style8 2 2" xfId="4780" xr:uid="{00000000-0005-0000-0000-0000E30F0000}"/>
    <cellStyle name="Comma  - Style8 2 3" xfId="3334" xr:uid="{00000000-0005-0000-0000-0000E40F0000}"/>
    <cellStyle name="Comma  - Style8 2 4" xfId="5639" xr:uid="{00000000-0005-0000-0000-0000E50F0000}"/>
    <cellStyle name="comma (1)" xfId="1067" xr:uid="{00000000-0005-0000-0000-0000E60F0000}"/>
    <cellStyle name="comma (1) 2" xfId="4781" xr:uid="{00000000-0005-0000-0000-0000E70F0000}"/>
    <cellStyle name="comma (1) 3" xfId="3335" xr:uid="{00000000-0005-0000-0000-0000E80F0000}"/>
    <cellStyle name="comma (1) 4" xfId="5638" xr:uid="{00000000-0005-0000-0000-0000E90F0000}"/>
    <cellStyle name="Comma [00]" xfId="1068" xr:uid="{00000000-0005-0000-0000-0000EA0F0000}"/>
    <cellStyle name="Comma [1]" xfId="1069" xr:uid="{00000000-0005-0000-0000-0000EB0F0000}"/>
    <cellStyle name="Comma [1] 2" xfId="4782" xr:uid="{00000000-0005-0000-0000-0000EC0F0000}"/>
    <cellStyle name="Comma [1] 3" xfId="3336" xr:uid="{00000000-0005-0000-0000-0000ED0F0000}"/>
    <cellStyle name="Comma [1] 4" xfId="5637" xr:uid="{00000000-0005-0000-0000-0000EE0F0000}"/>
    <cellStyle name="Comma 10" xfId="1070" xr:uid="{00000000-0005-0000-0000-0000EF0F0000}"/>
    <cellStyle name="Comma 11" xfId="1071" xr:uid="{00000000-0005-0000-0000-0000F00F0000}"/>
    <cellStyle name="Comma 12" xfId="1072" xr:uid="{00000000-0005-0000-0000-0000F10F0000}"/>
    <cellStyle name="Comma 13" xfId="1073" xr:uid="{00000000-0005-0000-0000-0000F20F0000}"/>
    <cellStyle name="Comma 14" xfId="1074" xr:uid="{00000000-0005-0000-0000-0000F30F0000}"/>
    <cellStyle name="Comma 15" xfId="1075" xr:uid="{00000000-0005-0000-0000-0000F40F0000}"/>
    <cellStyle name="Comma 16" xfId="1076" xr:uid="{00000000-0005-0000-0000-0000F50F0000}"/>
    <cellStyle name="Comma 17" xfId="1077" xr:uid="{00000000-0005-0000-0000-0000F60F0000}"/>
    <cellStyle name="Comma 18" xfId="1078" xr:uid="{00000000-0005-0000-0000-0000F70F0000}"/>
    <cellStyle name="Comma 19" xfId="1079" xr:uid="{00000000-0005-0000-0000-0000F80F0000}"/>
    <cellStyle name="Comma 2" xfId="8" xr:uid="{00000000-0005-0000-0000-0000F90F0000}"/>
    <cellStyle name="Comma 2 2" xfId="1080" xr:uid="{00000000-0005-0000-0000-0000FA0F0000}"/>
    <cellStyle name="Comma 2 3" xfId="1964" xr:uid="{00000000-0005-0000-0000-0000FB0F0000}"/>
    <cellStyle name="Comma 2 3 2" xfId="6147" xr:uid="{00000000-0005-0000-0000-0000FC0F0000}"/>
    <cellStyle name="Comma 2 4" xfId="1965" xr:uid="{00000000-0005-0000-0000-0000FD0F0000}"/>
    <cellStyle name="Comma 2 4 2" xfId="4783" xr:uid="{00000000-0005-0000-0000-0000FE0F0000}"/>
    <cellStyle name="Comma 2 4 3" xfId="2376" xr:uid="{00000000-0005-0000-0000-0000FF0F0000}"/>
    <cellStyle name="Comma 2 5" xfId="6954" xr:uid="{00000000-0005-0000-0000-000000100000}"/>
    <cellStyle name="Comma 2 6" xfId="1832" xr:uid="{00000000-0005-0000-0000-000001100000}"/>
    <cellStyle name="Comma 2 7" xfId="1720" xr:uid="{00000000-0005-0000-0000-000002100000}"/>
    <cellStyle name="Comma 20" xfId="1081" xr:uid="{00000000-0005-0000-0000-000003100000}"/>
    <cellStyle name="Comma 21" xfId="1082" xr:uid="{00000000-0005-0000-0000-000004100000}"/>
    <cellStyle name="Comma 22" xfId="1083" xr:uid="{00000000-0005-0000-0000-000005100000}"/>
    <cellStyle name="Comma 27" xfId="1703" xr:uid="{00000000-0005-0000-0000-000006100000}"/>
    <cellStyle name="Comma 3" xfId="1084" xr:uid="{00000000-0005-0000-0000-000007100000}"/>
    <cellStyle name="Comma 3 2" xfId="1085" xr:uid="{00000000-0005-0000-0000-000008100000}"/>
    <cellStyle name="Comma 3 3" xfId="3821" xr:uid="{00000000-0005-0000-0000-000009100000}"/>
    <cellStyle name="Comma 3 4" xfId="3337" xr:uid="{00000000-0005-0000-0000-00000A100000}"/>
    <cellStyle name="Comma 3 5" xfId="1908" xr:uid="{00000000-0005-0000-0000-00000B100000}"/>
    <cellStyle name="Comma 4" xfId="1086" xr:uid="{00000000-0005-0000-0000-00000C100000}"/>
    <cellStyle name="Comma 4 2" xfId="1087" xr:uid="{00000000-0005-0000-0000-00000D100000}"/>
    <cellStyle name="Comma 5" xfId="1088" xr:uid="{00000000-0005-0000-0000-00000E100000}"/>
    <cellStyle name="Comma 6" xfId="1089" xr:uid="{00000000-0005-0000-0000-00000F100000}"/>
    <cellStyle name="Comma 7" xfId="1090" xr:uid="{00000000-0005-0000-0000-000010100000}"/>
    <cellStyle name="Comma 8" xfId="1091" xr:uid="{00000000-0005-0000-0000-000011100000}"/>
    <cellStyle name="Comma 9" xfId="1092" xr:uid="{00000000-0005-0000-0000-000012100000}"/>
    <cellStyle name="comma zerodec" xfId="1093" xr:uid="{00000000-0005-0000-0000-000013100000}"/>
    <cellStyle name="Comma0" xfId="1094" xr:uid="{00000000-0005-0000-0000-000014100000}"/>
    <cellStyle name="Comma0 2" xfId="1095" xr:uid="{00000000-0005-0000-0000-000015100000}"/>
    <cellStyle name="Comma0 3" xfId="4784" xr:uid="{00000000-0005-0000-0000-000016100000}"/>
    <cellStyle name="Comma0 4" xfId="3338" xr:uid="{00000000-0005-0000-0000-000017100000}"/>
    <cellStyle name="Comma0 5" xfId="6751" xr:uid="{00000000-0005-0000-0000-000018100000}"/>
    <cellStyle name="Comment" xfId="1096" xr:uid="{00000000-0005-0000-0000-000019100000}"/>
    <cellStyle name="Comment 2" xfId="4785" xr:uid="{00000000-0005-0000-0000-00001A100000}"/>
    <cellStyle name="Comment 3" xfId="3339" xr:uid="{00000000-0005-0000-0000-00001B100000}"/>
    <cellStyle name="Comment 4" xfId="6328" xr:uid="{00000000-0005-0000-0000-00001C100000}"/>
    <cellStyle name="Company" xfId="1097" xr:uid="{00000000-0005-0000-0000-00001D100000}"/>
    <cellStyle name="Company 2" xfId="4786" xr:uid="{00000000-0005-0000-0000-00001E100000}"/>
    <cellStyle name="Company 3" xfId="3340" xr:uid="{00000000-0005-0000-0000-00001F100000}"/>
    <cellStyle name="Company 4" xfId="6750" xr:uid="{00000000-0005-0000-0000-000020100000}"/>
    <cellStyle name="CompanyName" xfId="1098" xr:uid="{00000000-0005-0000-0000-000021100000}"/>
    <cellStyle name="Copied" xfId="1099" xr:uid="{00000000-0005-0000-0000-000022100000}"/>
    <cellStyle name="Copied 2" xfId="4787" xr:uid="{00000000-0005-0000-0000-000023100000}"/>
    <cellStyle name="Copied 3" xfId="3341" xr:uid="{00000000-0005-0000-0000-000024100000}"/>
    <cellStyle name="Copied 4" xfId="6327" xr:uid="{00000000-0005-0000-0000-000025100000}"/>
    <cellStyle name="COST1" xfId="1100" xr:uid="{00000000-0005-0000-0000-000026100000}"/>
    <cellStyle name="COST1 2" xfId="4788" xr:uid="{00000000-0005-0000-0000-000027100000}"/>
    <cellStyle name="COST1 3" xfId="3342" xr:uid="{00000000-0005-0000-0000-000028100000}"/>
    <cellStyle name="COST1 4" xfId="6749" xr:uid="{00000000-0005-0000-0000-000029100000}"/>
    <cellStyle name="CurRatio" xfId="1101" xr:uid="{00000000-0005-0000-0000-00002A100000}"/>
    <cellStyle name="CurRatio 2" xfId="4789" xr:uid="{00000000-0005-0000-0000-00002B100000}"/>
    <cellStyle name="CurRatio 3" xfId="3343" xr:uid="{00000000-0005-0000-0000-00002C100000}"/>
    <cellStyle name="CurRatio 4" xfId="5636" xr:uid="{00000000-0005-0000-0000-00002D100000}"/>
    <cellStyle name="Curren - Style7" xfId="1102" xr:uid="{00000000-0005-0000-0000-00002E100000}"/>
    <cellStyle name="Curren - Style8" xfId="1103" xr:uid="{00000000-0005-0000-0000-00002F100000}"/>
    <cellStyle name="Currency (1)" xfId="1104" xr:uid="{00000000-0005-0000-0000-000030100000}"/>
    <cellStyle name="Currency (1) 2" xfId="4790" xr:uid="{00000000-0005-0000-0000-000031100000}"/>
    <cellStyle name="Currency (1) 3" xfId="3344" xr:uid="{00000000-0005-0000-0000-000032100000}"/>
    <cellStyle name="Currency (1) 4" xfId="5635" xr:uid="{00000000-0005-0000-0000-000033100000}"/>
    <cellStyle name="Currency [00]" xfId="1105" xr:uid="{00000000-0005-0000-0000-000034100000}"/>
    <cellStyle name="Currency [1]" xfId="1106" xr:uid="{00000000-0005-0000-0000-000035100000}"/>
    <cellStyle name="Currency [1] 2" xfId="4791" xr:uid="{00000000-0005-0000-0000-000036100000}"/>
    <cellStyle name="Currency [1] 3" xfId="3345" xr:uid="{00000000-0005-0000-0000-000037100000}"/>
    <cellStyle name="Currency [1] 4" xfId="6748" xr:uid="{00000000-0005-0000-0000-000038100000}"/>
    <cellStyle name="Currency [2]" xfId="1107" xr:uid="{00000000-0005-0000-0000-000039100000}"/>
    <cellStyle name="Currency 10" xfId="1108" xr:uid="{00000000-0005-0000-0000-00003A100000}"/>
    <cellStyle name="Currency 11" xfId="1109" xr:uid="{00000000-0005-0000-0000-00003B100000}"/>
    <cellStyle name="Currency 12" xfId="1110" xr:uid="{00000000-0005-0000-0000-00003C100000}"/>
    <cellStyle name="Currency 13" xfId="1111" xr:uid="{00000000-0005-0000-0000-00003D100000}"/>
    <cellStyle name="Currency 14" xfId="1112" xr:uid="{00000000-0005-0000-0000-00003E100000}"/>
    <cellStyle name="Currency 15" xfId="1113" xr:uid="{00000000-0005-0000-0000-00003F100000}"/>
    <cellStyle name="Currency 16" xfId="1114" xr:uid="{00000000-0005-0000-0000-000040100000}"/>
    <cellStyle name="Currency 2" xfId="1115" xr:uid="{00000000-0005-0000-0000-000041100000}"/>
    <cellStyle name="Currency 2 2" xfId="1116" xr:uid="{00000000-0005-0000-0000-000042100000}"/>
    <cellStyle name="Currency 3" xfId="1117" xr:uid="{00000000-0005-0000-0000-000043100000}"/>
    <cellStyle name="Currency 4" xfId="1118" xr:uid="{00000000-0005-0000-0000-000044100000}"/>
    <cellStyle name="Currency 5" xfId="1119" xr:uid="{00000000-0005-0000-0000-000045100000}"/>
    <cellStyle name="Currency 6" xfId="1120" xr:uid="{00000000-0005-0000-0000-000046100000}"/>
    <cellStyle name="Currency 7" xfId="1121" xr:uid="{00000000-0005-0000-0000-000047100000}"/>
    <cellStyle name="Currency 8" xfId="1122" xr:uid="{00000000-0005-0000-0000-000048100000}"/>
    <cellStyle name="Currency 9" xfId="1123" xr:uid="{00000000-0005-0000-0000-000049100000}"/>
    <cellStyle name="Currency(1)" xfId="1124" xr:uid="{00000000-0005-0000-0000-00004A100000}"/>
    <cellStyle name="Currency0" xfId="1125" xr:uid="{00000000-0005-0000-0000-00004B100000}"/>
    <cellStyle name="Currency0 2" xfId="1126" xr:uid="{00000000-0005-0000-0000-00004C100000}"/>
    <cellStyle name="Currency0 3" xfId="4792" xr:uid="{00000000-0005-0000-0000-00004D100000}"/>
    <cellStyle name="Currency0 4" xfId="3346" xr:uid="{00000000-0005-0000-0000-00004E100000}"/>
    <cellStyle name="Currency0 5" xfId="5634" xr:uid="{00000000-0005-0000-0000-00004F100000}"/>
    <cellStyle name="Currency1" xfId="1127" xr:uid="{00000000-0005-0000-0000-000050100000}"/>
    <cellStyle name="CUS.Work.Area" xfId="1128" xr:uid="{00000000-0005-0000-0000-000051100000}"/>
    <cellStyle name="CUS.Work.Area 2" xfId="4793" xr:uid="{00000000-0005-0000-0000-000052100000}"/>
    <cellStyle name="CUS.Work.Area 3" xfId="3347" xr:uid="{00000000-0005-0000-0000-000053100000}"/>
    <cellStyle name="CUS.Work.Area 4" xfId="6742" xr:uid="{00000000-0005-0000-0000-000054100000}"/>
    <cellStyle name="Cyndie" xfId="1129" xr:uid="{00000000-0005-0000-0000-000055100000}"/>
    <cellStyle name="C㯵rrency_㳔PC Data" xfId="1130" xr:uid="{00000000-0005-0000-0000-000056100000}"/>
    <cellStyle name="Dash" xfId="1131" xr:uid="{00000000-0005-0000-0000-000057100000}"/>
    <cellStyle name="Data_0dp" xfId="1132" xr:uid="{00000000-0005-0000-0000-000058100000}"/>
    <cellStyle name="DataEntry" xfId="1133" xr:uid="{00000000-0005-0000-0000-000059100000}"/>
    <cellStyle name="DataEntry%" xfId="1134" xr:uid="{00000000-0005-0000-0000-00005A100000}"/>
    <cellStyle name="DataEntry_Model2401" xfId="1135" xr:uid="{00000000-0005-0000-0000-00005B100000}"/>
    <cellStyle name="Date" xfId="1136" xr:uid="{00000000-0005-0000-0000-00005C100000}"/>
    <cellStyle name="Date Short" xfId="1137" xr:uid="{00000000-0005-0000-0000-00005D100000}"/>
    <cellStyle name="Date_2009-GPB-Plant Budget" xfId="1138" xr:uid="{00000000-0005-0000-0000-00005E100000}"/>
    <cellStyle name="Date2" xfId="1139" xr:uid="{00000000-0005-0000-0000-00005F100000}"/>
    <cellStyle name="Decimal" xfId="1140" xr:uid="{00000000-0005-0000-0000-000060100000}"/>
    <cellStyle name="DELTA" xfId="1141" xr:uid="{00000000-0005-0000-0000-000061100000}"/>
    <cellStyle name="Derive" xfId="1142" xr:uid="{00000000-0005-0000-0000-000062100000}"/>
    <cellStyle name="Dezimal [0]_NEGS" xfId="1143" xr:uid="{00000000-0005-0000-0000-000063100000}"/>
    <cellStyle name="Dezimal_NEGS" xfId="1144" xr:uid="{00000000-0005-0000-0000-000064100000}"/>
    <cellStyle name="Dollar" xfId="1145" xr:uid="{00000000-0005-0000-0000-000065100000}"/>
    <cellStyle name="Dollar (zero dec)" xfId="1146" xr:uid="{00000000-0005-0000-0000-000066100000}"/>
    <cellStyle name="Dollars" xfId="1147" xr:uid="{00000000-0005-0000-0000-000067100000}"/>
    <cellStyle name="Dziesi?tny_EO Template" xfId="1148" xr:uid="{00000000-0005-0000-0000-000068100000}"/>
    <cellStyle name="Dziesiętny_EO Template" xfId="1149" xr:uid="{00000000-0005-0000-0000-000069100000}"/>
    <cellStyle name="Eingabe" xfId="1150" xr:uid="{00000000-0005-0000-0000-00006A100000}"/>
    <cellStyle name="Eingabe 2" xfId="4794" xr:uid="{00000000-0005-0000-0000-00006B100000}"/>
    <cellStyle name="Eingabe 3" xfId="3348" xr:uid="{00000000-0005-0000-0000-00006C100000}"/>
    <cellStyle name="Eingabe 4" xfId="6326" xr:uid="{00000000-0005-0000-0000-00006D100000}"/>
    <cellStyle name="Enter Currency (0)" xfId="1151" xr:uid="{00000000-0005-0000-0000-00006E100000}"/>
    <cellStyle name="Enter Currency (0) 2" xfId="4795" xr:uid="{00000000-0005-0000-0000-00006F100000}"/>
    <cellStyle name="Enter Currency (0) 3" xfId="3349" xr:uid="{00000000-0005-0000-0000-000070100000}"/>
    <cellStyle name="Enter Currency (0) 4" xfId="6747" xr:uid="{00000000-0005-0000-0000-000071100000}"/>
    <cellStyle name="Enter Currency (2)" xfId="1152" xr:uid="{00000000-0005-0000-0000-000072100000}"/>
    <cellStyle name="Enter Units (0)" xfId="1153" xr:uid="{00000000-0005-0000-0000-000073100000}"/>
    <cellStyle name="Enter Units (1)" xfId="1154" xr:uid="{00000000-0005-0000-0000-000074100000}"/>
    <cellStyle name="Enter Units (1) 2" xfId="1155" xr:uid="{00000000-0005-0000-0000-000075100000}"/>
    <cellStyle name="Enter Units (2)" xfId="1156" xr:uid="{00000000-0005-0000-0000-000076100000}"/>
    <cellStyle name="Entered" xfId="1157" xr:uid="{00000000-0005-0000-0000-000077100000}"/>
    <cellStyle name="Entered 2" xfId="4796" xr:uid="{00000000-0005-0000-0000-000078100000}"/>
    <cellStyle name="Entered 3" xfId="3350" xr:uid="{00000000-0005-0000-0000-000079100000}"/>
    <cellStyle name="Entered 4" xfId="6745" xr:uid="{00000000-0005-0000-0000-00007A100000}"/>
    <cellStyle name="Ergebnis" xfId="1158" xr:uid="{00000000-0005-0000-0000-00007B100000}"/>
    <cellStyle name="Ergebnis 2" xfId="4797" xr:uid="{00000000-0005-0000-0000-00007C100000}"/>
    <cellStyle name="Ergebnis 3" xfId="3351" xr:uid="{00000000-0005-0000-0000-00007D100000}"/>
    <cellStyle name="Ergebnis 4" xfId="6325" xr:uid="{00000000-0005-0000-0000-00007E100000}"/>
    <cellStyle name="Erklärender Text" xfId="1159" xr:uid="{00000000-0005-0000-0000-00007F100000}"/>
    <cellStyle name="Erklärender Text 2" xfId="4798" xr:uid="{00000000-0005-0000-0000-000080100000}"/>
    <cellStyle name="Erklärender Text 3" xfId="3352" xr:uid="{00000000-0005-0000-0000-000081100000}"/>
    <cellStyle name="Erklärender Text 4" xfId="6746" xr:uid="{00000000-0005-0000-0000-000082100000}"/>
    <cellStyle name="Euro" xfId="1160" xr:uid="{00000000-0005-0000-0000-000083100000}"/>
    <cellStyle name="Euro 2" xfId="1161" xr:uid="{00000000-0005-0000-0000-000084100000}"/>
    <cellStyle name="Euro 2 2" xfId="4800" xr:uid="{00000000-0005-0000-0000-000085100000}"/>
    <cellStyle name="Euro 2 3" xfId="3354" xr:uid="{00000000-0005-0000-0000-000086100000}"/>
    <cellStyle name="Euro 2 4" xfId="5632" xr:uid="{00000000-0005-0000-0000-000087100000}"/>
    <cellStyle name="Euro 3" xfId="4799" xr:uid="{00000000-0005-0000-0000-000088100000}"/>
    <cellStyle name="Euro 4" xfId="3353" xr:uid="{00000000-0005-0000-0000-000089100000}"/>
    <cellStyle name="Euro 5" xfId="5633" xr:uid="{00000000-0005-0000-0000-00008A100000}"/>
    <cellStyle name="Explanatory Text 2" xfId="1162" xr:uid="{00000000-0005-0000-0000-00008B100000}"/>
    <cellStyle name="Explanatory Text 2 2" xfId="1163" xr:uid="{00000000-0005-0000-0000-00008C100000}"/>
    <cellStyle name="Explanatory Text 2 2 2" xfId="4802" xr:uid="{00000000-0005-0000-0000-00008D100000}"/>
    <cellStyle name="Explanatory Text 2 2 3" xfId="3356" xr:uid="{00000000-0005-0000-0000-00008E100000}"/>
    <cellStyle name="Explanatory Text 2 2 4" xfId="6743" xr:uid="{00000000-0005-0000-0000-00008F100000}"/>
    <cellStyle name="Explanatory Text 2 3" xfId="4801" xr:uid="{00000000-0005-0000-0000-000090100000}"/>
    <cellStyle name="Explanatory Text 2 4" xfId="3355" xr:uid="{00000000-0005-0000-0000-000091100000}"/>
    <cellStyle name="Explanatory Text 2 5" xfId="6323" xr:uid="{00000000-0005-0000-0000-000092100000}"/>
    <cellStyle name="F2" xfId="1164" xr:uid="{00000000-0005-0000-0000-000093100000}"/>
    <cellStyle name="F2 2" xfId="4803" xr:uid="{00000000-0005-0000-0000-000094100000}"/>
    <cellStyle name="F2 3" xfId="3357" xr:uid="{00000000-0005-0000-0000-000095100000}"/>
    <cellStyle name="F2 4" xfId="6324" xr:uid="{00000000-0005-0000-0000-000096100000}"/>
    <cellStyle name="F3" xfId="1165" xr:uid="{00000000-0005-0000-0000-000097100000}"/>
    <cellStyle name="F3 2" xfId="4804" xr:uid="{00000000-0005-0000-0000-000098100000}"/>
    <cellStyle name="F3 3" xfId="3358" xr:uid="{00000000-0005-0000-0000-000099100000}"/>
    <cellStyle name="F3 4" xfId="6744" xr:uid="{00000000-0005-0000-0000-00009A100000}"/>
    <cellStyle name="F4" xfId="1166" xr:uid="{00000000-0005-0000-0000-00009B100000}"/>
    <cellStyle name="F4 2" xfId="4805" xr:uid="{00000000-0005-0000-0000-00009C100000}"/>
    <cellStyle name="F4 3" xfId="3359" xr:uid="{00000000-0005-0000-0000-00009D100000}"/>
    <cellStyle name="F4 4" xfId="5631" xr:uid="{00000000-0005-0000-0000-00009E100000}"/>
    <cellStyle name="F5" xfId="1167" xr:uid="{00000000-0005-0000-0000-00009F100000}"/>
    <cellStyle name="F5 2" xfId="4806" xr:uid="{00000000-0005-0000-0000-0000A0100000}"/>
    <cellStyle name="F5 3" xfId="3360" xr:uid="{00000000-0005-0000-0000-0000A1100000}"/>
    <cellStyle name="F5 4" xfId="5630" xr:uid="{00000000-0005-0000-0000-0000A2100000}"/>
    <cellStyle name="F6" xfId="1168" xr:uid="{00000000-0005-0000-0000-0000A3100000}"/>
    <cellStyle name="F6 2" xfId="4807" xr:uid="{00000000-0005-0000-0000-0000A4100000}"/>
    <cellStyle name="F6 3" xfId="3361" xr:uid="{00000000-0005-0000-0000-0000A5100000}"/>
    <cellStyle name="F6 4" xfId="6322" xr:uid="{00000000-0005-0000-0000-0000A6100000}"/>
    <cellStyle name="F7" xfId="1169" xr:uid="{00000000-0005-0000-0000-0000A7100000}"/>
    <cellStyle name="F7 2" xfId="4808" xr:uid="{00000000-0005-0000-0000-0000A8100000}"/>
    <cellStyle name="F7 3" xfId="3362" xr:uid="{00000000-0005-0000-0000-0000A9100000}"/>
    <cellStyle name="F7 4" xfId="5629" xr:uid="{00000000-0005-0000-0000-0000AA100000}"/>
    <cellStyle name="F8" xfId="1170" xr:uid="{00000000-0005-0000-0000-0000AB100000}"/>
    <cellStyle name="F8 2" xfId="4809" xr:uid="{00000000-0005-0000-0000-0000AC100000}"/>
    <cellStyle name="F8 3" xfId="3363" xr:uid="{00000000-0005-0000-0000-0000AD100000}"/>
    <cellStyle name="F8 4" xfId="5628" xr:uid="{00000000-0005-0000-0000-0000AE100000}"/>
    <cellStyle name="Fixed" xfId="1171" xr:uid="{00000000-0005-0000-0000-0000AF100000}"/>
    <cellStyle name="Fixed (1)" xfId="1172" xr:uid="{00000000-0005-0000-0000-0000B0100000}"/>
    <cellStyle name="Fixed [2]" xfId="1173" xr:uid="{00000000-0005-0000-0000-0000B1100000}"/>
    <cellStyle name="Fixed 2" xfId="1174" xr:uid="{00000000-0005-0000-0000-0000B2100000}"/>
    <cellStyle name="Fixed 3" xfId="1175" xr:uid="{00000000-0005-0000-0000-0000B3100000}"/>
    <cellStyle name="Fixed_1" xfId="1176" xr:uid="{00000000-0005-0000-0000-0000B4100000}"/>
    <cellStyle name="fred" xfId="1177" xr:uid="{00000000-0005-0000-0000-0000B5100000}"/>
    <cellStyle name="fred 2" xfId="4810" xr:uid="{00000000-0005-0000-0000-0000B6100000}"/>
    <cellStyle name="fred 3" xfId="3364" xr:uid="{00000000-0005-0000-0000-0000B7100000}"/>
    <cellStyle name="fred 4" xfId="6321" xr:uid="{00000000-0005-0000-0000-0000B8100000}"/>
    <cellStyle name="Gevolgde hyperlink" xfId="1178" xr:uid="{00000000-0005-0000-0000-0000B9100000}"/>
    <cellStyle name="Gevolgde hyperlink 2" xfId="4811" xr:uid="{00000000-0005-0000-0000-0000BA100000}"/>
    <cellStyle name="Gevolgde hyperlink 3" xfId="3365" xr:uid="{00000000-0005-0000-0000-0000BB100000}"/>
    <cellStyle name="Gevolgde hyperlink 4" xfId="6741" xr:uid="{00000000-0005-0000-0000-0000BC100000}"/>
    <cellStyle name="Good 2" xfId="1179" xr:uid="{00000000-0005-0000-0000-0000BD100000}"/>
    <cellStyle name="Good 2 2" xfId="1180" xr:uid="{00000000-0005-0000-0000-0000BE100000}"/>
    <cellStyle name="Good 2 2 2" xfId="4813" xr:uid="{00000000-0005-0000-0000-0000BF100000}"/>
    <cellStyle name="Good 2 2 3" xfId="3367" xr:uid="{00000000-0005-0000-0000-0000C0100000}"/>
    <cellStyle name="Good 2 2 4" xfId="5626" xr:uid="{00000000-0005-0000-0000-0000C1100000}"/>
    <cellStyle name="Good 2 3" xfId="1181" xr:uid="{00000000-0005-0000-0000-0000C2100000}"/>
    <cellStyle name="Good 2 3 2" xfId="4814" xr:uid="{00000000-0005-0000-0000-0000C3100000}"/>
    <cellStyle name="Good 2 3 3" xfId="3368" xr:uid="{00000000-0005-0000-0000-0000C4100000}"/>
    <cellStyle name="Good 2 3 4" xfId="6319" xr:uid="{00000000-0005-0000-0000-0000C5100000}"/>
    <cellStyle name="Good 2 4" xfId="4812" xr:uid="{00000000-0005-0000-0000-0000C6100000}"/>
    <cellStyle name="Good 2 5" xfId="3366" xr:uid="{00000000-0005-0000-0000-0000C7100000}"/>
    <cellStyle name="Good 2 6" xfId="5627" xr:uid="{00000000-0005-0000-0000-0000C8100000}"/>
    <cellStyle name="Grey" xfId="1182" xr:uid="{00000000-0005-0000-0000-0000C9100000}"/>
    <cellStyle name="Gut" xfId="1183" xr:uid="{00000000-0005-0000-0000-0000CA100000}"/>
    <cellStyle name="Gut 2" xfId="4815" xr:uid="{00000000-0005-0000-0000-0000CB100000}"/>
    <cellStyle name="Gut 3" xfId="3369" xr:uid="{00000000-0005-0000-0000-0000CC100000}"/>
    <cellStyle name="Gut 4" xfId="6320" xr:uid="{00000000-0005-0000-0000-0000CD100000}"/>
    <cellStyle name="HEADER" xfId="1184" xr:uid="{00000000-0005-0000-0000-0000CE100000}"/>
    <cellStyle name="Header 2" xfId="1185" xr:uid="{00000000-0005-0000-0000-0000CF100000}"/>
    <cellStyle name="Header 2 2" xfId="4817" xr:uid="{00000000-0005-0000-0000-0000D0100000}"/>
    <cellStyle name="Header 2 3" xfId="3371" xr:uid="{00000000-0005-0000-0000-0000D1100000}"/>
    <cellStyle name="Header 2 4" xfId="5625" xr:uid="{00000000-0005-0000-0000-0000D2100000}"/>
    <cellStyle name="Header 3" xfId="1186" xr:uid="{00000000-0005-0000-0000-0000D3100000}"/>
    <cellStyle name="Header 3 2" xfId="4818" xr:uid="{00000000-0005-0000-0000-0000D4100000}"/>
    <cellStyle name="Header 3 3" xfId="3372" xr:uid="{00000000-0005-0000-0000-0000D5100000}"/>
    <cellStyle name="Header 3 4" xfId="5624" xr:uid="{00000000-0005-0000-0000-0000D6100000}"/>
    <cellStyle name="HEADER 4" xfId="4816" xr:uid="{00000000-0005-0000-0000-0000D7100000}"/>
    <cellStyle name="HEADER 5" xfId="5202" xr:uid="{00000000-0005-0000-0000-0000D8100000}"/>
    <cellStyle name="HEADER 6" xfId="3370" xr:uid="{00000000-0005-0000-0000-0000D9100000}"/>
    <cellStyle name="HEADER 7" xfId="6740" xr:uid="{00000000-0005-0000-0000-0000DA100000}"/>
    <cellStyle name="Header1" xfId="1187" xr:uid="{00000000-0005-0000-0000-0000DB100000}"/>
    <cellStyle name="Header1 2" xfId="4819" xr:uid="{00000000-0005-0000-0000-0000DC100000}"/>
    <cellStyle name="Header1 3" xfId="3373" xr:uid="{00000000-0005-0000-0000-0000DD100000}"/>
    <cellStyle name="Header1 4" xfId="6317" xr:uid="{00000000-0005-0000-0000-0000DE100000}"/>
    <cellStyle name="Header2" xfId="1188" xr:uid="{00000000-0005-0000-0000-0000DF100000}"/>
    <cellStyle name="Header2 2" xfId="4820" xr:uid="{00000000-0005-0000-0000-0000E0100000}"/>
    <cellStyle name="Header2 3" xfId="3374" xr:uid="{00000000-0005-0000-0000-0000E1100000}"/>
    <cellStyle name="Header2 4" xfId="6738" xr:uid="{00000000-0005-0000-0000-0000E2100000}"/>
    <cellStyle name="Heading 1 2" xfId="1189" xr:uid="{00000000-0005-0000-0000-0000E3100000}"/>
    <cellStyle name="Heading 1 2 2" xfId="1190" xr:uid="{00000000-0005-0000-0000-0000E4100000}"/>
    <cellStyle name="Heading 1 2 2 2" xfId="4822" xr:uid="{00000000-0005-0000-0000-0000E5100000}"/>
    <cellStyle name="Heading 1 2 2 3" xfId="3376" xr:uid="{00000000-0005-0000-0000-0000E6100000}"/>
    <cellStyle name="Heading 1 2 2 4" xfId="6739" xr:uid="{00000000-0005-0000-0000-0000E7100000}"/>
    <cellStyle name="Heading 1 2 3" xfId="4821" xr:uid="{00000000-0005-0000-0000-0000E8100000}"/>
    <cellStyle name="Heading 1 2 4" xfId="3375" xr:uid="{00000000-0005-0000-0000-0000E9100000}"/>
    <cellStyle name="Heading 1 2 5" xfId="6318" xr:uid="{00000000-0005-0000-0000-0000EA100000}"/>
    <cellStyle name="Heading 1 3" xfId="1191" xr:uid="{00000000-0005-0000-0000-0000EB100000}"/>
    <cellStyle name="Heading 1 3 2" xfId="4823" xr:uid="{00000000-0005-0000-0000-0000EC100000}"/>
    <cellStyle name="Heading 1 3 3" xfId="3377" xr:uid="{00000000-0005-0000-0000-0000ED100000}"/>
    <cellStyle name="Heading 1 3 4" xfId="5623" xr:uid="{00000000-0005-0000-0000-0000EE100000}"/>
    <cellStyle name="Heading 1 4" xfId="1192" xr:uid="{00000000-0005-0000-0000-0000EF100000}"/>
    <cellStyle name="Heading 1 4 2" xfId="4824" xr:uid="{00000000-0005-0000-0000-0000F0100000}"/>
    <cellStyle name="Heading 1 4 3" xfId="3378" xr:uid="{00000000-0005-0000-0000-0000F1100000}"/>
    <cellStyle name="Heading 1 4 4" xfId="5622" xr:uid="{00000000-0005-0000-0000-0000F2100000}"/>
    <cellStyle name="Heading 1 5" xfId="1193" xr:uid="{00000000-0005-0000-0000-0000F3100000}"/>
    <cellStyle name="Heading 1 5 2" xfId="4825" xr:uid="{00000000-0005-0000-0000-0000F4100000}"/>
    <cellStyle name="Heading 1 5 3" xfId="3379" xr:uid="{00000000-0005-0000-0000-0000F5100000}"/>
    <cellStyle name="Heading 1 5 4" xfId="6315" xr:uid="{00000000-0005-0000-0000-0000F6100000}"/>
    <cellStyle name="Heading 1 6" xfId="1194" xr:uid="{00000000-0005-0000-0000-0000F7100000}"/>
    <cellStyle name="Heading 1 6 2" xfId="4826" xr:uid="{00000000-0005-0000-0000-0000F8100000}"/>
    <cellStyle name="Heading 1 6 3" xfId="3380" xr:uid="{00000000-0005-0000-0000-0000F9100000}"/>
    <cellStyle name="Heading 1 6 4" xfId="6736" xr:uid="{00000000-0005-0000-0000-0000FA100000}"/>
    <cellStyle name="Heading 1 7" xfId="1195" xr:uid="{00000000-0005-0000-0000-0000FB100000}"/>
    <cellStyle name="Heading 1 7 2" xfId="4827" xr:uid="{00000000-0005-0000-0000-0000FC100000}"/>
    <cellStyle name="Heading 1 7 3" xfId="3381" xr:uid="{00000000-0005-0000-0000-0000FD100000}"/>
    <cellStyle name="Heading 1 7 4" xfId="6316" xr:uid="{00000000-0005-0000-0000-0000FE100000}"/>
    <cellStyle name="Heading 1 8" xfId="1196" xr:uid="{00000000-0005-0000-0000-0000FF100000}"/>
    <cellStyle name="Heading 1 8 2" xfId="4828" xr:uid="{00000000-0005-0000-0000-000000110000}"/>
    <cellStyle name="Heading 1 8 3" xfId="3382" xr:uid="{00000000-0005-0000-0000-000001110000}"/>
    <cellStyle name="Heading 1 8 4" xfId="6737" xr:uid="{00000000-0005-0000-0000-000002110000}"/>
    <cellStyle name="Heading 2 2" xfId="1197" xr:uid="{00000000-0005-0000-0000-000003110000}"/>
    <cellStyle name="Heading 2 2 2" xfId="1198" xr:uid="{00000000-0005-0000-0000-000004110000}"/>
    <cellStyle name="Heading 2 2 2 2" xfId="4830" xr:uid="{00000000-0005-0000-0000-000005110000}"/>
    <cellStyle name="Heading 2 2 2 3" xfId="3384" xr:uid="{00000000-0005-0000-0000-000006110000}"/>
    <cellStyle name="Heading 2 2 2 4" xfId="5620" xr:uid="{00000000-0005-0000-0000-000007110000}"/>
    <cellStyle name="Heading 2 2 3" xfId="4829" xr:uid="{00000000-0005-0000-0000-000008110000}"/>
    <cellStyle name="Heading 2 2 4" xfId="3383" xr:uid="{00000000-0005-0000-0000-000009110000}"/>
    <cellStyle name="Heading 2 2 5" xfId="5621" xr:uid="{00000000-0005-0000-0000-00000A110000}"/>
    <cellStyle name="Heading 2 3" xfId="1199" xr:uid="{00000000-0005-0000-0000-00000B110000}"/>
    <cellStyle name="Heading 2 3 2" xfId="4831" xr:uid="{00000000-0005-0000-0000-00000C110000}"/>
    <cellStyle name="Heading 2 3 3" xfId="3385" xr:uid="{00000000-0005-0000-0000-00000D110000}"/>
    <cellStyle name="Heading 2 3 4" xfId="6313" xr:uid="{00000000-0005-0000-0000-00000E110000}"/>
    <cellStyle name="Heading 2 4" xfId="1200" xr:uid="{00000000-0005-0000-0000-00000F110000}"/>
    <cellStyle name="Heading 2 4 2" xfId="4832" xr:uid="{00000000-0005-0000-0000-000010110000}"/>
    <cellStyle name="Heading 2 4 3" xfId="3386" xr:uid="{00000000-0005-0000-0000-000011110000}"/>
    <cellStyle name="Heading 2 4 4" xfId="6734" xr:uid="{00000000-0005-0000-0000-000012110000}"/>
    <cellStyle name="Heading 2 5" xfId="1201" xr:uid="{00000000-0005-0000-0000-000013110000}"/>
    <cellStyle name="Heading 2 5 2" xfId="4833" xr:uid="{00000000-0005-0000-0000-000014110000}"/>
    <cellStyle name="Heading 2 5 3" xfId="3387" xr:uid="{00000000-0005-0000-0000-000015110000}"/>
    <cellStyle name="Heading 2 5 4" xfId="6314" xr:uid="{00000000-0005-0000-0000-000016110000}"/>
    <cellStyle name="Heading 2 6" xfId="1202" xr:uid="{00000000-0005-0000-0000-000017110000}"/>
    <cellStyle name="Heading 2 6 2" xfId="4834" xr:uid="{00000000-0005-0000-0000-000018110000}"/>
    <cellStyle name="Heading 2 6 3" xfId="3388" xr:uid="{00000000-0005-0000-0000-000019110000}"/>
    <cellStyle name="Heading 2 6 4" xfId="6735" xr:uid="{00000000-0005-0000-0000-00001A110000}"/>
    <cellStyle name="Heading 2 7" xfId="1203" xr:uid="{00000000-0005-0000-0000-00001B110000}"/>
    <cellStyle name="Heading 2 7 2" xfId="4835" xr:uid="{00000000-0005-0000-0000-00001C110000}"/>
    <cellStyle name="Heading 2 7 3" xfId="3389" xr:uid="{00000000-0005-0000-0000-00001D110000}"/>
    <cellStyle name="Heading 2 7 4" xfId="5619" xr:uid="{00000000-0005-0000-0000-00001E110000}"/>
    <cellStyle name="Heading 2 8" xfId="1204" xr:uid="{00000000-0005-0000-0000-00001F110000}"/>
    <cellStyle name="Heading 2 8 2" xfId="4836" xr:uid="{00000000-0005-0000-0000-000020110000}"/>
    <cellStyle name="Heading 2 8 3" xfId="3390" xr:uid="{00000000-0005-0000-0000-000021110000}"/>
    <cellStyle name="Heading 2 8 4" xfId="5618" xr:uid="{00000000-0005-0000-0000-000022110000}"/>
    <cellStyle name="Heading 3 2" xfId="1205" xr:uid="{00000000-0005-0000-0000-000023110000}"/>
    <cellStyle name="Heading 3 2 2" xfId="1206" xr:uid="{00000000-0005-0000-0000-000024110000}"/>
    <cellStyle name="Heading 3 2 2 2" xfId="4838" xr:uid="{00000000-0005-0000-0000-000025110000}"/>
    <cellStyle name="Heading 3 2 2 3" xfId="3392" xr:uid="{00000000-0005-0000-0000-000026110000}"/>
    <cellStyle name="Heading 3 2 2 4" xfId="6732" xr:uid="{00000000-0005-0000-0000-000027110000}"/>
    <cellStyle name="Heading 3 2 3" xfId="4837" xr:uid="{00000000-0005-0000-0000-000028110000}"/>
    <cellStyle name="Heading 3 2 4" xfId="3391" xr:uid="{00000000-0005-0000-0000-000029110000}"/>
    <cellStyle name="Heading 3 2 5" xfId="6311" xr:uid="{00000000-0005-0000-0000-00002A110000}"/>
    <cellStyle name="Heading 4 2" xfId="1207" xr:uid="{00000000-0005-0000-0000-00002B110000}"/>
    <cellStyle name="Heading 4 2 2" xfId="1208" xr:uid="{00000000-0005-0000-0000-00002C110000}"/>
    <cellStyle name="Heading 4 2 2 2" xfId="4840" xr:uid="{00000000-0005-0000-0000-00002D110000}"/>
    <cellStyle name="Heading 4 2 2 3" xfId="3394" xr:uid="{00000000-0005-0000-0000-00002E110000}"/>
    <cellStyle name="Heading 4 2 2 4" xfId="6733" xr:uid="{00000000-0005-0000-0000-00002F110000}"/>
    <cellStyle name="Heading 4 2 3" xfId="4839" xr:uid="{00000000-0005-0000-0000-000030110000}"/>
    <cellStyle name="Heading 4 2 4" xfId="3393" xr:uid="{00000000-0005-0000-0000-000031110000}"/>
    <cellStyle name="Heading 4 2 5" xfId="6312" xr:uid="{00000000-0005-0000-0000-000032110000}"/>
    <cellStyle name="HEADINGS" xfId="1209" xr:uid="{00000000-0005-0000-0000-000033110000}"/>
    <cellStyle name="HEADINGS 2" xfId="3761" xr:uid="{00000000-0005-0000-0000-000034110000}"/>
    <cellStyle name="HEADINGS 2 2" xfId="3766" xr:uid="{00000000-0005-0000-0000-000035110000}"/>
    <cellStyle name="HEADINGS 3" xfId="3759" xr:uid="{00000000-0005-0000-0000-000036110000}"/>
    <cellStyle name="HEADINGS 4" xfId="4841" xr:uid="{00000000-0005-0000-0000-000037110000}"/>
    <cellStyle name="HEADINGS 4 2" xfId="6923" xr:uid="{00000000-0005-0000-0000-000038110000}"/>
    <cellStyle name="HEADINGS 4 3" xfId="6676" xr:uid="{00000000-0005-0000-0000-000039110000}"/>
    <cellStyle name="HEADINGS 5" xfId="3395" xr:uid="{00000000-0005-0000-0000-00003A110000}"/>
    <cellStyle name="HEADINGS 5 2" xfId="6922" xr:uid="{00000000-0005-0000-0000-00003B110000}"/>
    <cellStyle name="HEADINGS 5 3" xfId="6254" xr:uid="{00000000-0005-0000-0000-00003C110000}"/>
    <cellStyle name="HEADINGS 6" xfId="6921" xr:uid="{00000000-0005-0000-0000-00003D110000}"/>
    <cellStyle name="HEADINGS 7" xfId="5536" xr:uid="{00000000-0005-0000-0000-00003E110000}"/>
    <cellStyle name="HEADINGS 8" xfId="5617" xr:uid="{00000000-0005-0000-0000-00003F110000}"/>
    <cellStyle name="HEADINGS 9" xfId="1966" xr:uid="{00000000-0005-0000-0000-000040110000}"/>
    <cellStyle name="HEADINGSTOP" xfId="1210" xr:uid="{00000000-0005-0000-0000-000041110000}"/>
    <cellStyle name="HEADINGSTOP 2" xfId="4842" xr:uid="{00000000-0005-0000-0000-000042110000}"/>
    <cellStyle name="HEADINGSTOP 3" xfId="3396" xr:uid="{00000000-0005-0000-0000-000043110000}"/>
    <cellStyle name="HEADINGSTOP 4" xfId="5616" xr:uid="{00000000-0005-0000-0000-000044110000}"/>
    <cellStyle name="Hyperlink 2" xfId="1211" xr:uid="{00000000-0005-0000-0000-000045110000}"/>
    <cellStyle name="Hyperlink 2 2" xfId="4843" xr:uid="{00000000-0005-0000-0000-000046110000}"/>
    <cellStyle name="Hyperlink 2 3" xfId="3397" xr:uid="{00000000-0005-0000-0000-000047110000}"/>
    <cellStyle name="Hyperlink 2 4" xfId="6310" xr:uid="{00000000-0005-0000-0000-000048110000}"/>
    <cellStyle name="Info_Main" xfId="1212" xr:uid="{00000000-0005-0000-0000-000049110000}"/>
    <cellStyle name="Input [yellow]" xfId="1213" xr:uid="{00000000-0005-0000-0000-00004A110000}"/>
    <cellStyle name="Input [yellow] 2" xfId="1787" xr:uid="{00000000-0005-0000-0000-00004B110000}"/>
    <cellStyle name="Input 2" xfId="1214" xr:uid="{00000000-0005-0000-0000-00004C110000}"/>
    <cellStyle name="Input 2 2" xfId="1215" xr:uid="{00000000-0005-0000-0000-00004D110000}"/>
    <cellStyle name="Input 2 2 2" xfId="4845" xr:uid="{00000000-0005-0000-0000-00004E110000}"/>
    <cellStyle name="Input 2 2 3" xfId="3399" xr:uid="{00000000-0005-0000-0000-00004F110000}"/>
    <cellStyle name="Input 2 2 4" xfId="6309" xr:uid="{00000000-0005-0000-0000-000050110000}"/>
    <cellStyle name="Input 2 3" xfId="4844" xr:uid="{00000000-0005-0000-0000-000051110000}"/>
    <cellStyle name="Input 2 4" xfId="3398" xr:uid="{00000000-0005-0000-0000-000052110000}"/>
    <cellStyle name="Input 2 5" xfId="6730" xr:uid="{00000000-0005-0000-0000-000053110000}"/>
    <cellStyle name="Input Cells" xfId="1216" xr:uid="{00000000-0005-0000-0000-000054110000}"/>
    <cellStyle name="Input Titles" xfId="1217" xr:uid="{00000000-0005-0000-0000-000055110000}"/>
    <cellStyle name="Input%" xfId="1218" xr:uid="{00000000-0005-0000-0000-000056110000}"/>
    <cellStyle name="InputBlueFont" xfId="1219" xr:uid="{00000000-0005-0000-0000-000057110000}"/>
    <cellStyle name="InputBlueFont 2" xfId="4846" xr:uid="{00000000-0005-0000-0000-000058110000}"/>
    <cellStyle name="InputBlueFont 3" xfId="3400" xr:uid="{00000000-0005-0000-0000-000059110000}"/>
    <cellStyle name="InputBlueFont 4" xfId="6731" xr:uid="{00000000-0005-0000-0000-00005A110000}"/>
    <cellStyle name="InputDate" xfId="1220" xr:uid="{00000000-0005-0000-0000-00005B110000}"/>
    <cellStyle name="InputDecimal" xfId="1221" xr:uid="{00000000-0005-0000-0000-00005C110000}"/>
    <cellStyle name="InputDescriptions" xfId="1222" xr:uid="{00000000-0005-0000-0000-00005D110000}"/>
    <cellStyle name="InputHeading1" xfId="1223" xr:uid="{00000000-0005-0000-0000-00005E110000}"/>
    <cellStyle name="InputValue" xfId="1224" xr:uid="{00000000-0005-0000-0000-00005F110000}"/>
    <cellStyle name="InputValue 2" xfId="4847" xr:uid="{00000000-0005-0000-0000-000060110000}"/>
    <cellStyle name="InputValue 3" xfId="3401" xr:uid="{00000000-0005-0000-0000-000061110000}"/>
    <cellStyle name="InputValue 4" xfId="5615" xr:uid="{00000000-0005-0000-0000-000062110000}"/>
    <cellStyle name="Integer" xfId="1225" xr:uid="{00000000-0005-0000-0000-000063110000}"/>
    <cellStyle name="Italic" xfId="1226" xr:uid="{00000000-0005-0000-0000-000064110000}"/>
    <cellStyle name="Item" xfId="1227" xr:uid="{00000000-0005-0000-0000-000065110000}"/>
    <cellStyle name="Item 2" xfId="4848" xr:uid="{00000000-0005-0000-0000-000066110000}"/>
    <cellStyle name="Item 3" xfId="3402" xr:uid="{00000000-0005-0000-0000-000067110000}"/>
    <cellStyle name="Item 4" xfId="6308" xr:uid="{00000000-0005-0000-0000-000068110000}"/>
    <cellStyle name="ItemTypeClass" xfId="1228" xr:uid="{00000000-0005-0000-0000-000069110000}"/>
    <cellStyle name="ItemTypeClass 2" xfId="4849" xr:uid="{00000000-0005-0000-0000-00006A110000}"/>
    <cellStyle name="ItemTypeClass 3" xfId="3403" xr:uid="{00000000-0005-0000-0000-00006B110000}"/>
    <cellStyle name="ItemTypeClass 4" xfId="6729" xr:uid="{00000000-0005-0000-0000-00006C110000}"/>
    <cellStyle name="JBL Blue" xfId="1229" xr:uid="{00000000-0005-0000-0000-00006D110000}"/>
    <cellStyle name="JBL Blue - light" xfId="1230" xr:uid="{00000000-0005-0000-0000-00006E110000}"/>
    <cellStyle name="JBL Blue - light 2" xfId="1231" xr:uid="{00000000-0005-0000-0000-00006F110000}"/>
    <cellStyle name="JBL Blue - light 2 2" xfId="4852" xr:uid="{00000000-0005-0000-0000-000070110000}"/>
    <cellStyle name="JBL Blue - light 2 3" xfId="3406" xr:uid="{00000000-0005-0000-0000-000071110000}"/>
    <cellStyle name="JBL Blue - light 2 4" xfId="6727" xr:uid="{00000000-0005-0000-0000-000072110000}"/>
    <cellStyle name="JBL Blue - light 3" xfId="1232" xr:uid="{00000000-0005-0000-0000-000073110000}"/>
    <cellStyle name="JBL Blue - light 3 2" xfId="4853" xr:uid="{00000000-0005-0000-0000-000074110000}"/>
    <cellStyle name="JBL Blue - light 3 3" xfId="3407" xr:uid="{00000000-0005-0000-0000-000075110000}"/>
    <cellStyle name="JBL Blue - light 3 4" xfId="6307" xr:uid="{00000000-0005-0000-0000-000076110000}"/>
    <cellStyle name="JBL Blue - light 4" xfId="1233" xr:uid="{00000000-0005-0000-0000-000077110000}"/>
    <cellStyle name="JBL Blue - light 4 2" xfId="4854" xr:uid="{00000000-0005-0000-0000-000078110000}"/>
    <cellStyle name="JBL Blue - light 4 3" xfId="3408" xr:uid="{00000000-0005-0000-0000-000079110000}"/>
    <cellStyle name="JBL Blue - light 4 4" xfId="6728" xr:uid="{00000000-0005-0000-0000-00007A110000}"/>
    <cellStyle name="JBL Blue - light 5" xfId="4851" xr:uid="{00000000-0005-0000-0000-00007B110000}"/>
    <cellStyle name="JBL Blue - light 6" xfId="3405" xr:uid="{00000000-0005-0000-0000-00007C110000}"/>
    <cellStyle name="JBL Blue - light 7" xfId="6306" xr:uid="{00000000-0005-0000-0000-00007D110000}"/>
    <cellStyle name="JBL Blue - light border" xfId="1234" xr:uid="{00000000-0005-0000-0000-00007E110000}"/>
    <cellStyle name="JBL Blue - light border 2" xfId="4855" xr:uid="{00000000-0005-0000-0000-00007F110000}"/>
    <cellStyle name="JBL Blue - light border 3" xfId="3409" xr:uid="{00000000-0005-0000-0000-000080110000}"/>
    <cellStyle name="JBL Blue - light border 4" xfId="5613" xr:uid="{00000000-0005-0000-0000-000081110000}"/>
    <cellStyle name="JBL Blue 2" xfId="1235" xr:uid="{00000000-0005-0000-0000-000082110000}"/>
    <cellStyle name="JBL Blue 2 2" xfId="4856" xr:uid="{00000000-0005-0000-0000-000083110000}"/>
    <cellStyle name="JBL Blue 2 3" xfId="3410" xr:uid="{00000000-0005-0000-0000-000084110000}"/>
    <cellStyle name="JBL Blue 2 4" xfId="5612" xr:uid="{00000000-0005-0000-0000-000085110000}"/>
    <cellStyle name="JBL Blue 3" xfId="4850" xr:uid="{00000000-0005-0000-0000-000086110000}"/>
    <cellStyle name="JBL Blue 4" xfId="5203" xr:uid="{00000000-0005-0000-0000-000087110000}"/>
    <cellStyle name="JBL Blue 5" xfId="3404" xr:uid="{00000000-0005-0000-0000-000088110000}"/>
    <cellStyle name="JBL Blue 6" xfId="5614" xr:uid="{00000000-0005-0000-0000-000089110000}"/>
    <cellStyle name="JBL Green" xfId="1236" xr:uid="{00000000-0005-0000-0000-00008A110000}"/>
    <cellStyle name="JBL Green 2" xfId="1237" xr:uid="{00000000-0005-0000-0000-00008B110000}"/>
    <cellStyle name="JBL Green 2 2" xfId="4858" xr:uid="{00000000-0005-0000-0000-00008C110000}"/>
    <cellStyle name="JBL Green 2 3" xfId="3412" xr:uid="{00000000-0005-0000-0000-00008D110000}"/>
    <cellStyle name="JBL Green 2 4" xfId="6304" xr:uid="{00000000-0005-0000-0000-00008E110000}"/>
    <cellStyle name="JBL Green 3" xfId="1238" xr:uid="{00000000-0005-0000-0000-00008F110000}"/>
    <cellStyle name="JBL Green 3 2" xfId="4859" xr:uid="{00000000-0005-0000-0000-000090110000}"/>
    <cellStyle name="JBL Green 3 3" xfId="3413" xr:uid="{00000000-0005-0000-0000-000091110000}"/>
    <cellStyle name="JBL Green 3 4" xfId="6725" xr:uid="{00000000-0005-0000-0000-000092110000}"/>
    <cellStyle name="JBL Green 4" xfId="4857" xr:uid="{00000000-0005-0000-0000-000093110000}"/>
    <cellStyle name="JBL Green 5" xfId="3411" xr:uid="{00000000-0005-0000-0000-000094110000}"/>
    <cellStyle name="JBL Green 6" xfId="5611" xr:uid="{00000000-0005-0000-0000-000095110000}"/>
    <cellStyle name="JBL Grey - light" xfId="1239" xr:uid="{00000000-0005-0000-0000-000096110000}"/>
    <cellStyle name="JBL Grey - light 2" xfId="1240" xr:uid="{00000000-0005-0000-0000-000097110000}"/>
    <cellStyle name="JBL Grey - light 3" xfId="1241" xr:uid="{00000000-0005-0000-0000-000098110000}"/>
    <cellStyle name="JBL Grey - light 4" xfId="1242" xr:uid="{00000000-0005-0000-0000-000099110000}"/>
    <cellStyle name="JBL Grey - light 5" xfId="1243" xr:uid="{00000000-0005-0000-0000-00009A110000}"/>
    <cellStyle name="l]_x000d__x000a_Path=h:_x000d__x000a_Name=Diana Chang_x000d__x000a_DDEApps=nsf,nsg,nsh,ntf,ns2,ors,org_x000d__x000a_SmartIcons=Read Message_x000d__x000a__x000d__x000a__x000d__x000a_[cc:Edit" xfId="1244" xr:uid="{00000000-0005-0000-0000-00009B110000}"/>
    <cellStyle name="l]_x000d__x000a_Path=h:_x000d__x000a_Name=Diana Chang_x000d__x000a_DDEApps=nsf,nsg,nsh,ntf,ns2,ors,org_x000d__x000a_SmartIcons=Read Message_x000d__x000a__x000d__x000a__x000d__x000a_[cc:Edit 2" xfId="4860" xr:uid="{00000000-0005-0000-0000-00009C110000}"/>
    <cellStyle name="l]_x000d__x000a_Path=h:_x000d__x000a_Name=Diana Chang_x000d__x000a_DDEApps=nsf,nsg,nsh,ntf,ns2,ors,org_x000d__x000a_SmartIcons=Read Message_x000d__x000a__x000d__x000a__x000d__x000a_[cc:Edit 3" xfId="3414" xr:uid="{00000000-0005-0000-0000-00009D110000}"/>
    <cellStyle name="l]_x000d__x000a_Path=h:_x000d__x000a_Name=Diana Chang_x000d__x000a_DDEApps=nsf,nsg,nsh,ntf,ns2,ors,org_x000d__x000a_SmartIcons=Read Message_x000d__x000a__x000d__x000a__x000d__x000a_[cc:Edit 4" xfId="6305" xr:uid="{00000000-0005-0000-0000-00009E110000}"/>
    <cellStyle name="lch" xfId="1245" xr:uid="{00000000-0005-0000-0000-00009F110000}"/>
    <cellStyle name="lch 2" xfId="4861" xr:uid="{00000000-0005-0000-0000-0000A0110000}"/>
    <cellStyle name="lch 3" xfId="3415" xr:uid="{00000000-0005-0000-0000-0000A1110000}"/>
    <cellStyle name="lch 4" xfId="6726" xr:uid="{00000000-0005-0000-0000-0000A2110000}"/>
    <cellStyle name="Link Currency (0)" xfId="1246" xr:uid="{00000000-0005-0000-0000-0000A3110000}"/>
    <cellStyle name="Link Currency (0) 2" xfId="4862" xr:uid="{00000000-0005-0000-0000-0000A4110000}"/>
    <cellStyle name="Link Currency (0) 3" xfId="3416" xr:uid="{00000000-0005-0000-0000-0000A5110000}"/>
    <cellStyle name="Link Currency (0) 4" xfId="5610" xr:uid="{00000000-0005-0000-0000-0000A6110000}"/>
    <cellStyle name="Link Currency (2)" xfId="1247" xr:uid="{00000000-0005-0000-0000-0000A7110000}"/>
    <cellStyle name="Link Units (0)" xfId="1248" xr:uid="{00000000-0005-0000-0000-0000A8110000}"/>
    <cellStyle name="Link Units (0) 2" xfId="1249" xr:uid="{00000000-0005-0000-0000-0000A9110000}"/>
    <cellStyle name="Link Units (1)" xfId="1250" xr:uid="{00000000-0005-0000-0000-0000AA110000}"/>
    <cellStyle name="Link Units (1) 2" xfId="1251" xr:uid="{00000000-0005-0000-0000-0000AB110000}"/>
    <cellStyle name="Link Units (2)" xfId="1252" xr:uid="{00000000-0005-0000-0000-0000AC110000}"/>
    <cellStyle name="Linked Cell 2" xfId="1253" xr:uid="{00000000-0005-0000-0000-0000AD110000}"/>
    <cellStyle name="Linked Cell 2 2" xfId="1254" xr:uid="{00000000-0005-0000-0000-0000AE110000}"/>
    <cellStyle name="Linked Cell 2 2 2" xfId="4864" xr:uid="{00000000-0005-0000-0000-0000AF110000}"/>
    <cellStyle name="Linked Cell 2 2 3" xfId="3418" xr:uid="{00000000-0005-0000-0000-0000B0110000}"/>
    <cellStyle name="Linked Cell 2 2 4" xfId="6303" xr:uid="{00000000-0005-0000-0000-0000B1110000}"/>
    <cellStyle name="Linked Cell 2 3" xfId="4863" xr:uid="{00000000-0005-0000-0000-0000B2110000}"/>
    <cellStyle name="Linked Cell 2 4" xfId="3417" xr:uid="{00000000-0005-0000-0000-0000B3110000}"/>
    <cellStyle name="Linked Cell 2 5" xfId="5609" xr:uid="{00000000-0005-0000-0000-0000B4110000}"/>
    <cellStyle name="Linked Cells" xfId="1255" xr:uid="{00000000-0005-0000-0000-0000B5110000}"/>
    <cellStyle name="Main Body" xfId="1256" xr:uid="{00000000-0005-0000-0000-0000B6110000}"/>
    <cellStyle name="Main Body 2" xfId="1257" xr:uid="{00000000-0005-0000-0000-0000B7110000}"/>
    <cellStyle name="Millares [0]_KKKKK" xfId="1258" xr:uid="{00000000-0005-0000-0000-0000B8110000}"/>
    <cellStyle name="Millares_KKKKK" xfId="1259" xr:uid="{00000000-0005-0000-0000-0000B9110000}"/>
    <cellStyle name="Milliers [0]_!!!GO" xfId="1260" xr:uid="{00000000-0005-0000-0000-0000BA110000}"/>
    <cellStyle name="Milliers_!!!GO" xfId="1261" xr:uid="{00000000-0005-0000-0000-0000BB110000}"/>
    <cellStyle name="Mon?taire [0]_Dashboard 9801" xfId="1262" xr:uid="{00000000-0005-0000-0000-0000BC110000}"/>
    <cellStyle name="Mon?taire_Dashboard 9801" xfId="1263" xr:uid="{00000000-0005-0000-0000-0000BD110000}"/>
    <cellStyle name="Moneda [0]_KKKKK" xfId="1264" xr:uid="{00000000-0005-0000-0000-0000BE110000}"/>
    <cellStyle name="Moneda_KKKKK" xfId="1265" xr:uid="{00000000-0005-0000-0000-0000BF110000}"/>
    <cellStyle name="Monétaire [0]_!!!GO" xfId="1266" xr:uid="{00000000-0005-0000-0000-0000C0110000}"/>
    <cellStyle name="Monétaire_!!!GO" xfId="1267" xr:uid="{00000000-0005-0000-0000-0000C1110000}"/>
    <cellStyle name="Multiple" xfId="1268" xr:uid="{00000000-0005-0000-0000-0000C2110000}"/>
    <cellStyle name="Multiple [0]" xfId="1269" xr:uid="{00000000-0005-0000-0000-0000C3110000}"/>
    <cellStyle name="Multiple [0] 2" xfId="4866" xr:uid="{00000000-0005-0000-0000-0000C4110000}"/>
    <cellStyle name="Multiple [0] 3" xfId="3420" xr:uid="{00000000-0005-0000-0000-0000C5110000}"/>
    <cellStyle name="Multiple [0] 4" xfId="6302" xr:uid="{00000000-0005-0000-0000-0000C6110000}"/>
    <cellStyle name="Multiple 2" xfId="4865" xr:uid="{00000000-0005-0000-0000-0000C7110000}"/>
    <cellStyle name="Multiple 3" xfId="5204" xr:uid="{00000000-0005-0000-0000-0000C8110000}"/>
    <cellStyle name="Multiple 4" xfId="3419" xr:uid="{00000000-0005-0000-0000-0000C9110000}"/>
    <cellStyle name="Multiple 5" xfId="5608" xr:uid="{00000000-0005-0000-0000-0000CA110000}"/>
    <cellStyle name="Multiple_Monthly Shipment" xfId="1270" xr:uid="{00000000-0005-0000-0000-0000CB110000}"/>
    <cellStyle name="Neutral 2" xfId="1271" xr:uid="{00000000-0005-0000-0000-0000CC110000}"/>
    <cellStyle name="Neutral 2 2" xfId="1272" xr:uid="{00000000-0005-0000-0000-0000CD110000}"/>
    <cellStyle name="Neutral 2 2 2" xfId="4868" xr:uid="{00000000-0005-0000-0000-0000CE110000}"/>
    <cellStyle name="Neutral 2 2 3" xfId="3422" xr:uid="{00000000-0005-0000-0000-0000CF110000}"/>
    <cellStyle name="Neutral 2 2 4" xfId="6301" xr:uid="{00000000-0005-0000-0000-0000D0110000}"/>
    <cellStyle name="Neutral 2 3" xfId="4867" xr:uid="{00000000-0005-0000-0000-0000D1110000}"/>
    <cellStyle name="Neutral 2 4" xfId="3421" xr:uid="{00000000-0005-0000-0000-0000D2110000}"/>
    <cellStyle name="Neutral 2 5" xfId="5607" xr:uid="{00000000-0005-0000-0000-0000D3110000}"/>
    <cellStyle name="New Times Roman" xfId="1273" xr:uid="{00000000-0005-0000-0000-0000D4110000}"/>
    <cellStyle name="New Times Roman 2" xfId="4869" xr:uid="{00000000-0005-0000-0000-0000D5110000}"/>
    <cellStyle name="New Times Roman 3" xfId="3423" xr:uid="{00000000-0005-0000-0000-0000D6110000}"/>
    <cellStyle name="New Times Roman 4" xfId="5606" xr:uid="{00000000-0005-0000-0000-0000D7110000}"/>
    <cellStyle name="NiveauLigne_3_planning C550_wk329 ( 18 july 2003 ) TGP 2 " xfId="1274" xr:uid="{00000000-0005-0000-0000-0000D8110000}"/>
    <cellStyle name="no dec" xfId="1275" xr:uid="{00000000-0005-0000-0000-0000D9110000}"/>
    <cellStyle name="Norm੎੎" xfId="1276" xr:uid="{00000000-0005-0000-0000-0000DA110000}"/>
    <cellStyle name="Norm੎੎ 2" xfId="1277" xr:uid="{00000000-0005-0000-0000-0000DB110000}"/>
    <cellStyle name="Norm੎੎ 2 2" xfId="4871" xr:uid="{00000000-0005-0000-0000-0000DC110000}"/>
    <cellStyle name="Norm੎੎ 2 3" xfId="3425" xr:uid="{00000000-0005-0000-0000-0000DD110000}"/>
    <cellStyle name="Norm੎੎ 2 4" xfId="5604" xr:uid="{00000000-0005-0000-0000-0000DE110000}"/>
    <cellStyle name="Norm੎੎ 3" xfId="4870" xr:uid="{00000000-0005-0000-0000-0000DF110000}"/>
    <cellStyle name="Norm੎੎ 4" xfId="3424" xr:uid="{00000000-0005-0000-0000-0000E0110000}"/>
    <cellStyle name="Norm੎੎ 5" xfId="5605" xr:uid="{00000000-0005-0000-0000-0000E1110000}"/>
    <cellStyle name="Norm??" xfId="1278" xr:uid="{00000000-0005-0000-0000-0000E2110000}"/>
    <cellStyle name="Norm?? 2" xfId="4872" xr:uid="{00000000-0005-0000-0000-0000E3110000}"/>
    <cellStyle name="Norm?? 3" xfId="3426" xr:uid="{00000000-0005-0000-0000-0000E4110000}"/>
    <cellStyle name="Norm?? 4" xfId="5603" xr:uid="{00000000-0005-0000-0000-0000E5110000}"/>
    <cellStyle name="Norm?l_Ramp-up" xfId="1279" xr:uid="{00000000-0005-0000-0000-0000E6110000}"/>
    <cellStyle name="Norm੎੎_R016 FH NCVM ED2011 04 25" xfId="1280" xr:uid="{00000000-0005-0000-0000-0000E7110000}"/>
    <cellStyle name="Normal - Style1" xfId="1281" xr:uid="{00000000-0005-0000-0000-0000E8110000}"/>
    <cellStyle name="Normal - Style2" xfId="1282" xr:uid="{00000000-0005-0000-0000-0000E9110000}"/>
    <cellStyle name="Normal - Style2 2" xfId="4873" xr:uid="{00000000-0005-0000-0000-0000EA110000}"/>
    <cellStyle name="Normal - Style2 3" xfId="3427" xr:uid="{00000000-0005-0000-0000-0000EB110000}"/>
    <cellStyle name="Normal - Style2 4" xfId="6300" xr:uid="{00000000-0005-0000-0000-0000EC110000}"/>
    <cellStyle name="Normal - Style3" xfId="1283" xr:uid="{00000000-0005-0000-0000-0000ED110000}"/>
    <cellStyle name="Normal - Style3 2" xfId="4874" xr:uid="{00000000-0005-0000-0000-0000EE110000}"/>
    <cellStyle name="Normal - Style3 3" xfId="3428" xr:uid="{00000000-0005-0000-0000-0000EF110000}"/>
    <cellStyle name="Normal - Style3 4" xfId="6724" xr:uid="{00000000-0005-0000-0000-0000F0110000}"/>
    <cellStyle name="Normal - Style4" xfId="1284" xr:uid="{00000000-0005-0000-0000-0000F1110000}"/>
    <cellStyle name="Normal - Style4 2" xfId="4875" xr:uid="{00000000-0005-0000-0000-0000F2110000}"/>
    <cellStyle name="Normal - Style4 3" xfId="3429" xr:uid="{00000000-0005-0000-0000-0000F3110000}"/>
    <cellStyle name="Normal - Style4 4" xfId="5602" xr:uid="{00000000-0005-0000-0000-0000F4110000}"/>
    <cellStyle name="Normal - Style5" xfId="1285" xr:uid="{00000000-0005-0000-0000-0000F5110000}"/>
    <cellStyle name="Normal - Style5 2" xfId="4876" xr:uid="{00000000-0005-0000-0000-0000F6110000}"/>
    <cellStyle name="Normal - Style5 3" xfId="3430" xr:uid="{00000000-0005-0000-0000-0000F7110000}"/>
    <cellStyle name="Normal - Style5 4" xfId="6299" xr:uid="{00000000-0005-0000-0000-0000F8110000}"/>
    <cellStyle name="Normal - Style6" xfId="1286" xr:uid="{00000000-0005-0000-0000-0000F9110000}"/>
    <cellStyle name="Normal - Style6 2" xfId="4877" xr:uid="{00000000-0005-0000-0000-0000FA110000}"/>
    <cellStyle name="Normal - Style6 3" xfId="3431" xr:uid="{00000000-0005-0000-0000-0000FB110000}"/>
    <cellStyle name="Normal - Style6 4" xfId="6723" xr:uid="{00000000-0005-0000-0000-0000FC110000}"/>
    <cellStyle name="Normal - Style7" xfId="1287" xr:uid="{00000000-0005-0000-0000-0000FD110000}"/>
    <cellStyle name="Normal - Style7 2" xfId="4878" xr:uid="{00000000-0005-0000-0000-0000FE110000}"/>
    <cellStyle name="Normal - Style7 3" xfId="3432" xr:uid="{00000000-0005-0000-0000-0000FF110000}"/>
    <cellStyle name="Normal - Style7 4" xfId="5601" xr:uid="{00000000-0005-0000-0000-000000120000}"/>
    <cellStyle name="Normal - Style8" xfId="1288" xr:uid="{00000000-0005-0000-0000-000001120000}"/>
    <cellStyle name="Normal - Style8 2" xfId="4879" xr:uid="{00000000-0005-0000-0000-000002120000}"/>
    <cellStyle name="Normal - Style8 3" xfId="3433" xr:uid="{00000000-0005-0000-0000-000003120000}"/>
    <cellStyle name="Normal - Style8 4" xfId="6297" xr:uid="{00000000-0005-0000-0000-000004120000}"/>
    <cellStyle name="Normal 10" xfId="1289" xr:uid="{00000000-0005-0000-0000-000005120000}"/>
    <cellStyle name="Normal 10 2" xfId="1290" xr:uid="{00000000-0005-0000-0000-000006120000}"/>
    <cellStyle name="Normal 10 2 2" xfId="4881" xr:uid="{00000000-0005-0000-0000-000007120000}"/>
    <cellStyle name="Normal 10 2 3" xfId="3435" xr:uid="{00000000-0005-0000-0000-000008120000}"/>
    <cellStyle name="Normal 10 2 4" xfId="6298" xr:uid="{00000000-0005-0000-0000-000009120000}"/>
    <cellStyle name="Normal 10 3" xfId="4880" xr:uid="{00000000-0005-0000-0000-00000A120000}"/>
    <cellStyle name="Normal 10 4" xfId="3434" xr:uid="{00000000-0005-0000-0000-00000B120000}"/>
    <cellStyle name="Normal 10 5" xfId="6721" xr:uid="{00000000-0005-0000-0000-00000C120000}"/>
    <cellStyle name="Normal 11" xfId="1291" xr:uid="{00000000-0005-0000-0000-00000D120000}"/>
    <cellStyle name="Normal 11 2" xfId="1292" xr:uid="{00000000-0005-0000-0000-00000E120000}"/>
    <cellStyle name="Normal 11 2 2" xfId="4883" xr:uid="{00000000-0005-0000-0000-00000F120000}"/>
    <cellStyle name="Normal 11 2 3" xfId="3437" xr:uid="{00000000-0005-0000-0000-000010120000}"/>
    <cellStyle name="Normal 11 2 4" xfId="5600" xr:uid="{00000000-0005-0000-0000-000011120000}"/>
    <cellStyle name="Normal 11 3" xfId="4882" xr:uid="{00000000-0005-0000-0000-000012120000}"/>
    <cellStyle name="Normal 11 4" xfId="3436" xr:uid="{00000000-0005-0000-0000-000013120000}"/>
    <cellStyle name="Normal 11 5" xfId="6722" xr:uid="{00000000-0005-0000-0000-000014120000}"/>
    <cellStyle name="Normal 12" xfId="1293" xr:uid="{00000000-0005-0000-0000-000015120000}"/>
    <cellStyle name="Normal 12 2" xfId="4884" xr:uid="{00000000-0005-0000-0000-000016120000}"/>
    <cellStyle name="Normal 12 3" xfId="3438" xr:uid="{00000000-0005-0000-0000-000017120000}"/>
    <cellStyle name="Normal 12 4" xfId="5599" xr:uid="{00000000-0005-0000-0000-000018120000}"/>
    <cellStyle name="Normal 13" xfId="1294" xr:uid="{00000000-0005-0000-0000-000019120000}"/>
    <cellStyle name="Normal 13 2" xfId="4885" xr:uid="{00000000-0005-0000-0000-00001A120000}"/>
    <cellStyle name="Normal 13 3" xfId="3439" xr:uid="{00000000-0005-0000-0000-00001B120000}"/>
    <cellStyle name="Normal 13 4" xfId="6295" xr:uid="{00000000-0005-0000-0000-00001C120000}"/>
    <cellStyle name="Normal 14" xfId="1295" xr:uid="{00000000-0005-0000-0000-00001D120000}"/>
    <cellStyle name="Normal 14 2" xfId="4886" xr:uid="{00000000-0005-0000-0000-00001E120000}"/>
    <cellStyle name="Normal 14 3" xfId="3440" xr:uid="{00000000-0005-0000-0000-00001F120000}"/>
    <cellStyle name="Normal 14 4" xfId="6719" xr:uid="{00000000-0005-0000-0000-000020120000}"/>
    <cellStyle name="Normal 15" xfId="1296" xr:uid="{00000000-0005-0000-0000-000021120000}"/>
    <cellStyle name="Normal 15 2" xfId="4887" xr:uid="{00000000-0005-0000-0000-000022120000}"/>
    <cellStyle name="Normal 15 3" xfId="3441" xr:uid="{00000000-0005-0000-0000-000023120000}"/>
    <cellStyle name="Normal 15 4" xfId="6296" xr:uid="{00000000-0005-0000-0000-000024120000}"/>
    <cellStyle name="Normal 16" xfId="1297" xr:uid="{00000000-0005-0000-0000-000025120000}"/>
    <cellStyle name="Normal 16 2" xfId="4888" xr:uid="{00000000-0005-0000-0000-000026120000}"/>
    <cellStyle name="Normal 16 3" xfId="3442" xr:uid="{00000000-0005-0000-0000-000027120000}"/>
    <cellStyle name="Normal 16 4" xfId="6720" xr:uid="{00000000-0005-0000-0000-000028120000}"/>
    <cellStyle name="Normal 17" xfId="1298" xr:uid="{00000000-0005-0000-0000-000029120000}"/>
    <cellStyle name="Normal 17 2" xfId="4889" xr:uid="{00000000-0005-0000-0000-00002A120000}"/>
    <cellStyle name="Normal 17 3" xfId="3443" xr:uid="{00000000-0005-0000-0000-00002B120000}"/>
    <cellStyle name="Normal 17 4" xfId="5598" xr:uid="{00000000-0005-0000-0000-00002C120000}"/>
    <cellStyle name="Normal 18" xfId="5" xr:uid="{00000000-0005-0000-0000-00002D120000}"/>
    <cellStyle name="Normal 18 2" xfId="4890" xr:uid="{00000000-0005-0000-0000-00002E120000}"/>
    <cellStyle name="Normal 18 3" xfId="2373" xr:uid="{00000000-0005-0000-0000-00002F120000}"/>
    <cellStyle name="Normal 18 4" xfId="5597" xr:uid="{00000000-0005-0000-0000-000030120000}"/>
    <cellStyle name="Normal 19" xfId="1299" xr:uid="{00000000-0005-0000-0000-000031120000}"/>
    <cellStyle name="Normal 19 2" xfId="4891" xr:uid="{00000000-0005-0000-0000-000032120000}"/>
    <cellStyle name="Normal 19 3" xfId="3444" xr:uid="{00000000-0005-0000-0000-000033120000}"/>
    <cellStyle name="Normal 19 4" xfId="6293" xr:uid="{00000000-0005-0000-0000-000034120000}"/>
    <cellStyle name="Normal 2" xfId="1" xr:uid="{00000000-0005-0000-0000-000035120000}"/>
    <cellStyle name="Normal 2 10" xfId="3820" xr:uid="{00000000-0005-0000-0000-000036120000}"/>
    <cellStyle name="Normal 2 10 2" xfId="6563" xr:uid="{00000000-0005-0000-0000-000037120000}"/>
    <cellStyle name="Normal 2 11" xfId="2371" xr:uid="{00000000-0005-0000-0000-000038120000}"/>
    <cellStyle name="Normal 2 12" xfId="6717" xr:uid="{00000000-0005-0000-0000-000039120000}"/>
    <cellStyle name="Normal 2 13" xfId="6956" xr:uid="{00000000-0005-0000-0000-00003A120000}"/>
    <cellStyle name="Normal 2 14" xfId="2301" xr:uid="{00000000-0005-0000-0000-00003B120000}"/>
    <cellStyle name="Normal 2 2" xfId="1300" xr:uid="{00000000-0005-0000-0000-00003C120000}"/>
    <cellStyle name="Normal 2 2 2" xfId="1301" xr:uid="{00000000-0005-0000-0000-00003D120000}"/>
    <cellStyle name="Normal 2 2 2 2" xfId="1302" xr:uid="{00000000-0005-0000-0000-00003E120000}"/>
    <cellStyle name="Normal 2 2 2 2 2" xfId="1967" xr:uid="{00000000-0005-0000-0000-00003F120000}"/>
    <cellStyle name="Normal 2 2 2 2 3" xfId="1968" xr:uid="{00000000-0005-0000-0000-000040120000}"/>
    <cellStyle name="Normal 2 2 2 2 4" xfId="4894" xr:uid="{00000000-0005-0000-0000-000041120000}"/>
    <cellStyle name="Normal 2 2 2 2 5" xfId="3447" xr:uid="{00000000-0005-0000-0000-000042120000}"/>
    <cellStyle name="Normal 2 2 2 2 6" xfId="5596" xr:uid="{00000000-0005-0000-0000-000043120000}"/>
    <cellStyle name="Normal 2 2 2 3" xfId="1969" xr:uid="{00000000-0005-0000-0000-000044120000}"/>
    <cellStyle name="Normal 2 2 2 3 2" xfId="6152" xr:uid="{00000000-0005-0000-0000-000045120000}"/>
    <cellStyle name="Normal 2 2 2 4" xfId="4893" xr:uid="{00000000-0005-0000-0000-000046120000}"/>
    <cellStyle name="Normal 2 2 2 5" xfId="3446" xr:uid="{00000000-0005-0000-0000-000047120000}"/>
    <cellStyle name="Normal 2 2 2 6" xfId="6718" xr:uid="{00000000-0005-0000-0000-000048120000}"/>
    <cellStyle name="Normal 2 2 2 7" xfId="6941" xr:uid="{00000000-0005-0000-0000-000049120000}"/>
    <cellStyle name="Normal 2 2 3" xfId="1303" xr:uid="{00000000-0005-0000-0000-00004A120000}"/>
    <cellStyle name="Normal 2 2 3 2" xfId="4895" xr:uid="{00000000-0005-0000-0000-00004B120000}"/>
    <cellStyle name="Normal 2 2 3 3" xfId="3448" xr:uid="{00000000-0005-0000-0000-00004C120000}"/>
    <cellStyle name="Normal 2 2 3 4" xfId="5595" xr:uid="{00000000-0005-0000-0000-00004D120000}"/>
    <cellStyle name="Normal 2 2 4" xfId="4892" xr:uid="{00000000-0005-0000-0000-00004E120000}"/>
    <cellStyle name="Normal 2 2 5" xfId="3445" xr:uid="{00000000-0005-0000-0000-00004F120000}"/>
    <cellStyle name="Normal 2 2 6" xfId="6294" xr:uid="{00000000-0005-0000-0000-000050120000}"/>
    <cellStyle name="Normal 2 2 7" xfId="2283" xr:uid="{00000000-0005-0000-0000-000051120000}"/>
    <cellStyle name="Normal 2 3" xfId="1304" xr:uid="{00000000-0005-0000-0000-000052120000}"/>
    <cellStyle name="Normal 2 3 2" xfId="1305" xr:uid="{00000000-0005-0000-0000-000053120000}"/>
    <cellStyle name="Normal 2 3 2 2" xfId="4896" xr:uid="{00000000-0005-0000-0000-000054120000}"/>
    <cellStyle name="Normal 2 3 2 3" xfId="3450" xr:uid="{00000000-0005-0000-0000-000055120000}"/>
    <cellStyle name="Normal 2 3 2 4" xfId="6291" xr:uid="{00000000-0005-0000-0000-000056120000}"/>
    <cellStyle name="Normal 2 3 3" xfId="1970" xr:uid="{00000000-0005-0000-0000-000057120000}"/>
    <cellStyle name="Normal 2 3 4" xfId="3449" xr:uid="{00000000-0005-0000-0000-000058120000}"/>
    <cellStyle name="Normal 2 3 5" xfId="6915" xr:uid="{00000000-0005-0000-0000-000059120000}"/>
    <cellStyle name="Normal 2 4" xfId="1306" xr:uid="{00000000-0005-0000-0000-00005A120000}"/>
    <cellStyle name="Normal 2 4 2" xfId="1307" xr:uid="{00000000-0005-0000-0000-00005B120000}"/>
    <cellStyle name="Normal 2 4 2 2" xfId="4898" xr:uid="{00000000-0005-0000-0000-00005C120000}"/>
    <cellStyle name="Normal 2 4 2 3" xfId="3452" xr:uid="{00000000-0005-0000-0000-00005D120000}"/>
    <cellStyle name="Normal 2 4 2 4" xfId="6292" xr:uid="{00000000-0005-0000-0000-00005E120000}"/>
    <cellStyle name="Normal 2 4 3" xfId="4897" xr:uid="{00000000-0005-0000-0000-00005F120000}"/>
    <cellStyle name="Normal 2 4 4" xfId="3451" xr:uid="{00000000-0005-0000-0000-000060120000}"/>
    <cellStyle name="Normal 2 4 5" xfId="5594" xr:uid="{00000000-0005-0000-0000-000061120000}"/>
    <cellStyle name="Normal 2 5" xfId="1308" xr:uid="{00000000-0005-0000-0000-000062120000}"/>
    <cellStyle name="Normal 2 5 2" xfId="1309" xr:uid="{00000000-0005-0000-0000-000063120000}"/>
    <cellStyle name="Normal 2 5 2 2" xfId="4900" xr:uid="{00000000-0005-0000-0000-000064120000}"/>
    <cellStyle name="Normal 2 5 2 3" xfId="3454" xr:uid="{00000000-0005-0000-0000-000065120000}"/>
    <cellStyle name="Normal 2 5 2 4" xfId="5593" xr:uid="{00000000-0005-0000-0000-000066120000}"/>
    <cellStyle name="Normal 2 5 3" xfId="4899" xr:uid="{00000000-0005-0000-0000-000067120000}"/>
    <cellStyle name="Normal 2 5 4" xfId="3453" xr:uid="{00000000-0005-0000-0000-000068120000}"/>
    <cellStyle name="Normal 2 5 5" xfId="6716" xr:uid="{00000000-0005-0000-0000-000069120000}"/>
    <cellStyle name="Normal 2 6" xfId="1310" xr:uid="{00000000-0005-0000-0000-00006A120000}"/>
    <cellStyle name="Normal 2 6 2" xfId="1311" xr:uid="{00000000-0005-0000-0000-00006B120000}"/>
    <cellStyle name="Normal 2 6 2 2" xfId="4902" xr:uid="{00000000-0005-0000-0000-00006C120000}"/>
    <cellStyle name="Normal 2 6 2 3" xfId="3456" xr:uid="{00000000-0005-0000-0000-00006D120000}"/>
    <cellStyle name="Normal 2 6 2 4" xfId="6288" xr:uid="{00000000-0005-0000-0000-00006E120000}"/>
    <cellStyle name="Normal 2 6 3" xfId="4901" xr:uid="{00000000-0005-0000-0000-00006F120000}"/>
    <cellStyle name="Normal 2 6 4" xfId="3455" xr:uid="{00000000-0005-0000-0000-000070120000}"/>
    <cellStyle name="Normal 2 6 5" xfId="5214" xr:uid="{00000000-0005-0000-0000-000071120000}"/>
    <cellStyle name="Normal 2 7" xfId="1312" xr:uid="{00000000-0005-0000-0000-000072120000}"/>
    <cellStyle name="Normal 2 7 2" xfId="4903" xr:uid="{00000000-0005-0000-0000-000073120000}"/>
    <cellStyle name="Normal 2 7 3" xfId="3457" xr:uid="{00000000-0005-0000-0000-000074120000}"/>
    <cellStyle name="Normal 2 7 4" xfId="6712" xr:uid="{00000000-0005-0000-0000-000075120000}"/>
    <cellStyle name="Normal 2 8" xfId="1313" xr:uid="{00000000-0005-0000-0000-000076120000}"/>
    <cellStyle name="Normal 2 8 2" xfId="4904" xr:uid="{00000000-0005-0000-0000-000077120000}"/>
    <cellStyle name="Normal 2 8 3" xfId="3458" xr:uid="{00000000-0005-0000-0000-000078120000}"/>
    <cellStyle name="Normal 2 8 4" xfId="6290" xr:uid="{00000000-0005-0000-0000-000079120000}"/>
    <cellStyle name="Normal 2 9" xfId="1314" xr:uid="{00000000-0005-0000-0000-00007A120000}"/>
    <cellStyle name="Normal 2 9 2" xfId="4905" xr:uid="{00000000-0005-0000-0000-00007B120000}"/>
    <cellStyle name="Normal 2 9 3" xfId="3459" xr:uid="{00000000-0005-0000-0000-00007C120000}"/>
    <cellStyle name="Normal 2 9 4" xfId="6715" xr:uid="{00000000-0005-0000-0000-00007D120000}"/>
    <cellStyle name="Normal 2_12個月forecast 20091230" xfId="1315" xr:uid="{00000000-0005-0000-0000-00007E120000}"/>
    <cellStyle name="Normal 20" xfId="1706" xr:uid="{00000000-0005-0000-0000-00007F120000}"/>
    <cellStyle name="Normal 20 2" xfId="1827" xr:uid="{00000000-0005-0000-0000-000080120000}"/>
    <cellStyle name="Normal 21" xfId="6140" xr:uid="{00000000-0005-0000-0000-000081120000}"/>
    <cellStyle name="Normal 22" xfId="5300" xr:uid="{00000000-0005-0000-0000-000082120000}"/>
    <cellStyle name="Normal 23" xfId="6139" xr:uid="{00000000-0005-0000-0000-000083120000}"/>
    <cellStyle name="Normal 24" xfId="6562" xr:uid="{00000000-0005-0000-0000-000084120000}"/>
    <cellStyle name="Normal 25" xfId="5299" xr:uid="{00000000-0005-0000-0000-000085120000}"/>
    <cellStyle name="Normal 26" xfId="6138" xr:uid="{00000000-0005-0000-0000-000086120000}"/>
    <cellStyle name="Normal 27" xfId="5298" xr:uid="{00000000-0005-0000-0000-000087120000}"/>
    <cellStyle name="Normal 28" xfId="6137" xr:uid="{00000000-0005-0000-0000-000088120000}"/>
    <cellStyle name="Normal 29" xfId="6561" xr:uid="{00000000-0005-0000-0000-000089120000}"/>
    <cellStyle name="Normal 3" xfId="7" xr:uid="{00000000-0005-0000-0000-00008A120000}"/>
    <cellStyle name="Normal 3 2" xfId="1316" xr:uid="{00000000-0005-0000-0000-00008B120000}"/>
    <cellStyle name="Normal 3 2 2" xfId="4907" xr:uid="{00000000-0005-0000-0000-00008C120000}"/>
    <cellStyle name="Normal 3 2 3" xfId="1971" xr:uid="{00000000-0005-0000-0000-00008D120000}"/>
    <cellStyle name="Normal 3 2 4" xfId="3460" xr:uid="{00000000-0005-0000-0000-00008E120000}"/>
    <cellStyle name="Normal 3 2 5" xfId="5592" xr:uid="{00000000-0005-0000-0000-00008F120000}"/>
    <cellStyle name="Normal 3 3" xfId="1317" xr:uid="{00000000-0005-0000-0000-000090120000}"/>
    <cellStyle name="Normal 3 3 2" xfId="4908" xr:uid="{00000000-0005-0000-0000-000091120000}"/>
    <cellStyle name="Normal 3 3 3" xfId="3461" xr:uid="{00000000-0005-0000-0000-000092120000}"/>
    <cellStyle name="Normal 3 3 4" xfId="6289" xr:uid="{00000000-0005-0000-0000-000093120000}"/>
    <cellStyle name="Normal 3 4" xfId="1318" xr:uid="{00000000-0005-0000-0000-000094120000}"/>
    <cellStyle name="Normal 3 4 2" xfId="4909" xr:uid="{00000000-0005-0000-0000-000095120000}"/>
    <cellStyle name="Normal 3 4 3" xfId="3462" xr:uid="{00000000-0005-0000-0000-000096120000}"/>
    <cellStyle name="Normal 3 4 4" xfId="6714" xr:uid="{00000000-0005-0000-0000-000097120000}"/>
    <cellStyle name="Normal 3 5" xfId="4906" xr:uid="{00000000-0005-0000-0000-000098120000}"/>
    <cellStyle name="Normal 3 6" xfId="2375" xr:uid="{00000000-0005-0000-0000-000099120000}"/>
    <cellStyle name="Normal 3 7" xfId="6713" xr:uid="{00000000-0005-0000-0000-00009A120000}"/>
    <cellStyle name="Normal 3 8" xfId="1719" xr:uid="{00000000-0005-0000-0000-00009B120000}"/>
    <cellStyle name="Normal 30" xfId="5297" xr:uid="{00000000-0005-0000-0000-00009C120000}"/>
    <cellStyle name="Normal 31" xfId="6136" xr:uid="{00000000-0005-0000-0000-00009D120000}"/>
    <cellStyle name="Normal 32" xfId="6560" xr:uid="{00000000-0005-0000-0000-00009E120000}"/>
    <cellStyle name="Normal 33" xfId="5296" xr:uid="{00000000-0005-0000-0000-00009F120000}"/>
    <cellStyle name="Normal 34" xfId="6135" xr:uid="{00000000-0005-0000-0000-0000A0120000}"/>
    <cellStyle name="Normal 35" xfId="6559" xr:uid="{00000000-0005-0000-0000-0000A1120000}"/>
    <cellStyle name="Normal 36" xfId="5295" xr:uid="{00000000-0005-0000-0000-0000A2120000}"/>
    <cellStyle name="Normal 37" xfId="6134" xr:uid="{00000000-0005-0000-0000-0000A3120000}"/>
    <cellStyle name="Normal 38" xfId="6558" xr:uid="{00000000-0005-0000-0000-0000A4120000}"/>
    <cellStyle name="Normal 39" xfId="5294" xr:uid="{00000000-0005-0000-0000-0000A5120000}"/>
    <cellStyle name="Normal 4" xfId="1319" xr:uid="{00000000-0005-0000-0000-0000A6120000}"/>
    <cellStyle name="Normal 4 2" xfId="1320" xr:uid="{00000000-0005-0000-0000-0000A7120000}"/>
    <cellStyle name="Normal 4 2 2" xfId="1321" xr:uid="{00000000-0005-0000-0000-0000A8120000}"/>
    <cellStyle name="Normal 4 2 2 2" xfId="4912" xr:uid="{00000000-0005-0000-0000-0000A9120000}"/>
    <cellStyle name="Normal 4 2 2 3" xfId="3465" xr:uid="{00000000-0005-0000-0000-0000AA120000}"/>
    <cellStyle name="Normal 4 2 2 4" xfId="5589" xr:uid="{00000000-0005-0000-0000-0000AB120000}"/>
    <cellStyle name="Normal 4 2 3" xfId="4911" xr:uid="{00000000-0005-0000-0000-0000AC120000}"/>
    <cellStyle name="Normal 4 2 4" xfId="3464" xr:uid="{00000000-0005-0000-0000-0000AD120000}"/>
    <cellStyle name="Normal 4 2 5" xfId="5590" xr:uid="{00000000-0005-0000-0000-0000AE120000}"/>
    <cellStyle name="Normal 4 3" xfId="1322" xr:uid="{00000000-0005-0000-0000-0000AF120000}"/>
    <cellStyle name="Normal 4 3 2" xfId="4913" xr:uid="{00000000-0005-0000-0000-0000B0120000}"/>
    <cellStyle name="Normal 4 3 3" xfId="3466" xr:uid="{00000000-0005-0000-0000-0000B1120000}"/>
    <cellStyle name="Normal 4 3 4" xfId="5588" xr:uid="{00000000-0005-0000-0000-0000B2120000}"/>
    <cellStyle name="Normal 4 4" xfId="1323" xr:uid="{00000000-0005-0000-0000-0000B3120000}"/>
    <cellStyle name="Normal 4 4 2" xfId="4914" xr:uid="{00000000-0005-0000-0000-0000B4120000}"/>
    <cellStyle name="Normal 4 4 3" xfId="3467" xr:uid="{00000000-0005-0000-0000-0000B5120000}"/>
    <cellStyle name="Normal 4 4 4" xfId="5587" xr:uid="{00000000-0005-0000-0000-0000B6120000}"/>
    <cellStyle name="Normal 4 5" xfId="4910" xr:uid="{00000000-0005-0000-0000-0000B7120000}"/>
    <cellStyle name="Normal 4 6" xfId="3463" xr:uid="{00000000-0005-0000-0000-0000B8120000}"/>
    <cellStyle name="Normal 4 7" xfId="5591" xr:uid="{00000000-0005-0000-0000-0000B9120000}"/>
    <cellStyle name="Normal 40" xfId="6133" xr:uid="{00000000-0005-0000-0000-0000BA120000}"/>
    <cellStyle name="Normal 41" xfId="6557" xr:uid="{00000000-0005-0000-0000-0000BB120000}"/>
    <cellStyle name="Normal 42" xfId="5293" xr:uid="{00000000-0005-0000-0000-0000BC120000}"/>
    <cellStyle name="Normal 43" xfId="6132" xr:uid="{00000000-0005-0000-0000-0000BD120000}"/>
    <cellStyle name="Normal 44" xfId="6556" xr:uid="{00000000-0005-0000-0000-0000BE120000}"/>
    <cellStyle name="Normal 45" xfId="5292" xr:uid="{00000000-0005-0000-0000-0000BF120000}"/>
    <cellStyle name="Normal 5" xfId="1324" xr:uid="{00000000-0005-0000-0000-0000C0120000}"/>
    <cellStyle name="Normal 5 2" xfId="1325" xr:uid="{00000000-0005-0000-0000-0000C1120000}"/>
    <cellStyle name="Normal 5 2 2" xfId="1326" xr:uid="{00000000-0005-0000-0000-0000C2120000}"/>
    <cellStyle name="Normal 5 2 2 2" xfId="4917" xr:uid="{00000000-0005-0000-0000-0000C3120000}"/>
    <cellStyle name="Normal 5 2 2 3" xfId="3470" xr:uid="{00000000-0005-0000-0000-0000C4120000}"/>
    <cellStyle name="Normal 5 2 2 4" xfId="5290" xr:uid="{00000000-0005-0000-0000-0000C5120000}"/>
    <cellStyle name="Normal 5 2 3" xfId="4916" xr:uid="{00000000-0005-0000-0000-0000C6120000}"/>
    <cellStyle name="Normal 5 2 4" xfId="3469" xr:uid="{00000000-0005-0000-0000-0000C7120000}"/>
    <cellStyle name="Normal 5 2 5" xfId="6554" xr:uid="{00000000-0005-0000-0000-0000C8120000}"/>
    <cellStyle name="Normal 5 3" xfId="1327" xr:uid="{00000000-0005-0000-0000-0000C9120000}"/>
    <cellStyle name="Normal 5 3 2" xfId="4918" xr:uid="{00000000-0005-0000-0000-0000CA120000}"/>
    <cellStyle name="Normal 5 3 3" xfId="3471" xr:uid="{00000000-0005-0000-0000-0000CB120000}"/>
    <cellStyle name="Normal 5 3 4" xfId="6287" xr:uid="{00000000-0005-0000-0000-0000CC120000}"/>
    <cellStyle name="Normal 5 4" xfId="4915" xr:uid="{00000000-0005-0000-0000-0000CD120000}"/>
    <cellStyle name="Normal 5 5" xfId="3468" xr:uid="{00000000-0005-0000-0000-0000CE120000}"/>
    <cellStyle name="Normal 5 6" xfId="6128" xr:uid="{00000000-0005-0000-0000-0000CF120000}"/>
    <cellStyle name="Normal 6" xfId="1328" xr:uid="{00000000-0005-0000-0000-0000D0120000}"/>
    <cellStyle name="Normal 6 2" xfId="1329" xr:uid="{00000000-0005-0000-0000-0000D1120000}"/>
    <cellStyle name="Normal 6 2 2" xfId="1330" xr:uid="{00000000-0005-0000-0000-0000D2120000}"/>
    <cellStyle name="Normal 6 2 2 2" xfId="4921" xr:uid="{00000000-0005-0000-0000-0000D3120000}"/>
    <cellStyle name="Normal 6 2 2 3" xfId="3474" xr:uid="{00000000-0005-0000-0000-0000D4120000}"/>
    <cellStyle name="Normal 6 2 2 4" xfId="6130" xr:uid="{00000000-0005-0000-0000-0000D5120000}"/>
    <cellStyle name="Normal 6 2 3" xfId="4920" xr:uid="{00000000-0005-0000-0000-0000D6120000}"/>
    <cellStyle name="Normal 6 2 4" xfId="3473" xr:uid="{00000000-0005-0000-0000-0000D7120000}"/>
    <cellStyle name="Normal 6 2 5" xfId="5586" xr:uid="{00000000-0005-0000-0000-0000D8120000}"/>
    <cellStyle name="Normal 6 3" xfId="1331" xr:uid="{00000000-0005-0000-0000-0000D9120000}"/>
    <cellStyle name="Normal 6 3 2" xfId="4922" xr:uid="{00000000-0005-0000-0000-0000DA120000}"/>
    <cellStyle name="Normal 6 3 3" xfId="3475" xr:uid="{00000000-0005-0000-0000-0000DB120000}"/>
    <cellStyle name="Normal 6 3 4" xfId="6710" xr:uid="{00000000-0005-0000-0000-0000DC120000}"/>
    <cellStyle name="Normal 6 4" xfId="4919" xr:uid="{00000000-0005-0000-0000-0000DD120000}"/>
    <cellStyle name="Normal 6 5" xfId="3472" xr:uid="{00000000-0005-0000-0000-0000DE120000}"/>
    <cellStyle name="Normal 6 6" xfId="6711" xr:uid="{00000000-0005-0000-0000-0000DF120000}"/>
    <cellStyle name="Normal 7" xfId="1332" xr:uid="{00000000-0005-0000-0000-0000E0120000}"/>
    <cellStyle name="Normal 7 2" xfId="1333" xr:uid="{00000000-0005-0000-0000-0000E1120000}"/>
    <cellStyle name="Normal 7 2 2" xfId="1334" xr:uid="{00000000-0005-0000-0000-0000E2120000}"/>
    <cellStyle name="Normal 7 2 2 2" xfId="4925" xr:uid="{00000000-0005-0000-0000-0000E3120000}"/>
    <cellStyle name="Normal 7 2 2 3" xfId="3478" xr:uid="{00000000-0005-0000-0000-0000E4120000}"/>
    <cellStyle name="Normal 7 2 2 4" xfId="6709" xr:uid="{00000000-0005-0000-0000-0000E5120000}"/>
    <cellStyle name="Normal 7 2 3" xfId="4924" xr:uid="{00000000-0005-0000-0000-0000E6120000}"/>
    <cellStyle name="Normal 7 2 4" xfId="3477" xr:uid="{00000000-0005-0000-0000-0000E7120000}"/>
    <cellStyle name="Normal 7 2 5" xfId="6286" xr:uid="{00000000-0005-0000-0000-0000E8120000}"/>
    <cellStyle name="Normal 7 3" xfId="1335" xr:uid="{00000000-0005-0000-0000-0000E9120000}"/>
    <cellStyle name="Normal 7 3 2" xfId="4926" xr:uid="{00000000-0005-0000-0000-0000EA120000}"/>
    <cellStyle name="Normal 7 3 3" xfId="3479" xr:uid="{00000000-0005-0000-0000-0000EB120000}"/>
    <cellStyle name="Normal 7 3 4" xfId="5584" xr:uid="{00000000-0005-0000-0000-0000EC120000}"/>
    <cellStyle name="Normal 7 4" xfId="4923" xr:uid="{00000000-0005-0000-0000-0000ED120000}"/>
    <cellStyle name="Normal 7 5" xfId="3476" xr:uid="{00000000-0005-0000-0000-0000EE120000}"/>
    <cellStyle name="Normal 7 6" xfId="5585" xr:uid="{00000000-0005-0000-0000-0000EF120000}"/>
    <cellStyle name="Normal 8" xfId="1336" xr:uid="{00000000-0005-0000-0000-0000F0120000}"/>
    <cellStyle name="Normal 8 10" xfId="3480" xr:uid="{00000000-0005-0000-0000-0000F1120000}"/>
    <cellStyle name="Normal 8 11" xfId="6285" xr:uid="{00000000-0005-0000-0000-0000F2120000}"/>
    <cellStyle name="Normal 8 2" xfId="1337" xr:uid="{00000000-0005-0000-0000-0000F3120000}"/>
    <cellStyle name="Normal 8 2 2" xfId="1338" xr:uid="{00000000-0005-0000-0000-0000F4120000}"/>
    <cellStyle name="Normal 8 2 2 2" xfId="4929" xr:uid="{00000000-0005-0000-0000-0000F5120000}"/>
    <cellStyle name="Normal 8 2 2 3" xfId="3482" xr:uid="{00000000-0005-0000-0000-0000F6120000}"/>
    <cellStyle name="Normal 8 2 2 4" xfId="5583" xr:uid="{00000000-0005-0000-0000-0000F7120000}"/>
    <cellStyle name="Normal 8 2 3" xfId="4928" xr:uid="{00000000-0005-0000-0000-0000F8120000}"/>
    <cellStyle name="Normal 8 2 4" xfId="3481" xr:uid="{00000000-0005-0000-0000-0000F9120000}"/>
    <cellStyle name="Normal 8 2 5" xfId="6708" xr:uid="{00000000-0005-0000-0000-0000FA120000}"/>
    <cellStyle name="Normal 8 3" xfId="1339" xr:uid="{00000000-0005-0000-0000-0000FB120000}"/>
    <cellStyle name="Normal 8 3 2" xfId="1340" xr:uid="{00000000-0005-0000-0000-0000FC120000}"/>
    <cellStyle name="Normal 8 3 2 2" xfId="4931" xr:uid="{00000000-0005-0000-0000-0000FD120000}"/>
    <cellStyle name="Normal 8 3 2 3" xfId="3484" xr:uid="{00000000-0005-0000-0000-0000FE120000}"/>
    <cellStyle name="Normal 8 3 2 4" xfId="6707" xr:uid="{00000000-0005-0000-0000-0000FF120000}"/>
    <cellStyle name="Normal 8 3 3" xfId="4930" xr:uid="{00000000-0005-0000-0000-000000130000}"/>
    <cellStyle name="Normal 8 3 4" xfId="3483" xr:uid="{00000000-0005-0000-0000-000001130000}"/>
    <cellStyle name="Normal 8 3 5" xfId="6284" xr:uid="{00000000-0005-0000-0000-000002130000}"/>
    <cellStyle name="Normal 8 4" xfId="1341" xr:uid="{00000000-0005-0000-0000-000003130000}"/>
    <cellStyle name="Normal 8 4 2" xfId="1342" xr:uid="{00000000-0005-0000-0000-000004130000}"/>
    <cellStyle name="Normal 8 4 2 2" xfId="4933" xr:uid="{00000000-0005-0000-0000-000005130000}"/>
    <cellStyle name="Normal 8 4 2 3" xfId="3486" xr:uid="{00000000-0005-0000-0000-000006130000}"/>
    <cellStyle name="Normal 8 4 2 4" xfId="6283" xr:uid="{00000000-0005-0000-0000-000007130000}"/>
    <cellStyle name="Normal 8 4 3" xfId="4932" xr:uid="{00000000-0005-0000-0000-000008130000}"/>
    <cellStyle name="Normal 8 4 4" xfId="3485" xr:uid="{00000000-0005-0000-0000-000009130000}"/>
    <cellStyle name="Normal 8 4 5" xfId="5582" xr:uid="{00000000-0005-0000-0000-00000A130000}"/>
    <cellStyle name="Normal 8 5" xfId="1343" xr:uid="{00000000-0005-0000-0000-00000B130000}"/>
    <cellStyle name="Normal 8 5 2" xfId="1344" xr:uid="{00000000-0005-0000-0000-00000C130000}"/>
    <cellStyle name="Normal 8 5 2 2" xfId="4935" xr:uid="{00000000-0005-0000-0000-00000D130000}"/>
    <cellStyle name="Normal 8 5 2 3" xfId="3488" xr:uid="{00000000-0005-0000-0000-00000E130000}"/>
    <cellStyle name="Normal 8 5 2 4" xfId="5581" xr:uid="{00000000-0005-0000-0000-00000F130000}"/>
    <cellStyle name="Normal 8 5 3" xfId="4934" xr:uid="{00000000-0005-0000-0000-000010130000}"/>
    <cellStyle name="Normal 8 5 4" xfId="3487" xr:uid="{00000000-0005-0000-0000-000011130000}"/>
    <cellStyle name="Normal 8 5 5" xfId="6706" xr:uid="{00000000-0005-0000-0000-000012130000}"/>
    <cellStyle name="Normal 8 6" xfId="1345" xr:uid="{00000000-0005-0000-0000-000013130000}"/>
    <cellStyle name="Normal 8 6 2" xfId="1346" xr:uid="{00000000-0005-0000-0000-000014130000}"/>
    <cellStyle name="Normal 8 6 2 2" xfId="4937" xr:uid="{00000000-0005-0000-0000-000015130000}"/>
    <cellStyle name="Normal 8 6 2 3" xfId="3490" xr:uid="{00000000-0005-0000-0000-000016130000}"/>
    <cellStyle name="Normal 8 6 2 4" xfId="6705" xr:uid="{00000000-0005-0000-0000-000017130000}"/>
    <cellStyle name="Normal 8 6 3" xfId="4936" xr:uid="{00000000-0005-0000-0000-000018130000}"/>
    <cellStyle name="Normal 8 6 4" xfId="3489" xr:uid="{00000000-0005-0000-0000-000019130000}"/>
    <cellStyle name="Normal 8 6 5" xfId="6282" xr:uid="{00000000-0005-0000-0000-00001A130000}"/>
    <cellStyle name="Normal 8 7" xfId="1347" xr:uid="{00000000-0005-0000-0000-00001B130000}"/>
    <cellStyle name="Normal 8 7 2" xfId="1348" xr:uid="{00000000-0005-0000-0000-00001C130000}"/>
    <cellStyle name="Normal 8 7 2 2" xfId="4939" xr:uid="{00000000-0005-0000-0000-00001D130000}"/>
    <cellStyle name="Normal 8 7 2 3" xfId="3492" xr:uid="{00000000-0005-0000-0000-00001E130000}"/>
    <cellStyle name="Normal 8 7 2 4" xfId="6281" xr:uid="{00000000-0005-0000-0000-00001F130000}"/>
    <cellStyle name="Normal 8 7 3" xfId="4938" xr:uid="{00000000-0005-0000-0000-000020130000}"/>
    <cellStyle name="Normal 8 7 4" xfId="3491" xr:uid="{00000000-0005-0000-0000-000021130000}"/>
    <cellStyle name="Normal 8 7 5" xfId="5580" xr:uid="{00000000-0005-0000-0000-000022130000}"/>
    <cellStyle name="Normal 8 8" xfId="1349" xr:uid="{00000000-0005-0000-0000-000023130000}"/>
    <cellStyle name="Normal 8 8 2" xfId="4940" xr:uid="{00000000-0005-0000-0000-000024130000}"/>
    <cellStyle name="Normal 8 8 3" xfId="3493" xr:uid="{00000000-0005-0000-0000-000025130000}"/>
    <cellStyle name="Normal 8 8 4" xfId="6704" xr:uid="{00000000-0005-0000-0000-000026130000}"/>
    <cellStyle name="Normal 8 9" xfId="4927" xr:uid="{00000000-0005-0000-0000-000027130000}"/>
    <cellStyle name="Normal 8_R008R028_80K demand vs capacity_JGP_2010115(internal)_MM (2)" xfId="1350" xr:uid="{00000000-0005-0000-0000-000028130000}"/>
    <cellStyle name="Normal 9" xfId="1351" xr:uid="{00000000-0005-0000-0000-000029130000}"/>
    <cellStyle name="Normal 9 10" xfId="3494" xr:uid="{00000000-0005-0000-0000-00002A130000}"/>
    <cellStyle name="Normal 9 11" xfId="6279" xr:uid="{00000000-0005-0000-0000-00002B130000}"/>
    <cellStyle name="Normal 9 2" xfId="1352" xr:uid="{00000000-0005-0000-0000-00002C130000}"/>
    <cellStyle name="Normal 9 2 2" xfId="1353" xr:uid="{00000000-0005-0000-0000-00002D130000}"/>
    <cellStyle name="Normal 9 2 2 2" xfId="4943" xr:uid="{00000000-0005-0000-0000-00002E130000}"/>
    <cellStyle name="Normal 9 2 2 3" xfId="3496" xr:uid="{00000000-0005-0000-0000-00002F130000}"/>
    <cellStyle name="Normal 9 2 2 4" xfId="6280" xr:uid="{00000000-0005-0000-0000-000030130000}"/>
    <cellStyle name="Normal 9 2 3" xfId="4942" xr:uid="{00000000-0005-0000-0000-000031130000}"/>
    <cellStyle name="Normal 9 2 4" xfId="3495" xr:uid="{00000000-0005-0000-0000-000032130000}"/>
    <cellStyle name="Normal 9 2 5" xfId="6702" xr:uid="{00000000-0005-0000-0000-000033130000}"/>
    <cellStyle name="Normal 9 3" xfId="1354" xr:uid="{00000000-0005-0000-0000-000034130000}"/>
    <cellStyle name="Normal 9 3 2" xfId="1355" xr:uid="{00000000-0005-0000-0000-000035130000}"/>
    <cellStyle name="Normal 9 3 2 2" xfId="4945" xr:uid="{00000000-0005-0000-0000-000036130000}"/>
    <cellStyle name="Normal 9 3 2 3" xfId="3498" xr:uid="{00000000-0005-0000-0000-000037130000}"/>
    <cellStyle name="Normal 9 3 2 4" xfId="5579" xr:uid="{00000000-0005-0000-0000-000038130000}"/>
    <cellStyle name="Normal 9 3 3" xfId="4944" xr:uid="{00000000-0005-0000-0000-000039130000}"/>
    <cellStyle name="Normal 9 3 4" xfId="3497" xr:uid="{00000000-0005-0000-0000-00003A130000}"/>
    <cellStyle name="Normal 9 3 5" xfId="6703" xr:uid="{00000000-0005-0000-0000-00003B130000}"/>
    <cellStyle name="Normal 9 4" xfId="1356" xr:uid="{00000000-0005-0000-0000-00003C130000}"/>
    <cellStyle name="Normal 9 4 2" xfId="1357" xr:uid="{00000000-0005-0000-0000-00003D130000}"/>
    <cellStyle name="Normal 9 4 2 2" xfId="4947" xr:uid="{00000000-0005-0000-0000-00003E130000}"/>
    <cellStyle name="Normal 9 4 2 3" xfId="3500" xr:uid="{00000000-0005-0000-0000-00003F130000}"/>
    <cellStyle name="Normal 9 4 2 4" xfId="6277" xr:uid="{00000000-0005-0000-0000-000040130000}"/>
    <cellStyle name="Normal 9 4 3" xfId="4946" xr:uid="{00000000-0005-0000-0000-000041130000}"/>
    <cellStyle name="Normal 9 4 4" xfId="3499" xr:uid="{00000000-0005-0000-0000-000042130000}"/>
    <cellStyle name="Normal 9 4 5" xfId="5578" xr:uid="{00000000-0005-0000-0000-000043130000}"/>
    <cellStyle name="Normal 9 5" xfId="1358" xr:uid="{00000000-0005-0000-0000-000044130000}"/>
    <cellStyle name="Normal 9 5 2" xfId="1359" xr:uid="{00000000-0005-0000-0000-000045130000}"/>
    <cellStyle name="Normal 9 5 2 2" xfId="4949" xr:uid="{00000000-0005-0000-0000-000046130000}"/>
    <cellStyle name="Normal 9 5 2 3" xfId="3502" xr:uid="{00000000-0005-0000-0000-000047130000}"/>
    <cellStyle name="Normal 9 5 2 4" xfId="6278" xr:uid="{00000000-0005-0000-0000-000048130000}"/>
    <cellStyle name="Normal 9 5 3" xfId="4948" xr:uid="{00000000-0005-0000-0000-000049130000}"/>
    <cellStyle name="Normal 9 5 4" xfId="3501" xr:uid="{00000000-0005-0000-0000-00004A130000}"/>
    <cellStyle name="Normal 9 5 5" xfId="6700" xr:uid="{00000000-0005-0000-0000-00004B130000}"/>
    <cellStyle name="Normal 9 6" xfId="1360" xr:uid="{00000000-0005-0000-0000-00004C130000}"/>
    <cellStyle name="Normal 9 6 2" xfId="1361" xr:uid="{00000000-0005-0000-0000-00004D130000}"/>
    <cellStyle name="Normal 9 6 2 2" xfId="4951" xr:uid="{00000000-0005-0000-0000-00004E130000}"/>
    <cellStyle name="Normal 9 6 2 3" xfId="3504" xr:uid="{00000000-0005-0000-0000-00004F130000}"/>
    <cellStyle name="Normal 9 6 2 4" xfId="5577" xr:uid="{00000000-0005-0000-0000-000050130000}"/>
    <cellStyle name="Normal 9 6 3" xfId="4950" xr:uid="{00000000-0005-0000-0000-000051130000}"/>
    <cellStyle name="Normal 9 6 4" xfId="3503" xr:uid="{00000000-0005-0000-0000-000052130000}"/>
    <cellStyle name="Normal 9 6 5" xfId="6701" xr:uid="{00000000-0005-0000-0000-000053130000}"/>
    <cellStyle name="Normal 9 7" xfId="1362" xr:uid="{00000000-0005-0000-0000-000054130000}"/>
    <cellStyle name="Normal 9 7 2" xfId="1363" xr:uid="{00000000-0005-0000-0000-000055130000}"/>
    <cellStyle name="Normal 9 7 2 2" xfId="4953" xr:uid="{00000000-0005-0000-0000-000056130000}"/>
    <cellStyle name="Normal 9 7 2 3" xfId="3506" xr:uid="{00000000-0005-0000-0000-000057130000}"/>
    <cellStyle name="Normal 9 7 2 4" xfId="6276" xr:uid="{00000000-0005-0000-0000-000058130000}"/>
    <cellStyle name="Normal 9 7 3" xfId="4952" xr:uid="{00000000-0005-0000-0000-000059130000}"/>
    <cellStyle name="Normal 9 7 4" xfId="3505" xr:uid="{00000000-0005-0000-0000-00005A130000}"/>
    <cellStyle name="Normal 9 7 5" xfId="5576" xr:uid="{00000000-0005-0000-0000-00005B130000}"/>
    <cellStyle name="Normal 9 8" xfId="1364" xr:uid="{00000000-0005-0000-0000-00005C130000}"/>
    <cellStyle name="Normal 9 8 2" xfId="4954" xr:uid="{00000000-0005-0000-0000-00005D130000}"/>
    <cellStyle name="Normal 9 8 3" xfId="3507" xr:uid="{00000000-0005-0000-0000-00005E130000}"/>
    <cellStyle name="Normal 9 8 4" xfId="6699" xr:uid="{00000000-0005-0000-0000-00005F130000}"/>
    <cellStyle name="Normal 9 9" xfId="4941" xr:uid="{00000000-0005-0000-0000-000060130000}"/>
    <cellStyle name="Normal 9_R008R028_80K demand vs capacity_JGP_2010115(internal)_MM (2)" xfId="1365" xr:uid="{00000000-0005-0000-0000-000061130000}"/>
    <cellStyle name="Normal Bold" xfId="1366" xr:uid="{00000000-0005-0000-0000-000062130000}"/>
    <cellStyle name="Normál_Ramp-up" xfId="1367" xr:uid="{00000000-0005-0000-0000-000063130000}"/>
    <cellStyle name="NormalItalic" xfId="1368" xr:uid="{00000000-0005-0000-0000-000064130000}"/>
    <cellStyle name="Normalny_E&amp;O_analysis" xfId="1369" xr:uid="{00000000-0005-0000-0000-000065130000}"/>
    <cellStyle name="Note 2" xfId="1370" xr:uid="{00000000-0005-0000-0000-000066130000}"/>
    <cellStyle name="Note 2 2" xfId="1371" xr:uid="{00000000-0005-0000-0000-000067130000}"/>
    <cellStyle name="Note 2 2 2" xfId="4956" xr:uid="{00000000-0005-0000-0000-000068130000}"/>
    <cellStyle name="Note 2 2 3" xfId="3509" xr:uid="{00000000-0005-0000-0000-000069130000}"/>
    <cellStyle name="Note 2 2 4" xfId="5575" xr:uid="{00000000-0005-0000-0000-00006A130000}"/>
    <cellStyle name="Note 2 2 5" xfId="1788" xr:uid="{00000000-0005-0000-0000-00006B130000}"/>
    <cellStyle name="Note 2 3" xfId="4955" xr:uid="{00000000-0005-0000-0000-00006C130000}"/>
    <cellStyle name="Note 2 4" xfId="3508" xr:uid="{00000000-0005-0000-0000-00006D130000}"/>
    <cellStyle name="Note 2 5" xfId="6698" xr:uid="{00000000-0005-0000-0000-00006E130000}"/>
    <cellStyle name="Note 3" xfId="1372" xr:uid="{00000000-0005-0000-0000-00006F130000}"/>
    <cellStyle name="Note 3 2" xfId="4957" xr:uid="{00000000-0005-0000-0000-000070130000}"/>
    <cellStyle name="Note 3 3" xfId="3510" xr:uid="{00000000-0005-0000-0000-000071130000}"/>
    <cellStyle name="Note 3 4" xfId="6275" xr:uid="{00000000-0005-0000-0000-000072130000}"/>
    <cellStyle name="Note 4" xfId="1373" xr:uid="{00000000-0005-0000-0000-000073130000}"/>
    <cellStyle name="Note 4 2" xfId="4958" xr:uid="{00000000-0005-0000-0000-000074130000}"/>
    <cellStyle name="Note 4 3" xfId="3511" xr:uid="{00000000-0005-0000-0000-000075130000}"/>
    <cellStyle name="Note 4 4" xfId="6697" xr:uid="{00000000-0005-0000-0000-000076130000}"/>
    <cellStyle name="Note 5" xfId="1374" xr:uid="{00000000-0005-0000-0000-000077130000}"/>
    <cellStyle name="Note 5 2" xfId="4959" xr:uid="{00000000-0005-0000-0000-000078130000}"/>
    <cellStyle name="Note 5 3" xfId="3512" xr:uid="{00000000-0005-0000-0000-000079130000}"/>
    <cellStyle name="Note 5 4" xfId="5574" xr:uid="{00000000-0005-0000-0000-00007A130000}"/>
    <cellStyle name="Note 6" xfId="1375" xr:uid="{00000000-0005-0000-0000-00007B130000}"/>
    <cellStyle name="Note 6 2" xfId="4960" xr:uid="{00000000-0005-0000-0000-00007C130000}"/>
    <cellStyle name="Note 6 3" xfId="3513" xr:uid="{00000000-0005-0000-0000-00007D130000}"/>
    <cellStyle name="Note 6 4" xfId="6274" xr:uid="{00000000-0005-0000-0000-00007E130000}"/>
    <cellStyle name="Note 7" xfId="1376" xr:uid="{00000000-0005-0000-0000-00007F130000}"/>
    <cellStyle name="Note 7 2" xfId="4961" xr:uid="{00000000-0005-0000-0000-000080130000}"/>
    <cellStyle name="Note 7 3" xfId="3514" xr:uid="{00000000-0005-0000-0000-000081130000}"/>
    <cellStyle name="Note 7 4" xfId="6696" xr:uid="{00000000-0005-0000-0000-000082130000}"/>
    <cellStyle name="Note 8" xfId="1377" xr:uid="{00000000-0005-0000-0000-000083130000}"/>
    <cellStyle name="Note 8 2" xfId="4962" xr:uid="{00000000-0005-0000-0000-000084130000}"/>
    <cellStyle name="Note 8 3" xfId="3515" xr:uid="{00000000-0005-0000-0000-000085130000}"/>
    <cellStyle name="Note 8 4" xfId="5573" xr:uid="{00000000-0005-0000-0000-000086130000}"/>
    <cellStyle name="Notes" xfId="1378" xr:uid="{00000000-0005-0000-0000-000087130000}"/>
    <cellStyle name="Notes 2" xfId="4963" xr:uid="{00000000-0005-0000-0000-000088130000}"/>
    <cellStyle name="Notes 3" xfId="3516" xr:uid="{00000000-0005-0000-0000-000089130000}"/>
    <cellStyle name="Notes 4" xfId="6273" xr:uid="{00000000-0005-0000-0000-00008A130000}"/>
    <cellStyle name="Notiz" xfId="1379" xr:uid="{00000000-0005-0000-0000-00008B130000}"/>
    <cellStyle name="Notiz 2" xfId="4964" xr:uid="{00000000-0005-0000-0000-00008C130000}"/>
    <cellStyle name="Notiz 3" xfId="3517" xr:uid="{00000000-0005-0000-0000-00008D130000}"/>
    <cellStyle name="Notiz 4" xfId="6695" xr:uid="{00000000-0005-0000-0000-00008E130000}"/>
    <cellStyle name="num,nodecpts" xfId="1380" xr:uid="{00000000-0005-0000-0000-00008F130000}"/>
    <cellStyle name="Number" xfId="1381" xr:uid="{00000000-0005-0000-0000-000090130000}"/>
    <cellStyle name="Numbers" xfId="1382" xr:uid="{00000000-0005-0000-0000-000091130000}"/>
    <cellStyle name="Numbers [0]" xfId="1383" xr:uid="{00000000-0005-0000-0000-000092130000}"/>
    <cellStyle name="Œ…‹æØ‚è [0.00]_GE 3 MINIMUM" xfId="1384" xr:uid="{00000000-0005-0000-0000-000093130000}"/>
    <cellStyle name="Œ…‹æØ‚è_GE 3 MINIMUM" xfId="1385" xr:uid="{00000000-0005-0000-0000-000094130000}"/>
    <cellStyle name="Onedec_FT Valuation " xfId="1386" xr:uid="{00000000-0005-0000-0000-000095130000}"/>
    <cellStyle name="outh America" xfId="1387" xr:uid="{00000000-0005-0000-0000-000096130000}"/>
    <cellStyle name="outh America 2" xfId="4965" xr:uid="{00000000-0005-0000-0000-000097130000}"/>
    <cellStyle name="outh America 3" xfId="3518" xr:uid="{00000000-0005-0000-0000-000098130000}"/>
    <cellStyle name="outh America 4" xfId="6272" xr:uid="{00000000-0005-0000-0000-000099130000}"/>
    <cellStyle name="Output 2" xfId="1388" xr:uid="{00000000-0005-0000-0000-00009A130000}"/>
    <cellStyle name="Output 2 2" xfId="1389" xr:uid="{00000000-0005-0000-0000-00009B130000}"/>
    <cellStyle name="Output 2 2 2" xfId="4967" xr:uid="{00000000-0005-0000-0000-00009C130000}"/>
    <cellStyle name="Output 2 2 3" xfId="3520" xr:uid="{00000000-0005-0000-0000-00009D130000}"/>
    <cellStyle name="Output 2 2 4" xfId="5572" xr:uid="{00000000-0005-0000-0000-00009E130000}"/>
    <cellStyle name="Output 2 3" xfId="4966" xr:uid="{00000000-0005-0000-0000-00009F130000}"/>
    <cellStyle name="Output 2 4" xfId="3519" xr:uid="{00000000-0005-0000-0000-0000A0130000}"/>
    <cellStyle name="Output 2 5" xfId="6694" xr:uid="{00000000-0005-0000-0000-0000A1130000}"/>
    <cellStyle name="Override" xfId="1390" xr:uid="{00000000-0005-0000-0000-0000A2130000}"/>
    <cellStyle name="paint" xfId="1391" xr:uid="{00000000-0005-0000-0000-0000A3130000}"/>
    <cellStyle name="paint 2" xfId="4968" xr:uid="{00000000-0005-0000-0000-0000A4130000}"/>
    <cellStyle name="paint 3" xfId="3521" xr:uid="{00000000-0005-0000-0000-0000A5130000}"/>
    <cellStyle name="paint 4" xfId="6692" xr:uid="{00000000-0005-0000-0000-0000A6130000}"/>
    <cellStyle name="Pec (2dec,fs)" xfId="1392" xr:uid="{00000000-0005-0000-0000-0000A7130000}"/>
    <cellStyle name="Percent (1)" xfId="1393" xr:uid="{00000000-0005-0000-0000-0000A8130000}"/>
    <cellStyle name="Percent (1) 2" xfId="4969" xr:uid="{00000000-0005-0000-0000-0000A9130000}"/>
    <cellStyle name="Percent (1) 3" xfId="3522" xr:uid="{00000000-0005-0000-0000-0000AA130000}"/>
    <cellStyle name="Percent (1) 4" xfId="6693" xr:uid="{00000000-0005-0000-0000-0000AB130000}"/>
    <cellStyle name="Percent [0]" xfId="1394" xr:uid="{00000000-0005-0000-0000-0000AC130000}"/>
    <cellStyle name="Percent [00]" xfId="1395" xr:uid="{00000000-0005-0000-0000-0000AD130000}"/>
    <cellStyle name="Percent [2]" xfId="1396" xr:uid="{00000000-0005-0000-0000-0000AE130000}"/>
    <cellStyle name="Percent 10" xfId="3" xr:uid="{00000000-0005-0000-0000-0000AF130000}"/>
    <cellStyle name="Percent 11 2" xfId="1713" xr:uid="{00000000-0005-0000-0000-0000B0130000}"/>
    <cellStyle name="Percent 13" xfId="1704" xr:uid="{00000000-0005-0000-0000-0000B1130000}"/>
    <cellStyle name="Percent 2" xfId="1397" xr:uid="{00000000-0005-0000-0000-0000B2130000}"/>
    <cellStyle name="Percent 2 2" xfId="1398" xr:uid="{00000000-0005-0000-0000-0000B3130000}"/>
    <cellStyle name="Percent 2 3" xfId="1399" xr:uid="{00000000-0005-0000-0000-0000B4130000}"/>
    <cellStyle name="Percent 2 4" xfId="2300" xr:uid="{00000000-0005-0000-0000-0000B5130000}"/>
    <cellStyle name="Percent 3" xfId="2" xr:uid="{00000000-0005-0000-0000-0000B6130000}"/>
    <cellStyle name="Percent 3 2" xfId="1400" xr:uid="{00000000-0005-0000-0000-0000B7130000}"/>
    <cellStyle name="Percent 3 3" xfId="1401" xr:uid="{00000000-0005-0000-0000-0000B8130000}"/>
    <cellStyle name="Percent 4" xfId="1402" xr:uid="{00000000-0005-0000-0000-0000B9130000}"/>
    <cellStyle name="Percent 5" xfId="1403" xr:uid="{00000000-0005-0000-0000-0000BA130000}"/>
    <cellStyle name="Percent 6" xfId="1404" xr:uid="{00000000-0005-0000-0000-0000BB130000}"/>
    <cellStyle name="Percent 7" xfId="1405" xr:uid="{00000000-0005-0000-0000-0000BC130000}"/>
    <cellStyle name="Percent 8" xfId="1406" xr:uid="{00000000-0005-0000-0000-0000BD130000}"/>
    <cellStyle name="Percent 9" xfId="1407" xr:uid="{00000000-0005-0000-0000-0000BE130000}"/>
    <cellStyle name="Percent0" xfId="1408" xr:uid="{00000000-0005-0000-0000-0000BF130000}"/>
    <cellStyle name="Percent1" xfId="1409" xr:uid="{00000000-0005-0000-0000-0000C0130000}"/>
    <cellStyle name="Percent2" xfId="1410" xr:uid="{00000000-0005-0000-0000-0000C1130000}"/>
    <cellStyle name="Percentage[1]" xfId="1411" xr:uid="{00000000-0005-0000-0000-0000C2130000}"/>
    <cellStyle name="PercentChange" xfId="1412" xr:uid="{00000000-0005-0000-0000-0000C3130000}"/>
    <cellStyle name="PercentChange 2" xfId="4970" xr:uid="{00000000-0005-0000-0000-0000C4130000}"/>
    <cellStyle name="PercentChange 3" xfId="3523" xr:uid="{00000000-0005-0000-0000-0000C5130000}"/>
    <cellStyle name="PercentChange 4" xfId="5571" xr:uid="{00000000-0005-0000-0000-0000C6130000}"/>
    <cellStyle name="PrePop Currency (0)" xfId="1413" xr:uid="{00000000-0005-0000-0000-0000C7130000}"/>
    <cellStyle name="PrePop Currency (0) 2" xfId="4971" xr:uid="{00000000-0005-0000-0000-0000C8130000}"/>
    <cellStyle name="PrePop Currency (0) 3" xfId="3524" xr:uid="{00000000-0005-0000-0000-0000C9130000}"/>
    <cellStyle name="PrePop Currency (0) 4" xfId="5570" xr:uid="{00000000-0005-0000-0000-0000CA130000}"/>
    <cellStyle name="PrePop Currency (2)" xfId="1414" xr:uid="{00000000-0005-0000-0000-0000CB130000}"/>
    <cellStyle name="PrePop Units (0)" xfId="1415" xr:uid="{00000000-0005-0000-0000-0000CC130000}"/>
    <cellStyle name="PrePop Units (0) 2" xfId="1416" xr:uid="{00000000-0005-0000-0000-0000CD130000}"/>
    <cellStyle name="PrePop Units (1)" xfId="1417" xr:uid="{00000000-0005-0000-0000-0000CE130000}"/>
    <cellStyle name="PrePop Units (1) 2" xfId="1418" xr:uid="{00000000-0005-0000-0000-0000CF130000}"/>
    <cellStyle name="PrePop Units (2)" xfId="1419" xr:uid="{00000000-0005-0000-0000-0000D0130000}"/>
    <cellStyle name="ProgramVariable" xfId="1420" xr:uid="{00000000-0005-0000-0000-0000D1130000}"/>
    <cellStyle name="Ratio" xfId="1421" xr:uid="{00000000-0005-0000-0000-0000D2130000}"/>
    <cellStyle name="Ratios" xfId="1422" xr:uid="{00000000-0005-0000-0000-0000D3130000}"/>
    <cellStyle name="RatioX" xfId="1423" xr:uid="{00000000-0005-0000-0000-0000D4130000}"/>
    <cellStyle name="RatioX 2" xfId="4972" xr:uid="{00000000-0005-0000-0000-0000D5130000}"/>
    <cellStyle name="RatioX 3" xfId="3525" xr:uid="{00000000-0005-0000-0000-0000D6130000}"/>
    <cellStyle name="RatioX 4" xfId="5569" xr:uid="{00000000-0005-0000-0000-0000D7130000}"/>
    <cellStyle name="Ref Numbers" xfId="1424" xr:uid="{00000000-0005-0000-0000-0000D8130000}"/>
    <cellStyle name="Report" xfId="1425" xr:uid="{00000000-0005-0000-0000-0000D9130000}"/>
    <cellStyle name="Role" xfId="1426" xr:uid="{00000000-0005-0000-0000-0000DA130000}"/>
    <cellStyle name="Role 2" xfId="4973" xr:uid="{00000000-0005-0000-0000-0000DB130000}"/>
    <cellStyle name="Role 3" xfId="3526" xr:uid="{00000000-0005-0000-0000-0000DC130000}"/>
    <cellStyle name="Role 4" xfId="6271" xr:uid="{00000000-0005-0000-0000-0000DD130000}"/>
    <cellStyle name="Row Title" xfId="1427" xr:uid="{00000000-0005-0000-0000-0000DE130000}"/>
    <cellStyle name="Row Title 2" xfId="1428" xr:uid="{00000000-0005-0000-0000-0000DF130000}"/>
    <cellStyle name="Row Title 2 2" xfId="4975" xr:uid="{00000000-0005-0000-0000-0000E0130000}"/>
    <cellStyle name="Row Title 2 3" xfId="3528" xr:uid="{00000000-0005-0000-0000-0000E1130000}"/>
    <cellStyle name="Row Title 2 4" xfId="5568" xr:uid="{00000000-0005-0000-0000-0000E2130000}"/>
    <cellStyle name="Row Title 3" xfId="1429" xr:uid="{00000000-0005-0000-0000-0000E3130000}"/>
    <cellStyle name="Row Title 3 2" xfId="4976" xr:uid="{00000000-0005-0000-0000-0000E4130000}"/>
    <cellStyle name="Row Title 3 3" xfId="3529" xr:uid="{00000000-0005-0000-0000-0000E5130000}"/>
    <cellStyle name="Row Title 3 4" xfId="5567" xr:uid="{00000000-0005-0000-0000-0000E6130000}"/>
    <cellStyle name="Row Title 4" xfId="4974" xr:uid="{00000000-0005-0000-0000-0000E7130000}"/>
    <cellStyle name="Row Title 5" xfId="3527" xr:uid="{00000000-0005-0000-0000-0000E8130000}"/>
    <cellStyle name="Row Title 6" xfId="6691" xr:uid="{00000000-0005-0000-0000-0000E9130000}"/>
    <cellStyle name="SAPBEXstdItem" xfId="1430" xr:uid="{00000000-0005-0000-0000-0000EA130000}"/>
    <cellStyle name="Schlecht" xfId="1431" xr:uid="{00000000-0005-0000-0000-0000EB130000}"/>
    <cellStyle name="Schlecht 2" xfId="4977" xr:uid="{00000000-0005-0000-0000-0000EC130000}"/>
    <cellStyle name="Schlecht 3" xfId="3530" xr:uid="{00000000-0005-0000-0000-0000ED130000}"/>
    <cellStyle name="Schlecht 4" xfId="5566" xr:uid="{00000000-0005-0000-0000-0000EE130000}"/>
    <cellStyle name="ScripFactor" xfId="1432" xr:uid="{00000000-0005-0000-0000-0000EF130000}"/>
    <cellStyle name="ScripFactor 2" xfId="4978" xr:uid="{00000000-0005-0000-0000-0000F0130000}"/>
    <cellStyle name="ScripFactor 3" xfId="3531" xr:uid="{00000000-0005-0000-0000-0000F1130000}"/>
    <cellStyle name="ScripFactor 4" xfId="5565" xr:uid="{00000000-0005-0000-0000-0000F2130000}"/>
    <cellStyle name="SectionHeading" xfId="1433" xr:uid="{00000000-0005-0000-0000-0000F3130000}"/>
    <cellStyle name="SectionHeading 2" xfId="4979" xr:uid="{00000000-0005-0000-0000-0000F4130000}"/>
    <cellStyle name="SectionHeading 3" xfId="3532" xr:uid="{00000000-0005-0000-0000-0000F5130000}"/>
    <cellStyle name="SectionHeading 4" xfId="5564" xr:uid="{00000000-0005-0000-0000-0000F6130000}"/>
    <cellStyle name="SectionHeading 5" xfId="1789" xr:uid="{00000000-0005-0000-0000-0000F7130000}"/>
    <cellStyle name="Shade" xfId="1434" xr:uid="{00000000-0005-0000-0000-0000F8130000}"/>
    <cellStyle name="Shade 2" xfId="4980" xr:uid="{00000000-0005-0000-0000-0000F9130000}"/>
    <cellStyle name="Shade 3" xfId="3533" xr:uid="{00000000-0005-0000-0000-0000FA130000}"/>
    <cellStyle name="Shade 4" xfId="5563" xr:uid="{00000000-0005-0000-0000-0000FB130000}"/>
    <cellStyle name="Source Line" xfId="1435" xr:uid="{00000000-0005-0000-0000-0000FC130000}"/>
    <cellStyle name="SPEC" xfId="1436" xr:uid="{00000000-0005-0000-0000-0000FD130000}"/>
    <cellStyle name="Standaard_CDR MAR Jan_1" xfId="1437" xr:uid="{00000000-0005-0000-0000-0000FE130000}"/>
    <cellStyle name="Standard" xfId="1438" xr:uid="{00000000-0005-0000-0000-0000FF130000}"/>
    <cellStyle name="Style 1" xfId="1439" xr:uid="{00000000-0005-0000-0000-000000140000}"/>
    <cellStyle name="Style 1 10" xfId="1440" xr:uid="{00000000-0005-0000-0000-000001140000}"/>
    <cellStyle name="Style 1 10 2" xfId="4982" xr:uid="{00000000-0005-0000-0000-000002140000}"/>
    <cellStyle name="Style 1 10 3" xfId="3535" xr:uid="{00000000-0005-0000-0000-000003140000}"/>
    <cellStyle name="Style 1 10 4" xfId="6690" xr:uid="{00000000-0005-0000-0000-000004140000}"/>
    <cellStyle name="Style 1 11" xfId="1441" xr:uid="{00000000-0005-0000-0000-000005140000}"/>
    <cellStyle name="Style 1 11 2" xfId="4983" xr:uid="{00000000-0005-0000-0000-000006140000}"/>
    <cellStyle name="Style 1 11 3" xfId="3536" xr:uid="{00000000-0005-0000-0000-000007140000}"/>
    <cellStyle name="Style 1 11 4" xfId="5562" xr:uid="{00000000-0005-0000-0000-000008140000}"/>
    <cellStyle name="Style 1 12" xfId="4981" xr:uid="{00000000-0005-0000-0000-000009140000}"/>
    <cellStyle name="Style 1 13" xfId="3534" xr:uid="{00000000-0005-0000-0000-00000A140000}"/>
    <cellStyle name="Style 1 14" xfId="6270" xr:uid="{00000000-0005-0000-0000-00000B140000}"/>
    <cellStyle name="Style 1 2" xfId="1442" xr:uid="{00000000-0005-0000-0000-00000C140000}"/>
    <cellStyle name="Style 1 2 2" xfId="1443" xr:uid="{00000000-0005-0000-0000-00000D140000}"/>
    <cellStyle name="Style 1 2 2 2" xfId="4985" xr:uid="{00000000-0005-0000-0000-00000E140000}"/>
    <cellStyle name="Style 1 2 2 3" xfId="3538" xr:uid="{00000000-0005-0000-0000-00000F140000}"/>
    <cellStyle name="Style 1 2 2 4" xfId="6689" xr:uid="{00000000-0005-0000-0000-000010140000}"/>
    <cellStyle name="Style 1 2 3" xfId="4984" xr:uid="{00000000-0005-0000-0000-000011140000}"/>
    <cellStyle name="Style 1 2 4" xfId="3537" xr:uid="{00000000-0005-0000-0000-000012140000}"/>
    <cellStyle name="Style 1 2 5" xfId="6269" xr:uid="{00000000-0005-0000-0000-000013140000}"/>
    <cellStyle name="Style 1 3" xfId="1444" xr:uid="{00000000-0005-0000-0000-000014140000}"/>
    <cellStyle name="Style 1 3 2" xfId="1445" xr:uid="{00000000-0005-0000-0000-000015140000}"/>
    <cellStyle name="Style 1 3 2 2" xfId="4987" xr:uid="{00000000-0005-0000-0000-000016140000}"/>
    <cellStyle name="Style 1 3 2 3" xfId="3540" xr:uid="{00000000-0005-0000-0000-000017140000}"/>
    <cellStyle name="Style 1 3 2 4" xfId="5560" xr:uid="{00000000-0005-0000-0000-000018140000}"/>
    <cellStyle name="Style 1 3 3" xfId="4986" xr:uid="{00000000-0005-0000-0000-000019140000}"/>
    <cellStyle name="Style 1 3 4" xfId="3539" xr:uid="{00000000-0005-0000-0000-00001A140000}"/>
    <cellStyle name="Style 1 3 5" xfId="5561" xr:uid="{00000000-0005-0000-0000-00001B140000}"/>
    <cellStyle name="Style 1 4" xfId="1446" xr:uid="{00000000-0005-0000-0000-00001C140000}"/>
    <cellStyle name="Style 1 4 2" xfId="1447" xr:uid="{00000000-0005-0000-0000-00001D140000}"/>
    <cellStyle name="Style 1 4 2 2" xfId="4989" xr:uid="{00000000-0005-0000-0000-00001E140000}"/>
    <cellStyle name="Style 1 4 2 3" xfId="3542" xr:uid="{00000000-0005-0000-0000-00001F140000}"/>
    <cellStyle name="Style 1 4 2 4" xfId="5558" xr:uid="{00000000-0005-0000-0000-000020140000}"/>
    <cellStyle name="Style 1 4 3" xfId="4988" xr:uid="{00000000-0005-0000-0000-000021140000}"/>
    <cellStyle name="Style 1 4 4" xfId="3541" xr:uid="{00000000-0005-0000-0000-000022140000}"/>
    <cellStyle name="Style 1 4 5" xfId="5559" xr:uid="{00000000-0005-0000-0000-000023140000}"/>
    <cellStyle name="Style 1 5" xfId="1448" xr:uid="{00000000-0005-0000-0000-000024140000}"/>
    <cellStyle name="Style 1 5 2" xfId="1449" xr:uid="{00000000-0005-0000-0000-000025140000}"/>
    <cellStyle name="Style 1 5 2 2" xfId="4991" xr:uid="{00000000-0005-0000-0000-000026140000}"/>
    <cellStyle name="Style 1 5 2 3" xfId="3544" xr:uid="{00000000-0005-0000-0000-000027140000}"/>
    <cellStyle name="Style 1 5 2 4" xfId="5556" xr:uid="{00000000-0005-0000-0000-000028140000}"/>
    <cellStyle name="Style 1 5 3" xfId="4990" xr:uid="{00000000-0005-0000-0000-000029140000}"/>
    <cellStyle name="Style 1 5 4" xfId="3543" xr:uid="{00000000-0005-0000-0000-00002A140000}"/>
    <cellStyle name="Style 1 5 5" xfId="5557" xr:uid="{00000000-0005-0000-0000-00002B140000}"/>
    <cellStyle name="Style 1 6" xfId="1450" xr:uid="{00000000-0005-0000-0000-00002C140000}"/>
    <cellStyle name="Style 1 6 2" xfId="1451" xr:uid="{00000000-0005-0000-0000-00002D140000}"/>
    <cellStyle name="Style 1 6 2 2" xfId="4993" xr:uid="{00000000-0005-0000-0000-00002E140000}"/>
    <cellStyle name="Style 1 6 2 3" xfId="3546" xr:uid="{00000000-0005-0000-0000-00002F140000}"/>
    <cellStyle name="Style 1 6 2 4" xfId="6686" xr:uid="{00000000-0005-0000-0000-000030140000}"/>
    <cellStyle name="Style 1 6 3" xfId="4992" xr:uid="{00000000-0005-0000-0000-000031140000}"/>
    <cellStyle name="Style 1 6 4" xfId="3545" xr:uid="{00000000-0005-0000-0000-000032140000}"/>
    <cellStyle name="Style 1 6 5" xfId="6266" xr:uid="{00000000-0005-0000-0000-000033140000}"/>
    <cellStyle name="Style 1 7" xfId="1452" xr:uid="{00000000-0005-0000-0000-000034140000}"/>
    <cellStyle name="Style 1 7 2" xfId="1453" xr:uid="{00000000-0005-0000-0000-000035140000}"/>
    <cellStyle name="Style 1 7 2 2" xfId="4995" xr:uid="{00000000-0005-0000-0000-000036140000}"/>
    <cellStyle name="Style 1 7 2 3" xfId="3548" xr:uid="{00000000-0005-0000-0000-000037140000}"/>
    <cellStyle name="Style 1 7 2 4" xfId="6688" xr:uid="{00000000-0005-0000-0000-000038140000}"/>
    <cellStyle name="Style 1 7 3" xfId="4994" xr:uid="{00000000-0005-0000-0000-000039140000}"/>
    <cellStyle name="Style 1 7 4" xfId="3547" xr:uid="{00000000-0005-0000-0000-00003A140000}"/>
    <cellStyle name="Style 1 7 5" xfId="6268" xr:uid="{00000000-0005-0000-0000-00003B140000}"/>
    <cellStyle name="Style 1 8" xfId="1454" xr:uid="{00000000-0005-0000-0000-00003C140000}"/>
    <cellStyle name="Style 1 8 2" xfId="1455" xr:uid="{00000000-0005-0000-0000-00003D140000}"/>
    <cellStyle name="Style 1 8 2 2" xfId="4997" xr:uid="{00000000-0005-0000-0000-00003E140000}"/>
    <cellStyle name="Style 1 8 2 3" xfId="3550" xr:uid="{00000000-0005-0000-0000-00003F140000}"/>
    <cellStyle name="Style 1 8 2 4" xfId="6267" xr:uid="{00000000-0005-0000-0000-000040140000}"/>
    <cellStyle name="Style 1 8 3" xfId="4996" xr:uid="{00000000-0005-0000-0000-000041140000}"/>
    <cellStyle name="Style 1 8 4" xfId="3549" xr:uid="{00000000-0005-0000-0000-000042140000}"/>
    <cellStyle name="Style 1 8 5" xfId="5555" xr:uid="{00000000-0005-0000-0000-000043140000}"/>
    <cellStyle name="Style 1 9" xfId="1456" xr:uid="{00000000-0005-0000-0000-000044140000}"/>
    <cellStyle name="Style 1 9 2" xfId="1457" xr:uid="{00000000-0005-0000-0000-000045140000}"/>
    <cellStyle name="Style 1 9 2 2" xfId="4999" xr:uid="{00000000-0005-0000-0000-000046140000}"/>
    <cellStyle name="Style 1 9 2 3" xfId="3552" xr:uid="{00000000-0005-0000-0000-000047140000}"/>
    <cellStyle name="Style 1 9 2 4" xfId="5554" xr:uid="{00000000-0005-0000-0000-000048140000}"/>
    <cellStyle name="Style 1 9 3" xfId="4998" xr:uid="{00000000-0005-0000-0000-000049140000}"/>
    <cellStyle name="Style 1 9 4" xfId="3551" xr:uid="{00000000-0005-0000-0000-00004A140000}"/>
    <cellStyle name="Style 1 9 5" xfId="6687" xr:uid="{00000000-0005-0000-0000-00004B140000}"/>
    <cellStyle name="Style 1_Book1" xfId="1458" xr:uid="{00000000-0005-0000-0000-00004C140000}"/>
    <cellStyle name="Synopsis" xfId="1459" xr:uid="{00000000-0005-0000-0000-00004D140000}"/>
    <cellStyle name="Synopsis 2" xfId="5000" xr:uid="{00000000-0005-0000-0000-00004E140000}"/>
    <cellStyle name="Synopsis 3" xfId="3553" xr:uid="{00000000-0005-0000-0000-00004F140000}"/>
    <cellStyle name="Synopsis 4" xfId="6261" xr:uid="{00000000-0005-0000-0000-000050140000}"/>
    <cellStyle name="Table Heading" xfId="1460" xr:uid="{00000000-0005-0000-0000-000051140000}"/>
    <cellStyle name="TableName" xfId="1461" xr:uid="{00000000-0005-0000-0000-000052140000}"/>
    <cellStyle name="Text Indent A" xfId="1462" xr:uid="{00000000-0005-0000-0000-000053140000}"/>
    <cellStyle name="Text Indent B" xfId="1463" xr:uid="{00000000-0005-0000-0000-000054140000}"/>
    <cellStyle name="Text Indent B 2" xfId="5001" xr:uid="{00000000-0005-0000-0000-000055140000}"/>
    <cellStyle name="Text Indent B 3" xfId="3554" xr:uid="{00000000-0005-0000-0000-000056140000}"/>
    <cellStyle name="Text Indent B 4" xfId="6685" xr:uid="{00000000-0005-0000-0000-000057140000}"/>
    <cellStyle name="Text Indent C" xfId="1464" xr:uid="{00000000-0005-0000-0000-000058140000}"/>
    <cellStyle name="Text Indent C 2" xfId="1465" xr:uid="{00000000-0005-0000-0000-000059140000}"/>
    <cellStyle name="Text-fin statements" xfId="1466" xr:uid="{00000000-0005-0000-0000-00005A140000}"/>
    <cellStyle name="Text-fin statements 2" xfId="5002" xr:uid="{00000000-0005-0000-0000-00005B140000}"/>
    <cellStyle name="Text-fin statements 3" xfId="3555" xr:uid="{00000000-0005-0000-0000-00005C140000}"/>
    <cellStyle name="Text-fin statements 4" xfId="6684" xr:uid="{00000000-0005-0000-0000-00005D140000}"/>
    <cellStyle name="Title 2" xfId="1467" xr:uid="{00000000-0005-0000-0000-00005E140000}"/>
    <cellStyle name="Title 2 2" xfId="1468" xr:uid="{00000000-0005-0000-0000-00005F140000}"/>
    <cellStyle name="Title 2 2 2" xfId="5004" xr:uid="{00000000-0005-0000-0000-000060140000}"/>
    <cellStyle name="Title 2 2 3" xfId="3557" xr:uid="{00000000-0005-0000-0000-000061140000}"/>
    <cellStyle name="Title 2 2 4" xfId="6262" xr:uid="{00000000-0005-0000-0000-000062140000}"/>
    <cellStyle name="Title 2 3" xfId="5003" xr:uid="{00000000-0005-0000-0000-000063140000}"/>
    <cellStyle name="Title 2 4" xfId="3556" xr:uid="{00000000-0005-0000-0000-000064140000}"/>
    <cellStyle name="Title 2 5" xfId="5553" xr:uid="{00000000-0005-0000-0000-000065140000}"/>
    <cellStyle name="Title Line" xfId="1469" xr:uid="{00000000-0005-0000-0000-000066140000}"/>
    <cellStyle name="TitleBar" xfId="1470" xr:uid="{00000000-0005-0000-0000-000067140000}"/>
    <cellStyle name="TitleBar 2" xfId="5005" xr:uid="{00000000-0005-0000-0000-000068140000}"/>
    <cellStyle name="TitleBar 3" xfId="3558" xr:uid="{00000000-0005-0000-0000-000069140000}"/>
    <cellStyle name="TitleBar 4" xfId="6265" xr:uid="{00000000-0005-0000-0000-00006A140000}"/>
    <cellStyle name="Titles" xfId="1471" xr:uid="{00000000-0005-0000-0000-00006B140000}"/>
    <cellStyle name="Titles 2" xfId="5006" xr:uid="{00000000-0005-0000-0000-00006C140000}"/>
    <cellStyle name="Titles 3" xfId="3559" xr:uid="{00000000-0005-0000-0000-00006D140000}"/>
    <cellStyle name="Titles 4" xfId="6683" xr:uid="{00000000-0005-0000-0000-00006E140000}"/>
    <cellStyle name="Top Row" xfId="1472" xr:uid="{00000000-0005-0000-0000-00006F140000}"/>
    <cellStyle name="Top Row 2" xfId="5007" xr:uid="{00000000-0005-0000-0000-000070140000}"/>
    <cellStyle name="Top Row 3" xfId="3560" xr:uid="{00000000-0005-0000-0000-000071140000}"/>
    <cellStyle name="Top Row 4" xfId="5552" xr:uid="{00000000-0005-0000-0000-000072140000}"/>
    <cellStyle name="topline" xfId="1473" xr:uid="{00000000-0005-0000-0000-000073140000}"/>
    <cellStyle name="topline 2" xfId="5008" xr:uid="{00000000-0005-0000-0000-000074140000}"/>
    <cellStyle name="topline 3" xfId="3561" xr:uid="{00000000-0005-0000-0000-000075140000}"/>
    <cellStyle name="topline 4" xfId="6264" xr:uid="{00000000-0005-0000-0000-000076140000}"/>
    <cellStyle name="Total 2" xfId="1474" xr:uid="{00000000-0005-0000-0000-000077140000}"/>
    <cellStyle name="Total 2 2" xfId="1475" xr:uid="{00000000-0005-0000-0000-000078140000}"/>
    <cellStyle name="Total 2 2 2" xfId="5010" xr:uid="{00000000-0005-0000-0000-000079140000}"/>
    <cellStyle name="Total 2 2 3" xfId="3563" xr:uid="{00000000-0005-0000-0000-00007A140000}"/>
    <cellStyle name="Total 2 2 4" xfId="5551" xr:uid="{00000000-0005-0000-0000-00007B140000}"/>
    <cellStyle name="Total 2 3" xfId="5009" xr:uid="{00000000-0005-0000-0000-00007C140000}"/>
    <cellStyle name="Total 2 4" xfId="3562" xr:uid="{00000000-0005-0000-0000-00007D140000}"/>
    <cellStyle name="Total 2 5" xfId="6682" xr:uid="{00000000-0005-0000-0000-00007E140000}"/>
    <cellStyle name="Total 3" xfId="1476" xr:uid="{00000000-0005-0000-0000-00007F140000}"/>
    <cellStyle name="Total 3 2" xfId="5011" xr:uid="{00000000-0005-0000-0000-000080140000}"/>
    <cellStyle name="Total 3 3" xfId="3564" xr:uid="{00000000-0005-0000-0000-000081140000}"/>
    <cellStyle name="Total 3 4" xfId="6263" xr:uid="{00000000-0005-0000-0000-000082140000}"/>
    <cellStyle name="Total 4" xfId="1477" xr:uid="{00000000-0005-0000-0000-000083140000}"/>
    <cellStyle name="Total 4 2" xfId="5012" xr:uid="{00000000-0005-0000-0000-000084140000}"/>
    <cellStyle name="Total 4 3" xfId="3565" xr:uid="{00000000-0005-0000-0000-000085140000}"/>
    <cellStyle name="Total 4 4" xfId="6681" xr:uid="{00000000-0005-0000-0000-000086140000}"/>
    <cellStyle name="Total 5" xfId="1478" xr:uid="{00000000-0005-0000-0000-000087140000}"/>
    <cellStyle name="Total 5 2" xfId="5013" xr:uid="{00000000-0005-0000-0000-000088140000}"/>
    <cellStyle name="Total 5 3" xfId="3566" xr:uid="{00000000-0005-0000-0000-000089140000}"/>
    <cellStyle name="Total 5 4" xfId="5550" xr:uid="{00000000-0005-0000-0000-00008A140000}"/>
    <cellStyle name="Total 6" xfId="1479" xr:uid="{00000000-0005-0000-0000-00008B140000}"/>
    <cellStyle name="Total 6 2" xfId="5014" xr:uid="{00000000-0005-0000-0000-00008C140000}"/>
    <cellStyle name="Total 6 3" xfId="3567" xr:uid="{00000000-0005-0000-0000-00008D140000}"/>
    <cellStyle name="Total 6 4" xfId="5549" xr:uid="{00000000-0005-0000-0000-00008E140000}"/>
    <cellStyle name="Total 7" xfId="1480" xr:uid="{00000000-0005-0000-0000-00008F140000}"/>
    <cellStyle name="Total 7 2" xfId="5015" xr:uid="{00000000-0005-0000-0000-000090140000}"/>
    <cellStyle name="Total 7 3" xfId="3568" xr:uid="{00000000-0005-0000-0000-000091140000}"/>
    <cellStyle name="Total 7 4" xfId="5548" xr:uid="{00000000-0005-0000-0000-000092140000}"/>
    <cellStyle name="Total 8" xfId="1481" xr:uid="{00000000-0005-0000-0000-000093140000}"/>
    <cellStyle name="Total 8 2" xfId="5016" xr:uid="{00000000-0005-0000-0000-000094140000}"/>
    <cellStyle name="Total 8 3" xfId="3569" xr:uid="{00000000-0005-0000-0000-000095140000}"/>
    <cellStyle name="Total 8 4" xfId="6260" xr:uid="{00000000-0005-0000-0000-000096140000}"/>
    <cellStyle name="Total Row" xfId="1482" xr:uid="{00000000-0005-0000-0000-000097140000}"/>
    <cellStyle name="Tusental (0)_1998-Q2" xfId="1483" xr:uid="{00000000-0005-0000-0000-000098140000}"/>
    <cellStyle name="Tusental_1999-Q2-SVERIGE" xfId="1484" xr:uid="{00000000-0005-0000-0000-000099140000}"/>
    <cellStyle name="Überschrift" xfId="1485" xr:uid="{00000000-0005-0000-0000-00009A140000}"/>
    <cellStyle name="Überschrift 1" xfId="1486" xr:uid="{00000000-0005-0000-0000-00009B140000}"/>
    <cellStyle name="Überschrift 1 2" xfId="5018" xr:uid="{00000000-0005-0000-0000-00009C140000}"/>
    <cellStyle name="Überschrift 1 3" xfId="3571" xr:uid="{00000000-0005-0000-0000-00009D140000}"/>
    <cellStyle name="Überschrift 1 4" xfId="5547" xr:uid="{00000000-0005-0000-0000-00009E140000}"/>
    <cellStyle name="Überschrift 2" xfId="1487" xr:uid="{00000000-0005-0000-0000-00009F140000}"/>
    <cellStyle name="Überschrift 2 2" xfId="5019" xr:uid="{00000000-0005-0000-0000-0000A0140000}"/>
    <cellStyle name="Überschrift 2 3" xfId="3572" xr:uid="{00000000-0005-0000-0000-0000A1140000}"/>
    <cellStyle name="Überschrift 2 4" xfId="5546" xr:uid="{00000000-0005-0000-0000-0000A2140000}"/>
    <cellStyle name="Überschrift 3" xfId="1488" xr:uid="{00000000-0005-0000-0000-0000A3140000}"/>
    <cellStyle name="Überschrift 3 2" xfId="5020" xr:uid="{00000000-0005-0000-0000-0000A4140000}"/>
    <cellStyle name="Überschrift 3 3" xfId="3573" xr:uid="{00000000-0005-0000-0000-0000A5140000}"/>
    <cellStyle name="Überschrift 3 4" xfId="5545" xr:uid="{00000000-0005-0000-0000-0000A6140000}"/>
    <cellStyle name="Überschrift 4" xfId="1489" xr:uid="{00000000-0005-0000-0000-0000A7140000}"/>
    <cellStyle name="Überschrift 4 2" xfId="5021" xr:uid="{00000000-0005-0000-0000-0000A8140000}"/>
    <cellStyle name="Überschrift 4 3" xfId="3574" xr:uid="{00000000-0005-0000-0000-0000A9140000}"/>
    <cellStyle name="Überschrift 4 4" xfId="6259" xr:uid="{00000000-0005-0000-0000-0000AA140000}"/>
    <cellStyle name="Überschrift 5" xfId="5017" xr:uid="{00000000-0005-0000-0000-0000AB140000}"/>
    <cellStyle name="Überschrift 6" xfId="3570" xr:uid="{00000000-0005-0000-0000-0000AC140000}"/>
    <cellStyle name="Überschrift 7" xfId="6680" xr:uid="{00000000-0005-0000-0000-0000AD140000}"/>
    <cellStyle name="UnderlineNormal" xfId="1490" xr:uid="{00000000-0005-0000-0000-0000AE140000}"/>
    <cellStyle name="Upload Only" xfId="1491" xr:uid="{00000000-0005-0000-0000-0000AF140000}"/>
    <cellStyle name="Use_1dp" xfId="1492" xr:uid="{00000000-0005-0000-0000-0000B0140000}"/>
    <cellStyle name="UseB_1dp" xfId="1493" xr:uid="{00000000-0005-0000-0000-0000B1140000}"/>
    <cellStyle name="Valuta (0)_1998-Q2" xfId="1494" xr:uid="{00000000-0005-0000-0000-0000B2140000}"/>
    <cellStyle name="Verknüpfte Zelle" xfId="1495" xr:uid="{00000000-0005-0000-0000-0000B3140000}"/>
    <cellStyle name="Verknüpfte Zelle 2" xfId="5022" xr:uid="{00000000-0005-0000-0000-0000B4140000}"/>
    <cellStyle name="Verknüpfte Zelle 3" xfId="3575" xr:uid="{00000000-0005-0000-0000-0000B5140000}"/>
    <cellStyle name="Verknüpfte Zelle 4" xfId="5544" xr:uid="{00000000-0005-0000-0000-0000B6140000}"/>
    <cellStyle name="W?hrung [0]_NEGS" xfId="1496" xr:uid="{00000000-0005-0000-0000-0000B7140000}"/>
    <cellStyle name="W?hrung_NEGS" xfId="1497" xr:uid="{00000000-0005-0000-0000-0000B8140000}"/>
    <cellStyle name="Währung [0]_NEGS" xfId="1498" xr:uid="{00000000-0005-0000-0000-0000B9140000}"/>
    <cellStyle name="Währung_NEGS" xfId="1499" xr:uid="{00000000-0005-0000-0000-0000BA140000}"/>
    <cellStyle name="Walutowy_E&amp;O_analysis" xfId="1500" xr:uid="{00000000-0005-0000-0000-0000BB140000}"/>
    <cellStyle name="Warnender Text" xfId="1501" xr:uid="{00000000-0005-0000-0000-0000BC140000}"/>
    <cellStyle name="Warnender Text 2" xfId="5023" xr:uid="{00000000-0005-0000-0000-0000BD140000}"/>
    <cellStyle name="Warnender Text 3" xfId="3576" xr:uid="{00000000-0005-0000-0000-0000BE140000}"/>
    <cellStyle name="Warnender Text 4" xfId="5543" xr:uid="{00000000-0005-0000-0000-0000BF140000}"/>
    <cellStyle name="Warning Text 2" xfId="1502" xr:uid="{00000000-0005-0000-0000-0000C0140000}"/>
    <cellStyle name="Warning Text 2 2" xfId="1503" xr:uid="{00000000-0005-0000-0000-0000C1140000}"/>
    <cellStyle name="Warning Text 2 2 2" xfId="5025" xr:uid="{00000000-0005-0000-0000-0000C2140000}"/>
    <cellStyle name="Warning Text 2 2 3" xfId="3578" xr:uid="{00000000-0005-0000-0000-0000C3140000}"/>
    <cellStyle name="Warning Text 2 2 4" xfId="6679" xr:uid="{00000000-0005-0000-0000-0000C4140000}"/>
    <cellStyle name="Warning Text 2 3" xfId="5024" xr:uid="{00000000-0005-0000-0000-0000C5140000}"/>
    <cellStyle name="Warning Text 2 4" xfId="3577" xr:uid="{00000000-0005-0000-0000-0000C6140000}"/>
    <cellStyle name="Warning Text 2 5" xfId="6257" xr:uid="{00000000-0005-0000-0000-0000C7140000}"/>
    <cellStyle name="WHITEONBLUE" xfId="1504" xr:uid="{00000000-0005-0000-0000-0000C8140000}"/>
    <cellStyle name="WHITEONBLUE 2" xfId="5026" xr:uid="{00000000-0005-0000-0000-0000C9140000}"/>
    <cellStyle name="WHITEONBLUE 3" xfId="3579" xr:uid="{00000000-0005-0000-0000-0000CA140000}"/>
    <cellStyle name="WHITEONBLUE 4" xfId="6258" xr:uid="{00000000-0005-0000-0000-0000CB140000}"/>
    <cellStyle name="Year_FT Valuation " xfId="1505" xr:uid="{00000000-0005-0000-0000-0000CC140000}"/>
    <cellStyle name="Zelle überprüfen" xfId="1506" xr:uid="{00000000-0005-0000-0000-0000CD140000}"/>
    <cellStyle name="Zelle überprüfen 2" xfId="5027" xr:uid="{00000000-0005-0000-0000-0000CE140000}"/>
    <cellStyle name="Zelle überprüfen 3" xfId="3580" xr:uid="{00000000-0005-0000-0000-0000CF140000}"/>
    <cellStyle name="Zelle überprüfen 4" xfId="5542" xr:uid="{00000000-0005-0000-0000-0000D0140000}"/>
    <cellStyle name="ゼ﹚竡" xfId="1507" xr:uid="{00000000-0005-0000-0000-0000D1140000}"/>
    <cellStyle name="ゼ﹚竡 2" xfId="1508" xr:uid="{00000000-0005-0000-0000-0000D2140000}"/>
    <cellStyle name="ゼ﹚竡 2 2" xfId="5029" xr:uid="{00000000-0005-0000-0000-0000D3140000}"/>
    <cellStyle name="ゼ﹚竡 2 3" xfId="3582" xr:uid="{00000000-0005-0000-0000-0000D4140000}"/>
    <cellStyle name="ゼ﹚竡 2 4" xfId="5540" xr:uid="{00000000-0005-0000-0000-0000D5140000}"/>
    <cellStyle name="ゼ﹚竡 3" xfId="5028" xr:uid="{00000000-0005-0000-0000-0000D6140000}"/>
    <cellStyle name="ゼ﹚竡 4" xfId="3581" xr:uid="{00000000-0005-0000-0000-0000D7140000}"/>
    <cellStyle name="ゼ﹚竡 5" xfId="5541" xr:uid="{00000000-0005-0000-0000-0000D8140000}"/>
    <cellStyle name="聅凝筁禬硈挡" xfId="1509" xr:uid="{00000000-0005-0000-0000-0000D9140000}"/>
    <cellStyle name="聅凝筁禬硈挡 2" xfId="5030" xr:uid="{00000000-0005-0000-0000-0000DA140000}"/>
    <cellStyle name="聅凝筁禬硈挡 3" xfId="3583" xr:uid="{00000000-0005-0000-0000-0000DB140000}"/>
    <cellStyle name="聅凝筁禬硈挡 4" xfId="5539" xr:uid="{00000000-0005-0000-0000-0000DC140000}"/>
    <cellStyle name="강조색1" xfId="1510" xr:uid="{00000000-0005-0000-0000-0000DD140000}"/>
    <cellStyle name="강조색1 2" xfId="5031" xr:uid="{00000000-0005-0000-0000-0000DE140000}"/>
    <cellStyle name="강조색1 3" xfId="3584" xr:uid="{00000000-0005-0000-0000-0000DF140000}"/>
    <cellStyle name="강조색1 4" xfId="6256" xr:uid="{00000000-0005-0000-0000-0000E0140000}"/>
    <cellStyle name="강조색2" xfId="1511" xr:uid="{00000000-0005-0000-0000-0000E1140000}"/>
    <cellStyle name="강조색2 2" xfId="5032" xr:uid="{00000000-0005-0000-0000-0000E2140000}"/>
    <cellStyle name="강조색2 3" xfId="3585" xr:uid="{00000000-0005-0000-0000-0000E3140000}"/>
    <cellStyle name="강조색2 4" xfId="6678" xr:uid="{00000000-0005-0000-0000-0000E4140000}"/>
    <cellStyle name="강조색3" xfId="1512" xr:uid="{00000000-0005-0000-0000-0000E5140000}"/>
    <cellStyle name="강조색3 2" xfId="5033" xr:uid="{00000000-0005-0000-0000-0000E6140000}"/>
    <cellStyle name="강조색3 3" xfId="3586" xr:uid="{00000000-0005-0000-0000-0000E7140000}"/>
    <cellStyle name="강조색3 4" xfId="5538" xr:uid="{00000000-0005-0000-0000-0000E8140000}"/>
    <cellStyle name="강조색4" xfId="1513" xr:uid="{00000000-0005-0000-0000-0000E9140000}"/>
    <cellStyle name="강조색4 2" xfId="5034" xr:uid="{00000000-0005-0000-0000-0000EA140000}"/>
    <cellStyle name="강조색4 3" xfId="3587" xr:uid="{00000000-0005-0000-0000-0000EB140000}"/>
    <cellStyle name="강조색4 4" xfId="6255" xr:uid="{00000000-0005-0000-0000-0000EC140000}"/>
    <cellStyle name="강조색5" xfId="1514" xr:uid="{00000000-0005-0000-0000-0000ED140000}"/>
    <cellStyle name="강조색5 2" xfId="5035" xr:uid="{00000000-0005-0000-0000-0000EE140000}"/>
    <cellStyle name="강조색5 3" xfId="3588" xr:uid="{00000000-0005-0000-0000-0000EF140000}"/>
    <cellStyle name="강조색5 4" xfId="6677" xr:uid="{00000000-0005-0000-0000-0000F0140000}"/>
    <cellStyle name="강조색6" xfId="1515" xr:uid="{00000000-0005-0000-0000-0000F1140000}"/>
    <cellStyle name="강조색6 2" xfId="5036" xr:uid="{00000000-0005-0000-0000-0000F2140000}"/>
    <cellStyle name="강조색6 3" xfId="3589" xr:uid="{00000000-0005-0000-0000-0000F3140000}"/>
    <cellStyle name="강조색6 4" xfId="5537" xr:uid="{00000000-0005-0000-0000-0000F4140000}"/>
    <cellStyle name="百分比" xfId="6" builtinId="5"/>
    <cellStyle name="百分比 2" xfId="1516" xr:uid="{00000000-0005-0000-0000-0000F6140000}"/>
    <cellStyle name="百分比 2 12" xfId="1517" xr:uid="{00000000-0005-0000-0000-0000F7140000}"/>
    <cellStyle name="百分比 2 2" xfId="1518" xr:uid="{00000000-0005-0000-0000-0000F8140000}"/>
    <cellStyle name="百分比 2 3" xfId="1705" xr:uid="{00000000-0005-0000-0000-0000F9140000}"/>
    <cellStyle name="百分比 2 4" xfId="3758" xr:uid="{00000000-0005-0000-0000-0000FA140000}"/>
    <cellStyle name="百分比 2 5" xfId="3590" xr:uid="{00000000-0005-0000-0000-0000FB140000}"/>
    <cellStyle name="百分比 2 6" xfId="6955" xr:uid="{00000000-0005-0000-0000-0000FC140000}"/>
    <cellStyle name="百分比 2 7" xfId="1834" xr:uid="{00000000-0005-0000-0000-0000FD140000}"/>
    <cellStyle name="百分比 2 8" xfId="2306" xr:uid="{00000000-0005-0000-0000-0000FE140000}"/>
    <cellStyle name="百分比 3" xfId="1519" xr:uid="{00000000-0005-0000-0000-0000FF140000}"/>
    <cellStyle name="百分比 3 2" xfId="1520" xr:uid="{00000000-0005-0000-0000-000000150000}"/>
    <cellStyle name="百分比 4" xfId="1521" xr:uid="{00000000-0005-0000-0000-000001150000}"/>
    <cellStyle name="百分比 5" xfId="1718" xr:uid="{00000000-0005-0000-0000-000002150000}"/>
    <cellStyle name="百分比 5 2" xfId="5037" xr:uid="{00000000-0005-0000-0000-000003150000}"/>
    <cellStyle name="百分比 5 3" xfId="2374" xr:uid="{00000000-0005-0000-0000-000004150000}"/>
    <cellStyle name="百分比 5 4" xfId="1972" xr:uid="{00000000-0005-0000-0000-000005150000}"/>
    <cellStyle name="百分比 6" xfId="1823" xr:uid="{00000000-0005-0000-0000-000006150000}"/>
    <cellStyle name="百分比 7" xfId="1522" xr:uid="{00000000-0005-0000-0000-000007150000}"/>
    <cellStyle name="百分比 9" xfId="1523" xr:uid="{00000000-0005-0000-0000-000008150000}"/>
    <cellStyle name="備註 2" xfId="1973" xr:uid="{00000000-0005-0000-0000-000009150000}"/>
    <cellStyle name="備註 2 2" xfId="6144" xr:uid="{00000000-0005-0000-0000-00000A150000}"/>
    <cellStyle name="标题" xfId="1524" xr:uid="{00000000-0005-0000-0000-00000B150000}"/>
    <cellStyle name="标题 1" xfId="1525" xr:uid="{00000000-0005-0000-0000-00000C150000}"/>
    <cellStyle name="标题 1 2" xfId="1526" xr:uid="{00000000-0005-0000-0000-00000D150000}"/>
    <cellStyle name="标题 1 2 2" xfId="5038" xr:uid="{00000000-0005-0000-0000-00000E150000}"/>
    <cellStyle name="标题 1 2 3" xfId="3593" xr:uid="{00000000-0005-0000-0000-00000F150000}"/>
    <cellStyle name="标题 1 2 4" xfId="5535" xr:uid="{00000000-0005-0000-0000-000010150000}"/>
    <cellStyle name="标题 1 2 5" xfId="1974" xr:uid="{00000000-0005-0000-0000-000011150000}"/>
    <cellStyle name="标题 1 3" xfId="1791" xr:uid="{00000000-0005-0000-0000-000012150000}"/>
    <cellStyle name="标题 1 3 2" xfId="5039" xr:uid="{00000000-0005-0000-0000-000013150000}"/>
    <cellStyle name="标题 1 3 3" xfId="3592" xr:uid="{00000000-0005-0000-0000-000014150000}"/>
    <cellStyle name="标题 1 3 4" xfId="6252" xr:uid="{00000000-0005-0000-0000-000015150000}"/>
    <cellStyle name="标题 1 3 5" xfId="1975" xr:uid="{00000000-0005-0000-0000-000016150000}"/>
    <cellStyle name="标题 1 4" xfId="1725" xr:uid="{00000000-0005-0000-0000-000017150000}"/>
    <cellStyle name="标题 2" xfId="1527" xr:uid="{00000000-0005-0000-0000-000018150000}"/>
    <cellStyle name="标题 2 2" xfId="1528" xr:uid="{00000000-0005-0000-0000-000019150000}"/>
    <cellStyle name="标题 2 2 2" xfId="5040" xr:uid="{00000000-0005-0000-0000-00001A150000}"/>
    <cellStyle name="标题 2 2 3" xfId="3595" xr:uid="{00000000-0005-0000-0000-00001B150000}"/>
    <cellStyle name="标题 2 2 4" xfId="6674" xr:uid="{00000000-0005-0000-0000-00001C150000}"/>
    <cellStyle name="标题 2 2 5" xfId="1976" xr:uid="{00000000-0005-0000-0000-00001D150000}"/>
    <cellStyle name="标题 2 3" xfId="1792" xr:uid="{00000000-0005-0000-0000-00001E150000}"/>
    <cellStyle name="标题 2 3 2" xfId="5041" xr:uid="{00000000-0005-0000-0000-00001F150000}"/>
    <cellStyle name="标题 2 3 3" xfId="3594" xr:uid="{00000000-0005-0000-0000-000020150000}"/>
    <cellStyle name="标题 2 3 4" xfId="6253" xr:uid="{00000000-0005-0000-0000-000021150000}"/>
    <cellStyle name="标题 2 3 5" xfId="1977" xr:uid="{00000000-0005-0000-0000-000022150000}"/>
    <cellStyle name="标题 2 4" xfId="1724" xr:uid="{00000000-0005-0000-0000-000023150000}"/>
    <cellStyle name="标题 3" xfId="1529" xr:uid="{00000000-0005-0000-0000-000024150000}"/>
    <cellStyle name="标题 3 2" xfId="1530" xr:uid="{00000000-0005-0000-0000-000025150000}"/>
    <cellStyle name="标题 3 2 2" xfId="5042" xr:uid="{00000000-0005-0000-0000-000026150000}"/>
    <cellStyle name="标题 3 2 3" xfId="3597" xr:uid="{00000000-0005-0000-0000-000027150000}"/>
    <cellStyle name="标题 3 2 4" xfId="6675" xr:uid="{00000000-0005-0000-0000-000028150000}"/>
    <cellStyle name="标题 3 2 5" xfId="1978" xr:uid="{00000000-0005-0000-0000-000029150000}"/>
    <cellStyle name="标题 3 3" xfId="1793" xr:uid="{00000000-0005-0000-0000-00002A150000}"/>
    <cellStyle name="标题 3 3 2" xfId="5043" xr:uid="{00000000-0005-0000-0000-00002B150000}"/>
    <cellStyle name="标题 3 3 3" xfId="3596" xr:uid="{00000000-0005-0000-0000-00002C150000}"/>
    <cellStyle name="标题 3 3 4" xfId="5534" xr:uid="{00000000-0005-0000-0000-00002D150000}"/>
    <cellStyle name="标题 3 3 5" xfId="1979" xr:uid="{00000000-0005-0000-0000-00002E150000}"/>
    <cellStyle name="标题 3 4" xfId="1723" xr:uid="{00000000-0005-0000-0000-00002F150000}"/>
    <cellStyle name="标题 4" xfId="1531" xr:uid="{00000000-0005-0000-0000-000030150000}"/>
    <cellStyle name="标题 4 2" xfId="1532" xr:uid="{00000000-0005-0000-0000-000031150000}"/>
    <cellStyle name="标题 4 2 2" xfId="5044" xr:uid="{00000000-0005-0000-0000-000032150000}"/>
    <cellStyle name="标题 4 2 3" xfId="3599" xr:uid="{00000000-0005-0000-0000-000033150000}"/>
    <cellStyle name="标题 4 2 4" xfId="5533" xr:uid="{00000000-0005-0000-0000-000034150000}"/>
    <cellStyle name="标题 4 2 5" xfId="1980" xr:uid="{00000000-0005-0000-0000-000035150000}"/>
    <cellStyle name="标题 4 3" xfId="1794" xr:uid="{00000000-0005-0000-0000-000036150000}"/>
    <cellStyle name="标题 4 3 2" xfId="5045" xr:uid="{00000000-0005-0000-0000-000037150000}"/>
    <cellStyle name="标题 4 3 3" xfId="3598" xr:uid="{00000000-0005-0000-0000-000038150000}"/>
    <cellStyle name="标题 4 3 4" xfId="6251" xr:uid="{00000000-0005-0000-0000-000039150000}"/>
    <cellStyle name="标题 4 3 5" xfId="1981" xr:uid="{00000000-0005-0000-0000-00003A150000}"/>
    <cellStyle name="标题 4 4" xfId="1722" xr:uid="{00000000-0005-0000-0000-00003B150000}"/>
    <cellStyle name="标题 5" xfId="1533" xr:uid="{00000000-0005-0000-0000-00003C150000}"/>
    <cellStyle name="标题 5 2" xfId="5046" xr:uid="{00000000-0005-0000-0000-00003D150000}"/>
    <cellStyle name="标题 5 3" xfId="3600" xr:uid="{00000000-0005-0000-0000-00003E150000}"/>
    <cellStyle name="标题 5 4" xfId="6673" xr:uid="{00000000-0005-0000-0000-00003F150000}"/>
    <cellStyle name="标题 5 5" xfId="1982" xr:uid="{00000000-0005-0000-0000-000040150000}"/>
    <cellStyle name="标题 6" xfId="1790" xr:uid="{00000000-0005-0000-0000-000041150000}"/>
    <cellStyle name="标题 6 2" xfId="5047" xr:uid="{00000000-0005-0000-0000-000042150000}"/>
    <cellStyle name="标题 6 3" xfId="3591" xr:uid="{00000000-0005-0000-0000-000043150000}"/>
    <cellStyle name="标题 6 4" xfId="5532" xr:uid="{00000000-0005-0000-0000-000044150000}"/>
    <cellStyle name="标题 6 5" xfId="1983" xr:uid="{00000000-0005-0000-0000-000045150000}"/>
    <cellStyle name="标题 7" xfId="1726" xr:uid="{00000000-0005-0000-0000-000046150000}"/>
    <cellStyle name="標題 1 2" xfId="1984" xr:uid="{00000000-0005-0000-0000-000047150000}"/>
    <cellStyle name="標題 1 2 2" xfId="6568" xr:uid="{00000000-0005-0000-0000-000048150000}"/>
    <cellStyle name="標題 2 2" xfId="1985" xr:uid="{00000000-0005-0000-0000-000049150000}"/>
    <cellStyle name="標題 2 2 2" xfId="5311" xr:uid="{00000000-0005-0000-0000-00004A150000}"/>
    <cellStyle name="標題 3 2" xfId="1986" xr:uid="{00000000-0005-0000-0000-00004B150000}"/>
    <cellStyle name="標題 3 2 2" xfId="6145" xr:uid="{00000000-0005-0000-0000-00004C150000}"/>
    <cellStyle name="標題 4 2" xfId="1987" xr:uid="{00000000-0005-0000-0000-00004D150000}"/>
    <cellStyle name="標題 4 2 2" xfId="6567" xr:uid="{00000000-0005-0000-0000-00004E150000}"/>
    <cellStyle name="標題 5" xfId="1988" xr:uid="{00000000-0005-0000-0000-00004F150000}"/>
    <cellStyle name="標題 5 2" xfId="5310" xr:uid="{00000000-0005-0000-0000-000050150000}"/>
    <cellStyle name="標準_~7379633" xfId="1534" xr:uid="{00000000-0005-0000-0000-000051150000}"/>
    <cellStyle name="경고문" xfId="1535" xr:uid="{00000000-0005-0000-0000-000052150000}"/>
    <cellStyle name="경고문 2" xfId="5048" xr:uid="{00000000-0005-0000-0000-000053150000}"/>
    <cellStyle name="경고문 3" xfId="3601" xr:uid="{00000000-0005-0000-0000-000054150000}"/>
    <cellStyle name="경고문 4" xfId="6672" xr:uid="{00000000-0005-0000-0000-000055150000}"/>
    <cellStyle name="계산" xfId="1536" xr:uid="{00000000-0005-0000-0000-000056150000}"/>
    <cellStyle name="계산 2" xfId="5049" xr:uid="{00000000-0005-0000-0000-000057150000}"/>
    <cellStyle name="계산 3" xfId="3602" xr:uid="{00000000-0005-0000-0000-000058150000}"/>
    <cellStyle name="계산 4" xfId="5531" xr:uid="{00000000-0005-0000-0000-000059150000}"/>
    <cellStyle name="差" xfId="1537" xr:uid="{00000000-0005-0000-0000-00005A150000}"/>
    <cellStyle name="差 2" xfId="1538" xr:uid="{00000000-0005-0000-0000-00005B150000}"/>
    <cellStyle name="差 2 2" xfId="5050" xr:uid="{00000000-0005-0000-0000-00005C150000}"/>
    <cellStyle name="差 2 3" xfId="3604" xr:uid="{00000000-0005-0000-0000-00005D150000}"/>
    <cellStyle name="差 2 4" xfId="6250" xr:uid="{00000000-0005-0000-0000-00005E150000}"/>
    <cellStyle name="差 2 5" xfId="1989" xr:uid="{00000000-0005-0000-0000-00005F150000}"/>
    <cellStyle name="差 3" xfId="1795" xr:uid="{00000000-0005-0000-0000-000060150000}"/>
    <cellStyle name="差 3 2" xfId="5051" xr:uid="{00000000-0005-0000-0000-000061150000}"/>
    <cellStyle name="差 3 3" xfId="3603" xr:uid="{00000000-0005-0000-0000-000062150000}"/>
    <cellStyle name="差 3 4" xfId="6671" xr:uid="{00000000-0005-0000-0000-000063150000}"/>
    <cellStyle name="差 3 5" xfId="1990" xr:uid="{00000000-0005-0000-0000-000064150000}"/>
    <cellStyle name="差 4" xfId="1721" xr:uid="{00000000-0005-0000-0000-000065150000}"/>
    <cellStyle name="差_Dakota supplier List_091028" xfId="1539" xr:uid="{00000000-0005-0000-0000-000066150000}"/>
    <cellStyle name="差_Dakota supplier List_091028 2" xfId="1540" xr:uid="{00000000-0005-0000-0000-000067150000}"/>
    <cellStyle name="差_Dakota supplier List_091028 2 2" xfId="5053" xr:uid="{00000000-0005-0000-0000-000068150000}"/>
    <cellStyle name="差_Dakota supplier List_091028 2 3" xfId="3606" xr:uid="{00000000-0005-0000-0000-000069150000}"/>
    <cellStyle name="差_Dakota supplier List_091028 2 4" xfId="6249" xr:uid="{00000000-0005-0000-0000-00006A150000}"/>
    <cellStyle name="差_Dakota supplier List_091028 3" xfId="5052" xr:uid="{00000000-0005-0000-0000-00006B150000}"/>
    <cellStyle name="差_Dakota supplier List_091028 4" xfId="3605" xr:uid="{00000000-0005-0000-0000-00006C150000}"/>
    <cellStyle name="差_Dakota supplier List_091028 5" xfId="5530" xr:uid="{00000000-0005-0000-0000-00006D150000}"/>
    <cellStyle name="差_Dakota supplier List_091028_RIM Project management_WK946" xfId="1541" xr:uid="{00000000-0005-0000-0000-00006E150000}"/>
    <cellStyle name="差_Dakota supplier List_091028_RIM Project management_WK946 2" xfId="1542" xr:uid="{00000000-0005-0000-0000-00006F150000}"/>
    <cellStyle name="差_Dakota supplier List_091028_RIM Project management_WK946 2 2" xfId="5055" xr:uid="{00000000-0005-0000-0000-000070150000}"/>
    <cellStyle name="差_Dakota supplier List_091028_RIM Project management_WK946 2 3" xfId="3608" xr:uid="{00000000-0005-0000-0000-000071150000}"/>
    <cellStyle name="差_Dakota supplier List_091028_RIM Project management_WK946 2 4" xfId="5529" xr:uid="{00000000-0005-0000-0000-000072150000}"/>
    <cellStyle name="差_Dakota supplier List_091028_RIM Project management_WK946 3" xfId="5054" xr:uid="{00000000-0005-0000-0000-000073150000}"/>
    <cellStyle name="差_Dakota supplier List_091028_RIM Project management_WK946 4" xfId="3607" xr:uid="{00000000-0005-0000-0000-000074150000}"/>
    <cellStyle name="差_Dakota supplier List_091028_RIM Project management_WK946 5" xfId="6670" xr:uid="{00000000-0005-0000-0000-000075150000}"/>
    <cellStyle name="差_N99 action list 0615 (2)" xfId="1543" xr:uid="{00000000-0005-0000-0000-000076150000}"/>
    <cellStyle name="差_N99 action list 0615 (2) 2" xfId="1544" xr:uid="{00000000-0005-0000-0000-000077150000}"/>
    <cellStyle name="差_N99 action list 0615 (2) 2 2" xfId="5057" xr:uid="{00000000-0005-0000-0000-000078150000}"/>
    <cellStyle name="差_N99 action list 0615 (2) 2 3" xfId="3610" xr:uid="{00000000-0005-0000-0000-000079150000}"/>
    <cellStyle name="差_N99 action list 0615 (2) 2 4" xfId="6669" xr:uid="{00000000-0005-0000-0000-00007A150000}"/>
    <cellStyle name="差_N99 action list 0615 (2) 3" xfId="5056" xr:uid="{00000000-0005-0000-0000-00007B150000}"/>
    <cellStyle name="差_N99 action list 0615 (2) 4" xfId="3609" xr:uid="{00000000-0005-0000-0000-00007C150000}"/>
    <cellStyle name="差_N99 action list 0615 (2) 5" xfId="6248" xr:uid="{00000000-0005-0000-0000-00007D150000}"/>
    <cellStyle name="差_N99- 估價設計檢討資料-20090613" xfId="1545" xr:uid="{00000000-0005-0000-0000-00007E150000}"/>
    <cellStyle name="差_N99- 估價設計檢討資料-20090613 2" xfId="1546" xr:uid="{00000000-0005-0000-0000-00007F150000}"/>
    <cellStyle name="差_N99- 估價設計檢討資料-20090613 2 2" xfId="5059" xr:uid="{00000000-0005-0000-0000-000080150000}"/>
    <cellStyle name="差_N99- 估價設計檢討資料-20090613 2 3" xfId="3612" xr:uid="{00000000-0005-0000-0000-000081150000}"/>
    <cellStyle name="差_N99- 估價設計檢討資料-20090613 2 4" xfId="6247" xr:uid="{00000000-0005-0000-0000-000082150000}"/>
    <cellStyle name="差_N99- 估價設計檢討資料-20090613 3" xfId="5058" xr:uid="{00000000-0005-0000-0000-000083150000}"/>
    <cellStyle name="差_N99- 估價設計檢討資料-20090613 4" xfId="3611" xr:uid="{00000000-0005-0000-0000-000084150000}"/>
    <cellStyle name="差_N99- 估價設計檢討資料-20090613 5" xfId="5528" xr:uid="{00000000-0005-0000-0000-000085150000}"/>
    <cellStyle name="差_N99- 估價設計檢討資料-20090613_RIM Project management_WK946" xfId="1547" xr:uid="{00000000-0005-0000-0000-000086150000}"/>
    <cellStyle name="差_N99- 估價設計檢討資料-20090613_RIM Project management_WK946 2" xfId="1548" xr:uid="{00000000-0005-0000-0000-000087150000}"/>
    <cellStyle name="差_N99- 估價設計檢討資料-20090613_RIM Project management_WK946 2 2" xfId="5061" xr:uid="{00000000-0005-0000-0000-000088150000}"/>
    <cellStyle name="差_N99- 估價設計檢討資料-20090613_RIM Project management_WK946 2 3" xfId="3614" xr:uid="{00000000-0005-0000-0000-000089150000}"/>
    <cellStyle name="差_N99- 估價設計檢討資料-20090613_RIM Project management_WK946 2 4" xfId="5527" xr:uid="{00000000-0005-0000-0000-00008A150000}"/>
    <cellStyle name="差_N99- 估價設計檢討資料-20090613_RIM Project management_WK946 3" xfId="5060" xr:uid="{00000000-0005-0000-0000-00008B150000}"/>
    <cellStyle name="差_N99- 估價設計檢討資料-20090613_RIM Project management_WK946 4" xfId="3613" xr:uid="{00000000-0005-0000-0000-00008C150000}"/>
    <cellStyle name="差_N99- 估價設計檢討資料-20090613_RIM Project management_WK946 5" xfId="6668" xr:uid="{00000000-0005-0000-0000-00008D150000}"/>
    <cellStyle name="差_R008 JGP Team list_20100810" xfId="1549" xr:uid="{00000000-0005-0000-0000-00008E150000}"/>
    <cellStyle name="差_R008 JGP Team list_20100810 2" xfId="1550" xr:uid="{00000000-0005-0000-0000-00008F150000}"/>
    <cellStyle name="差_R008 JGP Team list_20100810 2 2" xfId="5063" xr:uid="{00000000-0005-0000-0000-000090150000}"/>
    <cellStyle name="差_R008 JGP Team list_20100810 2 3" xfId="3616" xr:uid="{00000000-0005-0000-0000-000091150000}"/>
    <cellStyle name="差_R008 JGP Team list_20100810 2 4" xfId="6666" xr:uid="{00000000-0005-0000-0000-000092150000}"/>
    <cellStyle name="差_R008 JGP Team list_20100810 3" xfId="5062" xr:uid="{00000000-0005-0000-0000-000093150000}"/>
    <cellStyle name="差_R008 JGP Team list_20100810 4" xfId="3615" xr:uid="{00000000-0005-0000-0000-000094150000}"/>
    <cellStyle name="差_R008 JGP Team list_20100810 5" xfId="6246" xr:uid="{00000000-0005-0000-0000-000095150000}"/>
    <cellStyle name="常?_0202A" xfId="1551" xr:uid="{00000000-0005-0000-0000-000096150000}"/>
    <cellStyle name="常规" xfId="0" builtinId="0"/>
    <cellStyle name="常规 10" xfId="1708" xr:uid="{00000000-0005-0000-0000-000098150000}"/>
    <cellStyle name="常规 10 2" xfId="3744" xr:uid="{00000000-0005-0000-0000-000099150000}"/>
    <cellStyle name="常规 10 3" xfId="3737" xr:uid="{00000000-0005-0000-0000-00009A150000}"/>
    <cellStyle name="常规 10 4" xfId="6667" xr:uid="{00000000-0005-0000-0000-00009B150000}"/>
    <cellStyle name="常规 10 5" xfId="1851" xr:uid="{00000000-0005-0000-0000-00009C150000}"/>
    <cellStyle name="常规 10 6" xfId="2291" xr:uid="{00000000-0005-0000-0000-00009D150000}"/>
    <cellStyle name="常规 100" xfId="1991" xr:uid="{00000000-0005-0000-0000-00009E150000}"/>
    <cellStyle name="常规 100 2" xfId="5526" xr:uid="{00000000-0005-0000-0000-00009F150000}"/>
    <cellStyle name="常规 101" xfId="1992" xr:uid="{00000000-0005-0000-0000-0000A0150000}"/>
    <cellStyle name="常规 101 2" xfId="5525" xr:uid="{00000000-0005-0000-0000-0000A1150000}"/>
    <cellStyle name="常规 102" xfId="1993" xr:uid="{00000000-0005-0000-0000-0000A2150000}"/>
    <cellStyle name="常规 102 2" xfId="6245" xr:uid="{00000000-0005-0000-0000-0000A3150000}"/>
    <cellStyle name="常规 103" xfId="1994" xr:uid="{00000000-0005-0000-0000-0000A4150000}"/>
    <cellStyle name="常规 103 2" xfId="5064" xr:uid="{00000000-0005-0000-0000-0000A5150000}"/>
    <cellStyle name="常规 103 3" xfId="2368" xr:uid="{00000000-0005-0000-0000-0000A6150000}"/>
    <cellStyle name="常规 103 4" xfId="6665" xr:uid="{00000000-0005-0000-0000-0000A7150000}"/>
    <cellStyle name="常规 104" xfId="1995" xr:uid="{00000000-0005-0000-0000-0000A8150000}"/>
    <cellStyle name="常规 104 2" xfId="5524" xr:uid="{00000000-0005-0000-0000-0000A9150000}"/>
    <cellStyle name="常规 105" xfId="1996" xr:uid="{00000000-0005-0000-0000-0000AA150000}"/>
    <cellStyle name="常规 105 2" xfId="5065" xr:uid="{00000000-0005-0000-0000-0000AB150000}"/>
    <cellStyle name="常规 105 3" xfId="2369" xr:uid="{00000000-0005-0000-0000-0000AC150000}"/>
    <cellStyle name="常规 105 4" xfId="6244" xr:uid="{00000000-0005-0000-0000-0000AD150000}"/>
    <cellStyle name="常规 106" xfId="1997" xr:uid="{00000000-0005-0000-0000-0000AE150000}"/>
    <cellStyle name="常规 106 2" xfId="6664" xr:uid="{00000000-0005-0000-0000-0000AF150000}"/>
    <cellStyle name="常规 107" xfId="1998" xr:uid="{00000000-0005-0000-0000-0000B0150000}"/>
    <cellStyle name="常规 107 2" xfId="5066" xr:uid="{00000000-0005-0000-0000-0000B1150000}"/>
    <cellStyle name="常规 107 3" xfId="3742" xr:uid="{00000000-0005-0000-0000-0000B2150000}"/>
    <cellStyle name="常规 107 4" xfId="5523" xr:uid="{00000000-0005-0000-0000-0000B3150000}"/>
    <cellStyle name="常规 108" xfId="1999" xr:uid="{00000000-0005-0000-0000-0000B4150000}"/>
    <cellStyle name="常规 108 2" xfId="5067" xr:uid="{00000000-0005-0000-0000-0000B5150000}"/>
    <cellStyle name="常规 108 3" xfId="3760" xr:uid="{00000000-0005-0000-0000-0000B6150000}"/>
    <cellStyle name="常规 108 4" xfId="6243" xr:uid="{00000000-0005-0000-0000-0000B7150000}"/>
    <cellStyle name="常规 109" xfId="2000" xr:uid="{00000000-0005-0000-0000-0000B8150000}"/>
    <cellStyle name="常规 109 2" xfId="6663" xr:uid="{00000000-0005-0000-0000-0000B9150000}"/>
    <cellStyle name="常规 11" xfId="1709" xr:uid="{00000000-0005-0000-0000-0000BA150000}"/>
    <cellStyle name="常规 11 2" xfId="2001" xr:uid="{00000000-0005-0000-0000-0000BB150000}"/>
    <cellStyle name="常规 11 2 2" xfId="6242" xr:uid="{00000000-0005-0000-0000-0000BC150000}"/>
    <cellStyle name="常规 11 3" xfId="3738" xr:uid="{00000000-0005-0000-0000-0000BD150000}"/>
    <cellStyle name="常规 11 4" xfId="3770" xr:uid="{00000000-0005-0000-0000-0000BE150000}"/>
    <cellStyle name="常规 11 5" xfId="5522" xr:uid="{00000000-0005-0000-0000-0000BF150000}"/>
    <cellStyle name="常规 11 6" xfId="1850" xr:uid="{00000000-0005-0000-0000-0000C0150000}"/>
    <cellStyle name="常规 11 7" xfId="2312" xr:uid="{00000000-0005-0000-0000-0000C1150000}"/>
    <cellStyle name="常规 110" xfId="2002" xr:uid="{00000000-0005-0000-0000-0000C2150000}"/>
    <cellStyle name="常规 110 2" xfId="6662" xr:uid="{00000000-0005-0000-0000-0000C3150000}"/>
    <cellStyle name="常规 111" xfId="2003" xr:uid="{00000000-0005-0000-0000-0000C4150000}"/>
    <cellStyle name="常规 111 2" xfId="5068" xr:uid="{00000000-0005-0000-0000-0000C5150000}"/>
    <cellStyle name="常规 111 3" xfId="3762" xr:uid="{00000000-0005-0000-0000-0000C6150000}"/>
    <cellStyle name="常规 111 4" xfId="5521" xr:uid="{00000000-0005-0000-0000-0000C7150000}"/>
    <cellStyle name="常规 112" xfId="2004" xr:uid="{00000000-0005-0000-0000-0000C8150000}"/>
    <cellStyle name="常规 112 2" xfId="5069" xr:uid="{00000000-0005-0000-0000-0000C9150000}"/>
    <cellStyle name="常规 112 3" xfId="3763" xr:uid="{00000000-0005-0000-0000-0000CA150000}"/>
    <cellStyle name="常规 112 4" xfId="6241" xr:uid="{00000000-0005-0000-0000-0000CB150000}"/>
    <cellStyle name="常规 113" xfId="2005" xr:uid="{00000000-0005-0000-0000-0000CC150000}"/>
    <cellStyle name="常规 113 2" xfId="6661" xr:uid="{00000000-0005-0000-0000-0000CD150000}"/>
    <cellStyle name="常规 114" xfId="2006" xr:uid="{00000000-0005-0000-0000-0000CE150000}"/>
    <cellStyle name="常规 114 2" xfId="5520" xr:uid="{00000000-0005-0000-0000-0000CF150000}"/>
    <cellStyle name="常规 115" xfId="2007" xr:uid="{00000000-0005-0000-0000-0000D0150000}"/>
    <cellStyle name="常规 115 2" xfId="6240" xr:uid="{00000000-0005-0000-0000-0000D1150000}"/>
    <cellStyle name="常规 116" xfId="2008" xr:uid="{00000000-0005-0000-0000-0000D2150000}"/>
    <cellStyle name="常规 116 2" xfId="5071" xr:uid="{00000000-0005-0000-0000-0000D3150000}"/>
    <cellStyle name="常规 116 3" xfId="3764" xr:uid="{00000000-0005-0000-0000-0000D4150000}"/>
    <cellStyle name="常规 116 4" xfId="6660" xr:uid="{00000000-0005-0000-0000-0000D5150000}"/>
    <cellStyle name="常规 117" xfId="2009" xr:uid="{00000000-0005-0000-0000-0000D6150000}"/>
    <cellStyle name="常规 117 2" xfId="5072" xr:uid="{00000000-0005-0000-0000-0000D7150000}"/>
    <cellStyle name="常规 117 3" xfId="3765" xr:uid="{00000000-0005-0000-0000-0000D8150000}"/>
    <cellStyle name="常规 117 4" xfId="5519" xr:uid="{00000000-0005-0000-0000-0000D9150000}"/>
    <cellStyle name="常规 118" xfId="2010" xr:uid="{00000000-0005-0000-0000-0000DA150000}"/>
    <cellStyle name="常规 118 2" xfId="6238" xr:uid="{00000000-0005-0000-0000-0000DB150000}"/>
    <cellStyle name="常规 119" xfId="2011" xr:uid="{00000000-0005-0000-0000-0000DC150000}"/>
    <cellStyle name="常规 119 2" xfId="6658" xr:uid="{00000000-0005-0000-0000-0000DD150000}"/>
    <cellStyle name="常规 12" xfId="1716" xr:uid="{00000000-0005-0000-0000-0000DE150000}"/>
    <cellStyle name="常规 12 2" xfId="3743" xr:uid="{00000000-0005-0000-0000-0000DF150000}"/>
    <cellStyle name="常规 12 3" xfId="2370" xr:uid="{00000000-0005-0000-0000-0000E0150000}"/>
    <cellStyle name="常规 12 4" xfId="6239" xr:uid="{00000000-0005-0000-0000-0000E1150000}"/>
    <cellStyle name="常规 12 5" xfId="1853" xr:uid="{00000000-0005-0000-0000-0000E2150000}"/>
    <cellStyle name="常规 12 6" xfId="2296" xr:uid="{00000000-0005-0000-0000-0000E3150000}"/>
    <cellStyle name="常规 120" xfId="2012" xr:uid="{00000000-0005-0000-0000-0000E4150000}"/>
    <cellStyle name="常规 120 2" xfId="5073" xr:uid="{00000000-0005-0000-0000-0000E5150000}"/>
    <cellStyle name="常规 120 3" xfId="3767" xr:uid="{00000000-0005-0000-0000-0000E6150000}"/>
    <cellStyle name="常规 120 4" xfId="6659" xr:uid="{00000000-0005-0000-0000-0000E7150000}"/>
    <cellStyle name="常规 121" xfId="2013" xr:uid="{00000000-0005-0000-0000-0000E8150000}"/>
    <cellStyle name="常规 121 2" xfId="5074" xr:uid="{00000000-0005-0000-0000-0000E9150000}"/>
    <cellStyle name="常规 121 3" xfId="3768" xr:uid="{00000000-0005-0000-0000-0000EA150000}"/>
    <cellStyle name="常规 121 4" xfId="5518" xr:uid="{00000000-0005-0000-0000-0000EB150000}"/>
    <cellStyle name="常规 122" xfId="2014" xr:uid="{00000000-0005-0000-0000-0000EC150000}"/>
    <cellStyle name="常规 122 2" xfId="5517" xr:uid="{00000000-0005-0000-0000-0000ED150000}"/>
    <cellStyle name="常规 123" xfId="2015" xr:uid="{00000000-0005-0000-0000-0000EE150000}"/>
    <cellStyle name="常规 123 2" xfId="6237" xr:uid="{00000000-0005-0000-0000-0000EF150000}"/>
    <cellStyle name="常规 124" xfId="2016" xr:uid="{00000000-0005-0000-0000-0000F0150000}"/>
    <cellStyle name="常规 124 2" xfId="6657" xr:uid="{00000000-0005-0000-0000-0000F1150000}"/>
    <cellStyle name="常规 125" xfId="2017" xr:uid="{00000000-0005-0000-0000-0000F2150000}"/>
    <cellStyle name="常规 125 2" xfId="5516" xr:uid="{00000000-0005-0000-0000-0000F3150000}"/>
    <cellStyle name="常规 126" xfId="2018" xr:uid="{00000000-0005-0000-0000-0000F4150000}"/>
    <cellStyle name="常规 126 2" xfId="6236" xr:uid="{00000000-0005-0000-0000-0000F5150000}"/>
    <cellStyle name="常规 127" xfId="2019" xr:uid="{00000000-0005-0000-0000-0000F6150000}"/>
    <cellStyle name="常规 127 2" xfId="6656" xr:uid="{00000000-0005-0000-0000-0000F7150000}"/>
    <cellStyle name="常规 128" xfId="2020" xr:uid="{00000000-0005-0000-0000-0000F8150000}"/>
    <cellStyle name="常规 128 2" xfId="5515" xr:uid="{00000000-0005-0000-0000-0000F9150000}"/>
    <cellStyle name="常规 129" xfId="2021" xr:uid="{00000000-0005-0000-0000-0000FA150000}"/>
    <cellStyle name="常规 129 2" xfId="6233" xr:uid="{00000000-0005-0000-0000-0000FB150000}"/>
    <cellStyle name="常规 13" xfId="1854" xr:uid="{00000000-0005-0000-0000-0000FC150000}"/>
    <cellStyle name="常规 13 2" xfId="6918" xr:uid="{00000000-0005-0000-0000-0000FD150000}"/>
    <cellStyle name="常规 13 3" xfId="2288" xr:uid="{00000000-0005-0000-0000-0000FE150000}"/>
    <cellStyle name="常规 130" xfId="2022" xr:uid="{00000000-0005-0000-0000-0000FF150000}"/>
    <cellStyle name="常规 130 2" xfId="6653" xr:uid="{00000000-0005-0000-0000-000000160000}"/>
    <cellStyle name="常规 131" xfId="2023" xr:uid="{00000000-0005-0000-0000-000001160000}"/>
    <cellStyle name="常规 131 2" xfId="6235" xr:uid="{00000000-0005-0000-0000-000002160000}"/>
    <cellStyle name="常规 132" xfId="2024" xr:uid="{00000000-0005-0000-0000-000003160000}"/>
    <cellStyle name="常规 132 2" xfId="6655" xr:uid="{00000000-0005-0000-0000-000004160000}"/>
    <cellStyle name="常规 133" xfId="2025" xr:uid="{00000000-0005-0000-0000-000005160000}"/>
    <cellStyle name="常规 133 2" xfId="5514" xr:uid="{00000000-0005-0000-0000-000006160000}"/>
    <cellStyle name="常规 134" xfId="2026" xr:uid="{00000000-0005-0000-0000-000007160000}"/>
    <cellStyle name="常规 134 2" xfId="6234" xr:uid="{00000000-0005-0000-0000-000008160000}"/>
    <cellStyle name="常规 135" xfId="2027" xr:uid="{00000000-0005-0000-0000-000009160000}"/>
    <cellStyle name="常规 135 2" xfId="6654" xr:uid="{00000000-0005-0000-0000-00000A160000}"/>
    <cellStyle name="常规 136" xfId="2028" xr:uid="{00000000-0005-0000-0000-00000B160000}"/>
    <cellStyle name="常规 136 2" xfId="5513" xr:uid="{00000000-0005-0000-0000-00000C160000}"/>
    <cellStyle name="常规 137" xfId="2029" xr:uid="{00000000-0005-0000-0000-00000D160000}"/>
    <cellStyle name="常规 137 2" xfId="5512" xr:uid="{00000000-0005-0000-0000-00000E160000}"/>
    <cellStyle name="常规 138" xfId="2030" xr:uid="{00000000-0005-0000-0000-00000F160000}"/>
    <cellStyle name="常规 138 2" xfId="6232" xr:uid="{00000000-0005-0000-0000-000010160000}"/>
    <cellStyle name="常规 139" xfId="2031" xr:uid="{00000000-0005-0000-0000-000011160000}"/>
    <cellStyle name="常规 139 2" xfId="6652" xr:uid="{00000000-0005-0000-0000-000012160000}"/>
    <cellStyle name="常规 14" xfId="1855" xr:uid="{00000000-0005-0000-0000-000013160000}"/>
    <cellStyle name="常规 14 2" xfId="5511" xr:uid="{00000000-0005-0000-0000-000014160000}"/>
    <cellStyle name="常规 140" xfId="2032" xr:uid="{00000000-0005-0000-0000-000015160000}"/>
    <cellStyle name="常规 140 2" xfId="5510" xr:uid="{00000000-0005-0000-0000-000016160000}"/>
    <cellStyle name="常规 141" xfId="2033" xr:uid="{00000000-0005-0000-0000-000017160000}"/>
    <cellStyle name="常规 141 2" xfId="6229" xr:uid="{00000000-0005-0000-0000-000018160000}"/>
    <cellStyle name="常规 142" xfId="2034" xr:uid="{00000000-0005-0000-0000-000019160000}"/>
    <cellStyle name="常规 142 2" xfId="6649" xr:uid="{00000000-0005-0000-0000-00001A160000}"/>
    <cellStyle name="常规 143" xfId="2035" xr:uid="{00000000-0005-0000-0000-00001B160000}"/>
    <cellStyle name="常规 143 2" xfId="6231" xr:uid="{00000000-0005-0000-0000-00001C160000}"/>
    <cellStyle name="常规 144" xfId="2036" xr:uid="{00000000-0005-0000-0000-00001D160000}"/>
    <cellStyle name="常规 144 2" xfId="6651" xr:uid="{00000000-0005-0000-0000-00001E160000}"/>
    <cellStyle name="常规 145" xfId="2037" xr:uid="{00000000-0005-0000-0000-00001F160000}"/>
    <cellStyle name="常规 145 2" xfId="5509" xr:uid="{00000000-0005-0000-0000-000020160000}"/>
    <cellStyle name="常规 146" xfId="2038" xr:uid="{00000000-0005-0000-0000-000021160000}"/>
    <cellStyle name="常规 146 2" xfId="6230" xr:uid="{00000000-0005-0000-0000-000022160000}"/>
    <cellStyle name="常规 147" xfId="2039" xr:uid="{00000000-0005-0000-0000-000023160000}"/>
    <cellStyle name="常规 147 2" xfId="6650" xr:uid="{00000000-0005-0000-0000-000024160000}"/>
    <cellStyle name="常规 148" xfId="2040" xr:uid="{00000000-0005-0000-0000-000025160000}"/>
    <cellStyle name="常规 148 2" xfId="5508" xr:uid="{00000000-0005-0000-0000-000026160000}"/>
    <cellStyle name="常规 149" xfId="2041" xr:uid="{00000000-0005-0000-0000-000027160000}"/>
    <cellStyle name="常规 149 2" xfId="5507" xr:uid="{00000000-0005-0000-0000-000028160000}"/>
    <cellStyle name="常规 15" xfId="1856" xr:uid="{00000000-0005-0000-0000-000029160000}"/>
    <cellStyle name="常规 15 2" xfId="6228" xr:uid="{00000000-0005-0000-0000-00002A160000}"/>
    <cellStyle name="常规 150" xfId="2042" xr:uid="{00000000-0005-0000-0000-00002B160000}"/>
    <cellStyle name="常规 150 2" xfId="6648" xr:uid="{00000000-0005-0000-0000-00002C160000}"/>
    <cellStyle name="常规 151" xfId="2043" xr:uid="{00000000-0005-0000-0000-00002D160000}"/>
    <cellStyle name="常规 151 2" xfId="5506" xr:uid="{00000000-0005-0000-0000-00002E160000}"/>
    <cellStyle name="常规 152" xfId="2044" xr:uid="{00000000-0005-0000-0000-00002F160000}"/>
    <cellStyle name="常规 152 2" xfId="6227" xr:uid="{00000000-0005-0000-0000-000030160000}"/>
    <cellStyle name="常规 153" xfId="2045" xr:uid="{00000000-0005-0000-0000-000031160000}"/>
    <cellStyle name="常规 153 2" xfId="6647" xr:uid="{00000000-0005-0000-0000-000032160000}"/>
    <cellStyle name="常规 154" xfId="2046" xr:uid="{00000000-0005-0000-0000-000033160000}"/>
    <cellStyle name="常规 154 2" xfId="5505" xr:uid="{00000000-0005-0000-0000-000034160000}"/>
    <cellStyle name="常规 155" xfId="2047" xr:uid="{00000000-0005-0000-0000-000035160000}"/>
    <cellStyle name="常规 155 2" xfId="5504" xr:uid="{00000000-0005-0000-0000-000036160000}"/>
    <cellStyle name="常规 156" xfId="2048" xr:uid="{00000000-0005-0000-0000-000037160000}"/>
    <cellStyle name="常规 156 2" xfId="5503" xr:uid="{00000000-0005-0000-0000-000038160000}"/>
    <cellStyle name="常规 157" xfId="2049" xr:uid="{00000000-0005-0000-0000-000039160000}"/>
    <cellStyle name="常规 157 2" xfId="5502" xr:uid="{00000000-0005-0000-0000-00003A160000}"/>
    <cellStyle name="常规 158" xfId="2050" xr:uid="{00000000-0005-0000-0000-00003B160000}"/>
    <cellStyle name="常规 158 2" xfId="5501" xr:uid="{00000000-0005-0000-0000-00003C160000}"/>
    <cellStyle name="常规 159" xfId="2051" xr:uid="{00000000-0005-0000-0000-00003D160000}"/>
    <cellStyle name="常规 159 2" xfId="5500" xr:uid="{00000000-0005-0000-0000-00003E160000}"/>
    <cellStyle name="常规 16" xfId="1852" xr:uid="{00000000-0005-0000-0000-00003F160000}"/>
    <cellStyle name="常规 16 2" xfId="3771" xr:uid="{00000000-0005-0000-0000-000040160000}"/>
    <cellStyle name="常规 16 3" xfId="2317" xr:uid="{00000000-0005-0000-0000-000041160000}"/>
    <cellStyle name="常规 16 4" xfId="5499" xr:uid="{00000000-0005-0000-0000-000042160000}"/>
    <cellStyle name="常规 160" xfId="2052" xr:uid="{00000000-0005-0000-0000-000043160000}"/>
    <cellStyle name="常规 160 2" xfId="6226" xr:uid="{00000000-0005-0000-0000-000044160000}"/>
    <cellStyle name="常规 161" xfId="2053" xr:uid="{00000000-0005-0000-0000-000045160000}"/>
    <cellStyle name="常规 161 2" xfId="6646" xr:uid="{00000000-0005-0000-0000-000046160000}"/>
    <cellStyle name="常规 162" xfId="2054" xr:uid="{00000000-0005-0000-0000-000047160000}"/>
    <cellStyle name="常规 162 2" xfId="5498" xr:uid="{00000000-0005-0000-0000-000048160000}"/>
    <cellStyle name="常规 163" xfId="2055" xr:uid="{00000000-0005-0000-0000-000049160000}"/>
    <cellStyle name="常规 163 2" xfId="6225" xr:uid="{00000000-0005-0000-0000-00004A160000}"/>
    <cellStyle name="常规 164" xfId="2056" xr:uid="{00000000-0005-0000-0000-00004B160000}"/>
    <cellStyle name="常规 164 2" xfId="6645" xr:uid="{00000000-0005-0000-0000-00004C160000}"/>
    <cellStyle name="常规 165" xfId="2057" xr:uid="{00000000-0005-0000-0000-00004D160000}"/>
    <cellStyle name="常规 165 2" xfId="5497" xr:uid="{00000000-0005-0000-0000-00004E160000}"/>
    <cellStyle name="常规 166" xfId="2058" xr:uid="{00000000-0005-0000-0000-00004F160000}"/>
    <cellStyle name="常规 166 2" xfId="6224" xr:uid="{00000000-0005-0000-0000-000050160000}"/>
    <cellStyle name="常规 167" xfId="2059" xr:uid="{00000000-0005-0000-0000-000051160000}"/>
    <cellStyle name="常规 167 2" xfId="6644" xr:uid="{00000000-0005-0000-0000-000052160000}"/>
    <cellStyle name="常规 168" xfId="2060" xr:uid="{00000000-0005-0000-0000-000053160000}"/>
    <cellStyle name="常规 168 2" xfId="5496" xr:uid="{00000000-0005-0000-0000-000054160000}"/>
    <cellStyle name="常规 169" xfId="2061" xr:uid="{00000000-0005-0000-0000-000055160000}"/>
    <cellStyle name="常规 169 2" xfId="6223" xr:uid="{00000000-0005-0000-0000-000056160000}"/>
    <cellStyle name="常规 17" xfId="1858" xr:uid="{00000000-0005-0000-0000-000057160000}"/>
    <cellStyle name="常规 17 2" xfId="6643" xr:uid="{00000000-0005-0000-0000-000058160000}"/>
    <cellStyle name="常规 170" xfId="2062" xr:uid="{00000000-0005-0000-0000-000059160000}"/>
    <cellStyle name="常规 170 2" xfId="5495" xr:uid="{00000000-0005-0000-0000-00005A160000}"/>
    <cellStyle name="常规 171" xfId="2063" xr:uid="{00000000-0005-0000-0000-00005B160000}"/>
    <cellStyle name="常规 171 2" xfId="6222" xr:uid="{00000000-0005-0000-0000-00005C160000}"/>
    <cellStyle name="常规 172" xfId="2064" xr:uid="{00000000-0005-0000-0000-00005D160000}"/>
    <cellStyle name="常规 172 2" xfId="6642" xr:uid="{00000000-0005-0000-0000-00005E160000}"/>
    <cellStyle name="常规 173" xfId="2065" xr:uid="{00000000-0005-0000-0000-00005F160000}"/>
    <cellStyle name="常规 173 2" xfId="5494" xr:uid="{00000000-0005-0000-0000-000060160000}"/>
    <cellStyle name="常规 174" xfId="2066" xr:uid="{00000000-0005-0000-0000-000061160000}"/>
    <cellStyle name="常规 174 2" xfId="6221" xr:uid="{00000000-0005-0000-0000-000062160000}"/>
    <cellStyle name="常规 175" xfId="2067" xr:uid="{00000000-0005-0000-0000-000063160000}"/>
    <cellStyle name="常规 175 2" xfId="6641" xr:uid="{00000000-0005-0000-0000-000064160000}"/>
    <cellStyle name="常规 176" xfId="2068" xr:uid="{00000000-0005-0000-0000-000065160000}"/>
    <cellStyle name="常规 176 2" xfId="5493" xr:uid="{00000000-0005-0000-0000-000066160000}"/>
    <cellStyle name="常规 177" xfId="2069" xr:uid="{00000000-0005-0000-0000-000067160000}"/>
    <cellStyle name="常规 177 2" xfId="6220" xr:uid="{00000000-0005-0000-0000-000068160000}"/>
    <cellStyle name="常规 178" xfId="2070" xr:uid="{00000000-0005-0000-0000-000069160000}"/>
    <cellStyle name="常规 178 2" xfId="6640" xr:uid="{00000000-0005-0000-0000-00006A160000}"/>
    <cellStyle name="常规 179" xfId="2071" xr:uid="{00000000-0005-0000-0000-00006B160000}"/>
    <cellStyle name="常规 179 2" xfId="5492" xr:uid="{00000000-0005-0000-0000-00006C160000}"/>
    <cellStyle name="常规 18" xfId="1857" xr:uid="{00000000-0005-0000-0000-00006D160000}"/>
    <cellStyle name="常规 18 2" xfId="3772" xr:uid="{00000000-0005-0000-0000-00006E160000}"/>
    <cellStyle name="常规 18 3" xfId="2318" xr:uid="{00000000-0005-0000-0000-00006F160000}"/>
    <cellStyle name="常规 18 4" xfId="6218" xr:uid="{00000000-0005-0000-0000-000070160000}"/>
    <cellStyle name="常规 18 5" xfId="2289" xr:uid="{00000000-0005-0000-0000-000071160000}"/>
    <cellStyle name="常规 180" xfId="2072" xr:uid="{00000000-0005-0000-0000-000072160000}"/>
    <cellStyle name="常规 180 2" xfId="6638" xr:uid="{00000000-0005-0000-0000-000073160000}"/>
    <cellStyle name="常规 181" xfId="2073" xr:uid="{00000000-0005-0000-0000-000074160000}"/>
    <cellStyle name="常规 181 2" xfId="6219" xr:uid="{00000000-0005-0000-0000-000075160000}"/>
    <cellStyle name="常规 182" xfId="2074" xr:uid="{00000000-0005-0000-0000-000076160000}"/>
    <cellStyle name="常规 182 2" xfId="6639" xr:uid="{00000000-0005-0000-0000-000077160000}"/>
    <cellStyle name="常规 183" xfId="2075" xr:uid="{00000000-0005-0000-0000-000078160000}"/>
    <cellStyle name="常规 183 2" xfId="5491" xr:uid="{00000000-0005-0000-0000-000079160000}"/>
    <cellStyle name="常规 184" xfId="2076" xr:uid="{00000000-0005-0000-0000-00007A160000}"/>
    <cellStyle name="常规 184 2" xfId="5490" xr:uid="{00000000-0005-0000-0000-00007B160000}"/>
    <cellStyle name="常规 185" xfId="2077" xr:uid="{00000000-0005-0000-0000-00007C160000}"/>
    <cellStyle name="常规 185 2" xfId="6216" xr:uid="{00000000-0005-0000-0000-00007D160000}"/>
    <cellStyle name="常规 186" xfId="2078" xr:uid="{00000000-0005-0000-0000-00007E160000}"/>
    <cellStyle name="常规 186 2" xfId="6636" xr:uid="{00000000-0005-0000-0000-00007F160000}"/>
    <cellStyle name="常规 187" xfId="2079" xr:uid="{00000000-0005-0000-0000-000080160000}"/>
    <cellStyle name="常规 187 2" xfId="6217" xr:uid="{00000000-0005-0000-0000-000081160000}"/>
    <cellStyle name="常规 188" xfId="2080" xr:uid="{00000000-0005-0000-0000-000082160000}"/>
    <cellStyle name="常规 188 2" xfId="6637" xr:uid="{00000000-0005-0000-0000-000083160000}"/>
    <cellStyle name="常规 189" xfId="2081" xr:uid="{00000000-0005-0000-0000-000084160000}"/>
    <cellStyle name="常规 189 2" xfId="5489" xr:uid="{00000000-0005-0000-0000-000085160000}"/>
    <cellStyle name="常规 19" xfId="1860" xr:uid="{00000000-0005-0000-0000-000086160000}"/>
    <cellStyle name="常规 19 2" xfId="3774" xr:uid="{00000000-0005-0000-0000-000087160000}"/>
    <cellStyle name="常规 19 3" xfId="2320" xr:uid="{00000000-0005-0000-0000-000088160000}"/>
    <cellStyle name="常规 19 4" xfId="5488" xr:uid="{00000000-0005-0000-0000-000089160000}"/>
    <cellStyle name="常规 190" xfId="2082" xr:uid="{00000000-0005-0000-0000-00008A160000}"/>
    <cellStyle name="常规 190 2" xfId="6215" xr:uid="{00000000-0005-0000-0000-00008B160000}"/>
    <cellStyle name="常规 191" xfId="2083" xr:uid="{00000000-0005-0000-0000-00008C160000}"/>
    <cellStyle name="常规 191 2" xfId="6635" xr:uid="{00000000-0005-0000-0000-00008D160000}"/>
    <cellStyle name="常规 192" xfId="2084" xr:uid="{00000000-0005-0000-0000-00008E160000}"/>
    <cellStyle name="常规 192 2" xfId="5487" xr:uid="{00000000-0005-0000-0000-00008F160000}"/>
    <cellStyle name="常规 193" xfId="2085" xr:uid="{00000000-0005-0000-0000-000090160000}"/>
    <cellStyle name="常规 193 2" xfId="6214" xr:uid="{00000000-0005-0000-0000-000091160000}"/>
    <cellStyle name="常规 194" xfId="2086" xr:uid="{00000000-0005-0000-0000-000092160000}"/>
    <cellStyle name="常规 194 2" xfId="6634" xr:uid="{00000000-0005-0000-0000-000093160000}"/>
    <cellStyle name="常规 195" xfId="2087" xr:uid="{00000000-0005-0000-0000-000094160000}"/>
    <cellStyle name="常规 195 2" xfId="5486" xr:uid="{00000000-0005-0000-0000-000095160000}"/>
    <cellStyle name="常规 196" xfId="2088" xr:uid="{00000000-0005-0000-0000-000096160000}"/>
    <cellStyle name="常规 196 2" xfId="6213" xr:uid="{00000000-0005-0000-0000-000097160000}"/>
    <cellStyle name="常规 197" xfId="2089" xr:uid="{00000000-0005-0000-0000-000098160000}"/>
    <cellStyle name="常规 197 2" xfId="6633" xr:uid="{00000000-0005-0000-0000-000099160000}"/>
    <cellStyle name="常规 198" xfId="2090" xr:uid="{00000000-0005-0000-0000-00009A160000}"/>
    <cellStyle name="常规 198 2" xfId="5485" xr:uid="{00000000-0005-0000-0000-00009B160000}"/>
    <cellStyle name="常规 199" xfId="2091" xr:uid="{00000000-0005-0000-0000-00009C160000}"/>
    <cellStyle name="常规 199 2" xfId="5484" xr:uid="{00000000-0005-0000-0000-00009D160000}"/>
    <cellStyle name="常规 2" xfId="1552" xr:uid="{00000000-0005-0000-0000-00009E160000}"/>
    <cellStyle name="常规 2 10" xfId="2092" xr:uid="{00000000-0005-0000-0000-00009F160000}"/>
    <cellStyle name="常规 2 10 2" xfId="5482" xr:uid="{00000000-0005-0000-0000-0000A0160000}"/>
    <cellStyle name="常规 2 11" xfId="2093" xr:uid="{00000000-0005-0000-0000-0000A1160000}"/>
    <cellStyle name="常规 2 11 2" xfId="5481" xr:uid="{00000000-0005-0000-0000-0000A2160000}"/>
    <cellStyle name="常规 2 12" xfId="2094" xr:uid="{00000000-0005-0000-0000-0000A3160000}"/>
    <cellStyle name="常规 2 12 2" xfId="5480" xr:uid="{00000000-0005-0000-0000-0000A4160000}"/>
    <cellStyle name="常规 2 13" xfId="5483" xr:uid="{00000000-0005-0000-0000-0000A5160000}"/>
    <cellStyle name="常规 2 14" xfId="6930" xr:uid="{00000000-0005-0000-0000-0000A6160000}"/>
    <cellStyle name="常规 2 15" xfId="6928" xr:uid="{00000000-0005-0000-0000-0000A7160000}"/>
    <cellStyle name="常规 2 16" xfId="6940" xr:uid="{00000000-0005-0000-0000-0000A8160000}"/>
    <cellStyle name="常规 2 17" xfId="6945" xr:uid="{00000000-0005-0000-0000-0000A9160000}"/>
    <cellStyle name="常规 2 18" xfId="6952" xr:uid="{00000000-0005-0000-0000-0000AA160000}"/>
    <cellStyle name="常规 2 19" xfId="1836" xr:uid="{00000000-0005-0000-0000-0000AB160000}"/>
    <cellStyle name="常规 2 2" xfId="1553" xr:uid="{00000000-0005-0000-0000-0000AC160000}"/>
    <cellStyle name="常规 2 2 2" xfId="2095" xr:uid="{00000000-0005-0000-0000-0000AD160000}"/>
    <cellStyle name="常规 2 2 2 2" xfId="5075" xr:uid="{00000000-0005-0000-0000-0000AE160000}"/>
    <cellStyle name="常规 2 2 2 3" xfId="3757" xr:uid="{00000000-0005-0000-0000-0000AF160000}"/>
    <cellStyle name="常规 2 2 2 4" xfId="6632" xr:uid="{00000000-0005-0000-0000-0000B0160000}"/>
    <cellStyle name="常规 2 2 2 5" xfId="2302" xr:uid="{00000000-0005-0000-0000-0000B1160000}"/>
    <cellStyle name="常规 2 2 3" xfId="2096" xr:uid="{00000000-0005-0000-0000-0000B2160000}"/>
    <cellStyle name="常规 2 2 3 2" xfId="5076" xr:uid="{00000000-0005-0000-0000-0000B3160000}"/>
    <cellStyle name="常规 2 2 3 3" xfId="3618" xr:uid="{00000000-0005-0000-0000-0000B4160000}"/>
    <cellStyle name="常规 2 2 3 4" xfId="5479" xr:uid="{00000000-0005-0000-0000-0000B5160000}"/>
    <cellStyle name="常规 2 2 3 5" xfId="2284" xr:uid="{00000000-0005-0000-0000-0000B6160000}"/>
    <cellStyle name="常规 2 2 4" xfId="6212" xr:uid="{00000000-0005-0000-0000-0000B7160000}"/>
    <cellStyle name="常规 2 2 5" xfId="1835" xr:uid="{00000000-0005-0000-0000-0000B8160000}"/>
    <cellStyle name="常规 2 2 6" xfId="2310" xr:uid="{00000000-0005-0000-0000-0000B9160000}"/>
    <cellStyle name="常规 2 2 7" xfId="1797" xr:uid="{00000000-0005-0000-0000-0000BA160000}"/>
    <cellStyle name="常规 2 20" xfId="2313" xr:uid="{00000000-0005-0000-0000-0000BB160000}"/>
    <cellStyle name="常规 2 21" xfId="1796" xr:uid="{00000000-0005-0000-0000-0000BC160000}"/>
    <cellStyle name="常规 2 3" xfId="1837" xr:uid="{00000000-0005-0000-0000-0000BD160000}"/>
    <cellStyle name="常规 2 3 2" xfId="6211" xr:uid="{00000000-0005-0000-0000-0000BE160000}"/>
    <cellStyle name="常规 2 3 3" xfId="2308" xr:uid="{00000000-0005-0000-0000-0000BF160000}"/>
    <cellStyle name="常规 2 4" xfId="1849" xr:uid="{00000000-0005-0000-0000-0000C0160000}"/>
    <cellStyle name="常规 2 4 2" xfId="6631" xr:uid="{00000000-0005-0000-0000-0000C1160000}"/>
    <cellStyle name="常规 2 4 3" xfId="2304" xr:uid="{00000000-0005-0000-0000-0000C2160000}"/>
    <cellStyle name="常规 2 5" xfId="2097" xr:uid="{00000000-0005-0000-0000-0000C3160000}"/>
    <cellStyle name="常规 2 5 2" xfId="5077" xr:uid="{00000000-0005-0000-0000-0000C4160000}"/>
    <cellStyle name="常规 2 5 3" xfId="2366" xr:uid="{00000000-0005-0000-0000-0000C5160000}"/>
    <cellStyle name="常规 2 5 4" xfId="5478" xr:uid="{00000000-0005-0000-0000-0000C6160000}"/>
    <cellStyle name="常规 2 5 5" xfId="2287" xr:uid="{00000000-0005-0000-0000-0000C7160000}"/>
    <cellStyle name="常规 2 6" xfId="2098" xr:uid="{00000000-0005-0000-0000-0000C8160000}"/>
    <cellStyle name="常规 2 6 2" xfId="5078" xr:uid="{00000000-0005-0000-0000-0000C9160000}"/>
    <cellStyle name="常规 2 6 3" xfId="3756" xr:uid="{00000000-0005-0000-0000-0000CA160000}"/>
    <cellStyle name="常规 2 6 4" xfId="5477" xr:uid="{00000000-0005-0000-0000-0000CB160000}"/>
    <cellStyle name="常规 2 7" xfId="2099" xr:uid="{00000000-0005-0000-0000-0000CC160000}"/>
    <cellStyle name="常规 2 7 2" xfId="5079" xr:uid="{00000000-0005-0000-0000-0000CD160000}"/>
    <cellStyle name="常规 2 7 3" xfId="3617" xr:uid="{00000000-0005-0000-0000-0000CE160000}"/>
    <cellStyle name="常规 2 7 4" xfId="5476" xr:uid="{00000000-0005-0000-0000-0000CF160000}"/>
    <cellStyle name="常规 2 8" xfId="2100" xr:uid="{00000000-0005-0000-0000-0000D0160000}"/>
    <cellStyle name="常规 2 8 2" xfId="5475" xr:uid="{00000000-0005-0000-0000-0000D1160000}"/>
    <cellStyle name="常规 2 9" xfId="2101" xr:uid="{00000000-0005-0000-0000-0000D2160000}"/>
    <cellStyle name="常规 2 9 2" xfId="5474" xr:uid="{00000000-0005-0000-0000-0000D3160000}"/>
    <cellStyle name="常规 20" xfId="1862" xr:uid="{00000000-0005-0000-0000-0000D4160000}"/>
    <cellStyle name="常规 20 2" xfId="3776" xr:uid="{00000000-0005-0000-0000-0000D5160000}"/>
    <cellStyle name="常规 20 3" xfId="2322" xr:uid="{00000000-0005-0000-0000-0000D6160000}"/>
    <cellStyle name="常规 20 4" xfId="5473" xr:uid="{00000000-0005-0000-0000-0000D7160000}"/>
    <cellStyle name="常规 200" xfId="2102" xr:uid="{00000000-0005-0000-0000-0000D8160000}"/>
    <cellStyle name="常规 200 2" xfId="5472" xr:uid="{00000000-0005-0000-0000-0000D9160000}"/>
    <cellStyle name="常规 201" xfId="2103" xr:uid="{00000000-0005-0000-0000-0000DA160000}"/>
    <cellStyle name="常规 201 2" xfId="5471" xr:uid="{00000000-0005-0000-0000-0000DB160000}"/>
    <cellStyle name="常规 202" xfId="2104" xr:uid="{00000000-0005-0000-0000-0000DC160000}"/>
    <cellStyle name="常规 202 2" xfId="5470" xr:uid="{00000000-0005-0000-0000-0000DD160000}"/>
    <cellStyle name="常规 203" xfId="2105" xr:uid="{00000000-0005-0000-0000-0000DE160000}"/>
    <cellStyle name="常规 203 2" xfId="5469" xr:uid="{00000000-0005-0000-0000-0000DF160000}"/>
    <cellStyle name="常规 204" xfId="2106" xr:uid="{00000000-0005-0000-0000-0000E0160000}"/>
    <cellStyle name="常规 204 2" xfId="5468" xr:uid="{00000000-0005-0000-0000-0000E1160000}"/>
    <cellStyle name="常规 205" xfId="2107" xr:uid="{00000000-0005-0000-0000-0000E2160000}"/>
    <cellStyle name="常规 205 2" xfId="5467" xr:uid="{00000000-0005-0000-0000-0000E3160000}"/>
    <cellStyle name="常规 206" xfId="2108" xr:uid="{00000000-0005-0000-0000-0000E4160000}"/>
    <cellStyle name="常规 206 2" xfId="5466" xr:uid="{00000000-0005-0000-0000-0000E5160000}"/>
    <cellStyle name="常规 207" xfId="2109" xr:uid="{00000000-0005-0000-0000-0000E6160000}"/>
    <cellStyle name="常规 207 2" xfId="5465" xr:uid="{00000000-0005-0000-0000-0000E7160000}"/>
    <cellStyle name="常规 208" xfId="2110" xr:uid="{00000000-0005-0000-0000-0000E8160000}"/>
    <cellStyle name="常规 208 2" xfId="5464" xr:uid="{00000000-0005-0000-0000-0000E9160000}"/>
    <cellStyle name="常规 209" xfId="2111" xr:uid="{00000000-0005-0000-0000-0000EA160000}"/>
    <cellStyle name="常规 209 2" xfId="5463" xr:uid="{00000000-0005-0000-0000-0000EB160000}"/>
    <cellStyle name="常规 21" xfId="1859" xr:uid="{00000000-0005-0000-0000-0000EC160000}"/>
    <cellStyle name="常规 21 2" xfId="3773" xr:uid="{00000000-0005-0000-0000-0000ED160000}"/>
    <cellStyle name="常规 21 3" xfId="2319" xr:uid="{00000000-0005-0000-0000-0000EE160000}"/>
    <cellStyle name="常规 21 4" xfId="5462" xr:uid="{00000000-0005-0000-0000-0000EF160000}"/>
    <cellStyle name="常规 210" xfId="2112" xr:uid="{00000000-0005-0000-0000-0000F0160000}"/>
    <cellStyle name="常规 210 2" xfId="5461" xr:uid="{00000000-0005-0000-0000-0000F1160000}"/>
    <cellStyle name="常规 211" xfId="2113" xr:uid="{00000000-0005-0000-0000-0000F2160000}"/>
    <cellStyle name="常规 211 2" xfId="5460" xr:uid="{00000000-0005-0000-0000-0000F3160000}"/>
    <cellStyle name="常规 212" xfId="2114" xr:uid="{00000000-0005-0000-0000-0000F4160000}"/>
    <cellStyle name="常规 212 2" xfId="5459" xr:uid="{00000000-0005-0000-0000-0000F5160000}"/>
    <cellStyle name="常规 213" xfId="2115" xr:uid="{00000000-0005-0000-0000-0000F6160000}"/>
    <cellStyle name="常规 213 2" xfId="5458" xr:uid="{00000000-0005-0000-0000-0000F7160000}"/>
    <cellStyle name="常规 214" xfId="2116" xr:uid="{00000000-0005-0000-0000-0000F8160000}"/>
    <cellStyle name="常规 214 2" xfId="5457" xr:uid="{00000000-0005-0000-0000-0000F9160000}"/>
    <cellStyle name="常规 215" xfId="2117" xr:uid="{00000000-0005-0000-0000-0000FA160000}"/>
    <cellStyle name="常规 215 2" xfId="6210" xr:uid="{00000000-0005-0000-0000-0000FB160000}"/>
    <cellStyle name="常规 216" xfId="2118" xr:uid="{00000000-0005-0000-0000-0000FC160000}"/>
    <cellStyle name="常规 216 2" xfId="6630" xr:uid="{00000000-0005-0000-0000-0000FD160000}"/>
    <cellStyle name="常规 217" xfId="2119" xr:uid="{00000000-0005-0000-0000-0000FE160000}"/>
    <cellStyle name="常规 217 2" xfId="5456" xr:uid="{00000000-0005-0000-0000-0000FF160000}"/>
    <cellStyle name="常规 218" xfId="2120" xr:uid="{00000000-0005-0000-0000-000000170000}"/>
    <cellStyle name="常规 218 2" xfId="2121" xr:uid="{00000000-0005-0000-0000-000001170000}"/>
    <cellStyle name="常规 218 2 2" xfId="2122" xr:uid="{00000000-0005-0000-0000-000002170000}"/>
    <cellStyle name="常规 218 3" xfId="5455" xr:uid="{00000000-0005-0000-0000-000003170000}"/>
    <cellStyle name="常规 219" xfId="2123" xr:uid="{00000000-0005-0000-0000-000004170000}"/>
    <cellStyle name="常规 219 2" xfId="6209" xr:uid="{00000000-0005-0000-0000-000005170000}"/>
    <cellStyle name="常规 22" xfId="1861" xr:uid="{00000000-0005-0000-0000-000006170000}"/>
    <cellStyle name="常规 22 2" xfId="3775" xr:uid="{00000000-0005-0000-0000-000007170000}"/>
    <cellStyle name="常规 22 3" xfId="2321" xr:uid="{00000000-0005-0000-0000-000008170000}"/>
    <cellStyle name="常规 22 4" xfId="6629" xr:uid="{00000000-0005-0000-0000-000009170000}"/>
    <cellStyle name="常规 220" xfId="2124" xr:uid="{00000000-0005-0000-0000-00000A170000}"/>
    <cellStyle name="常规 220 2" xfId="2125" xr:uid="{00000000-0005-0000-0000-00000B170000}"/>
    <cellStyle name="常规 220 3" xfId="5454" xr:uid="{00000000-0005-0000-0000-00000C170000}"/>
    <cellStyle name="常规 221" xfId="2126" xr:uid="{00000000-0005-0000-0000-00000D170000}"/>
    <cellStyle name="常规 221 2" xfId="5453" xr:uid="{00000000-0005-0000-0000-00000E170000}"/>
    <cellStyle name="常规 222" xfId="2127" xr:uid="{00000000-0005-0000-0000-00000F170000}"/>
    <cellStyle name="常规 222 2" xfId="5452" xr:uid="{00000000-0005-0000-0000-000010170000}"/>
    <cellStyle name="常规 223" xfId="2128" xr:uid="{00000000-0005-0000-0000-000011170000}"/>
    <cellStyle name="常规 223 2" xfId="5451" xr:uid="{00000000-0005-0000-0000-000012170000}"/>
    <cellStyle name="常规 224" xfId="2129" xr:uid="{00000000-0005-0000-0000-000013170000}"/>
    <cellStyle name="常规 224 2" xfId="2130" xr:uid="{00000000-0005-0000-0000-000014170000}"/>
    <cellStyle name="常规 224 3" xfId="5450" xr:uid="{00000000-0005-0000-0000-000015170000}"/>
    <cellStyle name="常规 225" xfId="2131" xr:uid="{00000000-0005-0000-0000-000016170000}"/>
    <cellStyle name="常规 225 2" xfId="5449" xr:uid="{00000000-0005-0000-0000-000017170000}"/>
    <cellStyle name="常规 226" xfId="2132" xr:uid="{00000000-0005-0000-0000-000018170000}"/>
    <cellStyle name="常规 226 2" xfId="5448" xr:uid="{00000000-0005-0000-0000-000019170000}"/>
    <cellStyle name="常规 227" xfId="2133" xr:uid="{00000000-0005-0000-0000-00001A170000}"/>
    <cellStyle name="常规 227 2" xfId="5447" xr:uid="{00000000-0005-0000-0000-00001B170000}"/>
    <cellStyle name="常规 228" xfId="2134" xr:uid="{00000000-0005-0000-0000-00001C170000}"/>
    <cellStyle name="常规 228 2" xfId="5446" xr:uid="{00000000-0005-0000-0000-00001D170000}"/>
    <cellStyle name="常规 229" xfId="2135" xr:uid="{00000000-0005-0000-0000-00001E170000}"/>
    <cellStyle name="常规 229 2" xfId="5445" xr:uid="{00000000-0005-0000-0000-00001F170000}"/>
    <cellStyle name="常规 23" xfId="1863" xr:uid="{00000000-0005-0000-0000-000020170000}"/>
    <cellStyle name="常规 23 2" xfId="3777" xr:uid="{00000000-0005-0000-0000-000021170000}"/>
    <cellStyle name="常规 23 3" xfId="2323" xr:uid="{00000000-0005-0000-0000-000022170000}"/>
    <cellStyle name="常规 23 4" xfId="5444" xr:uid="{00000000-0005-0000-0000-000023170000}"/>
    <cellStyle name="常规 230" xfId="2136" xr:uid="{00000000-0005-0000-0000-000024170000}"/>
    <cellStyle name="常规 230 2" xfId="5443" xr:uid="{00000000-0005-0000-0000-000025170000}"/>
    <cellStyle name="常规 231" xfId="2137" xr:uid="{00000000-0005-0000-0000-000026170000}"/>
    <cellStyle name="常规 231 2" xfId="5442" xr:uid="{00000000-0005-0000-0000-000027170000}"/>
    <cellStyle name="常规 232" xfId="1831" xr:uid="{00000000-0005-0000-0000-000028170000}"/>
    <cellStyle name="常规 232 2" xfId="2138" xr:uid="{00000000-0005-0000-0000-000029170000}"/>
    <cellStyle name="常规 232 3" xfId="6916" xr:uid="{00000000-0005-0000-0000-00002A170000}"/>
    <cellStyle name="常规 233" xfId="2139" xr:uid="{00000000-0005-0000-0000-00002B170000}"/>
    <cellStyle name="常规 234" xfId="3769" xr:uid="{00000000-0005-0000-0000-00002C170000}"/>
    <cellStyle name="常规 235" xfId="5194" xr:uid="{00000000-0005-0000-0000-00002D170000}"/>
    <cellStyle name="常规 236" xfId="2315" xr:uid="{00000000-0005-0000-0000-00002E170000}"/>
    <cellStyle name="常规 237" xfId="5209" xr:uid="{00000000-0005-0000-0000-00002F170000}"/>
    <cellStyle name="常规 238" xfId="5210" xr:uid="{00000000-0005-0000-0000-000030170000}"/>
    <cellStyle name="常规 239" xfId="5207" xr:uid="{00000000-0005-0000-0000-000031170000}"/>
    <cellStyle name="常规 24" xfId="1864" xr:uid="{00000000-0005-0000-0000-000032170000}"/>
    <cellStyle name="常规 24 2" xfId="3778" xr:uid="{00000000-0005-0000-0000-000033170000}"/>
    <cellStyle name="常规 24 3" xfId="2324" xr:uid="{00000000-0005-0000-0000-000034170000}"/>
    <cellStyle name="常规 24 4" xfId="5441" xr:uid="{00000000-0005-0000-0000-000035170000}"/>
    <cellStyle name="常规 240" xfId="6476" xr:uid="{00000000-0005-0000-0000-000036170000}"/>
    <cellStyle name="常规 241" xfId="6925" xr:uid="{00000000-0005-0000-0000-000037170000}"/>
    <cellStyle name="常规 242" xfId="6926" xr:uid="{00000000-0005-0000-0000-000038170000}"/>
    <cellStyle name="常规 243" xfId="6924" xr:uid="{00000000-0005-0000-0000-000039170000}"/>
    <cellStyle name="常规 244" xfId="6929" xr:uid="{00000000-0005-0000-0000-00003A170000}"/>
    <cellStyle name="常规 245" xfId="6933" xr:uid="{00000000-0005-0000-0000-00003B170000}"/>
    <cellStyle name="常规 246" xfId="6927" xr:uid="{00000000-0005-0000-0000-00003C170000}"/>
    <cellStyle name="常规 247" xfId="6932" xr:uid="{00000000-0005-0000-0000-00003D170000}"/>
    <cellStyle name="常规 248" xfId="6934" xr:uid="{00000000-0005-0000-0000-00003E170000}"/>
    <cellStyle name="常规 249" xfId="6931" xr:uid="{00000000-0005-0000-0000-00003F170000}"/>
    <cellStyle name="常规 25" xfId="1865" xr:uid="{00000000-0005-0000-0000-000040170000}"/>
    <cellStyle name="常规 25 2" xfId="3779" xr:uid="{00000000-0005-0000-0000-000041170000}"/>
    <cellStyle name="常规 25 3" xfId="2325" xr:uid="{00000000-0005-0000-0000-000042170000}"/>
    <cellStyle name="常规 25 4" xfId="5440" xr:uid="{00000000-0005-0000-0000-000043170000}"/>
    <cellStyle name="常规 250" xfId="6936" xr:uid="{00000000-0005-0000-0000-000044170000}"/>
    <cellStyle name="常规 251" xfId="6937" xr:uid="{00000000-0005-0000-0000-000045170000}"/>
    <cellStyle name="常规 252" xfId="6935" xr:uid="{00000000-0005-0000-0000-000046170000}"/>
    <cellStyle name="常规 253" xfId="6938" xr:uid="{00000000-0005-0000-0000-000047170000}"/>
    <cellStyle name="常规 254" xfId="6944" xr:uid="{00000000-0005-0000-0000-000048170000}"/>
    <cellStyle name="常规 255" xfId="6949" xr:uid="{00000000-0005-0000-0000-000049170000}"/>
    <cellStyle name="常规 256" xfId="6950" xr:uid="{00000000-0005-0000-0000-00004A170000}"/>
    <cellStyle name="常规 257" xfId="6948" xr:uid="{00000000-0005-0000-0000-00004B170000}"/>
    <cellStyle name="常规 258" xfId="6951" xr:uid="{00000000-0005-0000-0000-00004C170000}"/>
    <cellStyle name="常规 259" xfId="6957" xr:uid="{00000000-0005-0000-0000-00004D170000}"/>
    <cellStyle name="常规 26" xfId="1866" xr:uid="{00000000-0005-0000-0000-00004E170000}"/>
    <cellStyle name="常规 26 2" xfId="3780" xr:uid="{00000000-0005-0000-0000-00004F170000}"/>
    <cellStyle name="常规 26 3" xfId="2326" xr:uid="{00000000-0005-0000-0000-000050170000}"/>
    <cellStyle name="常规 26 4" xfId="5439" xr:uid="{00000000-0005-0000-0000-000051170000}"/>
    <cellStyle name="常规 260" xfId="6959" xr:uid="{00000000-0005-0000-0000-000052170000}"/>
    <cellStyle name="常规 261" xfId="6960" xr:uid="{00000000-0005-0000-0000-000053170000}"/>
    <cellStyle name="常规 262" xfId="6961" xr:uid="{00000000-0005-0000-0000-000054170000}"/>
    <cellStyle name="常规 263" xfId="6958" xr:uid="{00000000-0005-0000-0000-000055170000}"/>
    <cellStyle name="常规 264" xfId="6963" xr:uid="{00000000-0005-0000-0000-000056170000}"/>
    <cellStyle name="常规 265" xfId="6964" xr:uid="{00000000-0005-0000-0000-000057170000}"/>
    <cellStyle name="常规 266" xfId="6965" xr:uid="{00000000-0005-0000-0000-000058170000}"/>
    <cellStyle name="常规 267" xfId="6962" xr:uid="{00000000-0005-0000-0000-000059170000}"/>
    <cellStyle name="常规 268" xfId="6967" xr:uid="{00000000-0005-0000-0000-00005A170000}"/>
    <cellStyle name="常规 269" xfId="6968" xr:uid="{00000000-0005-0000-0000-00005B170000}"/>
    <cellStyle name="常规 27" xfId="1867" xr:uid="{00000000-0005-0000-0000-00005C170000}"/>
    <cellStyle name="常规 27 2" xfId="3781" xr:uid="{00000000-0005-0000-0000-00005D170000}"/>
    <cellStyle name="常规 27 3" xfId="2327" xr:uid="{00000000-0005-0000-0000-00005E170000}"/>
    <cellStyle name="常规 27 4" xfId="5438" xr:uid="{00000000-0005-0000-0000-00005F170000}"/>
    <cellStyle name="常规 270" xfId="6966" xr:uid="{00000000-0005-0000-0000-000060170000}"/>
    <cellStyle name="常规 271" xfId="6970" xr:uid="{00000000-0005-0000-0000-000061170000}"/>
    <cellStyle name="常规 272" xfId="6971" xr:uid="{00000000-0005-0000-0000-000062170000}"/>
    <cellStyle name="常规 273" xfId="6969" xr:uid="{00000000-0005-0000-0000-000063170000}"/>
    <cellStyle name="常规 274" xfId="1830" xr:uid="{00000000-0005-0000-0000-000064170000}"/>
    <cellStyle name="常规 275" xfId="2314" xr:uid="{00000000-0005-0000-0000-000065170000}"/>
    <cellStyle name="常规 276" xfId="2307" xr:uid="{00000000-0005-0000-0000-000066170000}"/>
    <cellStyle name="常规 277" xfId="1714" xr:uid="{00000000-0005-0000-0000-000067170000}"/>
    <cellStyle name="常规 278" xfId="1825" xr:uid="{00000000-0005-0000-0000-000068170000}"/>
    <cellStyle name="常规 28" xfId="1868" xr:uid="{00000000-0005-0000-0000-000069170000}"/>
    <cellStyle name="常规 28 2" xfId="3782" xr:uid="{00000000-0005-0000-0000-00006A170000}"/>
    <cellStyle name="常规 28 3" xfId="2328" xr:uid="{00000000-0005-0000-0000-00006B170000}"/>
    <cellStyle name="常规 28 4" xfId="5437" xr:uid="{00000000-0005-0000-0000-00006C170000}"/>
    <cellStyle name="常规 29" xfId="1869" xr:uid="{00000000-0005-0000-0000-00006D170000}"/>
    <cellStyle name="常规 29 2" xfId="3783" xr:uid="{00000000-0005-0000-0000-00006E170000}"/>
    <cellStyle name="常规 29 3" xfId="2329" xr:uid="{00000000-0005-0000-0000-00006F170000}"/>
    <cellStyle name="常规 29 4" xfId="5436" xr:uid="{00000000-0005-0000-0000-000070170000}"/>
    <cellStyle name="常规 3" xfId="1554" xr:uid="{00000000-0005-0000-0000-000071170000}"/>
    <cellStyle name="常规 3 10" xfId="2140" xr:uid="{00000000-0005-0000-0000-000072170000}"/>
    <cellStyle name="常规 3 10 2" xfId="6208" xr:uid="{00000000-0005-0000-0000-000073170000}"/>
    <cellStyle name="常规 3 11" xfId="2141" xr:uid="{00000000-0005-0000-0000-000074170000}"/>
    <cellStyle name="常规 3 11 2" xfId="6628" xr:uid="{00000000-0005-0000-0000-000075170000}"/>
    <cellStyle name="常规 3 12" xfId="2142" xr:uid="{00000000-0005-0000-0000-000076170000}"/>
    <cellStyle name="常规 3 12 2" xfId="5434" xr:uid="{00000000-0005-0000-0000-000077170000}"/>
    <cellStyle name="常规 3 13" xfId="5435" xr:uid="{00000000-0005-0000-0000-000078170000}"/>
    <cellStyle name="常规 3 14" xfId="6939" xr:uid="{00000000-0005-0000-0000-000079170000}"/>
    <cellStyle name="常规 3 15" xfId="1838" xr:uid="{00000000-0005-0000-0000-00007A170000}"/>
    <cellStyle name="常规 3 16" xfId="2311" xr:uid="{00000000-0005-0000-0000-00007B170000}"/>
    <cellStyle name="常规 3 2" xfId="1555" xr:uid="{00000000-0005-0000-0000-00007C170000}"/>
    <cellStyle name="常规 3 2 2" xfId="2143" xr:uid="{00000000-0005-0000-0000-00007D170000}"/>
    <cellStyle name="常规 3 2 2 2" xfId="5080" xr:uid="{00000000-0005-0000-0000-00007E170000}"/>
    <cellStyle name="常规 3 2 2 3" xfId="3747" xr:uid="{00000000-0005-0000-0000-00007F170000}"/>
    <cellStyle name="常规 3 2 2 4" xfId="6207" xr:uid="{00000000-0005-0000-0000-000080170000}"/>
    <cellStyle name="常规 3 2 3" xfId="3620" xr:uid="{00000000-0005-0000-0000-000081170000}"/>
    <cellStyle name="常规 3 2 4" xfId="2316" xr:uid="{00000000-0005-0000-0000-000082170000}"/>
    <cellStyle name="常规 3 2 5" xfId="5433" xr:uid="{00000000-0005-0000-0000-000083170000}"/>
    <cellStyle name="常规 3 2 6" xfId="1848" xr:uid="{00000000-0005-0000-0000-000084170000}"/>
    <cellStyle name="常规 3 2 7" xfId="2303" xr:uid="{00000000-0005-0000-0000-000085170000}"/>
    <cellStyle name="常规 3 2 8" xfId="1798" xr:uid="{00000000-0005-0000-0000-000086170000}"/>
    <cellStyle name="常规 3 3" xfId="2144" xr:uid="{00000000-0005-0000-0000-000087170000}"/>
    <cellStyle name="常规 3 3 2" xfId="5081" xr:uid="{00000000-0005-0000-0000-000088170000}"/>
    <cellStyle name="常规 3 3 3" xfId="2365" xr:uid="{00000000-0005-0000-0000-000089170000}"/>
    <cellStyle name="常规 3 3 4" xfId="6627" xr:uid="{00000000-0005-0000-0000-00008A170000}"/>
    <cellStyle name="常规 3 3 5" xfId="2286" xr:uid="{00000000-0005-0000-0000-00008B170000}"/>
    <cellStyle name="常规 3 4" xfId="2145" xr:uid="{00000000-0005-0000-0000-00008C170000}"/>
    <cellStyle name="常规 3 4 2" xfId="5082" xr:uid="{00000000-0005-0000-0000-00008D170000}"/>
    <cellStyle name="常规 3 4 3" xfId="3755" xr:uid="{00000000-0005-0000-0000-00008E170000}"/>
    <cellStyle name="常规 3 4 4" xfId="5432" xr:uid="{00000000-0005-0000-0000-00008F170000}"/>
    <cellStyle name="常规 3 4 5" xfId="2285" xr:uid="{00000000-0005-0000-0000-000090170000}"/>
    <cellStyle name="常规 3 5" xfId="2146" xr:uid="{00000000-0005-0000-0000-000091170000}"/>
    <cellStyle name="常规 3 5 2" xfId="5083" xr:uid="{00000000-0005-0000-0000-000092170000}"/>
    <cellStyle name="常规 3 5 3" xfId="3619" xr:uid="{00000000-0005-0000-0000-000093170000}"/>
    <cellStyle name="常规 3 5 4" xfId="5431" xr:uid="{00000000-0005-0000-0000-000094170000}"/>
    <cellStyle name="常规 3 6" xfId="2147" xr:uid="{00000000-0005-0000-0000-000095170000}"/>
    <cellStyle name="常规 3 6 2" xfId="5430" xr:uid="{00000000-0005-0000-0000-000096170000}"/>
    <cellStyle name="常规 3 7" xfId="2148" xr:uid="{00000000-0005-0000-0000-000097170000}"/>
    <cellStyle name="常规 3 7 2" xfId="6206" xr:uid="{00000000-0005-0000-0000-000098170000}"/>
    <cellStyle name="常规 3 8" xfId="2149" xr:uid="{00000000-0005-0000-0000-000099170000}"/>
    <cellStyle name="常规 3 8 2" xfId="6626" xr:uid="{00000000-0005-0000-0000-00009A170000}"/>
    <cellStyle name="常规 3 9" xfId="2150" xr:uid="{00000000-0005-0000-0000-00009B170000}"/>
    <cellStyle name="常规 3 9 2" xfId="5429" xr:uid="{00000000-0005-0000-0000-00009C170000}"/>
    <cellStyle name="常规 30" xfId="1870" xr:uid="{00000000-0005-0000-0000-00009D170000}"/>
    <cellStyle name="常规 30 2" xfId="3784" xr:uid="{00000000-0005-0000-0000-00009E170000}"/>
    <cellStyle name="常规 30 3" xfId="2330" xr:uid="{00000000-0005-0000-0000-00009F170000}"/>
    <cellStyle name="常规 30 4" xfId="6205" xr:uid="{00000000-0005-0000-0000-0000A0170000}"/>
    <cellStyle name="常规 31" xfId="1871" xr:uid="{00000000-0005-0000-0000-0000A1170000}"/>
    <cellStyle name="常规 31 2" xfId="3785" xr:uid="{00000000-0005-0000-0000-0000A2170000}"/>
    <cellStyle name="常规 31 3" xfId="2331" xr:uid="{00000000-0005-0000-0000-0000A3170000}"/>
    <cellStyle name="常规 31 4" xfId="6625" xr:uid="{00000000-0005-0000-0000-0000A4170000}"/>
    <cellStyle name="常规 32" xfId="1872" xr:uid="{00000000-0005-0000-0000-0000A5170000}"/>
    <cellStyle name="常规 32 2" xfId="3786" xr:uid="{00000000-0005-0000-0000-0000A6170000}"/>
    <cellStyle name="常规 32 3" xfId="2332" xr:uid="{00000000-0005-0000-0000-0000A7170000}"/>
    <cellStyle name="常规 32 4" xfId="5428" xr:uid="{00000000-0005-0000-0000-0000A8170000}"/>
    <cellStyle name="常规 33" xfId="1873" xr:uid="{00000000-0005-0000-0000-0000A9170000}"/>
    <cellStyle name="常规 33 2" xfId="3787" xr:uid="{00000000-0005-0000-0000-0000AA170000}"/>
    <cellStyle name="常规 33 3" xfId="2333" xr:uid="{00000000-0005-0000-0000-0000AB170000}"/>
    <cellStyle name="常规 33 4" xfId="6204" xr:uid="{00000000-0005-0000-0000-0000AC170000}"/>
    <cellStyle name="常规 34" xfId="1874" xr:uid="{00000000-0005-0000-0000-0000AD170000}"/>
    <cellStyle name="常规 34 2" xfId="3788" xr:uid="{00000000-0005-0000-0000-0000AE170000}"/>
    <cellStyle name="常规 34 3" xfId="2334" xr:uid="{00000000-0005-0000-0000-0000AF170000}"/>
    <cellStyle name="常规 34 4" xfId="6624" xr:uid="{00000000-0005-0000-0000-0000B0170000}"/>
    <cellStyle name="常规 35" xfId="1875" xr:uid="{00000000-0005-0000-0000-0000B1170000}"/>
    <cellStyle name="常规 35 2" xfId="3789" xr:uid="{00000000-0005-0000-0000-0000B2170000}"/>
    <cellStyle name="常规 35 3" xfId="2335" xr:uid="{00000000-0005-0000-0000-0000B3170000}"/>
    <cellStyle name="常规 35 4" xfId="5427" xr:uid="{00000000-0005-0000-0000-0000B4170000}"/>
    <cellStyle name="常规 36" xfId="1876" xr:uid="{00000000-0005-0000-0000-0000B5170000}"/>
    <cellStyle name="常规 36 2" xfId="3790" xr:uid="{00000000-0005-0000-0000-0000B6170000}"/>
    <cellStyle name="常规 36 3" xfId="2336" xr:uid="{00000000-0005-0000-0000-0000B7170000}"/>
    <cellStyle name="常规 36 4" xfId="5426" xr:uid="{00000000-0005-0000-0000-0000B8170000}"/>
    <cellStyle name="常规 37" xfId="1877" xr:uid="{00000000-0005-0000-0000-0000B9170000}"/>
    <cellStyle name="常规 37 2" xfId="3791" xr:uid="{00000000-0005-0000-0000-0000BA170000}"/>
    <cellStyle name="常规 37 3" xfId="2337" xr:uid="{00000000-0005-0000-0000-0000BB170000}"/>
    <cellStyle name="常规 37 4" xfId="6203" xr:uid="{00000000-0005-0000-0000-0000BC170000}"/>
    <cellStyle name="常规 38" xfId="1878" xr:uid="{00000000-0005-0000-0000-0000BD170000}"/>
    <cellStyle name="常规 38 2" xfId="3792" xr:uid="{00000000-0005-0000-0000-0000BE170000}"/>
    <cellStyle name="常规 38 3" xfId="2338" xr:uid="{00000000-0005-0000-0000-0000BF170000}"/>
    <cellStyle name="常规 38 4" xfId="6623" xr:uid="{00000000-0005-0000-0000-0000C0170000}"/>
    <cellStyle name="常规 39" xfId="1879" xr:uid="{00000000-0005-0000-0000-0000C1170000}"/>
    <cellStyle name="常规 39 2" xfId="3793" xr:uid="{00000000-0005-0000-0000-0000C2170000}"/>
    <cellStyle name="常规 39 3" xfId="2339" xr:uid="{00000000-0005-0000-0000-0000C3170000}"/>
    <cellStyle name="常规 39 4" xfId="5425" xr:uid="{00000000-0005-0000-0000-0000C4170000}"/>
    <cellStyle name="常规 4" xfId="1556" xr:uid="{00000000-0005-0000-0000-0000C5170000}"/>
    <cellStyle name="常规 4 10" xfId="6202" xr:uid="{00000000-0005-0000-0000-0000C6170000}"/>
    <cellStyle name="常规 4 11" xfId="6943" xr:uid="{00000000-0005-0000-0000-0000C7170000}"/>
    <cellStyle name="常规 4 12" xfId="1839" xr:uid="{00000000-0005-0000-0000-0000C8170000}"/>
    <cellStyle name="常规 4 13" xfId="2309" xr:uid="{00000000-0005-0000-0000-0000C9170000}"/>
    <cellStyle name="常规 4 14" xfId="1799" xr:uid="{00000000-0005-0000-0000-0000CA170000}"/>
    <cellStyle name="常规 4 2" xfId="1557" xr:uid="{00000000-0005-0000-0000-0000CB170000}"/>
    <cellStyle name="常规 4 2 2" xfId="5084" xr:uid="{00000000-0005-0000-0000-0000CC170000}"/>
    <cellStyle name="常规 4 2 3" xfId="3622" xr:uid="{00000000-0005-0000-0000-0000CD170000}"/>
    <cellStyle name="常规 4 2 4" xfId="6622" xr:uid="{00000000-0005-0000-0000-0000CE170000}"/>
    <cellStyle name="常规 4 2 5" xfId="2151" xr:uid="{00000000-0005-0000-0000-0000CF170000}"/>
    <cellStyle name="常规 4 2 6" xfId="2299" xr:uid="{00000000-0005-0000-0000-0000D0170000}"/>
    <cellStyle name="常规 4 2 7" xfId="1800" xr:uid="{00000000-0005-0000-0000-0000D1170000}"/>
    <cellStyle name="常规 4 3" xfId="2152" xr:uid="{00000000-0005-0000-0000-0000D2170000}"/>
    <cellStyle name="常规 4 3 2" xfId="5085" xr:uid="{00000000-0005-0000-0000-0000D3170000}"/>
    <cellStyle name="常规 4 3 3" xfId="3754" xr:uid="{00000000-0005-0000-0000-0000D4170000}"/>
    <cellStyle name="常规 4 3 4" xfId="5424" xr:uid="{00000000-0005-0000-0000-0000D5170000}"/>
    <cellStyle name="常规 4 3 5" xfId="2282" xr:uid="{00000000-0005-0000-0000-0000D6170000}"/>
    <cellStyle name="常规 4 4" xfId="2153" xr:uid="{00000000-0005-0000-0000-0000D7170000}"/>
    <cellStyle name="常规 4 4 2" xfId="5086" xr:uid="{00000000-0005-0000-0000-0000D8170000}"/>
    <cellStyle name="常规 4 4 3" xfId="3621" xr:uid="{00000000-0005-0000-0000-0000D9170000}"/>
    <cellStyle name="常规 4 4 4" xfId="6201" xr:uid="{00000000-0005-0000-0000-0000DA170000}"/>
    <cellStyle name="常规 4 5" xfId="2154" xr:uid="{00000000-0005-0000-0000-0000DB170000}"/>
    <cellStyle name="常规 4 5 2" xfId="6621" xr:uid="{00000000-0005-0000-0000-0000DC170000}"/>
    <cellStyle name="常规 4 6" xfId="2155" xr:uid="{00000000-0005-0000-0000-0000DD170000}"/>
    <cellStyle name="常规 4 6 2" xfId="5423" xr:uid="{00000000-0005-0000-0000-0000DE170000}"/>
    <cellStyle name="常规 4 7" xfId="2156" xr:uid="{00000000-0005-0000-0000-0000DF170000}"/>
    <cellStyle name="常规 4 7 2" xfId="5422" xr:uid="{00000000-0005-0000-0000-0000E0170000}"/>
    <cellStyle name="常规 4 8" xfId="2157" xr:uid="{00000000-0005-0000-0000-0000E1170000}"/>
    <cellStyle name="常规 4 8 2" xfId="5421" xr:uid="{00000000-0005-0000-0000-0000E2170000}"/>
    <cellStyle name="常规 4 9" xfId="2158" xr:uid="{00000000-0005-0000-0000-0000E3170000}"/>
    <cellStyle name="常规 4 9 2" xfId="5420" xr:uid="{00000000-0005-0000-0000-0000E4170000}"/>
    <cellStyle name="常规 40" xfId="1880" xr:uid="{00000000-0005-0000-0000-0000E5170000}"/>
    <cellStyle name="常规 40 2" xfId="3794" xr:uid="{00000000-0005-0000-0000-0000E6170000}"/>
    <cellStyle name="常规 40 3" xfId="2340" xr:uid="{00000000-0005-0000-0000-0000E7170000}"/>
    <cellStyle name="常规 40 4" xfId="5419" xr:uid="{00000000-0005-0000-0000-0000E8170000}"/>
    <cellStyle name="常规 41" xfId="1881" xr:uid="{00000000-0005-0000-0000-0000E9170000}"/>
    <cellStyle name="常规 41 2" xfId="3795" xr:uid="{00000000-0005-0000-0000-0000EA170000}"/>
    <cellStyle name="常规 41 3" xfId="2341" xr:uid="{00000000-0005-0000-0000-0000EB170000}"/>
    <cellStyle name="常规 41 4" xfId="5418" xr:uid="{00000000-0005-0000-0000-0000EC170000}"/>
    <cellStyle name="常规 42" xfId="1883" xr:uid="{00000000-0005-0000-0000-0000ED170000}"/>
    <cellStyle name="常规 42 2" xfId="5417" xr:uid="{00000000-0005-0000-0000-0000EE170000}"/>
    <cellStyle name="常规 43" xfId="1882" xr:uid="{00000000-0005-0000-0000-0000EF170000}"/>
    <cellStyle name="常规 43 2" xfId="3796" xr:uid="{00000000-0005-0000-0000-0000F0170000}"/>
    <cellStyle name="常规 43 3" xfId="2342" xr:uid="{00000000-0005-0000-0000-0000F1170000}"/>
    <cellStyle name="常规 43 4" xfId="5416" xr:uid="{00000000-0005-0000-0000-0000F2170000}"/>
    <cellStyle name="常规 44" xfId="1889" xr:uid="{00000000-0005-0000-0000-0000F3170000}"/>
    <cellStyle name="常规 44 2" xfId="3802" xr:uid="{00000000-0005-0000-0000-0000F4170000}"/>
    <cellStyle name="常规 44 3" xfId="2348" xr:uid="{00000000-0005-0000-0000-0000F5170000}"/>
    <cellStyle name="常规 44 4" xfId="5415" xr:uid="{00000000-0005-0000-0000-0000F6170000}"/>
    <cellStyle name="常规 45" xfId="1904" xr:uid="{00000000-0005-0000-0000-0000F7170000}"/>
    <cellStyle name="常规 45 2" xfId="3817" xr:uid="{00000000-0005-0000-0000-0000F8170000}"/>
    <cellStyle name="常规 45 3" xfId="2363" xr:uid="{00000000-0005-0000-0000-0000F9170000}"/>
    <cellStyle name="常规 45 4" xfId="5414" xr:uid="{00000000-0005-0000-0000-0000FA170000}"/>
    <cellStyle name="常规 46" xfId="1891" xr:uid="{00000000-0005-0000-0000-0000FB170000}"/>
    <cellStyle name="常规 46 2" xfId="3804" xr:uid="{00000000-0005-0000-0000-0000FC170000}"/>
    <cellStyle name="常规 46 3" xfId="2350" xr:uid="{00000000-0005-0000-0000-0000FD170000}"/>
    <cellStyle name="常规 46 4" xfId="6200" xr:uid="{00000000-0005-0000-0000-0000FE170000}"/>
    <cellStyle name="常规 47" xfId="1901" xr:uid="{00000000-0005-0000-0000-0000FF170000}"/>
    <cellStyle name="常规 47 2" xfId="3814" xr:uid="{00000000-0005-0000-0000-000000180000}"/>
    <cellStyle name="常规 47 3" xfId="2360" xr:uid="{00000000-0005-0000-0000-000001180000}"/>
    <cellStyle name="常规 47 4" xfId="6555" xr:uid="{00000000-0005-0000-0000-000002180000}"/>
    <cellStyle name="常规 48" xfId="1897" xr:uid="{00000000-0005-0000-0000-000003180000}"/>
    <cellStyle name="常规 48 2" xfId="3810" xr:uid="{00000000-0005-0000-0000-000004180000}"/>
    <cellStyle name="常规 48 3" xfId="2356" xr:uid="{00000000-0005-0000-0000-000005180000}"/>
    <cellStyle name="常规 48 4" xfId="5413" xr:uid="{00000000-0005-0000-0000-000006180000}"/>
    <cellStyle name="常规 49" xfId="1898" xr:uid="{00000000-0005-0000-0000-000007180000}"/>
    <cellStyle name="常规 49 2" xfId="3811" xr:uid="{00000000-0005-0000-0000-000008180000}"/>
    <cellStyle name="常规 49 3" xfId="2357" xr:uid="{00000000-0005-0000-0000-000009180000}"/>
    <cellStyle name="常规 49 4" xfId="5291" xr:uid="{00000000-0005-0000-0000-00000A180000}"/>
    <cellStyle name="常规 5" xfId="1558" xr:uid="{00000000-0005-0000-0000-00000B180000}"/>
    <cellStyle name="常规 5 10" xfId="2305" xr:uid="{00000000-0005-0000-0000-00000C180000}"/>
    <cellStyle name="常规 5 2" xfId="1710" xr:uid="{00000000-0005-0000-0000-00000D180000}"/>
    <cellStyle name="常规 5 2 2" xfId="5087" xr:uid="{00000000-0005-0000-0000-00000E180000}"/>
    <cellStyle name="常规 5 2 3" xfId="3739" xr:uid="{00000000-0005-0000-0000-00000F180000}"/>
    <cellStyle name="常规 5 2 4" xfId="5411" xr:uid="{00000000-0005-0000-0000-000010180000}"/>
    <cellStyle name="常规 5 2 5" xfId="2159" xr:uid="{00000000-0005-0000-0000-000011180000}"/>
    <cellStyle name="常规 5 2 6" xfId="2298" xr:uid="{00000000-0005-0000-0000-000012180000}"/>
    <cellStyle name="常规 5 2 7" xfId="1828" xr:uid="{00000000-0005-0000-0000-000013180000}"/>
    <cellStyle name="常规 5 3" xfId="2160" xr:uid="{00000000-0005-0000-0000-000014180000}"/>
    <cellStyle name="常规 5 3 2" xfId="5410" xr:uid="{00000000-0005-0000-0000-000015180000}"/>
    <cellStyle name="常规 5 3 3" xfId="2281" xr:uid="{00000000-0005-0000-0000-000016180000}"/>
    <cellStyle name="常规 5 4" xfId="2161" xr:uid="{00000000-0005-0000-0000-000017180000}"/>
    <cellStyle name="常规 5 4 2" xfId="5088" xr:uid="{00000000-0005-0000-0000-000018180000}"/>
    <cellStyle name="常规 5 4 3" xfId="3623" xr:uid="{00000000-0005-0000-0000-000019180000}"/>
    <cellStyle name="常规 5 4 4" xfId="5409" xr:uid="{00000000-0005-0000-0000-00001A180000}"/>
    <cellStyle name="常规 5 5" xfId="2162" xr:uid="{00000000-0005-0000-0000-00001B180000}"/>
    <cellStyle name="常规 5 5 2" xfId="6131" xr:uid="{00000000-0005-0000-0000-00001C180000}"/>
    <cellStyle name="常规 5 6" xfId="2163" xr:uid="{00000000-0005-0000-0000-00001D180000}"/>
    <cellStyle name="常规 5 6 2" xfId="6620" xr:uid="{00000000-0005-0000-0000-00001E180000}"/>
    <cellStyle name="常规 5 7" xfId="5412" xr:uid="{00000000-0005-0000-0000-00001F180000}"/>
    <cellStyle name="常规 5 8" xfId="6942" xr:uid="{00000000-0005-0000-0000-000020180000}"/>
    <cellStyle name="常规 5 9" xfId="1840" xr:uid="{00000000-0005-0000-0000-000021180000}"/>
    <cellStyle name="常规 50" xfId="1885" xr:uid="{00000000-0005-0000-0000-000022180000}"/>
    <cellStyle name="常规 50 2" xfId="3798" xr:uid="{00000000-0005-0000-0000-000023180000}"/>
    <cellStyle name="常规 50 3" xfId="2344" xr:uid="{00000000-0005-0000-0000-000024180000}"/>
    <cellStyle name="常规 50 4" xfId="5408" xr:uid="{00000000-0005-0000-0000-000025180000}"/>
    <cellStyle name="常规 51" xfId="1888" xr:uid="{00000000-0005-0000-0000-000026180000}"/>
    <cellStyle name="常规 51 2" xfId="3801" xr:uid="{00000000-0005-0000-0000-000027180000}"/>
    <cellStyle name="常规 51 3" xfId="2347" xr:uid="{00000000-0005-0000-0000-000028180000}"/>
    <cellStyle name="常规 51 4" xfId="5407" xr:uid="{00000000-0005-0000-0000-000029180000}"/>
    <cellStyle name="常规 52" xfId="1905" xr:uid="{00000000-0005-0000-0000-00002A180000}"/>
    <cellStyle name="常规 52 2" xfId="3818" xr:uid="{00000000-0005-0000-0000-00002B180000}"/>
    <cellStyle name="常规 52 3" xfId="2364" xr:uid="{00000000-0005-0000-0000-00002C180000}"/>
    <cellStyle name="常规 52 4" xfId="5406" xr:uid="{00000000-0005-0000-0000-00002D180000}"/>
    <cellStyle name="常规 53" xfId="1893" xr:uid="{00000000-0005-0000-0000-00002E180000}"/>
    <cellStyle name="常规 53 2" xfId="3806" xr:uid="{00000000-0005-0000-0000-00002F180000}"/>
    <cellStyle name="常规 53 3" xfId="2352" xr:uid="{00000000-0005-0000-0000-000030180000}"/>
    <cellStyle name="常规 53 4" xfId="5212" xr:uid="{00000000-0005-0000-0000-000031180000}"/>
    <cellStyle name="常规 54" xfId="1902" xr:uid="{00000000-0005-0000-0000-000032180000}"/>
    <cellStyle name="常规 54 2" xfId="3815" xr:uid="{00000000-0005-0000-0000-000033180000}"/>
    <cellStyle name="常规 54 3" xfId="2361" xr:uid="{00000000-0005-0000-0000-000034180000}"/>
    <cellStyle name="常规 54 4" xfId="5405" xr:uid="{00000000-0005-0000-0000-000035180000}"/>
    <cellStyle name="常规 55" xfId="1896" xr:uid="{00000000-0005-0000-0000-000036180000}"/>
    <cellStyle name="常规 55 2" xfId="3809" xr:uid="{00000000-0005-0000-0000-000037180000}"/>
    <cellStyle name="常规 55 3" xfId="2355" xr:uid="{00000000-0005-0000-0000-000038180000}"/>
    <cellStyle name="常规 55 4" xfId="5404" xr:uid="{00000000-0005-0000-0000-000039180000}"/>
    <cellStyle name="常规 56" xfId="1899" xr:uid="{00000000-0005-0000-0000-00003A180000}"/>
    <cellStyle name="常规 56 2" xfId="3812" xr:uid="{00000000-0005-0000-0000-00003B180000}"/>
    <cellStyle name="常规 56 3" xfId="2358" xr:uid="{00000000-0005-0000-0000-00003C180000}"/>
    <cellStyle name="常规 56 4" xfId="5403" xr:uid="{00000000-0005-0000-0000-00003D180000}"/>
    <cellStyle name="常规 57" xfId="1886" xr:uid="{00000000-0005-0000-0000-00003E180000}"/>
    <cellStyle name="常规 57 2" xfId="3799" xr:uid="{00000000-0005-0000-0000-00003F180000}"/>
    <cellStyle name="常规 57 3" xfId="2345" xr:uid="{00000000-0005-0000-0000-000040180000}"/>
    <cellStyle name="常规 57 4" xfId="5402" xr:uid="{00000000-0005-0000-0000-000041180000}"/>
    <cellStyle name="常规 58" xfId="1892" xr:uid="{00000000-0005-0000-0000-000042180000}"/>
    <cellStyle name="常规 58 2" xfId="3805" xr:uid="{00000000-0005-0000-0000-000043180000}"/>
    <cellStyle name="常规 58 3" xfId="2351" xr:uid="{00000000-0005-0000-0000-000044180000}"/>
    <cellStyle name="常规 58 4" xfId="5401" xr:uid="{00000000-0005-0000-0000-000045180000}"/>
    <cellStyle name="常规 59" xfId="1890" xr:uid="{00000000-0005-0000-0000-000046180000}"/>
    <cellStyle name="常规 59 2" xfId="3803" xr:uid="{00000000-0005-0000-0000-000047180000}"/>
    <cellStyle name="常规 59 3" xfId="2349" xr:uid="{00000000-0005-0000-0000-000048180000}"/>
    <cellStyle name="常规 59 4" xfId="5400" xr:uid="{00000000-0005-0000-0000-000049180000}"/>
    <cellStyle name="常规 6" xfId="1559" xr:uid="{00000000-0005-0000-0000-00004A180000}"/>
    <cellStyle name="常规 6 2" xfId="1560" xr:uid="{00000000-0005-0000-0000-00004B180000}"/>
    <cellStyle name="常规 6 2 2" xfId="3749" xr:uid="{00000000-0005-0000-0000-00004C180000}"/>
    <cellStyle name="常规 6 2 3" xfId="3625" xr:uid="{00000000-0005-0000-0000-00004D180000}"/>
    <cellStyle name="常规 6 2 4" xfId="5398" xr:uid="{00000000-0005-0000-0000-00004E180000}"/>
    <cellStyle name="常规 6 2 5" xfId="1846" xr:uid="{00000000-0005-0000-0000-00004F180000}"/>
    <cellStyle name="常规 6 2 6" xfId="1802" xr:uid="{00000000-0005-0000-0000-000050180000}"/>
    <cellStyle name="常规 6 3" xfId="2164" xr:uid="{00000000-0005-0000-0000-000051180000}"/>
    <cellStyle name="常规 6 3 2" xfId="5089" xr:uid="{00000000-0005-0000-0000-000052180000}"/>
    <cellStyle name="常规 6 3 3" xfId="3753" xr:uid="{00000000-0005-0000-0000-000053180000}"/>
    <cellStyle name="常规 6 3 4" xfId="5397" xr:uid="{00000000-0005-0000-0000-000054180000}"/>
    <cellStyle name="常规 6 4" xfId="3624" xr:uid="{00000000-0005-0000-0000-000055180000}"/>
    <cellStyle name="常规 6 5" xfId="5399" xr:uid="{00000000-0005-0000-0000-000056180000}"/>
    <cellStyle name="常规 6 6" xfId="6947" xr:uid="{00000000-0005-0000-0000-000057180000}"/>
    <cellStyle name="常规 6 7" xfId="1841" xr:uid="{00000000-0005-0000-0000-000058180000}"/>
    <cellStyle name="常规 6 8" xfId="2297" xr:uid="{00000000-0005-0000-0000-000059180000}"/>
    <cellStyle name="常规 6 9" xfId="1801" xr:uid="{00000000-0005-0000-0000-00005A180000}"/>
    <cellStyle name="常规 60" xfId="1894" xr:uid="{00000000-0005-0000-0000-00005B180000}"/>
    <cellStyle name="常规 60 2" xfId="3807" xr:uid="{00000000-0005-0000-0000-00005C180000}"/>
    <cellStyle name="常规 60 3" xfId="2353" xr:uid="{00000000-0005-0000-0000-00005D180000}"/>
    <cellStyle name="常规 60 4" xfId="5396" xr:uid="{00000000-0005-0000-0000-00005E180000}"/>
    <cellStyle name="常规 61" xfId="1884" xr:uid="{00000000-0005-0000-0000-00005F180000}"/>
    <cellStyle name="常规 61 2" xfId="3797" xr:uid="{00000000-0005-0000-0000-000060180000}"/>
    <cellStyle name="常规 61 3" xfId="2343" xr:uid="{00000000-0005-0000-0000-000061180000}"/>
    <cellStyle name="常规 61 4" xfId="6199" xr:uid="{00000000-0005-0000-0000-000062180000}"/>
    <cellStyle name="常规 62" xfId="1887" xr:uid="{00000000-0005-0000-0000-000063180000}"/>
    <cellStyle name="常规 62 2" xfId="3800" xr:uid="{00000000-0005-0000-0000-000064180000}"/>
    <cellStyle name="常规 62 3" xfId="2346" xr:uid="{00000000-0005-0000-0000-000065180000}"/>
    <cellStyle name="常规 62 4" xfId="6619" xr:uid="{00000000-0005-0000-0000-000066180000}"/>
    <cellStyle name="常规 63" xfId="1903" xr:uid="{00000000-0005-0000-0000-000067180000}"/>
    <cellStyle name="常规 63 2" xfId="3816" xr:uid="{00000000-0005-0000-0000-000068180000}"/>
    <cellStyle name="常规 63 3" xfId="2362" xr:uid="{00000000-0005-0000-0000-000069180000}"/>
    <cellStyle name="常规 63 4" xfId="5395" xr:uid="{00000000-0005-0000-0000-00006A180000}"/>
    <cellStyle name="常规 64" xfId="1895" xr:uid="{00000000-0005-0000-0000-00006B180000}"/>
    <cellStyle name="常规 64 2" xfId="3808" xr:uid="{00000000-0005-0000-0000-00006C180000}"/>
    <cellStyle name="常规 64 3" xfId="2354" xr:uid="{00000000-0005-0000-0000-00006D180000}"/>
    <cellStyle name="常规 64 4" xfId="5394" xr:uid="{00000000-0005-0000-0000-00006E180000}"/>
    <cellStyle name="常规 65" xfId="1900" xr:uid="{00000000-0005-0000-0000-00006F180000}"/>
    <cellStyle name="常规 65 2" xfId="3813" xr:uid="{00000000-0005-0000-0000-000070180000}"/>
    <cellStyle name="常规 65 3" xfId="2359" xr:uid="{00000000-0005-0000-0000-000071180000}"/>
    <cellStyle name="常规 65 4" xfId="6198" xr:uid="{00000000-0005-0000-0000-000072180000}"/>
    <cellStyle name="常规 66" xfId="2165" xr:uid="{00000000-0005-0000-0000-000073180000}"/>
    <cellStyle name="常规 66 2" xfId="6618" xr:uid="{00000000-0005-0000-0000-000074180000}"/>
    <cellStyle name="常规 67" xfId="2166" xr:uid="{00000000-0005-0000-0000-000075180000}"/>
    <cellStyle name="常规 67 2" xfId="5393" xr:uid="{00000000-0005-0000-0000-000076180000}"/>
    <cellStyle name="常规 68" xfId="2167" xr:uid="{00000000-0005-0000-0000-000077180000}"/>
    <cellStyle name="常规 68 2" xfId="6197" xr:uid="{00000000-0005-0000-0000-000078180000}"/>
    <cellStyle name="常规 69" xfId="2168" xr:uid="{00000000-0005-0000-0000-000079180000}"/>
    <cellStyle name="常规 69 2" xfId="6617" xr:uid="{00000000-0005-0000-0000-00007A180000}"/>
    <cellStyle name="常规 7" xfId="1561" xr:uid="{00000000-0005-0000-0000-00007B180000}"/>
    <cellStyle name="常规 7 2" xfId="1562" xr:uid="{00000000-0005-0000-0000-00007C180000}"/>
    <cellStyle name="常规 7 2 2" xfId="5090" xr:uid="{00000000-0005-0000-0000-00007D180000}"/>
    <cellStyle name="常规 7 2 3" xfId="3627" xr:uid="{00000000-0005-0000-0000-00007E180000}"/>
    <cellStyle name="常规 7 2 4" xfId="5391" xr:uid="{00000000-0005-0000-0000-00007F180000}"/>
    <cellStyle name="常规 7 2 5" xfId="1804" xr:uid="{00000000-0005-0000-0000-000080180000}"/>
    <cellStyle name="常规 7 3" xfId="3750" xr:uid="{00000000-0005-0000-0000-000081180000}"/>
    <cellStyle name="常规 7 4" xfId="3626" xr:uid="{00000000-0005-0000-0000-000082180000}"/>
    <cellStyle name="常规 7 5" xfId="5392" xr:uid="{00000000-0005-0000-0000-000083180000}"/>
    <cellStyle name="常规 7 6" xfId="1845" xr:uid="{00000000-0005-0000-0000-000084180000}"/>
    <cellStyle name="常规 7 7" xfId="2295" xr:uid="{00000000-0005-0000-0000-000085180000}"/>
    <cellStyle name="常规 7 8" xfId="1803" xr:uid="{00000000-0005-0000-0000-000086180000}"/>
    <cellStyle name="常规 70" xfId="2169" xr:uid="{00000000-0005-0000-0000-000087180000}"/>
    <cellStyle name="常规 70 2" xfId="6196" xr:uid="{00000000-0005-0000-0000-000088180000}"/>
    <cellStyle name="常规 71" xfId="2170" xr:uid="{00000000-0005-0000-0000-000089180000}"/>
    <cellStyle name="常规 71 2" xfId="6616" xr:uid="{00000000-0005-0000-0000-00008A180000}"/>
    <cellStyle name="常规 72" xfId="2171" xr:uid="{00000000-0005-0000-0000-00008B180000}"/>
    <cellStyle name="常规 72 2" xfId="5390" xr:uid="{00000000-0005-0000-0000-00008C180000}"/>
    <cellStyle name="常规 73" xfId="2172" xr:uid="{00000000-0005-0000-0000-00008D180000}"/>
    <cellStyle name="常规 73 2" xfId="5389" xr:uid="{00000000-0005-0000-0000-00008E180000}"/>
    <cellStyle name="常规 74" xfId="2173" xr:uid="{00000000-0005-0000-0000-00008F180000}"/>
    <cellStyle name="常规 74 2" xfId="6195" xr:uid="{00000000-0005-0000-0000-000090180000}"/>
    <cellStyle name="常规 75" xfId="2174" xr:uid="{00000000-0005-0000-0000-000091180000}"/>
    <cellStyle name="常规 75 2" xfId="6615" xr:uid="{00000000-0005-0000-0000-000092180000}"/>
    <cellStyle name="常规 76" xfId="2175" xr:uid="{00000000-0005-0000-0000-000093180000}"/>
    <cellStyle name="常规 76 2" xfId="5388" xr:uid="{00000000-0005-0000-0000-000094180000}"/>
    <cellStyle name="常规 77" xfId="2176" xr:uid="{00000000-0005-0000-0000-000095180000}"/>
    <cellStyle name="常规 77 2" xfId="5387" xr:uid="{00000000-0005-0000-0000-000096180000}"/>
    <cellStyle name="常规 78" xfId="2177" xr:uid="{00000000-0005-0000-0000-000097180000}"/>
    <cellStyle name="常规 78 2" xfId="6194" xr:uid="{00000000-0005-0000-0000-000098180000}"/>
    <cellStyle name="常规 79" xfId="2178" xr:uid="{00000000-0005-0000-0000-000099180000}"/>
    <cellStyle name="常规 79 2" xfId="6614" xr:uid="{00000000-0005-0000-0000-00009A180000}"/>
    <cellStyle name="常规 8" xfId="1563" xr:uid="{00000000-0005-0000-0000-00009B180000}"/>
    <cellStyle name="常规 8 2" xfId="3746" xr:uid="{00000000-0005-0000-0000-00009C180000}"/>
    <cellStyle name="常规 8 3" xfId="3628" xr:uid="{00000000-0005-0000-0000-00009D180000}"/>
    <cellStyle name="常规 8 4" xfId="5386" xr:uid="{00000000-0005-0000-0000-00009E180000}"/>
    <cellStyle name="常规 8 5" xfId="2294" xr:uid="{00000000-0005-0000-0000-00009F180000}"/>
    <cellStyle name="常规 8 6" xfId="1805" xr:uid="{00000000-0005-0000-0000-0000A0180000}"/>
    <cellStyle name="常规 80" xfId="2179" xr:uid="{00000000-0005-0000-0000-0000A1180000}"/>
    <cellStyle name="常规 80 2" xfId="5385" xr:uid="{00000000-0005-0000-0000-0000A2180000}"/>
    <cellStyle name="常规 81" xfId="2180" xr:uid="{00000000-0005-0000-0000-0000A3180000}"/>
    <cellStyle name="常规 81 2" xfId="6193" xr:uid="{00000000-0005-0000-0000-0000A4180000}"/>
    <cellStyle name="常规 82" xfId="2181" xr:uid="{00000000-0005-0000-0000-0000A5180000}"/>
    <cellStyle name="常规 82 2" xfId="6613" xr:uid="{00000000-0005-0000-0000-0000A6180000}"/>
    <cellStyle name="常规 83" xfId="2182" xr:uid="{00000000-0005-0000-0000-0000A7180000}"/>
    <cellStyle name="常规 83 2" xfId="5384" xr:uid="{00000000-0005-0000-0000-0000A8180000}"/>
    <cellStyle name="常规 84" xfId="2183" xr:uid="{00000000-0005-0000-0000-0000A9180000}"/>
    <cellStyle name="常规 84 2" xfId="5383" xr:uid="{00000000-0005-0000-0000-0000AA180000}"/>
    <cellStyle name="常规 85" xfId="2184" xr:uid="{00000000-0005-0000-0000-0000AB180000}"/>
    <cellStyle name="常规 85 2" xfId="6192" xr:uid="{00000000-0005-0000-0000-0000AC180000}"/>
    <cellStyle name="常规 86" xfId="2185" xr:uid="{00000000-0005-0000-0000-0000AD180000}"/>
    <cellStyle name="常规 86 2" xfId="6612" xr:uid="{00000000-0005-0000-0000-0000AE180000}"/>
    <cellStyle name="常规 87" xfId="2186" xr:uid="{00000000-0005-0000-0000-0000AF180000}"/>
    <cellStyle name="常规 87 2" xfId="5382" xr:uid="{00000000-0005-0000-0000-0000B0180000}"/>
    <cellStyle name="常规 88" xfId="2187" xr:uid="{00000000-0005-0000-0000-0000B1180000}"/>
    <cellStyle name="常规 88 2" xfId="5381" xr:uid="{00000000-0005-0000-0000-0000B2180000}"/>
    <cellStyle name="常规 89" xfId="2188" xr:uid="{00000000-0005-0000-0000-0000B3180000}"/>
    <cellStyle name="常规 89 2" xfId="6191" xr:uid="{00000000-0005-0000-0000-0000B4180000}"/>
    <cellStyle name="常规 9" xfId="1711" xr:uid="{00000000-0005-0000-0000-0000B5180000}"/>
    <cellStyle name="常规 9 2" xfId="3745" xr:uid="{00000000-0005-0000-0000-0000B6180000}"/>
    <cellStyle name="常规 9 3" xfId="3740" xr:uid="{00000000-0005-0000-0000-0000B7180000}"/>
    <cellStyle name="常规 9 4" xfId="6611" xr:uid="{00000000-0005-0000-0000-0000B8180000}"/>
    <cellStyle name="常规 9 5" xfId="2290" xr:uid="{00000000-0005-0000-0000-0000B9180000}"/>
    <cellStyle name="常规 9 6" xfId="1829" xr:uid="{00000000-0005-0000-0000-0000BA180000}"/>
    <cellStyle name="常规 90" xfId="2189" xr:uid="{00000000-0005-0000-0000-0000BB180000}"/>
    <cellStyle name="常规 90 2" xfId="5380" xr:uid="{00000000-0005-0000-0000-0000BC180000}"/>
    <cellStyle name="常规 91" xfId="2190" xr:uid="{00000000-0005-0000-0000-0000BD180000}"/>
    <cellStyle name="常规 91 2" xfId="5379" xr:uid="{00000000-0005-0000-0000-0000BE180000}"/>
    <cellStyle name="常规 92" xfId="2191" xr:uid="{00000000-0005-0000-0000-0000BF180000}"/>
    <cellStyle name="常规 92 2" xfId="6190" xr:uid="{00000000-0005-0000-0000-0000C0180000}"/>
    <cellStyle name="常规 93" xfId="2192" xr:uid="{00000000-0005-0000-0000-0000C1180000}"/>
    <cellStyle name="常规 93 2" xfId="6610" xr:uid="{00000000-0005-0000-0000-0000C2180000}"/>
    <cellStyle name="常规 94" xfId="2193" xr:uid="{00000000-0005-0000-0000-0000C3180000}"/>
    <cellStyle name="常规 94 2" xfId="5378" xr:uid="{00000000-0005-0000-0000-0000C4180000}"/>
    <cellStyle name="常规 95" xfId="2194" xr:uid="{00000000-0005-0000-0000-0000C5180000}"/>
    <cellStyle name="常规 95 2" xfId="5377" xr:uid="{00000000-0005-0000-0000-0000C6180000}"/>
    <cellStyle name="常规 96" xfId="2195" xr:uid="{00000000-0005-0000-0000-0000C7180000}"/>
    <cellStyle name="常规 96 2" xfId="6189" xr:uid="{00000000-0005-0000-0000-0000C8180000}"/>
    <cellStyle name="常规 97" xfId="2196" xr:uid="{00000000-0005-0000-0000-0000C9180000}"/>
    <cellStyle name="常规 97 2" xfId="2367" xr:uid="{00000000-0005-0000-0000-0000CA180000}"/>
    <cellStyle name="常规 97 3" xfId="6609" xr:uid="{00000000-0005-0000-0000-0000CB180000}"/>
    <cellStyle name="常规 98" xfId="2197" xr:uid="{00000000-0005-0000-0000-0000CC180000}"/>
    <cellStyle name="常规 98 2" xfId="5376" xr:uid="{00000000-0005-0000-0000-0000CD180000}"/>
    <cellStyle name="常规 99" xfId="2198" xr:uid="{00000000-0005-0000-0000-0000CE180000}"/>
    <cellStyle name="常规 99 2" xfId="6188" xr:uid="{00000000-0005-0000-0000-0000CF180000}"/>
    <cellStyle name="超連結 2" xfId="1564" xr:uid="{00000000-0005-0000-0000-0000D0180000}"/>
    <cellStyle name="超連結 2 2" xfId="5091" xr:uid="{00000000-0005-0000-0000-0000D1180000}"/>
    <cellStyle name="超連結 2 3" xfId="3629" xr:uid="{00000000-0005-0000-0000-0000D2180000}"/>
    <cellStyle name="超連結 2 4" xfId="6608" xr:uid="{00000000-0005-0000-0000-0000D3180000}"/>
    <cellStyle name="超連結 3" xfId="1565" xr:uid="{00000000-0005-0000-0000-0000D4180000}"/>
    <cellStyle name="超連結 3 2" xfId="5092" xr:uid="{00000000-0005-0000-0000-0000D5180000}"/>
    <cellStyle name="超連結 3 3" xfId="3630" xr:uid="{00000000-0005-0000-0000-0000D6180000}"/>
    <cellStyle name="超連結 3 4" xfId="5375" xr:uid="{00000000-0005-0000-0000-0000D7180000}"/>
    <cellStyle name="超链接 2" xfId="2199" xr:uid="{00000000-0005-0000-0000-0000D8180000}"/>
    <cellStyle name="超链接 2 2" xfId="6187" xr:uid="{00000000-0005-0000-0000-0000D9180000}"/>
    <cellStyle name="分级显示行_1_试模进展1_laroux5" xfId="1566" xr:uid="{00000000-0005-0000-0000-0000DA180000}"/>
    <cellStyle name="輔色1 2" xfId="2200" xr:uid="{00000000-0005-0000-0000-0000DB180000}"/>
    <cellStyle name="輔色1 2 2" xfId="5309" xr:uid="{00000000-0005-0000-0000-0000DC180000}"/>
    <cellStyle name="輔色2 2" xfId="2201" xr:uid="{00000000-0005-0000-0000-0000DD180000}"/>
    <cellStyle name="輔色2 2 2" xfId="5308" xr:uid="{00000000-0005-0000-0000-0000DE180000}"/>
    <cellStyle name="輔色3 2" xfId="2202" xr:uid="{00000000-0005-0000-0000-0000DF180000}"/>
    <cellStyle name="輔色3 2 2" xfId="5307" xr:uid="{00000000-0005-0000-0000-0000E0180000}"/>
    <cellStyle name="輔色4 2" xfId="2203" xr:uid="{00000000-0005-0000-0000-0000E1180000}"/>
    <cellStyle name="輔色4 2 2" xfId="5306" xr:uid="{00000000-0005-0000-0000-0000E2180000}"/>
    <cellStyle name="輔色5 2" xfId="2204" xr:uid="{00000000-0005-0000-0000-0000E3180000}"/>
    <cellStyle name="輔色5 2 2" xfId="5305" xr:uid="{00000000-0005-0000-0000-0000E4180000}"/>
    <cellStyle name="輔色6 2" xfId="2205" xr:uid="{00000000-0005-0000-0000-0000E5180000}"/>
    <cellStyle name="輔色6 2 2" xfId="5304" xr:uid="{00000000-0005-0000-0000-0000E6180000}"/>
    <cellStyle name="나쁨" xfId="1567" xr:uid="{00000000-0005-0000-0000-0000E7180000}"/>
    <cellStyle name="나쁨 2" xfId="5093" xr:uid="{00000000-0005-0000-0000-0000E8180000}"/>
    <cellStyle name="나쁨 3" xfId="3631" xr:uid="{00000000-0005-0000-0000-0000E9180000}"/>
    <cellStyle name="나쁨 4" xfId="5374" xr:uid="{00000000-0005-0000-0000-0000EA180000}"/>
    <cellStyle name="禬硈挡" xfId="1568" xr:uid="{00000000-0005-0000-0000-0000EB180000}"/>
    <cellStyle name="禬硈挡 2" xfId="5094" xr:uid="{00000000-0005-0000-0000-0000EC180000}"/>
    <cellStyle name="禬硈挡 3" xfId="3632" xr:uid="{00000000-0005-0000-0000-0000ED180000}"/>
    <cellStyle name="禬硈挡 4" xfId="6185" xr:uid="{00000000-0005-0000-0000-0000EE180000}"/>
    <cellStyle name="好 2" xfId="2206" xr:uid="{00000000-0005-0000-0000-0000EF180000}"/>
    <cellStyle name="好 2 2" xfId="6606" xr:uid="{00000000-0005-0000-0000-0000F0180000}"/>
    <cellStyle name="好 3" xfId="2207" xr:uid="{00000000-0005-0000-0000-0000F1180000}"/>
    <cellStyle name="好 3 2" xfId="6186" xr:uid="{00000000-0005-0000-0000-0000F2180000}"/>
    <cellStyle name="好_Dakota Know issue list for FOT1_1022" xfId="1569" xr:uid="{00000000-0005-0000-0000-0000F3180000}"/>
    <cellStyle name="好_Dakota Know issue list for FOT1_1022 2" xfId="5095" xr:uid="{00000000-0005-0000-0000-0000F4180000}"/>
    <cellStyle name="好_Dakota Know issue list for FOT1_1022 3" xfId="3633" xr:uid="{00000000-0005-0000-0000-0000F5180000}"/>
    <cellStyle name="好_Dakota Know issue list for FOT1_1022 4" xfId="6607" xr:uid="{00000000-0005-0000-0000-0000F6180000}"/>
    <cellStyle name="好_Dakota supplier List_091028" xfId="1570" xr:uid="{00000000-0005-0000-0000-0000F7180000}"/>
    <cellStyle name="好_Dakota supplier List_091028 2" xfId="1571" xr:uid="{00000000-0005-0000-0000-0000F8180000}"/>
    <cellStyle name="好_Dakota supplier List_091028 2 2" xfId="5097" xr:uid="{00000000-0005-0000-0000-0000F9180000}"/>
    <cellStyle name="好_Dakota supplier List_091028 2 3" xfId="3635" xr:uid="{00000000-0005-0000-0000-0000FA180000}"/>
    <cellStyle name="好_Dakota supplier List_091028 2 4" xfId="5372" xr:uid="{00000000-0005-0000-0000-0000FB180000}"/>
    <cellStyle name="好_Dakota supplier List_091028 3" xfId="5096" xr:uid="{00000000-0005-0000-0000-0000FC180000}"/>
    <cellStyle name="好_Dakota supplier List_091028 4" xfId="3634" xr:uid="{00000000-0005-0000-0000-0000FD180000}"/>
    <cellStyle name="好_Dakota supplier List_091028 5" xfId="5373" xr:uid="{00000000-0005-0000-0000-0000FE180000}"/>
    <cellStyle name="好_Dakota supplier List_091028_RIM Project management_WK946" xfId="1572" xr:uid="{00000000-0005-0000-0000-0000FF180000}"/>
    <cellStyle name="好_Dakota supplier List_091028_RIM Project management_WK946 2" xfId="1573" xr:uid="{00000000-0005-0000-0000-000000190000}"/>
    <cellStyle name="好_Dakota supplier List_091028_RIM Project management_WK946 2 2" xfId="5099" xr:uid="{00000000-0005-0000-0000-000001190000}"/>
    <cellStyle name="好_Dakota supplier List_091028_RIM Project management_WK946 2 3" xfId="3637" xr:uid="{00000000-0005-0000-0000-000002190000}"/>
    <cellStyle name="好_Dakota supplier List_091028_RIM Project management_WK946 2 4" xfId="5370" xr:uid="{00000000-0005-0000-0000-000003190000}"/>
    <cellStyle name="好_Dakota supplier List_091028_RIM Project management_WK946 3" xfId="5098" xr:uid="{00000000-0005-0000-0000-000004190000}"/>
    <cellStyle name="好_Dakota supplier List_091028_RIM Project management_WK946 4" xfId="3636" xr:uid="{00000000-0005-0000-0000-000005190000}"/>
    <cellStyle name="好_Dakota supplier List_091028_RIM Project management_WK946 5" xfId="5371" xr:uid="{00000000-0005-0000-0000-000006190000}"/>
    <cellStyle name="好_N99 action list 0615 (2)" xfId="1574" xr:uid="{00000000-0005-0000-0000-000007190000}"/>
    <cellStyle name="好_N99 action list 0615 (2) 2" xfId="5100" xr:uid="{00000000-0005-0000-0000-000008190000}"/>
    <cellStyle name="好_N99 action list 0615 (2) 3" xfId="3638" xr:uid="{00000000-0005-0000-0000-000009190000}"/>
    <cellStyle name="好_N99 action list 0615 (2) 4" xfId="5369" xr:uid="{00000000-0005-0000-0000-00000A190000}"/>
    <cellStyle name="好_N99- 估價設計檢討資料-20090613" xfId="1575" xr:uid="{00000000-0005-0000-0000-00000B190000}"/>
    <cellStyle name="好_N99- 估價設計檢討資料-20090613 2" xfId="1576" xr:uid="{00000000-0005-0000-0000-00000C190000}"/>
    <cellStyle name="好_N99- 估價設計檢討資料-20090613 2 2" xfId="5102" xr:uid="{00000000-0005-0000-0000-00000D190000}"/>
    <cellStyle name="好_N99- 估價設計檢討資料-20090613 2 3" xfId="3640" xr:uid="{00000000-0005-0000-0000-00000E190000}"/>
    <cellStyle name="好_N99- 估價設計檢討資料-20090613 2 4" xfId="6605" xr:uid="{00000000-0005-0000-0000-00000F190000}"/>
    <cellStyle name="好_N99- 估價設計檢討資料-20090613 3" xfId="5101" xr:uid="{00000000-0005-0000-0000-000010190000}"/>
    <cellStyle name="好_N99- 估價設計檢討資料-20090613 4" xfId="3639" xr:uid="{00000000-0005-0000-0000-000011190000}"/>
    <cellStyle name="好_N99- 估價設計檢討資料-20090613 5" xfId="6184" xr:uid="{00000000-0005-0000-0000-000012190000}"/>
    <cellStyle name="好_N99- 估價設計檢討資料-20090613_RIM Project management_WK946" xfId="1577" xr:uid="{00000000-0005-0000-0000-000013190000}"/>
    <cellStyle name="好_N99- 估價設計檢討資料-20090613_RIM Project management_WK946 2" xfId="1578" xr:uid="{00000000-0005-0000-0000-000014190000}"/>
    <cellStyle name="好_N99- 估價設計檢討資料-20090613_RIM Project management_WK946 2 2" xfId="5104" xr:uid="{00000000-0005-0000-0000-000015190000}"/>
    <cellStyle name="好_N99- 估價設計檢討資料-20090613_RIM Project management_WK946 2 3" xfId="3642" xr:uid="{00000000-0005-0000-0000-000016190000}"/>
    <cellStyle name="好_N99- 估價設計檢討資料-20090613_RIM Project management_WK946 2 4" xfId="6182" xr:uid="{00000000-0005-0000-0000-000017190000}"/>
    <cellStyle name="好_N99- 估價設計檢討資料-20090613_RIM Project management_WK946 3" xfId="5103" xr:uid="{00000000-0005-0000-0000-000018190000}"/>
    <cellStyle name="好_N99- 估價設計檢討資料-20090613_RIM Project management_WK946 4" xfId="3641" xr:uid="{00000000-0005-0000-0000-000019190000}"/>
    <cellStyle name="好_N99- 估價設計檢討資料-20090613_RIM Project management_WK946 5" xfId="5368" xr:uid="{00000000-0005-0000-0000-00001A190000}"/>
    <cellStyle name="好_R008 JGP Team list_20100810" xfId="1579" xr:uid="{00000000-0005-0000-0000-00001B190000}"/>
    <cellStyle name="好_R008 JGP Team list_20100810 2" xfId="5105" xr:uid="{00000000-0005-0000-0000-00001C190000}"/>
    <cellStyle name="好_R008 JGP Team list_20100810 3" xfId="3643" xr:uid="{00000000-0005-0000-0000-00001D190000}"/>
    <cellStyle name="好_R008 JGP Team list_20100810 4" xfId="6603" xr:uid="{00000000-0005-0000-0000-00001E190000}"/>
    <cellStyle name="好_R008R028_80K demand vs capacity_JGP_2010115(internal)_MM (2)" xfId="1580" xr:uid="{00000000-0005-0000-0000-00001F190000}"/>
    <cellStyle name="好_R008R028_80K demand vs capacity_JGP_2010115(internal)_MM (2) 2" xfId="5106" xr:uid="{00000000-0005-0000-0000-000020190000}"/>
    <cellStyle name="好_R008R028_80K demand vs capacity_JGP_2010115(internal)_MM (2) 3" xfId="3644" xr:uid="{00000000-0005-0000-0000-000021190000}"/>
    <cellStyle name="好_R008R028_80K demand vs capacity_JGP_2010115(internal)_MM (2) 4" xfId="6183" xr:uid="{00000000-0005-0000-0000-000022190000}"/>
    <cellStyle name="好_R008R028_80K demand vs capacity_JGP_2010116(internal)_MM" xfId="1581" xr:uid="{00000000-0005-0000-0000-000023190000}"/>
    <cellStyle name="好_R008R028_80K demand vs capacity_JGP_2010116(internal)_MM 2" xfId="5107" xr:uid="{00000000-0005-0000-0000-000024190000}"/>
    <cellStyle name="好_R008R028_80K demand vs capacity_JGP_2010116(internal)_MM 3" xfId="3645" xr:uid="{00000000-0005-0000-0000-000025190000}"/>
    <cellStyle name="好_R008R028_80K demand vs capacity_JGP_2010116(internal)_MM 4" xfId="6604" xr:uid="{00000000-0005-0000-0000-000026190000}"/>
    <cellStyle name="好_R008R028_demand vs capacity_JGP_80K~180K_20101118 (for RIM internal)" xfId="1582" xr:uid="{00000000-0005-0000-0000-000027190000}"/>
    <cellStyle name="好_R008R028_demand vs capacity_JGP_80K~180K_20101118 (for RIM internal) (2)" xfId="1583" xr:uid="{00000000-0005-0000-0000-000028190000}"/>
    <cellStyle name="好_R008R028_demand vs capacity_JGP_80K~180K_20101118 (for RIM internal) (2) 2" xfId="5109" xr:uid="{00000000-0005-0000-0000-000029190000}"/>
    <cellStyle name="好_R008R028_demand vs capacity_JGP_80K~180K_20101118 (for RIM internal) (2) 3" xfId="3647" xr:uid="{00000000-0005-0000-0000-00002A190000}"/>
    <cellStyle name="好_R008R028_demand vs capacity_JGP_80K~180K_20101118 (for RIM internal) (2) 4" xfId="5366" xr:uid="{00000000-0005-0000-0000-00002B190000}"/>
    <cellStyle name="好_R008R028_demand vs capacity_JGP_80K~180K_20101118 (for RIM internal) 2" xfId="5108" xr:uid="{00000000-0005-0000-0000-00002C190000}"/>
    <cellStyle name="好_R008R028_demand vs capacity_JGP_80K~180K_20101118 (for RIM internal) 3" xfId="5205" xr:uid="{00000000-0005-0000-0000-00002D190000}"/>
    <cellStyle name="好_R008R028_demand vs capacity_JGP_80K~180K_20101118 (for RIM internal) 4" xfId="3646" xr:uid="{00000000-0005-0000-0000-00002E190000}"/>
    <cellStyle name="好_R008R028_demand vs capacity_JGP_80K~180K_20101118 (for RIM internal) 5" xfId="5367" xr:uid="{00000000-0005-0000-0000-00002F190000}"/>
    <cellStyle name="好_Saga Contact Matrix 20090121-JGP" xfId="1584" xr:uid="{00000000-0005-0000-0000-000030190000}"/>
    <cellStyle name="好_Saga Contact Matrix 20090121-JGP 2" xfId="5110" xr:uid="{00000000-0005-0000-0000-000031190000}"/>
    <cellStyle name="好_Saga Contact Matrix 20090121-JGP 3" xfId="3648" xr:uid="{00000000-0005-0000-0000-000032190000}"/>
    <cellStyle name="好_Saga Contact Matrix 20090121-JGP 4" xfId="5365" xr:uid="{00000000-0005-0000-0000-000033190000}"/>
    <cellStyle name="好_報價 (2)" xfId="1585" xr:uid="{00000000-0005-0000-0000-000034190000}"/>
    <cellStyle name="好_報價 (2) 2" xfId="1586" xr:uid="{00000000-0005-0000-0000-000035190000}"/>
    <cellStyle name="好_報價 (2) 2 2" xfId="5112" xr:uid="{00000000-0005-0000-0000-000036190000}"/>
    <cellStyle name="好_報價 (2) 2 3" xfId="3650" xr:uid="{00000000-0005-0000-0000-000037190000}"/>
    <cellStyle name="好_報價 (2) 2 4" xfId="5363" xr:uid="{00000000-0005-0000-0000-000038190000}"/>
    <cellStyle name="好_報價 (2) 3" xfId="5111" xr:uid="{00000000-0005-0000-0000-000039190000}"/>
    <cellStyle name="好_報價 (2) 4" xfId="3649" xr:uid="{00000000-0005-0000-0000-00003A190000}"/>
    <cellStyle name="好_報價 (2) 5" xfId="5364" xr:uid="{00000000-0005-0000-0000-00003B190000}"/>
    <cellStyle name="合計 2" xfId="2208" xr:uid="{00000000-0005-0000-0000-00003C190000}"/>
    <cellStyle name="合計 2 2" xfId="6143" xr:uid="{00000000-0005-0000-0000-00003D190000}"/>
    <cellStyle name="桁?切? [0.00]_PERSONAL" xfId="1587" xr:uid="{00000000-0005-0000-0000-00003E190000}"/>
    <cellStyle name="桁?切?_PERSONAL" xfId="1588" xr:uid="{00000000-0005-0000-0000-00003F190000}"/>
    <cellStyle name="桁区切り_~7379633" xfId="1589" xr:uid="{00000000-0005-0000-0000-000040190000}"/>
    <cellStyle name="壞 2" xfId="2209" xr:uid="{00000000-0005-0000-0000-000041190000}"/>
    <cellStyle name="壞 2 2" xfId="6566" xr:uid="{00000000-0005-0000-0000-000042190000}"/>
    <cellStyle name="壞_R008 JGP Team list_20100810" xfId="1590" xr:uid="{00000000-0005-0000-0000-000043190000}"/>
    <cellStyle name="壞_R008 JGP Team list_20100810 2" xfId="5113" xr:uid="{00000000-0005-0000-0000-000044190000}"/>
    <cellStyle name="壞_R008 JGP Team list_20100810 3" xfId="3651" xr:uid="{00000000-0005-0000-0000-000045190000}"/>
    <cellStyle name="壞_R008 JGP Team list_20100810 4" xfId="5362" xr:uid="{00000000-0005-0000-0000-000046190000}"/>
    <cellStyle name="壞_R008R028_80K demand vs capacity_JGP_2010115(internal)_MM (2)" xfId="1591" xr:uid="{00000000-0005-0000-0000-000047190000}"/>
    <cellStyle name="壞_R008R028_80K demand vs capacity_JGP_2010115(internal)_MM (2) 2" xfId="5114" xr:uid="{00000000-0005-0000-0000-000048190000}"/>
    <cellStyle name="壞_R008R028_80K demand vs capacity_JGP_2010115(internal)_MM (2) 3" xfId="3652" xr:uid="{00000000-0005-0000-0000-000049190000}"/>
    <cellStyle name="壞_R008R028_80K demand vs capacity_JGP_2010115(internal)_MM (2) 4" xfId="5361" xr:uid="{00000000-0005-0000-0000-00004A190000}"/>
    <cellStyle name="壞_R008R028_80K demand vs capacity_JGP_2010116(internal)_MM" xfId="1592" xr:uid="{00000000-0005-0000-0000-00004B190000}"/>
    <cellStyle name="壞_R008R028_80K demand vs capacity_JGP_2010116(internal)_MM 2" xfId="5115" xr:uid="{00000000-0005-0000-0000-00004C190000}"/>
    <cellStyle name="壞_R008R028_80K demand vs capacity_JGP_2010116(internal)_MM 3" xfId="3653" xr:uid="{00000000-0005-0000-0000-00004D190000}"/>
    <cellStyle name="壞_R008R028_80K demand vs capacity_JGP_2010116(internal)_MM 4" xfId="5360" xr:uid="{00000000-0005-0000-0000-00004E190000}"/>
    <cellStyle name="壞_R008R028_demand vs capacity_JGP_80K~180K_20101118 (for RIM internal)" xfId="1593" xr:uid="{00000000-0005-0000-0000-00004F190000}"/>
    <cellStyle name="壞_R008R028_demand vs capacity_JGP_80K~180K_20101118 (for RIM internal) (2)" xfId="1594" xr:uid="{00000000-0005-0000-0000-000050190000}"/>
    <cellStyle name="壞_R008R028_demand vs capacity_JGP_80K~180K_20101118 (for RIM internal) (2) 2" xfId="5117" xr:uid="{00000000-0005-0000-0000-000051190000}"/>
    <cellStyle name="壞_R008R028_demand vs capacity_JGP_80K~180K_20101118 (for RIM internal) (2) 3" xfId="3655" xr:uid="{00000000-0005-0000-0000-000052190000}"/>
    <cellStyle name="壞_R008R028_demand vs capacity_JGP_80K~180K_20101118 (for RIM internal) (2) 4" xfId="6602" xr:uid="{00000000-0005-0000-0000-000053190000}"/>
    <cellStyle name="壞_R008R028_demand vs capacity_JGP_80K~180K_20101118 (for RIM internal) 2" xfId="5116" xr:uid="{00000000-0005-0000-0000-000054190000}"/>
    <cellStyle name="壞_R008R028_demand vs capacity_JGP_80K~180K_20101118 (for RIM internal) 3" xfId="5206" xr:uid="{00000000-0005-0000-0000-000055190000}"/>
    <cellStyle name="壞_R008R028_demand vs capacity_JGP_80K~180K_20101118 (for RIM internal) 4" xfId="3654" xr:uid="{00000000-0005-0000-0000-000056190000}"/>
    <cellStyle name="壞_R008R028_demand vs capacity_JGP_80K~180K_20101118 (for RIM internal) 5" xfId="6181" xr:uid="{00000000-0005-0000-0000-000057190000}"/>
    <cellStyle name="汇总" xfId="1595" xr:uid="{00000000-0005-0000-0000-000058190000}"/>
    <cellStyle name="汇总 2" xfId="1596" xr:uid="{00000000-0005-0000-0000-000059190000}"/>
    <cellStyle name="汇总 2 2" xfId="5118" xr:uid="{00000000-0005-0000-0000-00005A190000}"/>
    <cellStyle name="汇总 2 3" xfId="3657" xr:uid="{00000000-0005-0000-0000-00005B190000}"/>
    <cellStyle name="汇总 2 4" xfId="5359" xr:uid="{00000000-0005-0000-0000-00005C190000}"/>
    <cellStyle name="汇总 2 5" xfId="2210" xr:uid="{00000000-0005-0000-0000-00005D190000}"/>
    <cellStyle name="汇总 3" xfId="1806" xr:uid="{00000000-0005-0000-0000-00005E190000}"/>
    <cellStyle name="汇总 3 2" xfId="5119" xr:uid="{00000000-0005-0000-0000-00005F190000}"/>
    <cellStyle name="汇总 3 3" xfId="3656" xr:uid="{00000000-0005-0000-0000-000060190000}"/>
    <cellStyle name="汇总 3 4" xfId="5358" xr:uid="{00000000-0005-0000-0000-000061190000}"/>
    <cellStyle name="汇总 3 5" xfId="2211" xr:uid="{00000000-0005-0000-0000-000062190000}"/>
    <cellStyle name="汇总 4" xfId="6972" xr:uid="{00000000-0005-0000-0000-000063190000}"/>
    <cellStyle name="貨幣 2" xfId="1597" xr:uid="{00000000-0005-0000-0000-000064190000}"/>
    <cellStyle name="貨幣 3" xfId="1598" xr:uid="{00000000-0005-0000-0000-000065190000}"/>
    <cellStyle name="貨幣[0]_1" xfId="1599" xr:uid="{00000000-0005-0000-0000-000066190000}"/>
    <cellStyle name="计算" xfId="1600" xr:uid="{00000000-0005-0000-0000-000067190000}"/>
    <cellStyle name="计算 2" xfId="1601" xr:uid="{00000000-0005-0000-0000-000068190000}"/>
    <cellStyle name="计算 2 2" xfId="5120" xr:uid="{00000000-0005-0000-0000-000069190000}"/>
    <cellStyle name="计算 2 3" xfId="3659" xr:uid="{00000000-0005-0000-0000-00006A190000}"/>
    <cellStyle name="计算 2 4" xfId="5357" xr:uid="{00000000-0005-0000-0000-00006B190000}"/>
    <cellStyle name="计算 2 5" xfId="2212" xr:uid="{00000000-0005-0000-0000-00006C190000}"/>
    <cellStyle name="计算 3" xfId="1807" xr:uid="{00000000-0005-0000-0000-00006D190000}"/>
    <cellStyle name="计算 3 2" xfId="5121" xr:uid="{00000000-0005-0000-0000-00006E190000}"/>
    <cellStyle name="计算 3 3" xfId="3658" xr:uid="{00000000-0005-0000-0000-00006F190000}"/>
    <cellStyle name="计算 3 4" xfId="5356" xr:uid="{00000000-0005-0000-0000-000070190000}"/>
    <cellStyle name="计算 3 5" xfId="2213" xr:uid="{00000000-0005-0000-0000-000071190000}"/>
    <cellStyle name="计算 4" xfId="6973" xr:uid="{00000000-0005-0000-0000-000072190000}"/>
    <cellStyle name="計算方式 2" xfId="2214" xr:uid="{00000000-0005-0000-0000-000073190000}"/>
    <cellStyle name="計算方式 2 2" xfId="5303" xr:uid="{00000000-0005-0000-0000-000074190000}"/>
    <cellStyle name="检查单元格" xfId="1602" xr:uid="{00000000-0005-0000-0000-000075190000}"/>
    <cellStyle name="检查单元格 2" xfId="1603" xr:uid="{00000000-0005-0000-0000-000076190000}"/>
    <cellStyle name="检查单元格 2 2" xfId="5122" xr:uid="{00000000-0005-0000-0000-000077190000}"/>
    <cellStyle name="检查单元格 2 3" xfId="3661" xr:uid="{00000000-0005-0000-0000-000078190000}"/>
    <cellStyle name="检查单元格 2 4" xfId="6180" xr:uid="{00000000-0005-0000-0000-000079190000}"/>
    <cellStyle name="检查单元格 2 5" xfId="2215" xr:uid="{00000000-0005-0000-0000-00007A190000}"/>
    <cellStyle name="检查单元格 3" xfId="1808" xr:uid="{00000000-0005-0000-0000-00007B190000}"/>
    <cellStyle name="检查单元格 3 2" xfId="5123" xr:uid="{00000000-0005-0000-0000-00007C190000}"/>
    <cellStyle name="检查单元格 3 3" xfId="3660" xr:uid="{00000000-0005-0000-0000-00007D190000}"/>
    <cellStyle name="检查单元格 3 4" xfId="6601" xr:uid="{00000000-0005-0000-0000-00007E190000}"/>
    <cellStyle name="检查单元格 3 5" xfId="2216" xr:uid="{00000000-0005-0000-0000-00007F190000}"/>
    <cellStyle name="检查单元格 4" xfId="6974" xr:uid="{00000000-0005-0000-0000-000080190000}"/>
    <cellStyle name="檢查儲存格 2" xfId="2217" xr:uid="{00000000-0005-0000-0000-000081190000}"/>
    <cellStyle name="檢查儲存格 2 2" xfId="6142" xr:uid="{00000000-0005-0000-0000-000082190000}"/>
    <cellStyle name="解?性文本" xfId="1604" xr:uid="{00000000-0005-0000-0000-000083190000}"/>
    <cellStyle name="解?性文本 2" xfId="1605" xr:uid="{00000000-0005-0000-0000-000084190000}"/>
    <cellStyle name="解?性文本 2 2" xfId="5125" xr:uid="{00000000-0005-0000-0000-000085190000}"/>
    <cellStyle name="解?性文本 2 3" xfId="3663" xr:uid="{00000000-0005-0000-0000-000086190000}"/>
    <cellStyle name="解?性文本 2 4" xfId="5354" xr:uid="{00000000-0005-0000-0000-000087190000}"/>
    <cellStyle name="解?性文本 3" xfId="5124" xr:uid="{00000000-0005-0000-0000-000088190000}"/>
    <cellStyle name="解?性文本 4" xfId="3662" xr:uid="{00000000-0005-0000-0000-000089190000}"/>
    <cellStyle name="解?性文本 5" xfId="5355" xr:uid="{00000000-0005-0000-0000-00008A190000}"/>
    <cellStyle name="解释性文本" xfId="1606" xr:uid="{00000000-0005-0000-0000-00008B190000}"/>
    <cellStyle name="解释性文本 2" xfId="1607" xr:uid="{00000000-0005-0000-0000-00008C190000}"/>
    <cellStyle name="解释性文本 2 2" xfId="5126" xr:uid="{00000000-0005-0000-0000-00008D190000}"/>
    <cellStyle name="解释性文本 2 3" xfId="3665" xr:uid="{00000000-0005-0000-0000-00008E190000}"/>
    <cellStyle name="解释性文本 2 4" xfId="6179" xr:uid="{00000000-0005-0000-0000-00008F190000}"/>
    <cellStyle name="解释性文本 2 5" xfId="2218" xr:uid="{00000000-0005-0000-0000-000090190000}"/>
    <cellStyle name="解释性文本 3" xfId="1809" xr:uid="{00000000-0005-0000-0000-000091190000}"/>
    <cellStyle name="解释性文本 3 2" xfId="5127" xr:uid="{00000000-0005-0000-0000-000092190000}"/>
    <cellStyle name="解释性文本 3 3" xfId="3664" xr:uid="{00000000-0005-0000-0000-000093190000}"/>
    <cellStyle name="解释性文本 3 4" xfId="6600" xr:uid="{00000000-0005-0000-0000-000094190000}"/>
    <cellStyle name="解释性文本 3 5" xfId="2219" xr:uid="{00000000-0005-0000-0000-000095190000}"/>
    <cellStyle name="解释性文本 4" xfId="6975" xr:uid="{00000000-0005-0000-0000-000096190000}"/>
    <cellStyle name="警告文本" xfId="1608" xr:uid="{00000000-0005-0000-0000-000097190000}"/>
    <cellStyle name="警告文本 2" xfId="1609" xr:uid="{00000000-0005-0000-0000-000098190000}"/>
    <cellStyle name="警告文本 2 2" xfId="5128" xr:uid="{00000000-0005-0000-0000-000099190000}"/>
    <cellStyle name="警告文本 2 3" xfId="3667" xr:uid="{00000000-0005-0000-0000-00009A190000}"/>
    <cellStyle name="警告文本 2 4" xfId="5353" xr:uid="{00000000-0005-0000-0000-00009B190000}"/>
    <cellStyle name="警告文本 2 5" xfId="2220" xr:uid="{00000000-0005-0000-0000-00009C190000}"/>
    <cellStyle name="警告文本 3" xfId="1810" xr:uid="{00000000-0005-0000-0000-00009D190000}"/>
    <cellStyle name="警告文本 3 2" xfId="5129" xr:uid="{00000000-0005-0000-0000-00009E190000}"/>
    <cellStyle name="警告文本 3 3" xfId="3666" xr:uid="{00000000-0005-0000-0000-00009F190000}"/>
    <cellStyle name="警告文本 3 4" xfId="5352" xr:uid="{00000000-0005-0000-0000-0000A0190000}"/>
    <cellStyle name="警告文本 3 5" xfId="2221" xr:uid="{00000000-0005-0000-0000-0000A1190000}"/>
    <cellStyle name="警告文本 4" xfId="6976" xr:uid="{00000000-0005-0000-0000-0000A2190000}"/>
    <cellStyle name="警告文字 2" xfId="2222" xr:uid="{00000000-0005-0000-0000-0000A3190000}"/>
    <cellStyle name="警告文字 2 2" xfId="6565" xr:uid="{00000000-0005-0000-0000-0000A4190000}"/>
    <cellStyle name="連結的儲存格 2" xfId="2223" xr:uid="{00000000-0005-0000-0000-0000A5190000}"/>
    <cellStyle name="連結的儲存格 2 2" xfId="5302" xr:uid="{00000000-0005-0000-0000-0000A6190000}"/>
    <cellStyle name="链接单元格" xfId="1610" xr:uid="{00000000-0005-0000-0000-0000A7190000}"/>
    <cellStyle name="链接单元格 2" xfId="1611" xr:uid="{00000000-0005-0000-0000-0000A8190000}"/>
    <cellStyle name="链接单元格 2 2" xfId="5130" xr:uid="{00000000-0005-0000-0000-0000A9190000}"/>
    <cellStyle name="链接单元格 2 3" xfId="3669" xr:uid="{00000000-0005-0000-0000-0000AA190000}"/>
    <cellStyle name="链接单元格 2 4" xfId="6178" xr:uid="{00000000-0005-0000-0000-0000AB190000}"/>
    <cellStyle name="链接单元格 2 5" xfId="2224" xr:uid="{00000000-0005-0000-0000-0000AC190000}"/>
    <cellStyle name="链接单元格 3" xfId="1811" xr:uid="{00000000-0005-0000-0000-0000AD190000}"/>
    <cellStyle name="链接单元格 3 2" xfId="5131" xr:uid="{00000000-0005-0000-0000-0000AE190000}"/>
    <cellStyle name="链接单元格 3 3" xfId="3668" xr:uid="{00000000-0005-0000-0000-0000AF190000}"/>
    <cellStyle name="链接单元格 3 4" xfId="6599" xr:uid="{00000000-0005-0000-0000-0000B0190000}"/>
    <cellStyle name="链接单元格 3 5" xfId="2225" xr:uid="{00000000-0005-0000-0000-0000B1190000}"/>
    <cellStyle name="链接单元格 4" xfId="6977" xr:uid="{00000000-0005-0000-0000-0000B2190000}"/>
    <cellStyle name="똿뗦먛귟 [0.00]_PRODUCT DETAIL Q1" xfId="1612" xr:uid="{00000000-0005-0000-0000-0000B3190000}"/>
    <cellStyle name="똿뗦먛귟_PRODUCT DETAIL Q1" xfId="1613" xr:uid="{00000000-0005-0000-0000-0000B4190000}"/>
    <cellStyle name="普通_Sheet1 (2)" xfId="1614" xr:uid="{00000000-0005-0000-0000-0000B5190000}"/>
    <cellStyle name="千分位 2" xfId="1615" xr:uid="{00000000-0005-0000-0000-0000B6190000}"/>
    <cellStyle name="千分位 2 12" xfId="1616" xr:uid="{00000000-0005-0000-0000-0000B7190000}"/>
    <cellStyle name="千分位 2 2" xfId="1617" xr:uid="{00000000-0005-0000-0000-0000B8190000}"/>
    <cellStyle name="千分位 2 2 2" xfId="3752" xr:uid="{00000000-0005-0000-0000-0000B9190000}"/>
    <cellStyle name="千分位 2 2 3" xfId="3671" xr:uid="{00000000-0005-0000-0000-0000BA190000}"/>
    <cellStyle name="千分位 2 2 4" xfId="6177" xr:uid="{00000000-0005-0000-0000-0000BB190000}"/>
    <cellStyle name="千分位 2 2 5" xfId="1842" xr:uid="{00000000-0005-0000-0000-0000BC190000}"/>
    <cellStyle name="千分位 2 3" xfId="1618" xr:uid="{00000000-0005-0000-0000-0000BD190000}"/>
    <cellStyle name="千分位 2 4" xfId="3670" xr:uid="{00000000-0005-0000-0000-0000BE190000}"/>
    <cellStyle name="千分位 3" xfId="1619" xr:uid="{00000000-0005-0000-0000-0000BF190000}"/>
    <cellStyle name="千分位 3 2" xfId="1620" xr:uid="{00000000-0005-0000-0000-0000C0190000}"/>
    <cellStyle name="千分位 4" xfId="1621" xr:uid="{00000000-0005-0000-0000-0000C1190000}"/>
    <cellStyle name="千分位 5" xfId="1622" xr:uid="{00000000-0005-0000-0000-0000C2190000}"/>
    <cellStyle name="千分位 6" xfId="1623" xr:uid="{00000000-0005-0000-0000-0000C3190000}"/>
    <cellStyle name="千位分隔" xfId="4" builtinId="3"/>
    <cellStyle name="千位分隔 10" xfId="2226" xr:uid="{00000000-0005-0000-0000-0000C5190000}"/>
    <cellStyle name="千位分隔 11" xfId="2227" xr:uid="{00000000-0005-0000-0000-0000C6190000}"/>
    <cellStyle name="千位分隔 12" xfId="1715" xr:uid="{00000000-0005-0000-0000-0000C7190000}"/>
    <cellStyle name="千位分隔 13" xfId="1824" xr:uid="{00000000-0005-0000-0000-0000C8190000}"/>
    <cellStyle name="千位分隔 2" xfId="1624" xr:uid="{00000000-0005-0000-0000-0000C9190000}"/>
    <cellStyle name="千位分隔 2 2" xfId="1625" xr:uid="{00000000-0005-0000-0000-0000CA190000}"/>
    <cellStyle name="千位分隔 2 2 2" xfId="2229" xr:uid="{00000000-0005-0000-0000-0000CB190000}"/>
    <cellStyle name="千位分隔 2 2 3" xfId="5132" xr:uid="{00000000-0005-0000-0000-0000CC190000}"/>
    <cellStyle name="千位分隔 2 2 4" xfId="3673" xr:uid="{00000000-0005-0000-0000-0000CD190000}"/>
    <cellStyle name="千位分隔 2 2 5" xfId="2228" xr:uid="{00000000-0005-0000-0000-0000CE190000}"/>
    <cellStyle name="千位分隔 2 2 6" xfId="1813" xr:uid="{00000000-0005-0000-0000-0000CF190000}"/>
    <cellStyle name="千位分隔 2 3" xfId="1707" xr:uid="{00000000-0005-0000-0000-0000D0190000}"/>
    <cellStyle name="千位分隔 2 4" xfId="3672" xr:uid="{00000000-0005-0000-0000-0000D1190000}"/>
    <cellStyle name="千位分隔 2 5" xfId="6953" xr:uid="{00000000-0005-0000-0000-0000D2190000}"/>
    <cellStyle name="千位分隔 2 6" xfId="1812" xr:uid="{00000000-0005-0000-0000-0000D3190000}"/>
    <cellStyle name="千位分隔 3" xfId="1712" xr:uid="{00000000-0005-0000-0000-0000D4190000}"/>
    <cellStyle name="千位分隔 3 2" xfId="2230" xr:uid="{00000000-0005-0000-0000-0000D5190000}"/>
    <cellStyle name="千位分隔 3 3" xfId="2231" xr:uid="{00000000-0005-0000-0000-0000D6190000}"/>
    <cellStyle name="千位分隔 3 4" xfId="3819" xr:uid="{00000000-0005-0000-0000-0000D7190000}"/>
    <cellStyle name="千位分隔 3 5" xfId="3741" xr:uid="{00000000-0005-0000-0000-0000D8190000}"/>
    <cellStyle name="千位分隔 3 6" xfId="5351" xr:uid="{00000000-0005-0000-0000-0000D9190000}"/>
    <cellStyle name="千位分隔 3 7" xfId="1907" xr:uid="{00000000-0005-0000-0000-0000DA190000}"/>
    <cellStyle name="千位分隔 4" xfId="1717" xr:uid="{00000000-0005-0000-0000-0000DB190000}"/>
    <cellStyle name="千位分隔 4 2" xfId="2233" xr:uid="{00000000-0005-0000-0000-0000DC190000}"/>
    <cellStyle name="千位分隔 4 3" xfId="5133" xr:uid="{00000000-0005-0000-0000-0000DD190000}"/>
    <cellStyle name="千位分隔 4 4" xfId="2372" xr:uid="{00000000-0005-0000-0000-0000DE190000}"/>
    <cellStyle name="千位分隔 4 5" xfId="5350" xr:uid="{00000000-0005-0000-0000-0000DF190000}"/>
    <cellStyle name="千位分隔 4 6" xfId="2232" xr:uid="{00000000-0005-0000-0000-0000E0190000}"/>
    <cellStyle name="千位分隔 5" xfId="2234" xr:uid="{00000000-0005-0000-0000-0000E1190000}"/>
    <cellStyle name="千位分隔 6" xfId="1833" xr:uid="{00000000-0005-0000-0000-0000E2190000}"/>
    <cellStyle name="千位分隔 6 2" xfId="1906" xr:uid="{00000000-0005-0000-0000-0000E3190000}"/>
    <cellStyle name="千位分隔 7" xfId="2235" xr:uid="{00000000-0005-0000-0000-0000E4190000}"/>
    <cellStyle name="千位分隔 7 2" xfId="2236" xr:uid="{00000000-0005-0000-0000-0000E5190000}"/>
    <cellStyle name="千位分隔 7 3" xfId="2237" xr:uid="{00000000-0005-0000-0000-0000E6190000}"/>
    <cellStyle name="千位分隔 8" xfId="2238" xr:uid="{00000000-0005-0000-0000-0000E7190000}"/>
    <cellStyle name="千位分隔 8 2" xfId="2239" xr:uid="{00000000-0005-0000-0000-0000E8190000}"/>
    <cellStyle name="千位分隔 9" xfId="2240" xr:uid="{00000000-0005-0000-0000-0000E9190000}"/>
    <cellStyle name="强调文字颜色 1" xfId="1626" xr:uid="{00000000-0005-0000-0000-0000EA190000}"/>
    <cellStyle name="强调文字颜色 1 2" xfId="1627" xr:uid="{00000000-0005-0000-0000-0000EB190000}"/>
    <cellStyle name="强调文字颜色 1 2 2" xfId="5134" xr:uid="{00000000-0005-0000-0000-0000EC190000}"/>
    <cellStyle name="强调文字颜色 1 2 3" xfId="3675" xr:uid="{00000000-0005-0000-0000-0000ED190000}"/>
    <cellStyle name="强调文字颜色 1 2 4" xfId="5349" xr:uid="{00000000-0005-0000-0000-0000EE190000}"/>
    <cellStyle name="强调文字颜色 1 2 5" xfId="2241" xr:uid="{00000000-0005-0000-0000-0000EF190000}"/>
    <cellStyle name="强调文字颜色 1 3" xfId="1814" xr:uid="{00000000-0005-0000-0000-0000F0190000}"/>
    <cellStyle name="强调文字颜色 1 3 2" xfId="5135" xr:uid="{00000000-0005-0000-0000-0000F1190000}"/>
    <cellStyle name="强调文字颜色 1 3 3" xfId="3674" xr:uid="{00000000-0005-0000-0000-0000F2190000}"/>
    <cellStyle name="强调文字颜色 1 3 4" xfId="6176" xr:uid="{00000000-0005-0000-0000-0000F3190000}"/>
    <cellStyle name="强调文字颜色 1 3 5" xfId="2242" xr:uid="{00000000-0005-0000-0000-0000F4190000}"/>
    <cellStyle name="强调文字颜色 1 4" xfId="6978" xr:uid="{00000000-0005-0000-0000-0000F5190000}"/>
    <cellStyle name="强调文字颜色 2" xfId="1628" xr:uid="{00000000-0005-0000-0000-0000F6190000}"/>
    <cellStyle name="强调文字颜色 2 2" xfId="1629" xr:uid="{00000000-0005-0000-0000-0000F7190000}"/>
    <cellStyle name="强调文字颜色 2 2 2" xfId="5136" xr:uid="{00000000-0005-0000-0000-0000F8190000}"/>
    <cellStyle name="强调文字颜色 2 2 3" xfId="3677" xr:uid="{00000000-0005-0000-0000-0000F9190000}"/>
    <cellStyle name="强调文字颜色 2 2 4" xfId="6598" xr:uid="{00000000-0005-0000-0000-0000FA190000}"/>
    <cellStyle name="强调文字颜色 2 2 5" xfId="2243" xr:uid="{00000000-0005-0000-0000-0000FB190000}"/>
    <cellStyle name="强调文字颜色 2 3" xfId="1815" xr:uid="{00000000-0005-0000-0000-0000FC190000}"/>
    <cellStyle name="强调文字颜色 2 3 2" xfId="5137" xr:uid="{00000000-0005-0000-0000-0000FD190000}"/>
    <cellStyle name="强调文字颜色 2 3 3" xfId="3676" xr:uid="{00000000-0005-0000-0000-0000FE190000}"/>
    <cellStyle name="强调文字颜色 2 3 4" xfId="5348" xr:uid="{00000000-0005-0000-0000-0000FF190000}"/>
    <cellStyle name="强调文字颜色 2 3 5" xfId="2244" xr:uid="{00000000-0005-0000-0000-0000001A0000}"/>
    <cellStyle name="强调文字颜色 2 4" xfId="6979" xr:uid="{00000000-0005-0000-0000-0000011A0000}"/>
    <cellStyle name="强调文字颜色 3" xfId="1630" xr:uid="{00000000-0005-0000-0000-0000021A0000}"/>
    <cellStyle name="强调文字颜色 3 2" xfId="1631" xr:uid="{00000000-0005-0000-0000-0000031A0000}"/>
    <cellStyle name="强调文字颜色 3 2 2" xfId="5138" xr:uid="{00000000-0005-0000-0000-0000041A0000}"/>
    <cellStyle name="强调文字颜色 3 2 3" xfId="3679" xr:uid="{00000000-0005-0000-0000-0000051A0000}"/>
    <cellStyle name="强调文字颜色 3 2 4" xfId="5347" xr:uid="{00000000-0005-0000-0000-0000061A0000}"/>
    <cellStyle name="强调文字颜色 3 2 5" xfId="2245" xr:uid="{00000000-0005-0000-0000-0000071A0000}"/>
    <cellStyle name="强调文字颜色 3 3" xfId="1816" xr:uid="{00000000-0005-0000-0000-0000081A0000}"/>
    <cellStyle name="强调文字颜色 3 3 2" xfId="5139" xr:uid="{00000000-0005-0000-0000-0000091A0000}"/>
    <cellStyle name="强调文字颜色 3 3 3" xfId="3678" xr:uid="{00000000-0005-0000-0000-00000A1A0000}"/>
    <cellStyle name="强调文字颜色 3 3 4" xfId="5346" xr:uid="{00000000-0005-0000-0000-00000B1A0000}"/>
    <cellStyle name="强调文字颜色 3 3 5" xfId="2246" xr:uid="{00000000-0005-0000-0000-00000C1A0000}"/>
    <cellStyle name="强调文字颜色 3 4" xfId="6980" xr:uid="{00000000-0005-0000-0000-00000D1A0000}"/>
    <cellStyle name="强调文字颜色 4" xfId="1632" xr:uid="{00000000-0005-0000-0000-00000E1A0000}"/>
    <cellStyle name="强调文字颜色 4 2" xfId="1633" xr:uid="{00000000-0005-0000-0000-00000F1A0000}"/>
    <cellStyle name="强调文字颜色 4 2 2" xfId="5140" xr:uid="{00000000-0005-0000-0000-0000101A0000}"/>
    <cellStyle name="强调文字颜色 4 2 3" xfId="3681" xr:uid="{00000000-0005-0000-0000-0000111A0000}"/>
    <cellStyle name="强调文字颜色 4 2 4" xfId="5345" xr:uid="{00000000-0005-0000-0000-0000121A0000}"/>
    <cellStyle name="强调文字颜色 4 2 5" xfId="2247" xr:uid="{00000000-0005-0000-0000-0000131A0000}"/>
    <cellStyle name="强调文字颜色 4 3" xfId="1817" xr:uid="{00000000-0005-0000-0000-0000141A0000}"/>
    <cellStyle name="强调文字颜色 4 3 2" xfId="5141" xr:uid="{00000000-0005-0000-0000-0000151A0000}"/>
    <cellStyle name="强调文字颜色 4 3 3" xfId="3680" xr:uid="{00000000-0005-0000-0000-0000161A0000}"/>
    <cellStyle name="强调文字颜色 4 3 4" xfId="5344" xr:uid="{00000000-0005-0000-0000-0000171A0000}"/>
    <cellStyle name="强调文字颜色 4 3 5" xfId="2248" xr:uid="{00000000-0005-0000-0000-0000181A0000}"/>
    <cellStyle name="强调文字颜色 4 4" xfId="6981" xr:uid="{00000000-0005-0000-0000-0000191A0000}"/>
    <cellStyle name="强调文字颜色 5" xfId="1634" xr:uid="{00000000-0005-0000-0000-00001A1A0000}"/>
    <cellStyle name="强调文字颜色 5 2" xfId="1635" xr:uid="{00000000-0005-0000-0000-00001B1A0000}"/>
    <cellStyle name="强调文字颜色 5 2 2" xfId="5142" xr:uid="{00000000-0005-0000-0000-00001C1A0000}"/>
    <cellStyle name="强调文字颜色 5 2 3" xfId="3683" xr:uid="{00000000-0005-0000-0000-00001D1A0000}"/>
    <cellStyle name="强调文字颜色 5 2 4" xfId="6175" xr:uid="{00000000-0005-0000-0000-00001E1A0000}"/>
    <cellStyle name="强调文字颜色 5 2 5" xfId="2249" xr:uid="{00000000-0005-0000-0000-00001F1A0000}"/>
    <cellStyle name="强调文字颜色 5 3" xfId="1818" xr:uid="{00000000-0005-0000-0000-0000201A0000}"/>
    <cellStyle name="强调文字颜色 5 3 2" xfId="5143" xr:uid="{00000000-0005-0000-0000-0000211A0000}"/>
    <cellStyle name="强调文字颜色 5 3 3" xfId="3682" xr:uid="{00000000-0005-0000-0000-0000221A0000}"/>
    <cellStyle name="强调文字颜色 5 3 4" xfId="6597" xr:uid="{00000000-0005-0000-0000-0000231A0000}"/>
    <cellStyle name="强调文字颜色 5 3 5" xfId="2250" xr:uid="{00000000-0005-0000-0000-0000241A0000}"/>
    <cellStyle name="强调文字颜色 5 4" xfId="6982" xr:uid="{00000000-0005-0000-0000-0000251A0000}"/>
    <cellStyle name="强调文字颜色 6" xfId="1636" xr:uid="{00000000-0005-0000-0000-0000261A0000}"/>
    <cellStyle name="强调文字颜色 6 2" xfId="1637" xr:uid="{00000000-0005-0000-0000-0000271A0000}"/>
    <cellStyle name="强调文字颜色 6 2 2" xfId="5144" xr:uid="{00000000-0005-0000-0000-0000281A0000}"/>
    <cellStyle name="强调文字颜色 6 2 3" xfId="3685" xr:uid="{00000000-0005-0000-0000-0000291A0000}"/>
    <cellStyle name="强调文字颜色 6 2 4" xfId="5343" xr:uid="{00000000-0005-0000-0000-00002A1A0000}"/>
    <cellStyle name="强调文字颜色 6 2 5" xfId="2251" xr:uid="{00000000-0005-0000-0000-00002B1A0000}"/>
    <cellStyle name="强调文字颜色 6 3" xfId="1819" xr:uid="{00000000-0005-0000-0000-00002C1A0000}"/>
    <cellStyle name="强调文字颜色 6 3 2" xfId="5145" xr:uid="{00000000-0005-0000-0000-00002D1A0000}"/>
    <cellStyle name="强调文字颜色 6 3 3" xfId="3684" xr:uid="{00000000-0005-0000-0000-00002E1A0000}"/>
    <cellStyle name="强调文字颜色 6 3 4" xfId="6174" xr:uid="{00000000-0005-0000-0000-00002F1A0000}"/>
    <cellStyle name="强调文字颜色 6 3 5" xfId="2252" xr:uid="{00000000-0005-0000-0000-0000301A0000}"/>
    <cellStyle name="强调文字颜色 6 4" xfId="6983" xr:uid="{00000000-0005-0000-0000-0000311A0000}"/>
    <cellStyle name="适中" xfId="1638" xr:uid="{00000000-0005-0000-0000-0000321A0000}"/>
    <cellStyle name="适中 2" xfId="1639" xr:uid="{00000000-0005-0000-0000-0000331A0000}"/>
    <cellStyle name="适中 2 2" xfId="5146" xr:uid="{00000000-0005-0000-0000-0000341A0000}"/>
    <cellStyle name="适中 2 3" xfId="3687" xr:uid="{00000000-0005-0000-0000-0000351A0000}"/>
    <cellStyle name="适中 2 4" xfId="6596" xr:uid="{00000000-0005-0000-0000-0000361A0000}"/>
    <cellStyle name="适中 2 5" xfId="2253" xr:uid="{00000000-0005-0000-0000-0000371A0000}"/>
    <cellStyle name="适中 3" xfId="1820" xr:uid="{00000000-0005-0000-0000-0000381A0000}"/>
    <cellStyle name="适中 3 2" xfId="5147" xr:uid="{00000000-0005-0000-0000-0000391A0000}"/>
    <cellStyle name="适中 3 3" xfId="3686" xr:uid="{00000000-0005-0000-0000-00003A1A0000}"/>
    <cellStyle name="适中 3 4" xfId="5342" xr:uid="{00000000-0005-0000-0000-00003B1A0000}"/>
    <cellStyle name="适中 3 5" xfId="2254" xr:uid="{00000000-0005-0000-0000-00003C1A0000}"/>
    <cellStyle name="适中 4" xfId="6984" xr:uid="{00000000-0005-0000-0000-00003D1A0000}"/>
    <cellStyle name="输出" xfId="1640" xr:uid="{00000000-0005-0000-0000-00003E1A0000}"/>
    <cellStyle name="输出 2" xfId="1641" xr:uid="{00000000-0005-0000-0000-00003F1A0000}"/>
    <cellStyle name="输出 2 2" xfId="5148" xr:uid="{00000000-0005-0000-0000-0000401A0000}"/>
    <cellStyle name="输出 2 3" xfId="3689" xr:uid="{00000000-0005-0000-0000-0000411A0000}"/>
    <cellStyle name="输出 2 4" xfId="6173" xr:uid="{00000000-0005-0000-0000-0000421A0000}"/>
    <cellStyle name="输出 2 5" xfId="2255" xr:uid="{00000000-0005-0000-0000-0000431A0000}"/>
    <cellStyle name="输出 3" xfId="1821" xr:uid="{00000000-0005-0000-0000-0000441A0000}"/>
    <cellStyle name="输出 3 2" xfId="5149" xr:uid="{00000000-0005-0000-0000-0000451A0000}"/>
    <cellStyle name="输出 3 3" xfId="3688" xr:uid="{00000000-0005-0000-0000-0000461A0000}"/>
    <cellStyle name="输出 3 4" xfId="6595" xr:uid="{00000000-0005-0000-0000-0000471A0000}"/>
    <cellStyle name="输出 3 5" xfId="2256" xr:uid="{00000000-0005-0000-0000-0000481A0000}"/>
    <cellStyle name="输出 4" xfId="6985" xr:uid="{00000000-0005-0000-0000-0000491A0000}"/>
    <cellStyle name="输入" xfId="1642" xr:uid="{00000000-0005-0000-0000-00004A1A0000}"/>
    <cellStyle name="输入 2" xfId="1643" xr:uid="{00000000-0005-0000-0000-00004B1A0000}"/>
    <cellStyle name="输入 2 2" xfId="5150" xr:uid="{00000000-0005-0000-0000-00004C1A0000}"/>
    <cellStyle name="输入 2 3" xfId="3691" xr:uid="{00000000-0005-0000-0000-00004D1A0000}"/>
    <cellStyle name="输入 2 4" xfId="5341" xr:uid="{00000000-0005-0000-0000-00004E1A0000}"/>
    <cellStyle name="输入 2 5" xfId="2257" xr:uid="{00000000-0005-0000-0000-00004F1A0000}"/>
    <cellStyle name="输入 3" xfId="1822" xr:uid="{00000000-0005-0000-0000-0000501A0000}"/>
    <cellStyle name="输入 3 2" xfId="5151" xr:uid="{00000000-0005-0000-0000-0000511A0000}"/>
    <cellStyle name="输入 3 3" xfId="3690" xr:uid="{00000000-0005-0000-0000-0000521A0000}"/>
    <cellStyle name="输入 3 4" xfId="6172" xr:uid="{00000000-0005-0000-0000-0000531A0000}"/>
    <cellStyle name="输入 3 5" xfId="2258" xr:uid="{00000000-0005-0000-0000-0000541A0000}"/>
    <cellStyle name="输入 4" xfId="6986" xr:uid="{00000000-0005-0000-0000-0000551A0000}"/>
    <cellStyle name="輸出 2" xfId="2259" xr:uid="{00000000-0005-0000-0000-0000561A0000}"/>
    <cellStyle name="輸出 2 2" xfId="6141" xr:uid="{00000000-0005-0000-0000-0000571A0000}"/>
    <cellStyle name="輸入 2" xfId="2260" xr:uid="{00000000-0005-0000-0000-0000581A0000}"/>
    <cellStyle name="輸入 2 2" xfId="6564" xr:uid="{00000000-0005-0000-0000-0000591A0000}"/>
    <cellStyle name="說明文字 2" xfId="2261" xr:uid="{00000000-0005-0000-0000-00005A1A0000}"/>
    <cellStyle name="說明文字 2 2" xfId="5301" xr:uid="{00000000-0005-0000-0000-00005B1A0000}"/>
    <cellStyle name="隨後的超連結" xfId="1644" xr:uid="{00000000-0005-0000-0000-00005C1A0000}"/>
    <cellStyle name="隨後的超連結 2" xfId="5152" xr:uid="{00000000-0005-0000-0000-00005D1A0000}"/>
    <cellStyle name="隨後的超連結 3" xfId="3692" xr:uid="{00000000-0005-0000-0000-00005E1A0000}"/>
    <cellStyle name="隨後的超連結 4" xfId="6594" xr:uid="{00000000-0005-0000-0000-00005F1A0000}"/>
    <cellStyle name="通貨 [0.00]_PERSONAL" xfId="1645" xr:uid="{00000000-0005-0000-0000-0000601A0000}"/>
    <cellStyle name="通貨_PERSONAL" xfId="1646" xr:uid="{00000000-0005-0000-0000-0000611A0000}"/>
    <cellStyle name="메모" xfId="1647" xr:uid="{00000000-0005-0000-0000-0000621A0000}"/>
    <cellStyle name="메모 2" xfId="5153" xr:uid="{00000000-0005-0000-0000-0000631A0000}"/>
    <cellStyle name="메모 3" xfId="3693" xr:uid="{00000000-0005-0000-0000-0000641A0000}"/>
    <cellStyle name="메모 4" xfId="6593" xr:uid="{00000000-0005-0000-0000-0000651A0000}"/>
    <cellStyle name="未定義" xfId="1648" xr:uid="{00000000-0005-0000-0000-0000661A0000}"/>
    <cellStyle name="未定義 2" xfId="5154" xr:uid="{00000000-0005-0000-0000-0000671A0000}"/>
    <cellStyle name="未定義 3" xfId="3694" xr:uid="{00000000-0005-0000-0000-0000681A0000}"/>
    <cellStyle name="未定義 4" xfId="5340" xr:uid="{00000000-0005-0000-0000-0000691A0000}"/>
    <cellStyle name="样式 1" xfId="1649" xr:uid="{00000000-0005-0000-0000-00006A1A0000}"/>
    <cellStyle name="样式 1 2" xfId="5155" xr:uid="{00000000-0005-0000-0000-00006B1A0000}"/>
    <cellStyle name="样式 1 3" xfId="3695" xr:uid="{00000000-0005-0000-0000-00006C1A0000}"/>
    <cellStyle name="样式 1 4" xfId="6171" xr:uid="{00000000-0005-0000-0000-00006D1A0000}"/>
    <cellStyle name="樣式 1" xfId="1650" xr:uid="{00000000-0005-0000-0000-00006E1A0000}"/>
    <cellStyle name="樣式 1 2" xfId="1651" xr:uid="{00000000-0005-0000-0000-00006F1A0000}"/>
    <cellStyle name="樣式 1 2 2" xfId="2262" xr:uid="{00000000-0005-0000-0000-0000701A0000}"/>
    <cellStyle name="樣式 1 2 2 2" xfId="6170" xr:uid="{00000000-0005-0000-0000-0000711A0000}"/>
    <cellStyle name="樣式 1 2 3" xfId="5157" xr:uid="{00000000-0005-0000-0000-0000721A0000}"/>
    <cellStyle name="樣式 1 2 4" xfId="3697" xr:uid="{00000000-0005-0000-0000-0000731A0000}"/>
    <cellStyle name="樣式 1 2 5" xfId="5339" xr:uid="{00000000-0005-0000-0000-0000741A0000}"/>
    <cellStyle name="樣式 1 3" xfId="1652" xr:uid="{00000000-0005-0000-0000-0000751A0000}"/>
    <cellStyle name="樣式 1 3 2" xfId="5158" xr:uid="{00000000-0005-0000-0000-0000761A0000}"/>
    <cellStyle name="樣式 1 3 3" xfId="3698" xr:uid="{00000000-0005-0000-0000-0000771A0000}"/>
    <cellStyle name="樣式 1 3 4" xfId="6591" xr:uid="{00000000-0005-0000-0000-0000781A0000}"/>
    <cellStyle name="樣式 1 4" xfId="5156" xr:uid="{00000000-0005-0000-0000-0000791A0000}"/>
    <cellStyle name="樣式 1 5" xfId="3696" xr:uid="{00000000-0005-0000-0000-00007A1A0000}"/>
    <cellStyle name="樣式 1 6" xfId="6592" xr:uid="{00000000-0005-0000-0000-00007B1A0000}"/>
    <cellStyle name="樣式 2" xfId="1653" xr:uid="{00000000-0005-0000-0000-00007C1A0000}"/>
    <cellStyle name="樣式 2 2" xfId="5159" xr:uid="{00000000-0005-0000-0000-00007D1A0000}"/>
    <cellStyle name="樣式 2 3" xfId="3699" xr:uid="{00000000-0005-0000-0000-00007E1A0000}"/>
    <cellStyle name="樣式 2 4" xfId="5338" xr:uid="{00000000-0005-0000-0000-00007F1A0000}"/>
    <cellStyle name="一般 10" xfId="1654" xr:uid="{00000000-0005-0000-0000-0000801A0000}"/>
    <cellStyle name="一般 10 2" xfId="5160" xr:uid="{00000000-0005-0000-0000-0000811A0000}"/>
    <cellStyle name="一般 10 3" xfId="3700" xr:uid="{00000000-0005-0000-0000-0000821A0000}"/>
    <cellStyle name="一般 10 4" xfId="6169" xr:uid="{00000000-0005-0000-0000-0000831A0000}"/>
    <cellStyle name="一般 19" xfId="6988" xr:uid="{00000000-0005-0000-0000-0000841A0000}"/>
    <cellStyle name="一般 2" xfId="1655" xr:uid="{00000000-0005-0000-0000-0000851A0000}"/>
    <cellStyle name="一般 2 10" xfId="2263" xr:uid="{00000000-0005-0000-0000-0000861A0000}"/>
    <cellStyle name="一般 2 10 2" xfId="5318" xr:uid="{00000000-0005-0000-0000-0000871A0000}"/>
    <cellStyle name="一般 2 11" xfId="6590" xr:uid="{00000000-0005-0000-0000-0000881A0000}"/>
    <cellStyle name="一般 2 12" xfId="6946" xr:uid="{00000000-0005-0000-0000-0000891A0000}"/>
    <cellStyle name="一般 2 13" xfId="1843" xr:uid="{00000000-0005-0000-0000-00008A1A0000}"/>
    <cellStyle name="一般 2 2" xfId="1656" xr:uid="{00000000-0005-0000-0000-00008B1A0000}"/>
    <cellStyle name="一般 2 2 2" xfId="1657" xr:uid="{00000000-0005-0000-0000-00008C1A0000}"/>
    <cellStyle name="一般 2 2 2 2" xfId="5162" xr:uid="{00000000-0005-0000-0000-00008D1A0000}"/>
    <cellStyle name="一般 2 2 2 3" xfId="3703" xr:uid="{00000000-0005-0000-0000-00008E1A0000}"/>
    <cellStyle name="一般 2 2 2 4" xfId="5336" xr:uid="{00000000-0005-0000-0000-00008F1A0000}"/>
    <cellStyle name="一般 2 2 2 5" xfId="2264" xr:uid="{00000000-0005-0000-0000-0000901A0000}"/>
    <cellStyle name="一般 2 2 3" xfId="2265" xr:uid="{00000000-0005-0000-0000-0000911A0000}"/>
    <cellStyle name="一般 2 2 3 2" xfId="5335" xr:uid="{00000000-0005-0000-0000-0000921A0000}"/>
    <cellStyle name="一般 2 2 4" xfId="2266" xr:uid="{00000000-0005-0000-0000-0000931A0000}"/>
    <cellStyle name="一般 2 2 4 2" xfId="5334" xr:uid="{00000000-0005-0000-0000-0000941A0000}"/>
    <cellStyle name="一般 2 2 5" xfId="5161" xr:uid="{00000000-0005-0000-0000-0000951A0000}"/>
    <cellStyle name="一般 2 2 6" xfId="3702" xr:uid="{00000000-0005-0000-0000-0000961A0000}"/>
    <cellStyle name="一般 2 2 7" xfId="5337" xr:uid="{00000000-0005-0000-0000-0000971A0000}"/>
    <cellStyle name="一般 2 3" xfId="1658" xr:uid="{00000000-0005-0000-0000-0000981A0000}"/>
    <cellStyle name="一般 2 3 2" xfId="5163" xr:uid="{00000000-0005-0000-0000-0000991A0000}"/>
    <cellStyle name="一般 2 3 3" xfId="3704" xr:uid="{00000000-0005-0000-0000-00009A1A0000}"/>
    <cellStyle name="一般 2 3 4" xfId="5333" xr:uid="{00000000-0005-0000-0000-00009B1A0000}"/>
    <cellStyle name="一般 2 3 5" xfId="2267" xr:uid="{00000000-0005-0000-0000-00009C1A0000}"/>
    <cellStyle name="一般 2 4" xfId="1659" xr:uid="{00000000-0005-0000-0000-00009D1A0000}"/>
    <cellStyle name="一般 2 4 2" xfId="5164" xr:uid="{00000000-0005-0000-0000-00009E1A0000}"/>
    <cellStyle name="一般 2 4 3" xfId="3705" xr:uid="{00000000-0005-0000-0000-00009F1A0000}"/>
    <cellStyle name="一般 2 4 4" xfId="5332" xr:uid="{00000000-0005-0000-0000-0000A01A0000}"/>
    <cellStyle name="一般 2 4 5" xfId="2268" xr:uid="{00000000-0005-0000-0000-0000A11A0000}"/>
    <cellStyle name="一般 2 5" xfId="2269" xr:uid="{00000000-0005-0000-0000-0000A21A0000}"/>
    <cellStyle name="一般 2 5 2" xfId="5331" xr:uid="{00000000-0005-0000-0000-0000A31A0000}"/>
    <cellStyle name="一般 2 6" xfId="2270" xr:uid="{00000000-0005-0000-0000-0000A41A0000}"/>
    <cellStyle name="一般 2 6 2" xfId="5165" xr:uid="{00000000-0005-0000-0000-0000A51A0000}"/>
    <cellStyle name="一般 2 6 3" xfId="3701" xr:uid="{00000000-0005-0000-0000-0000A61A0000}"/>
    <cellStyle name="一般 2 6 4" xfId="6167" xr:uid="{00000000-0005-0000-0000-0000A71A0000}"/>
    <cellStyle name="一般 2 7" xfId="2271" xr:uid="{00000000-0005-0000-0000-0000A81A0000}"/>
    <cellStyle name="一般 2 7 2" xfId="6588" xr:uid="{00000000-0005-0000-0000-0000A91A0000}"/>
    <cellStyle name="一般 2 8" xfId="2272" xr:uid="{00000000-0005-0000-0000-0000AA1A0000}"/>
    <cellStyle name="一般 2 8 2" xfId="6168" xr:uid="{00000000-0005-0000-0000-0000AB1A0000}"/>
    <cellStyle name="一般 2 9" xfId="2273" xr:uid="{00000000-0005-0000-0000-0000AC1A0000}"/>
    <cellStyle name="一般 2 9 2" xfId="6589" xr:uid="{00000000-0005-0000-0000-0000AD1A0000}"/>
    <cellStyle name="一般 2_R008 JGP Team list_20100810" xfId="1660" xr:uid="{00000000-0005-0000-0000-0000AE1A0000}"/>
    <cellStyle name="一般 3" xfId="1661" xr:uid="{00000000-0005-0000-0000-0000AF1A0000}"/>
    <cellStyle name="一般 3 10" xfId="1844" xr:uid="{00000000-0005-0000-0000-0000B01A0000}"/>
    <cellStyle name="一般 3 2" xfId="1662" xr:uid="{00000000-0005-0000-0000-0000B11A0000}"/>
    <cellStyle name="一般 3 2 2" xfId="2274" xr:uid="{00000000-0005-0000-0000-0000B21A0000}"/>
    <cellStyle name="一般 3 2 2 2" xfId="5166" xr:uid="{00000000-0005-0000-0000-0000B31A0000}"/>
    <cellStyle name="一般 3 2 2 3" xfId="3748" xr:uid="{00000000-0005-0000-0000-0000B41A0000}"/>
    <cellStyle name="一般 3 2 2 4" xfId="6586" xr:uid="{00000000-0005-0000-0000-0000B51A0000}"/>
    <cellStyle name="一般 3 2 3" xfId="3707" xr:uid="{00000000-0005-0000-0000-0000B61A0000}"/>
    <cellStyle name="一般 3 2 4" xfId="6165" xr:uid="{00000000-0005-0000-0000-0000B71A0000}"/>
    <cellStyle name="一般 3 2 5" xfId="1847" xr:uid="{00000000-0005-0000-0000-0000B81A0000}"/>
    <cellStyle name="一般 3 3" xfId="1663" xr:uid="{00000000-0005-0000-0000-0000B91A0000}"/>
    <cellStyle name="一般 3 3 2" xfId="5167" xr:uid="{00000000-0005-0000-0000-0000BA1A0000}"/>
    <cellStyle name="一般 3 3 3" xfId="3708" xr:uid="{00000000-0005-0000-0000-0000BB1A0000}"/>
    <cellStyle name="一般 3 3 4" xfId="6166" xr:uid="{00000000-0005-0000-0000-0000BC1A0000}"/>
    <cellStyle name="一般 3 3 5" xfId="2275" xr:uid="{00000000-0005-0000-0000-0000BD1A0000}"/>
    <cellStyle name="一般 3 4" xfId="2276" xr:uid="{00000000-0005-0000-0000-0000BE1A0000}"/>
    <cellStyle name="一般 3 4 2" xfId="5168" xr:uid="{00000000-0005-0000-0000-0000BF1A0000}"/>
    <cellStyle name="一般 3 4 3" xfId="3751" xr:uid="{00000000-0005-0000-0000-0000C01A0000}"/>
    <cellStyle name="一般 3 4 4" xfId="6587" xr:uid="{00000000-0005-0000-0000-0000C11A0000}"/>
    <cellStyle name="一般 3 5" xfId="2277" xr:uid="{00000000-0005-0000-0000-0000C21A0000}"/>
    <cellStyle name="一般 3 5 2" xfId="5169" xr:uid="{00000000-0005-0000-0000-0000C31A0000}"/>
    <cellStyle name="一般 3 5 3" xfId="3706" xr:uid="{00000000-0005-0000-0000-0000C41A0000}"/>
    <cellStyle name="一般 3 5 4" xfId="5329" xr:uid="{00000000-0005-0000-0000-0000C51A0000}"/>
    <cellStyle name="一般 3 6" xfId="2278" xr:uid="{00000000-0005-0000-0000-0000C61A0000}"/>
    <cellStyle name="一般 3 6 2" xfId="5328" xr:uid="{00000000-0005-0000-0000-0000C71A0000}"/>
    <cellStyle name="一般 3 7" xfId="2279" xr:uid="{00000000-0005-0000-0000-0000C81A0000}"/>
    <cellStyle name="一般 3 7 2" xfId="6163" xr:uid="{00000000-0005-0000-0000-0000C91A0000}"/>
    <cellStyle name="一般 3 8" xfId="2280" xr:uid="{00000000-0005-0000-0000-0000CA1A0000}"/>
    <cellStyle name="一般 3 8 2" xfId="6575" xr:uid="{00000000-0005-0000-0000-0000CB1A0000}"/>
    <cellStyle name="一般 3 9" xfId="5330" xr:uid="{00000000-0005-0000-0000-0000CC1A0000}"/>
    <cellStyle name="一般 4" xfId="1664" xr:uid="{00000000-0005-0000-0000-0000CD1A0000}"/>
    <cellStyle name="一般 4 2" xfId="1665" xr:uid="{00000000-0005-0000-0000-0000CE1A0000}"/>
    <cellStyle name="一般 4 2 2" xfId="5171" xr:uid="{00000000-0005-0000-0000-0000CF1A0000}"/>
    <cellStyle name="一般 4 2 3" xfId="3710" xr:uid="{00000000-0005-0000-0000-0000D01A0000}"/>
    <cellStyle name="一般 4 2 4" xfId="6164" xr:uid="{00000000-0005-0000-0000-0000D11A0000}"/>
    <cellStyle name="一般 4 3" xfId="5170" xr:uid="{00000000-0005-0000-0000-0000D21A0000}"/>
    <cellStyle name="一般 4 4" xfId="3709" xr:uid="{00000000-0005-0000-0000-0000D31A0000}"/>
    <cellStyle name="一般 4 5" xfId="6584" xr:uid="{00000000-0005-0000-0000-0000D41A0000}"/>
    <cellStyle name="一般 5" xfId="1666" xr:uid="{00000000-0005-0000-0000-0000D51A0000}"/>
    <cellStyle name="一般 5 2" xfId="5172" xr:uid="{00000000-0005-0000-0000-0000D61A0000}"/>
    <cellStyle name="一般 5 3" xfId="3711" xr:uid="{00000000-0005-0000-0000-0000D71A0000}"/>
    <cellStyle name="一般 5 4" xfId="6585" xr:uid="{00000000-0005-0000-0000-0000D81A0000}"/>
    <cellStyle name="一般 6" xfId="1667" xr:uid="{00000000-0005-0000-0000-0000D91A0000}"/>
    <cellStyle name="一般 6 2" xfId="5173" xr:uid="{00000000-0005-0000-0000-0000DA1A0000}"/>
    <cellStyle name="一般 6 3" xfId="3712" xr:uid="{00000000-0005-0000-0000-0000DB1A0000}"/>
    <cellStyle name="一般 6 4" xfId="5327" xr:uid="{00000000-0005-0000-0000-0000DC1A0000}"/>
    <cellStyle name="一般 7" xfId="1668" xr:uid="{00000000-0005-0000-0000-0000DD1A0000}"/>
    <cellStyle name="一般 7 2" xfId="5174" xr:uid="{00000000-0005-0000-0000-0000DE1A0000}"/>
    <cellStyle name="一般 7 3" xfId="3713" xr:uid="{00000000-0005-0000-0000-0000DF1A0000}"/>
    <cellStyle name="一般 7 4" xfId="5326" xr:uid="{00000000-0005-0000-0000-0000E01A0000}"/>
    <cellStyle name="一般 8" xfId="1669" xr:uid="{00000000-0005-0000-0000-0000E11A0000}"/>
    <cellStyle name="一般 8 2" xfId="5175" xr:uid="{00000000-0005-0000-0000-0000E21A0000}"/>
    <cellStyle name="一般 8 3" xfId="3714" xr:uid="{00000000-0005-0000-0000-0000E31A0000}"/>
    <cellStyle name="一般 8 4" xfId="6162" xr:uid="{00000000-0005-0000-0000-0000E41A0000}"/>
    <cellStyle name="一般 9" xfId="1670" xr:uid="{00000000-0005-0000-0000-0000E51A0000}"/>
    <cellStyle name="一般 9 2" xfId="5176" xr:uid="{00000000-0005-0000-0000-0000E61A0000}"/>
    <cellStyle name="一般 9 3" xfId="3715" xr:uid="{00000000-0005-0000-0000-0000E71A0000}"/>
    <cellStyle name="一般 9 4" xfId="6583" xr:uid="{00000000-0005-0000-0000-0000E81A0000}"/>
    <cellStyle name="믅됞 [0.00]_PRODUCT DETAIL Q1" xfId="1671" xr:uid="{00000000-0005-0000-0000-0000E91A0000}"/>
    <cellStyle name="믅됞_PRODUCT DETAIL Q1" xfId="1672" xr:uid="{00000000-0005-0000-0000-0000EA1A0000}"/>
    <cellStyle name="백분율 2" xfId="1673" xr:uid="{00000000-0005-0000-0000-0000EB1A0000}"/>
    <cellStyle name="백분율_HOBONG" xfId="1674" xr:uid="{00000000-0005-0000-0000-0000EC1A0000}"/>
    <cellStyle name="中等 2" xfId="1675" xr:uid="{00000000-0005-0000-0000-0000ED1A0000}"/>
    <cellStyle name="中等 2 2" xfId="5177" xr:uid="{00000000-0005-0000-0000-0000EE1A0000}"/>
    <cellStyle name="中等 2 3" xfId="3716" xr:uid="{00000000-0005-0000-0000-0000EF1A0000}"/>
    <cellStyle name="中等 2 4" xfId="6160" xr:uid="{00000000-0005-0000-0000-0000F01A0000}"/>
    <cellStyle name="보통" xfId="1676" xr:uid="{00000000-0005-0000-0000-0000F11A0000}"/>
    <cellStyle name="보통 2" xfId="5178" xr:uid="{00000000-0005-0000-0000-0000F21A0000}"/>
    <cellStyle name="보통 3" xfId="3717" xr:uid="{00000000-0005-0000-0000-0000F31A0000}"/>
    <cellStyle name="보통 4" xfId="6581" xr:uid="{00000000-0005-0000-0000-0000F41A0000}"/>
    <cellStyle name="注?" xfId="1677" xr:uid="{00000000-0005-0000-0000-0000F51A0000}"/>
    <cellStyle name="注? 2" xfId="5179" xr:uid="{00000000-0005-0000-0000-0000F61A0000}"/>
    <cellStyle name="注? 3" xfId="3718" xr:uid="{00000000-0005-0000-0000-0000F71A0000}"/>
    <cellStyle name="注? 4" xfId="6161" xr:uid="{00000000-0005-0000-0000-0000F81A0000}"/>
    <cellStyle name="注释" xfId="1678" xr:uid="{00000000-0005-0000-0000-0000F91A0000}"/>
    <cellStyle name="注释 2" xfId="1826" xr:uid="{00000000-0005-0000-0000-0000FA1A0000}"/>
    <cellStyle name="注释 2 2" xfId="5180" xr:uid="{00000000-0005-0000-0000-0000FB1A0000}"/>
    <cellStyle name="注释 2 3" xfId="3719" xr:uid="{00000000-0005-0000-0000-0000FC1A0000}"/>
    <cellStyle name="注释 2 4" xfId="6582" xr:uid="{00000000-0005-0000-0000-0000FD1A0000}"/>
    <cellStyle name="注释 2 5" xfId="2292" xr:uid="{00000000-0005-0000-0000-0000FE1A0000}"/>
    <cellStyle name="注释 3" xfId="2293" xr:uid="{00000000-0005-0000-0000-0000FF1A0000}"/>
    <cellStyle name="注释 3 2" xfId="5325" xr:uid="{00000000-0005-0000-0000-0000001B0000}"/>
    <cellStyle name="注释 4" xfId="6987" xr:uid="{00000000-0005-0000-0000-0000011B0000}"/>
    <cellStyle name="뷭?_BOOKSHIP" xfId="1679" xr:uid="{00000000-0005-0000-0000-0000021B0000}"/>
    <cellStyle name="설명 텍스트" xfId="1680" xr:uid="{00000000-0005-0000-0000-0000031B0000}"/>
    <cellStyle name="설명 텍스트 2" xfId="5181" xr:uid="{00000000-0005-0000-0000-0000041B0000}"/>
    <cellStyle name="설명 텍스트 3" xfId="3720" xr:uid="{00000000-0005-0000-0000-0000051B0000}"/>
    <cellStyle name="설명 텍스트 4" xfId="6158" xr:uid="{00000000-0005-0000-0000-0000061B0000}"/>
    <cellStyle name="셀 확인" xfId="1681" xr:uid="{00000000-0005-0000-0000-0000071B0000}"/>
    <cellStyle name="셀 확인 2" xfId="5182" xr:uid="{00000000-0005-0000-0000-0000081B0000}"/>
    <cellStyle name="셀 확인 3" xfId="3721" xr:uid="{00000000-0005-0000-0000-0000091B0000}"/>
    <cellStyle name="셀 확인 4" xfId="6579" xr:uid="{00000000-0005-0000-0000-00000A1B0000}"/>
    <cellStyle name="스타일 1" xfId="1682" xr:uid="{00000000-0005-0000-0000-00000B1B0000}"/>
    <cellStyle name="스타일 1 2" xfId="5183" xr:uid="{00000000-0005-0000-0000-00000C1B0000}"/>
    <cellStyle name="스타일 1 3" xfId="3722" xr:uid="{00000000-0005-0000-0000-00000D1B0000}"/>
    <cellStyle name="스타일 1 4" xfId="6159" xr:uid="{00000000-0005-0000-0000-00000E1B0000}"/>
    <cellStyle name="연결된 셀" xfId="1683" xr:uid="{00000000-0005-0000-0000-00000F1B0000}"/>
    <cellStyle name="연결된 셀 2" xfId="5184" xr:uid="{00000000-0005-0000-0000-0000101B0000}"/>
    <cellStyle name="연결된 셀 3" xfId="3723" xr:uid="{00000000-0005-0000-0000-0000111B0000}"/>
    <cellStyle name="연결된 셀 4" xfId="6580" xr:uid="{00000000-0005-0000-0000-0000121B0000}"/>
    <cellStyle name="요약" xfId="1684" xr:uid="{00000000-0005-0000-0000-0000131B0000}"/>
    <cellStyle name="요약 2" xfId="5185" xr:uid="{00000000-0005-0000-0000-0000141B0000}"/>
    <cellStyle name="요약 3" xfId="3724" xr:uid="{00000000-0005-0000-0000-0000151B0000}"/>
    <cellStyle name="요약 4" xfId="5324" xr:uid="{00000000-0005-0000-0000-0000161B0000}"/>
    <cellStyle name="입력" xfId="1685" xr:uid="{00000000-0005-0000-0000-0000171B0000}"/>
    <cellStyle name="입력 2" xfId="5186" xr:uid="{00000000-0005-0000-0000-0000181B0000}"/>
    <cellStyle name="입력 3" xfId="3725" xr:uid="{00000000-0005-0000-0000-0000191B0000}"/>
    <cellStyle name="입력 4" xfId="5323" xr:uid="{00000000-0005-0000-0000-00001A1B0000}"/>
    <cellStyle name="제목" xfId="1686" xr:uid="{00000000-0005-0000-0000-00001B1B0000}"/>
    <cellStyle name="제목 1" xfId="1687" xr:uid="{00000000-0005-0000-0000-00001C1B0000}"/>
    <cellStyle name="제목 1 2" xfId="5188" xr:uid="{00000000-0005-0000-0000-00001D1B0000}"/>
    <cellStyle name="제목 1 3" xfId="3727" xr:uid="{00000000-0005-0000-0000-00001E1B0000}"/>
    <cellStyle name="제목 1 4" xfId="6578" xr:uid="{00000000-0005-0000-0000-00001F1B0000}"/>
    <cellStyle name="제목 2" xfId="1688" xr:uid="{00000000-0005-0000-0000-0000201B0000}"/>
    <cellStyle name="제목 2 2" xfId="5189" xr:uid="{00000000-0005-0000-0000-0000211B0000}"/>
    <cellStyle name="제목 2 3" xfId="3728" xr:uid="{00000000-0005-0000-0000-0000221B0000}"/>
    <cellStyle name="제목 2 4" xfId="5322" xr:uid="{00000000-0005-0000-0000-0000231B0000}"/>
    <cellStyle name="제목 3" xfId="1689" xr:uid="{00000000-0005-0000-0000-0000241B0000}"/>
    <cellStyle name="제목 3 2" xfId="5190" xr:uid="{00000000-0005-0000-0000-0000251B0000}"/>
    <cellStyle name="제목 3 3" xfId="3729" xr:uid="{00000000-0005-0000-0000-0000261B0000}"/>
    <cellStyle name="제목 3 4" xfId="5321" xr:uid="{00000000-0005-0000-0000-0000271B0000}"/>
    <cellStyle name="제목 4" xfId="1690" xr:uid="{00000000-0005-0000-0000-0000281B0000}"/>
    <cellStyle name="제목 4 2" xfId="5191" xr:uid="{00000000-0005-0000-0000-0000291B0000}"/>
    <cellStyle name="제목 4 3" xfId="3730" xr:uid="{00000000-0005-0000-0000-00002A1B0000}"/>
    <cellStyle name="제목 4 4" xfId="5320" xr:uid="{00000000-0005-0000-0000-00002B1B0000}"/>
    <cellStyle name="제목 5" xfId="5187" xr:uid="{00000000-0005-0000-0000-00002C1B0000}"/>
    <cellStyle name="제목 6" xfId="3726" xr:uid="{00000000-0005-0000-0000-00002D1B0000}"/>
    <cellStyle name="제목 7" xfId="6157" xr:uid="{00000000-0005-0000-0000-00002E1B0000}"/>
    <cellStyle name="좋음" xfId="1691" xr:uid="{00000000-0005-0000-0000-00002F1B0000}"/>
    <cellStyle name="좋음 2" xfId="5192" xr:uid="{00000000-0005-0000-0000-0000301B0000}"/>
    <cellStyle name="좋음 3" xfId="3731" xr:uid="{00000000-0005-0000-0000-0000311B0000}"/>
    <cellStyle name="좋음 4" xfId="6156" xr:uid="{00000000-0005-0000-0000-0000321B0000}"/>
    <cellStyle name="출력" xfId="1692" xr:uid="{00000000-0005-0000-0000-0000331B0000}"/>
    <cellStyle name="출력 2" xfId="5193" xr:uid="{00000000-0005-0000-0000-0000341B0000}"/>
    <cellStyle name="출력 3" xfId="3732" xr:uid="{00000000-0005-0000-0000-0000351B0000}"/>
    <cellStyle name="출력 4" xfId="6577" xr:uid="{00000000-0005-0000-0000-0000361B0000}"/>
    <cellStyle name="콤마 [0]_1202" xfId="1693" xr:uid="{00000000-0005-0000-0000-0000371B0000}"/>
    <cellStyle name="콤마_1202" xfId="1694" xr:uid="{00000000-0005-0000-0000-0000381B0000}"/>
    <cellStyle name="통화 [0]_1202" xfId="1695" xr:uid="{00000000-0005-0000-0000-0000391B0000}"/>
    <cellStyle name="통화_1202" xfId="1696" xr:uid="{00000000-0005-0000-0000-00003A1B0000}"/>
    <cellStyle name="표준 2" xfId="1697" xr:uid="{00000000-0005-0000-0000-00003B1B0000}"/>
    <cellStyle name="표준 2 2" xfId="5195" xr:uid="{00000000-0005-0000-0000-00003C1B0000}"/>
    <cellStyle name="표준 2 3" xfId="3733" xr:uid="{00000000-0005-0000-0000-00003D1B0000}"/>
    <cellStyle name="표준 2 4" xfId="5319" xr:uid="{00000000-0005-0000-0000-00003E1B0000}"/>
    <cellStyle name="표준 3" xfId="1698" xr:uid="{00000000-0005-0000-0000-00003F1B0000}"/>
    <cellStyle name="표준 3 2" xfId="5196" xr:uid="{00000000-0005-0000-0000-0000401B0000}"/>
    <cellStyle name="표준 3 3" xfId="3734" xr:uid="{00000000-0005-0000-0000-0000411B0000}"/>
    <cellStyle name="표준 3 4" xfId="6154" xr:uid="{00000000-0005-0000-0000-0000421B0000}"/>
    <cellStyle name="표준 4" xfId="1699" xr:uid="{00000000-0005-0000-0000-0000431B0000}"/>
    <cellStyle name="표준 4 2" xfId="5197" xr:uid="{00000000-0005-0000-0000-0000441B0000}"/>
    <cellStyle name="표준 4 3" xfId="3735" xr:uid="{00000000-0005-0000-0000-0000451B0000}"/>
    <cellStyle name="표준 4 4" xfId="6576" xr:uid="{00000000-0005-0000-0000-0000461B0000}"/>
    <cellStyle name="표준_(Wooshin)Axis_Progrem Responsible" xfId="1700" xr:uid="{00000000-0005-0000-0000-0000471B0000}"/>
    <cellStyle name="하이퍼링크 2" xfId="1701" xr:uid="{00000000-0005-0000-0000-0000481B0000}"/>
    <cellStyle name="하이퍼링크 2 2" xfId="5198" xr:uid="{00000000-0005-0000-0000-0000491B0000}"/>
    <cellStyle name="하이퍼링크 2 3" xfId="3736" xr:uid="{00000000-0005-0000-0000-00004A1B0000}"/>
    <cellStyle name="하이퍼링크 2 4" xfId="6155" xr:uid="{00000000-0005-0000-0000-00004B1B0000}"/>
    <cellStyle name="하이퍼링크_Selene_mechset_v1.2" xfId="1702" xr:uid="{00000000-0005-0000-0000-00004C1B0000}"/>
  </cellStyles>
  <dxfs count="5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9.xml"/><Relationship Id="rId39" Type="http://schemas.openxmlformats.org/officeDocument/2006/relationships/externalLink" Target="externalLinks/externalLink3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4.xml"/><Relationship Id="rId34" Type="http://schemas.openxmlformats.org/officeDocument/2006/relationships/externalLink" Target="externalLinks/externalLink27.xml"/><Relationship Id="rId42" Type="http://schemas.openxmlformats.org/officeDocument/2006/relationships/externalLink" Target="externalLinks/externalLink35.xml"/><Relationship Id="rId47" Type="http://schemas.openxmlformats.org/officeDocument/2006/relationships/externalLink" Target="externalLinks/externalLink40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18.xml"/><Relationship Id="rId33" Type="http://schemas.openxmlformats.org/officeDocument/2006/relationships/externalLink" Target="externalLinks/externalLink26.xml"/><Relationship Id="rId38" Type="http://schemas.openxmlformats.org/officeDocument/2006/relationships/externalLink" Target="externalLinks/externalLink31.xml"/><Relationship Id="rId46" Type="http://schemas.openxmlformats.org/officeDocument/2006/relationships/externalLink" Target="externalLinks/externalLink3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2.xml"/><Relationship Id="rId41" Type="http://schemas.openxmlformats.org/officeDocument/2006/relationships/externalLink" Target="externalLinks/externalLink3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externalLink" Target="externalLinks/externalLink17.xml"/><Relationship Id="rId32" Type="http://schemas.openxmlformats.org/officeDocument/2006/relationships/externalLink" Target="externalLinks/externalLink25.xml"/><Relationship Id="rId37" Type="http://schemas.openxmlformats.org/officeDocument/2006/relationships/externalLink" Target="externalLinks/externalLink30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externalLink" Target="externalLinks/externalLink16.xml"/><Relationship Id="rId28" Type="http://schemas.openxmlformats.org/officeDocument/2006/relationships/externalLink" Target="externalLinks/externalLink21.xml"/><Relationship Id="rId36" Type="http://schemas.openxmlformats.org/officeDocument/2006/relationships/externalLink" Target="externalLinks/externalLink29.xml"/><Relationship Id="rId49" Type="http://schemas.openxmlformats.org/officeDocument/2006/relationships/externalLink" Target="externalLinks/externalLink42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31" Type="http://schemas.openxmlformats.org/officeDocument/2006/relationships/externalLink" Target="externalLinks/externalLink24.xml"/><Relationship Id="rId44" Type="http://schemas.openxmlformats.org/officeDocument/2006/relationships/externalLink" Target="externalLinks/externalLink37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externalLink" Target="externalLinks/externalLink15.xml"/><Relationship Id="rId27" Type="http://schemas.openxmlformats.org/officeDocument/2006/relationships/externalLink" Target="externalLinks/externalLink20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43" Type="http://schemas.openxmlformats.org/officeDocument/2006/relationships/externalLink" Target="externalLinks/externalLink36.xml"/><Relationship Id="rId48" Type="http://schemas.openxmlformats.org/officeDocument/2006/relationships/externalLink" Target="externalLinks/externalLink41.xml"/><Relationship Id="rId8" Type="http://schemas.openxmlformats.org/officeDocument/2006/relationships/externalLink" Target="externalLinks/externalLink1.xml"/><Relationship Id="rId51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duction%20Schedules\Celestica%20Dallas\Production%20Plans\CLS%20Dallas%20May%2008%20Supply%20Plan%20Apr%201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oduction%20Schedules\Celestica%20Dallas\Production%20Plans\CLS%20Dallas%20May%2008%20Supply%20Plan%20Apr%201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jgp\sys\IE\WN\GPTWORK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GuP2\AppData\Local\Microsoft\Windows\Temporary%20Internet%20Files\Content.Outlook\RS2DL0WQ\&#38928;&#20272;&#21152;&#24037;&#29986;&#33021;&#36000;&#33655;(&#22235;&#23395;)200406-2005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5se905\DOCUME~1\ll_lee\LOCALS~1\Temp\notesE8DBF2\DOCUME~1\WinXP\LOCALS~1\Temp\notesE1EF34\My%20Documents\&#29986;&#33021;&#36000;&#33655;\&#38928;&#20272;&#25104;&#22411;&#29986;&#33021;&#36000;&#33655;(&#22235;&#23395;)200408-20050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5se905\DOCUME~1\ll_lee\LOCALS~1\Temp\notesE8DBF2\DOCUME~1\WinXP\LOCALS~1\Temp\notesE1EF34\My%20Documents\&#29986;&#33021;&#36000;&#33655;\&#38928;&#20272;&#21152;&#24037;&#29986;&#33021;&#36000;&#33655;(&#22235;&#23395;)200408-2005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zhengj1\Downloads\Input_BU_Capex%20-%20Q4_4.2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!mat\CapModels\Nokia\Current\WCapacity-NokiaSMTGuad%2010-21-0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P2/AppData/Local/Microsoft/Windows/Temporary%20Internet%20Files/Content.Outlook/RS2DL0WQ/&#19981;&#33391;&#32113;&#35336;(2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spubv01\!general\!management\Weekly_report\2009\92%20November\MPC%20Weekly%20Indicator%20Template_1130(use%20this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duction%20Schedules\Supply%20Plans\2004OCT6GLOBALSUPPLYwith%20graph%2004101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3SE007\CDM\Temp\Temporary%20Internet%20Files\OLK1A3\MPC%20Forecast%20Template_B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GuP2\AppData\Local\Microsoft\Windows\Temporary%20Internet%20Files\Content.Outlook\RS2DL0WQ\MPC%20Forecast%20Template_Eindhoven-philip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3fs02\Sales%20Engineering-RIM\Cecilia&#25991;&#20214;\Actual\0812\MPC%20Actual%20Input%20GP%20Template_upload081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oungs/Local%20Settings/Temporary%20Internet%20Files/OLK65/Weekly_Indicator_Template-09xx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!management\Weekly_report\2009\9%20September\MPC%20Weekly%20Indicator%20Template_092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!management\Weekly_report\2010\3%20March\MPC%20Weekly%20Indicator%20Template_0322-RIM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duction%20Schedules\Supply%20Plans\DRAFT%202008%20FEB%20GLOBAL%20SUPPLY%20PLAN%202008020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mpass.mot.com/Profiles/w14851/Local%20Settings/Temporary%20Internet%20Files/OLKE6/Profiles/e11447/Local%20Settings/Temporary%20Internet%20Files/OLK7F/Asia%20MRP%20Loading%20Plan%20Yr2003%20Apr%20v4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5se905\DOCUME~1\ll_lee\LOCALS~1\Temp\notesE8DBF2\DOCUME~1\WinXP\LOCALS~1\Temp\notesE1EF34\My%20Documents\&#27298;&#35342;&#22577;&#21578;(&#20521;&#24609;)\&#21934;&#20301;&#27298;&#35342;&#22577;&#21578;%20(2)\WINNT\Temp\&#38928;&#20272;&#25104;&#22411;&#29986;&#33021;&#36000;&#33655;(&#22235;&#23395;)200406-2005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aty.idv.tw/WINDOWS/Temporary%20Internet%20Files/OLK104/Calender%202004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ChangH2\Local%20Settings\Temporary%20Internet%20Files\Content.Outlook\BPOQRTAI\Mob_LT_rep_v20%2006%20-%20Master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1fs01\nokia%20team\Maxi\antenna%20ass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5.56.144\ac\JEREMY\CREAF\Q4%20results%20Thric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5se905\Documents%20and%20Settings\chenc77\My%20Documents\Downloads\data\Jasmine%20Lu\industry\SES\Creaf\3Q98_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epartments\D-Cover\weekly%20report\P&#233;cs%20D-cover%20report%20W27-200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rv152\Coronado\DOCUME~1\f2808741\LOCALS~1\Temp\notesE1EF34\Bom\MD5023BOMKX0603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1fs01\nokia%20team\Rhona\Program%20Management\Monthly%20Programs%20Summary\200704%20Monthly%20Program%20Summary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ua3\Downloads\Diecut%20Q4%20Lock%20-%20Part%20Status%20update%205%20July%202013%2011-2013.7.25_Rella%20(1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East%20--%200600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file01\nokia\ME\Casing\Eitri%20project\Quote\IE_Shelby_Hinge-Lid%20Assy_070307_Rev.1_V700k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cal%20data\FY10%20Mobility\Q3\WI\wk5\!WI-05%20Mobility%20Q3FY10%2004%2013%20v0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capacity_Flexline%20031405(Original%20Demand-2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5se905\cost\200304\XO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1fs01\nokia%20team\Temp\Temporary%20Internet%20Files\OLK99\Sourcing\Calbomv-E1(draft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3fs02\Sales%20Engineering-RIM\DOCUME~1\ChangH2\LOCALS~1\Temp\7zO176.tmp\Jabil\ROFO\August\LOCKED\Year%202005\August%2005\nightmare\Compariso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3fs02\sales%20engineering-rim\Documents%20and%20Settings\stdavies\Local%20Settings\Temporary%20Internet%20Files\OLK10\Transfer%20sheet%20fill%20example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26954;&#20521;&#24609;\&#23542;&#24235;\WINDOWS\TEMP\2001\0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5se905\DOCUME~1\ll_lee\LOCALS~1\Temp\notesE8DBF2\DOCUME~1\WinXP\LOCALS~1\Temp\notesE1EF34\My%20Documents\&#29986;&#33021;&#36000;&#33655;\&#38928;&#20272;&#25104;&#22411;&#29986;&#33021;&#36000;&#33655;(&#22235;&#23395;)200410-200509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5se905\DOCUME~1\ll_lee\LOCALS~1\Temp\notesE8DBF2\DOCUME~1\WinXP\LOCALS~1\Temp\notesE1EF34\My%20Documents\&#29986;&#33021;&#36000;&#33655;\&#38928;&#20272;&#21152;&#24037;&#29986;&#33021;&#36000;&#33655;(&#22235;&#23395;)200410-200509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Xq5se905\DOCUME~1\ll_lee\LOCALS~1\Temp\notesE8DBF2\DOCUME~1\WinXP\LOCALS~1\Temp\notesE1EF34\WINDOWS\TEMP\windows\TEMP\6&#26376;&#35430;&#27169;&#26178;&#38291;&#21450;&#29992;&#26009;&#34920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GuP2\AppData\Local\Microsoft\Windows\Temporary%20Internet%20Files\Content.Outlook\RS2DL0WQ\TC&#32317;&#26126;&#32048;&#34920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  <sheetName val="Information"/>
    </sheetNames>
    <sheetDataSet>
      <sheetData sheetId="0" refreshError="1"/>
      <sheetData sheetId="1" refreshError="1">
        <row r="2">
          <cell r="A2" t="str">
            <v>Prd Family</v>
          </cell>
          <cell r="B2" t="str">
            <v>Material</v>
          </cell>
          <cell r="C2" t="str">
            <v>Material Description</v>
          </cell>
          <cell r="D2" t="str">
            <v>May</v>
          </cell>
          <cell r="E2" t="str">
            <v>Jun</v>
          </cell>
          <cell r="F2" t="str">
            <v>Jul</v>
          </cell>
          <cell r="G2" t="str">
            <v>Aug</v>
          </cell>
          <cell r="H2" t="str">
            <v>Sept</v>
          </cell>
          <cell r="I2" t="str">
            <v>Oct</v>
          </cell>
          <cell r="J2" t="str">
            <v>Nov</v>
          </cell>
          <cell r="K2" t="str">
            <v>Dec</v>
          </cell>
          <cell r="L2" t="str">
            <v>Jan</v>
          </cell>
          <cell r="M2" t="str">
            <v>Feb</v>
          </cell>
          <cell r="N2" t="str">
            <v>Mar</v>
          </cell>
          <cell r="O2" t="str">
            <v>Apr</v>
          </cell>
        </row>
        <row r="17">
          <cell r="A17" t="str">
            <v>8110</v>
          </cell>
          <cell r="B17" t="str">
            <v>PRD-16429-024</v>
          </cell>
          <cell r="C17" t="str">
            <v>8130 Centennial, PR SeedS_Amethyst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A18" t="str">
            <v>8110</v>
          </cell>
          <cell r="B18" t="str">
            <v>PRD-16544-001</v>
          </cell>
          <cell r="C18" t="str">
            <v>8110 AT&amp;T Titanium</v>
          </cell>
          <cell r="D18">
            <v>127650</v>
          </cell>
          <cell r="E18">
            <v>104300</v>
          </cell>
          <cell r="F18">
            <v>62650</v>
          </cell>
          <cell r="G18">
            <v>118000</v>
          </cell>
          <cell r="H18">
            <v>62400</v>
          </cell>
          <cell r="I18">
            <v>52000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A19" t="str">
            <v>8110</v>
          </cell>
          <cell r="B19" t="str">
            <v>PRD-16544-021</v>
          </cell>
          <cell r="C19" t="str">
            <v>8110 Suncom USA Titanium</v>
          </cell>
          <cell r="D19">
            <v>2000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A20" t="str">
            <v>8110</v>
          </cell>
          <cell r="B20" t="str">
            <v>PRD-17006-006</v>
          </cell>
          <cell r="C20" t="str">
            <v>8110 Suncom USA Titanium, Refurb</v>
          </cell>
          <cell r="D20">
            <v>10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A21" t="str">
            <v>8110</v>
          </cell>
          <cell r="B21" t="str">
            <v>PRD-17587-001</v>
          </cell>
          <cell r="C21" t="str">
            <v>8110 AT&amp;T Red</v>
          </cell>
          <cell r="D21">
            <v>97125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226785</v>
          </cell>
          <cell r="E22">
            <v>104300</v>
          </cell>
          <cell r="F22">
            <v>62650</v>
          </cell>
          <cell r="G22">
            <v>118000</v>
          </cell>
          <cell r="H22">
            <v>62400</v>
          </cell>
          <cell r="I22">
            <v>52000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5">
          <cell r="A25" t="str">
            <v>8120</v>
          </cell>
          <cell r="B25" t="str">
            <v>PLN-15995-XX1</v>
          </cell>
          <cell r="C25" t="str">
            <v>8120 Titanium US Forecasting BOM</v>
          </cell>
          <cell r="D25">
            <v>23682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A26" t="str">
            <v>8120</v>
          </cell>
          <cell r="B26" t="str">
            <v>PRD-15694-009</v>
          </cell>
          <cell r="C26" t="str">
            <v>8120 4.3 SunCom USA Blue Pearl</v>
          </cell>
          <cell r="D26">
            <v>1000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A27" t="str">
            <v>8120</v>
          </cell>
          <cell r="B27" t="str">
            <v>PRD-15694-010</v>
          </cell>
          <cell r="C27" t="str">
            <v>8120 Cin Bell, Blue Pearl</v>
          </cell>
          <cell r="D27">
            <v>600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A28" t="str">
            <v>8120</v>
          </cell>
          <cell r="B28" t="str">
            <v>PRD-15995-079</v>
          </cell>
          <cell r="C28" t="str">
            <v>8120 TMO US with SIM Titanium</v>
          </cell>
          <cell r="D28">
            <v>15540</v>
          </cell>
          <cell r="E28">
            <v>6000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A29" t="str">
            <v>8120</v>
          </cell>
          <cell r="B29" t="str">
            <v>PRD-15995-080</v>
          </cell>
          <cell r="C29" t="str">
            <v>8120 TMO US no SIM Titanium</v>
          </cell>
          <cell r="D29">
            <v>18005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A30" t="str">
            <v>8120</v>
          </cell>
          <cell r="B30" t="str">
            <v>PRD-16757-010</v>
          </cell>
          <cell r="C30" t="str">
            <v>8120 Cin Bell, Blue Pearl Refurb</v>
          </cell>
          <cell r="D30">
            <v>20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A31" t="str">
            <v>8120</v>
          </cell>
          <cell r="B31" t="str">
            <v>PRD-16757-015</v>
          </cell>
          <cell r="C31" t="str">
            <v>8120 CentennialWireless BluePearl Refurb</v>
          </cell>
          <cell r="D31">
            <v>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A32" t="str">
            <v>8120</v>
          </cell>
          <cell r="B32" t="str">
            <v>PRD-16759-079</v>
          </cell>
          <cell r="C32" t="str">
            <v>8120 TMO US with SIM Titanium Refurb</v>
          </cell>
          <cell r="D32">
            <v>200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A33" t="str">
            <v>8120</v>
          </cell>
          <cell r="B33" t="str">
            <v>PRD-17595-001</v>
          </cell>
          <cell r="C33" t="str">
            <v>8120 ATT 4.3 Sapphire Blue</v>
          </cell>
          <cell r="D33">
            <v>7905</v>
          </cell>
          <cell r="E33">
            <v>3400</v>
          </cell>
          <cell r="F33">
            <v>800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A34" t="str">
            <v>8120</v>
          </cell>
          <cell r="B34" t="str">
            <v>PRD-17703-001</v>
          </cell>
          <cell r="C34" t="str">
            <v>8120 4.3 AT&amp;T Sapphire Blue Refurb</v>
          </cell>
          <cell r="D34">
            <v>108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D35">
            <v>67064</v>
          </cell>
          <cell r="E35">
            <v>9400</v>
          </cell>
          <cell r="F35">
            <v>800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A38" t="str">
            <v>8130</v>
          </cell>
          <cell r="B38" t="str">
            <v>PLN-08130-001</v>
          </cell>
          <cell r="C38" t="str">
            <v>8130 PLN Machined Silver QWERTY (1000)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A39" t="str">
            <v>8130</v>
          </cell>
          <cell r="B39" t="str">
            <v>PLN-08130-004</v>
          </cell>
          <cell r="C39" t="str">
            <v>8130 PLN Red QWERTY (1000)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A40" t="str">
            <v>8130</v>
          </cell>
          <cell r="B40" t="str">
            <v>PLN-08130-006</v>
          </cell>
          <cell r="C40" t="str">
            <v>8130 PLN Amethyst QWERTY (1000)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A41" t="str">
            <v>8130</v>
          </cell>
          <cell r="B41" t="str">
            <v>PLN-08130-009</v>
          </cell>
          <cell r="C41" t="str">
            <v>8130 PLN Pink QWERTY (1000)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A42" t="str">
            <v>8130</v>
          </cell>
          <cell r="B42" t="str">
            <v>PRD-16212-001</v>
          </cell>
          <cell r="C42" t="str">
            <v>8130 Verizon Silver</v>
          </cell>
          <cell r="D42">
            <v>205413</v>
          </cell>
          <cell r="E42">
            <v>93600</v>
          </cell>
          <cell r="F42">
            <v>72800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</row>
        <row r="43">
          <cell r="A43" t="str">
            <v>8130</v>
          </cell>
          <cell r="B43" t="str">
            <v>PRD-16350-001</v>
          </cell>
          <cell r="C43" t="str">
            <v>8130 Sprint Red</v>
          </cell>
          <cell r="D43">
            <v>27600</v>
          </cell>
          <cell r="E43">
            <v>4000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4">
          <cell r="A44" t="str">
            <v>8130</v>
          </cell>
          <cell r="B44" t="str">
            <v>PRD-16350-003</v>
          </cell>
          <cell r="C44" t="str">
            <v>8130 Red USCC, USA</v>
          </cell>
          <cell r="D44">
            <v>18000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A45" t="str">
            <v>8130</v>
          </cell>
          <cell r="B45" t="str">
            <v>PRD-16350-006</v>
          </cell>
          <cell r="C45" t="str">
            <v>8130 Sprint, Seedstock Red</v>
          </cell>
          <cell r="D45">
            <v>76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6">
          <cell r="A46" t="str">
            <v>8130</v>
          </cell>
          <cell r="B46" t="str">
            <v>PRD-16350-007</v>
          </cell>
          <cell r="C46" t="str">
            <v>8130 Red - Alltel, USA</v>
          </cell>
          <cell r="D46">
            <v>14820</v>
          </cell>
          <cell r="E46">
            <v>9200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A47" t="str">
            <v>8130</v>
          </cell>
          <cell r="B47" t="str">
            <v>PRD-16429-002</v>
          </cell>
          <cell r="C47" t="str">
            <v>8130 Sprint Amethyst</v>
          </cell>
          <cell r="D47">
            <v>26000</v>
          </cell>
          <cell r="E47">
            <v>7200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 t="str">
            <v>8130</v>
          </cell>
          <cell r="B48" t="str">
            <v>PRD-16429-005</v>
          </cell>
          <cell r="C48" t="str">
            <v>8130 Alltel Amethyst</v>
          </cell>
          <cell r="D48">
            <v>16005</v>
          </cell>
          <cell r="E48">
            <v>10000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A49" t="str">
            <v>8130</v>
          </cell>
          <cell r="B49" t="str">
            <v>PRD-16429-006</v>
          </cell>
          <cell r="C49" t="str">
            <v>8130 USCC Amethyst</v>
          </cell>
          <cell r="D49">
            <v>10000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A50" t="str">
            <v>8130</v>
          </cell>
          <cell r="B50" t="str">
            <v>PRD-16429-014</v>
          </cell>
          <cell r="C50" t="str">
            <v>8130 Sprint Seedstock Amethyst</v>
          </cell>
          <cell r="D50">
            <v>194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A51" t="str">
            <v>8130</v>
          </cell>
          <cell r="B51" t="str">
            <v>PRD-16429-020</v>
          </cell>
          <cell r="C51" t="str">
            <v>8130 Cellular South, USA Amethyst</v>
          </cell>
          <cell r="D51">
            <v>3736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A52" t="str">
            <v>8130</v>
          </cell>
          <cell r="B52" t="str">
            <v>PRD-16429-021</v>
          </cell>
          <cell r="C52" t="str">
            <v>8130 Centennial Amethyst PR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A53" t="str">
            <v>8130</v>
          </cell>
          <cell r="B53" t="str">
            <v>PRD-16429-022</v>
          </cell>
          <cell r="C53" t="str">
            <v>8130 CBeyond, USA Amethyst</v>
          </cell>
          <cell r="D53">
            <v>840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A54" t="str">
            <v>8130</v>
          </cell>
          <cell r="B54" t="str">
            <v>PRD-16684-005</v>
          </cell>
          <cell r="C54" t="str">
            <v>8130 Alltel Amethyst Refurb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A55" t="str">
            <v>8130</v>
          </cell>
          <cell r="B55" t="str">
            <v>PRD-16684-006</v>
          </cell>
          <cell r="C55" t="str">
            <v>8130 Amethyst-USCC, USA, Refurb</v>
          </cell>
          <cell r="D55">
            <v>244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A56" t="str">
            <v>8130</v>
          </cell>
          <cell r="B56" t="str">
            <v>PRD-16970-001</v>
          </cell>
          <cell r="C56" t="str">
            <v>8130 Verizon Pink</v>
          </cell>
          <cell r="D56">
            <v>130015</v>
          </cell>
          <cell r="E56">
            <v>41600</v>
          </cell>
          <cell r="F56">
            <v>93600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A57" t="str">
            <v>8130</v>
          </cell>
          <cell r="B57" t="str">
            <v>PRD-17315-003</v>
          </cell>
          <cell r="C57" t="str">
            <v>8130 Red USCC, USA, Refurb</v>
          </cell>
          <cell r="D57">
            <v>188</v>
          </cell>
          <cell r="E57">
            <v>6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A58" t="str">
            <v>8130</v>
          </cell>
          <cell r="B58" t="str">
            <v>PRD-17315-007</v>
          </cell>
          <cell r="C58" t="str">
            <v>8130 Red - Alltel, USA Refurb</v>
          </cell>
          <cell r="D58">
            <v>340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D59">
            <v>453471</v>
          </cell>
          <cell r="E59">
            <v>165606</v>
          </cell>
          <cell r="F59">
            <v>166400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2">
          <cell r="A62" t="str">
            <v>8300</v>
          </cell>
          <cell r="B62" t="str">
            <v>PLN-08300-001</v>
          </cell>
          <cell r="C62" t="str">
            <v>8300 PLN Silver QWERTY (2220)</v>
          </cell>
          <cell r="D62">
            <v>1200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</row>
        <row r="63">
          <cell r="D63">
            <v>1200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6">
          <cell r="A66" t="str">
            <v>8310</v>
          </cell>
          <cell r="B66" t="str">
            <v>PLN-08310-001</v>
          </cell>
          <cell r="C66" t="str">
            <v>8310 PLN Red QWERTY (US)</v>
          </cell>
          <cell r="D66">
            <v>177376</v>
          </cell>
          <cell r="E66">
            <v>124900</v>
          </cell>
          <cell r="F66">
            <v>49193</v>
          </cell>
          <cell r="G66">
            <v>84400</v>
          </cell>
          <cell r="H66">
            <v>44100</v>
          </cell>
          <cell r="I66">
            <v>33700</v>
          </cell>
          <cell r="J66">
            <v>4200</v>
          </cell>
          <cell r="K66">
            <v>3600</v>
          </cell>
          <cell r="L66">
            <v>1800</v>
          </cell>
          <cell r="M66">
            <v>1500</v>
          </cell>
          <cell r="N66">
            <v>390</v>
          </cell>
          <cell r="O66">
            <v>360</v>
          </cell>
        </row>
        <row r="67">
          <cell r="A67" t="str">
            <v>8310</v>
          </cell>
          <cell r="B67" t="str">
            <v>PLN-08310-003</v>
          </cell>
          <cell r="C67" t="str">
            <v>8310 PLN Titanium QWERTY (1000)</v>
          </cell>
          <cell r="D67">
            <v>253104</v>
          </cell>
          <cell r="E67">
            <v>182587</v>
          </cell>
          <cell r="F67">
            <v>316886</v>
          </cell>
          <cell r="G67">
            <v>436336</v>
          </cell>
          <cell r="H67">
            <v>218812</v>
          </cell>
          <cell r="I67">
            <v>212220</v>
          </cell>
          <cell r="J67">
            <v>6024</v>
          </cell>
          <cell r="K67">
            <v>4020</v>
          </cell>
          <cell r="L67">
            <v>2012</v>
          </cell>
          <cell r="M67">
            <v>2016</v>
          </cell>
          <cell r="N67">
            <v>616</v>
          </cell>
          <cell r="O67">
            <v>608</v>
          </cell>
        </row>
        <row r="68">
          <cell r="D68">
            <v>430480</v>
          </cell>
          <cell r="E68">
            <v>307487</v>
          </cell>
          <cell r="F68">
            <v>366079</v>
          </cell>
          <cell r="G68">
            <v>520736</v>
          </cell>
          <cell r="H68">
            <v>262912</v>
          </cell>
          <cell r="I68">
            <v>245920</v>
          </cell>
          <cell r="J68">
            <v>10224</v>
          </cell>
          <cell r="K68">
            <v>7620</v>
          </cell>
          <cell r="L68">
            <v>3812</v>
          </cell>
          <cell r="M68">
            <v>3516</v>
          </cell>
          <cell r="N68">
            <v>1006</v>
          </cell>
          <cell r="O68">
            <v>968</v>
          </cell>
        </row>
        <row r="71">
          <cell r="A71" t="str">
            <v>8320</v>
          </cell>
          <cell r="B71" t="str">
            <v>PLN-08320-001</v>
          </cell>
          <cell r="C71" t="str">
            <v>8320 PLN Dark Titanium QWERTY (US)</v>
          </cell>
          <cell r="D71">
            <v>62364</v>
          </cell>
          <cell r="E71">
            <v>83354</v>
          </cell>
          <cell r="F71">
            <v>47174</v>
          </cell>
          <cell r="G71">
            <v>106579</v>
          </cell>
          <cell r="H71">
            <v>51304</v>
          </cell>
          <cell r="I71">
            <v>56204</v>
          </cell>
          <cell r="J71">
            <v>97724</v>
          </cell>
          <cell r="K71">
            <v>96751</v>
          </cell>
          <cell r="L71">
            <v>93534</v>
          </cell>
          <cell r="M71">
            <v>90430</v>
          </cell>
          <cell r="N71">
            <v>85929</v>
          </cell>
          <cell r="O71">
            <v>81649</v>
          </cell>
        </row>
        <row r="72">
          <cell r="A72" t="str">
            <v>8320</v>
          </cell>
          <cell r="B72" t="str">
            <v>PLN-08320-018</v>
          </cell>
          <cell r="C72" t="str">
            <v>8320 PLN Soft Gold QWERTY(US)</v>
          </cell>
          <cell r="D72">
            <v>22000</v>
          </cell>
          <cell r="E72">
            <v>9850</v>
          </cell>
          <cell r="F72">
            <v>0</v>
          </cell>
          <cell r="G72">
            <v>3000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A73" t="str">
            <v>8320</v>
          </cell>
          <cell r="B73" t="str">
            <v>PLN-08320-032</v>
          </cell>
          <cell r="C73" t="str">
            <v>8320 PLN Saphre Blue QWERTY US (1000)</v>
          </cell>
          <cell r="D73">
            <v>0</v>
          </cell>
          <cell r="E73">
            <v>5000</v>
          </cell>
          <cell r="F73">
            <v>6000</v>
          </cell>
          <cell r="G73">
            <v>10500</v>
          </cell>
          <cell r="H73">
            <v>6000</v>
          </cell>
          <cell r="I73">
            <v>6000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A74" t="str">
            <v>8320</v>
          </cell>
          <cell r="B74" t="str">
            <v>PLN-08320-034</v>
          </cell>
          <cell r="C74" t="str">
            <v>8320 PLN Sunset Red Qwerty US (1000)</v>
          </cell>
          <cell r="D74">
            <v>0</v>
          </cell>
          <cell r="E74">
            <v>32900</v>
          </cell>
          <cell r="F74">
            <v>10300</v>
          </cell>
          <cell r="G74">
            <v>21300</v>
          </cell>
          <cell r="H74">
            <v>20200</v>
          </cell>
          <cell r="I74">
            <v>20200</v>
          </cell>
          <cell r="J74">
            <v>200</v>
          </cell>
          <cell r="K74">
            <v>200</v>
          </cell>
          <cell r="L74">
            <v>200</v>
          </cell>
          <cell r="M74">
            <v>200</v>
          </cell>
          <cell r="N74">
            <v>200</v>
          </cell>
          <cell r="O74">
            <v>200</v>
          </cell>
        </row>
        <row r="75">
          <cell r="D75">
            <v>84364</v>
          </cell>
          <cell r="E75">
            <v>131104</v>
          </cell>
          <cell r="F75">
            <v>63474</v>
          </cell>
          <cell r="G75">
            <v>141379</v>
          </cell>
          <cell r="H75">
            <v>77504</v>
          </cell>
          <cell r="I75">
            <v>82404</v>
          </cell>
          <cell r="J75">
            <v>97924</v>
          </cell>
          <cell r="K75">
            <v>96951</v>
          </cell>
          <cell r="L75">
            <v>93734</v>
          </cell>
          <cell r="M75">
            <v>90630</v>
          </cell>
          <cell r="N75">
            <v>86129</v>
          </cell>
          <cell r="O75">
            <v>81849</v>
          </cell>
        </row>
        <row r="78">
          <cell r="A78" t="str">
            <v>8330</v>
          </cell>
          <cell r="B78" t="str">
            <v>PLN-14072-XX1</v>
          </cell>
          <cell r="C78" t="str">
            <v>8330 Silver US Forecasting BOM</v>
          </cell>
          <cell r="D78">
            <v>0</v>
          </cell>
          <cell r="E78">
            <v>0</v>
          </cell>
          <cell r="F78">
            <v>0</v>
          </cell>
          <cell r="G78">
            <v>225</v>
          </cell>
          <cell r="H78">
            <v>25</v>
          </cell>
          <cell r="I78">
            <v>0</v>
          </cell>
          <cell r="J78">
            <v>232145</v>
          </cell>
          <cell r="K78">
            <v>250716</v>
          </cell>
          <cell r="L78">
            <v>229585</v>
          </cell>
          <cell r="M78">
            <v>247951</v>
          </cell>
          <cell r="N78">
            <v>219630</v>
          </cell>
          <cell r="O78">
            <v>190612</v>
          </cell>
        </row>
        <row r="79">
          <cell r="A79" t="str">
            <v>8330</v>
          </cell>
          <cell r="B79" t="str">
            <v>PLN-18113-XX1</v>
          </cell>
          <cell r="C79" t="str">
            <v>8330 CDMA Red US Forecasting BOM</v>
          </cell>
          <cell r="D79">
            <v>0</v>
          </cell>
          <cell r="E79">
            <v>0</v>
          </cell>
          <cell r="F79">
            <v>0</v>
          </cell>
          <cell r="G79">
            <v>31875</v>
          </cell>
          <cell r="H79">
            <v>8200</v>
          </cell>
          <cell r="I79">
            <v>8800</v>
          </cell>
          <cell r="J79">
            <v>116</v>
          </cell>
          <cell r="K79">
            <v>100</v>
          </cell>
          <cell r="L79">
            <v>100</v>
          </cell>
          <cell r="M79">
            <v>120</v>
          </cell>
          <cell r="N79">
            <v>100</v>
          </cell>
          <cell r="O79">
            <v>100</v>
          </cell>
        </row>
        <row r="80">
          <cell r="A80" t="str">
            <v>8330</v>
          </cell>
          <cell r="B80" t="str">
            <v>PLN-18114-XX1</v>
          </cell>
          <cell r="C80" t="str">
            <v>8330 Titanium US Forecasting BOM</v>
          </cell>
          <cell r="D80">
            <v>0</v>
          </cell>
          <cell r="E80">
            <v>0</v>
          </cell>
          <cell r="F80">
            <v>0</v>
          </cell>
          <cell r="G80">
            <v>6660</v>
          </cell>
          <cell r="H80">
            <v>4600</v>
          </cell>
          <cell r="I80">
            <v>4180</v>
          </cell>
          <cell r="J80">
            <v>270</v>
          </cell>
          <cell r="K80">
            <v>200</v>
          </cell>
          <cell r="L80">
            <v>210</v>
          </cell>
          <cell r="M80">
            <v>370</v>
          </cell>
          <cell r="N80">
            <v>130</v>
          </cell>
          <cell r="O80">
            <v>30</v>
          </cell>
        </row>
        <row r="81">
          <cell r="A81" t="str">
            <v>8330</v>
          </cell>
          <cell r="B81" t="str">
            <v>PLN-18114-XX2</v>
          </cell>
          <cell r="C81" t="str">
            <v>8330 Titanium LaAm Forceast BOM</v>
          </cell>
          <cell r="D81">
            <v>0</v>
          </cell>
          <cell r="E81">
            <v>0</v>
          </cell>
          <cell r="F81">
            <v>0</v>
          </cell>
          <cell r="G81">
            <v>2800</v>
          </cell>
          <cell r="H81">
            <v>1200</v>
          </cell>
          <cell r="I81">
            <v>800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A82" t="str">
            <v>8330</v>
          </cell>
          <cell r="B82" t="str">
            <v>PRD-14072-001</v>
          </cell>
          <cell r="C82" t="str">
            <v>8330 Verizon Silver</v>
          </cell>
          <cell r="D82">
            <v>336000</v>
          </cell>
          <cell r="E82">
            <v>213000</v>
          </cell>
          <cell r="F82">
            <v>146000</v>
          </cell>
          <cell r="G82">
            <v>210000</v>
          </cell>
          <cell r="H82">
            <v>153860</v>
          </cell>
          <cell r="I82">
            <v>152360</v>
          </cell>
          <cell r="J82">
            <v>960</v>
          </cell>
          <cell r="K82">
            <v>1020</v>
          </cell>
          <cell r="L82">
            <v>1020</v>
          </cell>
          <cell r="M82">
            <v>1020</v>
          </cell>
          <cell r="N82">
            <v>1020</v>
          </cell>
          <cell r="O82">
            <v>1020</v>
          </cell>
        </row>
        <row r="83">
          <cell r="A83" t="str">
            <v>8330</v>
          </cell>
          <cell r="B83" t="str">
            <v>PRD-14072-722</v>
          </cell>
          <cell r="C83" t="str">
            <v>F100 Silver 8330 CDMA</v>
          </cell>
          <cell r="D83">
            <v>0</v>
          </cell>
          <cell r="E83">
            <v>0</v>
          </cell>
          <cell r="F83">
            <v>0</v>
          </cell>
          <cell r="G83">
            <v>440</v>
          </cell>
          <cell r="H83">
            <v>820</v>
          </cell>
          <cell r="I83">
            <v>0</v>
          </cell>
          <cell r="J83">
            <v>0</v>
          </cell>
          <cell r="K83">
            <v>40</v>
          </cell>
          <cell r="L83">
            <v>0</v>
          </cell>
          <cell r="M83">
            <v>0</v>
          </cell>
          <cell r="N83">
            <v>40</v>
          </cell>
          <cell r="O83">
            <v>0</v>
          </cell>
        </row>
        <row r="84">
          <cell r="A84" t="str">
            <v>8330</v>
          </cell>
          <cell r="B84" t="str">
            <v>PRD-15786-001</v>
          </cell>
          <cell r="C84" t="str">
            <v>8330 Verizon Silver Refurb</v>
          </cell>
          <cell r="D84">
            <v>4100</v>
          </cell>
          <cell r="E84">
            <v>2644</v>
          </cell>
          <cell r="F84">
            <v>3170</v>
          </cell>
          <cell r="G84">
            <v>281</v>
          </cell>
          <cell r="H84">
            <v>1465</v>
          </cell>
          <cell r="I84">
            <v>1450</v>
          </cell>
          <cell r="J84">
            <v>1450</v>
          </cell>
          <cell r="K84">
            <v>1450</v>
          </cell>
          <cell r="L84">
            <v>1450</v>
          </cell>
          <cell r="M84">
            <v>1450</v>
          </cell>
          <cell r="N84">
            <v>1450</v>
          </cell>
          <cell r="O84">
            <v>1450</v>
          </cell>
        </row>
        <row r="85">
          <cell r="A85" t="str">
            <v>8330</v>
          </cell>
          <cell r="B85" t="str">
            <v>PRD-18113-001</v>
          </cell>
          <cell r="C85" t="str">
            <v>8330 Sprint Red</v>
          </cell>
          <cell r="D85">
            <v>0</v>
          </cell>
          <cell r="E85">
            <v>0</v>
          </cell>
          <cell r="F85">
            <v>26000</v>
          </cell>
          <cell r="G85">
            <v>49866</v>
          </cell>
          <cell r="H85">
            <v>20300</v>
          </cell>
          <cell r="I85">
            <v>20300</v>
          </cell>
          <cell r="J85">
            <v>450</v>
          </cell>
          <cell r="K85">
            <v>375</v>
          </cell>
          <cell r="L85">
            <v>375</v>
          </cell>
          <cell r="M85">
            <v>300</v>
          </cell>
          <cell r="N85">
            <v>225</v>
          </cell>
          <cell r="O85">
            <v>150</v>
          </cell>
        </row>
        <row r="86">
          <cell r="A86" t="str">
            <v>8330</v>
          </cell>
          <cell r="B86" t="str">
            <v>PRD-18113-002</v>
          </cell>
          <cell r="C86" t="str">
            <v>8330 USCC Red</v>
          </cell>
          <cell r="D86">
            <v>0</v>
          </cell>
          <cell r="E86">
            <v>0</v>
          </cell>
          <cell r="F86">
            <v>0</v>
          </cell>
          <cell r="G86">
            <v>23000</v>
          </cell>
          <cell r="H86">
            <v>0</v>
          </cell>
          <cell r="I86">
            <v>1200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A87" t="str">
            <v>8330</v>
          </cell>
          <cell r="B87" t="str">
            <v>PRD-18114-002</v>
          </cell>
          <cell r="C87" t="str">
            <v>8330 Sprint Titanium</v>
          </cell>
          <cell r="D87">
            <v>77200</v>
          </cell>
          <cell r="E87">
            <v>21300</v>
          </cell>
          <cell r="F87">
            <v>48000</v>
          </cell>
          <cell r="G87">
            <v>102854</v>
          </cell>
          <cell r="H87">
            <v>40000</v>
          </cell>
          <cell r="I87">
            <v>50000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</row>
        <row r="88">
          <cell r="A88" t="str">
            <v>8330</v>
          </cell>
          <cell r="B88" t="str">
            <v>PRD-18114-005</v>
          </cell>
          <cell r="C88" t="str">
            <v>8330 Alltel Titanium</v>
          </cell>
          <cell r="D88">
            <v>21200</v>
          </cell>
          <cell r="E88">
            <v>10000</v>
          </cell>
          <cell r="F88">
            <v>0</v>
          </cell>
          <cell r="G88">
            <v>11888</v>
          </cell>
          <cell r="H88">
            <v>10000</v>
          </cell>
          <cell r="I88">
            <v>10800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</row>
        <row r="89">
          <cell r="A89" t="str">
            <v>8330</v>
          </cell>
          <cell r="B89" t="str">
            <v>PRD-18114-006</v>
          </cell>
          <cell r="C89" t="str">
            <v>8330 USCC Titanium</v>
          </cell>
          <cell r="D89">
            <v>6040</v>
          </cell>
          <cell r="E89">
            <v>20800</v>
          </cell>
          <cell r="F89">
            <v>0</v>
          </cell>
          <cell r="G89">
            <v>0</v>
          </cell>
          <cell r="H89">
            <v>0</v>
          </cell>
          <cell r="I89">
            <v>2440</v>
          </cell>
          <cell r="J89">
            <v>52</v>
          </cell>
          <cell r="K89">
            <v>40</v>
          </cell>
          <cell r="L89">
            <v>20</v>
          </cell>
          <cell r="M89">
            <v>0</v>
          </cell>
          <cell r="N89">
            <v>0</v>
          </cell>
          <cell r="O89">
            <v>0</v>
          </cell>
        </row>
        <row r="90">
          <cell r="A90" t="str">
            <v>8330</v>
          </cell>
          <cell r="B90" t="str">
            <v>PRD-18114-007</v>
          </cell>
          <cell r="C90" t="str">
            <v>8330 USCC SeedStock Titanium</v>
          </cell>
          <cell r="D90">
            <v>0</v>
          </cell>
          <cell r="E90">
            <v>190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A91" t="str">
            <v>8330</v>
          </cell>
          <cell r="B91" t="str">
            <v>PRD-18114-008</v>
          </cell>
          <cell r="C91" t="str">
            <v>8330 Cellular South CDMA Titanium</v>
          </cell>
          <cell r="D91">
            <v>0</v>
          </cell>
          <cell r="E91">
            <v>4400</v>
          </cell>
          <cell r="F91">
            <v>5000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A92" t="str">
            <v>8330</v>
          </cell>
          <cell r="B92" t="str">
            <v>PRD-18283-002</v>
          </cell>
          <cell r="C92" t="str">
            <v>8330 Sprint Titanium Refurb</v>
          </cell>
          <cell r="D92">
            <v>392</v>
          </cell>
          <cell r="E92">
            <v>392</v>
          </cell>
          <cell r="F92">
            <v>627</v>
          </cell>
          <cell r="G92">
            <v>824</v>
          </cell>
          <cell r="H92">
            <v>600</v>
          </cell>
          <cell r="I92">
            <v>750</v>
          </cell>
          <cell r="J92">
            <v>975</v>
          </cell>
          <cell r="K92">
            <v>750</v>
          </cell>
          <cell r="L92">
            <v>900</v>
          </cell>
          <cell r="M92">
            <v>600</v>
          </cell>
          <cell r="N92">
            <v>825</v>
          </cell>
          <cell r="O92">
            <v>825</v>
          </cell>
        </row>
        <row r="93">
          <cell r="A93" t="str">
            <v>8330</v>
          </cell>
          <cell r="B93" t="str">
            <v>PRD-18283-005</v>
          </cell>
          <cell r="C93" t="str">
            <v>8330 Alltel Titanium Refurb</v>
          </cell>
          <cell r="D93">
            <v>0</v>
          </cell>
          <cell r="E93">
            <v>0</v>
          </cell>
          <cell r="F93">
            <v>0</v>
          </cell>
          <cell r="G93">
            <v>540</v>
          </cell>
          <cell r="H93">
            <v>100</v>
          </cell>
          <cell r="I93">
            <v>108</v>
          </cell>
          <cell r="J93">
            <v>140</v>
          </cell>
          <cell r="K93">
            <v>120</v>
          </cell>
          <cell r="L93">
            <v>120</v>
          </cell>
          <cell r="M93">
            <v>148</v>
          </cell>
          <cell r="N93">
            <v>128</v>
          </cell>
          <cell r="O93">
            <v>128</v>
          </cell>
        </row>
        <row r="94">
          <cell r="A94" t="str">
            <v>8330</v>
          </cell>
          <cell r="B94" t="str">
            <v>PRD-18283-006</v>
          </cell>
          <cell r="C94" t="str">
            <v>8330 USCC Titanium Refurb</v>
          </cell>
          <cell r="D94">
            <v>0</v>
          </cell>
          <cell r="E94">
            <v>230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8330</v>
          </cell>
          <cell r="B95" t="str">
            <v>PRD-18283-008</v>
          </cell>
          <cell r="C95" t="str">
            <v>8330 Cellular South CDMA Titanium Refurb</v>
          </cell>
          <cell r="D95">
            <v>0</v>
          </cell>
          <cell r="E95">
            <v>20</v>
          </cell>
          <cell r="F95">
            <v>25</v>
          </cell>
          <cell r="G95">
            <v>405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8330</v>
          </cell>
          <cell r="B96" t="str">
            <v>PRD-18402-002</v>
          </cell>
          <cell r="C96" t="str">
            <v>8330 USCC Red Refurb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8330</v>
          </cell>
          <cell r="B97" t="str">
            <v>PRD-18411-001</v>
          </cell>
          <cell r="C97" t="str">
            <v>8330 Verizon Pink CDMA</v>
          </cell>
          <cell r="D97">
            <v>0</v>
          </cell>
          <cell r="E97">
            <v>0</v>
          </cell>
          <cell r="F97">
            <v>104000</v>
          </cell>
          <cell r="G97">
            <v>70000</v>
          </cell>
          <cell r="H97">
            <v>30300</v>
          </cell>
          <cell r="I97">
            <v>30300</v>
          </cell>
          <cell r="J97">
            <v>350</v>
          </cell>
          <cell r="K97">
            <v>300</v>
          </cell>
          <cell r="L97">
            <v>300</v>
          </cell>
          <cell r="M97">
            <v>300</v>
          </cell>
          <cell r="N97">
            <v>300</v>
          </cell>
          <cell r="O97">
            <v>300</v>
          </cell>
        </row>
        <row r="98">
          <cell r="A98" t="str">
            <v>8330</v>
          </cell>
          <cell r="B98" t="str">
            <v>RDU-14176-067</v>
          </cell>
          <cell r="C98" t="str">
            <v>BB 8330 RDU, Verizon, Bronze, QWERTY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D99">
            <v>444932</v>
          </cell>
          <cell r="E99">
            <v>272976</v>
          </cell>
          <cell r="F99">
            <v>332822</v>
          </cell>
          <cell r="G99">
            <v>511658</v>
          </cell>
          <cell r="H99">
            <v>271470</v>
          </cell>
          <cell r="I99">
            <v>283488</v>
          </cell>
          <cell r="J99">
            <v>236908</v>
          </cell>
          <cell r="K99">
            <v>255111</v>
          </cell>
          <cell r="L99">
            <v>234080</v>
          </cell>
          <cell r="M99">
            <v>252259</v>
          </cell>
          <cell r="N99">
            <v>223848</v>
          </cell>
          <cell r="O99">
            <v>194615</v>
          </cell>
        </row>
        <row r="102">
          <cell r="A102" t="str">
            <v>8700G</v>
          </cell>
          <cell r="B102" t="str">
            <v>PLN-08700-031</v>
          </cell>
          <cell r="C102" t="str">
            <v>8700c PLN Machine Silver QWERTY</v>
          </cell>
          <cell r="D102">
            <v>34792</v>
          </cell>
          <cell r="E102">
            <v>15600</v>
          </cell>
          <cell r="F102">
            <v>16800</v>
          </cell>
          <cell r="G102">
            <v>20800</v>
          </cell>
          <cell r="H102">
            <v>16800</v>
          </cell>
          <cell r="I102">
            <v>12800</v>
          </cell>
          <cell r="J102">
            <v>12800</v>
          </cell>
          <cell r="K102">
            <v>10000</v>
          </cell>
          <cell r="L102">
            <v>8000</v>
          </cell>
          <cell r="M102">
            <v>6000</v>
          </cell>
          <cell r="N102">
            <v>0</v>
          </cell>
          <cell r="O102">
            <v>0</v>
          </cell>
        </row>
        <row r="103">
          <cell r="A103" t="str">
            <v>8700C</v>
          </cell>
          <cell r="B103" t="str">
            <v>PLN-08700-020</v>
          </cell>
          <cell r="C103" t="str">
            <v>8700G PLN Full Asy-Mo Blk-T-Mobile US</v>
          </cell>
          <cell r="D103">
            <v>11259</v>
          </cell>
          <cell r="E103">
            <v>13210</v>
          </cell>
          <cell r="F103">
            <v>6080</v>
          </cell>
          <cell r="G103">
            <v>10100</v>
          </cell>
          <cell r="H103">
            <v>5050</v>
          </cell>
          <cell r="I103">
            <v>5050</v>
          </cell>
          <cell r="J103">
            <v>6000</v>
          </cell>
          <cell r="K103">
            <v>4000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D104">
            <v>46051</v>
          </cell>
          <cell r="E104">
            <v>28810</v>
          </cell>
          <cell r="F104">
            <v>22880</v>
          </cell>
          <cell r="G104">
            <v>30900</v>
          </cell>
          <cell r="H104">
            <v>21850</v>
          </cell>
          <cell r="I104">
            <v>17850</v>
          </cell>
          <cell r="J104">
            <v>18800</v>
          </cell>
          <cell r="K104">
            <v>14000</v>
          </cell>
          <cell r="L104">
            <v>8000</v>
          </cell>
          <cell r="M104">
            <v>6000</v>
          </cell>
          <cell r="N104">
            <v>0</v>
          </cell>
          <cell r="O104">
            <v>0</v>
          </cell>
        </row>
        <row r="107">
          <cell r="A107" t="str">
            <v>8703E</v>
          </cell>
          <cell r="B107" t="str">
            <v>PLN-09646-XXX</v>
          </cell>
          <cell r="C107" t="str">
            <v>8703e Electron CDMA Forecasting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12102</v>
          </cell>
          <cell r="K107">
            <v>9036</v>
          </cell>
          <cell r="L107">
            <v>11391</v>
          </cell>
          <cell r="M107">
            <v>15548</v>
          </cell>
          <cell r="N107">
            <v>0</v>
          </cell>
          <cell r="O107">
            <v>0</v>
          </cell>
        </row>
        <row r="108">
          <cell r="A108" t="str">
            <v>8703E</v>
          </cell>
          <cell r="B108" t="str">
            <v>PRD-09646-001</v>
          </cell>
          <cell r="C108" t="str">
            <v>8703e Verizon USA</v>
          </cell>
          <cell r="D108">
            <v>3360</v>
          </cell>
          <cell r="E108">
            <v>58640</v>
          </cell>
          <cell r="F108">
            <v>6613</v>
          </cell>
          <cell r="G108">
            <v>21387</v>
          </cell>
          <cell r="H108">
            <v>12000</v>
          </cell>
          <cell r="I108">
            <v>10000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8703E</v>
          </cell>
          <cell r="B109" t="str">
            <v>PRD-09646-002</v>
          </cell>
          <cell r="C109" t="str">
            <v>8703e 4.1.1 Sprint U.S.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8703E</v>
          </cell>
          <cell r="B110" t="str">
            <v>PRD-09646-017</v>
          </cell>
          <cell r="C110" t="str">
            <v>8703e Cell South</v>
          </cell>
          <cell r="D110">
            <v>504</v>
          </cell>
          <cell r="E110">
            <v>504</v>
          </cell>
          <cell r="F110">
            <v>0</v>
          </cell>
          <cell r="G110">
            <v>504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8703E</v>
          </cell>
          <cell r="B111" t="str">
            <v>PRD-09646-023</v>
          </cell>
          <cell r="C111" t="str">
            <v>8703e Centennial Wireless Seedstock</v>
          </cell>
          <cell r="D111">
            <v>0</v>
          </cell>
          <cell r="E111">
            <v>2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8703E</v>
          </cell>
          <cell r="B112" t="str">
            <v>PRD-12922-004</v>
          </cell>
          <cell r="C112" t="str">
            <v>8703e 4.1 Alltel CA Refurb</v>
          </cell>
          <cell r="D112">
            <v>0</v>
          </cell>
          <cell r="E112">
            <v>22</v>
          </cell>
          <cell r="F112">
            <v>10</v>
          </cell>
          <cell r="G112">
            <v>0</v>
          </cell>
          <cell r="H112">
            <v>10</v>
          </cell>
          <cell r="I112">
            <v>0</v>
          </cell>
          <cell r="J112">
            <v>10</v>
          </cell>
          <cell r="K112">
            <v>0</v>
          </cell>
          <cell r="L112">
            <v>10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8703E</v>
          </cell>
          <cell r="B113" t="str">
            <v>PRD-12922-006</v>
          </cell>
          <cell r="C113" t="str">
            <v>8703e v4.1 USCC Refurb</v>
          </cell>
          <cell r="D113">
            <v>5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8703E</v>
          </cell>
          <cell r="B114" t="str">
            <v>PRD-14508-002</v>
          </cell>
          <cell r="C114" t="str">
            <v>8703e Centennial Wireless, PR-v4.2</v>
          </cell>
          <cell r="D114">
            <v>200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8703E</v>
          </cell>
          <cell r="B115" t="str">
            <v>PRD-14508-004</v>
          </cell>
          <cell r="C115" t="str">
            <v>8703e v4.2 Alltel USA</v>
          </cell>
          <cell r="D115">
            <v>2160</v>
          </cell>
          <cell r="E115">
            <v>480</v>
          </cell>
          <cell r="F115">
            <v>960</v>
          </cell>
          <cell r="G115">
            <v>0</v>
          </cell>
          <cell r="H115">
            <v>1000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8703E</v>
          </cell>
          <cell r="B116" t="str">
            <v>PRD-14509-001</v>
          </cell>
          <cell r="C116" t="str">
            <v>8703e 4.2.1 Verizon CDMA Black Refurb</v>
          </cell>
          <cell r="D116">
            <v>0</v>
          </cell>
          <cell r="E116">
            <v>620</v>
          </cell>
          <cell r="F116">
            <v>140</v>
          </cell>
          <cell r="G116">
            <v>140</v>
          </cell>
          <cell r="H116">
            <v>120</v>
          </cell>
          <cell r="I116">
            <v>100</v>
          </cell>
          <cell r="J116">
            <v>100</v>
          </cell>
          <cell r="K116">
            <v>80</v>
          </cell>
          <cell r="L116">
            <v>100</v>
          </cell>
          <cell r="M116">
            <v>80</v>
          </cell>
          <cell r="N116">
            <v>0</v>
          </cell>
          <cell r="O116">
            <v>0</v>
          </cell>
        </row>
        <row r="117">
          <cell r="A117" t="str">
            <v>8703E</v>
          </cell>
          <cell r="B117" t="str">
            <v>PRD-14509-004</v>
          </cell>
          <cell r="C117" t="str">
            <v>8703e v4.2 Alltel USA Refurb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D118">
            <v>6229</v>
          </cell>
          <cell r="E118">
            <v>60268</v>
          </cell>
          <cell r="F118">
            <v>7723</v>
          </cell>
          <cell r="G118">
            <v>22031</v>
          </cell>
          <cell r="H118">
            <v>13130</v>
          </cell>
          <cell r="I118">
            <v>10100</v>
          </cell>
          <cell r="J118">
            <v>12212</v>
          </cell>
          <cell r="K118">
            <v>9116</v>
          </cell>
          <cell r="L118">
            <v>11501</v>
          </cell>
          <cell r="M118">
            <v>15628</v>
          </cell>
          <cell r="N118">
            <v>0</v>
          </cell>
          <cell r="O118">
            <v>0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  <sheetName val="InputFore(sample)"/>
      <sheetName val="ISRDATA"/>
      <sheetName val="Information"/>
      <sheetName val="Sheet1"/>
    </sheetNames>
    <sheetDataSet>
      <sheetData sheetId="0" refreshError="1"/>
      <sheetData sheetId="1" refreshError="1">
        <row r="2">
          <cell r="A2" t="str">
            <v>Prd Family</v>
          </cell>
        </row>
        <row r="17">
          <cell r="A17" t="str">
            <v>8110</v>
          </cell>
          <cell r="B17" t="str">
            <v>PRD-16429-024</v>
          </cell>
          <cell r="C17" t="str">
            <v>8130 Centennial, PR SeedS_Amethyst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A18" t="str">
            <v>8110</v>
          </cell>
          <cell r="B18" t="str">
            <v>PRD-16544-001</v>
          </cell>
          <cell r="C18" t="str">
            <v>8110 AT&amp;T Titanium</v>
          </cell>
          <cell r="D18">
            <v>127650</v>
          </cell>
          <cell r="E18">
            <v>104300</v>
          </cell>
          <cell r="F18">
            <v>62650</v>
          </cell>
          <cell r="G18">
            <v>118000</v>
          </cell>
          <cell r="H18">
            <v>62400</v>
          </cell>
          <cell r="I18">
            <v>52000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A19" t="str">
            <v>8110</v>
          </cell>
          <cell r="B19" t="str">
            <v>PRD-16544-021</v>
          </cell>
          <cell r="C19" t="str">
            <v>8110 Suncom USA Titanium</v>
          </cell>
          <cell r="D19">
            <v>2000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A20" t="str">
            <v>8110</v>
          </cell>
          <cell r="B20" t="str">
            <v>PRD-17006-006</v>
          </cell>
          <cell r="C20" t="str">
            <v>8110 Suncom USA Titanium, Refurb</v>
          </cell>
          <cell r="D20">
            <v>10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A21" t="str">
            <v>8110</v>
          </cell>
          <cell r="B21" t="str">
            <v>PRD-17587-001</v>
          </cell>
          <cell r="C21" t="str">
            <v>8110 AT&amp;T Red</v>
          </cell>
          <cell r="D21">
            <v>97125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226785</v>
          </cell>
          <cell r="E22">
            <v>104300</v>
          </cell>
          <cell r="F22">
            <v>62650</v>
          </cell>
          <cell r="G22">
            <v>118000</v>
          </cell>
          <cell r="H22">
            <v>62400</v>
          </cell>
          <cell r="I22">
            <v>52000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5">
          <cell r="A25" t="str">
            <v>8120</v>
          </cell>
          <cell r="B25" t="str">
            <v>PLN-15995-XX1</v>
          </cell>
          <cell r="C25" t="str">
            <v>8120 Titanium US Forecasting BOM</v>
          </cell>
          <cell r="D25">
            <v>23682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A26" t="str">
            <v>8120</v>
          </cell>
          <cell r="B26" t="str">
            <v>PRD-15694-009</v>
          </cell>
          <cell r="C26" t="str">
            <v>8120 4.3 SunCom USA Blue Pearl</v>
          </cell>
          <cell r="D26">
            <v>1000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A27" t="str">
            <v>8120</v>
          </cell>
          <cell r="B27" t="str">
            <v>PRD-15694-010</v>
          </cell>
          <cell r="C27" t="str">
            <v>8120 Cin Bell, Blue Pearl</v>
          </cell>
          <cell r="D27">
            <v>600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A28" t="str">
            <v>8120</v>
          </cell>
          <cell r="B28" t="str">
            <v>PRD-15995-079</v>
          </cell>
          <cell r="C28" t="str">
            <v>8120 TMO US with SIM Titanium</v>
          </cell>
          <cell r="D28">
            <v>15540</v>
          </cell>
          <cell r="E28">
            <v>6000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A29" t="str">
            <v>8120</v>
          </cell>
          <cell r="B29" t="str">
            <v>PRD-15995-080</v>
          </cell>
          <cell r="C29" t="str">
            <v>8120 TMO US no SIM Titanium</v>
          </cell>
          <cell r="D29">
            <v>18005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A30" t="str">
            <v>8120</v>
          </cell>
          <cell r="B30" t="str">
            <v>PRD-16757-010</v>
          </cell>
          <cell r="C30" t="str">
            <v>8120 Cin Bell, Blue Pearl Refurb</v>
          </cell>
          <cell r="D30">
            <v>20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A31" t="str">
            <v>8120</v>
          </cell>
          <cell r="B31" t="str">
            <v>PRD-16757-015</v>
          </cell>
          <cell r="C31" t="str">
            <v>8120 CentennialWireless BluePearl Refurb</v>
          </cell>
          <cell r="D31">
            <v>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A32" t="str">
            <v>8120</v>
          </cell>
          <cell r="B32" t="str">
            <v>PRD-16759-079</v>
          </cell>
          <cell r="C32" t="str">
            <v>8120 TMO US with SIM Titanium Refurb</v>
          </cell>
          <cell r="D32">
            <v>200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A33" t="str">
            <v>8120</v>
          </cell>
          <cell r="B33" t="str">
            <v>PRD-17595-001</v>
          </cell>
          <cell r="C33" t="str">
            <v>8120 ATT 4.3 Sapphire Blue</v>
          </cell>
          <cell r="D33">
            <v>7905</v>
          </cell>
          <cell r="E33">
            <v>3400</v>
          </cell>
          <cell r="F33">
            <v>800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A34" t="str">
            <v>8120</v>
          </cell>
          <cell r="B34" t="str">
            <v>PRD-17703-001</v>
          </cell>
          <cell r="C34" t="str">
            <v>8120 4.3 AT&amp;T Sapphire Blue Refurb</v>
          </cell>
          <cell r="D34">
            <v>108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D35">
            <v>67064</v>
          </cell>
          <cell r="E35">
            <v>9400</v>
          </cell>
          <cell r="F35">
            <v>800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A38" t="str">
            <v>8130</v>
          </cell>
          <cell r="B38" t="str">
            <v>PLN-08130-001</v>
          </cell>
          <cell r="C38" t="str">
            <v>8130 PLN Machined Silver QWERTY (1000)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A39" t="str">
            <v>8130</v>
          </cell>
          <cell r="B39" t="str">
            <v>PLN-08130-004</v>
          </cell>
          <cell r="C39" t="str">
            <v>8130 PLN Red QWERTY (1000)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A40" t="str">
            <v>8130</v>
          </cell>
          <cell r="B40" t="str">
            <v>PLN-08130-006</v>
          </cell>
          <cell r="C40" t="str">
            <v>8130 PLN Amethyst QWERTY (1000)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A41" t="str">
            <v>8130</v>
          </cell>
          <cell r="B41" t="str">
            <v>PLN-08130-009</v>
          </cell>
          <cell r="C41" t="str">
            <v>8130 PLN Pink QWERTY (1000)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A42" t="str">
            <v>8130</v>
          </cell>
          <cell r="B42" t="str">
            <v>PRD-16212-001</v>
          </cell>
          <cell r="C42" t="str">
            <v>8130 Verizon Silver</v>
          </cell>
          <cell r="D42">
            <v>205413</v>
          </cell>
          <cell r="E42">
            <v>93600</v>
          </cell>
          <cell r="F42">
            <v>72800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</row>
        <row r="43">
          <cell r="A43" t="str">
            <v>8130</v>
          </cell>
          <cell r="B43" t="str">
            <v>PRD-16350-001</v>
          </cell>
          <cell r="C43" t="str">
            <v>8130 Sprint Red</v>
          </cell>
          <cell r="D43">
            <v>27600</v>
          </cell>
          <cell r="E43">
            <v>4000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4">
          <cell r="A44" t="str">
            <v>8130</v>
          </cell>
          <cell r="B44" t="str">
            <v>PRD-16350-003</v>
          </cell>
          <cell r="C44" t="str">
            <v>8130 Red USCC, USA</v>
          </cell>
          <cell r="D44">
            <v>18000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A45" t="str">
            <v>8130</v>
          </cell>
          <cell r="B45" t="str">
            <v>PRD-16350-006</v>
          </cell>
          <cell r="C45" t="str">
            <v>8130 Sprint, Seedstock Red</v>
          </cell>
          <cell r="D45">
            <v>76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6">
          <cell r="A46" t="str">
            <v>8130</v>
          </cell>
          <cell r="B46" t="str">
            <v>PRD-16350-007</v>
          </cell>
          <cell r="C46" t="str">
            <v>8130 Red - Alltel, USA</v>
          </cell>
          <cell r="D46">
            <v>14820</v>
          </cell>
          <cell r="E46">
            <v>9200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A47" t="str">
            <v>8130</v>
          </cell>
          <cell r="B47" t="str">
            <v>PRD-16429-002</v>
          </cell>
          <cell r="C47" t="str">
            <v>8130 Sprint Amethyst</v>
          </cell>
          <cell r="D47">
            <v>26000</v>
          </cell>
          <cell r="E47">
            <v>7200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 t="str">
            <v>8130</v>
          </cell>
          <cell r="B48" t="str">
            <v>PRD-16429-005</v>
          </cell>
          <cell r="C48" t="str">
            <v>8130 Alltel Amethyst</v>
          </cell>
          <cell r="D48">
            <v>16005</v>
          </cell>
          <cell r="E48">
            <v>10000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A49" t="str">
            <v>8130</v>
          </cell>
          <cell r="B49" t="str">
            <v>PRD-16429-006</v>
          </cell>
          <cell r="C49" t="str">
            <v>8130 USCC Amethyst</v>
          </cell>
          <cell r="D49">
            <v>10000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A50" t="str">
            <v>8130</v>
          </cell>
          <cell r="B50" t="str">
            <v>PRD-16429-014</v>
          </cell>
          <cell r="C50" t="str">
            <v>8130 Sprint Seedstock Amethyst</v>
          </cell>
          <cell r="D50">
            <v>194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A51" t="str">
            <v>8130</v>
          </cell>
          <cell r="B51" t="str">
            <v>PRD-16429-020</v>
          </cell>
          <cell r="C51" t="str">
            <v>8130 Cellular South, USA Amethyst</v>
          </cell>
          <cell r="D51">
            <v>3736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A52" t="str">
            <v>8130</v>
          </cell>
          <cell r="B52" t="str">
            <v>PRD-16429-021</v>
          </cell>
          <cell r="C52" t="str">
            <v>8130 Centennial Amethyst PR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A53" t="str">
            <v>8130</v>
          </cell>
          <cell r="B53" t="str">
            <v>PRD-16429-022</v>
          </cell>
          <cell r="C53" t="str">
            <v>8130 CBeyond, USA Amethyst</v>
          </cell>
          <cell r="D53">
            <v>840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A54" t="str">
            <v>8130</v>
          </cell>
          <cell r="B54" t="str">
            <v>PRD-16684-005</v>
          </cell>
          <cell r="C54" t="str">
            <v>8130 Alltel Amethyst Refurb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A55" t="str">
            <v>8130</v>
          </cell>
          <cell r="B55" t="str">
            <v>PRD-16684-006</v>
          </cell>
          <cell r="C55" t="str">
            <v>8130 Amethyst-USCC, USA, Refurb</v>
          </cell>
          <cell r="D55">
            <v>244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A56" t="str">
            <v>8130</v>
          </cell>
          <cell r="B56" t="str">
            <v>PRD-16970-001</v>
          </cell>
          <cell r="C56" t="str">
            <v>8130 Verizon Pink</v>
          </cell>
          <cell r="D56">
            <v>130015</v>
          </cell>
          <cell r="E56">
            <v>41600</v>
          </cell>
          <cell r="F56">
            <v>93600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A57" t="str">
            <v>8130</v>
          </cell>
          <cell r="B57" t="str">
            <v>PRD-17315-003</v>
          </cell>
          <cell r="C57" t="str">
            <v>8130 Red USCC, USA, Refurb</v>
          </cell>
          <cell r="D57">
            <v>188</v>
          </cell>
          <cell r="E57">
            <v>6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A58" t="str">
            <v>8130</v>
          </cell>
          <cell r="B58" t="str">
            <v>PRD-17315-007</v>
          </cell>
          <cell r="C58" t="str">
            <v>8130 Red - Alltel, USA Refurb</v>
          </cell>
          <cell r="D58">
            <v>340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D59">
            <v>453471</v>
          </cell>
          <cell r="E59">
            <v>165606</v>
          </cell>
          <cell r="F59">
            <v>166400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2">
          <cell r="A62" t="str">
            <v>8300</v>
          </cell>
          <cell r="B62" t="str">
            <v>PLN-08300-001</v>
          </cell>
          <cell r="C62" t="str">
            <v>8300 PLN Silver QWERTY (2220)</v>
          </cell>
          <cell r="D62">
            <v>1200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</row>
        <row r="63">
          <cell r="D63">
            <v>1200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6">
          <cell r="A66" t="str">
            <v>8310</v>
          </cell>
          <cell r="B66" t="str">
            <v>PLN-08310-001</v>
          </cell>
          <cell r="C66" t="str">
            <v>8310 PLN Red QWERTY (US)</v>
          </cell>
          <cell r="D66">
            <v>177376</v>
          </cell>
          <cell r="E66">
            <v>124900</v>
          </cell>
          <cell r="F66">
            <v>49193</v>
          </cell>
          <cell r="G66">
            <v>84400</v>
          </cell>
          <cell r="H66">
            <v>44100</v>
          </cell>
          <cell r="I66">
            <v>33700</v>
          </cell>
          <cell r="J66">
            <v>4200</v>
          </cell>
          <cell r="K66">
            <v>3600</v>
          </cell>
          <cell r="L66">
            <v>1800</v>
          </cell>
          <cell r="M66">
            <v>1500</v>
          </cell>
          <cell r="N66">
            <v>390</v>
          </cell>
          <cell r="O66">
            <v>360</v>
          </cell>
        </row>
        <row r="67">
          <cell r="A67" t="str">
            <v>8310</v>
          </cell>
          <cell r="B67" t="str">
            <v>PLN-08310-003</v>
          </cell>
          <cell r="C67" t="str">
            <v>8310 PLN Titanium QWERTY (1000)</v>
          </cell>
          <cell r="D67">
            <v>253104</v>
          </cell>
          <cell r="E67">
            <v>182587</v>
          </cell>
          <cell r="F67">
            <v>316886</v>
          </cell>
          <cell r="G67">
            <v>436336</v>
          </cell>
          <cell r="H67">
            <v>218812</v>
          </cell>
          <cell r="I67">
            <v>212220</v>
          </cell>
          <cell r="J67">
            <v>6024</v>
          </cell>
          <cell r="K67">
            <v>4020</v>
          </cell>
          <cell r="L67">
            <v>2012</v>
          </cell>
          <cell r="M67">
            <v>2016</v>
          </cell>
          <cell r="N67">
            <v>616</v>
          </cell>
          <cell r="O67">
            <v>608</v>
          </cell>
        </row>
        <row r="68">
          <cell r="D68">
            <v>430480</v>
          </cell>
          <cell r="E68">
            <v>307487</v>
          </cell>
          <cell r="F68">
            <v>366079</v>
          </cell>
          <cell r="G68">
            <v>520736</v>
          </cell>
          <cell r="H68">
            <v>262912</v>
          </cell>
          <cell r="I68">
            <v>245920</v>
          </cell>
          <cell r="J68">
            <v>10224</v>
          </cell>
          <cell r="K68">
            <v>7620</v>
          </cell>
          <cell r="L68">
            <v>3812</v>
          </cell>
          <cell r="M68">
            <v>3516</v>
          </cell>
          <cell r="N68">
            <v>1006</v>
          </cell>
          <cell r="O68">
            <v>968</v>
          </cell>
        </row>
        <row r="71">
          <cell r="A71" t="str">
            <v>8320</v>
          </cell>
          <cell r="B71" t="str">
            <v>PLN-08320-001</v>
          </cell>
          <cell r="C71" t="str">
            <v>8320 PLN Dark Titanium QWERTY (US)</v>
          </cell>
          <cell r="D71">
            <v>62364</v>
          </cell>
          <cell r="E71">
            <v>83354</v>
          </cell>
          <cell r="F71">
            <v>47174</v>
          </cell>
          <cell r="G71">
            <v>106579</v>
          </cell>
          <cell r="H71">
            <v>51304</v>
          </cell>
          <cell r="I71">
            <v>56204</v>
          </cell>
          <cell r="J71">
            <v>97724</v>
          </cell>
          <cell r="K71">
            <v>96751</v>
          </cell>
          <cell r="L71">
            <v>93534</v>
          </cell>
          <cell r="M71">
            <v>90430</v>
          </cell>
          <cell r="N71">
            <v>85929</v>
          </cell>
          <cell r="O71">
            <v>81649</v>
          </cell>
        </row>
        <row r="72">
          <cell r="A72" t="str">
            <v>8320</v>
          </cell>
          <cell r="B72" t="str">
            <v>PLN-08320-018</v>
          </cell>
          <cell r="C72" t="str">
            <v>8320 PLN Soft Gold QWERTY(US)</v>
          </cell>
          <cell r="D72">
            <v>22000</v>
          </cell>
          <cell r="E72">
            <v>9850</v>
          </cell>
          <cell r="F72">
            <v>0</v>
          </cell>
          <cell r="G72">
            <v>3000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A73" t="str">
            <v>8320</v>
          </cell>
          <cell r="B73" t="str">
            <v>PLN-08320-032</v>
          </cell>
          <cell r="C73" t="str">
            <v>8320 PLN Saphre Blue QWERTY US (1000)</v>
          </cell>
          <cell r="D73">
            <v>0</v>
          </cell>
          <cell r="E73">
            <v>5000</v>
          </cell>
          <cell r="F73">
            <v>6000</v>
          </cell>
          <cell r="G73">
            <v>10500</v>
          </cell>
          <cell r="H73">
            <v>6000</v>
          </cell>
          <cell r="I73">
            <v>6000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A74" t="str">
            <v>8320</v>
          </cell>
          <cell r="B74" t="str">
            <v>PLN-08320-034</v>
          </cell>
          <cell r="C74" t="str">
            <v>8320 PLN Sunset Red Qwerty US (1000)</v>
          </cell>
          <cell r="D74">
            <v>0</v>
          </cell>
          <cell r="E74">
            <v>32900</v>
          </cell>
          <cell r="F74">
            <v>10300</v>
          </cell>
          <cell r="G74">
            <v>21300</v>
          </cell>
          <cell r="H74">
            <v>20200</v>
          </cell>
          <cell r="I74">
            <v>20200</v>
          </cell>
          <cell r="J74">
            <v>200</v>
          </cell>
          <cell r="K74">
            <v>200</v>
          </cell>
          <cell r="L74">
            <v>200</v>
          </cell>
          <cell r="M74">
            <v>200</v>
          </cell>
          <cell r="N74">
            <v>200</v>
          </cell>
          <cell r="O74">
            <v>200</v>
          </cell>
        </row>
        <row r="75">
          <cell r="D75">
            <v>84364</v>
          </cell>
          <cell r="E75">
            <v>131104</v>
          </cell>
          <cell r="F75">
            <v>63474</v>
          </cell>
          <cell r="G75">
            <v>141379</v>
          </cell>
          <cell r="H75">
            <v>77504</v>
          </cell>
          <cell r="I75">
            <v>82404</v>
          </cell>
          <cell r="J75">
            <v>97924</v>
          </cell>
          <cell r="K75">
            <v>96951</v>
          </cell>
          <cell r="L75">
            <v>93734</v>
          </cell>
          <cell r="M75">
            <v>90630</v>
          </cell>
          <cell r="N75">
            <v>86129</v>
          </cell>
          <cell r="O75">
            <v>81849</v>
          </cell>
        </row>
        <row r="78">
          <cell r="A78" t="str">
            <v>8330</v>
          </cell>
          <cell r="B78" t="str">
            <v>PLN-14072-XX1</v>
          </cell>
          <cell r="C78" t="str">
            <v>8330 Silver US Forecasting BOM</v>
          </cell>
          <cell r="D78">
            <v>0</v>
          </cell>
          <cell r="E78">
            <v>0</v>
          </cell>
          <cell r="F78">
            <v>0</v>
          </cell>
          <cell r="G78">
            <v>225</v>
          </cell>
          <cell r="H78">
            <v>25</v>
          </cell>
          <cell r="I78">
            <v>0</v>
          </cell>
          <cell r="J78">
            <v>232145</v>
          </cell>
          <cell r="K78">
            <v>250716</v>
          </cell>
          <cell r="L78">
            <v>229585</v>
          </cell>
          <cell r="M78">
            <v>247951</v>
          </cell>
          <cell r="N78">
            <v>219630</v>
          </cell>
          <cell r="O78">
            <v>190612</v>
          </cell>
        </row>
        <row r="79">
          <cell r="A79" t="str">
            <v>8330</v>
          </cell>
          <cell r="B79" t="str">
            <v>PLN-18113-XX1</v>
          </cell>
          <cell r="C79" t="str">
            <v>8330 CDMA Red US Forecasting BOM</v>
          </cell>
          <cell r="D79">
            <v>0</v>
          </cell>
          <cell r="E79">
            <v>0</v>
          </cell>
          <cell r="F79">
            <v>0</v>
          </cell>
          <cell r="G79">
            <v>31875</v>
          </cell>
          <cell r="H79">
            <v>8200</v>
          </cell>
          <cell r="I79">
            <v>8800</v>
          </cell>
          <cell r="J79">
            <v>116</v>
          </cell>
          <cell r="K79">
            <v>100</v>
          </cell>
          <cell r="L79">
            <v>100</v>
          </cell>
          <cell r="M79">
            <v>120</v>
          </cell>
          <cell r="N79">
            <v>100</v>
          </cell>
          <cell r="O79">
            <v>100</v>
          </cell>
        </row>
        <row r="80">
          <cell r="A80" t="str">
            <v>8330</v>
          </cell>
          <cell r="B80" t="str">
            <v>PLN-18114-XX1</v>
          </cell>
          <cell r="C80" t="str">
            <v>8330 Titanium US Forecasting BOM</v>
          </cell>
          <cell r="D80">
            <v>0</v>
          </cell>
          <cell r="E80">
            <v>0</v>
          </cell>
          <cell r="F80">
            <v>0</v>
          </cell>
          <cell r="G80">
            <v>6660</v>
          </cell>
          <cell r="H80">
            <v>4600</v>
          </cell>
          <cell r="I80">
            <v>4180</v>
          </cell>
          <cell r="J80">
            <v>270</v>
          </cell>
          <cell r="K80">
            <v>200</v>
          </cell>
          <cell r="L80">
            <v>210</v>
          </cell>
          <cell r="M80">
            <v>370</v>
          </cell>
          <cell r="N80">
            <v>130</v>
          </cell>
          <cell r="O80">
            <v>30</v>
          </cell>
        </row>
        <row r="81">
          <cell r="A81" t="str">
            <v>8330</v>
          </cell>
          <cell r="B81" t="str">
            <v>PLN-18114-XX2</v>
          </cell>
          <cell r="C81" t="str">
            <v>8330 Titanium LaAm Forceast BOM</v>
          </cell>
          <cell r="D81">
            <v>0</v>
          </cell>
          <cell r="E81">
            <v>0</v>
          </cell>
          <cell r="F81">
            <v>0</v>
          </cell>
          <cell r="G81">
            <v>2800</v>
          </cell>
          <cell r="H81">
            <v>1200</v>
          </cell>
          <cell r="I81">
            <v>800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A82" t="str">
            <v>8330</v>
          </cell>
          <cell r="B82" t="str">
            <v>PRD-14072-001</v>
          </cell>
          <cell r="C82" t="str">
            <v>8330 Verizon Silver</v>
          </cell>
          <cell r="D82">
            <v>336000</v>
          </cell>
          <cell r="E82">
            <v>213000</v>
          </cell>
          <cell r="F82">
            <v>146000</v>
          </cell>
          <cell r="G82">
            <v>210000</v>
          </cell>
          <cell r="H82">
            <v>153860</v>
          </cell>
          <cell r="I82">
            <v>152360</v>
          </cell>
          <cell r="J82">
            <v>960</v>
          </cell>
          <cell r="K82">
            <v>1020</v>
          </cell>
          <cell r="L82">
            <v>1020</v>
          </cell>
          <cell r="M82">
            <v>1020</v>
          </cell>
          <cell r="N82">
            <v>1020</v>
          </cell>
          <cell r="O82">
            <v>1020</v>
          </cell>
        </row>
        <row r="83">
          <cell r="A83" t="str">
            <v>8330</v>
          </cell>
          <cell r="B83" t="str">
            <v>PRD-14072-722</v>
          </cell>
          <cell r="C83" t="str">
            <v>F100 Silver 8330 CDMA</v>
          </cell>
          <cell r="D83">
            <v>0</v>
          </cell>
          <cell r="E83">
            <v>0</v>
          </cell>
          <cell r="F83">
            <v>0</v>
          </cell>
          <cell r="G83">
            <v>440</v>
          </cell>
          <cell r="H83">
            <v>820</v>
          </cell>
          <cell r="I83">
            <v>0</v>
          </cell>
          <cell r="J83">
            <v>0</v>
          </cell>
          <cell r="K83">
            <v>40</v>
          </cell>
          <cell r="L83">
            <v>0</v>
          </cell>
          <cell r="M83">
            <v>0</v>
          </cell>
          <cell r="N83">
            <v>40</v>
          </cell>
          <cell r="O83">
            <v>0</v>
          </cell>
        </row>
        <row r="84">
          <cell r="A84" t="str">
            <v>8330</v>
          </cell>
          <cell r="B84" t="str">
            <v>PRD-15786-001</v>
          </cell>
          <cell r="C84" t="str">
            <v>8330 Verizon Silver Refurb</v>
          </cell>
          <cell r="D84">
            <v>4100</v>
          </cell>
          <cell r="E84">
            <v>2644</v>
          </cell>
          <cell r="F84">
            <v>3170</v>
          </cell>
          <cell r="G84">
            <v>281</v>
          </cell>
          <cell r="H84">
            <v>1465</v>
          </cell>
          <cell r="I84">
            <v>1450</v>
          </cell>
          <cell r="J84">
            <v>1450</v>
          </cell>
          <cell r="K84">
            <v>1450</v>
          </cell>
          <cell r="L84">
            <v>1450</v>
          </cell>
          <cell r="M84">
            <v>1450</v>
          </cell>
          <cell r="N84">
            <v>1450</v>
          </cell>
          <cell r="O84">
            <v>1450</v>
          </cell>
        </row>
        <row r="85">
          <cell r="A85" t="str">
            <v>8330</v>
          </cell>
          <cell r="B85" t="str">
            <v>PRD-18113-001</v>
          </cell>
          <cell r="C85" t="str">
            <v>8330 Sprint Red</v>
          </cell>
          <cell r="D85">
            <v>0</v>
          </cell>
          <cell r="E85">
            <v>0</v>
          </cell>
          <cell r="F85">
            <v>26000</v>
          </cell>
          <cell r="G85">
            <v>49866</v>
          </cell>
          <cell r="H85">
            <v>20300</v>
          </cell>
          <cell r="I85">
            <v>20300</v>
          </cell>
          <cell r="J85">
            <v>450</v>
          </cell>
          <cell r="K85">
            <v>375</v>
          </cell>
          <cell r="L85">
            <v>375</v>
          </cell>
          <cell r="M85">
            <v>300</v>
          </cell>
          <cell r="N85">
            <v>225</v>
          </cell>
          <cell r="O85">
            <v>150</v>
          </cell>
        </row>
        <row r="86">
          <cell r="A86" t="str">
            <v>8330</v>
          </cell>
          <cell r="B86" t="str">
            <v>PRD-18113-002</v>
          </cell>
          <cell r="C86" t="str">
            <v>8330 USCC Red</v>
          </cell>
          <cell r="D86">
            <v>0</v>
          </cell>
          <cell r="E86">
            <v>0</v>
          </cell>
          <cell r="F86">
            <v>0</v>
          </cell>
          <cell r="G86">
            <v>23000</v>
          </cell>
          <cell r="H86">
            <v>0</v>
          </cell>
          <cell r="I86">
            <v>1200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A87" t="str">
            <v>8330</v>
          </cell>
          <cell r="B87" t="str">
            <v>PRD-18114-002</v>
          </cell>
          <cell r="C87" t="str">
            <v>8330 Sprint Titanium</v>
          </cell>
          <cell r="D87">
            <v>77200</v>
          </cell>
          <cell r="E87">
            <v>21300</v>
          </cell>
          <cell r="F87">
            <v>48000</v>
          </cell>
          <cell r="G87">
            <v>102854</v>
          </cell>
          <cell r="H87">
            <v>40000</v>
          </cell>
          <cell r="I87">
            <v>50000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</row>
        <row r="88">
          <cell r="A88" t="str">
            <v>8330</v>
          </cell>
          <cell r="B88" t="str">
            <v>PRD-18114-005</v>
          </cell>
          <cell r="C88" t="str">
            <v>8330 Alltel Titanium</v>
          </cell>
          <cell r="D88">
            <v>21200</v>
          </cell>
          <cell r="E88">
            <v>10000</v>
          </cell>
          <cell r="F88">
            <v>0</v>
          </cell>
          <cell r="G88">
            <v>11888</v>
          </cell>
          <cell r="H88">
            <v>10000</v>
          </cell>
          <cell r="I88">
            <v>10800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</row>
        <row r="89">
          <cell r="A89" t="str">
            <v>8330</v>
          </cell>
          <cell r="B89" t="str">
            <v>PRD-18114-006</v>
          </cell>
          <cell r="C89" t="str">
            <v>8330 USCC Titanium</v>
          </cell>
          <cell r="D89">
            <v>6040</v>
          </cell>
          <cell r="E89">
            <v>20800</v>
          </cell>
          <cell r="F89">
            <v>0</v>
          </cell>
          <cell r="G89">
            <v>0</v>
          </cell>
          <cell r="H89">
            <v>0</v>
          </cell>
          <cell r="I89">
            <v>2440</v>
          </cell>
          <cell r="J89">
            <v>52</v>
          </cell>
          <cell r="K89">
            <v>40</v>
          </cell>
          <cell r="L89">
            <v>20</v>
          </cell>
          <cell r="M89">
            <v>0</v>
          </cell>
          <cell r="N89">
            <v>0</v>
          </cell>
          <cell r="O89">
            <v>0</v>
          </cell>
        </row>
        <row r="90">
          <cell r="A90" t="str">
            <v>8330</v>
          </cell>
          <cell r="B90" t="str">
            <v>PRD-18114-007</v>
          </cell>
          <cell r="C90" t="str">
            <v>8330 USCC SeedStock Titanium</v>
          </cell>
          <cell r="D90">
            <v>0</v>
          </cell>
          <cell r="E90">
            <v>190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A91" t="str">
            <v>8330</v>
          </cell>
          <cell r="B91" t="str">
            <v>PRD-18114-008</v>
          </cell>
          <cell r="C91" t="str">
            <v>8330 Cellular South CDMA Titanium</v>
          </cell>
          <cell r="D91">
            <v>0</v>
          </cell>
          <cell r="E91">
            <v>4400</v>
          </cell>
          <cell r="F91">
            <v>5000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A92" t="str">
            <v>8330</v>
          </cell>
          <cell r="B92" t="str">
            <v>PRD-18283-002</v>
          </cell>
          <cell r="C92" t="str">
            <v>8330 Sprint Titanium Refurb</v>
          </cell>
          <cell r="D92">
            <v>392</v>
          </cell>
          <cell r="E92">
            <v>392</v>
          </cell>
          <cell r="F92">
            <v>627</v>
          </cell>
          <cell r="G92">
            <v>824</v>
          </cell>
          <cell r="H92">
            <v>600</v>
          </cell>
          <cell r="I92">
            <v>750</v>
          </cell>
          <cell r="J92">
            <v>975</v>
          </cell>
          <cell r="K92">
            <v>750</v>
          </cell>
          <cell r="L92">
            <v>900</v>
          </cell>
          <cell r="M92">
            <v>600</v>
          </cell>
          <cell r="N92">
            <v>825</v>
          </cell>
          <cell r="O92">
            <v>825</v>
          </cell>
        </row>
        <row r="93">
          <cell r="A93" t="str">
            <v>8330</v>
          </cell>
          <cell r="B93" t="str">
            <v>PRD-18283-005</v>
          </cell>
          <cell r="C93" t="str">
            <v>8330 Alltel Titanium Refurb</v>
          </cell>
          <cell r="D93">
            <v>0</v>
          </cell>
          <cell r="E93">
            <v>0</v>
          </cell>
          <cell r="F93">
            <v>0</v>
          </cell>
          <cell r="G93">
            <v>540</v>
          </cell>
          <cell r="H93">
            <v>100</v>
          </cell>
          <cell r="I93">
            <v>108</v>
          </cell>
          <cell r="J93">
            <v>140</v>
          </cell>
          <cell r="K93">
            <v>120</v>
          </cell>
          <cell r="L93">
            <v>120</v>
          </cell>
          <cell r="M93">
            <v>148</v>
          </cell>
          <cell r="N93">
            <v>128</v>
          </cell>
          <cell r="O93">
            <v>128</v>
          </cell>
        </row>
        <row r="94">
          <cell r="A94" t="str">
            <v>8330</v>
          </cell>
          <cell r="B94" t="str">
            <v>PRD-18283-006</v>
          </cell>
          <cell r="C94" t="str">
            <v>8330 USCC Titanium Refurb</v>
          </cell>
          <cell r="D94">
            <v>0</v>
          </cell>
          <cell r="E94">
            <v>230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8330</v>
          </cell>
          <cell r="B95" t="str">
            <v>PRD-18283-008</v>
          </cell>
          <cell r="C95" t="str">
            <v>8330 Cellular South CDMA Titanium Refurb</v>
          </cell>
          <cell r="D95">
            <v>0</v>
          </cell>
          <cell r="E95">
            <v>20</v>
          </cell>
          <cell r="F95">
            <v>25</v>
          </cell>
          <cell r="G95">
            <v>405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8330</v>
          </cell>
          <cell r="B96" t="str">
            <v>PRD-18402-002</v>
          </cell>
          <cell r="C96" t="str">
            <v>8330 USCC Red Refurb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8330</v>
          </cell>
          <cell r="B97" t="str">
            <v>PRD-18411-001</v>
          </cell>
          <cell r="C97" t="str">
            <v>8330 Verizon Pink CDMA</v>
          </cell>
          <cell r="D97">
            <v>0</v>
          </cell>
          <cell r="E97">
            <v>0</v>
          </cell>
          <cell r="F97">
            <v>104000</v>
          </cell>
          <cell r="G97">
            <v>70000</v>
          </cell>
          <cell r="H97">
            <v>30300</v>
          </cell>
          <cell r="I97">
            <v>30300</v>
          </cell>
          <cell r="J97">
            <v>350</v>
          </cell>
          <cell r="K97">
            <v>300</v>
          </cell>
          <cell r="L97">
            <v>300</v>
          </cell>
          <cell r="M97">
            <v>300</v>
          </cell>
          <cell r="N97">
            <v>300</v>
          </cell>
          <cell r="O97">
            <v>300</v>
          </cell>
        </row>
        <row r="98">
          <cell r="A98" t="str">
            <v>8330</v>
          </cell>
          <cell r="B98" t="str">
            <v>RDU-14176-067</v>
          </cell>
          <cell r="C98" t="str">
            <v>BB 8330 RDU, Verizon, Bronze, QWERTY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D99">
            <v>444932</v>
          </cell>
          <cell r="E99">
            <v>272976</v>
          </cell>
          <cell r="F99">
            <v>332822</v>
          </cell>
          <cell r="G99">
            <v>511658</v>
          </cell>
          <cell r="H99">
            <v>271470</v>
          </cell>
          <cell r="I99">
            <v>283488</v>
          </cell>
          <cell r="J99">
            <v>236908</v>
          </cell>
          <cell r="K99">
            <v>255111</v>
          </cell>
          <cell r="L99">
            <v>234080</v>
          </cell>
          <cell r="M99">
            <v>252259</v>
          </cell>
          <cell r="N99">
            <v>223848</v>
          </cell>
          <cell r="O99">
            <v>194615</v>
          </cell>
        </row>
        <row r="102">
          <cell r="A102" t="str">
            <v>8700G</v>
          </cell>
          <cell r="B102" t="str">
            <v>PLN-08700-031</v>
          </cell>
          <cell r="C102" t="str">
            <v>8700c PLN Machine Silver QWERTY</v>
          </cell>
          <cell r="D102">
            <v>34792</v>
          </cell>
          <cell r="E102">
            <v>15600</v>
          </cell>
          <cell r="F102">
            <v>16800</v>
          </cell>
          <cell r="G102">
            <v>20800</v>
          </cell>
          <cell r="H102">
            <v>16800</v>
          </cell>
          <cell r="I102">
            <v>12800</v>
          </cell>
          <cell r="J102">
            <v>12800</v>
          </cell>
          <cell r="K102">
            <v>10000</v>
          </cell>
          <cell r="L102">
            <v>8000</v>
          </cell>
          <cell r="M102">
            <v>6000</v>
          </cell>
          <cell r="N102">
            <v>0</v>
          </cell>
          <cell r="O102">
            <v>0</v>
          </cell>
        </row>
        <row r="103">
          <cell r="A103" t="str">
            <v>8700C</v>
          </cell>
          <cell r="B103" t="str">
            <v>PLN-08700-020</v>
          </cell>
          <cell r="C103" t="str">
            <v>8700G PLN Full Asy-Mo Blk-T-Mobile US</v>
          </cell>
          <cell r="D103">
            <v>11259</v>
          </cell>
          <cell r="E103">
            <v>13210</v>
          </cell>
          <cell r="F103">
            <v>6080</v>
          </cell>
          <cell r="G103">
            <v>10100</v>
          </cell>
          <cell r="H103">
            <v>5050</v>
          </cell>
          <cell r="I103">
            <v>5050</v>
          </cell>
          <cell r="J103">
            <v>6000</v>
          </cell>
          <cell r="K103">
            <v>4000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D104">
            <v>46051</v>
          </cell>
          <cell r="E104">
            <v>28810</v>
          </cell>
          <cell r="F104">
            <v>22880</v>
          </cell>
          <cell r="G104">
            <v>30900</v>
          </cell>
          <cell r="H104">
            <v>21850</v>
          </cell>
          <cell r="I104">
            <v>17850</v>
          </cell>
          <cell r="J104">
            <v>18800</v>
          </cell>
          <cell r="K104">
            <v>14000</v>
          </cell>
          <cell r="L104">
            <v>8000</v>
          </cell>
          <cell r="M104">
            <v>6000</v>
          </cell>
          <cell r="N104">
            <v>0</v>
          </cell>
          <cell r="O104">
            <v>0</v>
          </cell>
        </row>
        <row r="107">
          <cell r="A107" t="str">
            <v>8703E</v>
          </cell>
          <cell r="B107" t="str">
            <v>PLN-09646-XXX</v>
          </cell>
          <cell r="C107" t="str">
            <v>8703e Electron CDMA Forecasting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12102</v>
          </cell>
          <cell r="K107">
            <v>9036</v>
          </cell>
          <cell r="L107">
            <v>11391</v>
          </cell>
          <cell r="M107">
            <v>15548</v>
          </cell>
          <cell r="N107">
            <v>0</v>
          </cell>
          <cell r="O107">
            <v>0</v>
          </cell>
        </row>
        <row r="108">
          <cell r="A108" t="str">
            <v>8703E</v>
          </cell>
          <cell r="B108" t="str">
            <v>PRD-09646-001</v>
          </cell>
          <cell r="C108" t="str">
            <v>8703e Verizon USA</v>
          </cell>
          <cell r="D108">
            <v>3360</v>
          </cell>
          <cell r="E108">
            <v>58640</v>
          </cell>
          <cell r="F108">
            <v>6613</v>
          </cell>
          <cell r="G108">
            <v>21387</v>
          </cell>
          <cell r="H108">
            <v>12000</v>
          </cell>
          <cell r="I108">
            <v>10000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8703E</v>
          </cell>
          <cell r="B109" t="str">
            <v>PRD-09646-002</v>
          </cell>
          <cell r="C109" t="str">
            <v>8703e 4.1.1 Sprint U.S.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8703E</v>
          </cell>
          <cell r="B110" t="str">
            <v>PRD-09646-017</v>
          </cell>
          <cell r="C110" t="str">
            <v>8703e Cell South</v>
          </cell>
          <cell r="D110">
            <v>504</v>
          </cell>
          <cell r="E110">
            <v>504</v>
          </cell>
          <cell r="F110">
            <v>0</v>
          </cell>
          <cell r="G110">
            <v>504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8703E</v>
          </cell>
          <cell r="B111" t="str">
            <v>PRD-09646-023</v>
          </cell>
          <cell r="C111" t="str">
            <v>8703e Centennial Wireless Seedstock</v>
          </cell>
          <cell r="D111">
            <v>0</v>
          </cell>
          <cell r="E111">
            <v>2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8703E</v>
          </cell>
          <cell r="B112" t="str">
            <v>PRD-12922-004</v>
          </cell>
          <cell r="C112" t="str">
            <v>8703e 4.1 Alltel CA Refurb</v>
          </cell>
          <cell r="D112">
            <v>0</v>
          </cell>
          <cell r="E112">
            <v>22</v>
          </cell>
          <cell r="F112">
            <v>10</v>
          </cell>
          <cell r="G112">
            <v>0</v>
          </cell>
          <cell r="H112">
            <v>10</v>
          </cell>
          <cell r="I112">
            <v>0</v>
          </cell>
          <cell r="J112">
            <v>10</v>
          </cell>
          <cell r="K112">
            <v>0</v>
          </cell>
          <cell r="L112">
            <v>10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8703E</v>
          </cell>
          <cell r="B113" t="str">
            <v>PRD-12922-006</v>
          </cell>
          <cell r="C113" t="str">
            <v>8703e v4.1 USCC Refurb</v>
          </cell>
          <cell r="D113">
            <v>5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8703E</v>
          </cell>
          <cell r="B114" t="str">
            <v>PRD-14508-002</v>
          </cell>
          <cell r="C114" t="str">
            <v>8703e Centennial Wireless, PR-v4.2</v>
          </cell>
          <cell r="D114">
            <v>200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8703E</v>
          </cell>
          <cell r="B115" t="str">
            <v>PRD-14508-004</v>
          </cell>
          <cell r="C115" t="str">
            <v>8703e v4.2 Alltel USA</v>
          </cell>
          <cell r="D115">
            <v>2160</v>
          </cell>
          <cell r="E115">
            <v>480</v>
          </cell>
          <cell r="F115">
            <v>960</v>
          </cell>
          <cell r="G115">
            <v>0</v>
          </cell>
          <cell r="H115">
            <v>1000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8703E</v>
          </cell>
          <cell r="B116" t="str">
            <v>PRD-14509-001</v>
          </cell>
          <cell r="C116" t="str">
            <v>8703e 4.2.1 Verizon CDMA Black Refurb</v>
          </cell>
          <cell r="D116">
            <v>0</v>
          </cell>
          <cell r="E116">
            <v>620</v>
          </cell>
          <cell r="F116">
            <v>140</v>
          </cell>
          <cell r="G116">
            <v>140</v>
          </cell>
          <cell r="H116">
            <v>120</v>
          </cell>
          <cell r="I116">
            <v>100</v>
          </cell>
          <cell r="J116">
            <v>100</v>
          </cell>
          <cell r="K116">
            <v>80</v>
          </cell>
          <cell r="L116">
            <v>100</v>
          </cell>
          <cell r="M116">
            <v>80</v>
          </cell>
          <cell r="N116">
            <v>0</v>
          </cell>
          <cell r="O116">
            <v>0</v>
          </cell>
        </row>
        <row r="117">
          <cell r="A117" t="str">
            <v>8703E</v>
          </cell>
          <cell r="B117" t="str">
            <v>PRD-14509-004</v>
          </cell>
          <cell r="C117" t="str">
            <v>8703e v4.2 Alltel USA Refurb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D118">
            <v>6229</v>
          </cell>
          <cell r="E118">
            <v>60268</v>
          </cell>
          <cell r="F118">
            <v>7723</v>
          </cell>
          <cell r="G118">
            <v>22031</v>
          </cell>
          <cell r="H118">
            <v>13130</v>
          </cell>
          <cell r="I118">
            <v>10100</v>
          </cell>
          <cell r="J118">
            <v>12212</v>
          </cell>
          <cell r="K118">
            <v>9116</v>
          </cell>
          <cell r="L118">
            <v>11501</v>
          </cell>
          <cell r="M118">
            <v>15628</v>
          </cell>
          <cell r="N118">
            <v>0</v>
          </cell>
          <cell r="O118">
            <v>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1-1 管理指標(1) 13"/>
      <sheetName val="內容提要"/>
      <sheetName val="1 年度計劃執行"/>
      <sheetName val="2 年度計劃達成率"/>
      <sheetName val="3 庫存金額"/>
      <sheetName val="3-1庫存金額"/>
      <sheetName val="4.存貨週轉率"/>
      <sheetName val="4-1存放週轉率"/>
      <sheetName val="5.成型機台別稼動率"/>
      <sheetName val="5-1成型總稼動率"/>
      <sheetName val="5-2 異常分析 "/>
      <sheetName val="5-3 機台別平均稼動率 "/>
      <sheetName val="5-4 加工稼動率"/>
      <sheetName val="6.成型派工達成率"/>
      <sheetName val="7.加工派工達成率"/>
      <sheetName val="8.原物料使用統計"/>
      <sheetName val="8.原物料使用統計 (2)"/>
      <sheetName val="9.呆滯料比率"/>
      <sheetName val="9.1呆滯品機種別"/>
      <sheetName val="10.文具用品"/>
      <sheetName val="10.1文具金額明細"/>
      <sheetName val="11.採購延誤件數"/>
      <sheetName val="11-1採購延誤件數"/>
      <sheetName val="12.採購合格率"/>
      <sheetName val="12-1採購合格率 "/>
      <sheetName val="13.稽查合格率"/>
      <sheetName val="13.1異常改善報告"/>
      <sheetName val="14.上課時數"/>
      <sheetName val="14-1上課時數"/>
      <sheetName val="15.預算執行狀況"/>
      <sheetName val="16.設備"/>
      <sheetName val="17.改善狀況"/>
      <sheetName val="17-1 其他提案"/>
      <sheetName val="18.結論"/>
      <sheetName val="原料金額明細"/>
      <sheetName val="物料金額明細"/>
      <sheetName val="半成品金額明細"/>
      <sheetName val="封頁"/>
      <sheetName val="年度計劃"/>
      <sheetName val="年度詳細計劃(1)"/>
      <sheetName val="年度詳細計劃(2)"/>
      <sheetName val="設備故障統計"/>
      <sheetName val="單據不良率"/>
      <sheetName val="單據不良(單位別)"/>
      <sheetName val="教育訓練"/>
      <sheetName val="稽核合格率統計圖"/>
      <sheetName val="稽核異常檢討表"/>
      <sheetName val="預算控制"/>
      <sheetName val="出勤分析"/>
      <sheetName val="新增設備 "/>
      <sheetName val="結論"/>
      <sheetName val="年度計劃詳細 (1)"/>
      <sheetName val="年度計劃詳細(2)"/>
      <sheetName val="網路計劃"/>
      <sheetName val="電腦異常"/>
      <sheetName val="幹部訓練"/>
      <sheetName val="訓練異常說明"/>
      <sheetName val="自發改善"/>
      <sheetName val="激勵狀況"/>
      <sheetName val="40GPN"/>
      <sheetName val="2_1_1 管理指標_1_ 13"/>
      <sheetName val="2-1-1 恨瞶夹(1) 13"/>
      <sheetName val="Θ珇肂灿"/>
      <sheetName val="2-1-1 ºÞ²z«ü¼Ð(1) 13"/>
      <sheetName val="¥b¦¨«~ª÷ÃB©ú²Ó"/>
      <sheetName val="客戶抱怨再發件數"/>
      <sheetName val="HORNET"/>
      <sheetName val="Input"/>
      <sheetName val="Detail"/>
      <sheetName val="Ramp-up Prod KLf pro Woche "/>
      <sheetName val="Chennai Process Step Breakdown"/>
      <sheetName val="年度計劃執行報告"/>
      <sheetName val="Form1-1"/>
      <sheetName val="Form90-1-2"/>
      <sheetName val="Sheet1"/>
      <sheetName val="Sheet2"/>
      <sheetName val="Sheet3"/>
      <sheetName val="3月份"/>
      <sheetName val="W10"/>
      <sheetName val="GPT CC Mapping"/>
      <sheetName val="2.新開發案達成率"/>
      <sheetName val="未分配盈餘明細表-17頁"/>
      <sheetName val="操作封面"/>
      <sheetName val="2-1-1_管理指標(1)_13"/>
      <sheetName val="1_年度計劃執行"/>
      <sheetName val="2_年度計劃達成率"/>
      <sheetName val="3_庫存金額"/>
      <sheetName val="4_存貨週轉率"/>
      <sheetName val="5_成型機台別稼動率"/>
      <sheetName val="5-2_異常分析_"/>
      <sheetName val="5-3_機台別平均稼動率_"/>
      <sheetName val="5-4_加工稼動率"/>
      <sheetName val="6_成型派工達成率"/>
      <sheetName val="7_加工派工達成率"/>
      <sheetName val="8_原物料使用統計"/>
      <sheetName val="8_原物料使用統計_(2)"/>
      <sheetName val="9_呆滯料比率"/>
      <sheetName val="9_1呆滯品機種別"/>
      <sheetName val="10_文具用品"/>
      <sheetName val="10_1文具金額明細"/>
      <sheetName val="11_採購延誤件數"/>
      <sheetName val="12_採購合格率"/>
      <sheetName val="12-1採購合格率_"/>
      <sheetName val="13_稽查合格率"/>
      <sheetName val="13_1異常改善報告"/>
      <sheetName val="14_上課時數"/>
      <sheetName val="15_預算執行狀況"/>
      <sheetName val="16_設備"/>
      <sheetName val="17_改善狀況"/>
      <sheetName val="17-1_其他提案"/>
      <sheetName val="18_結論"/>
      <sheetName val="新增設備_"/>
      <sheetName val="年度計劃詳細_(1)"/>
      <sheetName val="2_1_1_管理指標_1__13"/>
      <sheetName val="2-1-1_恨瞶夹(1)_13"/>
      <sheetName val="2_新開發案達成率"/>
      <sheetName val="Simul volumes &amp; JGP share 20feb"/>
      <sheetName val="其他應付費用"/>
      <sheetName val="Functio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"/>
      <sheetName val="6"/>
      <sheetName val="7"/>
      <sheetName val="8"/>
      <sheetName val="9"/>
      <sheetName val="10"/>
      <sheetName val="11"/>
      <sheetName val="12"/>
      <sheetName val="1"/>
      <sheetName val="2"/>
      <sheetName val="3"/>
      <sheetName val="4"/>
      <sheetName val="5"/>
      <sheetName val="總表"/>
      <sheetName val="Formulas"/>
      <sheetName val="Sheet2"/>
      <sheetName val="Broadway"/>
      <sheetName val="Project"/>
      <sheetName val="RATE"/>
      <sheetName val="Form1-1"/>
      <sheetName val="追加預算2"/>
      <sheetName val="Sheet1"/>
      <sheetName val="GPT CC Mapping"/>
    </sheetNames>
    <sheetDataSet>
      <sheetData sheetId="0">
        <row r="3">
          <cell r="A3" t="str">
            <v>A6000</v>
          </cell>
        </row>
      </sheetData>
      <sheetData sheetId="1">
        <row r="3">
          <cell r="A3" t="str">
            <v>A6000</v>
          </cell>
        </row>
      </sheetData>
      <sheetData sheetId="2">
        <row r="3">
          <cell r="A3" t="str">
            <v>A6000</v>
          </cell>
        </row>
      </sheetData>
      <sheetData sheetId="3">
        <row r="3">
          <cell r="A3" t="str">
            <v>A6000</v>
          </cell>
        </row>
      </sheetData>
      <sheetData sheetId="4">
        <row r="3">
          <cell r="A3" t="str">
            <v>A6000</v>
          </cell>
        </row>
      </sheetData>
      <sheetData sheetId="5">
        <row r="3">
          <cell r="A3" t="str">
            <v>A6000</v>
          </cell>
        </row>
      </sheetData>
      <sheetData sheetId="6">
        <row r="3">
          <cell r="A3" t="str">
            <v>A6000</v>
          </cell>
        </row>
      </sheetData>
      <sheetData sheetId="7">
        <row r="3">
          <cell r="A3" t="str">
            <v>A6000</v>
          </cell>
        </row>
      </sheetData>
      <sheetData sheetId="8">
        <row r="3">
          <cell r="A3" t="str">
            <v>A6000</v>
          </cell>
        </row>
      </sheetData>
      <sheetData sheetId="9">
        <row r="3">
          <cell r="A3" t="str">
            <v>A6000</v>
          </cell>
        </row>
      </sheetData>
      <sheetData sheetId="10">
        <row r="3">
          <cell r="A3" t="str">
            <v>A6000</v>
          </cell>
        </row>
      </sheetData>
      <sheetData sheetId="11">
        <row r="3">
          <cell r="A3" t="str">
            <v>A6000</v>
          </cell>
        </row>
      </sheetData>
      <sheetData sheetId="12">
        <row r="3">
          <cell r="A3" t="str">
            <v>A6000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"/>
      <sheetName val="9"/>
      <sheetName val="10"/>
      <sheetName val="11"/>
      <sheetName val="12"/>
      <sheetName val="1"/>
      <sheetName val="2"/>
      <sheetName val="3"/>
      <sheetName val="4"/>
      <sheetName val="5"/>
      <sheetName val="6"/>
      <sheetName val="7"/>
      <sheetName val="Sheet2"/>
      <sheetName val="Sheet1"/>
      <sheetName val="04"/>
      <sheetName val="forecast"/>
      <sheetName val="ME"/>
      <sheetName val="production department"/>
      <sheetName val="QA department new"/>
      <sheetName val="Motorola"/>
      <sheetName val="PCBA"/>
      <sheetName val="Summary Balance Sheet"/>
      <sheetName val="Form1-1"/>
      <sheetName val="Form90-1-2"/>
      <sheetName val="Project"/>
      <sheetName val="RATE"/>
      <sheetName val="Equipment List (CBD format)"/>
      <sheetName val="PassOnPass"/>
      <sheetName val="Macro1"/>
    </sheetNames>
    <sheetDataSet>
      <sheetData sheetId="0">
        <row r="4">
          <cell r="A4" t="str">
            <v>PAS001001M</v>
          </cell>
        </row>
      </sheetData>
      <sheetData sheetId="1">
        <row r="4">
          <cell r="A4" t="str">
            <v>PAS001001M</v>
          </cell>
        </row>
      </sheetData>
      <sheetData sheetId="2">
        <row r="4">
          <cell r="A4" t="str">
            <v>PAS001001M</v>
          </cell>
        </row>
      </sheetData>
      <sheetData sheetId="3">
        <row r="4">
          <cell r="A4" t="str">
            <v>PAS001001M</v>
          </cell>
        </row>
      </sheetData>
      <sheetData sheetId="4">
        <row r="4">
          <cell r="A4" t="str">
            <v>PAS001001M</v>
          </cell>
        </row>
      </sheetData>
      <sheetData sheetId="5">
        <row r="4">
          <cell r="A4" t="str">
            <v>PAS001001M</v>
          </cell>
        </row>
      </sheetData>
      <sheetData sheetId="6">
        <row r="4">
          <cell r="A4" t="str">
            <v>PAS001001M</v>
          </cell>
        </row>
      </sheetData>
      <sheetData sheetId="7">
        <row r="4">
          <cell r="A4" t="str">
            <v>PAS001001M</v>
          </cell>
        </row>
      </sheetData>
      <sheetData sheetId="8">
        <row r="4">
          <cell r="A4" t="str">
            <v>PAS001001M</v>
          </cell>
        </row>
      </sheetData>
      <sheetData sheetId="9">
        <row r="4">
          <cell r="A4" t="str">
            <v>PAS001001M</v>
          </cell>
        </row>
      </sheetData>
      <sheetData sheetId="10">
        <row r="4">
          <cell r="A4" t="str">
            <v>PAS001001M</v>
          </cell>
        </row>
      </sheetData>
      <sheetData sheetId="11">
        <row r="4">
          <cell r="A4" t="str">
            <v>PAS001001M</v>
          </cell>
        </row>
      </sheetData>
      <sheetData sheetId="12">
        <row r="4">
          <cell r="A4" t="str">
            <v>PAS001001M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"/>
      <sheetName val="9"/>
      <sheetName val="10"/>
      <sheetName val="11"/>
      <sheetName val="12"/>
      <sheetName val="1"/>
      <sheetName val="2"/>
      <sheetName val="3"/>
      <sheetName val="4"/>
      <sheetName val="5"/>
      <sheetName val="6"/>
      <sheetName val="7"/>
      <sheetName val="Sheet1"/>
      <sheetName val="Sheet2"/>
      <sheetName val="04"/>
      <sheetName val="Cover"/>
      <sheetName val="研發明細"/>
      <sheetName val="Formulas"/>
      <sheetName val="Form1-1"/>
      <sheetName val="Form90-1-2"/>
      <sheetName val="PassOnPass"/>
      <sheetName val="Sys"/>
    </sheetNames>
    <sheetDataSet>
      <sheetData sheetId="0">
        <row r="4">
          <cell r="A4" t="str">
            <v>PAS001001M</v>
          </cell>
        </row>
      </sheetData>
      <sheetData sheetId="1">
        <row r="4">
          <cell r="A4" t="str">
            <v>PAS001001M</v>
          </cell>
        </row>
      </sheetData>
      <sheetData sheetId="2">
        <row r="4">
          <cell r="A4" t="str">
            <v>PAS001001M</v>
          </cell>
        </row>
      </sheetData>
      <sheetData sheetId="3">
        <row r="4">
          <cell r="A4" t="str">
            <v>PAS001001M</v>
          </cell>
        </row>
      </sheetData>
      <sheetData sheetId="4">
        <row r="4">
          <cell r="A4" t="str">
            <v>PAS001001M</v>
          </cell>
        </row>
      </sheetData>
      <sheetData sheetId="5">
        <row r="4">
          <cell r="A4" t="str">
            <v>PAS001001M</v>
          </cell>
        </row>
      </sheetData>
      <sheetData sheetId="6">
        <row r="4">
          <cell r="A4" t="str">
            <v>PAS001001M</v>
          </cell>
        </row>
      </sheetData>
      <sheetData sheetId="7">
        <row r="4">
          <cell r="A4" t="str">
            <v>PAS001001M</v>
          </cell>
        </row>
      </sheetData>
      <sheetData sheetId="8">
        <row r="4">
          <cell r="A4" t="str">
            <v>PAS001001M</v>
          </cell>
        </row>
      </sheetData>
      <sheetData sheetId="9">
        <row r="4">
          <cell r="A4" t="str">
            <v>PAS001001M</v>
          </cell>
        </row>
      </sheetData>
      <sheetData sheetId="10">
        <row r="4">
          <cell r="A4" t="str">
            <v>PAS001001M</v>
          </cell>
        </row>
      </sheetData>
      <sheetData sheetId="11">
        <row r="4">
          <cell r="A4" t="str">
            <v>PAS001001M</v>
          </cell>
        </row>
      </sheetData>
      <sheetData sheetId="12">
        <row r="4">
          <cell r="A4" t="str">
            <v>PAS001001M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Capex"/>
      <sheetName val="Sheet3"/>
      <sheetName val="{PL}PickLst"/>
      <sheetName val="Sheet2"/>
    </sheetNames>
    <sheetDataSet>
      <sheetData sheetId="0">
        <row r="22">
          <cell r="AG22" t="str">
            <v>Building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y1 2HSP 2HSP 2GSM"/>
      <sheetName val="Bay1 1HSP 1HSP 2GSM"/>
      <sheetName val="Bay1 1HSP 2HSP 2GSM"/>
      <sheetName val="Splits"/>
      <sheetName val="Setup"/>
      <sheetName val="PartDateOrders"/>
      <sheetName val="PlannedOrders"/>
      <sheetName val="MPC - Save"/>
      <sheetName val="Data import"/>
      <sheetName val="External Capex"/>
      <sheetName val="Antenna Cover assembly"/>
      <sheetName val="HORNET"/>
      <sheetName val="Detail"/>
      <sheetName val="Data"/>
      <sheetName val="Subsets"/>
      <sheetName val="TM1-MM-Ext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N410612002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RNET"/>
      <sheetName val="管制卡接收登記表"/>
      <sheetName val="接收登記表"/>
      <sheetName val="全檢效率"/>
      <sheetName val="Sheet1"/>
      <sheetName val="Sheet7"/>
      <sheetName val="Amethyst電池殼"/>
      <sheetName val="Amethyst後殼"/>
      <sheetName val="Amethyst前殼(銀)"/>
      <sheetName val="Amethyst前殼(藍)"/>
      <sheetName val="Amethyst"/>
      <sheetName val="AL"/>
      <sheetName val="TOP"/>
      <sheetName val="HAWK"/>
      <sheetName val="CONDOR"/>
      <sheetName val="UT S331"/>
      <sheetName val="BD"/>
      <sheetName val="Sheet3"/>
      <sheetName val="A3618"/>
      <sheetName val="SAP"/>
      <sheetName val="不良情況"/>
      <sheetName val="封頁"/>
      <sheetName val="年度計劃"/>
      <sheetName val="年度詳細計劃(1)"/>
      <sheetName val="年度詳細計劃(2)"/>
      <sheetName val="設備故障統計"/>
      <sheetName val="單據不良率"/>
      <sheetName val="單據不良(單位別)"/>
      <sheetName val="教育訓練"/>
      <sheetName val="稽核合格率統計圖"/>
      <sheetName val="稽核異常檢討表"/>
      <sheetName val="預算控制"/>
      <sheetName val="出勤分析"/>
      <sheetName val="新增設備 "/>
      <sheetName val="結論"/>
      <sheetName val="年度計劃詳細 (1)"/>
      <sheetName val="年度計劃詳細(2)"/>
      <sheetName val="網路計劃"/>
      <sheetName val="電腦異常"/>
      <sheetName val="幹部訓練"/>
      <sheetName val="訓練異常說明"/>
      <sheetName val="自發改善"/>
      <sheetName val="激勵狀況"/>
      <sheetName val="Sheet2"/>
      <sheetName val="Sheet4"/>
      <sheetName val="TC總明細表"/>
      <sheetName val="Data"/>
      <sheetName val="Setup"/>
      <sheetName val="BU Assumptions"/>
      <sheetName val="PlannedOrders"/>
      <sheetName val="法規課84上半年經營實績"/>
      <sheetName val="General Transfer by BU"/>
      <sheetName val="List"/>
      <sheetName val="Drop Down List"/>
      <sheetName val=" Matrix"/>
      <sheetName val="PCBA"/>
      <sheetName val="ME"/>
      <sheetName val="Definitions_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orex Instructions"/>
      <sheetName val="Business Unit"/>
      <sheetName val="BU Summary"/>
      <sheetName val="Plant Analysis"/>
      <sheetName val="Headcount"/>
      <sheetName val="Plant P&amp;L"/>
      <sheetName val="Plant"/>
      <sheetName val="IBM RSS_"/>
      <sheetName val="JCI_"/>
      <sheetName val="VALEO_"/>
      <sheetName val="VISTEON MSA_"/>
      <sheetName val="CISCO DF_"/>
      <sheetName val="EMC_"/>
      <sheetName val="ERICSSON_"/>
      <sheetName val="KAPSYS_"/>
      <sheetName val="NOK PCC_AMER_"/>
      <sheetName val="NOK ENG_"/>
      <sheetName val="RIM ENG_"/>
      <sheetName val="PACE STB_"/>
      <sheetName val="OTHER TRANSLATION_"/>
      <sheetName val="BU 15"/>
      <sheetName val="BU 16"/>
      <sheetName val="BU 17"/>
      <sheetName val="BU 18"/>
      <sheetName val="BU 19"/>
      <sheetName val="BU 20"/>
      <sheetName val="BU 21"/>
      <sheetName val="BU 22"/>
      <sheetName val="BU 23"/>
      <sheetName val="BU 24"/>
      <sheetName val="BU 25"/>
      <sheetName val="BU 26"/>
      <sheetName val="BU 27"/>
      <sheetName val="BU 28"/>
      <sheetName val="BU 29"/>
      <sheetName val="BU 30"/>
      <sheetName val="BU 31"/>
      <sheetName val="BU 32"/>
      <sheetName val="BU 33"/>
      <sheetName val="BU 34"/>
      <sheetName val="BU 35"/>
      <sheetName val="SURPLUS_"/>
      <sheetName val="MPC - Pull"/>
      <sheetName val="MPC - Save"/>
      <sheetName val="Formula"/>
      <sheetName val="Hidden"/>
      <sheetName val="Data import"/>
      <sheetName val="Check tab"/>
      <sheetName val="Dates"/>
      <sheetName val="Fcast Rates"/>
      <sheetName val="Version"/>
      <sheetName val="CSXLStore"/>
      <sheetName val="csxlDESheet10"/>
      <sheetName val="csxlDESheet1"/>
      <sheetName val="年度計劃執行報告"/>
      <sheetName val="Cost Center Review Molding"/>
      <sheetName val="Detail"/>
      <sheetName val="BU Assumptions"/>
      <sheetName val="InputFore(sample)"/>
      <sheetName val="HORN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- PRD Level"/>
      <sheetName val="Plant 2000"/>
      <sheetName val="Plant 1000 - Celestica"/>
      <sheetName val="Plant 3800 - Elcoteq"/>
      <sheetName val="PP"/>
      <sheetName val="Total Assembly Build Chart"/>
      <sheetName val="Master Lists"/>
      <sheetName val="IBM RSS_"/>
      <sheetName val="MPC - Pull"/>
      <sheetName val="Data import"/>
      <sheetName val="Sheet1"/>
      <sheetName val="MasterData"/>
      <sheetName val="wire"/>
      <sheetName val="Bluford3 MB BOM-Intel LAN"/>
      <sheetName val="2003 prod2"/>
    </sheetNames>
    <sheetDataSet>
      <sheetData sheetId="0">
        <row r="3">
          <cell r="C3">
            <v>80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Assemblies"/>
      <sheetName val="Other Material Margin"/>
      <sheetName val="NonMaterial Input"/>
      <sheetName val="Workcell Staff"/>
      <sheetName val="Rate Table"/>
      <sheetName val="Rate Table (data)"/>
      <sheetName val="Income Statement"/>
      <sheetName val="Comments"/>
      <sheetName val="Accounting Only"/>
      <sheetName val="CSXLStore"/>
      <sheetName val="csxlDESheet3"/>
      <sheetName val="csxlDESheet5"/>
      <sheetName val="csxlDESheet2"/>
      <sheetName val="csxlDESheet4"/>
      <sheetName val="csxlDESheet6"/>
      <sheetName val="csxlDESheet8"/>
      <sheetName val="csxlDESheet7"/>
      <sheetName val="csxlDESheet1"/>
      <sheetName val="Allocation -C1"/>
      <sheetName val="Vars"/>
      <sheetName val="Mountain View"/>
      <sheetName val="Calif"/>
      <sheetName val="For Elim"/>
      <sheetName val="Corp"/>
      <sheetName val="Scotland"/>
      <sheetName val="FL"/>
      <sheetName val="Dom Elim"/>
      <sheetName val="Mal"/>
      <sheetName val="Guadalajara"/>
      <sheetName val="MI"/>
      <sheetName val="Gage R&amp;R - ANOVA Method"/>
      <sheetName val="Sheet1"/>
      <sheetName val="CR.AJE"/>
      <sheetName val="Definition"/>
      <sheetName val="Other_Material_Margin"/>
      <sheetName val="NonMaterial_Input"/>
      <sheetName val="Workcell_Staff"/>
      <sheetName val="Rate_Table"/>
      <sheetName val="Rate_Table_(data)"/>
      <sheetName val="Income_Statement"/>
      <sheetName val="Accounting_Only"/>
      <sheetName val="Allocation_-C1"/>
      <sheetName val="Mountain_View"/>
      <sheetName val="For_Elim"/>
      <sheetName val="Dom_Elim"/>
      <sheetName val="Gage_R&amp;R_-_ANOVA_Method"/>
      <sheetName val="CR_AJE"/>
      <sheetName val="TC總明細表"/>
      <sheetName val="Global - PRD Le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ounting Only"/>
      <sheetName val="Instructions"/>
      <sheetName val="Assemblies"/>
      <sheetName val="Other Material Margin"/>
      <sheetName val="NonMaterial Input"/>
      <sheetName val="Workcell Staff"/>
      <sheetName val="Rate Table"/>
      <sheetName val="Rate Table (data)"/>
      <sheetName val="Income Statement"/>
      <sheetName val="Comments"/>
      <sheetName val="CSXLStore"/>
      <sheetName val="csxlDESheet3"/>
      <sheetName val="csxlDESheet5"/>
      <sheetName val="csxlDESheet2"/>
      <sheetName val="csxlDESheet4"/>
      <sheetName val="csxlDESheet6"/>
      <sheetName val="csxlDESheet8"/>
      <sheetName val="csxlDESheet7"/>
      <sheetName val="MPC - Save"/>
      <sheetName val="Data import"/>
      <sheetName val="Q#3839 Indented Bom d"/>
      <sheetName val="Global - PRD Level"/>
      <sheetName val="Gage R&amp;R - ANOVA Method"/>
      <sheetName val="StringMaster"/>
      <sheetName val="MasterData"/>
      <sheetName val="InputFore(sample)"/>
      <sheetName val="Sheet1"/>
      <sheetName val="Cork"/>
    </sheetNames>
    <sheetDataSet>
      <sheetData sheetId="0" refreshError="1">
        <row r="10">
          <cell r="C10" t="str">
            <v>Eindhoven</v>
          </cell>
        </row>
        <row r="11">
          <cell r="C11" t="str">
            <v>PHILIPS_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download"/>
      <sheetName val="Sheet2"/>
      <sheetName val="2.Actual input"/>
      <sheetName val="3.upload"/>
      <sheetName val="checking"/>
      <sheetName val="WGT"/>
      <sheetName val="tooling"/>
      <sheetName val="沖銷"/>
      <sheetName val="Data"/>
      <sheetName val="Income Statement"/>
      <sheetName val="DSO"/>
      <sheetName val="MPC Database"/>
      <sheetName val="Upload to MPC"/>
      <sheetName val="Upload Intercompany to MPC"/>
      <sheetName val="cash cycle"/>
      <sheetName val="CSXLStore"/>
      <sheetName val="csxlDESheet3"/>
      <sheetName val="csxlDESheet1"/>
      <sheetName val="Accounting On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siness Unit"/>
      <sheetName val="Headcount"/>
      <sheetName val="Plant P&amp;L"/>
      <sheetName val="Plant"/>
      <sheetName val="Mfg detail"/>
      <sheetName val="refer others&amp;dl"/>
      <sheetName val="BU 1"/>
      <sheetName val="BU 2"/>
      <sheetName val="BU 3"/>
      <sheetName val="BU 4"/>
      <sheetName val="BU 5"/>
      <sheetName val="BU 6"/>
      <sheetName val="BU 7"/>
      <sheetName val="BU 8"/>
      <sheetName val="BU 9"/>
      <sheetName val="BU 10"/>
      <sheetName val="BU 11"/>
      <sheetName val="BU 12"/>
      <sheetName val="BU 13"/>
      <sheetName val="BU 14"/>
      <sheetName val="BU 15"/>
      <sheetName val="BU 16"/>
      <sheetName val="BU 17"/>
      <sheetName val="BU 18"/>
      <sheetName val="BU 19"/>
      <sheetName val="BU 20"/>
      <sheetName val="BU 21"/>
      <sheetName val="BU 22"/>
      <sheetName val="BU 23"/>
      <sheetName val="BU 24"/>
      <sheetName val="BU 25"/>
      <sheetName val="BU 26"/>
      <sheetName val="BU 27"/>
      <sheetName val="BU 28"/>
      <sheetName val="BU 29"/>
      <sheetName val="BU 30"/>
      <sheetName val="BU 31"/>
      <sheetName val="BU 32"/>
      <sheetName val="BU 33"/>
      <sheetName val="BU 34"/>
      <sheetName val="BU 35"/>
      <sheetName val="MPC - Pull"/>
      <sheetName val="MPC - Save"/>
      <sheetName val="Formula"/>
      <sheetName val="Links"/>
      <sheetName val="Check tab"/>
      <sheetName val="Anaysis - move to web based"/>
      <sheetName val="Version"/>
      <sheetName val="csxlDESheet4"/>
      <sheetName val="csxlDESheet1"/>
      <sheetName val="csxlDESheet2"/>
      <sheetName val="csxlDESheet3"/>
      <sheetName val="csxlDESheet5"/>
      <sheetName val="csxlDESheet6"/>
      <sheetName val="CSXLStore"/>
      <sheetName val="Weekly_Indicator_Template-09xx"/>
      <sheetName val="wire"/>
      <sheetName val="MT1&amp;B1"/>
      <sheetName val="Weekly_Indicator_Template-09xx."/>
      <sheetName val="BU List"/>
      <sheetName val="Upload to MPC"/>
      <sheetName val="Accounting Only"/>
      <sheetName val="StringMaster"/>
      <sheetName val="BOM_Master"/>
    </sheetNames>
    <sheetDataSet>
      <sheetData sheetId="0">
        <row r="1">
          <cell r="A1" t="str">
            <v>WGT Tianjin</v>
          </cell>
        </row>
      </sheetData>
      <sheetData sheetId="1">
        <row r="1">
          <cell r="A1" t="str">
            <v>WGT Tianjin</v>
          </cell>
        </row>
      </sheetData>
      <sheetData sheetId="2">
        <row r="1">
          <cell r="A1" t="str">
            <v>WGT Tianjin</v>
          </cell>
        </row>
      </sheetData>
      <sheetData sheetId="3">
        <row r="1">
          <cell r="A1" t="str">
            <v>WGT Tianjin</v>
          </cell>
        </row>
      </sheetData>
      <sheetData sheetId="4">
        <row r="1">
          <cell r="A1" t="str">
            <v>WGT Tianjin</v>
          </cell>
        </row>
      </sheetData>
      <sheetData sheetId="5">
        <row r="1">
          <cell r="A1" t="str">
            <v>WGT Tianjin</v>
          </cell>
        </row>
      </sheetData>
      <sheetData sheetId="6">
        <row r="1">
          <cell r="A1" t="str">
            <v>WGT Tianjin</v>
          </cell>
        </row>
      </sheetData>
      <sheetData sheetId="7">
        <row r="1">
          <cell r="A1" t="str">
            <v>WGT Tianjin</v>
          </cell>
        </row>
      </sheetData>
      <sheetData sheetId="8">
        <row r="1">
          <cell r="A1" t="str">
            <v>WGT Tianjin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">
          <cell r="A1" t="str">
            <v>WGT Tianjin</v>
          </cell>
        </row>
      </sheetData>
      <sheetData sheetId="30">
        <row r="1">
          <cell r="A1" t="str">
            <v>WGT Tianjin</v>
          </cell>
        </row>
      </sheetData>
      <sheetData sheetId="31">
        <row r="1">
          <cell r="A1" t="str">
            <v>WGT Tianjin</v>
          </cell>
        </row>
      </sheetData>
      <sheetData sheetId="32">
        <row r="1">
          <cell r="A1" t="str">
            <v>WGT Tianjin</v>
          </cell>
        </row>
      </sheetData>
      <sheetData sheetId="33">
        <row r="1">
          <cell r="A1" t="str">
            <v>WGT Tianjin</v>
          </cell>
        </row>
      </sheetData>
      <sheetData sheetId="34">
        <row r="1">
          <cell r="A1" t="str">
            <v>WGT Tianjin</v>
          </cell>
        </row>
      </sheetData>
      <sheetData sheetId="35">
        <row r="1">
          <cell r="A1" t="str">
            <v>WGT Tianjin</v>
          </cell>
        </row>
      </sheetData>
      <sheetData sheetId="36">
        <row r="1">
          <cell r="A1" t="str">
            <v>WGT Tianjin</v>
          </cell>
        </row>
      </sheetData>
      <sheetData sheetId="37">
        <row r="1">
          <cell r="A1" t="str">
            <v>WGT Tianjin</v>
          </cell>
        </row>
      </sheetData>
      <sheetData sheetId="38">
        <row r="1">
          <cell r="A1" t="str">
            <v>WGT Tianjin</v>
          </cell>
        </row>
      </sheetData>
      <sheetData sheetId="39">
        <row r="1">
          <cell r="A1" t="str">
            <v>WGT Tianjin</v>
          </cell>
        </row>
      </sheetData>
      <sheetData sheetId="40">
        <row r="1">
          <cell r="A1" t="str">
            <v>WGT Tianjin</v>
          </cell>
        </row>
      </sheetData>
      <sheetData sheetId="41" refreshError="1"/>
      <sheetData sheetId="42">
        <row r="1">
          <cell r="A1" t="str">
            <v>WGT Tianjin</v>
          </cell>
        </row>
      </sheetData>
      <sheetData sheetId="43">
        <row r="1">
          <cell r="A1" t="str">
            <v>WGT Tianjin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orex Instructions"/>
      <sheetName val="Business Unit"/>
      <sheetName val="BU Summary"/>
      <sheetName val="Plant Analysis"/>
      <sheetName val="Headcount"/>
      <sheetName val="Plant P&amp;L"/>
      <sheetName val="Plant"/>
      <sheetName val="IBM RSS_"/>
      <sheetName val="JCI_"/>
      <sheetName val="VALEO_"/>
      <sheetName val="VISTEON MSA_"/>
      <sheetName val="EMC_"/>
      <sheetName val="ERICSSON_"/>
      <sheetName val="KAPSYS_"/>
      <sheetName val="NOK PCC_AMER_"/>
      <sheetName val="NOK ENG_"/>
      <sheetName val="RIM ENG_"/>
      <sheetName val="PACE STB_"/>
      <sheetName val="OTHER TRANSLATION_"/>
      <sheetName val="SURPLUS_"/>
      <sheetName val="BU 14"/>
      <sheetName val="BU 15"/>
      <sheetName val="BU 16"/>
      <sheetName val="BU 17"/>
      <sheetName val="BU 18"/>
      <sheetName val="BU 19"/>
      <sheetName val="BU 20"/>
      <sheetName val="BU 21"/>
      <sheetName val="BU 22"/>
      <sheetName val="BU 23"/>
      <sheetName val="BU 24"/>
      <sheetName val="BU 25"/>
      <sheetName val="BU 26"/>
      <sheetName val="BU 27"/>
      <sheetName val="BU 28"/>
      <sheetName val="BU 29"/>
      <sheetName val="BU 30"/>
      <sheetName val="BU 31"/>
      <sheetName val="BU 32"/>
      <sheetName val="BU 33"/>
      <sheetName val="BU 34"/>
      <sheetName val="BU 35"/>
      <sheetName val="MPC - Pull"/>
      <sheetName val="MPC - Save"/>
      <sheetName val="Formula"/>
      <sheetName val="Hidden"/>
      <sheetName val="Data import"/>
      <sheetName val="Check tab"/>
      <sheetName val="Dates"/>
      <sheetName val="Fcast Rates"/>
      <sheetName val="Version"/>
      <sheetName val="CSXLStore"/>
      <sheetName val="csxlDESheet10"/>
      <sheetName val="csxlDESheet1"/>
      <sheetName val="銷貨成本附表"/>
      <sheetName val="Det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orex Instructions"/>
      <sheetName val="Business Unit"/>
      <sheetName val="BU Summary"/>
      <sheetName val="Plant Analysis"/>
      <sheetName val="Headcount"/>
      <sheetName val="Plant P&amp;L"/>
      <sheetName val="Plant"/>
      <sheetName val="Review sheet"/>
      <sheetName val="BU 1"/>
      <sheetName val="BU 2"/>
      <sheetName val="BU 3"/>
      <sheetName val="BU 4"/>
      <sheetName val="BU 5"/>
      <sheetName val="BU 6"/>
      <sheetName val="BU 7"/>
      <sheetName val="BU 8"/>
      <sheetName val="BU 9"/>
      <sheetName val="BU 10"/>
      <sheetName val="BU 11"/>
      <sheetName val="BU 12"/>
      <sheetName val="BU 13"/>
      <sheetName val="BU 14"/>
      <sheetName val="BU 15"/>
      <sheetName val="BU 16"/>
      <sheetName val="BU 17"/>
      <sheetName val="BU 18"/>
      <sheetName val="BU 19"/>
      <sheetName val="BU 20"/>
      <sheetName val="BU 21"/>
      <sheetName val="BU 22"/>
      <sheetName val="BU 23"/>
      <sheetName val="BU 24"/>
      <sheetName val="BU 25"/>
      <sheetName val="BU 26"/>
      <sheetName val="BU 27"/>
      <sheetName val="BU 28"/>
      <sheetName val="BU 29"/>
      <sheetName val="BU 30"/>
      <sheetName val="BU 31"/>
      <sheetName val="BU 32"/>
      <sheetName val="BU 33"/>
      <sheetName val="BU 34"/>
      <sheetName val="BU 35"/>
      <sheetName val="MPC - Pull"/>
      <sheetName val="MPC - Save"/>
      <sheetName val="Formula"/>
      <sheetName val="Hidden"/>
      <sheetName val="Data import"/>
      <sheetName val="Check tab"/>
      <sheetName val="Dates"/>
      <sheetName val="Fcast Rates"/>
      <sheetName val="Version"/>
      <sheetName val="CSXLStore"/>
      <sheetName val="csxlDESheet10"/>
      <sheetName val="csxlDESheet1"/>
      <sheetName val="COMMENTS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2">
          <cell r="A2" t="str">
            <v>T Town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- PRD Level"/>
      <sheetName val="Plant 2000"/>
      <sheetName val="Plant 1000 - CLS Dallas"/>
      <sheetName val="Plant 3200 - CLS Kladno"/>
      <sheetName val="Plt Outs TBD C&amp;P"/>
      <sheetName val="Plant P220 - Elcoteq MX"/>
      <sheetName val="Plant 3800 - Elcoteq HU"/>
      <sheetName val="Plant Outs - Elcoteq BE"/>
      <sheetName val="Plt Outs TBD ASY"/>
      <sheetName val="Packing and Config Volumes "/>
      <sheetName val="Handheld Volumes "/>
      <sheetName val="MPC - Save"/>
    </sheetNames>
    <sheetDataSet>
      <sheetData sheetId="0">
        <row r="11">
          <cell r="C11">
            <v>23068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and Details"/>
      <sheetName val="Pivot Table"/>
      <sheetName val="Site Total"/>
      <sheetName val="No BOM"/>
      <sheetName val="Overview"/>
      <sheetName val="TABLES"/>
      <sheetName val="Sheet2"/>
      <sheetName val="List"/>
      <sheetName val="daily report"/>
      <sheetName val="Scenario1-Fixture"/>
      <sheetName val="Sheet1"/>
      <sheetName val="Headcount Planning"/>
      <sheetName val="Ramp-up Prod KLf pro Woche "/>
      <sheetName val="MasterData"/>
      <sheetName val="Summary"/>
      <sheetName val="Cp Cpk 15"/>
      <sheetName val="Global - PRD Level"/>
      <sheetName val="Gage R&amp;R - ANOVA Method"/>
      <sheetName val="Data lists"/>
      <sheetName val="Dom Cons"/>
      <sheetName val="WW"/>
      <sheetName val="Tim_0212"/>
      <sheetName val="PCBA"/>
      <sheetName val="Burnin"/>
      <sheetName val="Cork"/>
      <sheetName val="Issues List"/>
      <sheetName val="wire"/>
      <sheetName val="forecast"/>
      <sheetName val="UMP回厂计划"/>
      <sheetName val="MC 2017.03.06"/>
      <sheetName val="机种list"/>
      <sheetName val="Fixture Kickoff"/>
      <sheetName val="Input commodity fallout"/>
      <sheetName val="passonpass"/>
      <sheetName val="代碼表"/>
      <sheetName val="AOP-LTP Entry"/>
      <sheetName val="工號表"/>
      <sheetName val="PartDateOrders"/>
      <sheetName val="Setup"/>
      <sheetName val="Data Sheet"/>
      <sheetName val="Bay 5DX"/>
      <sheetName val="BAY ICT"/>
      <sheetName val="Bay TAK"/>
      <sheetName val="MPC - Save"/>
      <sheetName val="Upload to MPC"/>
      <sheetName val="MPC - Pull"/>
      <sheetName val="Obs"/>
      <sheetName val="DATA_MONTH"/>
      <sheetName val="MTBF_check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  <sheetName val="7"/>
      <sheetName val="8"/>
      <sheetName val="9"/>
      <sheetName val="10"/>
      <sheetName val="11"/>
      <sheetName val="12"/>
      <sheetName val="1"/>
      <sheetName val="2"/>
      <sheetName val="3"/>
      <sheetName val="4"/>
      <sheetName val="5"/>
      <sheetName val="Sheet3"/>
      <sheetName val="forecast"/>
      <sheetName val="Accounting Only"/>
      <sheetName val="Equipment List (CBD format)"/>
      <sheetName val="Cp Cpk 15"/>
      <sheetName val="KJBC COST YTD"/>
      <sheetName val="Upload to MPC"/>
      <sheetName val="AGING"/>
      <sheetName val="Dom Cons"/>
      <sheetName val="Month"/>
      <sheetName val="WW"/>
      <sheetName val="Demand Details"/>
      <sheetName val="List"/>
      <sheetName val="TABLES"/>
    </sheetNames>
    <sheetDataSet>
      <sheetData sheetId="0">
        <row r="3">
          <cell r="A3" t="str">
            <v>A6000</v>
          </cell>
        </row>
      </sheetData>
      <sheetData sheetId="1">
        <row r="3">
          <cell r="A3" t="str">
            <v>A6000</v>
          </cell>
        </row>
      </sheetData>
      <sheetData sheetId="2">
        <row r="3">
          <cell r="A3" t="str">
            <v>A6000</v>
          </cell>
        </row>
      </sheetData>
      <sheetData sheetId="3">
        <row r="3">
          <cell r="A3" t="str">
            <v>A6000</v>
          </cell>
        </row>
      </sheetData>
      <sheetData sheetId="4">
        <row r="3">
          <cell r="A3" t="str">
            <v>A6000</v>
          </cell>
        </row>
      </sheetData>
      <sheetData sheetId="5">
        <row r="3">
          <cell r="A3" t="str">
            <v>A6000</v>
          </cell>
        </row>
      </sheetData>
      <sheetData sheetId="6">
        <row r="3">
          <cell r="A3" t="str">
            <v>A6000</v>
          </cell>
        </row>
      </sheetData>
      <sheetData sheetId="7">
        <row r="3">
          <cell r="A3" t="str">
            <v>A6000</v>
          </cell>
        </row>
      </sheetData>
      <sheetData sheetId="8">
        <row r="3">
          <cell r="A3" t="str">
            <v>A6000</v>
          </cell>
        </row>
      </sheetData>
      <sheetData sheetId="9">
        <row r="3">
          <cell r="A3" t="str">
            <v>A6000</v>
          </cell>
        </row>
      </sheetData>
      <sheetData sheetId="10">
        <row r="3">
          <cell r="A3" t="str">
            <v>A6000</v>
          </cell>
        </row>
      </sheetData>
      <sheetData sheetId="11">
        <row r="3">
          <cell r="A3" t="str">
            <v>A6000</v>
          </cell>
        </row>
      </sheetData>
      <sheetData sheetId="12">
        <row r="3">
          <cell r="A3" t="str">
            <v>A6000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ecious Moments"/>
      <sheetName val="Cat 2004"/>
      <sheetName val="2004"/>
      <sheetName val="Demand Details"/>
      <sheetName val="Calimero BOM"/>
      <sheetName val="PIB"/>
      <sheetName val="Gage R&amp;R - ANOVA Method"/>
      <sheetName val="每月排名"/>
      <sheetName val="Project_Plan_"/>
      <sheetName val="10"/>
      <sheetName val="MTL1"/>
      <sheetName val="Cork"/>
      <sheetName val="Cpk-Cav1"/>
      <sheetName val="Cp Cpk 15"/>
      <sheetName val="MT1&amp;B1"/>
      <sheetName val="Workings"/>
      <sheetName val="Toolplan"/>
      <sheetName val="TABLES"/>
      <sheetName val="Bom(P1)"/>
      <sheetName val="DVT Gap Data"/>
      <sheetName val="Sheet4"/>
      <sheetName val="forecast"/>
      <sheetName val="Precious_Moments"/>
      <sheetName val="Cat_2004"/>
      <sheetName val="工作表1"/>
      <sheetName val="Input commodity fallout"/>
      <sheetName val="Reporting"/>
      <sheetName val="Lookup Tables"/>
      <sheetName val="G2TempSheet"/>
      <sheetName val=""/>
      <sheetName val="ISRDATA"/>
      <sheetName val="Ramp-up Prod KLf pro Woche "/>
      <sheetName val="Part list"/>
      <sheetName val="Cover"/>
      <sheetName val="部門名稱"/>
      <sheetName val="FX"/>
      <sheetName val="Tool Status"/>
      <sheetName val="Fixture Kickoff"/>
      <sheetName val="Scenario1-Fixture"/>
      <sheetName val="Headcount Planning"/>
      <sheetName val="Rates"/>
      <sheetName val="MTBF_check"/>
      <sheetName val="FBL3N"/>
      <sheetName val="daily report"/>
      <sheetName val="List"/>
      <sheetName val="Burnin"/>
      <sheetName val="2003 prod2"/>
      <sheetName val="2003 Target"/>
      <sheetName val="ME"/>
      <sheetName val="汇总"/>
      <sheetName val="gj"/>
      <sheetName val="jldw"/>
      <sheetName val="01-P1"/>
      <sheetName val="PPV Report"/>
      <sheetName val="PCBA"/>
      <sheetName val="C_Enclosure Cost Details"/>
      <sheetName val="B_Ramp Summary"/>
      <sheetName val="Baseline &amp; Summary"/>
      <sheetName val="Team List"/>
      <sheetName val="MasterData"/>
      <sheetName val="Information"/>
    </sheetNames>
    <sheetDataSet>
      <sheetData sheetId="0">
        <row r="14">
          <cell r="C14" t="str">
            <v>SUN</v>
          </cell>
        </row>
      </sheetData>
      <sheetData sheetId="1">
        <row r="14">
          <cell r="C14" t="str">
            <v>SUN</v>
          </cell>
        </row>
      </sheetData>
      <sheetData sheetId="2">
        <row r="14">
          <cell r="C14" t="str">
            <v>SUN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Chartdata"/>
      <sheetName val="Status"/>
      <sheetName val="Surplus"/>
      <sheetName val="Mobility 3x"/>
      <sheetName val="LT vs Lock"/>
      <sheetName val="Lock vs orig LT"/>
      <sheetName val="Rev-PC"/>
      <sheetName val="Sl8"/>
      <sheetName val="Sl12-14"/>
      <sheetName val="Sl15"/>
      <sheetName val="Sl17"/>
      <sheetName val="Sl18-20"/>
      <sheetName val="Mirella"/>
      <sheetName val="Rev"/>
      <sheetName val="MobLesKey"/>
      <sheetName val="FixedA"/>
      <sheetName val="KeyComp"/>
      <sheetName val="Cheat"/>
      <sheetName val="Cheat_3x"/>
      <sheetName val="EME"/>
      <sheetName val="Drivers"/>
      <sheetName val="Key"/>
      <sheetName val="Mobility"/>
      <sheetName val="TAM"/>
      <sheetName val="Start"/>
      <sheetName val="Apple"/>
      <sheetName val="Mid"/>
      <sheetName val="RIM"/>
      <sheetName val="Nokia"/>
      <sheetName val="SE"/>
      <sheetName val="MOT"/>
      <sheetName val="BLU"/>
      <sheetName val="EME_GP"/>
      <sheetName val="MicroS"/>
      <sheetName val="Other"/>
      <sheetName val="Elec_R&amp;D"/>
      <sheetName val="Metal_Int"/>
      <sheetName val="Metal_Ext"/>
      <sheetName val="Metal_Elim"/>
      <sheetName val="PlaSurp"/>
      <sheetName val="N3-JB"/>
      <sheetName val="DELL"/>
      <sheetName val="Sharp"/>
      <sheetName val="Samsung"/>
      <sheetName val="KeyS"/>
      <sheetName val="CM"/>
      <sheetName val="Pico"/>
      <sheetName val="KeyK_R&amp;D"/>
      <sheetName val="End"/>
      <sheetName val=" "/>
      <sheetName val="Instructions"/>
      <sheetName val="2004"/>
      <sheetName val="Setup"/>
      <sheetName val="Calimero BOM"/>
      <sheetName val="年度計劃執行報告"/>
      <sheetName val="data"/>
      <sheetName val="COMMENTS"/>
      <sheetName val="TABL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tenna Cover assembly"/>
      <sheetName val="Sheet2"/>
      <sheetName val="#REF"/>
      <sheetName val="antenna assy"/>
      <sheetName val="Sheet1"/>
      <sheetName val="MPC - Pull"/>
      <sheetName val="Data import"/>
      <sheetName val="2004"/>
      <sheetName val="Key"/>
      <sheetName val="Master List"/>
      <sheetName val="Headcount Planning"/>
      <sheetName val="B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  <sheetName val="QoQ Forecast"/>
      <sheetName val="Pg 1"/>
      <sheetName val="Pg 2"/>
      <sheetName val="Pg 3"/>
      <sheetName val="Pg 4"/>
      <sheetName val="Stress Test"/>
      <sheetName val="PE band"/>
      <sheetName val="ROE &amp; EVA"/>
      <sheetName val="Chart"/>
      <sheetName val="Makers"/>
      <sheetName val="Model"/>
      <sheetName val="Compare"/>
      <sheetName val="EPS Table"/>
      <sheetName val="Spore"/>
      <sheetName val="Currecny"/>
      <sheetName val="Net cash chart"/>
      <sheetName val="Ratios"/>
      <sheetName val="Checks"/>
      <sheetName val="Sensitivities"/>
      <sheetName val="QoQ results"/>
      <sheetName val="Cash Flow"/>
      <sheetName val="Currency"/>
      <sheetName val="Book Value per share"/>
      <sheetName val="COMPUTATION"/>
      <sheetName val="Molding"/>
      <sheetName val="forecast"/>
      <sheetName val="Formulas"/>
      <sheetName val="Cp Cpk 15"/>
      <sheetName val="FX"/>
      <sheetName val="ACM0131(GT)"/>
      <sheetName val="COMMENTS"/>
      <sheetName val="TABLES"/>
      <sheetName val="Antenna Cover assembly"/>
      <sheetName val="All"/>
      <sheetName val="Sheet1"/>
      <sheetName val="Data lists"/>
      <sheetName val="E&amp;O for MPC_Plastic"/>
      <sheetName val="GPP_TOOL"/>
      <sheetName val="Tooling Design plan"/>
      <sheetName val="Tool Mhrs"/>
      <sheetName val="Month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oQ Forecast"/>
      <sheetName val="Sheet1"/>
      <sheetName val="PCB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-cov.orders Kom-HU+Boc-DE"/>
      <sheetName val="Stock Situation Pécs"/>
      <sheetName val="Yield"/>
      <sheetName val="Sample Inspection results"/>
      <sheetName val="Rework"/>
      <sheetName val="insp. removal"/>
      <sheetName val="Supplier Quality"/>
      <sheetName val="Toolplan"/>
      <sheetName val="年度計劃執行報告"/>
      <sheetName val="PCBA"/>
      <sheetName val="Formulas"/>
      <sheetName val="daily report"/>
      <sheetName val="QoQ Forecast"/>
      <sheetName val="Data lists"/>
      <sheetName val="Lookup Tables"/>
      <sheetName val="Issues List"/>
      <sheetName val="Setup"/>
      <sheetName val=" CTB"/>
      <sheetName val="Headcount Planning"/>
      <sheetName val="ISRDATA"/>
      <sheetName val="1"/>
      <sheetName val="Equipment List (CBD format)"/>
      <sheetName val="DELL_Schedule"/>
      <sheetName val="XL4Test5"/>
      <sheetName val="____"/>
      <sheetName val="2004"/>
      <sheetName val="Input commodity fallout"/>
      <sheetName val="Reporting"/>
      <sheetName val="TABLES"/>
      <sheetName val="Cp Cpk 15"/>
      <sheetName val="Ramp-up Prod KLf pro Woche "/>
      <sheetName val="Part list"/>
      <sheetName val="Cover"/>
      <sheetName val="Gage R&amp;R - ANOVA Method"/>
      <sheetName val="Cork"/>
      <sheetName val="机种list"/>
      <sheetName val="缺点list"/>
      <sheetName val="INFO"/>
      <sheetName val="D-cov_orders_Kom-HU+Boc-DE"/>
      <sheetName val="Stock_Situation_Pécs"/>
      <sheetName val="Sample_Inspection_results"/>
      <sheetName val="insp__removal"/>
      <sheetName val="Supplier_Quality"/>
      <sheetName val="daily_report"/>
      <sheetName val="Data_lists"/>
      <sheetName val="Lookup_Tables"/>
      <sheetName val="Issues_List"/>
      <sheetName val="SupplierBaseInput"/>
      <sheetName val="Data"/>
      <sheetName val="External Capex"/>
      <sheetName val="Definitions"/>
      <sheetName val="QuoteSummary"/>
      <sheetName val="ManualAssyandWaveSolder"/>
      <sheetName val="Scenario1-Fixture"/>
      <sheetName val="MT"/>
      <sheetName val="汇总"/>
      <sheetName val="Fixture Kickoff"/>
      <sheetName val="Key"/>
      <sheetName val="Sheet1"/>
      <sheetName val="Loop1 Assembly SPM (5)"/>
      <sheetName val="国内外出差旅费报告表"/>
      <sheetName val="Data import"/>
      <sheetName val="量仪清单"/>
      <sheetName val="Lookups"/>
      <sheetName val="Capacity_Calculator"/>
      <sheetName val="銷貨成本附表"/>
      <sheetName val="forecast"/>
      <sheetName val="Burnin"/>
      <sheetName val="List"/>
      <sheetName val="P.Consumable"/>
      <sheetName val="P.CUTTERS"/>
      <sheetName val="MT1&amp;B1"/>
      <sheetName val="人员類资产"/>
      <sheetName val="COMMENTS"/>
      <sheetName val="Antenna Cover assembly"/>
      <sheetName val="JA CC 2-27-15"/>
      <sheetName val="All Parts"/>
      <sheetName val="生產計劃表"/>
      <sheetName val="Receiving Inspection"/>
      <sheetName val="InvoiceList"/>
      <sheetName val="Cost Breakdown"/>
    </sheetNames>
    <sheetDataSet>
      <sheetData sheetId="0">
        <row r="7">
          <cell r="O7">
            <v>0</v>
          </cell>
        </row>
      </sheetData>
      <sheetData sheetId="1">
        <row r="7">
          <cell r="O7">
            <v>0</v>
          </cell>
        </row>
      </sheetData>
      <sheetData sheetId="2">
        <row r="7">
          <cell r="O7">
            <v>0</v>
          </cell>
        </row>
      </sheetData>
      <sheetData sheetId="3">
        <row r="7">
          <cell r="O7">
            <v>0</v>
          </cell>
        </row>
      </sheetData>
      <sheetData sheetId="4">
        <row r="7">
          <cell r="O7">
            <v>0</v>
          </cell>
        </row>
      </sheetData>
      <sheetData sheetId="5">
        <row r="7">
          <cell r="O7">
            <v>0</v>
          </cell>
        </row>
      </sheetData>
      <sheetData sheetId="6">
        <row r="7">
          <cell r="O7">
            <v>0</v>
          </cell>
        </row>
      </sheetData>
      <sheetData sheetId="7">
        <row r="7">
          <cell r="O7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"/>
      <sheetName val="MD5023BOMKX060302"/>
      <sheetName val="Part_Type"/>
      <sheetName val="Part_Source"/>
      <sheetName val="0414data"/>
      <sheetName val="Demand Details"/>
      <sheetName val="Gage R&amp;R - ANOVA Method"/>
      <sheetName val="Toolplan"/>
      <sheetName val="Data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s"/>
      <sheetName val="Summary"/>
      <sheetName val="Reports"/>
      <sheetName val="Comments"/>
      <sheetName val="Aalto NAM"/>
      <sheetName val="Aino"/>
      <sheetName val="Berlin"/>
      <sheetName val="Blitz"/>
      <sheetName val="Lynn"/>
      <sheetName val="Mumbai"/>
      <sheetName val="Nadine"/>
      <sheetName val="Quicksilver"/>
      <sheetName val="Rosetta"/>
      <sheetName val="Shelby"/>
      <sheetName val="Vega"/>
      <sheetName val="Virginia"/>
      <sheetName val="Washington"/>
      <sheetName val="Post E3"/>
      <sheetName val="CHX"/>
      <sheetName val="Gabbana"/>
      <sheetName val="Puma-Cougar"/>
      <sheetName val="Schnappi"/>
      <sheetName val="BLANK 3"/>
      <sheetName val="BLANK 4"/>
      <sheetName val="BLANK 5"/>
      <sheetName val="BLANK 6"/>
      <sheetName val="BLANK 7"/>
      <sheetName val="BLANK 8"/>
      <sheetName val="BLANK 9"/>
      <sheetName val="Template"/>
      <sheetName val="Database"/>
      <sheetName val="Revenue"/>
      <sheetName val="Data"/>
      <sheetName val="Dates"/>
      <sheetName val="FC_HSG Manual"/>
      <sheetName val="Setup"/>
      <sheetName val="PCBA"/>
      <sheetName val="Part"/>
      <sheetName val="E&amp;O for MPC_Plastic"/>
      <sheetName val="PartsList"/>
    </sheetNames>
    <sheetDataSet>
      <sheetData sheetId="0">
        <row r="5">
          <cell r="G5" t="str">
            <v>Ulm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G5" t="str">
            <v>Ulm</v>
          </cell>
        </row>
      </sheetData>
      <sheetData sheetId="28">
        <row r="5">
          <cell r="G5" t="str">
            <v>Ulm</v>
          </cell>
        </row>
      </sheetData>
      <sheetData sheetId="29">
        <row r="5">
          <cell r="G5" t="str">
            <v>Ulm</v>
          </cell>
        </row>
      </sheetData>
      <sheetData sheetId="30">
        <row r="5">
          <cell r="G5" t="str">
            <v>Ulm</v>
          </cell>
        </row>
      </sheetData>
      <sheetData sheetId="31">
        <row r="5">
          <cell r="G5" t="str">
            <v>Ulm</v>
          </cell>
        </row>
      </sheetData>
      <sheetData sheetId="32" refreshError="1"/>
      <sheetData sheetId="33">
        <row r="5">
          <cell r="G5" t="str">
            <v>Ulm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revenue and cost Apr"/>
      <sheetName val="MM60"/>
      <sheetName val="Sales revenue and cost May-Aug"/>
      <sheetName val="Q4 Lock - Part Status"/>
      <sheetName val="Direct Labor Cost TM1"/>
      <sheetName val="Suzhou Manpower"/>
      <sheetName val="BU- SS"/>
      <sheetName val="SG&amp;A Cost TM1"/>
      <sheetName val="Sheet2"/>
      <sheetName val="Summary"/>
      <sheetName val="Sheet1"/>
      <sheetName val="Data"/>
    </sheetNames>
    <sheetDataSet>
      <sheetData sheetId="0"/>
      <sheetData sheetId="1"/>
      <sheetData sheetId="2">
        <row r="8">
          <cell r="A8" t="str">
            <v>WGT</v>
          </cell>
        </row>
      </sheetData>
      <sheetData sheetId="3"/>
      <sheetData sheetId="4">
        <row r="4">
          <cell r="E4" t="str">
            <v>Jun FY 13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Totals"/>
      <sheetName val="Product Roll Up"/>
      <sheetName val="Comments Roll Up"/>
      <sheetName val="District 1"/>
      <sheetName val="District 2"/>
      <sheetName val="District 3"/>
      <sheetName val="District 4"/>
      <sheetName val="District 5"/>
      <sheetName val="District 6"/>
      <sheetName val="ListPrice"/>
      <sheetName val="$ DELTA"/>
      <sheetName val="0518"/>
      <sheetName val="Direct Labor Cost TM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1. Basic Cell Design"/>
      <sheetName val="2. Site Specific Staffing"/>
      <sheetName val="Hinge Lid assy flow chart"/>
      <sheetName val="Equipment List (CBD format)"/>
      <sheetName val="Demand Details"/>
      <sheetName val="生產計劃表"/>
      <sheetName val="SPM Units"/>
      <sheetName val="Molding"/>
      <sheetName val="Sheet1"/>
      <sheetName val="List"/>
      <sheetName val="清單"/>
      <sheetName val="Dashboard"/>
      <sheetName val="PCBA"/>
      <sheetName val="Toolplan"/>
      <sheetName val="ISRDATA"/>
      <sheetName val="Formulas"/>
      <sheetName val="DELL_Schedule"/>
      <sheetName val="XL4Test5"/>
      <sheetName val="____"/>
      <sheetName val="2004"/>
      <sheetName val="Input commodity fallout"/>
      <sheetName val="Reporting"/>
      <sheetName val="TABLES"/>
      <sheetName val="Cp Cpk 15"/>
      <sheetName val="Ramp-up Prod KLf pro Woche "/>
      <sheetName val="Part list"/>
      <sheetName val="Cover"/>
      <sheetName val="Gage R&amp;R - ANOVA Method"/>
      <sheetName val="Cork"/>
      <sheetName val="Part"/>
      <sheetName val="Lists"/>
      <sheetName val="Burnin"/>
      <sheetName val="MBS"/>
      <sheetName val="Product Roll Up"/>
      <sheetName val="All Parts"/>
      <sheetName val="Sheet4"/>
      <sheetName val="List Box"/>
      <sheetName val="簽呈01采購"/>
      <sheetName val="Sheet3"/>
      <sheetName val="Setup"/>
      <sheetName val="PS交接"/>
      <sheetName val="DATA"/>
      <sheetName val="MEMO (2)"/>
      <sheetName val="Calimero BOM"/>
      <sheetName val="清冊"/>
      <sheetName val="Logic"/>
      <sheetName val="Valores"/>
      <sheetName val="LCM(Optrex DPPM report)"/>
      <sheetName val="MC 2017.03.06"/>
      <sheetName val="Workings"/>
      <sheetName val="daily report"/>
      <sheetName val="Lookups"/>
      <sheetName val="国内外出差旅费报告表"/>
      <sheetName val="汇总"/>
      <sheetName val="Drop List References"/>
      <sheetName val="IBASE"/>
      <sheetName val="Chennai Process Step Breakdown"/>
      <sheetName val="Transfer Entry"/>
      <sheetName val="NonMateri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&amp;O Last week"/>
      <sheetName val="AR Last week"/>
      <sheetName val="E&amp;O"/>
      <sheetName val="AR"/>
      <sheetName val="Summary"/>
      <sheetName val="WW SUM by BU"/>
      <sheetName val="Mob MPC by BU"/>
      <sheetName val="Mob MPC by Site"/>
      <sheetName val="EME"/>
      <sheetName val="DL increase T-town"/>
      <sheetName val="TIS Q"/>
      <sheetName val="GDL Q"/>
      <sheetName val="Start"/>
      <sheetName val="RIM"/>
      <sheetName val="Apple"/>
      <sheetName val="EME_GP"/>
      <sheetName val="Nokia"/>
      <sheetName val="SE"/>
      <sheetName val="Moto"/>
      <sheetName val="BLU"/>
      <sheetName val="EME_EMS"/>
      <sheetName val="CAM"/>
      <sheetName val="Metal"/>
      <sheetName val="Kapsys"/>
      <sheetName val="MS"/>
      <sheetName val="R&amp;D"/>
      <sheetName val="End"/>
      <sheetName val="B&amp;O"/>
      <sheetName val="DELL"/>
      <sheetName val="DMC"/>
      <sheetName val="LiveS"/>
      <sheetName val="Rev_vLastW"/>
      <sheetName val="Rev_vLock"/>
      <sheetName val="info"/>
      <sheetName val="data"/>
      <sheetName val="Lock Rev"/>
      <sheetName val="AR DL"/>
      <sheetName val="E&amp;O DL"/>
      <sheetName val="Rev_DL"/>
      <sheetName val="MPC WI download"/>
      <sheetName val="Instructions"/>
      <sheetName val="-"/>
      <sheetName val="Molding"/>
      <sheetName val="MPC - Pull"/>
      <sheetName val="PCBA"/>
      <sheetName val="Equipment List (CBD format)"/>
      <sheetName val="Risk categories"/>
      <sheetName val="Drop List References"/>
      <sheetName val="BU1"/>
      <sheetName val="Sheet3"/>
      <sheetName val="Purchasing-360"/>
      <sheetName val="Q#3839 Indented Bom d"/>
      <sheetName val="2003 prod2"/>
      <sheetName val="Data import"/>
      <sheetName val="Reporting"/>
      <sheetName val="External Capex"/>
      <sheetName val="Setup"/>
      <sheetName val="D910BZQ30094"/>
      <sheetName val="Sheet1"/>
      <sheetName val="Equipment List"/>
      <sheetName val="MfgEng-358"/>
    </sheetNames>
    <sheetDataSet>
      <sheetData sheetId="0">
        <row r="2">
          <cell r="B2">
            <v>1</v>
          </cell>
        </row>
      </sheetData>
      <sheetData sheetId="1">
        <row r="2">
          <cell r="B2">
            <v>1</v>
          </cell>
        </row>
      </sheetData>
      <sheetData sheetId="2">
        <row r="2">
          <cell r="B2">
            <v>1</v>
          </cell>
        </row>
      </sheetData>
      <sheetData sheetId="3">
        <row r="2">
          <cell r="B2">
            <v>1</v>
          </cell>
        </row>
      </sheetData>
      <sheetData sheetId="4">
        <row r="2">
          <cell r="B2">
            <v>1</v>
          </cell>
        </row>
      </sheetData>
      <sheetData sheetId="5">
        <row r="2">
          <cell r="B2">
            <v>1</v>
          </cell>
        </row>
      </sheetData>
      <sheetData sheetId="6">
        <row r="2">
          <cell r="B2">
            <v>1</v>
          </cell>
        </row>
      </sheetData>
      <sheetData sheetId="7">
        <row r="2">
          <cell r="B2">
            <v>1</v>
          </cell>
        </row>
      </sheetData>
      <sheetData sheetId="8">
        <row r="2">
          <cell r="B2">
            <v>1</v>
          </cell>
        </row>
      </sheetData>
      <sheetData sheetId="9">
        <row r="2">
          <cell r="B2">
            <v>1</v>
          </cell>
        </row>
      </sheetData>
      <sheetData sheetId="10">
        <row r="2">
          <cell r="B2">
            <v>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B2">
            <v>1</v>
          </cell>
        </row>
      </sheetData>
      <sheetData sheetId="20">
        <row r="2">
          <cell r="B2">
            <v>1</v>
          </cell>
        </row>
      </sheetData>
      <sheetData sheetId="21">
        <row r="2">
          <cell r="B2">
            <v>1</v>
          </cell>
        </row>
      </sheetData>
      <sheetData sheetId="22">
        <row r="2">
          <cell r="B2">
            <v>1</v>
          </cell>
        </row>
      </sheetData>
      <sheetData sheetId="23">
        <row r="2">
          <cell r="B2">
            <v>1</v>
          </cell>
        </row>
      </sheetData>
      <sheetData sheetId="24">
        <row r="2">
          <cell r="B2">
            <v>1</v>
          </cell>
        </row>
      </sheetData>
      <sheetData sheetId="25">
        <row r="2">
          <cell r="B2">
            <v>1</v>
          </cell>
        </row>
      </sheetData>
      <sheetData sheetId="26">
        <row r="2">
          <cell r="B2">
            <v>1</v>
          </cell>
        </row>
      </sheetData>
      <sheetData sheetId="27">
        <row r="2">
          <cell r="B2">
            <v>1</v>
          </cell>
        </row>
      </sheetData>
      <sheetData sheetId="28">
        <row r="2">
          <cell r="B2">
            <v>1</v>
          </cell>
        </row>
      </sheetData>
      <sheetData sheetId="29">
        <row r="2">
          <cell r="B2">
            <v>1</v>
          </cell>
        </row>
      </sheetData>
      <sheetData sheetId="30">
        <row r="2">
          <cell r="B2">
            <v>1</v>
          </cell>
        </row>
      </sheetData>
      <sheetData sheetId="31">
        <row r="2">
          <cell r="B2">
            <v>1</v>
          </cell>
        </row>
      </sheetData>
      <sheetData sheetId="32">
        <row r="2">
          <cell r="B2">
            <v>1</v>
          </cell>
        </row>
      </sheetData>
      <sheetData sheetId="33">
        <row r="2">
          <cell r="B2">
            <v>1</v>
          </cell>
        </row>
      </sheetData>
      <sheetData sheetId="34">
        <row r="2">
          <cell r="B2">
            <v>1</v>
          </cell>
        </row>
      </sheetData>
      <sheetData sheetId="35">
        <row r="2">
          <cell r="B2">
            <v>1</v>
          </cell>
        </row>
      </sheetData>
      <sheetData sheetId="36">
        <row r="2">
          <cell r="B2">
            <v>1</v>
          </cell>
        </row>
      </sheetData>
      <sheetData sheetId="37">
        <row r="2">
          <cell r="B2">
            <v>1</v>
          </cell>
        </row>
      </sheetData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y SMT Flex"/>
      <sheetName val="Bay SMT 3COM"/>
      <sheetName val="BAY PACELINE"/>
      <sheetName val="BAY ICT"/>
      <sheetName val="Splits"/>
      <sheetName val="Setup"/>
      <sheetName val="partdateorders"/>
      <sheetName val="Bay Staffing"/>
      <sheetName val="Sheet4"/>
      <sheetName val="PlannedOrders"/>
      <sheetName val="wire"/>
      <sheetName val="data"/>
      <sheetName val="COMMENTS"/>
      <sheetName val="TABLES"/>
      <sheetName val="PCBA"/>
      <sheetName val="External Capex"/>
      <sheetName val="Sheet3"/>
      <sheetName val="Drop List References"/>
      <sheetName val="Cover"/>
    </sheetNames>
    <sheetDataSet>
      <sheetData sheetId="0">
        <row r="2">
          <cell r="B2" t="str">
            <v>G:\!mat\CapModels\WCapMacros.xls</v>
          </cell>
        </row>
      </sheetData>
      <sheetData sheetId="1">
        <row r="2">
          <cell r="B2" t="str">
            <v>G:\!mat\CapModels\WCapMacros.xls</v>
          </cell>
        </row>
      </sheetData>
      <sheetData sheetId="2"/>
      <sheetData sheetId="3">
        <row r="2">
          <cell r="B2" t="str">
            <v>G:\!mat\CapModels\WCapMacros.xls</v>
          </cell>
        </row>
      </sheetData>
      <sheetData sheetId="4">
        <row r="2">
          <cell r="B2" t="str">
            <v>G:\!mat\CapModels\WCapMacros.xls</v>
          </cell>
        </row>
      </sheetData>
      <sheetData sheetId="5">
        <row r="2">
          <cell r="B2" t="str">
            <v>G:\!mat\CapModels\WCapMacros.xls</v>
          </cell>
        </row>
      </sheetData>
      <sheetData sheetId="6">
        <row r="2">
          <cell r="B2" t="str">
            <v>G:\!mat\CapModels\WCapMacros.xls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4"/>
      <sheetName val="YWL"/>
      <sheetName val="YWLF"/>
      <sheetName val="YWLH"/>
      <sheetName val="YWLH (2)"/>
      <sheetName val="PMTSMT"/>
      <sheetName val="制費"/>
      <sheetName val="年度計劃執行報告"/>
      <sheetName val="研發明細"/>
      <sheetName val="M"/>
      <sheetName val="2-1-1 管理指標(1) 13"/>
      <sheetName val="Calimero BOM"/>
      <sheetName val="TC總明細表"/>
      <sheetName val="Global - PRD Level"/>
      <sheetName val="Molding"/>
      <sheetName val="Summary"/>
      <sheetName val="Part"/>
      <sheetName val="Equipment List (CBD format)"/>
      <sheetName val="Sheet3"/>
      <sheetName val="BU1"/>
      <sheetName val="Definitions_Template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imero BOM"/>
      <sheetName val="top 10+"/>
      <sheetName val="Graph"/>
      <sheetName val="Cost3 sheet"/>
      <sheetName val="Initial Input"/>
      <sheetName val="Summary"/>
      <sheetName val="All"/>
      <sheetName val="Ramp"/>
      <sheetName val="Gantt"/>
      <sheetName val="追加預算2"/>
      <sheetName val="4.報表"/>
      <sheetName val="Drop List References"/>
      <sheetName val="data"/>
      <sheetName val="Equipment List"/>
      <sheetName val="Broadway"/>
      <sheetName val="PCBA"/>
      <sheetName val="Workings"/>
      <sheetName val="Gage R&amp;R - ANOVA Method"/>
      <sheetName val="FA Definitions"/>
      <sheetName val="Calimero_BOM"/>
      <sheetName val="BU1"/>
      <sheetName val="工程.设计.NC编程"/>
      <sheetName val="Equipment List (CBD format)"/>
      <sheetName val="Toolplan"/>
      <sheetName val="ISRDATA"/>
      <sheetName val="Formulas"/>
      <sheetName val="DELL_Schedule"/>
      <sheetName val="XL4Test5"/>
      <sheetName val="____"/>
      <sheetName val="2004"/>
      <sheetName val="Input commodity fallout"/>
      <sheetName val="Reporting"/>
      <sheetName val="TABLES"/>
      <sheetName val="Cp Cpk 15"/>
      <sheetName val="Ramp-up Prod KLf pro Woche "/>
      <sheetName val="Part list"/>
      <sheetName val="List"/>
      <sheetName val="top_10+"/>
      <sheetName val="Cost3_sheet"/>
      <sheetName val="Initial_Input"/>
      <sheetName val="4_報表"/>
      <sheetName val="Drop_List_References"/>
      <sheetName val="Equipment_List"/>
      <sheetName val="Gage_R&amp;R_-_ANOVA_Method"/>
      <sheetName val="FA_Definitions"/>
      <sheetName val="工程_设计_NC编程"/>
      <sheetName val="Equipment_List_(CBD_format)"/>
      <sheetName val="Input_commodity_fallout"/>
      <sheetName val="Upload_to_MPC"/>
      <sheetName val="LCM(Optrex DPPM report)"/>
      <sheetName val="04"/>
      <sheetName val="Rates"/>
      <sheetName val="Headcount Planning"/>
      <sheetName val="for 下拉式選單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1"/>
      <sheetName val="P1831"/>
      <sheetName val="研發明細"/>
      <sheetName val="QuoteFormat"/>
      <sheetName val="Calimero B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Transfer"/>
      <sheetName val="Summary"/>
      <sheetName val="Currencies"/>
      <sheetName val="Investments"/>
      <sheetName val="Raw material"/>
      <sheetName val="Molding"/>
      <sheetName val="Painting Printing "/>
      <sheetName val="Assembly"/>
      <sheetName val="Procured parts"/>
      <sheetName val="Tool Cost"/>
      <sheetName val="Tool Timing"/>
      <sheetName val="QoQ Forecast"/>
      <sheetName val="Equipment List (CBD format)"/>
      <sheetName val="研發明細"/>
      <sheetName val="#REF!"/>
      <sheetName val="Sheet1"/>
      <sheetName val="Hour rate"/>
      <sheetName val="Moulding"/>
      <sheetName val="Decoration"/>
      <sheetName val="Tool Cost Part A"/>
      <sheetName val="Tool Cost Part B"/>
      <sheetName val="Tool Cost Part C"/>
      <sheetName val="Tool Cost Part D"/>
      <sheetName val="Tool Cost Part E"/>
      <sheetName val="Tool Cost Mask Part A"/>
      <sheetName val="Tool Cost Mask Part D"/>
      <sheetName val="Tool Mods Cost Tracking Sheet 1"/>
      <sheetName val="Tool Mods Cost Tracking Sheet 2"/>
      <sheetName val="Assy Catalogue"/>
      <sheetName val="Assy Capex Costs"/>
      <sheetName val="Assembly Mods Tracking Sheet"/>
      <sheetName val="Amortisation"/>
      <sheetName val="机台分配表 (2)"/>
      <sheetName val="Antenna2 Schedule-CTU"/>
      <sheetName val="P2 Schedule-EPZ by week"/>
      <sheetName val="input plan"/>
      <sheetName val="Rev History"/>
    </sheetNames>
    <sheetDataSet>
      <sheetData sheetId="0">
        <row r="8">
          <cell r="F8">
            <v>6.6000000000000005</v>
          </cell>
        </row>
      </sheetData>
      <sheetData sheetId="1">
        <row r="8">
          <cell r="F8">
            <v>6.6000000000000005</v>
          </cell>
        </row>
      </sheetData>
      <sheetData sheetId="2">
        <row r="8">
          <cell r="F8">
            <v>6.6000000000000005</v>
          </cell>
        </row>
      </sheetData>
      <sheetData sheetId="3">
        <row r="8">
          <cell r="F8">
            <v>6.6000000000000005</v>
          </cell>
        </row>
      </sheetData>
      <sheetData sheetId="4">
        <row r="8">
          <cell r="F8">
            <v>6.6000000000000005</v>
          </cell>
        </row>
      </sheetData>
      <sheetData sheetId="5" refreshError="1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年度計劃執行報告"/>
      <sheetName val="封頁"/>
      <sheetName val="年度計劃"/>
      <sheetName val="廠務訓練時數"/>
      <sheetName val="稽查合格率"/>
      <sheetName val="各單位稽核成績"/>
      <sheetName val="ISO 條文稽查"/>
      <sheetName val="用人績效"/>
      <sheetName val="5S評核(加強)"/>
      <sheetName val="5S評核（一般）"/>
      <sheetName val="訪客"/>
      <sheetName val="結論"/>
      <sheetName val="研發明細"/>
      <sheetName val="代碼表"/>
      <sheetName val="工號表"/>
      <sheetName val="Demand Details"/>
      <sheetName val="Sheet1"/>
      <sheetName val="Sheet2"/>
      <sheetName val="wire"/>
      <sheetName val="2004"/>
      <sheetName val="銷貨成本附表"/>
      <sheetName val="InputFore(sample)"/>
      <sheetName val="Summary Balance Sheet"/>
      <sheetName val="銷貨與成本比較表"/>
      <sheetName val="PCBA"/>
      <sheetName val="Cp Cpk 15"/>
      <sheetName val="Broadway"/>
      <sheetName val="匯率表"/>
      <sheetName val="主檔"/>
      <sheetName val="折舊提列"/>
      <sheetName val="部分品名代碼&amp;錄入規范"/>
      <sheetName val="余試算"/>
      <sheetName val="01"/>
      <sheetName val="再加工"/>
      <sheetName val="零件(未)結存P-01"/>
      <sheetName val="PL20-1交際費限額"/>
      <sheetName val="代付款"/>
      <sheetName val="ISO_條文稽查"/>
      <sheetName val="椴木半成品盤點白底匯總"/>
      <sheetName val="憑證 1"/>
      <sheetName val="Molding"/>
      <sheetName val="Initial Input"/>
      <sheetName val="Data"/>
      <sheetName val="Cpk-Cav1"/>
      <sheetName val="IBM RSS_"/>
      <sheetName val="MPC - Pull"/>
      <sheetName val="Data import"/>
      <sheetName val="Worksheet_BI"/>
      <sheetName val="原物料基本資料"/>
      <sheetName val="QoQ Forecast"/>
      <sheetName val="Detail"/>
      <sheetName val="daily report"/>
      <sheetName val="External Capex"/>
      <sheetName val="TC總明細表"/>
      <sheetName val="Yield-temp"/>
      <sheetName val="物料規格"/>
      <sheetName val="04"/>
      <sheetName val="行事曆設定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"/>
      <sheetName val="Sheet1"/>
      <sheetName val="11"/>
      <sheetName val="12"/>
      <sheetName val="1"/>
      <sheetName val="2"/>
      <sheetName val="3"/>
      <sheetName val="4"/>
      <sheetName val="5"/>
      <sheetName val="6"/>
      <sheetName val="7"/>
      <sheetName val="8"/>
      <sheetName val="9"/>
      <sheetName val="Sheet2"/>
      <sheetName val="forecast"/>
      <sheetName val="研發明細"/>
      <sheetName val="Project"/>
      <sheetName val="RATE"/>
      <sheetName val="Detail"/>
      <sheetName val="DATA"/>
      <sheetName val="年度計劃執行報告"/>
      <sheetName val="選項"/>
      <sheetName val="TC總明細表"/>
      <sheetName val="GPT CC Mapping"/>
      <sheetName val="Initial Input"/>
      <sheetName val="Calimero BOM"/>
      <sheetName val="Headcount Planning"/>
      <sheetName val="Shanghai"/>
      <sheetName val="Yield-temp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"/>
      <sheetName val="11"/>
      <sheetName val="12"/>
      <sheetName val="1"/>
      <sheetName val="2"/>
      <sheetName val="3"/>
      <sheetName val="4"/>
      <sheetName val="5"/>
      <sheetName val="6"/>
      <sheetName val="7"/>
      <sheetName val="8"/>
      <sheetName val="9"/>
      <sheetName val="Sheet1"/>
      <sheetName val="Sheet2"/>
      <sheetName val="forecast"/>
      <sheetName val="Data lists"/>
      <sheetName val="Ramp-up Prod KLf pro Woche "/>
      <sheetName val="Product Roll Up"/>
      <sheetName val="研發明細"/>
      <sheetName val="物料規格"/>
      <sheetName val="選項"/>
      <sheetName val="Demand Details"/>
      <sheetName val="年度計劃執行報告"/>
      <sheetName val="Initial Input"/>
      <sheetName val="Summary"/>
      <sheetName val="Molding"/>
      <sheetName val="04"/>
      <sheetName val="Cpk-Cav1"/>
      <sheetName val="Upload to MPC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研發明細"/>
      <sheetName val="台灣群"/>
      <sheetName val="華北群"/>
      <sheetName val="華東群"/>
      <sheetName val="台灣群明細"/>
      <sheetName val="台灣群總明細表"/>
      <sheetName val="華北群 明細"/>
      <sheetName val="華北群總明細表 "/>
      <sheetName val="華東群明細 "/>
      <sheetName val="華東群總明細表  "/>
      <sheetName val="研發總明細表 "/>
      <sheetName val="銷貨成本附表"/>
      <sheetName val="Broadway"/>
      <sheetName val="Product Roll Up"/>
      <sheetName val="Rev History"/>
      <sheetName val="年度計劃執行報告"/>
      <sheetName val="Equipment List (CBD format)"/>
      <sheetName val="Sheet1"/>
      <sheetName val="Master Lists"/>
      <sheetName val="IBM RSS_"/>
      <sheetName val="MPC - Pull"/>
      <sheetName val="Data import"/>
      <sheetName val="Cp Cpk 15"/>
      <sheetName val="10"/>
      <sheetName val="Definitions_Template"/>
      <sheetName val="DATA"/>
      <sheetName val="Capex"/>
      <sheetName val="Cpk-Cav1"/>
      <sheetName val="樣口投料控管"/>
      <sheetName val="daily report"/>
      <sheetName val="Chennai Process Step Breakdown"/>
      <sheetName val="選項"/>
      <sheetName val="物料規格"/>
      <sheetName val="LTP Sector Initiatives"/>
      <sheetName val="04"/>
      <sheetName val="Sheet3"/>
      <sheetName val="QoQ Forecast"/>
      <sheetName val="MT1&amp;B1"/>
      <sheetName val="DJ Data"/>
      <sheetName val="TC總明細表"/>
      <sheetName val="Setup"/>
      <sheetName val="Initial Input"/>
      <sheetName val="MP-ARC"/>
      <sheetName val="PCBA"/>
      <sheetName val="銷貨與成本比較表"/>
      <sheetName val="chart_calcs"/>
      <sheetName val="工號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總明細表"/>
      <sheetName val="年度計劃執行報告"/>
      <sheetName val="Cp Cpk 15"/>
      <sheetName val="10"/>
      <sheetName val="Accounting Only"/>
      <sheetName val="QoQ Forecast"/>
      <sheetName val="Setup"/>
      <sheetName val="04"/>
      <sheetName val="銷貨成本附表"/>
      <sheetName val="GST-IS"/>
      <sheetName val="銷貨與成本比較表"/>
      <sheetName val="研發明細"/>
      <sheetName val="Equipment List (CBD format)"/>
      <sheetName val="製造商"/>
      <sheetName val="Cpk-Cav1"/>
      <sheetName val="Initial Input"/>
      <sheetName val="Molding"/>
      <sheetName val="forecast"/>
      <sheetName val="MasterData"/>
      <sheetName val="物料規格"/>
      <sheetName val="DATA"/>
      <sheetName val="3"/>
      <sheetName val="daily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3" tint="0.39997558519241921"/>
  </sheetPr>
  <dimension ref="A1:AU217"/>
  <sheetViews>
    <sheetView zoomScale="80" zoomScaleNormal="80" workbookViewId="0">
      <pane xSplit="3" ySplit="3" topLeftCell="AF4" activePane="bottomRight" state="frozen"/>
      <selection activeCell="B145" sqref="B145"/>
      <selection pane="topRight" activeCell="B145" sqref="B145"/>
      <selection pane="bottomLeft" activeCell="B145" sqref="B145"/>
      <selection pane="bottomRight" activeCell="D156" sqref="D156"/>
    </sheetView>
  </sheetViews>
  <sheetFormatPr defaultColWidth="8.69921875" defaultRowHeight="13.2" outlineLevelRow="1" outlineLevelCol="1"/>
  <cols>
    <col min="1" max="1" width="16.19921875" style="37" customWidth="1"/>
    <col min="2" max="3" width="10.3984375" style="76" customWidth="1"/>
    <col min="4" max="4" width="13.19921875" style="37" customWidth="1" outlineLevel="1"/>
    <col min="5" max="15" width="11.5" style="37" customWidth="1" outlineLevel="1"/>
    <col min="16" max="16" width="13" style="40" customWidth="1"/>
    <col min="17" max="17" width="13.19921875" style="37" customWidth="1"/>
    <col min="18" max="18" width="17.69921875" style="37" customWidth="1" outlineLevel="1"/>
    <col min="19" max="19" width="9.69921875" style="37" customWidth="1" outlineLevel="1"/>
    <col min="20" max="28" width="9.09765625" style="37" customWidth="1" outlineLevel="1"/>
    <col min="29" max="30" width="10" style="37" customWidth="1" outlineLevel="1"/>
    <col min="31" max="31" width="13.19921875" style="37" customWidth="1"/>
    <col min="32" max="32" width="12.09765625" style="302" customWidth="1"/>
    <col min="33" max="33" width="17.5" style="37" customWidth="1" outlineLevel="1"/>
    <col min="34" max="45" width="11.5" style="37" customWidth="1" outlineLevel="1"/>
    <col min="46" max="46" width="14.5" style="37" customWidth="1"/>
    <col min="47" max="47" width="11.19921875" style="83" customWidth="1"/>
    <col min="48" max="16384" width="8.69921875" style="37"/>
  </cols>
  <sheetData>
    <row r="1" spans="1:47">
      <c r="A1" s="41" t="s">
        <v>141</v>
      </c>
      <c r="B1" s="132">
        <f>Q2</f>
        <v>0.59920593628567975</v>
      </c>
      <c r="C1" s="403">
        <f>D3+E3+F3-D38-E38-F38</f>
        <v>1234192.7243827432</v>
      </c>
      <c r="D1" s="74">
        <f t="shared" ref="D1:O1" si="0">D38/D3</f>
        <v>0.60707446208276739</v>
      </c>
      <c r="E1" s="74">
        <f t="shared" si="0"/>
        <v>0.60993251988282571</v>
      </c>
      <c r="F1" s="74">
        <f t="shared" si="0"/>
        <v>0.59814541625151041</v>
      </c>
      <c r="G1" s="74">
        <f t="shared" si="0"/>
        <v>0.58706880714355858</v>
      </c>
      <c r="H1" s="74">
        <f t="shared" si="0"/>
        <v>0.59039828288479956</v>
      </c>
      <c r="I1" s="74">
        <f t="shared" si="0"/>
        <v>0.5843827120260624</v>
      </c>
      <c r="J1" s="74">
        <f t="shared" si="0"/>
        <v>0.58822268989081095</v>
      </c>
      <c r="K1" s="74">
        <f t="shared" si="0"/>
        <v>0.5887620052844964</v>
      </c>
      <c r="L1" s="74">
        <f t="shared" si="0"/>
        <v>0.588575088539809</v>
      </c>
      <c r="M1" s="74">
        <f t="shared" si="0"/>
        <v>0.61454154285371465</v>
      </c>
      <c r="N1" s="74">
        <f t="shared" si="0"/>
        <v>0.61294185678253099</v>
      </c>
      <c r="O1" s="74">
        <f t="shared" si="0"/>
        <v>0.61920770376998124</v>
      </c>
      <c r="P1" s="75">
        <f>P3</f>
        <v>11079383.936382057</v>
      </c>
      <c r="R1" s="41" t="s">
        <v>105</v>
      </c>
      <c r="S1" s="74">
        <f t="shared" ref="S1:AE1" si="1">S38/S3</f>
        <v>0.64187233521603315</v>
      </c>
      <c r="T1" s="74">
        <f t="shared" si="1"/>
        <v>0.64993989248302353</v>
      </c>
      <c r="U1" s="74">
        <f t="shared" si="1"/>
        <v>0.64315234569659085</v>
      </c>
      <c r="V1" s="74">
        <f t="shared" si="1"/>
        <v>0.65128094031716921</v>
      </c>
      <c r="W1" s="74">
        <f t="shared" si="1"/>
        <v>0.63683517874248452</v>
      </c>
      <c r="X1" s="74">
        <f t="shared" si="1"/>
        <v>0.62190413959886459</v>
      </c>
      <c r="Y1" s="74">
        <f t="shared" si="1"/>
        <v>0.62751112186788105</v>
      </c>
      <c r="Z1" s="74">
        <f t="shared" si="1"/>
        <v>0.62787470389205524</v>
      </c>
      <c r="AA1" s="74">
        <f t="shared" si="1"/>
        <v>0.62771689672209952</v>
      </c>
      <c r="AB1" s="74">
        <f t="shared" si="1"/>
        <v>0.65708162918656243</v>
      </c>
      <c r="AC1" s="74">
        <f t="shared" si="1"/>
        <v>0.65734821948673694</v>
      </c>
      <c r="AD1" s="74">
        <f t="shared" si="1"/>
        <v>0.65825471492149645</v>
      </c>
      <c r="AE1" s="74">
        <f t="shared" si="1"/>
        <v>0.64128918670282486</v>
      </c>
      <c r="AG1" s="41" t="s">
        <v>36</v>
      </c>
      <c r="AH1" s="74">
        <f t="shared" ref="AH1:AT1" si="2">AH38/AH3</f>
        <v>0.5412154425314214</v>
      </c>
      <c r="AI1" s="74">
        <f t="shared" si="2"/>
        <v>0.52336747166054998</v>
      </c>
      <c r="AJ1" s="74">
        <f t="shared" si="2"/>
        <v>0.52200903587446468</v>
      </c>
      <c r="AK1" s="74">
        <f t="shared" si="2"/>
        <v>0.54469350832154029</v>
      </c>
      <c r="AL1" s="74">
        <f t="shared" si="2"/>
        <v>0.54431094681658032</v>
      </c>
      <c r="AM1" s="74">
        <f t="shared" si="2"/>
        <v>0.56368841454688123</v>
      </c>
      <c r="AN1" s="74">
        <f t="shared" si="2"/>
        <v>0.55860761842945506</v>
      </c>
      <c r="AO1" s="74">
        <f t="shared" si="2"/>
        <v>0.55873618608381992</v>
      </c>
      <c r="AP1" s="74">
        <f t="shared" si="2"/>
        <v>0.55860761842945506</v>
      </c>
      <c r="AQ1" s="74">
        <f t="shared" si="2"/>
        <v>0.58820175129841989</v>
      </c>
      <c r="AR1" s="74">
        <f t="shared" si="2"/>
        <v>0.58851760011606902</v>
      </c>
      <c r="AS1" s="74">
        <f t="shared" si="2"/>
        <v>0.59865365883012267</v>
      </c>
      <c r="AT1" s="74">
        <f t="shared" si="2"/>
        <v>0.56108737306415235</v>
      </c>
      <c r="AU1" s="83">
        <f>0.591/AT1</f>
        <v>1.0533118875452354</v>
      </c>
    </row>
    <row r="2" spans="1:47">
      <c r="A2" s="176">
        <f>'All Demand '!A2</f>
        <v>7.0209999999999999</v>
      </c>
      <c r="B2" s="77"/>
      <c r="C2" s="77"/>
      <c r="D2" s="279">
        <f>'All Demand '!J5</f>
        <v>43891</v>
      </c>
      <c r="E2" s="279">
        <f>'All Demand '!K5</f>
        <v>43922</v>
      </c>
      <c r="F2" s="279">
        <f>'All Demand '!L5</f>
        <v>43952</v>
      </c>
      <c r="G2" s="279">
        <f>'All Demand '!M5</f>
        <v>43983</v>
      </c>
      <c r="H2" s="279">
        <f>'All Demand '!N5</f>
        <v>44013</v>
      </c>
      <c r="I2" s="279">
        <f>'All Demand '!O5</f>
        <v>44044</v>
      </c>
      <c r="J2" s="279">
        <f>'All Demand '!P5</f>
        <v>44075</v>
      </c>
      <c r="K2" s="279">
        <f>'All Demand '!Q5</f>
        <v>44105</v>
      </c>
      <c r="L2" s="279">
        <f>'All Demand '!R5</f>
        <v>44136</v>
      </c>
      <c r="M2" s="279">
        <f>'All Demand '!S5</f>
        <v>44166</v>
      </c>
      <c r="N2" s="279">
        <f>'All Demand '!T5</f>
        <v>44197</v>
      </c>
      <c r="O2" s="279">
        <f>'All Demand '!U5</f>
        <v>44228</v>
      </c>
      <c r="P2" s="279" t="s">
        <v>35</v>
      </c>
      <c r="Q2" s="74">
        <f>P38/P3</f>
        <v>0.59920593628567975</v>
      </c>
      <c r="R2" s="41" t="s">
        <v>34</v>
      </c>
      <c r="S2" s="279">
        <f t="shared" ref="S2:AD2" si="3">D2</f>
        <v>43891</v>
      </c>
      <c r="T2" s="279">
        <f t="shared" si="3"/>
        <v>43922</v>
      </c>
      <c r="U2" s="279">
        <f t="shared" si="3"/>
        <v>43952</v>
      </c>
      <c r="V2" s="279">
        <f t="shared" si="3"/>
        <v>43983</v>
      </c>
      <c r="W2" s="279">
        <f t="shared" si="3"/>
        <v>44013</v>
      </c>
      <c r="X2" s="279">
        <f t="shared" si="3"/>
        <v>44044</v>
      </c>
      <c r="Y2" s="279">
        <f t="shared" si="3"/>
        <v>44075</v>
      </c>
      <c r="Z2" s="279">
        <f t="shared" si="3"/>
        <v>44105</v>
      </c>
      <c r="AA2" s="279">
        <f t="shared" si="3"/>
        <v>44136</v>
      </c>
      <c r="AB2" s="279">
        <f t="shared" si="3"/>
        <v>44166</v>
      </c>
      <c r="AC2" s="279">
        <f t="shared" si="3"/>
        <v>44197</v>
      </c>
      <c r="AD2" s="279">
        <f t="shared" si="3"/>
        <v>44228</v>
      </c>
      <c r="AE2" s="279" t="s">
        <v>105</v>
      </c>
      <c r="AF2" s="303"/>
      <c r="AG2" s="41" t="s">
        <v>34</v>
      </c>
      <c r="AH2" s="274">
        <f t="shared" ref="AH2:AS2" si="4">D2</f>
        <v>43891</v>
      </c>
      <c r="AI2" s="274">
        <f t="shared" si="4"/>
        <v>43922</v>
      </c>
      <c r="AJ2" s="274">
        <f t="shared" si="4"/>
        <v>43952</v>
      </c>
      <c r="AK2" s="274">
        <f t="shared" si="4"/>
        <v>43983</v>
      </c>
      <c r="AL2" s="274">
        <f t="shared" si="4"/>
        <v>44013</v>
      </c>
      <c r="AM2" s="274">
        <f t="shared" si="4"/>
        <v>44044</v>
      </c>
      <c r="AN2" s="274">
        <f t="shared" si="4"/>
        <v>44075</v>
      </c>
      <c r="AO2" s="274">
        <f t="shared" si="4"/>
        <v>44105</v>
      </c>
      <c r="AP2" s="274">
        <f t="shared" si="4"/>
        <v>44136</v>
      </c>
      <c r="AQ2" s="274">
        <f t="shared" si="4"/>
        <v>44166</v>
      </c>
      <c r="AR2" s="274">
        <f t="shared" si="4"/>
        <v>44197</v>
      </c>
      <c r="AS2" s="274">
        <f t="shared" si="4"/>
        <v>44228</v>
      </c>
      <c r="AT2" s="78" t="s">
        <v>36</v>
      </c>
      <c r="AU2" s="83">
        <f>AT38/AT3</f>
        <v>0.56108737306415235</v>
      </c>
    </row>
    <row r="3" spans="1:47">
      <c r="A3" s="80" t="s">
        <v>37</v>
      </c>
      <c r="B3" s="80" t="s">
        <v>4</v>
      </c>
      <c r="C3" s="80" t="s">
        <v>128</v>
      </c>
      <c r="D3" s="81">
        <f t="shared" ref="D3:P3" si="5">SUM(D$4:D$35)</f>
        <v>1134227.5429419084</v>
      </c>
      <c r="E3" s="81">
        <f t="shared" si="5"/>
        <v>1070139.912291015</v>
      </c>
      <c r="F3" s="81">
        <f t="shared" si="5"/>
        <v>923465.83316278399</v>
      </c>
      <c r="G3" s="81">
        <f t="shared" si="5"/>
        <v>661647.3727254098</v>
      </c>
      <c r="H3" s="81">
        <f t="shared" si="5"/>
        <v>821999.87073369219</v>
      </c>
      <c r="I3" s="81">
        <f t="shared" si="5"/>
        <v>1002097.2180326377</v>
      </c>
      <c r="J3" s="81">
        <f t="shared" si="5"/>
        <v>951931.14221262466</v>
      </c>
      <c r="K3" s="81">
        <f t="shared" si="5"/>
        <v>968546.84024893329</v>
      </c>
      <c r="L3" s="81">
        <f t="shared" si="5"/>
        <v>958350.55798627762</v>
      </c>
      <c r="M3" s="81">
        <f t="shared" si="5"/>
        <v>959037.22598177334</v>
      </c>
      <c r="N3" s="81">
        <f t="shared" si="5"/>
        <v>927230.16744930064</v>
      </c>
      <c r="O3" s="81">
        <f t="shared" si="5"/>
        <v>700710.25261570292</v>
      </c>
      <c r="P3" s="81">
        <f t="shared" si="5"/>
        <v>11079383.936382057</v>
      </c>
      <c r="Q3" s="82">
        <f>P3-'All Demand '!DN4</f>
        <v>-6247548.3175273184</v>
      </c>
      <c r="R3" s="80" t="s">
        <v>33</v>
      </c>
      <c r="S3" s="81">
        <f t="shared" ref="S3:AE3" si="6">SUM(S$4:S$35)</f>
        <v>742116.23202338198</v>
      </c>
      <c r="T3" s="81">
        <f t="shared" si="6"/>
        <v>731887.02965540229</v>
      </c>
      <c r="U3" s="81">
        <f t="shared" si="6"/>
        <v>580381.58311937971</v>
      </c>
      <c r="V3" s="81">
        <f t="shared" si="6"/>
        <v>263047.00853654544</v>
      </c>
      <c r="W3" s="81">
        <f t="shared" si="6"/>
        <v>409447.16321314441</v>
      </c>
      <c r="X3" s="81">
        <f t="shared" si="6"/>
        <v>356221.58642720163</v>
      </c>
      <c r="Y3" s="81">
        <f t="shared" si="6"/>
        <v>409144.78068752715</v>
      </c>
      <c r="Z3" s="81">
        <f t="shared" si="6"/>
        <v>420625.3364204602</v>
      </c>
      <c r="AA3" s="81">
        <f t="shared" si="6"/>
        <v>415564.19646118017</v>
      </c>
      <c r="AB3" s="81">
        <f t="shared" si="6"/>
        <v>366737.59304786392</v>
      </c>
      <c r="AC3" s="81">
        <f t="shared" si="6"/>
        <v>329023.73690275429</v>
      </c>
      <c r="AD3" s="81">
        <f t="shared" si="6"/>
        <v>241647.22853237041</v>
      </c>
      <c r="AE3" s="81">
        <f t="shared" si="6"/>
        <v>5265843.4750272119</v>
      </c>
      <c r="AF3" s="304"/>
      <c r="AG3" s="80" t="s">
        <v>33</v>
      </c>
      <c r="AH3" s="238">
        <f t="shared" ref="AH3:AT3" si="7">SUM(AH$4:AH$35)</f>
        <v>392111.3109185262</v>
      </c>
      <c r="AI3" s="239">
        <f t="shared" si="7"/>
        <v>338252.88263561262</v>
      </c>
      <c r="AJ3" s="239">
        <f t="shared" si="7"/>
        <v>343084.25004340429</v>
      </c>
      <c r="AK3" s="239">
        <f t="shared" si="7"/>
        <v>398600.3641888643</v>
      </c>
      <c r="AL3" s="239">
        <f t="shared" si="7"/>
        <v>412552.70752054773</v>
      </c>
      <c r="AM3" s="239">
        <f t="shared" si="7"/>
        <v>645875.63160543609</v>
      </c>
      <c r="AN3" s="239">
        <f t="shared" si="7"/>
        <v>542786.36152509751</v>
      </c>
      <c r="AO3" s="239">
        <f t="shared" si="7"/>
        <v>547921.50382847316</v>
      </c>
      <c r="AP3" s="238">
        <f t="shared" si="7"/>
        <v>542786.36152509751</v>
      </c>
      <c r="AQ3" s="239">
        <f t="shared" si="7"/>
        <v>592299.63293390966</v>
      </c>
      <c r="AR3" s="238">
        <f t="shared" si="7"/>
        <v>598206.43054654659</v>
      </c>
      <c r="AS3" s="238">
        <f t="shared" si="7"/>
        <v>459063.02408333268</v>
      </c>
      <c r="AT3" s="239">
        <f t="shared" si="7"/>
        <v>5813540.461354848</v>
      </c>
      <c r="AU3" s="221">
        <f>Tianjin!AH2-'Summary &amp; Capacity'!AT3</f>
        <v>0</v>
      </c>
    </row>
    <row r="4" spans="1:47" outlineLevel="1">
      <c r="A4" s="395" t="s">
        <v>263</v>
      </c>
      <c r="B4" s="220" t="str">
        <f>VLOOKUP($A4,'All Demand '!$F:$H,2,0)</f>
        <v>ABC</v>
      </c>
      <c r="C4" s="220" t="str">
        <f>VLOOKUP($A4,'All Demand '!$F:$H,3,0)</f>
        <v>Shenzhen GP</v>
      </c>
      <c r="D4" s="86">
        <f>S4+AH4</f>
        <v>0</v>
      </c>
      <c r="E4" s="86">
        <f t="shared" ref="E4:P4" si="8">T4+AI4</f>
        <v>0</v>
      </c>
      <c r="F4" s="86">
        <f t="shared" si="8"/>
        <v>0</v>
      </c>
      <c r="G4" s="86">
        <f t="shared" si="8"/>
        <v>0</v>
      </c>
      <c r="H4" s="86">
        <f t="shared" si="8"/>
        <v>0</v>
      </c>
      <c r="I4" s="86">
        <f t="shared" si="8"/>
        <v>207235.43654750037</v>
      </c>
      <c r="J4" s="86">
        <f t="shared" si="8"/>
        <v>122418.4589089873</v>
      </c>
      <c r="K4" s="86">
        <f t="shared" si="8"/>
        <v>122418.4589089873</v>
      </c>
      <c r="L4" s="86">
        <f t="shared" si="8"/>
        <v>122418.4589089873</v>
      </c>
      <c r="M4" s="86">
        <f t="shared" si="8"/>
        <v>197621.42144993594</v>
      </c>
      <c r="N4" s="86">
        <f t="shared" si="8"/>
        <v>197621.42144993594</v>
      </c>
      <c r="O4" s="86">
        <f t="shared" si="8"/>
        <v>197621.42144993594</v>
      </c>
      <c r="P4" s="81">
        <f t="shared" si="8"/>
        <v>1167355.0776242702</v>
      </c>
      <c r="Q4" s="83">
        <f t="shared" ref="Q4:Q28" si="9">IFERROR(P39/P4,"")</f>
        <v>0.62196193265007305</v>
      </c>
      <c r="R4" s="37" t="str">
        <f t="shared" ref="R4" si="10">A4</f>
        <v>Z series</v>
      </c>
      <c r="S4" s="43">
        <f>SUMIF(Chengdu!$C:$C,'Summary &amp; Capacity'!$R4,Chengdu!V:V)</f>
        <v>0</v>
      </c>
      <c r="T4" s="43">
        <f>SUMIF(Chengdu!$C:$C,'Summary &amp; Capacity'!$R4,Chengdu!W:W)</f>
        <v>0</v>
      </c>
      <c r="U4" s="43">
        <f>SUMIF(Chengdu!$C:$C,'Summary &amp; Capacity'!$R4,Chengdu!X:X)</f>
        <v>0</v>
      </c>
      <c r="V4" s="43">
        <f>SUMIF(Chengdu!$C:$C,'Summary &amp; Capacity'!$R4,Chengdu!Y:Y)</f>
        <v>0</v>
      </c>
      <c r="W4" s="43">
        <f>SUMIF(Chengdu!$C:$C,'Summary &amp; Capacity'!$R4,Chengdu!Z:Z)</f>
        <v>0</v>
      </c>
      <c r="X4" s="43">
        <f>SUMIF(Chengdu!$C:$C,'Summary &amp; Capacity'!$R4,Chengdu!AA:AA)</f>
        <v>0</v>
      </c>
      <c r="Y4" s="43">
        <f>SUMIF(Chengdu!$C:$C,'Summary &amp; Capacity'!$R4,Chengdu!AB:AB)</f>
        <v>0</v>
      </c>
      <c r="Z4" s="43">
        <f>SUMIF(Chengdu!$C:$C,'Summary &amp; Capacity'!$R4,Chengdu!AC:AC)</f>
        <v>0</v>
      </c>
      <c r="AA4" s="43">
        <f>SUMIF(Chengdu!$C:$C,'Summary &amp; Capacity'!$R4,Chengdu!AD:AD)</f>
        <v>0</v>
      </c>
      <c r="AB4" s="43">
        <f>SUMIF(Chengdu!$C:$C,'Summary &amp; Capacity'!$R4,Chengdu!AE:AE)</f>
        <v>0</v>
      </c>
      <c r="AC4" s="43">
        <f>SUMIF(Chengdu!$C:$C,'Summary &amp; Capacity'!$R4,Chengdu!AF:AF)</f>
        <v>0</v>
      </c>
      <c r="AD4" s="43">
        <f>SUMIF(Chengdu!$C:$C,'Summary &amp; Capacity'!$R4,Chengdu!AG:AG)</f>
        <v>0</v>
      </c>
      <c r="AE4" s="81">
        <f>SUM(S4:AD4)</f>
        <v>0</v>
      </c>
      <c r="AF4" s="303"/>
      <c r="AG4" s="37" t="str">
        <f t="shared" ref="AG4" si="11">A4</f>
        <v>Z series</v>
      </c>
      <c r="AH4" s="43">
        <f>SUMIF(Tianjin!$C:$C,'Summary &amp; Capacity'!$R4,Tianjin!V:V)</f>
        <v>0</v>
      </c>
      <c r="AI4" s="43">
        <f>SUMIF(Tianjin!$C:$C,'Summary &amp; Capacity'!$R4,Tianjin!W:W)</f>
        <v>0</v>
      </c>
      <c r="AJ4" s="43">
        <f>SUMIF(Tianjin!$C:$C,'Summary &amp; Capacity'!$R4,Tianjin!X:X)</f>
        <v>0</v>
      </c>
      <c r="AK4" s="43">
        <f>SUMIF(Tianjin!$C:$C,'Summary &amp; Capacity'!$R4,Tianjin!Y:Y)</f>
        <v>0</v>
      </c>
      <c r="AL4" s="43">
        <f>SUMIF(Tianjin!$C:$C,'Summary &amp; Capacity'!$R4,Tianjin!Z:Z)</f>
        <v>0</v>
      </c>
      <c r="AM4" s="43">
        <f>SUMIF(Tianjin!$C:$C,'Summary &amp; Capacity'!$R4,Tianjin!AA:AA)</f>
        <v>207235.43654750037</v>
      </c>
      <c r="AN4" s="43">
        <f>SUMIF(Tianjin!$C:$C,'Summary &amp; Capacity'!$R4,Tianjin!AB:AB)</f>
        <v>122418.4589089873</v>
      </c>
      <c r="AO4" s="43">
        <f>SUMIF(Tianjin!$C:$C,'Summary &amp; Capacity'!$R4,Tianjin!AC:AC)</f>
        <v>122418.4589089873</v>
      </c>
      <c r="AP4" s="43">
        <f>SUMIF(Tianjin!$C:$C,'Summary &amp; Capacity'!$R4,Tianjin!AD:AD)</f>
        <v>122418.4589089873</v>
      </c>
      <c r="AQ4" s="43">
        <f>SUMIF(Tianjin!$C:$C,'Summary &amp; Capacity'!$R4,Tianjin!AE:AE)</f>
        <v>197621.42144993594</v>
      </c>
      <c r="AR4" s="43">
        <f>SUMIF(Tianjin!$C:$C,'Summary &amp; Capacity'!$R4,Tianjin!AF:AF)</f>
        <v>197621.42144993594</v>
      </c>
      <c r="AS4" s="43">
        <f>SUMIF(Tianjin!$C:$C,'Summary &amp; Capacity'!$R4,Tianjin!AG:AG)</f>
        <v>197621.42144993594</v>
      </c>
      <c r="AT4" s="81">
        <f>SUM(AH4:AS4)</f>
        <v>1167355.0776242702</v>
      </c>
      <c r="AU4" s="83">
        <f t="shared" ref="AU4:AU28" si="12">IFERROR(AT39/AT4,"")</f>
        <v>0.62196193265007305</v>
      </c>
    </row>
    <row r="5" spans="1:47" outlineLevel="1">
      <c r="A5" s="37" t="s">
        <v>298</v>
      </c>
      <c r="B5" s="220" t="str">
        <f>VLOOKUP($A5,'All Demand '!$F:$H,2,0)</f>
        <v>ABC</v>
      </c>
      <c r="C5" s="220" t="str">
        <f>VLOOKUP($A5,'All Demand '!$F:$H,3,0)</f>
        <v>CTU-CNC</v>
      </c>
      <c r="D5" s="86">
        <f t="shared" ref="D5:D33" si="13">S5+AH5</f>
        <v>334287.50975320535</v>
      </c>
      <c r="E5" s="86">
        <f t="shared" ref="E5:E33" si="14">T5+AI5</f>
        <v>502666.62331332132</v>
      </c>
      <c r="F5" s="86">
        <f t="shared" ref="F5:F33" si="15">U5+AJ5</f>
        <v>351254.1773825828</v>
      </c>
      <c r="G5" s="86">
        <f t="shared" ref="G5:G33" si="16">V5+AK5</f>
        <v>135157.81651249295</v>
      </c>
      <c r="H5" s="86">
        <f t="shared" ref="H5:H33" si="17">W5+AL5</f>
        <v>135157.81651249295</v>
      </c>
      <c r="I5" s="86">
        <f t="shared" ref="I5:I33" si="18">X5+AM5</f>
        <v>135157.81651249295</v>
      </c>
      <c r="J5" s="86">
        <f t="shared" ref="J5:J33" si="19">Y5+AN5</f>
        <v>133067.74718498014</v>
      </c>
      <c r="K5" s="86">
        <f t="shared" ref="K5:K33" si="20">Z5+AO5</f>
        <v>133067.74718498014</v>
      </c>
      <c r="L5" s="86">
        <f t="shared" ref="L5:L33" si="21">AA5+AP5</f>
        <v>133067.74718498014</v>
      </c>
      <c r="M5" s="86">
        <f t="shared" ref="M5:M33" si="22">AB5+AQ5</f>
        <v>128887.60852995464</v>
      </c>
      <c r="N5" s="86">
        <f t="shared" ref="N5:N33" si="23">AC5+AR5</f>
        <v>128887.60852995464</v>
      </c>
      <c r="O5" s="86">
        <f t="shared" ref="O5:P33" si="24">AD5+AS5</f>
        <v>128887.60852995464</v>
      </c>
      <c r="P5" s="81">
        <f t="shared" si="24"/>
        <v>2379547.8271313924</v>
      </c>
      <c r="Q5" s="83">
        <f t="shared" si="9"/>
        <v>0.66548712920021602</v>
      </c>
      <c r="R5" s="37" t="str">
        <f t="shared" ref="R5:R28" si="25">A5</f>
        <v>Alaska</v>
      </c>
      <c r="S5" s="43">
        <f>SUMIF(Chengdu!$C:$C,'Summary &amp; Capacity'!$R5,Chengdu!V:V)</f>
        <v>344335.60245533037</v>
      </c>
      <c r="T5" s="43">
        <f>SUMIF(Chengdu!$C:$C,'Summary &amp; Capacity'!$R5,Chengdu!W:W)</f>
        <v>517825.40536159789</v>
      </c>
      <c r="U5" s="43">
        <f>SUMIF(Chengdu!$C:$C,'Summary &amp; Capacity'!$R5,Chengdu!X:X)</f>
        <v>361817.24706528324</v>
      </c>
      <c r="V5" s="43">
        <f>SUMIF(Chengdu!$C:$C,'Summary &amp; Capacity'!$R5,Chengdu!Y:Y)</f>
        <v>139163.3666478013</v>
      </c>
      <c r="W5" s="43">
        <f>SUMIF(Chengdu!$C:$C,'Summary &amp; Capacity'!$R5,Chengdu!Z:Z)</f>
        <v>139163.3666478013</v>
      </c>
      <c r="X5" s="43">
        <f>SUMIF(Chengdu!$C:$C,'Summary &amp; Capacity'!$R5,Chengdu!AA:AA)</f>
        <v>139163.3666478013</v>
      </c>
      <c r="Y5" s="43">
        <f>SUMIF(Chengdu!$C:$C,'Summary &amp; Capacity'!$R5,Chengdu!AB:AB)</f>
        <v>137011.35582335075</v>
      </c>
      <c r="Z5" s="43">
        <f>SUMIF(Chengdu!$C:$C,'Summary &amp; Capacity'!$R5,Chengdu!AC:AC)</f>
        <v>137011.35582335075</v>
      </c>
      <c r="AA5" s="43">
        <f>SUMIF(Chengdu!$C:$C,'Summary &amp; Capacity'!$R5,Chengdu!AD:AD)</f>
        <v>137011.35582335075</v>
      </c>
      <c r="AB5" s="43">
        <f>SUMIF(Chengdu!$C:$C,'Summary &amp; Capacity'!$R5,Chengdu!AE:AE)</f>
        <v>132707.33417444973</v>
      </c>
      <c r="AC5" s="43">
        <f>SUMIF(Chengdu!$C:$C,'Summary &amp; Capacity'!$R5,Chengdu!AF:AF)</f>
        <v>132707.33417444973</v>
      </c>
      <c r="AD5" s="43">
        <f>SUMIF(Chengdu!$C:$C,'Summary &amp; Capacity'!$R5,Chengdu!AG:AG)</f>
        <v>132707.33417444973</v>
      </c>
      <c r="AE5" s="81">
        <f t="shared" ref="AE5:AE28" si="26">SUM(S5:AD5)</f>
        <v>2450624.4248190168</v>
      </c>
      <c r="AF5" s="303"/>
      <c r="AG5" s="37" t="str">
        <f t="shared" ref="AG5:AG28" si="27">A5</f>
        <v>Alaska</v>
      </c>
      <c r="AH5" s="43">
        <f>SUMIF(Tianjin!$C:$C,'Summary &amp; Capacity'!$R5,Tianjin!V:V)</f>
        <v>-10048.09270212505</v>
      </c>
      <c r="AI5" s="43">
        <f>SUMIF(Tianjin!$C:$C,'Summary &amp; Capacity'!$R5,Tianjin!W:W)</f>
        <v>-15158.782048276593</v>
      </c>
      <c r="AJ5" s="43">
        <f>SUMIF(Tianjin!$C:$C,'Summary &amp; Capacity'!$R5,Tianjin!X:X)</f>
        <v>-10563.069682700465</v>
      </c>
      <c r="AK5" s="43">
        <f>SUMIF(Tianjin!$C:$C,'Summary &amp; Capacity'!$R5,Tianjin!Y:Y)</f>
        <v>-4005.55013530836</v>
      </c>
      <c r="AL5" s="43">
        <f>SUMIF(Tianjin!$C:$C,'Summary &amp; Capacity'!$R5,Tianjin!Z:Z)</f>
        <v>-4005.55013530836</v>
      </c>
      <c r="AM5" s="43">
        <f>SUMIF(Tianjin!$C:$C,'Summary &amp; Capacity'!$R5,Tianjin!AA:AA)</f>
        <v>-4005.55013530836</v>
      </c>
      <c r="AN5" s="43">
        <f>SUMIF(Tianjin!$C:$C,'Summary &amp; Capacity'!$R5,Tianjin!AB:AB)</f>
        <v>-3943.6086383706011</v>
      </c>
      <c r="AO5" s="43">
        <f>SUMIF(Tianjin!$C:$C,'Summary &amp; Capacity'!$R5,Tianjin!AC:AC)</f>
        <v>-3943.6086383706011</v>
      </c>
      <c r="AP5" s="43">
        <f>SUMIF(Tianjin!$C:$C,'Summary &amp; Capacity'!$R5,Tianjin!AD:AD)</f>
        <v>-3943.6086383706011</v>
      </c>
      <c r="AQ5" s="43">
        <f>SUMIF(Tianjin!$C:$C,'Summary &amp; Capacity'!$R5,Tianjin!AE:AE)</f>
        <v>-3819.7256444950854</v>
      </c>
      <c r="AR5" s="43">
        <f>SUMIF(Tianjin!$C:$C,'Summary &amp; Capacity'!$R5,Tianjin!AF:AF)</f>
        <v>-3819.7256444950854</v>
      </c>
      <c r="AS5" s="43">
        <f>SUMIF(Tianjin!$C:$C,'Summary &amp; Capacity'!$R5,Tianjin!AG:AG)</f>
        <v>-3819.7256444950854</v>
      </c>
      <c r="AT5" s="81">
        <f t="shared" ref="AT5:AT28" si="28">SUM(AH5:AS5)</f>
        <v>-71076.597687624249</v>
      </c>
      <c r="AU5" s="83">
        <f t="shared" si="12"/>
        <v>0.61804280697469616</v>
      </c>
    </row>
    <row r="6" spans="1:47" outlineLevel="1">
      <c r="A6" s="37" t="s">
        <v>137</v>
      </c>
      <c r="B6" s="220" t="str">
        <f>VLOOKUP($A6,'All Demand '!$F:$H,2,0)</f>
        <v>ABC</v>
      </c>
      <c r="C6" s="220" t="str">
        <f>VLOOKUP($A6,'All Demand '!$F:$H,3,0)</f>
        <v>Shenzhen GP</v>
      </c>
      <c r="D6" s="86">
        <f t="shared" si="13"/>
        <v>0</v>
      </c>
      <c r="E6" s="86">
        <f t="shared" si="14"/>
        <v>0</v>
      </c>
      <c r="F6" s="86">
        <f t="shared" si="15"/>
        <v>0</v>
      </c>
      <c r="G6" s="86">
        <f t="shared" si="16"/>
        <v>0</v>
      </c>
      <c r="H6" s="86">
        <f t="shared" si="17"/>
        <v>0</v>
      </c>
      <c r="I6" s="86">
        <f t="shared" si="18"/>
        <v>0</v>
      </c>
      <c r="J6" s="86">
        <f t="shared" si="19"/>
        <v>0</v>
      </c>
      <c r="K6" s="86">
        <f t="shared" si="20"/>
        <v>0</v>
      </c>
      <c r="L6" s="86">
        <f t="shared" si="21"/>
        <v>0</v>
      </c>
      <c r="M6" s="86">
        <f t="shared" si="22"/>
        <v>0</v>
      </c>
      <c r="N6" s="86">
        <f t="shared" si="23"/>
        <v>0</v>
      </c>
      <c r="O6" s="86">
        <f t="shared" si="24"/>
        <v>0</v>
      </c>
      <c r="P6" s="81">
        <f t="shared" si="24"/>
        <v>0</v>
      </c>
      <c r="Q6" s="83" t="str">
        <f t="shared" si="9"/>
        <v/>
      </c>
      <c r="R6" s="37" t="str">
        <f t="shared" si="25"/>
        <v>B1</v>
      </c>
      <c r="S6" s="43">
        <f>SUMIF(Chengdu!$C:$C,'Summary &amp; Capacity'!$R6,Chengdu!V:V)</f>
        <v>0</v>
      </c>
      <c r="T6" s="43">
        <f>SUMIF(Chengdu!$C:$C,'Summary &amp; Capacity'!$R6,Chengdu!W:W)</f>
        <v>0</v>
      </c>
      <c r="U6" s="43">
        <f>SUMIF(Chengdu!$C:$C,'Summary &amp; Capacity'!$R6,Chengdu!X:X)</f>
        <v>0</v>
      </c>
      <c r="V6" s="43">
        <f>SUMIF(Chengdu!$C:$C,'Summary &amp; Capacity'!$R6,Chengdu!Y:Y)</f>
        <v>0</v>
      </c>
      <c r="W6" s="43">
        <f>SUMIF(Chengdu!$C:$C,'Summary &amp; Capacity'!$R6,Chengdu!Z:Z)</f>
        <v>0</v>
      </c>
      <c r="X6" s="43">
        <f>SUMIF(Chengdu!$C:$C,'Summary &amp; Capacity'!$R6,Chengdu!AA:AA)</f>
        <v>0</v>
      </c>
      <c r="Y6" s="43">
        <f>SUMIF(Chengdu!$C:$C,'Summary &amp; Capacity'!$R6,Chengdu!AB:AB)</f>
        <v>0</v>
      </c>
      <c r="Z6" s="43">
        <f>SUMIF(Chengdu!$C:$C,'Summary &amp; Capacity'!$R6,Chengdu!AC:AC)</f>
        <v>0</v>
      </c>
      <c r="AA6" s="43">
        <f>SUMIF(Chengdu!$C:$C,'Summary &amp; Capacity'!$R6,Chengdu!AD:AD)</f>
        <v>0</v>
      </c>
      <c r="AB6" s="43">
        <f>SUMIF(Chengdu!$C:$C,'Summary &amp; Capacity'!$R6,Chengdu!AE:AE)</f>
        <v>0</v>
      </c>
      <c r="AC6" s="43">
        <f>SUMIF(Chengdu!$C:$C,'Summary &amp; Capacity'!$R6,Chengdu!AF:AF)</f>
        <v>0</v>
      </c>
      <c r="AD6" s="43">
        <f>SUMIF(Chengdu!$C:$C,'Summary &amp; Capacity'!$R6,Chengdu!AG:AG)</f>
        <v>0</v>
      </c>
      <c r="AE6" s="81">
        <f t="shared" si="26"/>
        <v>0</v>
      </c>
      <c r="AF6" s="303"/>
      <c r="AG6" s="37" t="str">
        <f t="shared" si="27"/>
        <v>B1</v>
      </c>
      <c r="AH6" s="43">
        <f>SUMIF(Tianjin!$C:$C,'Summary &amp; Capacity'!$R6,Tianjin!V:V)</f>
        <v>0</v>
      </c>
      <c r="AI6" s="43">
        <f>SUMIF(Tianjin!$C:$C,'Summary &amp; Capacity'!$R6,Tianjin!W:W)</f>
        <v>0</v>
      </c>
      <c r="AJ6" s="43">
        <f>SUMIF(Tianjin!$C:$C,'Summary &amp; Capacity'!$R6,Tianjin!X:X)</f>
        <v>0</v>
      </c>
      <c r="AK6" s="43">
        <f>SUMIF(Tianjin!$C:$C,'Summary &amp; Capacity'!$R6,Tianjin!Y:Y)</f>
        <v>0</v>
      </c>
      <c r="AL6" s="43">
        <f>SUMIF(Tianjin!$C:$C,'Summary &amp; Capacity'!$R6,Tianjin!Z:Z)</f>
        <v>0</v>
      </c>
      <c r="AM6" s="43">
        <f>SUMIF(Tianjin!$C:$C,'Summary &amp; Capacity'!$R6,Tianjin!AA:AA)</f>
        <v>0</v>
      </c>
      <c r="AN6" s="43">
        <f>SUMIF(Tianjin!$C:$C,'Summary &amp; Capacity'!$R6,Tianjin!AB:AB)</f>
        <v>0</v>
      </c>
      <c r="AO6" s="43">
        <f>SUMIF(Tianjin!$C:$C,'Summary &amp; Capacity'!$R6,Tianjin!AC:AC)</f>
        <v>0</v>
      </c>
      <c r="AP6" s="43">
        <f>SUMIF(Tianjin!$C:$C,'Summary &amp; Capacity'!$R6,Tianjin!AD:AD)</f>
        <v>0</v>
      </c>
      <c r="AQ6" s="43">
        <f>SUMIF(Tianjin!$C:$C,'Summary &amp; Capacity'!$R6,Tianjin!AE:AE)</f>
        <v>0</v>
      </c>
      <c r="AR6" s="43">
        <f>SUMIF(Tianjin!$C:$C,'Summary &amp; Capacity'!$R6,Tianjin!AF:AF)</f>
        <v>0</v>
      </c>
      <c r="AS6" s="43">
        <f>SUMIF(Tianjin!$C:$C,'Summary &amp; Capacity'!$R6,Tianjin!AG:AG)</f>
        <v>0</v>
      </c>
      <c r="AT6" s="81">
        <f t="shared" si="28"/>
        <v>0</v>
      </c>
      <c r="AU6" s="83" t="str">
        <f t="shared" si="12"/>
        <v/>
      </c>
    </row>
    <row r="7" spans="1:47" outlineLevel="1">
      <c r="A7" s="37" t="s">
        <v>467</v>
      </c>
      <c r="B7" s="220" t="str">
        <f>VLOOKUP($A7,'All Demand '!$F:$H,2,0)</f>
        <v>ABC</v>
      </c>
      <c r="C7" s="220" t="str">
        <f>VLOOKUP($A7,'All Demand '!$F:$H,3,0)</f>
        <v>Shenzhen GP</v>
      </c>
      <c r="D7" s="86">
        <f t="shared" si="13"/>
        <v>17108.499862911267</v>
      </c>
      <c r="E7" s="86">
        <f t="shared" si="14"/>
        <v>13165.983349950147</v>
      </c>
      <c r="F7" s="86">
        <f t="shared" si="15"/>
        <v>14476.111914257226</v>
      </c>
      <c r="G7" s="86">
        <f t="shared" si="16"/>
        <v>11377.225466457769</v>
      </c>
      <c r="H7" s="86">
        <f t="shared" si="17"/>
        <v>15169.633955277026</v>
      </c>
      <c r="I7" s="86">
        <f t="shared" si="18"/>
        <v>15169.633955277026</v>
      </c>
      <c r="J7" s="86">
        <f t="shared" si="19"/>
        <v>14935.051986896453</v>
      </c>
      <c r="K7" s="86">
        <f t="shared" si="20"/>
        <v>14935.051986896453</v>
      </c>
      <c r="L7" s="86">
        <f t="shared" si="21"/>
        <v>14935.051986896453</v>
      </c>
      <c r="M7" s="86">
        <f t="shared" si="22"/>
        <v>14465.888050135309</v>
      </c>
      <c r="N7" s="86">
        <f t="shared" si="23"/>
        <v>14465.888050135309</v>
      </c>
      <c r="O7" s="86">
        <f t="shared" si="24"/>
        <v>14465.888050135309</v>
      </c>
      <c r="P7" s="81">
        <f t="shared" si="24"/>
        <v>174669.90861522575</v>
      </c>
      <c r="Q7" s="83">
        <f t="shared" si="9"/>
        <v>0.57305871791710683</v>
      </c>
      <c r="R7" s="37" t="str">
        <f t="shared" si="25"/>
        <v>B24</v>
      </c>
      <c r="S7" s="43">
        <f>SUMIF(Chengdu!$C:$C,'Summary &amp; Capacity'!$R7,Chengdu!V:V)</f>
        <v>0</v>
      </c>
      <c r="T7" s="43">
        <f>SUMIF(Chengdu!$C:$C,'Summary &amp; Capacity'!$R7,Chengdu!W:W)</f>
        <v>0</v>
      </c>
      <c r="U7" s="43">
        <f>SUMIF(Chengdu!$C:$C,'Summary &amp; Capacity'!$R7,Chengdu!X:X)</f>
        <v>0</v>
      </c>
      <c r="V7" s="43">
        <f>SUMIF(Chengdu!$C:$C,'Summary &amp; Capacity'!$R7,Chengdu!Y:Y)</f>
        <v>0</v>
      </c>
      <c r="W7" s="43">
        <f>SUMIF(Chengdu!$C:$C,'Summary &amp; Capacity'!$R7,Chengdu!Z:Z)</f>
        <v>0</v>
      </c>
      <c r="X7" s="43">
        <f>SUMIF(Chengdu!$C:$C,'Summary &amp; Capacity'!$R7,Chengdu!AA:AA)</f>
        <v>0</v>
      </c>
      <c r="Y7" s="43">
        <f>SUMIF(Chengdu!$C:$C,'Summary &amp; Capacity'!$R7,Chengdu!AB:AB)</f>
        <v>0</v>
      </c>
      <c r="Z7" s="43">
        <f>SUMIF(Chengdu!$C:$C,'Summary &amp; Capacity'!$R7,Chengdu!AC:AC)</f>
        <v>0</v>
      </c>
      <c r="AA7" s="43">
        <f>SUMIF(Chengdu!$C:$C,'Summary &amp; Capacity'!$R7,Chengdu!AD:AD)</f>
        <v>0</v>
      </c>
      <c r="AB7" s="43">
        <f>SUMIF(Chengdu!$C:$C,'Summary &amp; Capacity'!$R7,Chengdu!AE:AE)</f>
        <v>0</v>
      </c>
      <c r="AC7" s="43">
        <f>SUMIF(Chengdu!$C:$C,'Summary &amp; Capacity'!$R7,Chengdu!AF:AF)</f>
        <v>0</v>
      </c>
      <c r="AD7" s="43">
        <f>SUMIF(Chengdu!$C:$C,'Summary &amp; Capacity'!$R7,Chengdu!AG:AG)</f>
        <v>0</v>
      </c>
      <c r="AE7" s="81">
        <f t="shared" si="26"/>
        <v>0</v>
      </c>
      <c r="AF7" s="303"/>
      <c r="AG7" s="37" t="str">
        <f t="shared" si="27"/>
        <v>B24</v>
      </c>
      <c r="AH7" s="43">
        <f>SUMIF(Tianjin!$C:$C,'Summary &amp; Capacity'!$R7,Tianjin!V:V)</f>
        <v>17108.499862911267</v>
      </c>
      <c r="AI7" s="43">
        <f>SUMIF(Tianjin!$C:$C,'Summary &amp; Capacity'!$R7,Tianjin!W:W)</f>
        <v>13165.983349950147</v>
      </c>
      <c r="AJ7" s="43">
        <f>SUMIF(Tianjin!$C:$C,'Summary &amp; Capacity'!$R7,Tianjin!X:X)</f>
        <v>14476.111914257226</v>
      </c>
      <c r="AK7" s="43">
        <f>SUMIF(Tianjin!$C:$C,'Summary &amp; Capacity'!$R7,Tianjin!Y:Y)</f>
        <v>11377.225466457769</v>
      </c>
      <c r="AL7" s="43">
        <f>SUMIF(Tianjin!$C:$C,'Summary &amp; Capacity'!$R7,Tianjin!Z:Z)</f>
        <v>15169.633955277026</v>
      </c>
      <c r="AM7" s="43">
        <f>SUMIF(Tianjin!$C:$C,'Summary &amp; Capacity'!$R7,Tianjin!AA:AA)</f>
        <v>15169.633955277026</v>
      </c>
      <c r="AN7" s="43">
        <f>SUMIF(Tianjin!$C:$C,'Summary &amp; Capacity'!$R7,Tianjin!AB:AB)</f>
        <v>14935.051986896453</v>
      </c>
      <c r="AO7" s="43">
        <f>SUMIF(Tianjin!$C:$C,'Summary &amp; Capacity'!$R7,Tianjin!AC:AC)</f>
        <v>14935.051986896453</v>
      </c>
      <c r="AP7" s="43">
        <f>SUMIF(Tianjin!$C:$C,'Summary &amp; Capacity'!$R7,Tianjin!AD:AD)</f>
        <v>14935.051986896453</v>
      </c>
      <c r="AQ7" s="43">
        <f>SUMIF(Tianjin!$C:$C,'Summary &amp; Capacity'!$R7,Tianjin!AE:AE)</f>
        <v>14465.888050135309</v>
      </c>
      <c r="AR7" s="43">
        <f>SUMIF(Tianjin!$C:$C,'Summary &amp; Capacity'!$R7,Tianjin!AF:AF)</f>
        <v>14465.888050135309</v>
      </c>
      <c r="AS7" s="43">
        <f>SUMIF(Tianjin!$C:$C,'Summary &amp; Capacity'!$R7,Tianjin!AG:AG)</f>
        <v>14465.888050135309</v>
      </c>
      <c r="AT7" s="81">
        <f t="shared" si="28"/>
        <v>174669.90861522575</v>
      </c>
      <c r="AU7" s="83">
        <f t="shared" si="12"/>
        <v>0.57305871791710683</v>
      </c>
    </row>
    <row r="8" spans="1:47" outlineLevel="1">
      <c r="A8" s="37" t="s">
        <v>295</v>
      </c>
      <c r="B8" s="220" t="str">
        <f>VLOOKUP($A8,'All Demand '!$F:$H,2,0)</f>
        <v>Sony</v>
      </c>
      <c r="C8" s="220" t="str">
        <f>VLOOKUP($A8,'All Demand '!$F:$H,3,0)</f>
        <v>WGT</v>
      </c>
      <c r="D8" s="86">
        <f t="shared" si="13"/>
        <v>49.746759720837488</v>
      </c>
      <c r="E8" s="86">
        <f t="shared" si="14"/>
        <v>49.746759720837488</v>
      </c>
      <c r="F8" s="86">
        <f t="shared" si="15"/>
        <v>49.746759720837488</v>
      </c>
      <c r="G8" s="86">
        <f t="shared" si="16"/>
        <v>0</v>
      </c>
      <c r="H8" s="86">
        <f t="shared" si="17"/>
        <v>0</v>
      </c>
      <c r="I8" s="86">
        <f t="shared" si="18"/>
        <v>0</v>
      </c>
      <c r="J8" s="86">
        <f t="shared" si="19"/>
        <v>0</v>
      </c>
      <c r="K8" s="86">
        <f t="shared" si="20"/>
        <v>0</v>
      </c>
      <c r="L8" s="86">
        <f t="shared" si="21"/>
        <v>0</v>
      </c>
      <c r="M8" s="86">
        <f t="shared" si="22"/>
        <v>12548.941420607889</v>
      </c>
      <c r="N8" s="86">
        <f t="shared" si="23"/>
        <v>13724.489663926504</v>
      </c>
      <c r="O8" s="86">
        <f t="shared" si="24"/>
        <v>9436.2432026739771</v>
      </c>
      <c r="P8" s="81">
        <f t="shared" si="24"/>
        <v>35858.914566370884</v>
      </c>
      <c r="Q8" s="83">
        <f t="shared" si="9"/>
        <v>0.82670983924293928</v>
      </c>
      <c r="R8" s="37" t="str">
        <f t="shared" si="25"/>
        <v>Bahamut</v>
      </c>
      <c r="S8" s="43">
        <f>SUMIF(Chengdu!$C:$C,'Summary &amp; Capacity'!$R8,Chengdu!V:V)</f>
        <v>0</v>
      </c>
      <c r="T8" s="43">
        <f>SUMIF(Chengdu!$C:$C,'Summary &amp; Capacity'!$R8,Chengdu!W:W)</f>
        <v>0</v>
      </c>
      <c r="U8" s="43">
        <f>SUMIF(Chengdu!$C:$C,'Summary &amp; Capacity'!$R8,Chengdu!X:X)</f>
        <v>0</v>
      </c>
      <c r="V8" s="43">
        <f>SUMIF(Chengdu!$C:$C,'Summary &amp; Capacity'!$R8,Chengdu!Y:Y)</f>
        <v>0</v>
      </c>
      <c r="W8" s="43">
        <f>SUMIF(Chengdu!$C:$C,'Summary &amp; Capacity'!$R8,Chengdu!Z:Z)</f>
        <v>0</v>
      </c>
      <c r="X8" s="43">
        <f>SUMIF(Chengdu!$C:$C,'Summary &amp; Capacity'!$R8,Chengdu!AA:AA)</f>
        <v>0</v>
      </c>
      <c r="Y8" s="43">
        <f>SUMIF(Chengdu!$C:$C,'Summary &amp; Capacity'!$R8,Chengdu!AB:AB)</f>
        <v>0</v>
      </c>
      <c r="Z8" s="43">
        <f>SUMIF(Chengdu!$C:$C,'Summary &amp; Capacity'!$R8,Chengdu!AC:AC)</f>
        <v>0</v>
      </c>
      <c r="AA8" s="43">
        <f>SUMIF(Chengdu!$C:$C,'Summary &amp; Capacity'!$R8,Chengdu!AD:AD)</f>
        <v>0</v>
      </c>
      <c r="AB8" s="43">
        <f>SUMIF(Chengdu!$C:$C,'Summary &amp; Capacity'!$R8,Chengdu!AE:AE)</f>
        <v>0</v>
      </c>
      <c r="AC8" s="43">
        <f>SUMIF(Chengdu!$C:$C,'Summary &amp; Capacity'!$R8,Chengdu!AF:AF)</f>
        <v>0</v>
      </c>
      <c r="AD8" s="43">
        <f>SUMIF(Chengdu!$C:$C,'Summary &amp; Capacity'!$R8,Chengdu!AG:AG)</f>
        <v>0</v>
      </c>
      <c r="AE8" s="81">
        <f t="shared" si="26"/>
        <v>0</v>
      </c>
      <c r="AF8" s="303"/>
      <c r="AG8" s="37" t="str">
        <f t="shared" si="27"/>
        <v>Bahamut</v>
      </c>
      <c r="AH8" s="43">
        <f>SUMIF(Tianjin!$C:$C,'Summary &amp; Capacity'!$R8,Tianjin!V:V)</f>
        <v>49.746759720837488</v>
      </c>
      <c r="AI8" s="43">
        <f>SUMIF(Tianjin!$C:$C,'Summary &amp; Capacity'!$R8,Tianjin!W:W)</f>
        <v>49.746759720837488</v>
      </c>
      <c r="AJ8" s="43">
        <f>SUMIF(Tianjin!$C:$C,'Summary &amp; Capacity'!$R8,Tianjin!X:X)</f>
        <v>49.746759720837488</v>
      </c>
      <c r="AK8" s="43">
        <f>SUMIF(Tianjin!$C:$C,'Summary &amp; Capacity'!$R8,Tianjin!Y:Y)</f>
        <v>0</v>
      </c>
      <c r="AL8" s="43">
        <f>SUMIF(Tianjin!$C:$C,'Summary &amp; Capacity'!$R8,Tianjin!Z:Z)</f>
        <v>0</v>
      </c>
      <c r="AM8" s="43">
        <f>SUMIF(Tianjin!$C:$C,'Summary &amp; Capacity'!$R8,Tianjin!AA:AA)</f>
        <v>0</v>
      </c>
      <c r="AN8" s="43">
        <f>SUMIF(Tianjin!$C:$C,'Summary &amp; Capacity'!$R8,Tianjin!AB:AB)</f>
        <v>0</v>
      </c>
      <c r="AO8" s="43">
        <f>SUMIF(Tianjin!$C:$C,'Summary &amp; Capacity'!$R8,Tianjin!AC:AC)</f>
        <v>0</v>
      </c>
      <c r="AP8" s="43">
        <f>SUMIF(Tianjin!$C:$C,'Summary &amp; Capacity'!$R8,Tianjin!AD:AD)</f>
        <v>0</v>
      </c>
      <c r="AQ8" s="43">
        <f>SUMIF(Tianjin!$C:$C,'Summary &amp; Capacity'!$R8,Tianjin!AE:AE)</f>
        <v>12548.941420607889</v>
      </c>
      <c r="AR8" s="43">
        <f>SUMIF(Tianjin!$C:$C,'Summary &amp; Capacity'!$R8,Tianjin!AF:AF)</f>
        <v>13724.489663926504</v>
      </c>
      <c r="AS8" s="43">
        <f>SUMIF(Tianjin!$C:$C,'Summary &amp; Capacity'!$R8,Tianjin!AG:AG)</f>
        <v>9436.2432026739771</v>
      </c>
      <c r="AT8" s="81">
        <f t="shared" si="28"/>
        <v>35858.914566370884</v>
      </c>
      <c r="AU8" s="83">
        <f t="shared" si="12"/>
        <v>0.82670983924293928</v>
      </c>
    </row>
    <row r="9" spans="1:47" outlineLevel="1">
      <c r="A9" s="37" t="s">
        <v>218</v>
      </c>
      <c r="B9" s="220" t="str">
        <f>VLOOKUP($A9,'All Demand '!$F:$H,2,0)</f>
        <v>ABC</v>
      </c>
      <c r="C9" s="220" t="str">
        <f>VLOOKUP($A9,'All Demand '!$F:$H,3,0)</f>
        <v>WGT</v>
      </c>
      <c r="D9" s="86">
        <f t="shared" si="13"/>
        <v>78494.458359208104</v>
      </c>
      <c r="E9" s="86">
        <f t="shared" si="14"/>
        <v>78686.536305369606</v>
      </c>
      <c r="F9" s="86">
        <f t="shared" si="15"/>
        <v>78686.536305369606</v>
      </c>
      <c r="G9" s="86">
        <f t="shared" si="16"/>
        <v>77488.264178891899</v>
      </c>
      <c r="H9" s="86">
        <f t="shared" si="17"/>
        <v>77488.264178891899</v>
      </c>
      <c r="I9" s="86">
        <f t="shared" si="18"/>
        <v>77488.264178891899</v>
      </c>
      <c r="J9" s="86">
        <f t="shared" si="19"/>
        <v>76289.992052414193</v>
      </c>
      <c r="K9" s="86">
        <f t="shared" si="20"/>
        <v>76289.992052414193</v>
      </c>
      <c r="L9" s="86">
        <f t="shared" si="21"/>
        <v>76289.992052414193</v>
      </c>
      <c r="M9" s="86">
        <f t="shared" si="22"/>
        <v>73893.44779945878</v>
      </c>
      <c r="N9" s="86">
        <f t="shared" si="23"/>
        <v>73893.44779945878</v>
      </c>
      <c r="O9" s="86">
        <f t="shared" si="24"/>
        <v>41055.096709870399</v>
      </c>
      <c r="P9" s="81">
        <f t="shared" si="24"/>
        <v>886044.29197265359</v>
      </c>
      <c r="Q9" s="83">
        <f t="shared" si="9"/>
        <v>0.66776097766414111</v>
      </c>
      <c r="R9" s="37" t="str">
        <f t="shared" si="25"/>
        <v>C11</v>
      </c>
      <c r="S9" s="43">
        <f>SUMIF(Chengdu!$C:$C,'Summary &amp; Capacity'!$R9,Chengdu!V:V)</f>
        <v>0</v>
      </c>
      <c r="T9" s="43">
        <f>SUMIF(Chengdu!$C:$C,'Summary &amp; Capacity'!$R9,Chengdu!W:W)</f>
        <v>0</v>
      </c>
      <c r="U9" s="43">
        <f>SUMIF(Chengdu!$C:$C,'Summary &amp; Capacity'!$R9,Chengdu!X:X)</f>
        <v>0</v>
      </c>
      <c r="V9" s="43">
        <f>SUMIF(Chengdu!$C:$C,'Summary &amp; Capacity'!$R9,Chengdu!Y:Y)</f>
        <v>0</v>
      </c>
      <c r="W9" s="43">
        <f>SUMIF(Chengdu!$C:$C,'Summary &amp; Capacity'!$R9,Chengdu!Z:Z)</f>
        <v>0</v>
      </c>
      <c r="X9" s="43">
        <f>SUMIF(Chengdu!$C:$C,'Summary &amp; Capacity'!$R9,Chengdu!AA:AA)</f>
        <v>0</v>
      </c>
      <c r="Y9" s="43">
        <f>SUMIF(Chengdu!$C:$C,'Summary &amp; Capacity'!$R9,Chengdu!AB:AB)</f>
        <v>0</v>
      </c>
      <c r="Z9" s="43">
        <f>SUMIF(Chengdu!$C:$C,'Summary &amp; Capacity'!$R9,Chengdu!AC:AC)</f>
        <v>0</v>
      </c>
      <c r="AA9" s="43">
        <f>SUMIF(Chengdu!$C:$C,'Summary &amp; Capacity'!$R9,Chengdu!AD:AD)</f>
        <v>0</v>
      </c>
      <c r="AB9" s="43">
        <f>SUMIF(Chengdu!$C:$C,'Summary &amp; Capacity'!$R9,Chengdu!AE:AE)</f>
        <v>0</v>
      </c>
      <c r="AC9" s="43">
        <f>SUMIF(Chengdu!$C:$C,'Summary &amp; Capacity'!$R9,Chengdu!AF:AF)</f>
        <v>0</v>
      </c>
      <c r="AD9" s="43">
        <f>SUMIF(Chengdu!$C:$C,'Summary &amp; Capacity'!$R9,Chengdu!AG:AG)</f>
        <v>0</v>
      </c>
      <c r="AE9" s="81">
        <f t="shared" si="26"/>
        <v>0</v>
      </c>
      <c r="AF9" s="303"/>
      <c r="AG9" s="37" t="str">
        <f t="shared" si="27"/>
        <v>C11</v>
      </c>
      <c r="AH9" s="43">
        <f>SUMIF(Tianjin!$C:$C,'Summary &amp; Capacity'!$R9,Tianjin!V:V)</f>
        <v>78494.458359208104</v>
      </c>
      <c r="AI9" s="43">
        <f>SUMIF(Tianjin!$C:$C,'Summary &amp; Capacity'!$R9,Tianjin!W:W)</f>
        <v>78686.536305369606</v>
      </c>
      <c r="AJ9" s="43">
        <f>SUMIF(Tianjin!$C:$C,'Summary &amp; Capacity'!$R9,Tianjin!X:X)</f>
        <v>78686.536305369606</v>
      </c>
      <c r="AK9" s="43">
        <f>SUMIF(Tianjin!$C:$C,'Summary &amp; Capacity'!$R9,Tianjin!Y:Y)</f>
        <v>77488.264178891899</v>
      </c>
      <c r="AL9" s="43">
        <f>SUMIF(Tianjin!$C:$C,'Summary &amp; Capacity'!$R9,Tianjin!Z:Z)</f>
        <v>77488.264178891899</v>
      </c>
      <c r="AM9" s="43">
        <f>SUMIF(Tianjin!$C:$C,'Summary &amp; Capacity'!$R9,Tianjin!AA:AA)</f>
        <v>77488.264178891899</v>
      </c>
      <c r="AN9" s="43">
        <f>SUMIF(Tianjin!$C:$C,'Summary &amp; Capacity'!$R9,Tianjin!AB:AB)</f>
        <v>76289.992052414193</v>
      </c>
      <c r="AO9" s="43">
        <f>SUMIF(Tianjin!$C:$C,'Summary &amp; Capacity'!$R9,Tianjin!AC:AC)</f>
        <v>76289.992052414193</v>
      </c>
      <c r="AP9" s="43">
        <f>SUMIF(Tianjin!$C:$C,'Summary &amp; Capacity'!$R9,Tianjin!AD:AD)</f>
        <v>76289.992052414193</v>
      </c>
      <c r="AQ9" s="43">
        <f>SUMIF(Tianjin!$C:$C,'Summary &amp; Capacity'!$R9,Tianjin!AE:AE)</f>
        <v>73893.44779945878</v>
      </c>
      <c r="AR9" s="43">
        <f>SUMIF(Tianjin!$C:$C,'Summary &amp; Capacity'!$R9,Tianjin!AF:AF)</f>
        <v>73893.44779945878</v>
      </c>
      <c r="AS9" s="43">
        <f>SUMIF(Tianjin!$C:$C,'Summary &amp; Capacity'!$R9,Tianjin!AG:AG)</f>
        <v>41055.096709870399</v>
      </c>
      <c r="AT9" s="81">
        <f t="shared" si="28"/>
        <v>886044.29197265359</v>
      </c>
      <c r="AU9" s="83">
        <f t="shared" si="12"/>
        <v>0.66776097766414111</v>
      </c>
    </row>
    <row r="10" spans="1:47" outlineLevel="1">
      <c r="A10" s="37" t="s">
        <v>257</v>
      </c>
      <c r="B10" s="220" t="str">
        <f>VLOOKUP($A10,'All Demand '!$F:$H,2,0)</f>
        <v>PMI</v>
      </c>
      <c r="C10" s="220" t="str">
        <f>VLOOKUP($A10,'All Demand '!$F:$H,3,0)</f>
        <v>WGT</v>
      </c>
      <c r="D10" s="86">
        <f t="shared" si="13"/>
        <v>11115.284856857998</v>
      </c>
      <c r="E10" s="86">
        <f t="shared" si="14"/>
        <v>11115.284856857998</v>
      </c>
      <c r="F10" s="86">
        <f t="shared" si="15"/>
        <v>11115.284856857998</v>
      </c>
      <c r="G10" s="86">
        <f t="shared" si="16"/>
        <v>11003.00925224327</v>
      </c>
      <c r="H10" s="86">
        <f t="shared" si="17"/>
        <v>11003.00925224327</v>
      </c>
      <c r="I10" s="86">
        <f t="shared" si="18"/>
        <v>11003.00925224327</v>
      </c>
      <c r="J10" s="86">
        <f t="shared" si="19"/>
        <v>10778.458043013816</v>
      </c>
      <c r="K10" s="86">
        <f t="shared" si="20"/>
        <v>10778.458043013816</v>
      </c>
      <c r="L10" s="86">
        <f t="shared" si="21"/>
        <v>10778.458043013816</v>
      </c>
      <c r="M10" s="86">
        <f t="shared" si="22"/>
        <v>10553.90683378436</v>
      </c>
      <c r="N10" s="86">
        <f t="shared" si="23"/>
        <v>10553.90683378436</v>
      </c>
      <c r="O10" s="86">
        <f t="shared" si="24"/>
        <v>10553.90683378436</v>
      </c>
      <c r="P10" s="81">
        <f t="shared" si="24"/>
        <v>130351.97695769834</v>
      </c>
      <c r="Q10" s="83">
        <f t="shared" si="9"/>
        <v>0.56714058745328011</v>
      </c>
      <c r="R10" s="37" t="str">
        <f t="shared" si="25"/>
        <v>Cortes(2.5)</v>
      </c>
      <c r="S10" s="43">
        <f>SUMIF(Chengdu!$C:$C,'Summary &amp; Capacity'!$R10,Chengdu!V:V)</f>
        <v>0</v>
      </c>
      <c r="T10" s="43">
        <f>SUMIF(Chengdu!$C:$C,'Summary &amp; Capacity'!$R10,Chengdu!W:W)</f>
        <v>0</v>
      </c>
      <c r="U10" s="43">
        <f>SUMIF(Chengdu!$C:$C,'Summary &amp; Capacity'!$R10,Chengdu!X:X)</f>
        <v>0</v>
      </c>
      <c r="V10" s="43">
        <f>SUMIF(Chengdu!$C:$C,'Summary &amp; Capacity'!$R10,Chengdu!Y:Y)</f>
        <v>0</v>
      </c>
      <c r="W10" s="43">
        <f>SUMIF(Chengdu!$C:$C,'Summary &amp; Capacity'!$R10,Chengdu!Z:Z)</f>
        <v>0</v>
      </c>
      <c r="X10" s="43">
        <f>SUMIF(Chengdu!$C:$C,'Summary &amp; Capacity'!$R10,Chengdu!AA:AA)</f>
        <v>0</v>
      </c>
      <c r="Y10" s="43">
        <f>SUMIF(Chengdu!$C:$C,'Summary &amp; Capacity'!$R10,Chengdu!AB:AB)</f>
        <v>0</v>
      </c>
      <c r="Z10" s="43">
        <f>SUMIF(Chengdu!$C:$C,'Summary &amp; Capacity'!$R10,Chengdu!AC:AC)</f>
        <v>0</v>
      </c>
      <c r="AA10" s="43">
        <f>SUMIF(Chengdu!$C:$C,'Summary &amp; Capacity'!$R10,Chengdu!AD:AD)</f>
        <v>0</v>
      </c>
      <c r="AB10" s="43">
        <f>SUMIF(Chengdu!$C:$C,'Summary &amp; Capacity'!$R10,Chengdu!AE:AE)</f>
        <v>0</v>
      </c>
      <c r="AC10" s="43">
        <f>SUMIF(Chengdu!$C:$C,'Summary &amp; Capacity'!$R10,Chengdu!AF:AF)</f>
        <v>0</v>
      </c>
      <c r="AD10" s="43">
        <f>SUMIF(Chengdu!$C:$C,'Summary &amp; Capacity'!$R10,Chengdu!AG:AG)</f>
        <v>0</v>
      </c>
      <c r="AE10" s="81">
        <f t="shared" si="26"/>
        <v>0</v>
      </c>
      <c r="AF10" s="303"/>
      <c r="AG10" s="37" t="str">
        <f t="shared" si="27"/>
        <v>Cortes(2.5)</v>
      </c>
      <c r="AH10" s="43">
        <f>SUMIF(Tianjin!$C:$C,'Summary &amp; Capacity'!$R10,Tianjin!V:V)</f>
        <v>11115.284856857998</v>
      </c>
      <c r="AI10" s="43">
        <f>SUMIF(Tianjin!$C:$C,'Summary &amp; Capacity'!$R10,Tianjin!W:W)</f>
        <v>11115.284856857998</v>
      </c>
      <c r="AJ10" s="43">
        <f>SUMIF(Tianjin!$C:$C,'Summary &amp; Capacity'!$R10,Tianjin!X:X)</f>
        <v>11115.284856857998</v>
      </c>
      <c r="AK10" s="43">
        <f>SUMIF(Tianjin!$C:$C,'Summary &amp; Capacity'!$R10,Tianjin!Y:Y)</f>
        <v>11003.00925224327</v>
      </c>
      <c r="AL10" s="43">
        <f>SUMIF(Tianjin!$C:$C,'Summary &amp; Capacity'!$R10,Tianjin!Z:Z)</f>
        <v>11003.00925224327</v>
      </c>
      <c r="AM10" s="43">
        <f>SUMIF(Tianjin!$C:$C,'Summary &amp; Capacity'!$R10,Tianjin!AA:AA)</f>
        <v>11003.00925224327</v>
      </c>
      <c r="AN10" s="43">
        <f>SUMIF(Tianjin!$C:$C,'Summary &amp; Capacity'!$R10,Tianjin!AB:AB)</f>
        <v>10778.458043013816</v>
      </c>
      <c r="AO10" s="43">
        <f>SUMIF(Tianjin!$C:$C,'Summary &amp; Capacity'!$R10,Tianjin!AC:AC)</f>
        <v>10778.458043013816</v>
      </c>
      <c r="AP10" s="43">
        <f>SUMIF(Tianjin!$C:$C,'Summary &amp; Capacity'!$R10,Tianjin!AD:AD)</f>
        <v>10778.458043013816</v>
      </c>
      <c r="AQ10" s="43">
        <f>SUMIF(Tianjin!$C:$C,'Summary &amp; Capacity'!$R10,Tianjin!AE:AE)</f>
        <v>10553.90683378436</v>
      </c>
      <c r="AR10" s="43">
        <f>SUMIF(Tianjin!$C:$C,'Summary &amp; Capacity'!$R10,Tianjin!AF:AF)</f>
        <v>10553.90683378436</v>
      </c>
      <c r="AS10" s="43">
        <f>SUMIF(Tianjin!$C:$C,'Summary &amp; Capacity'!$R10,Tianjin!AG:AG)</f>
        <v>10553.90683378436</v>
      </c>
      <c r="AT10" s="81">
        <f t="shared" si="28"/>
        <v>130351.97695769834</v>
      </c>
      <c r="AU10" s="83">
        <f t="shared" si="12"/>
        <v>0.56714058745328011</v>
      </c>
    </row>
    <row r="11" spans="1:47" outlineLevel="1">
      <c r="A11" s="395" t="s">
        <v>391</v>
      </c>
      <c r="B11" s="220" t="str">
        <f>VLOOKUP($A11,'All Demand '!$F:$H,2,0)</f>
        <v>Potential</v>
      </c>
      <c r="C11" s="220" t="str">
        <f>VLOOKUP($A11,'All Demand '!$F:$H,3,0)</f>
        <v>Jabil MX</v>
      </c>
      <c r="D11" s="86">
        <f t="shared" si="13"/>
        <v>0</v>
      </c>
      <c r="E11" s="86">
        <f t="shared" si="14"/>
        <v>0</v>
      </c>
      <c r="F11" s="86">
        <f t="shared" si="15"/>
        <v>0</v>
      </c>
      <c r="G11" s="86">
        <f t="shared" si="16"/>
        <v>0</v>
      </c>
      <c r="H11" s="86">
        <f t="shared" si="17"/>
        <v>0</v>
      </c>
      <c r="I11" s="86">
        <f t="shared" si="18"/>
        <v>0</v>
      </c>
      <c r="J11" s="86">
        <f t="shared" si="19"/>
        <v>0</v>
      </c>
      <c r="K11" s="86">
        <f t="shared" si="20"/>
        <v>0</v>
      </c>
      <c r="L11" s="86">
        <f t="shared" si="21"/>
        <v>0</v>
      </c>
      <c r="M11" s="86">
        <f t="shared" si="22"/>
        <v>0</v>
      </c>
      <c r="N11" s="86">
        <f t="shared" si="23"/>
        <v>0</v>
      </c>
      <c r="O11" s="86">
        <f t="shared" si="24"/>
        <v>0</v>
      </c>
      <c r="P11" s="81">
        <f t="shared" si="24"/>
        <v>0</v>
      </c>
      <c r="Q11" s="83" t="str">
        <f t="shared" si="9"/>
        <v/>
      </c>
      <c r="R11" s="37" t="str">
        <f t="shared" si="25"/>
        <v>Crestron</v>
      </c>
      <c r="S11" s="43">
        <f>SUMIF(Chengdu!$C:$C,'Summary &amp; Capacity'!$R11,Chengdu!V:V)</f>
        <v>0</v>
      </c>
      <c r="T11" s="43">
        <f>SUMIF(Chengdu!$C:$C,'Summary &amp; Capacity'!$R11,Chengdu!W:W)</f>
        <v>0</v>
      </c>
      <c r="U11" s="43">
        <f>SUMIF(Chengdu!$C:$C,'Summary &amp; Capacity'!$R11,Chengdu!X:X)</f>
        <v>0</v>
      </c>
      <c r="V11" s="43">
        <f>SUMIF(Chengdu!$C:$C,'Summary &amp; Capacity'!$R11,Chengdu!Y:Y)</f>
        <v>0</v>
      </c>
      <c r="W11" s="43">
        <f>SUMIF(Chengdu!$C:$C,'Summary &amp; Capacity'!$R11,Chengdu!Z:Z)</f>
        <v>0</v>
      </c>
      <c r="X11" s="43">
        <f>SUMIF(Chengdu!$C:$C,'Summary &amp; Capacity'!$R11,Chengdu!AA:AA)</f>
        <v>0</v>
      </c>
      <c r="Y11" s="43">
        <f>SUMIF(Chengdu!$C:$C,'Summary &amp; Capacity'!$R11,Chengdu!AB:AB)</f>
        <v>0</v>
      </c>
      <c r="Z11" s="43">
        <f>SUMIF(Chengdu!$C:$C,'Summary &amp; Capacity'!$R11,Chengdu!AC:AC)</f>
        <v>0</v>
      </c>
      <c r="AA11" s="43">
        <f>SUMIF(Chengdu!$C:$C,'Summary &amp; Capacity'!$R11,Chengdu!AD:AD)</f>
        <v>0</v>
      </c>
      <c r="AB11" s="43">
        <f>SUMIF(Chengdu!$C:$C,'Summary &amp; Capacity'!$R11,Chengdu!AE:AE)</f>
        <v>0</v>
      </c>
      <c r="AC11" s="43">
        <f>SUMIF(Chengdu!$C:$C,'Summary &amp; Capacity'!$R11,Chengdu!AF:AF)</f>
        <v>0</v>
      </c>
      <c r="AD11" s="43">
        <f>SUMIF(Chengdu!$C:$C,'Summary &amp; Capacity'!$R11,Chengdu!AG:AG)</f>
        <v>0</v>
      </c>
      <c r="AE11" s="81">
        <f t="shared" si="26"/>
        <v>0</v>
      </c>
      <c r="AF11" s="303"/>
      <c r="AG11" s="37" t="str">
        <f t="shared" si="27"/>
        <v>Crestron</v>
      </c>
      <c r="AH11" s="43">
        <f>SUMIF(Tianjin!$C:$C,'Summary &amp; Capacity'!$R11,Tianjin!V:V)</f>
        <v>0</v>
      </c>
      <c r="AI11" s="43">
        <f>SUMIF(Tianjin!$C:$C,'Summary &amp; Capacity'!$R11,Tianjin!W:W)</f>
        <v>0</v>
      </c>
      <c r="AJ11" s="43">
        <f>SUMIF(Tianjin!$C:$C,'Summary &amp; Capacity'!$R11,Tianjin!X:X)</f>
        <v>0</v>
      </c>
      <c r="AK11" s="43">
        <f>SUMIF(Tianjin!$C:$C,'Summary &amp; Capacity'!$R11,Tianjin!Y:Y)</f>
        <v>0</v>
      </c>
      <c r="AL11" s="43">
        <f>SUMIF(Tianjin!$C:$C,'Summary &amp; Capacity'!$R11,Tianjin!Z:Z)</f>
        <v>0</v>
      </c>
      <c r="AM11" s="43">
        <f>SUMIF(Tianjin!$C:$C,'Summary &amp; Capacity'!$R11,Tianjin!AA:AA)</f>
        <v>0</v>
      </c>
      <c r="AN11" s="43">
        <f>SUMIF(Tianjin!$C:$C,'Summary &amp; Capacity'!$R11,Tianjin!AB:AB)</f>
        <v>0</v>
      </c>
      <c r="AO11" s="43">
        <f>SUMIF(Tianjin!$C:$C,'Summary &amp; Capacity'!$R11,Tianjin!AC:AC)</f>
        <v>0</v>
      </c>
      <c r="AP11" s="43">
        <f>SUMIF(Tianjin!$C:$C,'Summary &amp; Capacity'!$R11,Tianjin!AD:AD)</f>
        <v>0</v>
      </c>
      <c r="AQ11" s="43">
        <f>SUMIF(Tianjin!$C:$C,'Summary &amp; Capacity'!$R11,Tianjin!AE:AE)</f>
        <v>0</v>
      </c>
      <c r="AR11" s="43">
        <f>SUMIF(Tianjin!$C:$C,'Summary &amp; Capacity'!$R11,Tianjin!AF:AF)</f>
        <v>0</v>
      </c>
      <c r="AS11" s="43">
        <f>SUMIF(Tianjin!$C:$C,'Summary &amp; Capacity'!$R11,Tianjin!AG:AG)</f>
        <v>0</v>
      </c>
      <c r="AT11" s="81">
        <f t="shared" si="28"/>
        <v>0</v>
      </c>
      <c r="AU11" s="83" t="str">
        <f t="shared" si="12"/>
        <v/>
      </c>
    </row>
    <row r="12" spans="1:47" outlineLevel="1">
      <c r="A12" s="37" t="s">
        <v>340</v>
      </c>
      <c r="B12" s="220" t="str">
        <f>VLOOKUP($A12,'All Demand '!$F:$H,2,0)</f>
        <v>ABC</v>
      </c>
      <c r="C12" s="220" t="str">
        <f>VLOOKUP($A12,'All Demand '!$F:$H,3,0)</f>
        <v>WGT</v>
      </c>
      <c r="D12" s="86">
        <f t="shared" si="13"/>
        <v>1666.6856573137729</v>
      </c>
      <c r="E12" s="86">
        <f t="shared" si="14"/>
        <v>1666.6856573137729</v>
      </c>
      <c r="F12" s="86">
        <f t="shared" si="15"/>
        <v>1666.6856573137729</v>
      </c>
      <c r="G12" s="86">
        <f t="shared" si="16"/>
        <v>1641.3046574562027</v>
      </c>
      <c r="H12" s="86">
        <f t="shared" si="17"/>
        <v>1641.3046574562027</v>
      </c>
      <c r="I12" s="86">
        <f t="shared" si="18"/>
        <v>1641.3046574562027</v>
      </c>
      <c r="J12" s="86">
        <f t="shared" si="19"/>
        <v>1615.9236575986326</v>
      </c>
      <c r="K12" s="86">
        <f t="shared" si="20"/>
        <v>1615.9236575986326</v>
      </c>
      <c r="L12" s="86">
        <f t="shared" si="21"/>
        <v>1615.9236575986326</v>
      </c>
      <c r="M12" s="86">
        <f t="shared" si="22"/>
        <v>1565.1616578834924</v>
      </c>
      <c r="N12" s="86">
        <f t="shared" si="23"/>
        <v>1565.1616578834924</v>
      </c>
      <c r="O12" s="86">
        <f t="shared" si="24"/>
        <v>1565.1616578834924</v>
      </c>
      <c r="P12" s="81">
        <f t="shared" si="24"/>
        <v>19467.226890756301</v>
      </c>
      <c r="Q12" s="83">
        <f t="shared" si="9"/>
        <v>0.9184149184149184</v>
      </c>
      <c r="R12" s="37" t="str">
        <f t="shared" si="25"/>
        <v>F10</v>
      </c>
      <c r="S12" s="43">
        <f>SUMIF(Chengdu!$C:$C,'Summary &amp; Capacity'!$R12,Chengdu!V:V)</f>
        <v>0</v>
      </c>
      <c r="T12" s="43">
        <f>SUMIF(Chengdu!$C:$C,'Summary &amp; Capacity'!$R12,Chengdu!W:W)</f>
        <v>0</v>
      </c>
      <c r="U12" s="43">
        <f>SUMIF(Chengdu!$C:$C,'Summary &amp; Capacity'!$R12,Chengdu!X:X)</f>
        <v>0</v>
      </c>
      <c r="V12" s="43">
        <f>SUMIF(Chengdu!$C:$C,'Summary &amp; Capacity'!$R12,Chengdu!Y:Y)</f>
        <v>0</v>
      </c>
      <c r="W12" s="43">
        <f>SUMIF(Chengdu!$C:$C,'Summary &amp; Capacity'!$R12,Chengdu!Z:Z)</f>
        <v>0</v>
      </c>
      <c r="X12" s="43">
        <f>SUMIF(Chengdu!$C:$C,'Summary &amp; Capacity'!$R12,Chengdu!AA:AA)</f>
        <v>0</v>
      </c>
      <c r="Y12" s="43">
        <f>SUMIF(Chengdu!$C:$C,'Summary &amp; Capacity'!$R12,Chengdu!AB:AB)</f>
        <v>0</v>
      </c>
      <c r="Z12" s="43">
        <f>SUMIF(Chengdu!$C:$C,'Summary &amp; Capacity'!$R12,Chengdu!AC:AC)</f>
        <v>0</v>
      </c>
      <c r="AA12" s="43">
        <f>SUMIF(Chengdu!$C:$C,'Summary &amp; Capacity'!$R12,Chengdu!AD:AD)</f>
        <v>0</v>
      </c>
      <c r="AB12" s="43">
        <f>SUMIF(Chengdu!$C:$C,'Summary &amp; Capacity'!$R12,Chengdu!AE:AE)</f>
        <v>0</v>
      </c>
      <c r="AC12" s="43">
        <f>SUMIF(Chengdu!$C:$C,'Summary &amp; Capacity'!$R12,Chengdu!AF:AF)</f>
        <v>0</v>
      </c>
      <c r="AD12" s="43">
        <f>SUMIF(Chengdu!$C:$C,'Summary &amp; Capacity'!$R12,Chengdu!AG:AG)</f>
        <v>0</v>
      </c>
      <c r="AE12" s="81">
        <f t="shared" si="26"/>
        <v>0</v>
      </c>
      <c r="AF12" s="303"/>
      <c r="AG12" s="37" t="str">
        <f t="shared" si="27"/>
        <v>F10</v>
      </c>
      <c r="AH12" s="43">
        <f>SUMIF(Tianjin!$C:$C,'Summary &amp; Capacity'!$R12,Tianjin!V:V)</f>
        <v>1666.6856573137729</v>
      </c>
      <c r="AI12" s="43">
        <f>SUMIF(Tianjin!$C:$C,'Summary &amp; Capacity'!$R12,Tianjin!W:W)</f>
        <v>1666.6856573137729</v>
      </c>
      <c r="AJ12" s="43">
        <f>SUMIF(Tianjin!$C:$C,'Summary &amp; Capacity'!$R12,Tianjin!X:X)</f>
        <v>1666.6856573137729</v>
      </c>
      <c r="AK12" s="43">
        <f>SUMIF(Tianjin!$C:$C,'Summary &amp; Capacity'!$R12,Tianjin!Y:Y)</f>
        <v>1641.3046574562027</v>
      </c>
      <c r="AL12" s="43">
        <f>SUMIF(Tianjin!$C:$C,'Summary &amp; Capacity'!$R12,Tianjin!Z:Z)</f>
        <v>1641.3046574562027</v>
      </c>
      <c r="AM12" s="43">
        <f>SUMIF(Tianjin!$C:$C,'Summary &amp; Capacity'!$R12,Tianjin!AA:AA)</f>
        <v>1641.3046574562027</v>
      </c>
      <c r="AN12" s="43">
        <f>SUMIF(Tianjin!$C:$C,'Summary &amp; Capacity'!$R12,Tianjin!AB:AB)</f>
        <v>1615.9236575986326</v>
      </c>
      <c r="AO12" s="43">
        <f>SUMIF(Tianjin!$C:$C,'Summary &amp; Capacity'!$R12,Tianjin!AC:AC)</f>
        <v>1615.9236575986326</v>
      </c>
      <c r="AP12" s="43">
        <f>SUMIF(Tianjin!$C:$C,'Summary &amp; Capacity'!$R12,Tianjin!AD:AD)</f>
        <v>1615.9236575986326</v>
      </c>
      <c r="AQ12" s="43">
        <f>SUMIF(Tianjin!$C:$C,'Summary &amp; Capacity'!$R12,Tianjin!AE:AE)</f>
        <v>1565.1616578834924</v>
      </c>
      <c r="AR12" s="43">
        <f>SUMIF(Tianjin!$C:$C,'Summary &amp; Capacity'!$R12,Tianjin!AF:AF)</f>
        <v>1565.1616578834924</v>
      </c>
      <c r="AS12" s="43">
        <f>SUMIF(Tianjin!$C:$C,'Summary &amp; Capacity'!$R12,Tianjin!AG:AG)</f>
        <v>1565.1616578834924</v>
      </c>
      <c r="AT12" s="81">
        <f t="shared" si="28"/>
        <v>19467.226890756301</v>
      </c>
      <c r="AU12" s="83">
        <f t="shared" si="12"/>
        <v>0.9184149184149184</v>
      </c>
    </row>
    <row r="13" spans="1:47" outlineLevel="1">
      <c r="A13" s="37" t="s">
        <v>466</v>
      </c>
      <c r="B13" s="220" t="str">
        <f>VLOOKUP($A13,'All Demand '!$F:$H,2,0)</f>
        <v>ABC</v>
      </c>
      <c r="C13" s="220" t="str">
        <f>VLOOKUP($A13,'All Demand '!$F:$H,3,0)</f>
        <v>Shenzhen GP</v>
      </c>
      <c r="D13" s="86">
        <f t="shared" si="13"/>
        <v>0</v>
      </c>
      <c r="E13" s="86">
        <f t="shared" si="14"/>
        <v>0</v>
      </c>
      <c r="F13" s="86">
        <f t="shared" si="15"/>
        <v>0</v>
      </c>
      <c r="G13" s="86">
        <f t="shared" si="16"/>
        <v>73771.743035097476</v>
      </c>
      <c r="H13" s="86">
        <f t="shared" si="17"/>
        <v>73771.743035097476</v>
      </c>
      <c r="I13" s="86">
        <f t="shared" si="18"/>
        <v>73771.743035097476</v>
      </c>
      <c r="J13" s="86">
        <f t="shared" si="19"/>
        <v>72630.942885070181</v>
      </c>
      <c r="K13" s="86">
        <f t="shared" si="20"/>
        <v>72630.942885070181</v>
      </c>
      <c r="L13" s="86">
        <f t="shared" si="21"/>
        <v>72630.942885070181</v>
      </c>
      <c r="M13" s="86">
        <f t="shared" si="22"/>
        <v>70349.342585015635</v>
      </c>
      <c r="N13" s="86">
        <f t="shared" si="23"/>
        <v>70349.342585015635</v>
      </c>
      <c r="O13" s="86">
        <f t="shared" si="24"/>
        <v>42209.605551009372</v>
      </c>
      <c r="P13" s="81">
        <f t="shared" si="24"/>
        <v>622116.34848154359</v>
      </c>
      <c r="Q13" s="83">
        <f t="shared" si="9"/>
        <v>0.62124172602161654</v>
      </c>
      <c r="R13" s="37" t="str">
        <f t="shared" si="25"/>
        <v xml:space="preserve">F12 </v>
      </c>
      <c r="S13" s="43">
        <f>SUMIF(Chengdu!$C:$C,'Summary &amp; Capacity'!$R13,Chengdu!V:V)</f>
        <v>0</v>
      </c>
      <c r="T13" s="43">
        <f>SUMIF(Chengdu!$C:$C,'Summary &amp; Capacity'!$R13,Chengdu!W:W)</f>
        <v>0</v>
      </c>
      <c r="U13" s="43">
        <f>SUMIF(Chengdu!$C:$C,'Summary &amp; Capacity'!$R13,Chengdu!X:X)</f>
        <v>0</v>
      </c>
      <c r="V13" s="43">
        <f>SUMIF(Chengdu!$C:$C,'Summary &amp; Capacity'!$R13,Chengdu!Y:Y)</f>
        <v>0</v>
      </c>
      <c r="W13" s="43">
        <f>SUMIF(Chengdu!$C:$C,'Summary &amp; Capacity'!$R13,Chengdu!Z:Z)</f>
        <v>0</v>
      </c>
      <c r="X13" s="43">
        <f>SUMIF(Chengdu!$C:$C,'Summary &amp; Capacity'!$R13,Chengdu!AA:AA)</f>
        <v>0</v>
      </c>
      <c r="Y13" s="43">
        <f>SUMIF(Chengdu!$C:$C,'Summary &amp; Capacity'!$R13,Chengdu!AB:AB)</f>
        <v>0</v>
      </c>
      <c r="Z13" s="43">
        <f>SUMIF(Chengdu!$C:$C,'Summary &amp; Capacity'!$R13,Chengdu!AC:AC)</f>
        <v>0</v>
      </c>
      <c r="AA13" s="43">
        <f>SUMIF(Chengdu!$C:$C,'Summary &amp; Capacity'!$R13,Chengdu!AD:AD)</f>
        <v>0</v>
      </c>
      <c r="AB13" s="43">
        <f>SUMIF(Chengdu!$C:$C,'Summary &amp; Capacity'!$R13,Chengdu!AE:AE)</f>
        <v>0</v>
      </c>
      <c r="AC13" s="43">
        <f>SUMIF(Chengdu!$C:$C,'Summary &amp; Capacity'!$R13,Chengdu!AF:AF)</f>
        <v>0</v>
      </c>
      <c r="AD13" s="43">
        <f>SUMIF(Chengdu!$C:$C,'Summary &amp; Capacity'!$R13,Chengdu!AG:AG)</f>
        <v>0</v>
      </c>
      <c r="AE13" s="81">
        <f t="shared" si="26"/>
        <v>0</v>
      </c>
      <c r="AF13" s="303"/>
      <c r="AG13" s="37" t="str">
        <f t="shared" si="27"/>
        <v xml:space="preserve">F12 </v>
      </c>
      <c r="AH13" s="43">
        <f>SUMIF(Tianjin!$C:$C,'Summary &amp; Capacity'!$R13,Tianjin!V:V)</f>
        <v>0</v>
      </c>
      <c r="AI13" s="43">
        <f>SUMIF(Tianjin!$C:$C,'Summary &amp; Capacity'!$R13,Tianjin!W:W)</f>
        <v>0</v>
      </c>
      <c r="AJ13" s="43">
        <f>SUMIF(Tianjin!$C:$C,'Summary &amp; Capacity'!$R13,Tianjin!X:X)</f>
        <v>0</v>
      </c>
      <c r="AK13" s="43">
        <f>SUMIF(Tianjin!$C:$C,'Summary &amp; Capacity'!$R13,Tianjin!Y:Y)</f>
        <v>73771.743035097476</v>
      </c>
      <c r="AL13" s="43">
        <f>SUMIF(Tianjin!$C:$C,'Summary &amp; Capacity'!$R13,Tianjin!Z:Z)</f>
        <v>73771.743035097476</v>
      </c>
      <c r="AM13" s="43">
        <f>SUMIF(Tianjin!$C:$C,'Summary &amp; Capacity'!$R13,Tianjin!AA:AA)</f>
        <v>73771.743035097476</v>
      </c>
      <c r="AN13" s="43">
        <f>SUMIF(Tianjin!$C:$C,'Summary &amp; Capacity'!$R13,Tianjin!AB:AB)</f>
        <v>72630.942885070181</v>
      </c>
      <c r="AO13" s="43">
        <f>SUMIF(Tianjin!$C:$C,'Summary &amp; Capacity'!$R13,Tianjin!AC:AC)</f>
        <v>72630.942885070181</v>
      </c>
      <c r="AP13" s="43">
        <f>SUMIF(Tianjin!$C:$C,'Summary &amp; Capacity'!$R13,Tianjin!AD:AD)</f>
        <v>72630.942885070181</v>
      </c>
      <c r="AQ13" s="43">
        <f>SUMIF(Tianjin!$C:$C,'Summary &amp; Capacity'!$R13,Tianjin!AE:AE)</f>
        <v>70349.342585015635</v>
      </c>
      <c r="AR13" s="43">
        <f>SUMIF(Tianjin!$C:$C,'Summary &amp; Capacity'!$R13,Tianjin!AF:AF)</f>
        <v>70349.342585015635</v>
      </c>
      <c r="AS13" s="43">
        <f>SUMIF(Tianjin!$C:$C,'Summary &amp; Capacity'!$R13,Tianjin!AG:AG)</f>
        <v>42209.605551009372</v>
      </c>
      <c r="AT13" s="81">
        <f t="shared" si="28"/>
        <v>622116.34848154359</v>
      </c>
      <c r="AU13" s="83">
        <f t="shared" si="12"/>
        <v>0.62124172602161654</v>
      </c>
    </row>
    <row r="14" spans="1:47" outlineLevel="1">
      <c r="A14" s="37" t="s">
        <v>211</v>
      </c>
      <c r="B14" s="220" t="str">
        <f>VLOOKUP($A14,'All Demand '!$F:$H,2,0)</f>
        <v>ABC</v>
      </c>
      <c r="C14" s="220" t="str">
        <f>VLOOKUP($A14,'All Demand '!$F:$H,3,0)</f>
        <v>WGT</v>
      </c>
      <c r="D14" s="86">
        <f t="shared" si="13"/>
        <v>5014.9426349846499</v>
      </c>
      <c r="E14" s="86">
        <f t="shared" si="14"/>
        <v>5014.9426349846499</v>
      </c>
      <c r="F14" s="86">
        <f t="shared" si="15"/>
        <v>5014.9426349846499</v>
      </c>
      <c r="G14" s="86">
        <f t="shared" si="16"/>
        <v>4938.5729501879287</v>
      </c>
      <c r="H14" s="86">
        <f t="shared" si="17"/>
        <v>4938.5729501879287</v>
      </c>
      <c r="I14" s="86">
        <f t="shared" si="18"/>
        <v>4938.5729501879287</v>
      </c>
      <c r="J14" s="86">
        <f t="shared" si="19"/>
        <v>4862.2032653912083</v>
      </c>
      <c r="K14" s="86">
        <f t="shared" si="20"/>
        <v>4862.2032653912083</v>
      </c>
      <c r="L14" s="86">
        <f t="shared" si="21"/>
        <v>4862.2032653912083</v>
      </c>
      <c r="M14" s="86">
        <f t="shared" si="22"/>
        <v>4709.4638957977677</v>
      </c>
      <c r="N14" s="86">
        <f t="shared" si="23"/>
        <v>4709.4638957977677</v>
      </c>
      <c r="O14" s="86">
        <f t="shared" si="24"/>
        <v>2441.3691790625357</v>
      </c>
      <c r="P14" s="81">
        <f t="shared" si="24"/>
        <v>56307.453522349431</v>
      </c>
      <c r="Q14" s="83">
        <f t="shared" si="9"/>
        <v>0.62343133256185357</v>
      </c>
      <c r="R14" s="37" t="str">
        <f t="shared" si="25"/>
        <v>F7</v>
      </c>
      <c r="S14" s="43">
        <f>SUMIF(Chengdu!$C:$C,'Summary &amp; Capacity'!$R14,Chengdu!V:V)</f>
        <v>0</v>
      </c>
      <c r="T14" s="43">
        <f>SUMIF(Chengdu!$C:$C,'Summary &amp; Capacity'!$R14,Chengdu!W:W)</f>
        <v>0</v>
      </c>
      <c r="U14" s="43">
        <f>SUMIF(Chengdu!$C:$C,'Summary &amp; Capacity'!$R14,Chengdu!X:X)</f>
        <v>0</v>
      </c>
      <c r="V14" s="43">
        <f>SUMIF(Chengdu!$C:$C,'Summary &amp; Capacity'!$R14,Chengdu!Y:Y)</f>
        <v>0</v>
      </c>
      <c r="W14" s="43">
        <f>SUMIF(Chengdu!$C:$C,'Summary &amp; Capacity'!$R14,Chengdu!Z:Z)</f>
        <v>0</v>
      </c>
      <c r="X14" s="43">
        <f>SUMIF(Chengdu!$C:$C,'Summary &amp; Capacity'!$R14,Chengdu!AA:AA)</f>
        <v>0</v>
      </c>
      <c r="Y14" s="43">
        <f>SUMIF(Chengdu!$C:$C,'Summary &amp; Capacity'!$R14,Chengdu!AB:AB)</f>
        <v>0</v>
      </c>
      <c r="Z14" s="43">
        <f>SUMIF(Chengdu!$C:$C,'Summary &amp; Capacity'!$R14,Chengdu!AC:AC)</f>
        <v>0</v>
      </c>
      <c r="AA14" s="43">
        <f>SUMIF(Chengdu!$C:$C,'Summary &amp; Capacity'!$R14,Chengdu!AD:AD)</f>
        <v>0</v>
      </c>
      <c r="AB14" s="43">
        <f>SUMIF(Chengdu!$C:$C,'Summary &amp; Capacity'!$R14,Chengdu!AE:AE)</f>
        <v>0</v>
      </c>
      <c r="AC14" s="43">
        <f>SUMIF(Chengdu!$C:$C,'Summary &amp; Capacity'!$R14,Chengdu!AF:AF)</f>
        <v>0</v>
      </c>
      <c r="AD14" s="43">
        <f>SUMIF(Chengdu!$C:$C,'Summary &amp; Capacity'!$R14,Chengdu!AG:AG)</f>
        <v>0</v>
      </c>
      <c r="AE14" s="81">
        <f t="shared" si="26"/>
        <v>0</v>
      </c>
      <c r="AF14" s="303"/>
      <c r="AG14" s="37" t="str">
        <f t="shared" si="27"/>
        <v>F7</v>
      </c>
      <c r="AH14" s="43">
        <f>SUMIF(Tianjin!$C:$C,'Summary &amp; Capacity'!$R14,Tianjin!V:V)</f>
        <v>5014.9426349846499</v>
      </c>
      <c r="AI14" s="43">
        <f>SUMIF(Tianjin!$C:$C,'Summary &amp; Capacity'!$R14,Tianjin!W:W)</f>
        <v>5014.9426349846499</v>
      </c>
      <c r="AJ14" s="43">
        <f>SUMIF(Tianjin!$C:$C,'Summary &amp; Capacity'!$R14,Tianjin!X:X)</f>
        <v>5014.9426349846499</v>
      </c>
      <c r="AK14" s="43">
        <f>SUMIF(Tianjin!$C:$C,'Summary &amp; Capacity'!$R14,Tianjin!Y:Y)</f>
        <v>4938.5729501879287</v>
      </c>
      <c r="AL14" s="43">
        <f>SUMIF(Tianjin!$C:$C,'Summary &amp; Capacity'!$R14,Tianjin!Z:Z)</f>
        <v>4938.5729501879287</v>
      </c>
      <c r="AM14" s="43">
        <f>SUMIF(Tianjin!$C:$C,'Summary &amp; Capacity'!$R14,Tianjin!AA:AA)</f>
        <v>4938.5729501879287</v>
      </c>
      <c r="AN14" s="43">
        <f>SUMIF(Tianjin!$C:$C,'Summary &amp; Capacity'!$R14,Tianjin!AB:AB)</f>
        <v>4862.2032653912083</v>
      </c>
      <c r="AO14" s="43">
        <f>SUMIF(Tianjin!$C:$C,'Summary &amp; Capacity'!$R14,Tianjin!AC:AC)</f>
        <v>4862.2032653912083</v>
      </c>
      <c r="AP14" s="43">
        <f>SUMIF(Tianjin!$C:$C,'Summary &amp; Capacity'!$R14,Tianjin!AD:AD)</f>
        <v>4862.2032653912083</v>
      </c>
      <c r="AQ14" s="43">
        <f>SUMIF(Tianjin!$C:$C,'Summary &amp; Capacity'!$R14,Tianjin!AE:AE)</f>
        <v>4709.4638957977677</v>
      </c>
      <c r="AR14" s="43">
        <f>SUMIF(Tianjin!$C:$C,'Summary &amp; Capacity'!$R14,Tianjin!AF:AF)</f>
        <v>4709.4638957977677</v>
      </c>
      <c r="AS14" s="43">
        <f>SUMIF(Tianjin!$C:$C,'Summary &amp; Capacity'!$R14,Tianjin!AG:AG)</f>
        <v>2441.3691790625357</v>
      </c>
      <c r="AT14" s="81">
        <f t="shared" si="28"/>
        <v>56307.453522349431</v>
      </c>
      <c r="AU14" s="83">
        <f t="shared" si="12"/>
        <v>0.62343133256185357</v>
      </c>
    </row>
    <row r="15" spans="1:47" outlineLevel="1">
      <c r="A15" s="37" t="s">
        <v>220</v>
      </c>
      <c r="B15" s="220" t="str">
        <f>VLOOKUP($A15,'All Demand '!$F:$H,2,0)</f>
        <v>ABC</v>
      </c>
      <c r="C15" s="220" t="str">
        <f>VLOOKUP($A15,'All Demand '!$F:$H,3,0)</f>
        <v>WGT</v>
      </c>
      <c r="D15" s="86">
        <f t="shared" si="13"/>
        <v>154357.81939894604</v>
      </c>
      <c r="E15" s="86">
        <f t="shared" si="14"/>
        <v>154357.81939894604</v>
      </c>
      <c r="F15" s="86">
        <f t="shared" si="15"/>
        <v>154357.81939894604</v>
      </c>
      <c r="G15" s="86">
        <f t="shared" si="16"/>
        <v>152007.19270759152</v>
      </c>
      <c r="H15" s="86">
        <f t="shared" si="17"/>
        <v>152007.19270759152</v>
      </c>
      <c r="I15" s="86">
        <f t="shared" si="18"/>
        <v>152007.19270759152</v>
      </c>
      <c r="J15" s="86">
        <f t="shared" si="19"/>
        <v>149656.56601623699</v>
      </c>
      <c r="K15" s="86">
        <f t="shared" si="20"/>
        <v>149656.56601623699</v>
      </c>
      <c r="L15" s="86">
        <f t="shared" si="21"/>
        <v>149656.56601623699</v>
      </c>
      <c r="M15" s="86">
        <f t="shared" si="22"/>
        <v>144955.312633528</v>
      </c>
      <c r="N15" s="86">
        <f t="shared" si="23"/>
        <v>144955.312633528</v>
      </c>
      <c r="O15" s="86">
        <f t="shared" si="24"/>
        <v>80530.729240848887</v>
      </c>
      <c r="P15" s="81">
        <f t="shared" si="24"/>
        <v>1738506.0888762283</v>
      </c>
      <c r="Q15" s="83">
        <f t="shared" si="9"/>
        <v>0.41656004740164232</v>
      </c>
      <c r="R15" s="37" t="str">
        <f t="shared" si="25"/>
        <v>F9</v>
      </c>
      <c r="S15" s="43">
        <f>SUMIF(Chengdu!$C:$C,'Summary &amp; Capacity'!$R15,Chengdu!V:V)</f>
        <v>0</v>
      </c>
      <c r="T15" s="43">
        <f>SUMIF(Chengdu!$C:$C,'Summary &amp; Capacity'!$R15,Chengdu!W:W)</f>
        <v>0</v>
      </c>
      <c r="U15" s="43">
        <f>SUMIF(Chengdu!$C:$C,'Summary &amp; Capacity'!$R15,Chengdu!X:X)</f>
        <v>0</v>
      </c>
      <c r="V15" s="43">
        <f>SUMIF(Chengdu!$C:$C,'Summary &amp; Capacity'!$R15,Chengdu!Y:Y)</f>
        <v>0</v>
      </c>
      <c r="W15" s="43">
        <f>SUMIF(Chengdu!$C:$C,'Summary &amp; Capacity'!$R15,Chengdu!Z:Z)</f>
        <v>0</v>
      </c>
      <c r="X15" s="43">
        <f>SUMIF(Chengdu!$C:$C,'Summary &amp; Capacity'!$R15,Chengdu!AA:AA)</f>
        <v>0</v>
      </c>
      <c r="Y15" s="43">
        <f>SUMIF(Chengdu!$C:$C,'Summary &amp; Capacity'!$R15,Chengdu!AB:AB)</f>
        <v>0</v>
      </c>
      <c r="Z15" s="43">
        <f>SUMIF(Chengdu!$C:$C,'Summary &amp; Capacity'!$R15,Chengdu!AC:AC)</f>
        <v>0</v>
      </c>
      <c r="AA15" s="43">
        <f>SUMIF(Chengdu!$C:$C,'Summary &amp; Capacity'!$R15,Chengdu!AD:AD)</f>
        <v>0</v>
      </c>
      <c r="AB15" s="43">
        <f>SUMIF(Chengdu!$C:$C,'Summary &amp; Capacity'!$R15,Chengdu!AE:AE)</f>
        <v>0</v>
      </c>
      <c r="AC15" s="43">
        <f>SUMIF(Chengdu!$C:$C,'Summary &amp; Capacity'!$R15,Chengdu!AF:AF)</f>
        <v>0</v>
      </c>
      <c r="AD15" s="43">
        <f>SUMIF(Chengdu!$C:$C,'Summary &amp; Capacity'!$R15,Chengdu!AG:AG)</f>
        <v>0</v>
      </c>
      <c r="AE15" s="81">
        <f t="shared" si="26"/>
        <v>0</v>
      </c>
      <c r="AF15" s="303"/>
      <c r="AG15" s="37" t="str">
        <f t="shared" si="27"/>
        <v>F9</v>
      </c>
      <c r="AH15" s="43">
        <f>SUMIF(Tianjin!$C:$C,'Summary &amp; Capacity'!$R15,Tianjin!V:V)</f>
        <v>154357.81939894604</v>
      </c>
      <c r="AI15" s="43">
        <f>SUMIF(Tianjin!$C:$C,'Summary &amp; Capacity'!$R15,Tianjin!W:W)</f>
        <v>154357.81939894604</v>
      </c>
      <c r="AJ15" s="43">
        <f>SUMIF(Tianjin!$C:$C,'Summary &amp; Capacity'!$R15,Tianjin!X:X)</f>
        <v>154357.81939894604</v>
      </c>
      <c r="AK15" s="43">
        <f>SUMIF(Tianjin!$C:$C,'Summary &amp; Capacity'!$R15,Tianjin!Y:Y)</f>
        <v>152007.19270759152</v>
      </c>
      <c r="AL15" s="43">
        <f>SUMIF(Tianjin!$C:$C,'Summary &amp; Capacity'!$R15,Tianjin!Z:Z)</f>
        <v>152007.19270759152</v>
      </c>
      <c r="AM15" s="43">
        <f>SUMIF(Tianjin!$C:$C,'Summary &amp; Capacity'!$R15,Tianjin!AA:AA)</f>
        <v>152007.19270759152</v>
      </c>
      <c r="AN15" s="43">
        <f>SUMIF(Tianjin!$C:$C,'Summary &amp; Capacity'!$R15,Tianjin!AB:AB)</f>
        <v>149656.56601623699</v>
      </c>
      <c r="AO15" s="43">
        <f>SUMIF(Tianjin!$C:$C,'Summary &amp; Capacity'!$R15,Tianjin!AC:AC)</f>
        <v>149656.56601623699</v>
      </c>
      <c r="AP15" s="43">
        <f>SUMIF(Tianjin!$C:$C,'Summary &amp; Capacity'!$R15,Tianjin!AD:AD)</f>
        <v>149656.56601623699</v>
      </c>
      <c r="AQ15" s="43">
        <f>SUMIF(Tianjin!$C:$C,'Summary &amp; Capacity'!$R15,Tianjin!AE:AE)</f>
        <v>144955.312633528</v>
      </c>
      <c r="AR15" s="43">
        <f>SUMIF(Tianjin!$C:$C,'Summary &amp; Capacity'!$R15,Tianjin!AF:AF)</f>
        <v>144955.312633528</v>
      </c>
      <c r="AS15" s="43">
        <f>SUMIF(Tianjin!$C:$C,'Summary &amp; Capacity'!$R15,Tianjin!AG:AG)</f>
        <v>80530.729240848887</v>
      </c>
      <c r="AT15" s="81">
        <f t="shared" si="28"/>
        <v>1738506.0888762283</v>
      </c>
      <c r="AU15" s="83">
        <f t="shared" si="12"/>
        <v>0.41656004740164232</v>
      </c>
    </row>
    <row r="16" spans="1:47" outlineLevel="1">
      <c r="A16" s="37" t="s">
        <v>290</v>
      </c>
      <c r="B16" s="220" t="str">
        <f>VLOOKUP($A16,'All Demand '!$F:$H,2,0)</f>
        <v xml:space="preserve">Sony </v>
      </c>
      <c r="C16" s="220" t="str">
        <f>VLOOKUP($A16,'All Demand '!$F:$H,3,0)</f>
        <v>WGT</v>
      </c>
      <c r="D16" s="86">
        <f t="shared" si="13"/>
        <v>368.02449793476717</v>
      </c>
      <c r="E16" s="86">
        <f t="shared" si="14"/>
        <v>368.02449793476717</v>
      </c>
      <c r="F16" s="86">
        <f t="shared" si="15"/>
        <v>368.02449793476717</v>
      </c>
      <c r="G16" s="86">
        <f t="shared" si="16"/>
        <v>364.30707876370889</v>
      </c>
      <c r="H16" s="86">
        <f t="shared" si="17"/>
        <v>364.30707876370889</v>
      </c>
      <c r="I16" s="86">
        <f t="shared" si="18"/>
        <v>364.30707876370889</v>
      </c>
      <c r="J16" s="86">
        <f t="shared" si="19"/>
        <v>356.87224042159238</v>
      </c>
      <c r="K16" s="86">
        <f t="shared" si="20"/>
        <v>356.87224042159238</v>
      </c>
      <c r="L16" s="86">
        <f t="shared" si="21"/>
        <v>356.87224042159238</v>
      </c>
      <c r="M16" s="86">
        <f t="shared" si="22"/>
        <v>4338.6460748520158</v>
      </c>
      <c r="N16" s="86">
        <f t="shared" si="23"/>
        <v>4041.7352721150828</v>
      </c>
      <c r="O16" s="86">
        <f t="shared" si="24"/>
        <v>2662.1452979213786</v>
      </c>
      <c r="P16" s="81">
        <f t="shared" si="24"/>
        <v>14310.138096248684</v>
      </c>
      <c r="Q16" s="83">
        <f t="shared" si="9"/>
        <v>0.80886478359462033</v>
      </c>
      <c r="R16" s="37" t="str">
        <f t="shared" si="25"/>
        <v>Griffin</v>
      </c>
      <c r="S16" s="43">
        <f>SUMIF(Chengdu!$C:$C,'Summary &amp; Capacity'!$R16,Chengdu!V:V)</f>
        <v>0</v>
      </c>
      <c r="T16" s="43">
        <f>SUMIF(Chengdu!$C:$C,'Summary &amp; Capacity'!$R16,Chengdu!W:W)</f>
        <v>0</v>
      </c>
      <c r="U16" s="43">
        <f>SUMIF(Chengdu!$C:$C,'Summary &amp; Capacity'!$R16,Chengdu!X:X)</f>
        <v>0</v>
      </c>
      <c r="V16" s="43">
        <f>SUMIF(Chengdu!$C:$C,'Summary &amp; Capacity'!$R16,Chengdu!Y:Y)</f>
        <v>0</v>
      </c>
      <c r="W16" s="43">
        <f>SUMIF(Chengdu!$C:$C,'Summary &amp; Capacity'!$R16,Chengdu!Z:Z)</f>
        <v>0</v>
      </c>
      <c r="X16" s="43">
        <f>SUMIF(Chengdu!$C:$C,'Summary &amp; Capacity'!$R16,Chengdu!AA:AA)</f>
        <v>0</v>
      </c>
      <c r="Y16" s="43">
        <f>SUMIF(Chengdu!$C:$C,'Summary &amp; Capacity'!$R16,Chengdu!AB:AB)</f>
        <v>0</v>
      </c>
      <c r="Z16" s="43">
        <f>SUMIF(Chengdu!$C:$C,'Summary &amp; Capacity'!$R16,Chengdu!AC:AC)</f>
        <v>0</v>
      </c>
      <c r="AA16" s="43">
        <f>SUMIF(Chengdu!$C:$C,'Summary &amp; Capacity'!$R16,Chengdu!AD:AD)</f>
        <v>0</v>
      </c>
      <c r="AB16" s="43">
        <f>SUMIF(Chengdu!$C:$C,'Summary &amp; Capacity'!$R16,Chengdu!AE:AE)</f>
        <v>0</v>
      </c>
      <c r="AC16" s="43">
        <f>SUMIF(Chengdu!$C:$C,'Summary &amp; Capacity'!$R16,Chengdu!AF:AF)</f>
        <v>0</v>
      </c>
      <c r="AD16" s="43">
        <f>SUMIF(Chengdu!$C:$C,'Summary &amp; Capacity'!$R16,Chengdu!AG:AG)</f>
        <v>0</v>
      </c>
      <c r="AE16" s="81">
        <f t="shared" si="26"/>
        <v>0</v>
      </c>
      <c r="AF16" s="303"/>
      <c r="AG16" s="37" t="str">
        <f t="shared" si="27"/>
        <v>Griffin</v>
      </c>
      <c r="AH16" s="43">
        <f>SUMIF(Tianjin!$C:$C,'Summary &amp; Capacity'!$R16,Tianjin!V:V)</f>
        <v>368.02449793476717</v>
      </c>
      <c r="AI16" s="43">
        <f>SUMIF(Tianjin!$C:$C,'Summary &amp; Capacity'!$R16,Tianjin!W:W)</f>
        <v>368.02449793476717</v>
      </c>
      <c r="AJ16" s="43">
        <f>SUMIF(Tianjin!$C:$C,'Summary &amp; Capacity'!$R16,Tianjin!X:X)</f>
        <v>368.02449793476717</v>
      </c>
      <c r="AK16" s="43">
        <f>SUMIF(Tianjin!$C:$C,'Summary &amp; Capacity'!$R16,Tianjin!Y:Y)</f>
        <v>364.30707876370889</v>
      </c>
      <c r="AL16" s="43">
        <f>SUMIF(Tianjin!$C:$C,'Summary &amp; Capacity'!$R16,Tianjin!Z:Z)</f>
        <v>364.30707876370889</v>
      </c>
      <c r="AM16" s="43">
        <f>SUMIF(Tianjin!$C:$C,'Summary &amp; Capacity'!$R16,Tianjin!AA:AA)</f>
        <v>364.30707876370889</v>
      </c>
      <c r="AN16" s="43">
        <f>SUMIF(Tianjin!$C:$C,'Summary &amp; Capacity'!$R16,Tianjin!AB:AB)</f>
        <v>356.87224042159238</v>
      </c>
      <c r="AO16" s="43">
        <f>SUMIF(Tianjin!$C:$C,'Summary &amp; Capacity'!$R16,Tianjin!AC:AC)</f>
        <v>356.87224042159238</v>
      </c>
      <c r="AP16" s="43">
        <f>SUMIF(Tianjin!$C:$C,'Summary &amp; Capacity'!$R16,Tianjin!AD:AD)</f>
        <v>356.87224042159238</v>
      </c>
      <c r="AQ16" s="43">
        <f>SUMIF(Tianjin!$C:$C,'Summary &amp; Capacity'!$R16,Tianjin!AE:AE)</f>
        <v>4338.6460748520158</v>
      </c>
      <c r="AR16" s="43">
        <f>SUMIF(Tianjin!$C:$C,'Summary &amp; Capacity'!$R16,Tianjin!AF:AF)</f>
        <v>4041.7352721150828</v>
      </c>
      <c r="AS16" s="43">
        <f>SUMIF(Tianjin!$C:$C,'Summary &amp; Capacity'!$R16,Tianjin!AG:AG)</f>
        <v>2662.1452979213786</v>
      </c>
      <c r="AT16" s="81">
        <f t="shared" si="28"/>
        <v>14310.138096248684</v>
      </c>
      <c r="AU16" s="83">
        <f t="shared" si="12"/>
        <v>0.80886478359462033</v>
      </c>
    </row>
    <row r="17" spans="1:47" outlineLevel="1">
      <c r="A17" s="37" t="s">
        <v>168</v>
      </c>
      <c r="B17" s="220" t="str">
        <f>VLOOKUP($A17,'All Demand '!$F:$H,2,0)</f>
        <v>Ingenico</v>
      </c>
      <c r="C17" s="220" t="str">
        <f>VLOOKUP($A17,'All Demand '!$F:$H,3,0)</f>
        <v>Vietnam</v>
      </c>
      <c r="D17" s="86">
        <f t="shared" si="13"/>
        <v>454.53067396382289</v>
      </c>
      <c r="E17" s="86">
        <f t="shared" si="14"/>
        <v>454.53067396382289</v>
      </c>
      <c r="F17" s="86">
        <f t="shared" si="15"/>
        <v>454.53067396382289</v>
      </c>
      <c r="G17" s="86">
        <f t="shared" si="16"/>
        <v>454.53067396382289</v>
      </c>
      <c r="H17" s="86">
        <f t="shared" si="17"/>
        <v>454.53067396382289</v>
      </c>
      <c r="I17" s="86">
        <f t="shared" si="18"/>
        <v>454.53067396382289</v>
      </c>
      <c r="J17" s="86">
        <f t="shared" si="19"/>
        <v>449.93945503489539</v>
      </c>
      <c r="K17" s="86">
        <f t="shared" si="20"/>
        <v>449.93945503489539</v>
      </c>
      <c r="L17" s="86">
        <f t="shared" si="21"/>
        <v>449.93945503489539</v>
      </c>
      <c r="M17" s="86">
        <f t="shared" si="22"/>
        <v>445.34823610596783</v>
      </c>
      <c r="N17" s="86">
        <f t="shared" si="23"/>
        <v>445.34823610596783</v>
      </c>
      <c r="O17" s="86">
        <f t="shared" si="24"/>
        <v>445.34823610596783</v>
      </c>
      <c r="P17" s="81">
        <f t="shared" si="24"/>
        <v>5413.0471172055259</v>
      </c>
      <c r="Q17" s="83">
        <f t="shared" si="9"/>
        <v>0.49923847247816344</v>
      </c>
      <c r="R17" s="37" t="str">
        <f t="shared" si="25"/>
        <v>Ingenico</v>
      </c>
      <c r="S17" s="43">
        <f>SUMIF(Chengdu!$C:$C,'Summary &amp; Capacity'!$R17,Chengdu!V:V)</f>
        <v>0</v>
      </c>
      <c r="T17" s="43">
        <f>SUMIF(Chengdu!$C:$C,'Summary &amp; Capacity'!$R17,Chengdu!W:W)</f>
        <v>0</v>
      </c>
      <c r="U17" s="43">
        <f>SUMIF(Chengdu!$C:$C,'Summary &amp; Capacity'!$R17,Chengdu!X:X)</f>
        <v>0</v>
      </c>
      <c r="V17" s="43">
        <f>SUMIF(Chengdu!$C:$C,'Summary &amp; Capacity'!$R17,Chengdu!Y:Y)</f>
        <v>0</v>
      </c>
      <c r="W17" s="43">
        <f>SUMIF(Chengdu!$C:$C,'Summary &amp; Capacity'!$R17,Chengdu!Z:Z)</f>
        <v>0</v>
      </c>
      <c r="X17" s="43">
        <f>SUMIF(Chengdu!$C:$C,'Summary &amp; Capacity'!$R17,Chengdu!AA:AA)</f>
        <v>0</v>
      </c>
      <c r="Y17" s="43">
        <f>SUMIF(Chengdu!$C:$C,'Summary &amp; Capacity'!$R17,Chengdu!AB:AB)</f>
        <v>0</v>
      </c>
      <c r="Z17" s="43">
        <f>SUMIF(Chengdu!$C:$C,'Summary &amp; Capacity'!$R17,Chengdu!AC:AC)</f>
        <v>0</v>
      </c>
      <c r="AA17" s="43">
        <f>SUMIF(Chengdu!$C:$C,'Summary &amp; Capacity'!$R17,Chengdu!AD:AD)</f>
        <v>0</v>
      </c>
      <c r="AB17" s="43">
        <f>SUMIF(Chengdu!$C:$C,'Summary &amp; Capacity'!$R17,Chengdu!AE:AE)</f>
        <v>0</v>
      </c>
      <c r="AC17" s="43">
        <f>SUMIF(Chengdu!$C:$C,'Summary &amp; Capacity'!$R17,Chengdu!AF:AF)</f>
        <v>0</v>
      </c>
      <c r="AD17" s="43">
        <f>SUMIF(Chengdu!$C:$C,'Summary &amp; Capacity'!$R17,Chengdu!AG:AG)</f>
        <v>0</v>
      </c>
      <c r="AE17" s="81">
        <f t="shared" si="26"/>
        <v>0</v>
      </c>
      <c r="AF17" s="303"/>
      <c r="AG17" s="37" t="str">
        <f t="shared" si="27"/>
        <v>Ingenico</v>
      </c>
      <c r="AH17" s="43">
        <f>SUMIF(Tianjin!$C:$C,'Summary &amp; Capacity'!$R17,Tianjin!V:V)</f>
        <v>454.53067396382289</v>
      </c>
      <c r="AI17" s="43">
        <f>SUMIF(Tianjin!$C:$C,'Summary &amp; Capacity'!$R17,Tianjin!W:W)</f>
        <v>454.53067396382289</v>
      </c>
      <c r="AJ17" s="43">
        <f>SUMIF(Tianjin!$C:$C,'Summary &amp; Capacity'!$R17,Tianjin!X:X)</f>
        <v>454.53067396382289</v>
      </c>
      <c r="AK17" s="43">
        <f>SUMIF(Tianjin!$C:$C,'Summary &amp; Capacity'!$R17,Tianjin!Y:Y)</f>
        <v>454.53067396382289</v>
      </c>
      <c r="AL17" s="43">
        <f>SUMIF(Tianjin!$C:$C,'Summary &amp; Capacity'!$R17,Tianjin!Z:Z)</f>
        <v>454.53067396382289</v>
      </c>
      <c r="AM17" s="43">
        <f>SUMIF(Tianjin!$C:$C,'Summary &amp; Capacity'!$R17,Tianjin!AA:AA)</f>
        <v>454.53067396382289</v>
      </c>
      <c r="AN17" s="43">
        <f>SUMIF(Tianjin!$C:$C,'Summary &amp; Capacity'!$R17,Tianjin!AB:AB)</f>
        <v>449.93945503489539</v>
      </c>
      <c r="AO17" s="43">
        <f>SUMIF(Tianjin!$C:$C,'Summary &amp; Capacity'!$R17,Tianjin!AC:AC)</f>
        <v>449.93945503489539</v>
      </c>
      <c r="AP17" s="43">
        <f>SUMIF(Tianjin!$C:$C,'Summary &amp; Capacity'!$R17,Tianjin!AD:AD)</f>
        <v>449.93945503489539</v>
      </c>
      <c r="AQ17" s="43">
        <f>SUMIF(Tianjin!$C:$C,'Summary &amp; Capacity'!$R17,Tianjin!AE:AE)</f>
        <v>445.34823610596783</v>
      </c>
      <c r="AR17" s="43">
        <f>SUMIF(Tianjin!$C:$C,'Summary &amp; Capacity'!$R17,Tianjin!AF:AF)</f>
        <v>445.34823610596783</v>
      </c>
      <c r="AS17" s="43">
        <f>SUMIF(Tianjin!$C:$C,'Summary &amp; Capacity'!$R17,Tianjin!AG:AG)</f>
        <v>445.34823610596783</v>
      </c>
      <c r="AT17" s="81">
        <f t="shared" si="28"/>
        <v>5413.0471172055259</v>
      </c>
      <c r="AU17" s="83">
        <f t="shared" si="12"/>
        <v>0.49923847247816344</v>
      </c>
    </row>
    <row r="18" spans="1:47" outlineLevel="1">
      <c r="A18" s="37" t="s">
        <v>455</v>
      </c>
      <c r="B18" s="220" t="str">
        <f>VLOOKUP($A18,'All Demand '!$F:$H,2,0)</f>
        <v>Nypro</v>
      </c>
      <c r="C18" s="220" t="str">
        <f>VLOOKUP($A18,'All Demand '!$F:$H,3,0)</f>
        <v>Nypro Shenzhen</v>
      </c>
      <c r="D18" s="86">
        <f t="shared" si="13"/>
        <v>13403.283008118502</v>
      </c>
      <c r="E18" s="86">
        <f t="shared" si="14"/>
        <v>13403.283008118502</v>
      </c>
      <c r="F18" s="86">
        <f t="shared" si="15"/>
        <v>13403.283008118502</v>
      </c>
      <c r="G18" s="86">
        <f t="shared" si="16"/>
        <v>13538.669705170205</v>
      </c>
      <c r="H18" s="86">
        <f t="shared" si="17"/>
        <v>13538.669705170205</v>
      </c>
      <c r="I18" s="86">
        <f t="shared" si="18"/>
        <v>13538.669705170205</v>
      </c>
      <c r="J18" s="86">
        <f t="shared" si="19"/>
        <v>13538.669705170205</v>
      </c>
      <c r="K18" s="86">
        <f t="shared" si="20"/>
        <v>13538.669705170205</v>
      </c>
      <c r="L18" s="86">
        <f t="shared" si="21"/>
        <v>13538.669705170205</v>
      </c>
      <c r="M18" s="86">
        <f t="shared" si="22"/>
        <v>13538.669705170205</v>
      </c>
      <c r="N18" s="86">
        <f t="shared" si="23"/>
        <v>13538.669705170205</v>
      </c>
      <c r="O18" s="86">
        <f t="shared" si="24"/>
        <v>13538.669705170205</v>
      </c>
      <c r="P18" s="81">
        <f t="shared" si="24"/>
        <v>162057.87637088736</v>
      </c>
      <c r="Q18" s="83">
        <f t="shared" si="9"/>
        <v>0.59248120300751872</v>
      </c>
      <c r="R18" s="37" t="str">
        <f t="shared" si="25"/>
        <v>Lifescan</v>
      </c>
      <c r="S18" s="43">
        <f>SUMIF(Chengdu!$C:$C,'Summary &amp; Capacity'!$R18,Chengdu!V:V)</f>
        <v>0</v>
      </c>
      <c r="T18" s="43">
        <f>SUMIF(Chengdu!$C:$C,'Summary &amp; Capacity'!$R18,Chengdu!W:W)</f>
        <v>0</v>
      </c>
      <c r="U18" s="43">
        <f>SUMIF(Chengdu!$C:$C,'Summary &amp; Capacity'!$R18,Chengdu!X:X)</f>
        <v>0</v>
      </c>
      <c r="V18" s="43">
        <f>SUMIF(Chengdu!$C:$C,'Summary &amp; Capacity'!$R18,Chengdu!Y:Y)</f>
        <v>0</v>
      </c>
      <c r="W18" s="43">
        <f>SUMIF(Chengdu!$C:$C,'Summary &amp; Capacity'!$R18,Chengdu!Z:Z)</f>
        <v>0</v>
      </c>
      <c r="X18" s="43">
        <f>SUMIF(Chengdu!$C:$C,'Summary &amp; Capacity'!$R18,Chengdu!AA:AA)</f>
        <v>0</v>
      </c>
      <c r="Y18" s="43">
        <f>SUMIF(Chengdu!$C:$C,'Summary &amp; Capacity'!$R18,Chengdu!AB:AB)</f>
        <v>0</v>
      </c>
      <c r="Z18" s="43">
        <f>SUMIF(Chengdu!$C:$C,'Summary &amp; Capacity'!$R18,Chengdu!AC:AC)</f>
        <v>0</v>
      </c>
      <c r="AA18" s="43">
        <f>SUMIF(Chengdu!$C:$C,'Summary &amp; Capacity'!$R18,Chengdu!AD:AD)</f>
        <v>0</v>
      </c>
      <c r="AB18" s="43">
        <f>SUMIF(Chengdu!$C:$C,'Summary &amp; Capacity'!$R18,Chengdu!AE:AE)</f>
        <v>0</v>
      </c>
      <c r="AC18" s="43">
        <f>SUMIF(Chengdu!$C:$C,'Summary &amp; Capacity'!$R18,Chengdu!AF:AF)</f>
        <v>0</v>
      </c>
      <c r="AD18" s="43">
        <f>SUMIF(Chengdu!$C:$C,'Summary &amp; Capacity'!$R18,Chengdu!AG:AG)</f>
        <v>0</v>
      </c>
      <c r="AE18" s="81">
        <f t="shared" si="26"/>
        <v>0</v>
      </c>
      <c r="AF18" s="303"/>
      <c r="AG18" s="37" t="str">
        <f t="shared" si="27"/>
        <v>Lifescan</v>
      </c>
      <c r="AH18" s="43">
        <f>SUMIF(Tianjin!$C:$C,'Summary &amp; Capacity'!$R18,Tianjin!V:V)</f>
        <v>13403.283008118502</v>
      </c>
      <c r="AI18" s="43">
        <f>SUMIF(Tianjin!$C:$C,'Summary &amp; Capacity'!$R18,Tianjin!W:W)</f>
        <v>13403.283008118502</v>
      </c>
      <c r="AJ18" s="43">
        <f>SUMIF(Tianjin!$C:$C,'Summary &amp; Capacity'!$R18,Tianjin!X:X)</f>
        <v>13403.283008118502</v>
      </c>
      <c r="AK18" s="43">
        <f>SUMIF(Tianjin!$C:$C,'Summary &amp; Capacity'!$R18,Tianjin!Y:Y)</f>
        <v>13538.669705170205</v>
      </c>
      <c r="AL18" s="43">
        <f>SUMIF(Tianjin!$C:$C,'Summary &amp; Capacity'!$R18,Tianjin!Z:Z)</f>
        <v>13538.669705170205</v>
      </c>
      <c r="AM18" s="43">
        <f>SUMIF(Tianjin!$C:$C,'Summary &amp; Capacity'!$R18,Tianjin!AA:AA)</f>
        <v>13538.669705170205</v>
      </c>
      <c r="AN18" s="43">
        <f>SUMIF(Tianjin!$C:$C,'Summary &amp; Capacity'!$R18,Tianjin!AB:AB)</f>
        <v>13538.669705170205</v>
      </c>
      <c r="AO18" s="43">
        <f>SUMIF(Tianjin!$C:$C,'Summary &amp; Capacity'!$R18,Tianjin!AC:AC)</f>
        <v>13538.669705170205</v>
      </c>
      <c r="AP18" s="43">
        <f>SUMIF(Tianjin!$C:$C,'Summary &amp; Capacity'!$R18,Tianjin!AD:AD)</f>
        <v>13538.669705170205</v>
      </c>
      <c r="AQ18" s="43">
        <f>SUMIF(Tianjin!$C:$C,'Summary &amp; Capacity'!$R18,Tianjin!AE:AE)</f>
        <v>13538.669705170205</v>
      </c>
      <c r="AR18" s="43">
        <f>SUMIF(Tianjin!$C:$C,'Summary &amp; Capacity'!$R18,Tianjin!AF:AF)</f>
        <v>13538.669705170205</v>
      </c>
      <c r="AS18" s="43">
        <f>SUMIF(Tianjin!$C:$C,'Summary &amp; Capacity'!$R18,Tianjin!AG:AG)</f>
        <v>13538.669705170205</v>
      </c>
      <c r="AT18" s="81">
        <f t="shared" si="28"/>
        <v>162057.87637088736</v>
      </c>
      <c r="AU18" s="83">
        <f t="shared" si="12"/>
        <v>0.59248120300751872</v>
      </c>
    </row>
    <row r="19" spans="1:47" outlineLevel="1">
      <c r="A19" s="37" t="s">
        <v>214</v>
      </c>
      <c r="B19" s="220" t="str">
        <f>VLOOKUP($A19,'All Demand '!$F:$H,2,0)</f>
        <v>ABC</v>
      </c>
      <c r="C19" s="220" t="str">
        <f>VLOOKUP($A19,'All Demand '!$F:$H,3,0)</f>
        <v>CTU FATP</v>
      </c>
      <c r="D19" s="86">
        <f t="shared" si="13"/>
        <v>1654.041012676257</v>
      </c>
      <c r="E19" s="86">
        <f t="shared" si="14"/>
        <v>827.02050633812848</v>
      </c>
      <c r="F19" s="86">
        <f t="shared" si="15"/>
        <v>827.02050633812848</v>
      </c>
      <c r="G19" s="86">
        <f t="shared" si="16"/>
        <v>1628.852570858852</v>
      </c>
      <c r="H19" s="86">
        <f t="shared" si="17"/>
        <v>1628.852570858852</v>
      </c>
      <c r="I19" s="86">
        <f t="shared" si="18"/>
        <v>1628.852570858852</v>
      </c>
      <c r="J19" s="86">
        <f t="shared" si="19"/>
        <v>1603.6641290414473</v>
      </c>
      <c r="K19" s="86">
        <f t="shared" si="20"/>
        <v>1603.6641290414473</v>
      </c>
      <c r="L19" s="86">
        <f t="shared" si="21"/>
        <v>1603.6641290414473</v>
      </c>
      <c r="M19" s="86">
        <f t="shared" si="22"/>
        <v>1553.2872454066376</v>
      </c>
      <c r="N19" s="86">
        <f t="shared" si="23"/>
        <v>1553.2872454066376</v>
      </c>
      <c r="O19" s="86">
        <f t="shared" si="24"/>
        <v>776.64362270331878</v>
      </c>
      <c r="P19" s="81">
        <f t="shared" si="24"/>
        <v>16888.850238570009</v>
      </c>
      <c r="Q19" s="83">
        <f t="shared" si="9"/>
        <v>0.90366281511958657</v>
      </c>
      <c r="R19" s="37" t="str">
        <f t="shared" si="25"/>
        <v>M101</v>
      </c>
      <c r="S19" s="43">
        <f>SUMIF(Chengdu!$C:$C,'Summary &amp; Capacity'!$R19,Chengdu!V:V)</f>
        <v>0</v>
      </c>
      <c r="T19" s="43">
        <f>SUMIF(Chengdu!$C:$C,'Summary &amp; Capacity'!$R19,Chengdu!W:W)</f>
        <v>0</v>
      </c>
      <c r="U19" s="43">
        <f>SUMIF(Chengdu!$C:$C,'Summary &amp; Capacity'!$R19,Chengdu!X:X)</f>
        <v>0</v>
      </c>
      <c r="V19" s="43">
        <f>SUMIF(Chengdu!$C:$C,'Summary &amp; Capacity'!$R19,Chengdu!Y:Y)</f>
        <v>0</v>
      </c>
      <c r="W19" s="43">
        <f>SUMIF(Chengdu!$C:$C,'Summary &amp; Capacity'!$R19,Chengdu!Z:Z)</f>
        <v>0</v>
      </c>
      <c r="X19" s="43">
        <f>SUMIF(Chengdu!$C:$C,'Summary &amp; Capacity'!$R19,Chengdu!AA:AA)</f>
        <v>0</v>
      </c>
      <c r="Y19" s="43">
        <f>SUMIF(Chengdu!$C:$C,'Summary &amp; Capacity'!$R19,Chengdu!AB:AB)</f>
        <v>0</v>
      </c>
      <c r="Z19" s="43">
        <f>SUMIF(Chengdu!$C:$C,'Summary &amp; Capacity'!$R19,Chengdu!AC:AC)</f>
        <v>0</v>
      </c>
      <c r="AA19" s="43">
        <f>SUMIF(Chengdu!$C:$C,'Summary &amp; Capacity'!$R19,Chengdu!AD:AD)</f>
        <v>0</v>
      </c>
      <c r="AB19" s="43">
        <f>SUMIF(Chengdu!$C:$C,'Summary &amp; Capacity'!$R19,Chengdu!AE:AE)</f>
        <v>0</v>
      </c>
      <c r="AC19" s="43">
        <f>SUMIF(Chengdu!$C:$C,'Summary &amp; Capacity'!$R19,Chengdu!AF:AF)</f>
        <v>0</v>
      </c>
      <c r="AD19" s="43">
        <f>SUMIF(Chengdu!$C:$C,'Summary &amp; Capacity'!$R19,Chengdu!AG:AG)</f>
        <v>0</v>
      </c>
      <c r="AE19" s="81">
        <f t="shared" si="26"/>
        <v>0</v>
      </c>
      <c r="AF19" s="303"/>
      <c r="AG19" s="37" t="str">
        <f t="shared" si="27"/>
        <v>M101</v>
      </c>
      <c r="AH19" s="43">
        <f>SUMIF(Tianjin!$C:$C,'Summary &amp; Capacity'!$R19,Tianjin!V:V)</f>
        <v>1654.041012676257</v>
      </c>
      <c r="AI19" s="43">
        <f>SUMIF(Tianjin!$C:$C,'Summary &amp; Capacity'!$R19,Tianjin!W:W)</f>
        <v>827.02050633812848</v>
      </c>
      <c r="AJ19" s="43">
        <f>SUMIF(Tianjin!$C:$C,'Summary &amp; Capacity'!$R19,Tianjin!X:X)</f>
        <v>827.02050633812848</v>
      </c>
      <c r="AK19" s="43">
        <f>SUMIF(Tianjin!$C:$C,'Summary &amp; Capacity'!$R19,Tianjin!Y:Y)</f>
        <v>1628.852570858852</v>
      </c>
      <c r="AL19" s="43">
        <f>SUMIF(Tianjin!$C:$C,'Summary &amp; Capacity'!$R19,Tianjin!Z:Z)</f>
        <v>1628.852570858852</v>
      </c>
      <c r="AM19" s="43">
        <f>SUMIF(Tianjin!$C:$C,'Summary &amp; Capacity'!$R19,Tianjin!AA:AA)</f>
        <v>1628.852570858852</v>
      </c>
      <c r="AN19" s="43">
        <f>SUMIF(Tianjin!$C:$C,'Summary &amp; Capacity'!$R19,Tianjin!AB:AB)</f>
        <v>1603.6641290414473</v>
      </c>
      <c r="AO19" s="43">
        <f>SUMIF(Tianjin!$C:$C,'Summary &amp; Capacity'!$R19,Tianjin!AC:AC)</f>
        <v>1603.6641290414473</v>
      </c>
      <c r="AP19" s="43">
        <f>SUMIF(Tianjin!$C:$C,'Summary &amp; Capacity'!$R19,Tianjin!AD:AD)</f>
        <v>1603.6641290414473</v>
      </c>
      <c r="AQ19" s="43">
        <f>SUMIF(Tianjin!$C:$C,'Summary &amp; Capacity'!$R19,Tianjin!AE:AE)</f>
        <v>1553.2872454066376</v>
      </c>
      <c r="AR19" s="43">
        <f>SUMIF(Tianjin!$C:$C,'Summary &amp; Capacity'!$R19,Tianjin!AF:AF)</f>
        <v>1553.2872454066376</v>
      </c>
      <c r="AS19" s="43">
        <f>SUMIF(Tianjin!$C:$C,'Summary &amp; Capacity'!$R19,Tianjin!AG:AG)</f>
        <v>776.64362270331878</v>
      </c>
      <c r="AT19" s="81">
        <f t="shared" si="28"/>
        <v>16888.850238570009</v>
      </c>
      <c r="AU19" s="83">
        <f t="shared" si="12"/>
        <v>0.90366281511958657</v>
      </c>
    </row>
    <row r="20" spans="1:47" outlineLevel="1">
      <c r="A20" s="37" t="s">
        <v>282</v>
      </c>
      <c r="B20" s="220" t="str">
        <f>VLOOKUP($A20,'All Demand '!$F:$H,2,0)</f>
        <v xml:space="preserve">ABC </v>
      </c>
      <c r="C20" s="220" t="str">
        <f>VLOOKUP($A20,'All Demand '!$F:$H,3,0)</f>
        <v>CTU FATP</v>
      </c>
      <c r="D20" s="86">
        <f t="shared" si="13"/>
        <v>6422.0947238285144</v>
      </c>
      <c r="E20" s="86">
        <f t="shared" si="14"/>
        <v>8565.4826141575268</v>
      </c>
      <c r="F20" s="86">
        <f t="shared" si="15"/>
        <v>6424.1283609172488</v>
      </c>
      <c r="G20" s="86">
        <f t="shared" si="16"/>
        <v>6326.2989950149549</v>
      </c>
      <c r="H20" s="86">
        <f t="shared" si="17"/>
        <v>2624.464107676969</v>
      </c>
      <c r="I20" s="86">
        <f t="shared" si="18"/>
        <v>2624.464107676969</v>
      </c>
      <c r="J20" s="86">
        <f t="shared" si="19"/>
        <v>2583.8796111665006</v>
      </c>
      <c r="K20" s="86">
        <f t="shared" si="20"/>
        <v>2583.8796111665006</v>
      </c>
      <c r="L20" s="86">
        <f t="shared" si="21"/>
        <v>2583.8796111665006</v>
      </c>
      <c r="M20" s="86">
        <f t="shared" si="22"/>
        <v>2502.7106181455633</v>
      </c>
      <c r="N20" s="86">
        <f t="shared" si="23"/>
        <v>2502.7106181455633</v>
      </c>
      <c r="O20" s="86">
        <f t="shared" si="24"/>
        <v>2502.7106181455633</v>
      </c>
      <c r="P20" s="81">
        <f t="shared" si="24"/>
        <v>48246.703597208361</v>
      </c>
      <c r="Q20" s="83">
        <f t="shared" si="9"/>
        <v>0.95212689058405686</v>
      </c>
      <c r="R20" s="37" t="str">
        <f t="shared" si="25"/>
        <v>M102</v>
      </c>
      <c r="S20" s="43">
        <f>SUMIF(Chengdu!$C:$C,'Summary &amp; Capacity'!$R20,Chengdu!V:V)</f>
        <v>6422.0947238285144</v>
      </c>
      <c r="T20" s="43">
        <f>SUMIF(Chengdu!$C:$C,'Summary &amp; Capacity'!$R20,Chengdu!W:W)</f>
        <v>8565.4826141575268</v>
      </c>
      <c r="U20" s="43">
        <f>SUMIF(Chengdu!$C:$C,'Summary &amp; Capacity'!$R20,Chengdu!X:X)</f>
        <v>6424.1283609172488</v>
      </c>
      <c r="V20" s="43">
        <f>SUMIF(Chengdu!$C:$C,'Summary &amp; Capacity'!$R20,Chengdu!Y:Y)</f>
        <v>6326.2989950149549</v>
      </c>
      <c r="W20" s="43">
        <f>SUMIF(Chengdu!$C:$C,'Summary &amp; Capacity'!$R20,Chengdu!Z:Z)</f>
        <v>2624.464107676969</v>
      </c>
      <c r="X20" s="43">
        <f>SUMIF(Chengdu!$C:$C,'Summary &amp; Capacity'!$R20,Chengdu!AA:AA)</f>
        <v>2624.464107676969</v>
      </c>
      <c r="Y20" s="43">
        <f>SUMIF(Chengdu!$C:$C,'Summary &amp; Capacity'!$R20,Chengdu!AB:AB)</f>
        <v>2583.8796111665006</v>
      </c>
      <c r="Z20" s="43">
        <f>SUMIF(Chengdu!$C:$C,'Summary &amp; Capacity'!$R20,Chengdu!AC:AC)</f>
        <v>2583.8796111665006</v>
      </c>
      <c r="AA20" s="43">
        <f>SUMIF(Chengdu!$C:$C,'Summary &amp; Capacity'!$R20,Chengdu!AD:AD)</f>
        <v>2583.8796111665006</v>
      </c>
      <c r="AB20" s="43">
        <f>SUMIF(Chengdu!$C:$C,'Summary &amp; Capacity'!$R20,Chengdu!AE:AE)</f>
        <v>2502.7106181455633</v>
      </c>
      <c r="AC20" s="43">
        <f>SUMIF(Chengdu!$C:$C,'Summary &amp; Capacity'!$R20,Chengdu!AF:AF)</f>
        <v>2502.7106181455633</v>
      </c>
      <c r="AD20" s="43">
        <f>SUMIF(Chengdu!$C:$C,'Summary &amp; Capacity'!$R20,Chengdu!AG:AG)</f>
        <v>2502.7106181455633</v>
      </c>
      <c r="AE20" s="81">
        <f t="shared" si="26"/>
        <v>48246.703597208361</v>
      </c>
      <c r="AF20" s="303"/>
      <c r="AG20" s="37" t="str">
        <f t="shared" si="27"/>
        <v>M102</v>
      </c>
      <c r="AH20" s="43">
        <f>SUMIF(Tianjin!$C:$C,'Summary &amp; Capacity'!$R20,Tianjin!V:V)</f>
        <v>0</v>
      </c>
      <c r="AI20" s="43">
        <f>SUMIF(Tianjin!$C:$C,'Summary &amp; Capacity'!$R20,Tianjin!W:W)</f>
        <v>0</v>
      </c>
      <c r="AJ20" s="43">
        <f>SUMIF(Tianjin!$C:$C,'Summary &amp; Capacity'!$R20,Tianjin!X:X)</f>
        <v>0</v>
      </c>
      <c r="AK20" s="43">
        <f>SUMIF(Tianjin!$C:$C,'Summary &amp; Capacity'!$R20,Tianjin!Y:Y)</f>
        <v>0</v>
      </c>
      <c r="AL20" s="43">
        <f>SUMIF(Tianjin!$C:$C,'Summary &amp; Capacity'!$R20,Tianjin!Z:Z)</f>
        <v>0</v>
      </c>
      <c r="AM20" s="43">
        <f>SUMIF(Tianjin!$C:$C,'Summary &amp; Capacity'!$R20,Tianjin!AA:AA)</f>
        <v>0</v>
      </c>
      <c r="AN20" s="43">
        <f>SUMIF(Tianjin!$C:$C,'Summary &amp; Capacity'!$R20,Tianjin!AB:AB)</f>
        <v>0</v>
      </c>
      <c r="AO20" s="43">
        <f>SUMIF(Tianjin!$C:$C,'Summary &amp; Capacity'!$R20,Tianjin!AC:AC)</f>
        <v>0</v>
      </c>
      <c r="AP20" s="43">
        <f>SUMIF(Tianjin!$C:$C,'Summary &amp; Capacity'!$R20,Tianjin!AD:AD)</f>
        <v>0</v>
      </c>
      <c r="AQ20" s="43">
        <f>SUMIF(Tianjin!$C:$C,'Summary &amp; Capacity'!$R20,Tianjin!AE:AE)</f>
        <v>0</v>
      </c>
      <c r="AR20" s="43">
        <f>SUMIF(Tianjin!$C:$C,'Summary &amp; Capacity'!$R20,Tianjin!AF:AF)</f>
        <v>0</v>
      </c>
      <c r="AS20" s="43">
        <f>SUMIF(Tianjin!$C:$C,'Summary &amp; Capacity'!$R20,Tianjin!AG:AG)</f>
        <v>0</v>
      </c>
      <c r="AT20" s="81">
        <f t="shared" si="28"/>
        <v>0</v>
      </c>
      <c r="AU20" s="83" t="str">
        <f t="shared" si="12"/>
        <v/>
      </c>
    </row>
    <row r="21" spans="1:47" outlineLevel="1">
      <c r="A21" s="37" t="s">
        <v>460</v>
      </c>
      <c r="B21" s="220" t="str">
        <f>VLOOKUP($A21,'All Demand '!$F:$H,2,0)</f>
        <v xml:space="preserve">ABC </v>
      </c>
      <c r="C21" s="220" t="str">
        <f>VLOOKUP($A21,'All Demand '!$F:$H,3,0)</f>
        <v>CTU FATP</v>
      </c>
      <c r="D21" s="86">
        <f t="shared" si="13"/>
        <v>6422.0947238285144</v>
      </c>
      <c r="E21" s="86">
        <f t="shared" si="14"/>
        <v>8565.4826141575268</v>
      </c>
      <c r="F21" s="86">
        <f t="shared" si="15"/>
        <v>6424.1283609172488</v>
      </c>
      <c r="G21" s="86">
        <f t="shared" si="16"/>
        <v>6326.2989950149549</v>
      </c>
      <c r="H21" s="86">
        <f t="shared" si="17"/>
        <v>2624.464107676969</v>
      </c>
      <c r="I21" s="86">
        <f t="shared" si="18"/>
        <v>2624.464107676969</v>
      </c>
      <c r="J21" s="86">
        <f t="shared" si="19"/>
        <v>2583.8796111665006</v>
      </c>
      <c r="K21" s="86">
        <f t="shared" si="20"/>
        <v>2583.8796111665006</v>
      </c>
      <c r="L21" s="86">
        <f t="shared" si="21"/>
        <v>2583.8796111665006</v>
      </c>
      <c r="M21" s="86">
        <f t="shared" si="22"/>
        <v>2502.7106181455633</v>
      </c>
      <c r="N21" s="86">
        <f t="shared" si="23"/>
        <v>2502.7106181455633</v>
      </c>
      <c r="O21" s="86">
        <f t="shared" si="24"/>
        <v>2502.7106181455633</v>
      </c>
      <c r="P21" s="81">
        <f t="shared" si="24"/>
        <v>48246.703597208361</v>
      </c>
      <c r="Q21" s="83">
        <f t="shared" si="9"/>
        <v>0.95212689058405686</v>
      </c>
      <c r="R21" s="37" t="str">
        <f t="shared" si="25"/>
        <v>M103</v>
      </c>
      <c r="S21" s="43">
        <f>SUMIF(Chengdu!$C:$C,'Summary &amp; Capacity'!$R21,Chengdu!V:V)</f>
        <v>6422.0947238285144</v>
      </c>
      <c r="T21" s="43">
        <f>SUMIF(Chengdu!$C:$C,'Summary &amp; Capacity'!$R21,Chengdu!W:W)</f>
        <v>8565.4826141575268</v>
      </c>
      <c r="U21" s="43">
        <f>SUMIF(Chengdu!$C:$C,'Summary &amp; Capacity'!$R21,Chengdu!X:X)</f>
        <v>6424.1283609172488</v>
      </c>
      <c r="V21" s="43">
        <f>SUMIF(Chengdu!$C:$C,'Summary &amp; Capacity'!$R21,Chengdu!Y:Y)</f>
        <v>6326.2989950149549</v>
      </c>
      <c r="W21" s="43">
        <f>SUMIF(Chengdu!$C:$C,'Summary &amp; Capacity'!$R21,Chengdu!Z:Z)</f>
        <v>2624.464107676969</v>
      </c>
      <c r="X21" s="43">
        <f>SUMIF(Chengdu!$C:$C,'Summary &amp; Capacity'!$R21,Chengdu!AA:AA)</f>
        <v>2624.464107676969</v>
      </c>
      <c r="Y21" s="43">
        <f>SUMIF(Chengdu!$C:$C,'Summary &amp; Capacity'!$R21,Chengdu!AB:AB)</f>
        <v>2583.8796111665006</v>
      </c>
      <c r="Z21" s="43">
        <f>SUMIF(Chengdu!$C:$C,'Summary &amp; Capacity'!$R21,Chengdu!AC:AC)</f>
        <v>2583.8796111665006</v>
      </c>
      <c r="AA21" s="43">
        <f>SUMIF(Chengdu!$C:$C,'Summary &amp; Capacity'!$R21,Chengdu!AD:AD)</f>
        <v>2583.8796111665006</v>
      </c>
      <c r="AB21" s="43">
        <f>SUMIF(Chengdu!$C:$C,'Summary &amp; Capacity'!$R21,Chengdu!AE:AE)</f>
        <v>2502.7106181455633</v>
      </c>
      <c r="AC21" s="43">
        <f>SUMIF(Chengdu!$C:$C,'Summary &amp; Capacity'!$R21,Chengdu!AF:AF)</f>
        <v>2502.7106181455633</v>
      </c>
      <c r="AD21" s="43">
        <f>SUMIF(Chengdu!$C:$C,'Summary &amp; Capacity'!$R21,Chengdu!AG:AG)</f>
        <v>2502.7106181455633</v>
      </c>
      <c r="AE21" s="81">
        <f t="shared" si="26"/>
        <v>48246.703597208361</v>
      </c>
      <c r="AF21" s="303"/>
      <c r="AG21" s="37" t="str">
        <f t="shared" si="27"/>
        <v>M103</v>
      </c>
      <c r="AH21" s="43">
        <f>SUMIF(Tianjin!$C:$C,'Summary &amp; Capacity'!$R21,Tianjin!V:V)</f>
        <v>0</v>
      </c>
      <c r="AI21" s="43">
        <f>SUMIF(Tianjin!$C:$C,'Summary &amp; Capacity'!$R21,Tianjin!W:W)</f>
        <v>0</v>
      </c>
      <c r="AJ21" s="43">
        <f>SUMIF(Tianjin!$C:$C,'Summary &amp; Capacity'!$R21,Tianjin!X:X)</f>
        <v>0</v>
      </c>
      <c r="AK21" s="43">
        <f>SUMIF(Tianjin!$C:$C,'Summary &amp; Capacity'!$R21,Tianjin!Y:Y)</f>
        <v>0</v>
      </c>
      <c r="AL21" s="43">
        <f>SUMIF(Tianjin!$C:$C,'Summary &amp; Capacity'!$R21,Tianjin!Z:Z)</f>
        <v>0</v>
      </c>
      <c r="AM21" s="43">
        <f>SUMIF(Tianjin!$C:$C,'Summary &amp; Capacity'!$R21,Tianjin!AA:AA)</f>
        <v>0</v>
      </c>
      <c r="AN21" s="43">
        <f>SUMIF(Tianjin!$C:$C,'Summary &amp; Capacity'!$R21,Tianjin!AB:AB)</f>
        <v>0</v>
      </c>
      <c r="AO21" s="43">
        <f>SUMIF(Tianjin!$C:$C,'Summary &amp; Capacity'!$R21,Tianjin!AC:AC)</f>
        <v>0</v>
      </c>
      <c r="AP21" s="43">
        <f>SUMIF(Tianjin!$C:$C,'Summary &amp; Capacity'!$R21,Tianjin!AD:AD)</f>
        <v>0</v>
      </c>
      <c r="AQ21" s="43">
        <f>SUMIF(Tianjin!$C:$C,'Summary &amp; Capacity'!$R21,Tianjin!AE:AE)</f>
        <v>0</v>
      </c>
      <c r="AR21" s="43">
        <f>SUMIF(Tianjin!$C:$C,'Summary &amp; Capacity'!$R21,Tianjin!AF:AF)</f>
        <v>0</v>
      </c>
      <c r="AS21" s="43">
        <f>SUMIF(Tianjin!$C:$C,'Summary &amp; Capacity'!$R21,Tianjin!AG:AG)</f>
        <v>0</v>
      </c>
      <c r="AT21" s="81">
        <f t="shared" si="28"/>
        <v>0</v>
      </c>
      <c r="AU21" s="83" t="str">
        <f t="shared" si="12"/>
        <v/>
      </c>
    </row>
    <row r="22" spans="1:47" outlineLevel="1">
      <c r="A22" s="37" t="s">
        <v>364</v>
      </c>
      <c r="B22" s="220" t="str">
        <f>VLOOKUP($A22,'All Demand '!$F:$H,2,0)</f>
        <v>ABC</v>
      </c>
      <c r="C22" s="220" t="str">
        <f>VLOOKUP($A22,'All Demand '!$F:$H,3,0)</f>
        <v>CTU FATP</v>
      </c>
      <c r="D22" s="86">
        <f t="shared" si="13"/>
        <v>120235.85938888691</v>
      </c>
      <c r="E22" s="86">
        <f t="shared" si="14"/>
        <v>390.5974289631107</v>
      </c>
      <c r="F22" s="86">
        <f t="shared" si="15"/>
        <v>0</v>
      </c>
      <c r="G22" s="86">
        <f t="shared" si="16"/>
        <v>0</v>
      </c>
      <c r="H22" s="86">
        <f t="shared" si="17"/>
        <v>0</v>
      </c>
      <c r="I22" s="86">
        <f t="shared" si="18"/>
        <v>0</v>
      </c>
      <c r="J22" s="86">
        <f t="shared" si="19"/>
        <v>0</v>
      </c>
      <c r="K22" s="86">
        <f t="shared" si="20"/>
        <v>0</v>
      </c>
      <c r="L22" s="86">
        <f t="shared" si="21"/>
        <v>0</v>
      </c>
      <c r="M22" s="86">
        <f t="shared" si="22"/>
        <v>0</v>
      </c>
      <c r="N22" s="86">
        <f t="shared" si="23"/>
        <v>0</v>
      </c>
      <c r="O22" s="86">
        <f t="shared" si="24"/>
        <v>0</v>
      </c>
      <c r="P22" s="81">
        <f t="shared" si="24"/>
        <v>120626.45681785002</v>
      </c>
      <c r="Q22" s="83">
        <f t="shared" si="9"/>
        <v>0.6246308764432712</v>
      </c>
      <c r="R22" s="37" t="str">
        <f t="shared" si="25"/>
        <v>M105</v>
      </c>
      <c r="S22" s="43">
        <f>SUMIF(Chengdu!$C:$C,'Summary &amp; Capacity'!$R22,Chengdu!V:V)</f>
        <v>120235.85938888691</v>
      </c>
      <c r="T22" s="43">
        <f>SUMIF(Chengdu!$C:$C,'Summary &amp; Capacity'!$R22,Chengdu!W:W)</f>
        <v>390.5974289631107</v>
      </c>
      <c r="U22" s="43">
        <f>SUMIF(Chengdu!$C:$C,'Summary &amp; Capacity'!$R22,Chengdu!X:X)</f>
        <v>0</v>
      </c>
      <c r="V22" s="43">
        <f>SUMIF(Chengdu!$C:$C,'Summary &amp; Capacity'!$R22,Chengdu!Y:Y)</f>
        <v>0</v>
      </c>
      <c r="W22" s="43">
        <f>SUMIF(Chengdu!$C:$C,'Summary &amp; Capacity'!$R22,Chengdu!Z:Z)</f>
        <v>0</v>
      </c>
      <c r="X22" s="43">
        <f>SUMIF(Chengdu!$C:$C,'Summary &amp; Capacity'!$R22,Chengdu!AA:AA)</f>
        <v>0</v>
      </c>
      <c r="Y22" s="43">
        <f>SUMIF(Chengdu!$C:$C,'Summary &amp; Capacity'!$R22,Chengdu!AB:AB)</f>
        <v>0</v>
      </c>
      <c r="Z22" s="43">
        <f>SUMIF(Chengdu!$C:$C,'Summary &amp; Capacity'!$R22,Chengdu!AC:AC)</f>
        <v>0</v>
      </c>
      <c r="AA22" s="43">
        <f>SUMIF(Chengdu!$C:$C,'Summary &amp; Capacity'!$R22,Chengdu!AD:AD)</f>
        <v>0</v>
      </c>
      <c r="AB22" s="43">
        <f>SUMIF(Chengdu!$C:$C,'Summary &amp; Capacity'!$R22,Chengdu!AE:AE)</f>
        <v>0</v>
      </c>
      <c r="AC22" s="43">
        <f>SUMIF(Chengdu!$C:$C,'Summary &amp; Capacity'!$R22,Chengdu!AF:AF)</f>
        <v>0</v>
      </c>
      <c r="AD22" s="43">
        <f>SUMIF(Chengdu!$C:$C,'Summary &amp; Capacity'!$R22,Chengdu!AG:AG)</f>
        <v>0</v>
      </c>
      <c r="AE22" s="81">
        <f t="shared" si="26"/>
        <v>120626.45681785002</v>
      </c>
      <c r="AF22" s="303"/>
      <c r="AG22" s="37" t="str">
        <f t="shared" si="27"/>
        <v>M105</v>
      </c>
      <c r="AH22" s="43">
        <f>SUMIF(Tianjin!$C:$C,'Summary &amp; Capacity'!$R22,Tianjin!V:V)</f>
        <v>0</v>
      </c>
      <c r="AI22" s="43">
        <f>SUMIF(Tianjin!$C:$C,'Summary &amp; Capacity'!$R22,Tianjin!W:W)</f>
        <v>0</v>
      </c>
      <c r="AJ22" s="43">
        <f>SUMIF(Tianjin!$C:$C,'Summary &amp; Capacity'!$R22,Tianjin!X:X)</f>
        <v>0</v>
      </c>
      <c r="AK22" s="43">
        <f>SUMIF(Tianjin!$C:$C,'Summary &amp; Capacity'!$R22,Tianjin!Y:Y)</f>
        <v>0</v>
      </c>
      <c r="AL22" s="43">
        <f>SUMIF(Tianjin!$C:$C,'Summary &amp; Capacity'!$R22,Tianjin!Z:Z)</f>
        <v>0</v>
      </c>
      <c r="AM22" s="43">
        <f>SUMIF(Tianjin!$C:$C,'Summary &amp; Capacity'!$R22,Tianjin!AA:AA)</f>
        <v>0</v>
      </c>
      <c r="AN22" s="43">
        <f>SUMIF(Tianjin!$C:$C,'Summary &amp; Capacity'!$R22,Tianjin!AB:AB)</f>
        <v>0</v>
      </c>
      <c r="AO22" s="43">
        <f>SUMIF(Tianjin!$C:$C,'Summary &amp; Capacity'!$R22,Tianjin!AC:AC)</f>
        <v>0</v>
      </c>
      <c r="AP22" s="43">
        <f>SUMIF(Tianjin!$C:$C,'Summary &amp; Capacity'!$R22,Tianjin!AD:AD)</f>
        <v>0</v>
      </c>
      <c r="AQ22" s="43">
        <f>SUMIF(Tianjin!$C:$C,'Summary &amp; Capacity'!$R22,Tianjin!AE:AE)</f>
        <v>0</v>
      </c>
      <c r="AR22" s="43">
        <f>SUMIF(Tianjin!$C:$C,'Summary &amp; Capacity'!$R22,Tianjin!AF:AF)</f>
        <v>0</v>
      </c>
      <c r="AS22" s="43">
        <f>SUMIF(Tianjin!$C:$C,'Summary &amp; Capacity'!$R22,Tianjin!AG:AG)</f>
        <v>0</v>
      </c>
      <c r="AT22" s="81">
        <f t="shared" si="28"/>
        <v>0</v>
      </c>
      <c r="AU22" s="83" t="str">
        <f t="shared" si="12"/>
        <v/>
      </c>
    </row>
    <row r="23" spans="1:47" outlineLevel="1">
      <c r="A23" s="37" t="s">
        <v>374</v>
      </c>
      <c r="B23" s="220" t="str">
        <f>VLOOKUP($A23,'All Demand '!$F:$H,2,0)</f>
        <v>ABC</v>
      </c>
      <c r="C23" s="220" t="str">
        <f>VLOOKUP($A23,'All Demand '!$F:$H,3,0)</f>
        <v>CTU FATP</v>
      </c>
      <c r="D23" s="86">
        <f t="shared" si="13"/>
        <v>230301.22693575226</v>
      </c>
      <c r="E23" s="86">
        <f t="shared" si="14"/>
        <v>156276.81526848764</v>
      </c>
      <c r="F23" s="86">
        <f t="shared" si="15"/>
        <v>158546.47060131183</v>
      </c>
      <c r="G23" s="86">
        <f t="shared" si="16"/>
        <v>88134.781599896422</v>
      </c>
      <c r="H23" s="86">
        <f t="shared" si="17"/>
        <v>232442.60585176959</v>
      </c>
      <c r="I23" s="86">
        <f t="shared" si="18"/>
        <v>147135.94731109103</v>
      </c>
      <c r="J23" s="86">
        <f t="shared" si="19"/>
        <v>203292.42465053158</v>
      </c>
      <c r="K23" s="86">
        <f t="shared" si="20"/>
        <v>214772.9803834646</v>
      </c>
      <c r="L23" s="86">
        <f t="shared" si="21"/>
        <v>209711.84042418457</v>
      </c>
      <c r="M23" s="86">
        <f t="shared" si="22"/>
        <v>203760.42765279033</v>
      </c>
      <c r="N23" s="86">
        <f t="shared" si="23"/>
        <v>166141.5845902423</v>
      </c>
      <c r="O23" s="86">
        <f t="shared" si="24"/>
        <v>78812.417517674839</v>
      </c>
      <c r="P23" s="81">
        <f t="shared" si="24"/>
        <v>2089329.5227871968</v>
      </c>
      <c r="Q23" s="83">
        <f t="shared" si="9"/>
        <v>0.64128452107508094</v>
      </c>
      <c r="R23" s="37" t="str">
        <f t="shared" si="25"/>
        <v>M106</v>
      </c>
      <c r="S23" s="43">
        <f>SUMIF(Chengdu!$C:$C,'Summary &amp; Capacity'!$R23,Chengdu!V:V)</f>
        <v>230301.22693575226</v>
      </c>
      <c r="T23" s="43">
        <f>SUMIF(Chengdu!$C:$C,'Summary &amp; Capacity'!$R23,Chengdu!W:W)</f>
        <v>156276.81526848764</v>
      </c>
      <c r="U23" s="43">
        <f>SUMIF(Chengdu!$C:$C,'Summary &amp; Capacity'!$R23,Chengdu!X:X)</f>
        <v>158546.47060131183</v>
      </c>
      <c r="V23" s="43">
        <f>SUMIF(Chengdu!$C:$C,'Summary &amp; Capacity'!$R23,Chengdu!Y:Y)</f>
        <v>88134.781599896422</v>
      </c>
      <c r="W23" s="43">
        <f>SUMIF(Chengdu!$C:$C,'Summary &amp; Capacity'!$R23,Chengdu!Z:Z)</f>
        <v>232442.60585176959</v>
      </c>
      <c r="X23" s="43">
        <f>SUMIF(Chengdu!$C:$C,'Summary &amp; Capacity'!$R23,Chengdu!AA:AA)</f>
        <v>147135.94731109103</v>
      </c>
      <c r="Y23" s="43">
        <f>SUMIF(Chengdu!$C:$C,'Summary &amp; Capacity'!$R23,Chengdu!AB:AB)</f>
        <v>203292.42465053158</v>
      </c>
      <c r="Z23" s="43">
        <f>SUMIF(Chengdu!$C:$C,'Summary &amp; Capacity'!$R23,Chengdu!AC:AC)</f>
        <v>214772.9803834646</v>
      </c>
      <c r="AA23" s="43">
        <f>SUMIF(Chengdu!$C:$C,'Summary &amp; Capacity'!$R23,Chengdu!AD:AD)</f>
        <v>209711.84042418457</v>
      </c>
      <c r="AB23" s="43">
        <f>SUMIF(Chengdu!$C:$C,'Summary &amp; Capacity'!$R23,Chengdu!AE:AE)</f>
        <v>203760.42765279033</v>
      </c>
      <c r="AC23" s="43">
        <f>SUMIF(Chengdu!$C:$C,'Summary &amp; Capacity'!$R23,Chengdu!AF:AF)</f>
        <v>166141.5845902423</v>
      </c>
      <c r="AD23" s="43">
        <f>SUMIF(Chengdu!$C:$C,'Summary &amp; Capacity'!$R23,Chengdu!AG:AG)</f>
        <v>78812.417517674839</v>
      </c>
      <c r="AE23" s="81">
        <f t="shared" si="26"/>
        <v>2089329.5227871968</v>
      </c>
      <c r="AF23" s="303"/>
      <c r="AG23" s="37" t="str">
        <f t="shared" si="27"/>
        <v>M106</v>
      </c>
      <c r="AH23" s="43">
        <f>SUMIF(Tianjin!$C:$C,'Summary &amp; Capacity'!$R23,Tianjin!V:V)</f>
        <v>0</v>
      </c>
      <c r="AI23" s="43">
        <f>SUMIF(Tianjin!$C:$C,'Summary &amp; Capacity'!$R23,Tianjin!W:W)</f>
        <v>0</v>
      </c>
      <c r="AJ23" s="43">
        <f>SUMIF(Tianjin!$C:$C,'Summary &amp; Capacity'!$R23,Tianjin!X:X)</f>
        <v>0</v>
      </c>
      <c r="AK23" s="43">
        <f>SUMIF(Tianjin!$C:$C,'Summary &amp; Capacity'!$R23,Tianjin!Y:Y)</f>
        <v>0</v>
      </c>
      <c r="AL23" s="43">
        <f>SUMIF(Tianjin!$C:$C,'Summary &amp; Capacity'!$R23,Tianjin!Z:Z)</f>
        <v>0</v>
      </c>
      <c r="AM23" s="43">
        <f>SUMIF(Tianjin!$C:$C,'Summary &amp; Capacity'!$R23,Tianjin!AA:AA)</f>
        <v>0</v>
      </c>
      <c r="AN23" s="43">
        <f>SUMIF(Tianjin!$C:$C,'Summary &amp; Capacity'!$R23,Tianjin!AB:AB)</f>
        <v>0</v>
      </c>
      <c r="AO23" s="43">
        <f>SUMIF(Tianjin!$C:$C,'Summary &amp; Capacity'!$R23,Tianjin!AC:AC)</f>
        <v>0</v>
      </c>
      <c r="AP23" s="43">
        <f>SUMIF(Tianjin!$C:$C,'Summary &amp; Capacity'!$R23,Tianjin!AD:AD)</f>
        <v>0</v>
      </c>
      <c r="AQ23" s="43">
        <f>SUMIF(Tianjin!$C:$C,'Summary &amp; Capacity'!$R23,Tianjin!AE:AE)</f>
        <v>0</v>
      </c>
      <c r="AR23" s="43">
        <f>SUMIF(Tianjin!$C:$C,'Summary &amp; Capacity'!$R23,Tianjin!AF:AF)</f>
        <v>0</v>
      </c>
      <c r="AS23" s="43">
        <f>SUMIF(Tianjin!$C:$C,'Summary &amp; Capacity'!$R23,Tianjin!AG:AG)</f>
        <v>0</v>
      </c>
      <c r="AT23" s="81">
        <f t="shared" si="28"/>
        <v>0</v>
      </c>
      <c r="AU23" s="83" t="str">
        <f t="shared" si="12"/>
        <v/>
      </c>
    </row>
    <row r="24" spans="1:47" outlineLevel="1">
      <c r="A24" s="37" t="s">
        <v>77</v>
      </c>
      <c r="B24" s="220" t="str">
        <f>VLOOKUP($A24,'All Demand '!$F:$H,2,0)</f>
        <v>ABC</v>
      </c>
      <c r="C24" s="220" t="str">
        <f>VLOOKUP($A24,'All Demand '!$F:$H,3,0)</f>
        <v>CTU FATP</v>
      </c>
      <c r="D24" s="86">
        <f t="shared" si="13"/>
        <v>17307.595234710156</v>
      </c>
      <c r="E24" s="86">
        <f t="shared" si="14"/>
        <v>8492.7991877795175</v>
      </c>
      <c r="F24" s="86">
        <f t="shared" si="15"/>
        <v>8247.7453532046711</v>
      </c>
      <c r="G24" s="86">
        <f t="shared" si="16"/>
        <v>9255.21268597778</v>
      </c>
      <c r="H24" s="86">
        <f t="shared" si="17"/>
        <v>11693.251217775249</v>
      </c>
      <c r="I24" s="86">
        <f t="shared" si="18"/>
        <v>11693.251217775249</v>
      </c>
      <c r="J24" s="86">
        <f t="shared" si="19"/>
        <v>0</v>
      </c>
      <c r="K24" s="86">
        <f t="shared" si="20"/>
        <v>0</v>
      </c>
      <c r="L24" s="86">
        <f t="shared" si="21"/>
        <v>0</v>
      </c>
      <c r="M24" s="86">
        <f t="shared" si="22"/>
        <v>0</v>
      </c>
      <c r="N24" s="86">
        <f t="shared" si="23"/>
        <v>0</v>
      </c>
      <c r="O24" s="86">
        <f t="shared" si="24"/>
        <v>0</v>
      </c>
      <c r="P24" s="81">
        <f t="shared" si="24"/>
        <v>66689.854897222627</v>
      </c>
      <c r="Q24" s="83">
        <f t="shared" si="9"/>
        <v>0.59456210296071998</v>
      </c>
      <c r="R24" s="37" t="str">
        <f t="shared" si="25"/>
        <v>M21</v>
      </c>
      <c r="S24" s="43">
        <f>SUMIF(Chengdu!$C:$C,'Summary &amp; Capacity'!$R24,Chengdu!V:V)</f>
        <v>0</v>
      </c>
      <c r="T24" s="43">
        <f>SUMIF(Chengdu!$C:$C,'Summary &amp; Capacity'!$R24,Chengdu!W:W)</f>
        <v>0</v>
      </c>
      <c r="U24" s="43">
        <f>SUMIF(Chengdu!$C:$C,'Summary &amp; Capacity'!$R24,Chengdu!X:X)</f>
        <v>0</v>
      </c>
      <c r="V24" s="43">
        <f>SUMIF(Chengdu!$C:$C,'Summary &amp; Capacity'!$R24,Chengdu!Y:Y)</f>
        <v>0</v>
      </c>
      <c r="W24" s="43">
        <f>SUMIF(Chengdu!$C:$C,'Summary &amp; Capacity'!$R24,Chengdu!Z:Z)</f>
        <v>0</v>
      </c>
      <c r="X24" s="43">
        <f>SUMIF(Chengdu!$C:$C,'Summary &amp; Capacity'!$R24,Chengdu!AA:AA)</f>
        <v>0</v>
      </c>
      <c r="Y24" s="43">
        <f>SUMIF(Chengdu!$C:$C,'Summary &amp; Capacity'!$R24,Chengdu!AB:AB)</f>
        <v>0</v>
      </c>
      <c r="Z24" s="43">
        <f>SUMIF(Chengdu!$C:$C,'Summary &amp; Capacity'!$R24,Chengdu!AC:AC)</f>
        <v>0</v>
      </c>
      <c r="AA24" s="43">
        <f>SUMIF(Chengdu!$C:$C,'Summary &amp; Capacity'!$R24,Chengdu!AD:AD)</f>
        <v>0</v>
      </c>
      <c r="AB24" s="43">
        <f>SUMIF(Chengdu!$C:$C,'Summary &amp; Capacity'!$R24,Chengdu!AE:AE)</f>
        <v>0</v>
      </c>
      <c r="AC24" s="43">
        <f>SUMIF(Chengdu!$C:$C,'Summary &amp; Capacity'!$R24,Chengdu!AF:AF)</f>
        <v>0</v>
      </c>
      <c r="AD24" s="43">
        <f>SUMIF(Chengdu!$C:$C,'Summary &amp; Capacity'!$R24,Chengdu!AG:AG)</f>
        <v>0</v>
      </c>
      <c r="AE24" s="81">
        <f t="shared" si="26"/>
        <v>0</v>
      </c>
      <c r="AF24" s="303"/>
      <c r="AG24" s="37" t="str">
        <f t="shared" si="27"/>
        <v>M21</v>
      </c>
      <c r="AH24" s="43">
        <f>SUMIF(Tianjin!$C:$C,'Summary &amp; Capacity'!$R24,Tianjin!V:V)</f>
        <v>17307.595234710156</v>
      </c>
      <c r="AI24" s="43">
        <f>SUMIF(Tianjin!$C:$C,'Summary &amp; Capacity'!$R24,Tianjin!W:W)</f>
        <v>8492.7991877795175</v>
      </c>
      <c r="AJ24" s="43">
        <f>SUMIF(Tianjin!$C:$C,'Summary &amp; Capacity'!$R24,Tianjin!X:X)</f>
        <v>8247.7453532046711</v>
      </c>
      <c r="AK24" s="43">
        <f>SUMIF(Tianjin!$C:$C,'Summary &amp; Capacity'!$R24,Tianjin!Y:Y)</f>
        <v>9255.21268597778</v>
      </c>
      <c r="AL24" s="43">
        <f>SUMIF(Tianjin!$C:$C,'Summary &amp; Capacity'!$R24,Tianjin!Z:Z)</f>
        <v>11693.251217775249</v>
      </c>
      <c r="AM24" s="43">
        <f>SUMIF(Tianjin!$C:$C,'Summary &amp; Capacity'!$R24,Tianjin!AA:AA)</f>
        <v>11693.251217775249</v>
      </c>
      <c r="AN24" s="43">
        <f>SUMIF(Tianjin!$C:$C,'Summary &amp; Capacity'!$R24,Tianjin!AB:AB)</f>
        <v>0</v>
      </c>
      <c r="AO24" s="43">
        <f>SUMIF(Tianjin!$C:$C,'Summary &amp; Capacity'!$R24,Tianjin!AC:AC)</f>
        <v>0</v>
      </c>
      <c r="AP24" s="43">
        <f>SUMIF(Tianjin!$C:$C,'Summary &amp; Capacity'!$R24,Tianjin!AD:AD)</f>
        <v>0</v>
      </c>
      <c r="AQ24" s="43">
        <f>SUMIF(Tianjin!$C:$C,'Summary &amp; Capacity'!$R24,Tianjin!AE:AE)</f>
        <v>0</v>
      </c>
      <c r="AR24" s="43">
        <f>SUMIF(Tianjin!$C:$C,'Summary &amp; Capacity'!$R24,Tianjin!AF:AF)</f>
        <v>0</v>
      </c>
      <c r="AS24" s="43">
        <f>SUMIF(Tianjin!$C:$C,'Summary &amp; Capacity'!$R24,Tianjin!AG:AG)</f>
        <v>0</v>
      </c>
      <c r="AT24" s="81">
        <f t="shared" si="28"/>
        <v>66689.854897222627</v>
      </c>
      <c r="AU24" s="83">
        <f t="shared" si="12"/>
        <v>0.59456210296071998</v>
      </c>
    </row>
    <row r="25" spans="1:47" outlineLevel="1">
      <c r="A25" s="37" t="s">
        <v>139</v>
      </c>
      <c r="B25" s="220" t="str">
        <f>VLOOKUP($A25,'All Demand '!$F:$H,2,0)</f>
        <v>ABC</v>
      </c>
      <c r="C25" s="220" t="str">
        <f>VLOOKUP($A25,'All Demand '!$F:$H,3,0)</f>
        <v>CTU FATP</v>
      </c>
      <c r="D25" s="86">
        <f t="shared" si="13"/>
        <v>44557.00331297821</v>
      </c>
      <c r="E25" s="86">
        <f t="shared" si="14"/>
        <v>4576.1387020324746</v>
      </c>
      <c r="F25" s="86">
        <f t="shared" si="15"/>
        <v>0</v>
      </c>
      <c r="G25" s="86">
        <f t="shared" si="16"/>
        <v>0</v>
      </c>
      <c r="H25" s="86">
        <f t="shared" si="17"/>
        <v>0</v>
      </c>
      <c r="I25" s="86">
        <f t="shared" si="18"/>
        <v>0</v>
      </c>
      <c r="J25" s="86">
        <f t="shared" si="19"/>
        <v>0</v>
      </c>
      <c r="K25" s="86">
        <f t="shared" si="20"/>
        <v>0</v>
      </c>
      <c r="L25" s="86">
        <f t="shared" si="21"/>
        <v>0</v>
      </c>
      <c r="M25" s="86">
        <f t="shared" si="22"/>
        <v>0</v>
      </c>
      <c r="N25" s="86">
        <f t="shared" si="23"/>
        <v>0</v>
      </c>
      <c r="O25" s="86">
        <f t="shared" si="24"/>
        <v>0</v>
      </c>
      <c r="P25" s="81">
        <f t="shared" si="24"/>
        <v>49133.142015010686</v>
      </c>
      <c r="Q25" s="83">
        <f t="shared" si="9"/>
        <v>0.65733570945241426</v>
      </c>
      <c r="R25" s="37" t="str">
        <f t="shared" si="25"/>
        <v>M25</v>
      </c>
      <c r="S25" s="43">
        <f>SUMIF(Chengdu!$C:$C,'Summary &amp; Capacity'!$R25,Chengdu!V:V)</f>
        <v>0</v>
      </c>
      <c r="T25" s="43">
        <f>SUMIF(Chengdu!$C:$C,'Summary &amp; Capacity'!$R25,Chengdu!W:W)</f>
        <v>0</v>
      </c>
      <c r="U25" s="43">
        <f>SUMIF(Chengdu!$C:$C,'Summary &amp; Capacity'!$R25,Chengdu!X:X)</f>
        <v>0</v>
      </c>
      <c r="V25" s="43">
        <f>SUMIF(Chengdu!$C:$C,'Summary &amp; Capacity'!$R25,Chengdu!Y:Y)</f>
        <v>0</v>
      </c>
      <c r="W25" s="43">
        <f>SUMIF(Chengdu!$C:$C,'Summary &amp; Capacity'!$R25,Chengdu!Z:Z)</f>
        <v>0</v>
      </c>
      <c r="X25" s="43">
        <f>SUMIF(Chengdu!$C:$C,'Summary &amp; Capacity'!$R25,Chengdu!AA:AA)</f>
        <v>0</v>
      </c>
      <c r="Y25" s="43">
        <f>SUMIF(Chengdu!$C:$C,'Summary &amp; Capacity'!$R25,Chengdu!AB:AB)</f>
        <v>0</v>
      </c>
      <c r="Z25" s="43">
        <f>SUMIF(Chengdu!$C:$C,'Summary &amp; Capacity'!$R25,Chengdu!AC:AC)</f>
        <v>0</v>
      </c>
      <c r="AA25" s="43">
        <f>SUMIF(Chengdu!$C:$C,'Summary &amp; Capacity'!$R25,Chengdu!AD:AD)</f>
        <v>0</v>
      </c>
      <c r="AB25" s="43">
        <f>SUMIF(Chengdu!$C:$C,'Summary &amp; Capacity'!$R25,Chengdu!AE:AE)</f>
        <v>0</v>
      </c>
      <c r="AC25" s="43">
        <f>SUMIF(Chengdu!$C:$C,'Summary &amp; Capacity'!$R25,Chengdu!AF:AF)</f>
        <v>0</v>
      </c>
      <c r="AD25" s="43">
        <f>SUMIF(Chengdu!$C:$C,'Summary &amp; Capacity'!$R25,Chengdu!AG:AG)</f>
        <v>0</v>
      </c>
      <c r="AE25" s="81">
        <f t="shared" si="26"/>
        <v>0</v>
      </c>
      <c r="AF25" s="303"/>
      <c r="AG25" s="37" t="str">
        <f t="shared" si="27"/>
        <v>M25</v>
      </c>
      <c r="AH25" s="43">
        <f>SUMIF(Tianjin!$C:$C,'Summary &amp; Capacity'!$R25,Tianjin!V:V)</f>
        <v>44557.00331297821</v>
      </c>
      <c r="AI25" s="43">
        <f>SUMIF(Tianjin!$C:$C,'Summary &amp; Capacity'!$R25,Tianjin!W:W)</f>
        <v>4576.1387020324746</v>
      </c>
      <c r="AJ25" s="43">
        <f>SUMIF(Tianjin!$C:$C,'Summary &amp; Capacity'!$R25,Tianjin!X:X)</f>
        <v>0</v>
      </c>
      <c r="AK25" s="43">
        <f>SUMIF(Tianjin!$C:$C,'Summary &amp; Capacity'!$R25,Tianjin!Y:Y)</f>
        <v>0</v>
      </c>
      <c r="AL25" s="43">
        <f>SUMIF(Tianjin!$C:$C,'Summary &amp; Capacity'!$R25,Tianjin!Z:Z)</f>
        <v>0</v>
      </c>
      <c r="AM25" s="43">
        <f>SUMIF(Tianjin!$C:$C,'Summary &amp; Capacity'!$R25,Tianjin!AA:AA)</f>
        <v>0</v>
      </c>
      <c r="AN25" s="43">
        <f>SUMIF(Tianjin!$C:$C,'Summary &amp; Capacity'!$R25,Tianjin!AB:AB)</f>
        <v>0</v>
      </c>
      <c r="AO25" s="43">
        <f>SUMIF(Tianjin!$C:$C,'Summary &amp; Capacity'!$R25,Tianjin!AC:AC)</f>
        <v>0</v>
      </c>
      <c r="AP25" s="43">
        <f>SUMIF(Tianjin!$C:$C,'Summary &amp; Capacity'!$R25,Tianjin!AD:AD)</f>
        <v>0</v>
      </c>
      <c r="AQ25" s="43">
        <f>SUMIF(Tianjin!$C:$C,'Summary &amp; Capacity'!$R25,Tianjin!AE:AE)</f>
        <v>0</v>
      </c>
      <c r="AR25" s="43">
        <f>SUMIF(Tianjin!$C:$C,'Summary &amp; Capacity'!$R25,Tianjin!AF:AF)</f>
        <v>0</v>
      </c>
      <c r="AS25" s="43">
        <f>SUMIF(Tianjin!$C:$C,'Summary &amp; Capacity'!$R25,Tianjin!AG:AG)</f>
        <v>0</v>
      </c>
      <c r="AT25" s="81">
        <f t="shared" si="28"/>
        <v>49133.142015010686</v>
      </c>
      <c r="AU25" s="83">
        <f t="shared" si="12"/>
        <v>0.65733570945241426</v>
      </c>
    </row>
    <row r="26" spans="1:47" outlineLevel="1">
      <c r="A26" s="37" t="s">
        <v>140</v>
      </c>
      <c r="B26" s="220" t="str">
        <f>VLOOKUP($A26,'All Demand '!$F:$H,2,0)</f>
        <v>ABC</v>
      </c>
      <c r="C26" s="220" t="str">
        <f>VLOOKUP($A26,'All Demand '!$F:$H,3,0)</f>
        <v>CTU FATP</v>
      </c>
      <c r="D26" s="86">
        <f t="shared" si="13"/>
        <v>0</v>
      </c>
      <c r="E26" s="86">
        <f t="shared" si="14"/>
        <v>0</v>
      </c>
      <c r="F26" s="86">
        <f t="shared" si="15"/>
        <v>0</v>
      </c>
      <c r="G26" s="86">
        <f t="shared" si="16"/>
        <v>0</v>
      </c>
      <c r="H26" s="86">
        <f t="shared" si="17"/>
        <v>0</v>
      </c>
      <c r="I26" s="86">
        <f t="shared" si="18"/>
        <v>0</v>
      </c>
      <c r="J26" s="86">
        <f t="shared" si="19"/>
        <v>0</v>
      </c>
      <c r="K26" s="86">
        <f t="shared" si="20"/>
        <v>0</v>
      </c>
      <c r="L26" s="86">
        <f t="shared" si="21"/>
        <v>0</v>
      </c>
      <c r="M26" s="86">
        <f t="shared" si="22"/>
        <v>0</v>
      </c>
      <c r="N26" s="86">
        <f t="shared" si="23"/>
        <v>0</v>
      </c>
      <c r="O26" s="86">
        <f t="shared" si="24"/>
        <v>0</v>
      </c>
      <c r="P26" s="81">
        <f t="shared" si="24"/>
        <v>0</v>
      </c>
      <c r="Q26" s="83" t="str">
        <f t="shared" si="9"/>
        <v/>
      </c>
      <c r="R26" s="37" t="str">
        <f t="shared" si="25"/>
        <v>M26</v>
      </c>
      <c r="S26" s="43">
        <f>SUMIF(Chengdu!$C:$C,'Summary &amp; Capacity'!$R26,Chengdu!V:V)</f>
        <v>0</v>
      </c>
      <c r="T26" s="43">
        <f>SUMIF(Chengdu!$C:$C,'Summary &amp; Capacity'!$R26,Chengdu!W:W)</f>
        <v>0</v>
      </c>
      <c r="U26" s="43">
        <f>SUMIF(Chengdu!$C:$C,'Summary &amp; Capacity'!$R26,Chengdu!X:X)</f>
        <v>0</v>
      </c>
      <c r="V26" s="43">
        <f>SUMIF(Chengdu!$C:$C,'Summary &amp; Capacity'!$R26,Chengdu!Y:Y)</f>
        <v>0</v>
      </c>
      <c r="W26" s="43">
        <f>SUMIF(Chengdu!$C:$C,'Summary &amp; Capacity'!$R26,Chengdu!Z:Z)</f>
        <v>0</v>
      </c>
      <c r="X26" s="43">
        <f>SUMIF(Chengdu!$C:$C,'Summary &amp; Capacity'!$R26,Chengdu!AA:AA)</f>
        <v>0</v>
      </c>
      <c r="Y26" s="43">
        <f>SUMIF(Chengdu!$C:$C,'Summary &amp; Capacity'!$R26,Chengdu!AB:AB)</f>
        <v>0</v>
      </c>
      <c r="Z26" s="43">
        <f>SUMIF(Chengdu!$C:$C,'Summary &amp; Capacity'!$R26,Chengdu!AC:AC)</f>
        <v>0</v>
      </c>
      <c r="AA26" s="43">
        <f>SUMIF(Chengdu!$C:$C,'Summary &amp; Capacity'!$R26,Chengdu!AD:AD)</f>
        <v>0</v>
      </c>
      <c r="AB26" s="43">
        <f>SUMIF(Chengdu!$C:$C,'Summary &amp; Capacity'!$R26,Chengdu!AE:AE)</f>
        <v>0</v>
      </c>
      <c r="AC26" s="43">
        <f>SUMIF(Chengdu!$C:$C,'Summary &amp; Capacity'!$R26,Chengdu!AF:AF)</f>
        <v>0</v>
      </c>
      <c r="AD26" s="43">
        <f>SUMIF(Chengdu!$C:$C,'Summary &amp; Capacity'!$R26,Chengdu!AG:AG)</f>
        <v>0</v>
      </c>
      <c r="AE26" s="81">
        <f t="shared" si="26"/>
        <v>0</v>
      </c>
      <c r="AF26" s="303"/>
      <c r="AG26" s="260" t="str">
        <f t="shared" si="27"/>
        <v>M26</v>
      </c>
      <c r="AH26" s="43">
        <f>SUMIF(Tianjin!$C:$C,'Summary &amp; Capacity'!$R26,Tianjin!V:V)</f>
        <v>0</v>
      </c>
      <c r="AI26" s="43">
        <f>SUMIF(Tianjin!$C:$C,'Summary &amp; Capacity'!$R26,Tianjin!W:W)</f>
        <v>0</v>
      </c>
      <c r="AJ26" s="43">
        <f>SUMIF(Tianjin!$C:$C,'Summary &amp; Capacity'!$R26,Tianjin!X:X)</f>
        <v>0</v>
      </c>
      <c r="AK26" s="43">
        <f>SUMIF(Tianjin!$C:$C,'Summary &amp; Capacity'!$R26,Tianjin!Y:Y)</f>
        <v>0</v>
      </c>
      <c r="AL26" s="43">
        <f>SUMIF(Tianjin!$C:$C,'Summary &amp; Capacity'!$R26,Tianjin!Z:Z)</f>
        <v>0</v>
      </c>
      <c r="AM26" s="43">
        <f>SUMIF(Tianjin!$C:$C,'Summary &amp; Capacity'!$R26,Tianjin!AA:AA)</f>
        <v>0</v>
      </c>
      <c r="AN26" s="43">
        <f>SUMIF(Tianjin!$C:$C,'Summary &amp; Capacity'!$R26,Tianjin!AB:AB)</f>
        <v>0</v>
      </c>
      <c r="AO26" s="43">
        <f>SUMIF(Tianjin!$C:$C,'Summary &amp; Capacity'!$R26,Tianjin!AC:AC)</f>
        <v>0</v>
      </c>
      <c r="AP26" s="43">
        <f>SUMIF(Tianjin!$C:$C,'Summary &amp; Capacity'!$R26,Tianjin!AD:AD)</f>
        <v>0</v>
      </c>
      <c r="AQ26" s="43">
        <f>SUMIF(Tianjin!$C:$C,'Summary &amp; Capacity'!$R26,Tianjin!AE:AE)</f>
        <v>0</v>
      </c>
      <c r="AR26" s="43">
        <f>SUMIF(Tianjin!$C:$C,'Summary &amp; Capacity'!$R26,Tianjin!AF:AF)</f>
        <v>0</v>
      </c>
      <c r="AS26" s="43">
        <f>SUMIF(Tianjin!$C:$C,'Summary &amp; Capacity'!$R26,Tianjin!AG:AG)</f>
        <v>0</v>
      </c>
      <c r="AT26" s="81">
        <f t="shared" si="28"/>
        <v>0</v>
      </c>
      <c r="AU26" s="83" t="str">
        <f t="shared" si="12"/>
        <v/>
      </c>
    </row>
    <row r="27" spans="1:47" outlineLevel="1">
      <c r="A27" s="406" t="s">
        <v>468</v>
      </c>
      <c r="B27" s="220" t="e">
        <f>VLOOKUP($A27,'All Demand '!$F:$H,2,0)</f>
        <v>#N/A</v>
      </c>
      <c r="C27" s="220" t="e">
        <f>VLOOKUP($A27,'All Demand '!$F:$H,3,0)</f>
        <v>#N/A</v>
      </c>
      <c r="D27" s="86">
        <f t="shared" si="13"/>
        <v>0</v>
      </c>
      <c r="E27" s="86">
        <f t="shared" si="14"/>
        <v>0</v>
      </c>
      <c r="F27" s="86">
        <f t="shared" si="15"/>
        <v>0</v>
      </c>
      <c r="G27" s="86">
        <f t="shared" si="16"/>
        <v>0</v>
      </c>
      <c r="H27" s="86">
        <f t="shared" si="17"/>
        <v>0</v>
      </c>
      <c r="I27" s="86">
        <f t="shared" si="18"/>
        <v>0</v>
      </c>
      <c r="J27" s="86">
        <f t="shared" si="19"/>
        <v>0</v>
      </c>
      <c r="K27" s="86">
        <f t="shared" si="20"/>
        <v>0</v>
      </c>
      <c r="L27" s="86">
        <f t="shared" si="21"/>
        <v>0</v>
      </c>
      <c r="M27" s="86">
        <f t="shared" si="22"/>
        <v>0</v>
      </c>
      <c r="N27" s="86">
        <f t="shared" si="23"/>
        <v>0</v>
      </c>
      <c r="O27" s="86">
        <f t="shared" si="24"/>
        <v>0</v>
      </c>
      <c r="P27" s="81">
        <f t="shared" si="24"/>
        <v>0</v>
      </c>
      <c r="Q27" s="83" t="str">
        <f t="shared" si="9"/>
        <v/>
      </c>
      <c r="R27" s="37" t="str">
        <f t="shared" si="25"/>
        <v>CTU-CNC New Project</v>
      </c>
      <c r="S27" s="43">
        <f>SUMIF(Chengdu!$C:$C,'Summary &amp; Capacity'!$R27,Chengdu!V:V)</f>
        <v>0</v>
      </c>
      <c r="T27" s="43">
        <f>SUMIF(Chengdu!$C:$C,'Summary &amp; Capacity'!$R27,Chengdu!W:W)</f>
        <v>0</v>
      </c>
      <c r="U27" s="43">
        <f>SUMIF(Chengdu!$C:$C,'Summary &amp; Capacity'!$R27,Chengdu!X:X)</f>
        <v>0</v>
      </c>
      <c r="V27" s="43">
        <f>SUMIF(Chengdu!$C:$C,'Summary &amp; Capacity'!$R27,Chengdu!Y:Y)</f>
        <v>0</v>
      </c>
      <c r="W27" s="43">
        <f>SUMIF(Chengdu!$C:$C,'Summary &amp; Capacity'!$R27,Chengdu!Z:Z)</f>
        <v>0</v>
      </c>
      <c r="X27" s="43">
        <f>SUMIF(Chengdu!$C:$C,'Summary &amp; Capacity'!$R27,Chengdu!AA:AA)</f>
        <v>0</v>
      </c>
      <c r="Y27" s="43">
        <f>SUMIF(Chengdu!$C:$C,'Summary &amp; Capacity'!$R27,Chengdu!AB:AB)</f>
        <v>0</v>
      </c>
      <c r="Z27" s="43">
        <f>SUMIF(Chengdu!$C:$C,'Summary &amp; Capacity'!$R27,Chengdu!AC:AC)</f>
        <v>0</v>
      </c>
      <c r="AA27" s="43">
        <f>SUMIF(Chengdu!$C:$C,'Summary &amp; Capacity'!$R27,Chengdu!AD:AD)</f>
        <v>0</v>
      </c>
      <c r="AB27" s="43">
        <f>SUMIF(Chengdu!$C:$C,'Summary &amp; Capacity'!$R27,Chengdu!AE:AE)</f>
        <v>0</v>
      </c>
      <c r="AC27" s="43">
        <f>SUMIF(Chengdu!$C:$C,'Summary &amp; Capacity'!$R27,Chengdu!AF:AF)</f>
        <v>0</v>
      </c>
      <c r="AD27" s="43">
        <f>SUMIF(Chengdu!$C:$C,'Summary &amp; Capacity'!$R27,Chengdu!AG:AG)</f>
        <v>0</v>
      </c>
      <c r="AE27" s="81">
        <f t="shared" si="26"/>
        <v>0</v>
      </c>
      <c r="AF27" s="303"/>
      <c r="AG27" s="37" t="str">
        <f t="shared" si="27"/>
        <v>CTU-CNC New Project</v>
      </c>
      <c r="AH27" s="43">
        <f>SUMIF(Tianjin!$C:$C,'Summary &amp; Capacity'!$R27,Tianjin!V:V)</f>
        <v>0</v>
      </c>
      <c r="AI27" s="43">
        <f>SUMIF(Tianjin!$C:$C,'Summary &amp; Capacity'!$R27,Tianjin!W:W)</f>
        <v>0</v>
      </c>
      <c r="AJ27" s="43">
        <f>SUMIF(Tianjin!$C:$C,'Summary &amp; Capacity'!$R27,Tianjin!X:X)</f>
        <v>0</v>
      </c>
      <c r="AK27" s="43">
        <f>SUMIF(Tianjin!$C:$C,'Summary &amp; Capacity'!$R27,Tianjin!Y:Y)</f>
        <v>0</v>
      </c>
      <c r="AL27" s="43">
        <f>SUMIF(Tianjin!$C:$C,'Summary &amp; Capacity'!$R27,Tianjin!Z:Z)</f>
        <v>0</v>
      </c>
      <c r="AM27" s="43">
        <f>SUMIF(Tianjin!$C:$C,'Summary &amp; Capacity'!$R27,Tianjin!AA:AA)</f>
        <v>0</v>
      </c>
      <c r="AN27" s="43">
        <f>SUMIF(Tianjin!$C:$C,'Summary &amp; Capacity'!$R27,Tianjin!AB:AB)</f>
        <v>0</v>
      </c>
      <c r="AO27" s="43">
        <f>SUMIF(Tianjin!$C:$C,'Summary &amp; Capacity'!$R27,Tianjin!AC:AC)</f>
        <v>0</v>
      </c>
      <c r="AP27" s="43">
        <f>SUMIF(Tianjin!$C:$C,'Summary &amp; Capacity'!$R27,Tianjin!AD:AD)</f>
        <v>0</v>
      </c>
      <c r="AQ27" s="43">
        <f>SUMIF(Tianjin!$C:$C,'Summary &amp; Capacity'!$R27,Tianjin!AE:AE)</f>
        <v>0</v>
      </c>
      <c r="AR27" s="43">
        <f>SUMIF(Tianjin!$C:$C,'Summary &amp; Capacity'!$R27,Tianjin!AF:AF)</f>
        <v>0</v>
      </c>
      <c r="AS27" s="43">
        <f>SUMIF(Tianjin!$C:$C,'Summary &amp; Capacity'!$R27,Tianjin!AG:AG)</f>
        <v>0</v>
      </c>
      <c r="AT27" s="81">
        <f t="shared" si="28"/>
        <v>0</v>
      </c>
      <c r="AU27" s="83" t="str">
        <f t="shared" si="12"/>
        <v/>
      </c>
    </row>
    <row r="28" spans="1:47" outlineLevel="1">
      <c r="A28" s="406" t="s">
        <v>165</v>
      </c>
      <c r="B28" s="220" t="str">
        <f>VLOOKUP($A28,'All Demand '!$F:$H,2,0)</f>
        <v>Nypro</v>
      </c>
      <c r="C28" s="220" t="str">
        <f>VLOOKUP($A28,'All Demand '!$F:$H,3,0)</f>
        <v>Nypro Shenzhen</v>
      </c>
      <c r="D28" s="86">
        <f t="shared" si="13"/>
        <v>0</v>
      </c>
      <c r="E28" s="86">
        <f t="shared" si="14"/>
        <v>0</v>
      </c>
      <c r="F28" s="86">
        <f t="shared" si="15"/>
        <v>0</v>
      </c>
      <c r="G28" s="86">
        <f t="shared" si="16"/>
        <v>0</v>
      </c>
      <c r="H28" s="86">
        <f t="shared" si="17"/>
        <v>0</v>
      </c>
      <c r="I28" s="86">
        <f t="shared" si="18"/>
        <v>0</v>
      </c>
      <c r="J28" s="86">
        <f t="shared" si="19"/>
        <v>0</v>
      </c>
      <c r="K28" s="86">
        <f t="shared" si="20"/>
        <v>0</v>
      </c>
      <c r="L28" s="86">
        <f t="shared" si="21"/>
        <v>0</v>
      </c>
      <c r="M28" s="86">
        <f t="shared" si="22"/>
        <v>0</v>
      </c>
      <c r="N28" s="86">
        <f t="shared" si="23"/>
        <v>0</v>
      </c>
      <c r="O28" s="86">
        <f t="shared" si="24"/>
        <v>0</v>
      </c>
      <c r="P28" s="81">
        <f t="shared" si="24"/>
        <v>0</v>
      </c>
      <c r="Q28" s="83" t="str">
        <f t="shared" si="9"/>
        <v/>
      </c>
      <c r="R28" s="37" t="str">
        <f t="shared" si="25"/>
        <v>Philip</v>
      </c>
      <c r="S28" s="43">
        <f>SUMIF(Chengdu!$C:$C,'Summary &amp; Capacity'!$R28,Chengdu!V:V)</f>
        <v>0</v>
      </c>
      <c r="T28" s="43">
        <f>SUMIF(Chengdu!$C:$C,'Summary &amp; Capacity'!$R28,Chengdu!W:W)</f>
        <v>0</v>
      </c>
      <c r="U28" s="43">
        <f>SUMIF(Chengdu!$C:$C,'Summary &amp; Capacity'!$R28,Chengdu!X:X)</f>
        <v>0</v>
      </c>
      <c r="V28" s="43">
        <f>SUMIF(Chengdu!$C:$C,'Summary &amp; Capacity'!$R28,Chengdu!Y:Y)</f>
        <v>0</v>
      </c>
      <c r="W28" s="43">
        <f>SUMIF(Chengdu!$C:$C,'Summary &amp; Capacity'!$R28,Chengdu!Z:Z)</f>
        <v>0</v>
      </c>
      <c r="X28" s="43">
        <f>SUMIF(Chengdu!$C:$C,'Summary &amp; Capacity'!$R28,Chengdu!AA:AA)</f>
        <v>0</v>
      </c>
      <c r="Y28" s="43">
        <f>SUMIF(Chengdu!$C:$C,'Summary &amp; Capacity'!$R28,Chengdu!AB:AB)</f>
        <v>0</v>
      </c>
      <c r="Z28" s="43">
        <f>SUMIF(Chengdu!$C:$C,'Summary &amp; Capacity'!$R28,Chengdu!AC:AC)</f>
        <v>0</v>
      </c>
      <c r="AA28" s="43">
        <f>SUMIF(Chengdu!$C:$C,'Summary &amp; Capacity'!$R28,Chengdu!AD:AD)</f>
        <v>0</v>
      </c>
      <c r="AB28" s="43">
        <f>SUMIF(Chengdu!$C:$C,'Summary &amp; Capacity'!$R28,Chengdu!AE:AE)</f>
        <v>0</v>
      </c>
      <c r="AC28" s="43">
        <f>SUMIF(Chengdu!$C:$C,'Summary &amp; Capacity'!$R28,Chengdu!AF:AF)</f>
        <v>0</v>
      </c>
      <c r="AD28" s="43">
        <f>SUMIF(Chengdu!$C:$C,'Summary &amp; Capacity'!$R28,Chengdu!AG:AG)</f>
        <v>0</v>
      </c>
      <c r="AE28" s="81">
        <f t="shared" si="26"/>
        <v>0</v>
      </c>
      <c r="AF28" s="303"/>
      <c r="AG28" s="37" t="str">
        <f t="shared" si="27"/>
        <v>Philip</v>
      </c>
      <c r="AH28" s="43">
        <f>SUMIF(Tianjin!$C:$C,'Summary &amp; Capacity'!$R28,Tianjin!V:V)</f>
        <v>0</v>
      </c>
      <c r="AI28" s="43">
        <f>SUMIF(Tianjin!$C:$C,'Summary &amp; Capacity'!$R28,Tianjin!W:W)</f>
        <v>0</v>
      </c>
      <c r="AJ28" s="43">
        <f>SUMIF(Tianjin!$C:$C,'Summary &amp; Capacity'!$R28,Tianjin!X:X)</f>
        <v>0</v>
      </c>
      <c r="AK28" s="43">
        <f>SUMIF(Tianjin!$C:$C,'Summary &amp; Capacity'!$R28,Tianjin!Y:Y)</f>
        <v>0</v>
      </c>
      <c r="AL28" s="43">
        <f>SUMIF(Tianjin!$C:$C,'Summary &amp; Capacity'!$R28,Tianjin!Z:Z)</f>
        <v>0</v>
      </c>
      <c r="AM28" s="43">
        <f>SUMIF(Tianjin!$C:$C,'Summary &amp; Capacity'!$R28,Tianjin!AA:AA)</f>
        <v>0</v>
      </c>
      <c r="AN28" s="43">
        <f>SUMIF(Tianjin!$C:$C,'Summary &amp; Capacity'!$R28,Tianjin!AB:AB)</f>
        <v>0</v>
      </c>
      <c r="AO28" s="43">
        <f>SUMIF(Tianjin!$C:$C,'Summary &amp; Capacity'!$R28,Tianjin!AC:AC)</f>
        <v>0</v>
      </c>
      <c r="AP28" s="43">
        <f>SUMIF(Tianjin!$C:$C,'Summary &amp; Capacity'!$R28,Tianjin!AD:AD)</f>
        <v>0</v>
      </c>
      <c r="AQ28" s="43">
        <f>SUMIF(Tianjin!$C:$C,'Summary &amp; Capacity'!$R28,Tianjin!AE:AE)</f>
        <v>0</v>
      </c>
      <c r="AR28" s="43">
        <f>SUMIF(Tianjin!$C:$C,'Summary &amp; Capacity'!$R28,Tianjin!AF:AF)</f>
        <v>0</v>
      </c>
      <c r="AS28" s="43">
        <f>SUMIF(Tianjin!$C:$C,'Summary &amp; Capacity'!$R28,Tianjin!AG:AG)</f>
        <v>0</v>
      </c>
      <c r="AT28" s="81">
        <f t="shared" si="28"/>
        <v>0</v>
      </c>
      <c r="AU28" s="83" t="str">
        <f t="shared" si="12"/>
        <v/>
      </c>
    </row>
    <row r="29" spans="1:47" outlineLevel="1">
      <c r="A29" s="37" t="s">
        <v>383</v>
      </c>
      <c r="B29" s="220" t="str">
        <f>VLOOKUP($A29,'All Demand '!$F:$H,2,0)</f>
        <v xml:space="preserve">PMI </v>
      </c>
      <c r="C29" s="220" t="str">
        <f>VLOOKUP($A29,'All Demand '!$F:$H,3,0)</f>
        <v>WGT</v>
      </c>
      <c r="D29" s="86">
        <f t="shared" si="13"/>
        <v>18643.381432417747</v>
      </c>
      <c r="E29" s="86">
        <f t="shared" si="14"/>
        <v>18643.381432417747</v>
      </c>
      <c r="F29" s="86">
        <f t="shared" si="15"/>
        <v>18643.381432417747</v>
      </c>
      <c r="G29" s="86">
        <f t="shared" si="16"/>
        <v>18455.064448251913</v>
      </c>
      <c r="H29" s="86">
        <f t="shared" si="17"/>
        <v>18455.064448251913</v>
      </c>
      <c r="I29" s="86">
        <f t="shared" si="18"/>
        <v>18455.064448251913</v>
      </c>
      <c r="J29" s="86">
        <f t="shared" si="19"/>
        <v>18078.430479920236</v>
      </c>
      <c r="K29" s="86">
        <f t="shared" si="20"/>
        <v>18078.430479920236</v>
      </c>
      <c r="L29" s="86">
        <f t="shared" si="21"/>
        <v>18078.430479920236</v>
      </c>
      <c r="M29" s="86">
        <f t="shared" si="22"/>
        <v>17701.796511588564</v>
      </c>
      <c r="N29" s="86">
        <f t="shared" si="23"/>
        <v>17701.796511588564</v>
      </c>
      <c r="O29" s="86">
        <f t="shared" si="24"/>
        <v>17701.796511588564</v>
      </c>
      <c r="P29" s="81">
        <f t="shared" si="24"/>
        <v>218636.01861653535</v>
      </c>
      <c r="Q29" s="83">
        <f>IFERROR(P70/P29,"")</f>
        <v>0</v>
      </c>
      <c r="R29" s="37" t="str">
        <f t="shared" ref="R29:R30" si="29">A29</f>
        <v>Soyuz</v>
      </c>
      <c r="S29" s="43">
        <f>SUMIF(Chengdu!$C:$C,'Summary &amp; Capacity'!$R29,Chengdu!V:V)</f>
        <v>0</v>
      </c>
      <c r="T29" s="43">
        <f>SUMIF(Chengdu!$C:$C,'Summary &amp; Capacity'!$R29,Chengdu!W:W)</f>
        <v>0</v>
      </c>
      <c r="U29" s="43">
        <f>SUMIF(Chengdu!$C:$C,'Summary &amp; Capacity'!$R29,Chengdu!X:X)</f>
        <v>0</v>
      </c>
      <c r="V29" s="43">
        <f>SUMIF(Chengdu!$C:$C,'Summary &amp; Capacity'!$R29,Chengdu!Y:Y)</f>
        <v>0</v>
      </c>
      <c r="W29" s="43">
        <f>SUMIF(Chengdu!$C:$C,'Summary &amp; Capacity'!$R29,Chengdu!Z:Z)</f>
        <v>0</v>
      </c>
      <c r="X29" s="43">
        <f>SUMIF(Chengdu!$C:$C,'Summary &amp; Capacity'!$R29,Chengdu!AA:AA)</f>
        <v>0</v>
      </c>
      <c r="Y29" s="43">
        <f>SUMIF(Chengdu!$C:$C,'Summary &amp; Capacity'!$R29,Chengdu!AB:AB)</f>
        <v>0</v>
      </c>
      <c r="Z29" s="43">
        <f>SUMIF(Chengdu!$C:$C,'Summary &amp; Capacity'!$R29,Chengdu!AC:AC)</f>
        <v>0</v>
      </c>
      <c r="AA29" s="43">
        <f>SUMIF(Chengdu!$C:$C,'Summary &amp; Capacity'!$R29,Chengdu!AD:AD)</f>
        <v>0</v>
      </c>
      <c r="AB29" s="43">
        <f>SUMIF(Chengdu!$C:$C,'Summary &amp; Capacity'!$R29,Chengdu!AE:AE)</f>
        <v>0</v>
      </c>
      <c r="AC29" s="43">
        <f>SUMIF(Chengdu!$C:$C,'Summary &amp; Capacity'!$R29,Chengdu!AF:AF)</f>
        <v>0</v>
      </c>
      <c r="AD29" s="43">
        <f>SUMIF(Chengdu!$C:$C,'Summary &amp; Capacity'!$R29,Chengdu!AG:AG)</f>
        <v>0</v>
      </c>
      <c r="AE29" s="81">
        <f t="shared" ref="AE29:AE30" si="30">SUM(S29:AD29)</f>
        <v>0</v>
      </c>
      <c r="AF29" s="303"/>
      <c r="AG29" s="37" t="str">
        <f t="shared" ref="AG29:AG30" si="31">A29</f>
        <v>Soyuz</v>
      </c>
      <c r="AH29" s="43">
        <f>SUMIF(Tianjin!$C:$C,'Summary &amp; Capacity'!$R29,Tianjin!V:V)</f>
        <v>18643.381432417747</v>
      </c>
      <c r="AI29" s="43">
        <f>SUMIF(Tianjin!$C:$C,'Summary &amp; Capacity'!$R29,Tianjin!W:W)</f>
        <v>18643.381432417747</v>
      </c>
      <c r="AJ29" s="43">
        <f>SUMIF(Tianjin!$C:$C,'Summary &amp; Capacity'!$R29,Tianjin!X:X)</f>
        <v>18643.381432417747</v>
      </c>
      <c r="AK29" s="43">
        <f>SUMIF(Tianjin!$C:$C,'Summary &amp; Capacity'!$R29,Tianjin!Y:Y)</f>
        <v>18455.064448251913</v>
      </c>
      <c r="AL29" s="43">
        <f>SUMIF(Tianjin!$C:$C,'Summary &amp; Capacity'!$R29,Tianjin!Z:Z)</f>
        <v>18455.064448251913</v>
      </c>
      <c r="AM29" s="43">
        <f>SUMIF(Tianjin!$C:$C,'Summary &amp; Capacity'!$R29,Tianjin!AA:AA)</f>
        <v>18455.064448251913</v>
      </c>
      <c r="AN29" s="43">
        <f>SUMIF(Tianjin!$C:$C,'Summary &amp; Capacity'!$R29,Tianjin!AB:AB)</f>
        <v>18078.430479920236</v>
      </c>
      <c r="AO29" s="43">
        <f>SUMIF(Tianjin!$C:$C,'Summary &amp; Capacity'!$R29,Tianjin!AC:AC)</f>
        <v>18078.430479920236</v>
      </c>
      <c r="AP29" s="43">
        <f>SUMIF(Tianjin!$C:$C,'Summary &amp; Capacity'!$R29,Tianjin!AD:AD)</f>
        <v>18078.430479920236</v>
      </c>
      <c r="AQ29" s="43">
        <f>SUMIF(Tianjin!$C:$C,'Summary &amp; Capacity'!$R29,Tianjin!AE:AE)</f>
        <v>17701.796511588564</v>
      </c>
      <c r="AR29" s="43">
        <f>SUMIF(Tianjin!$C:$C,'Summary &amp; Capacity'!$R29,Tianjin!AF:AF)</f>
        <v>17701.796511588564</v>
      </c>
      <c r="AS29" s="43">
        <f>SUMIF(Tianjin!$C:$C,'Summary &amp; Capacity'!$R29,Tianjin!AG:AG)</f>
        <v>17701.796511588564</v>
      </c>
      <c r="AT29" s="81">
        <f t="shared" ref="AT29:AT30" si="32">SUM(AH29:AS29)</f>
        <v>218636.01861653535</v>
      </c>
      <c r="AU29" s="83">
        <f>IFERROR(AT70/AT29,"")</f>
        <v>0</v>
      </c>
    </row>
    <row r="30" spans="1:47" outlineLevel="1">
      <c r="A30" s="37" t="s">
        <v>339</v>
      </c>
      <c r="B30" s="220" t="str">
        <f>VLOOKUP($A30,'All Demand '!$F:$H,2,0)</f>
        <v>ABC</v>
      </c>
      <c r="C30" s="220" t="str">
        <f>VLOOKUP($A30,'All Demand '!$F:$H,3,0)</f>
        <v>CTU-CNC</v>
      </c>
      <c r="D30" s="86">
        <f t="shared" si="13"/>
        <v>61949.892180601048</v>
      </c>
      <c r="E30" s="86">
        <f t="shared" si="14"/>
        <v>72582.147165645933</v>
      </c>
      <c r="F30" s="86">
        <f t="shared" si="15"/>
        <v>85104.580814698755</v>
      </c>
      <c r="G30" s="86">
        <f t="shared" si="16"/>
        <v>41461.853525138868</v>
      </c>
      <c r="H30" s="86">
        <f t="shared" si="17"/>
        <v>58679.75003560746</v>
      </c>
      <c r="I30" s="86">
        <f t="shared" si="18"/>
        <v>116848.31932773109</v>
      </c>
      <c r="J30" s="86">
        <f t="shared" si="19"/>
        <v>115041.38655462184</v>
      </c>
      <c r="K30" s="86">
        <f t="shared" si="20"/>
        <v>115041.38655462184</v>
      </c>
      <c r="L30" s="86">
        <f t="shared" si="21"/>
        <v>115041.38655462184</v>
      </c>
      <c r="M30" s="86">
        <f t="shared" si="22"/>
        <v>45166.20460048427</v>
      </c>
      <c r="N30" s="86">
        <f t="shared" si="23"/>
        <v>45071.191517922663</v>
      </c>
      <c r="O30" s="86">
        <f t="shared" si="24"/>
        <v>45023.850220106251</v>
      </c>
      <c r="P30" s="81">
        <f t="shared" si="24"/>
        <v>917011.94905180181</v>
      </c>
      <c r="Q30" s="83">
        <f>IFERROR(P71/P30,"")</f>
        <v>0</v>
      </c>
      <c r="R30" s="37" t="str">
        <f t="shared" si="29"/>
        <v>V17</v>
      </c>
      <c r="S30" s="43">
        <f>SUMIF(Chengdu!$C:$C,'Summary &amp; Capacity'!$R30,Chengdu!V:V)</f>
        <v>34399.353795755589</v>
      </c>
      <c r="T30" s="43">
        <f>SUMIF(Chengdu!$C:$C,'Summary &amp; Capacity'!$R30,Chengdu!W:W)</f>
        <v>40263.246368038745</v>
      </c>
      <c r="U30" s="43">
        <f>SUMIF(Chengdu!$C:$C,'Summary &amp; Capacity'!$R30,Chengdu!X:X)</f>
        <v>47169.60873095</v>
      </c>
      <c r="V30" s="43">
        <f>SUMIF(Chengdu!$C:$C,'Summary &amp; Capacity'!$R30,Chengdu!Y:Y)</f>
        <v>23096.262298817834</v>
      </c>
      <c r="W30" s="43">
        <f>SUMIF(Chengdu!$C:$C,'Summary &amp; Capacity'!$R30,Chengdu!Z:Z)</f>
        <v>32592.262498219625</v>
      </c>
      <c r="X30" s="43">
        <f>SUMIF(Chengdu!$C:$C,'Summary &amp; Capacity'!$R30,Chengdu!AA:AA)</f>
        <v>64673.344252955416</v>
      </c>
      <c r="Y30" s="43">
        <f>SUMIF(Chengdu!$C:$C,'Summary &amp; Capacity'!$R30,Chengdu!AB:AB)</f>
        <v>63673.240991311774</v>
      </c>
      <c r="Z30" s="43">
        <f>SUMIF(Chengdu!$C:$C,'Summary &amp; Capacity'!$R30,Chengdu!AC:AC)</f>
        <v>63673.240991311774</v>
      </c>
      <c r="AA30" s="43">
        <f>SUMIF(Chengdu!$C:$C,'Summary &amp; Capacity'!$R30,Chengdu!AD:AD)</f>
        <v>63673.240991311774</v>
      </c>
      <c r="AB30" s="43">
        <f>SUMIF(Chengdu!$C:$C,'Summary &amp; Capacity'!$R30,Chengdu!AE:AE)</f>
        <v>25264.40998433272</v>
      </c>
      <c r="AC30" s="43">
        <f>SUMIF(Chengdu!$C:$C,'Summary &amp; Capacity'!$R30,Chengdu!AF:AF)</f>
        <v>25169.396901771117</v>
      </c>
      <c r="AD30" s="43">
        <f>SUMIF(Chengdu!$C:$C,'Summary &amp; Capacity'!$R30,Chengdu!AG:AG)</f>
        <v>25122.055603954705</v>
      </c>
      <c r="AE30" s="81">
        <f t="shared" si="30"/>
        <v>508769.66340873111</v>
      </c>
      <c r="AF30" s="303"/>
      <c r="AG30" s="37" t="str">
        <f t="shared" si="31"/>
        <v>V17</v>
      </c>
      <c r="AH30" s="43">
        <f>SUMIF(Tianjin!$C:$C,'Summary &amp; Capacity'!$R30,Tianjin!V:V)</f>
        <v>27550.538384845462</v>
      </c>
      <c r="AI30" s="43">
        <f>SUMIF(Tianjin!$C:$C,'Summary &amp; Capacity'!$R30,Tianjin!W:W)</f>
        <v>32318.900797607181</v>
      </c>
      <c r="AJ30" s="43">
        <f>SUMIF(Tianjin!$C:$C,'Summary &amp; Capacity'!$R30,Tianjin!X:X)</f>
        <v>37934.972083748755</v>
      </c>
      <c r="AK30" s="43">
        <f>SUMIF(Tianjin!$C:$C,'Summary &amp; Capacity'!$R30,Tianjin!Y:Y)</f>
        <v>18365.591226321038</v>
      </c>
      <c r="AL30" s="43">
        <f>SUMIF(Tianjin!$C:$C,'Summary &amp; Capacity'!$R30,Tianjin!Z:Z)</f>
        <v>26087.487537387839</v>
      </c>
      <c r="AM30" s="43">
        <f>SUMIF(Tianjin!$C:$C,'Summary &amp; Capacity'!$R30,Tianjin!AA:AA)</f>
        <v>52174.975074775677</v>
      </c>
      <c r="AN30" s="43">
        <f>SUMIF(Tianjin!$C:$C,'Summary &amp; Capacity'!$R30,Tianjin!AB:AB)</f>
        <v>51368.14556331007</v>
      </c>
      <c r="AO30" s="43">
        <f>SUMIF(Tianjin!$C:$C,'Summary &amp; Capacity'!$R30,Tianjin!AC:AC)</f>
        <v>51368.14556331007</v>
      </c>
      <c r="AP30" s="43">
        <f>SUMIF(Tianjin!$C:$C,'Summary &amp; Capacity'!$R30,Tianjin!AD:AD)</f>
        <v>51368.14556331007</v>
      </c>
      <c r="AQ30" s="43">
        <f>SUMIF(Tianjin!$C:$C,'Summary &amp; Capacity'!$R30,Tianjin!AE:AE)</f>
        <v>19901.794616151547</v>
      </c>
      <c r="AR30" s="43">
        <f>SUMIF(Tianjin!$C:$C,'Summary &amp; Capacity'!$R30,Tianjin!AF:AF)</f>
        <v>19901.794616151547</v>
      </c>
      <c r="AS30" s="43">
        <f>SUMIF(Tianjin!$C:$C,'Summary &amp; Capacity'!$R30,Tianjin!AG:AG)</f>
        <v>19901.794616151547</v>
      </c>
      <c r="AT30" s="81">
        <f t="shared" si="32"/>
        <v>408242.28564307076</v>
      </c>
      <c r="AU30" s="83">
        <f>IFERROR(AT71/AT30,"")</f>
        <v>0</v>
      </c>
    </row>
    <row r="31" spans="1:47" outlineLevel="1">
      <c r="A31" s="37" t="s">
        <v>386</v>
      </c>
      <c r="B31" s="220" t="str">
        <f>VLOOKUP($A31,'All Demand '!$F:$H,2,0)</f>
        <v xml:space="preserve">ABC </v>
      </c>
      <c r="C31" s="220" t="str">
        <f>VLOOKUP($A31,'All Demand '!$F:$H,3,0)</f>
        <v>Huizhou</v>
      </c>
      <c r="D31" s="86">
        <f t="shared" si="13"/>
        <v>0</v>
      </c>
      <c r="E31" s="86">
        <f t="shared" si="14"/>
        <v>0</v>
      </c>
      <c r="F31" s="86">
        <f t="shared" si="15"/>
        <v>0</v>
      </c>
      <c r="G31" s="86">
        <f t="shared" si="16"/>
        <v>0</v>
      </c>
      <c r="H31" s="86">
        <f t="shared" si="17"/>
        <v>0</v>
      </c>
      <c r="I31" s="86">
        <f t="shared" si="18"/>
        <v>0</v>
      </c>
      <c r="J31" s="86">
        <f t="shared" si="19"/>
        <v>0</v>
      </c>
      <c r="K31" s="86">
        <f t="shared" si="20"/>
        <v>0</v>
      </c>
      <c r="L31" s="86">
        <f t="shared" si="21"/>
        <v>0</v>
      </c>
      <c r="M31" s="86">
        <f t="shared" si="22"/>
        <v>0</v>
      </c>
      <c r="N31" s="86">
        <f t="shared" si="23"/>
        <v>0</v>
      </c>
      <c r="O31" s="86">
        <f t="shared" si="24"/>
        <v>0</v>
      </c>
      <c r="P31" s="81">
        <f t="shared" si="24"/>
        <v>0</v>
      </c>
      <c r="Q31" s="83" t="str">
        <f t="shared" ref="Q31:Q33" si="33">IFERROR(P72/P31,"")</f>
        <v/>
      </c>
      <c r="R31" s="37" t="str">
        <f t="shared" ref="R31:R33" si="34">A31</f>
        <v>Vienna ST</v>
      </c>
      <c r="S31" s="43">
        <f>SUMIF(Chengdu!$C:$C,'Summary &amp; Capacity'!$R31,Chengdu!V:V)</f>
        <v>0</v>
      </c>
      <c r="T31" s="43">
        <f>SUMIF(Chengdu!$C:$C,'Summary &amp; Capacity'!$R31,Chengdu!W:W)</f>
        <v>0</v>
      </c>
      <c r="U31" s="43">
        <f>SUMIF(Chengdu!$C:$C,'Summary &amp; Capacity'!$R31,Chengdu!X:X)</f>
        <v>0</v>
      </c>
      <c r="V31" s="43">
        <f>SUMIF(Chengdu!$C:$C,'Summary &amp; Capacity'!$R31,Chengdu!Y:Y)</f>
        <v>0</v>
      </c>
      <c r="W31" s="43">
        <f>SUMIF(Chengdu!$C:$C,'Summary &amp; Capacity'!$R31,Chengdu!Z:Z)</f>
        <v>0</v>
      </c>
      <c r="X31" s="43">
        <f>SUMIF(Chengdu!$C:$C,'Summary &amp; Capacity'!$R31,Chengdu!AA:AA)</f>
        <v>0</v>
      </c>
      <c r="Y31" s="43">
        <f>SUMIF(Chengdu!$C:$C,'Summary &amp; Capacity'!$R31,Chengdu!AB:AB)</f>
        <v>0</v>
      </c>
      <c r="Z31" s="43">
        <f>SUMIF(Chengdu!$C:$C,'Summary &amp; Capacity'!$R31,Chengdu!AC:AC)</f>
        <v>0</v>
      </c>
      <c r="AA31" s="43">
        <f>SUMIF(Chengdu!$C:$C,'Summary &amp; Capacity'!$R31,Chengdu!AD:AD)</f>
        <v>0</v>
      </c>
      <c r="AB31" s="43">
        <f>SUMIF(Chengdu!$C:$C,'Summary &amp; Capacity'!$R31,Chengdu!AE:AE)</f>
        <v>0</v>
      </c>
      <c r="AC31" s="43">
        <f>SUMIF(Chengdu!$C:$C,'Summary &amp; Capacity'!$R31,Chengdu!AF:AF)</f>
        <v>0</v>
      </c>
      <c r="AD31" s="43">
        <f>SUMIF(Chengdu!$C:$C,'Summary &amp; Capacity'!$R31,Chengdu!AG:AG)</f>
        <v>0</v>
      </c>
      <c r="AE31" s="81">
        <f t="shared" ref="AE31:AE33" si="35">SUM(S31:AD31)</f>
        <v>0</v>
      </c>
      <c r="AF31" s="303"/>
      <c r="AG31" s="37" t="str">
        <f t="shared" ref="AG31:AG33" si="36">A31</f>
        <v>Vienna ST</v>
      </c>
      <c r="AH31" s="43">
        <f>SUMIF(Tianjin!$C:$C,'Summary &amp; Capacity'!$R31,Tianjin!V:V)</f>
        <v>0</v>
      </c>
      <c r="AI31" s="43">
        <f>SUMIF(Tianjin!$C:$C,'Summary &amp; Capacity'!$R31,Tianjin!W:W)</f>
        <v>0</v>
      </c>
      <c r="AJ31" s="43">
        <f>SUMIF(Tianjin!$C:$C,'Summary &amp; Capacity'!$R31,Tianjin!X:X)</f>
        <v>0</v>
      </c>
      <c r="AK31" s="43">
        <f>SUMIF(Tianjin!$C:$C,'Summary &amp; Capacity'!$R31,Tianjin!Y:Y)</f>
        <v>0</v>
      </c>
      <c r="AL31" s="43">
        <f>SUMIF(Tianjin!$C:$C,'Summary &amp; Capacity'!$R31,Tianjin!Z:Z)</f>
        <v>0</v>
      </c>
      <c r="AM31" s="43">
        <f>SUMIF(Tianjin!$C:$C,'Summary &amp; Capacity'!$R31,Tianjin!AA:AA)</f>
        <v>0</v>
      </c>
      <c r="AN31" s="43">
        <f>SUMIF(Tianjin!$C:$C,'Summary &amp; Capacity'!$R31,Tianjin!AB:AB)</f>
        <v>0</v>
      </c>
      <c r="AO31" s="43">
        <f>SUMIF(Tianjin!$C:$C,'Summary &amp; Capacity'!$R31,Tianjin!AC:AC)</f>
        <v>0</v>
      </c>
      <c r="AP31" s="43">
        <f>SUMIF(Tianjin!$C:$C,'Summary &amp; Capacity'!$R31,Tianjin!AD:AD)</f>
        <v>0</v>
      </c>
      <c r="AQ31" s="43">
        <f>SUMIF(Tianjin!$C:$C,'Summary &amp; Capacity'!$R31,Tianjin!AE:AE)</f>
        <v>0</v>
      </c>
      <c r="AR31" s="43">
        <f>SUMIF(Tianjin!$C:$C,'Summary &amp; Capacity'!$R31,Tianjin!AF:AF)</f>
        <v>0</v>
      </c>
      <c r="AS31" s="43">
        <f>SUMIF(Tianjin!$C:$C,'Summary &amp; Capacity'!$R31,Tianjin!AG:AG)</f>
        <v>0</v>
      </c>
      <c r="AT31" s="81">
        <f t="shared" ref="AT31:AT33" si="37">SUM(AH31:AS31)</f>
        <v>0</v>
      </c>
      <c r="AU31" s="83" t="str">
        <f t="shared" ref="AU31:AU33" si="38">IFERROR(AT72/AT31,"")</f>
        <v/>
      </c>
    </row>
    <row r="32" spans="1:47" outlineLevel="1">
      <c r="A32" s="395" t="s">
        <v>464</v>
      </c>
      <c r="B32" s="220" t="str">
        <f>VLOOKUP($A32,'All Demand '!$F:$H,2,0)</f>
        <v>Potential</v>
      </c>
      <c r="C32" s="220" t="str">
        <f>VLOOKUP($A32,'All Demand '!$F:$H,3,0)</f>
        <v>Jabil MX</v>
      </c>
      <c r="D32" s="86">
        <f t="shared" si="13"/>
        <v>0</v>
      </c>
      <c r="E32" s="86">
        <f t="shared" si="14"/>
        <v>0</v>
      </c>
      <c r="F32" s="86">
        <f t="shared" si="15"/>
        <v>0</v>
      </c>
      <c r="G32" s="86">
        <f t="shared" si="16"/>
        <v>0</v>
      </c>
      <c r="H32" s="86">
        <f t="shared" si="17"/>
        <v>0</v>
      </c>
      <c r="I32" s="86">
        <f t="shared" si="18"/>
        <v>0</v>
      </c>
      <c r="J32" s="86">
        <f t="shared" si="19"/>
        <v>0</v>
      </c>
      <c r="K32" s="86">
        <f t="shared" si="20"/>
        <v>0</v>
      </c>
      <c r="L32" s="86">
        <f t="shared" si="21"/>
        <v>0</v>
      </c>
      <c r="M32" s="86">
        <f t="shared" si="22"/>
        <v>0</v>
      </c>
      <c r="N32" s="86">
        <f t="shared" si="23"/>
        <v>0</v>
      </c>
      <c r="O32" s="86">
        <f t="shared" si="24"/>
        <v>0</v>
      </c>
      <c r="P32" s="81">
        <f t="shared" si="24"/>
        <v>0</v>
      </c>
      <c r="Q32" s="83" t="str">
        <f t="shared" si="33"/>
        <v/>
      </c>
      <c r="R32" s="37" t="str">
        <f t="shared" si="34"/>
        <v>Vivint</v>
      </c>
      <c r="S32" s="43">
        <f>SUMIF(Chengdu!$C:$C,'Summary &amp; Capacity'!$R32,Chengdu!V:V)</f>
        <v>0</v>
      </c>
      <c r="T32" s="43">
        <f>SUMIF(Chengdu!$C:$C,'Summary &amp; Capacity'!$R32,Chengdu!W:W)</f>
        <v>0</v>
      </c>
      <c r="U32" s="43">
        <f>SUMIF(Chengdu!$C:$C,'Summary &amp; Capacity'!$R32,Chengdu!X:X)</f>
        <v>0</v>
      </c>
      <c r="V32" s="43">
        <f>SUMIF(Chengdu!$C:$C,'Summary &amp; Capacity'!$R32,Chengdu!Y:Y)</f>
        <v>0</v>
      </c>
      <c r="W32" s="43">
        <f>SUMIF(Chengdu!$C:$C,'Summary &amp; Capacity'!$R32,Chengdu!Z:Z)</f>
        <v>0</v>
      </c>
      <c r="X32" s="43">
        <f>SUMIF(Chengdu!$C:$C,'Summary &amp; Capacity'!$R32,Chengdu!AA:AA)</f>
        <v>0</v>
      </c>
      <c r="Y32" s="43">
        <f>SUMIF(Chengdu!$C:$C,'Summary &amp; Capacity'!$R32,Chengdu!AB:AB)</f>
        <v>0</v>
      </c>
      <c r="Z32" s="43">
        <f>SUMIF(Chengdu!$C:$C,'Summary &amp; Capacity'!$R32,Chengdu!AC:AC)</f>
        <v>0</v>
      </c>
      <c r="AA32" s="43">
        <f>SUMIF(Chengdu!$C:$C,'Summary &amp; Capacity'!$R32,Chengdu!AD:AD)</f>
        <v>0</v>
      </c>
      <c r="AB32" s="43">
        <f>SUMIF(Chengdu!$C:$C,'Summary &amp; Capacity'!$R32,Chengdu!AE:AE)</f>
        <v>0</v>
      </c>
      <c r="AC32" s="43">
        <f>SUMIF(Chengdu!$C:$C,'Summary &amp; Capacity'!$R32,Chengdu!AF:AF)</f>
        <v>0</v>
      </c>
      <c r="AD32" s="43">
        <f>SUMIF(Chengdu!$C:$C,'Summary &amp; Capacity'!$R32,Chengdu!AG:AG)</f>
        <v>0</v>
      </c>
      <c r="AE32" s="81">
        <f t="shared" si="35"/>
        <v>0</v>
      </c>
      <c r="AF32" s="303"/>
      <c r="AG32" s="37" t="str">
        <f t="shared" si="36"/>
        <v>Vivint</v>
      </c>
      <c r="AH32" s="43">
        <f>SUMIF(Tianjin!$C:$C,'Summary &amp; Capacity'!$R32,Tianjin!V:V)</f>
        <v>0</v>
      </c>
      <c r="AI32" s="43">
        <f>SUMIF(Tianjin!$C:$C,'Summary &amp; Capacity'!$R32,Tianjin!W:W)</f>
        <v>0</v>
      </c>
      <c r="AJ32" s="43">
        <f>SUMIF(Tianjin!$C:$C,'Summary &amp; Capacity'!$R32,Tianjin!X:X)</f>
        <v>0</v>
      </c>
      <c r="AK32" s="43">
        <f>SUMIF(Tianjin!$C:$C,'Summary &amp; Capacity'!$R32,Tianjin!Y:Y)</f>
        <v>0</v>
      </c>
      <c r="AL32" s="43">
        <f>SUMIF(Tianjin!$C:$C,'Summary &amp; Capacity'!$R32,Tianjin!Z:Z)</f>
        <v>0</v>
      </c>
      <c r="AM32" s="43">
        <f>SUMIF(Tianjin!$C:$C,'Summary &amp; Capacity'!$R32,Tianjin!AA:AA)</f>
        <v>0</v>
      </c>
      <c r="AN32" s="43">
        <f>SUMIF(Tianjin!$C:$C,'Summary &amp; Capacity'!$R32,Tianjin!AB:AB)</f>
        <v>0</v>
      </c>
      <c r="AO32" s="43">
        <f>SUMIF(Tianjin!$C:$C,'Summary &amp; Capacity'!$R32,Tianjin!AC:AC)</f>
        <v>0</v>
      </c>
      <c r="AP32" s="43">
        <f>SUMIF(Tianjin!$C:$C,'Summary &amp; Capacity'!$R32,Tianjin!AD:AD)</f>
        <v>0</v>
      </c>
      <c r="AQ32" s="43">
        <f>SUMIF(Tianjin!$C:$C,'Summary &amp; Capacity'!$R32,Tianjin!AE:AE)</f>
        <v>0</v>
      </c>
      <c r="AR32" s="43">
        <f>SUMIF(Tianjin!$C:$C,'Summary &amp; Capacity'!$R32,Tianjin!AF:AF)</f>
        <v>0</v>
      </c>
      <c r="AS32" s="43">
        <f>SUMIF(Tianjin!$C:$C,'Summary &amp; Capacity'!$R32,Tianjin!AG:AG)</f>
        <v>0</v>
      </c>
      <c r="AT32" s="81">
        <f t="shared" si="37"/>
        <v>0</v>
      </c>
      <c r="AU32" s="83" t="str">
        <f t="shared" si="38"/>
        <v/>
      </c>
    </row>
    <row r="33" spans="1:47" outlineLevel="1">
      <c r="A33" s="37" t="s">
        <v>109</v>
      </c>
      <c r="B33" s="220" t="str">
        <f>VLOOKUP($A33,'All Demand '!$F:$H,2,0)</f>
        <v>Whirlpool</v>
      </c>
      <c r="C33" s="220" t="str">
        <f>VLOOKUP($A33,'All Demand '!$F:$H,3,0)</f>
        <v>Jabil MX</v>
      </c>
      <c r="D33" s="86">
        <f t="shared" si="13"/>
        <v>10413.568533063666</v>
      </c>
      <c r="E33" s="86">
        <f t="shared" si="14"/>
        <v>10270.586914554051</v>
      </c>
      <c r="F33" s="86">
        <f t="shared" si="15"/>
        <v>8401.2346429283571</v>
      </c>
      <c r="G33" s="86">
        <f t="shared" si="16"/>
        <v>8316.3736869391832</v>
      </c>
      <c r="H33" s="86">
        <f t="shared" si="17"/>
        <v>8316.3736869391832</v>
      </c>
      <c r="I33" s="86">
        <f t="shared" si="18"/>
        <v>8316.3736869391832</v>
      </c>
      <c r="J33" s="86">
        <f t="shared" si="19"/>
        <v>8146.651774960832</v>
      </c>
      <c r="K33" s="86">
        <f t="shared" si="20"/>
        <v>13281.794078336421</v>
      </c>
      <c r="L33" s="86">
        <f t="shared" si="21"/>
        <v>8146.651774960832</v>
      </c>
      <c r="M33" s="86">
        <f t="shared" si="22"/>
        <v>7976.9298629824807</v>
      </c>
      <c r="N33" s="86">
        <f t="shared" si="23"/>
        <v>13005.090035037743</v>
      </c>
      <c r="O33" s="86">
        <f t="shared" si="24"/>
        <v>7976.9298629824807</v>
      </c>
      <c r="P33" s="81">
        <f t="shared" si="24"/>
        <v>112568.55854062442</v>
      </c>
      <c r="Q33" s="83">
        <f t="shared" si="33"/>
        <v>0</v>
      </c>
      <c r="R33" s="37" t="str">
        <f t="shared" si="34"/>
        <v>Whirlpool</v>
      </c>
      <c r="S33" s="43">
        <f>SUMIF(Chengdu!$C:$C,'Summary &amp; Capacity'!$R33,Chengdu!V:V)</f>
        <v>0</v>
      </c>
      <c r="T33" s="43">
        <f>SUMIF(Chengdu!$C:$C,'Summary &amp; Capacity'!$R33,Chengdu!W:W)</f>
        <v>0</v>
      </c>
      <c r="U33" s="43">
        <f>SUMIF(Chengdu!$C:$C,'Summary &amp; Capacity'!$R33,Chengdu!X:X)</f>
        <v>0</v>
      </c>
      <c r="V33" s="43">
        <f>SUMIF(Chengdu!$C:$C,'Summary &amp; Capacity'!$R33,Chengdu!Y:Y)</f>
        <v>0</v>
      </c>
      <c r="W33" s="43">
        <f>SUMIF(Chengdu!$C:$C,'Summary &amp; Capacity'!$R33,Chengdu!Z:Z)</f>
        <v>0</v>
      </c>
      <c r="X33" s="43">
        <f>SUMIF(Chengdu!$C:$C,'Summary &amp; Capacity'!$R33,Chengdu!AA:AA)</f>
        <v>0</v>
      </c>
      <c r="Y33" s="43">
        <f>SUMIF(Chengdu!$C:$C,'Summary &amp; Capacity'!$R33,Chengdu!AB:AB)</f>
        <v>0</v>
      </c>
      <c r="Z33" s="43">
        <f>SUMIF(Chengdu!$C:$C,'Summary &amp; Capacity'!$R33,Chengdu!AC:AC)</f>
        <v>0</v>
      </c>
      <c r="AA33" s="43">
        <f>SUMIF(Chengdu!$C:$C,'Summary &amp; Capacity'!$R33,Chengdu!AD:AD)</f>
        <v>0</v>
      </c>
      <c r="AB33" s="43">
        <f>SUMIF(Chengdu!$C:$C,'Summary &amp; Capacity'!$R33,Chengdu!AE:AE)</f>
        <v>0</v>
      </c>
      <c r="AC33" s="43">
        <f>SUMIF(Chengdu!$C:$C,'Summary &amp; Capacity'!$R33,Chengdu!AF:AF)</f>
        <v>0</v>
      </c>
      <c r="AD33" s="43">
        <f>SUMIF(Chengdu!$C:$C,'Summary &amp; Capacity'!$R33,Chengdu!AG:AG)</f>
        <v>0</v>
      </c>
      <c r="AE33" s="81">
        <f t="shared" si="35"/>
        <v>0</v>
      </c>
      <c r="AF33" s="303"/>
      <c r="AG33" s="37" t="str">
        <f t="shared" si="36"/>
        <v>Whirlpool</v>
      </c>
      <c r="AH33" s="43">
        <f>SUMIF(Tianjin!$C:$C,'Summary &amp; Capacity'!$R33,Tianjin!V:V)</f>
        <v>10413.568533063666</v>
      </c>
      <c r="AI33" s="43">
        <f>SUMIF(Tianjin!$C:$C,'Summary &amp; Capacity'!$R33,Tianjin!W:W)</f>
        <v>10270.586914554051</v>
      </c>
      <c r="AJ33" s="43">
        <f>SUMIF(Tianjin!$C:$C,'Summary &amp; Capacity'!$R33,Tianjin!X:X)</f>
        <v>8401.2346429283571</v>
      </c>
      <c r="AK33" s="43">
        <f>SUMIF(Tianjin!$C:$C,'Summary &amp; Capacity'!$R33,Tianjin!Y:Y)</f>
        <v>8316.3736869391832</v>
      </c>
      <c r="AL33" s="43">
        <f>SUMIF(Tianjin!$C:$C,'Summary &amp; Capacity'!$R33,Tianjin!Z:Z)</f>
        <v>8316.3736869391832</v>
      </c>
      <c r="AM33" s="43">
        <f>SUMIF(Tianjin!$C:$C,'Summary &amp; Capacity'!$R33,Tianjin!AA:AA)</f>
        <v>8316.3736869391832</v>
      </c>
      <c r="AN33" s="43">
        <f>SUMIF(Tianjin!$C:$C,'Summary &amp; Capacity'!$R33,Tianjin!AB:AB)</f>
        <v>8146.651774960832</v>
      </c>
      <c r="AO33" s="43">
        <f>SUMIF(Tianjin!$C:$C,'Summary &amp; Capacity'!$R33,Tianjin!AC:AC)</f>
        <v>13281.794078336421</v>
      </c>
      <c r="AP33" s="43">
        <f>SUMIF(Tianjin!$C:$C,'Summary &amp; Capacity'!$R33,Tianjin!AD:AD)</f>
        <v>8146.651774960832</v>
      </c>
      <c r="AQ33" s="43">
        <f>SUMIF(Tianjin!$C:$C,'Summary &amp; Capacity'!$R33,Tianjin!AE:AE)</f>
        <v>7976.9298629824807</v>
      </c>
      <c r="AR33" s="43">
        <f>SUMIF(Tianjin!$C:$C,'Summary &amp; Capacity'!$R33,Tianjin!AF:AF)</f>
        <v>13005.090035037743</v>
      </c>
      <c r="AS33" s="43">
        <f>SUMIF(Tianjin!$C:$C,'Summary &amp; Capacity'!$R33,Tianjin!AG:AG)</f>
        <v>7976.9298629824807</v>
      </c>
      <c r="AT33" s="81">
        <f t="shared" si="37"/>
        <v>112568.55854062442</v>
      </c>
      <c r="AU33" s="83">
        <f t="shared" si="38"/>
        <v>0.31008470323309423</v>
      </c>
    </row>
    <row r="34" spans="1:47" outlineLevel="1">
      <c r="B34" s="220"/>
      <c r="C34" s="220"/>
      <c r="D34" s="86"/>
      <c r="E34" s="86"/>
      <c r="F34" s="86"/>
      <c r="G34" s="86"/>
      <c r="H34" s="86"/>
      <c r="I34" s="43"/>
      <c r="J34" s="43"/>
      <c r="K34" s="43"/>
      <c r="L34" s="43"/>
      <c r="M34" s="43"/>
      <c r="N34" s="43"/>
      <c r="O34" s="43"/>
      <c r="P34" s="81"/>
      <c r="Q34" s="83" t="str">
        <f>IFERROR(P73/P34,"")</f>
        <v/>
      </c>
      <c r="S34" s="43">
        <f>SUMIF(Chengdu!$C:$C,'Summary &amp; Capacity'!$R34,Chengdu!V:V)</f>
        <v>0</v>
      </c>
      <c r="T34" s="43">
        <f>SUMIF(Chengdu!$C:$C,'Summary &amp; Capacity'!$R34,Chengdu!W:W)</f>
        <v>0</v>
      </c>
      <c r="U34" s="43">
        <f>SUMIF(Chengdu!$C:$C,'Summary &amp; Capacity'!$R34,Chengdu!X:X)</f>
        <v>0</v>
      </c>
      <c r="V34" s="43">
        <f>SUMIF(Chengdu!$C:$C,'Summary &amp; Capacity'!$R34,Chengdu!Y:Y)</f>
        <v>0</v>
      </c>
      <c r="W34" s="43">
        <f>SUMIF(Chengdu!$C:$C,'Summary &amp; Capacity'!$R34,Chengdu!Z:Z)</f>
        <v>0</v>
      </c>
      <c r="X34" s="43">
        <f>SUMIF(Chengdu!$C:$C,'Summary &amp; Capacity'!$R34,Chengdu!AA:AA)</f>
        <v>0</v>
      </c>
      <c r="Y34" s="43">
        <f>SUMIF(Chengdu!$C:$C,'Summary &amp; Capacity'!$R34,Chengdu!AB:AB)</f>
        <v>0</v>
      </c>
      <c r="Z34" s="43">
        <f>SUMIF(Chengdu!$C:$C,'Summary &amp; Capacity'!$R34,Chengdu!AC:AC)</f>
        <v>0</v>
      </c>
      <c r="AA34" s="43">
        <f>SUMIF(Chengdu!$C:$C,'Summary &amp; Capacity'!$R34,Chengdu!AD:AD)</f>
        <v>0</v>
      </c>
      <c r="AB34" s="43">
        <f>SUMIF(Chengdu!$C:$C,'Summary &amp; Capacity'!$R34,Chengdu!AE:AE)</f>
        <v>0</v>
      </c>
      <c r="AC34" s="43">
        <f>SUMIF(Chengdu!$C:$C,'Summary &amp; Capacity'!$R34,Chengdu!AF:AF)</f>
        <v>0</v>
      </c>
      <c r="AD34" s="43">
        <f>SUMIF(Chengdu!$C:$C,'Summary &amp; Capacity'!$R34,Chengdu!AG:AG)</f>
        <v>0</v>
      </c>
      <c r="AE34" s="81">
        <f t="shared" ref="AE34" si="39">SUM(S34:AD34)</f>
        <v>0</v>
      </c>
      <c r="AF34" s="303"/>
      <c r="AH34" s="43">
        <f>SUMIF(Tianjin!$C:$C,'Summary &amp; Capacity'!$R34,Tianjin!V:V)</f>
        <v>0</v>
      </c>
      <c r="AI34" s="43">
        <f>SUMIF(Tianjin!$C:$C,'Summary &amp; Capacity'!$R34,Tianjin!W:W)</f>
        <v>0</v>
      </c>
      <c r="AJ34" s="43">
        <f>SUMIF(Tianjin!$C:$C,'Summary &amp; Capacity'!$R34,Tianjin!X:X)</f>
        <v>0</v>
      </c>
      <c r="AK34" s="43">
        <f>SUMIF(Tianjin!$C:$C,'Summary &amp; Capacity'!$R34,Tianjin!Y:Y)</f>
        <v>0</v>
      </c>
      <c r="AL34" s="43">
        <f>SUMIF(Tianjin!$C:$C,'Summary &amp; Capacity'!$R34,Tianjin!Z:Z)</f>
        <v>0</v>
      </c>
      <c r="AM34" s="43">
        <f>SUMIF(Tianjin!$C:$C,'Summary &amp; Capacity'!$R34,Tianjin!AA:AA)</f>
        <v>0</v>
      </c>
      <c r="AN34" s="43">
        <f>SUMIF(Tianjin!$C:$C,'Summary &amp; Capacity'!$R34,Tianjin!AB:AB)</f>
        <v>0</v>
      </c>
      <c r="AO34" s="43">
        <f>SUMIF(Tianjin!$C:$C,'Summary &amp; Capacity'!$R34,Tianjin!AC:AC)</f>
        <v>0</v>
      </c>
      <c r="AP34" s="43">
        <f>SUMIF(Tianjin!$C:$C,'Summary &amp; Capacity'!$R34,Tianjin!AD:AD)</f>
        <v>0</v>
      </c>
      <c r="AQ34" s="43">
        <f>SUMIF(Tianjin!$C:$C,'Summary &amp; Capacity'!$R34,Tianjin!AE:AE)</f>
        <v>0</v>
      </c>
      <c r="AR34" s="43">
        <f>SUMIF(Tianjin!$C:$C,'Summary &amp; Capacity'!$R34,Tianjin!AF:AF)</f>
        <v>0</v>
      </c>
      <c r="AS34" s="43">
        <f>SUMIF(Tianjin!$C:$C,'Summary &amp; Capacity'!$R34,Tianjin!AG:AG)</f>
        <v>0</v>
      </c>
      <c r="AT34" s="81">
        <f t="shared" ref="AT34" si="40">SUM(AH34:AS34)</f>
        <v>0</v>
      </c>
      <c r="AU34" s="83" t="str">
        <f t="shared" ref="AU34" si="41">IFERROR(AT70/AT34,"")</f>
        <v/>
      </c>
    </row>
    <row r="35" spans="1:47">
      <c r="A35" s="72"/>
      <c r="B35" s="84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85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</row>
    <row r="36" spans="1:47">
      <c r="A36" s="41" t="s">
        <v>35</v>
      </c>
      <c r="B36" s="41"/>
      <c r="C36" s="41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85"/>
      <c r="Q36" s="41"/>
      <c r="R36" s="260"/>
      <c r="S36" s="379"/>
      <c r="T36" s="379"/>
      <c r="U36" s="379"/>
      <c r="V36" s="379"/>
      <c r="W36" s="379"/>
      <c r="X36" s="379"/>
      <c r="Y36" s="379"/>
      <c r="Z36" s="379"/>
      <c r="AA36" s="379"/>
      <c r="AB36" s="379"/>
      <c r="AC36" s="379"/>
      <c r="AD36" s="379"/>
      <c r="AE36" s="379"/>
      <c r="AG36" s="377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8"/>
    </row>
    <row r="37" spans="1:47">
      <c r="A37" s="193">
        <f>A2</f>
        <v>7.0209999999999999</v>
      </c>
      <c r="B37" s="77"/>
      <c r="C37" s="77"/>
      <c r="D37" s="279">
        <f t="shared" ref="D37:O37" si="42">D2</f>
        <v>43891</v>
      </c>
      <c r="E37" s="279">
        <f t="shared" si="42"/>
        <v>43922</v>
      </c>
      <c r="F37" s="279">
        <f t="shared" si="42"/>
        <v>43952</v>
      </c>
      <c r="G37" s="279">
        <f t="shared" si="42"/>
        <v>43983</v>
      </c>
      <c r="H37" s="279">
        <f t="shared" si="42"/>
        <v>44013</v>
      </c>
      <c r="I37" s="279">
        <f t="shared" si="42"/>
        <v>44044</v>
      </c>
      <c r="J37" s="279">
        <f t="shared" si="42"/>
        <v>44075</v>
      </c>
      <c r="K37" s="279">
        <f t="shared" si="42"/>
        <v>44105</v>
      </c>
      <c r="L37" s="279">
        <f t="shared" si="42"/>
        <v>44136</v>
      </c>
      <c r="M37" s="279">
        <f t="shared" si="42"/>
        <v>44166</v>
      </c>
      <c r="N37" s="279">
        <f t="shared" si="42"/>
        <v>44197</v>
      </c>
      <c r="O37" s="279">
        <f t="shared" si="42"/>
        <v>44228</v>
      </c>
      <c r="P37" s="279" t="s">
        <v>35</v>
      </c>
      <c r="Q37" s="280"/>
      <c r="R37" s="281" t="s">
        <v>34</v>
      </c>
      <c r="S37" s="279">
        <f t="shared" ref="S37:AD37" si="43">S2</f>
        <v>43891</v>
      </c>
      <c r="T37" s="279">
        <f t="shared" si="43"/>
        <v>43922</v>
      </c>
      <c r="U37" s="279">
        <f t="shared" si="43"/>
        <v>43952</v>
      </c>
      <c r="V37" s="279">
        <f t="shared" si="43"/>
        <v>43983</v>
      </c>
      <c r="W37" s="279">
        <f t="shared" si="43"/>
        <v>44013</v>
      </c>
      <c r="X37" s="279">
        <f t="shared" si="43"/>
        <v>44044</v>
      </c>
      <c r="Y37" s="279">
        <f t="shared" si="43"/>
        <v>44075</v>
      </c>
      <c r="Z37" s="279">
        <f t="shared" si="43"/>
        <v>44105</v>
      </c>
      <c r="AA37" s="279">
        <f t="shared" si="43"/>
        <v>44136</v>
      </c>
      <c r="AB37" s="279">
        <f t="shared" si="43"/>
        <v>44166</v>
      </c>
      <c r="AC37" s="279">
        <f t="shared" si="43"/>
        <v>44197</v>
      </c>
      <c r="AD37" s="279">
        <f t="shared" si="43"/>
        <v>44228</v>
      </c>
      <c r="AE37" s="279" t="s">
        <v>105</v>
      </c>
      <c r="AG37" s="281" t="s">
        <v>34</v>
      </c>
      <c r="AH37" s="279">
        <f t="shared" ref="AH37:AS37" si="44">D37</f>
        <v>43891</v>
      </c>
      <c r="AI37" s="279">
        <f t="shared" si="44"/>
        <v>43922</v>
      </c>
      <c r="AJ37" s="279">
        <f t="shared" si="44"/>
        <v>43952</v>
      </c>
      <c r="AK37" s="279">
        <f t="shared" si="44"/>
        <v>43983</v>
      </c>
      <c r="AL37" s="279">
        <f t="shared" si="44"/>
        <v>44013</v>
      </c>
      <c r="AM37" s="279">
        <f t="shared" si="44"/>
        <v>44044</v>
      </c>
      <c r="AN37" s="279">
        <f t="shared" si="44"/>
        <v>44075</v>
      </c>
      <c r="AO37" s="279">
        <f t="shared" si="44"/>
        <v>44105</v>
      </c>
      <c r="AP37" s="279">
        <f t="shared" si="44"/>
        <v>44136</v>
      </c>
      <c r="AQ37" s="279">
        <f t="shared" si="44"/>
        <v>44166</v>
      </c>
      <c r="AR37" s="279">
        <f t="shared" si="44"/>
        <v>44197</v>
      </c>
      <c r="AS37" s="279">
        <f t="shared" si="44"/>
        <v>44228</v>
      </c>
      <c r="AT37" s="279" t="s">
        <v>36</v>
      </c>
    </row>
    <row r="38" spans="1:47">
      <c r="A38" s="80" t="s">
        <v>38</v>
      </c>
      <c r="B38" s="80"/>
      <c r="C38" s="80"/>
      <c r="D38" s="81">
        <f t="shared" ref="D38:P38" si="45">SUM(D$39:D$71)</f>
        <v>688560.57551091793</v>
      </c>
      <c r="E38" s="81">
        <f t="shared" si="45"/>
        <v>652713.13333084492</v>
      </c>
      <c r="F38" s="81">
        <f t="shared" si="45"/>
        <v>552366.85517120128</v>
      </c>
      <c r="G38" s="81">
        <f t="shared" si="45"/>
        <v>388432.53385557584</v>
      </c>
      <c r="H38" s="81">
        <f t="shared" si="45"/>
        <v>485307.31221269903</v>
      </c>
      <c r="I38" s="81">
        <f t="shared" si="45"/>
        <v>585608.28998768516</v>
      </c>
      <c r="J38" s="81">
        <f t="shared" si="45"/>
        <v>559947.49706314213</v>
      </c>
      <c r="K38" s="81">
        <f t="shared" si="45"/>
        <v>570243.57987692475</v>
      </c>
      <c r="L38" s="81">
        <f t="shared" si="45"/>
        <v>564061.26451894874</v>
      </c>
      <c r="M38" s="81">
        <f t="shared" si="45"/>
        <v>589368.21650898561</v>
      </c>
      <c r="N38" s="81">
        <f t="shared" si="45"/>
        <v>568338.18050115148</v>
      </c>
      <c r="O38" s="81">
        <f t="shared" si="45"/>
        <v>433885.18653025286</v>
      </c>
      <c r="P38" s="81">
        <f t="shared" si="45"/>
        <v>6638832.6250683302</v>
      </c>
      <c r="Q38" s="82">
        <f>P38-'All Demand '!EB4</f>
        <v>1731422.8131359201</v>
      </c>
      <c r="R38" s="80" t="s">
        <v>33</v>
      </c>
      <c r="S38" s="81">
        <f t="shared" ref="S38:AE38" si="46">SUM(S$39:S$71)</f>
        <v>476343.87885057169</v>
      </c>
      <c r="T38" s="81">
        <f t="shared" si="46"/>
        <v>475682.5773639516</v>
      </c>
      <c r="U38" s="81">
        <f t="shared" si="46"/>
        <v>373273.77658233</v>
      </c>
      <c r="V38" s="81">
        <f t="shared" si="46"/>
        <v>171317.50306729975</v>
      </c>
      <c r="W38" s="81">
        <f t="shared" si="46"/>
        <v>260750.35737044603</v>
      </c>
      <c r="X38" s="81">
        <f t="shared" si="46"/>
        <v>221535.6792135514</v>
      </c>
      <c r="Y38" s="81">
        <f t="shared" si="46"/>
        <v>256742.90033561829</v>
      </c>
      <c r="Z38" s="81">
        <f t="shared" si="46"/>
        <v>264100.00855449255</v>
      </c>
      <c r="AA38" s="81">
        <f t="shared" si="46"/>
        <v>260856.6677914249</v>
      </c>
      <c r="AB38" s="81">
        <f t="shared" si="46"/>
        <v>240976.53512384897</v>
      </c>
      <c r="AC38" s="81">
        <f t="shared" si="46"/>
        <v>216283.16762189812</v>
      </c>
      <c r="AD38" s="81">
        <f t="shared" si="46"/>
        <v>159065.42752914518</v>
      </c>
      <c r="AE38" s="81">
        <f t="shared" si="46"/>
        <v>3376928.4794045775</v>
      </c>
      <c r="AF38" s="305">
        <f>AE38-Chengdu!AV2</f>
        <v>-955146.60571276071</v>
      </c>
      <c r="AG38" s="80" t="s">
        <v>33</v>
      </c>
      <c r="AH38" s="81">
        <f t="shared" ref="AH38:AT38" si="47">SUM(AH$39:AH$71)</f>
        <v>212216.69666034592</v>
      </c>
      <c r="AI38" s="81">
        <f t="shared" si="47"/>
        <v>177030.55596689333</v>
      </c>
      <c r="AJ38" s="81">
        <f t="shared" si="47"/>
        <v>179093.07858887123</v>
      </c>
      <c r="AK38" s="81">
        <f t="shared" si="47"/>
        <v>217115.03078827614</v>
      </c>
      <c r="AL38" s="81">
        <f t="shared" si="47"/>
        <v>224556.95484225306</v>
      </c>
      <c r="AM38" s="81">
        <f t="shared" si="47"/>
        <v>364072.61077413382</v>
      </c>
      <c r="AN38" s="81">
        <f t="shared" si="47"/>
        <v>303204.59672752389</v>
      </c>
      <c r="AO38" s="81">
        <f t="shared" si="47"/>
        <v>306143.5713224322</v>
      </c>
      <c r="AP38" s="81">
        <f t="shared" si="47"/>
        <v>303204.59672752389</v>
      </c>
      <c r="AQ38" s="81">
        <f t="shared" si="47"/>
        <v>348391.68138513691</v>
      </c>
      <c r="AR38" s="81">
        <f t="shared" si="47"/>
        <v>352055.01287925354</v>
      </c>
      <c r="AS38" s="81">
        <f t="shared" si="47"/>
        <v>274819.75900110783</v>
      </c>
      <c r="AT38" s="81">
        <f t="shared" si="47"/>
        <v>3261904.1456637518</v>
      </c>
      <c r="AU38" s="221">
        <f>AT38-Tianjin!AV2</f>
        <v>0</v>
      </c>
    </row>
    <row r="39" spans="1:47" outlineLevel="1">
      <c r="A39" s="37" t="str">
        <f t="shared" ref="A39:C63" si="48">A4</f>
        <v>Z series</v>
      </c>
      <c r="B39" s="37" t="str">
        <f t="shared" si="48"/>
        <v>ABC</v>
      </c>
      <c r="C39" s="37" t="str">
        <f t="shared" si="48"/>
        <v>Shenzhen GP</v>
      </c>
      <c r="D39" s="86">
        <f t="shared" ref="D39:D68" si="49">S39+AH39</f>
        <v>0</v>
      </c>
      <c r="E39" s="86">
        <f t="shared" ref="E39:E68" si="50">T39+AI39</f>
        <v>0</v>
      </c>
      <c r="F39" s="86">
        <f t="shared" ref="F39:F68" si="51">U39+AJ39</f>
        <v>0</v>
      </c>
      <c r="G39" s="86">
        <f t="shared" ref="G39:G68" si="52">V39+AK39</f>
        <v>0</v>
      </c>
      <c r="H39" s="86">
        <f t="shared" ref="H39:H68" si="53">W39+AL39</f>
        <v>0</v>
      </c>
      <c r="I39" s="86">
        <f t="shared" ref="I39:I68" si="54">X39+AM39</f>
        <v>126904.99928785073</v>
      </c>
      <c r="J39" s="86">
        <f t="shared" ref="J39:J68" si="55">Y39+AN39</f>
        <v>75373.878364905278</v>
      </c>
      <c r="K39" s="86">
        <f t="shared" ref="K39:K68" si="56">Z39+AO39</f>
        <v>75373.878364905278</v>
      </c>
      <c r="L39" s="86">
        <f t="shared" ref="L39:L68" si="57">AA39+AP39</f>
        <v>75373.878364905278</v>
      </c>
      <c r="M39" s="86">
        <f t="shared" ref="M39:M68" si="58">AB39+AQ39</f>
        <v>124341.2619285002</v>
      </c>
      <c r="N39" s="86">
        <f t="shared" ref="N39:N68" si="59">AC39+AR39</f>
        <v>124341.2619285002</v>
      </c>
      <c r="O39" s="86">
        <f t="shared" ref="O39:P68" si="60">AD39+AS39</f>
        <v>124341.2619285002</v>
      </c>
      <c r="P39" s="81">
        <f t="shared" si="60"/>
        <v>726050.4201680671</v>
      </c>
      <c r="Q39" s="83"/>
      <c r="R39" s="37" t="str">
        <f t="shared" ref="R39" si="61">A39</f>
        <v>Z series</v>
      </c>
      <c r="S39" s="43">
        <f>SUMIF(Chengdu!$C:$C,'Summary &amp; Capacity'!$R39,Chengdu!AJ:AJ)</f>
        <v>0</v>
      </c>
      <c r="T39" s="43">
        <f>SUMIF(Chengdu!$C:$C,'Summary &amp; Capacity'!$R39,Chengdu!AK:AK)</f>
        <v>0</v>
      </c>
      <c r="U39" s="43">
        <f>SUMIF(Chengdu!$C:$C,'Summary &amp; Capacity'!$R39,Chengdu!AL:AL)</f>
        <v>0</v>
      </c>
      <c r="V39" s="43">
        <f>SUMIF(Chengdu!$C:$C,'Summary &amp; Capacity'!$R39,Chengdu!AM:AM)</f>
        <v>0</v>
      </c>
      <c r="W39" s="43">
        <f>SUMIF(Chengdu!$C:$C,'Summary &amp; Capacity'!$R39,Chengdu!AN:AN)</f>
        <v>0</v>
      </c>
      <c r="X39" s="43">
        <f>SUMIF(Chengdu!$C:$C,'Summary &amp; Capacity'!$R39,Chengdu!AO:AO)</f>
        <v>0</v>
      </c>
      <c r="Y39" s="43">
        <f>SUMIF(Chengdu!$C:$C,'Summary &amp; Capacity'!$R39,Chengdu!AP:AP)</f>
        <v>0</v>
      </c>
      <c r="Z39" s="43">
        <f>SUMIF(Chengdu!$C:$C,'Summary &amp; Capacity'!$R39,Chengdu!AQ:AQ)</f>
        <v>0</v>
      </c>
      <c r="AA39" s="43">
        <f>SUMIF(Chengdu!$C:$C,'Summary &amp; Capacity'!$R39,Chengdu!AR:AR)</f>
        <v>0</v>
      </c>
      <c r="AB39" s="43">
        <f>SUMIF(Chengdu!$C:$C,'Summary &amp; Capacity'!$R39,Chengdu!AS:AS)</f>
        <v>0</v>
      </c>
      <c r="AC39" s="43">
        <f>SUMIF(Chengdu!$C:$C,'Summary &amp; Capacity'!$R39,Chengdu!AT:AT)</f>
        <v>0</v>
      </c>
      <c r="AD39" s="43">
        <f>SUMIF(Chengdu!$C:$C,'Summary &amp; Capacity'!$R39,Chengdu!AU:AU)</f>
        <v>0</v>
      </c>
      <c r="AE39" s="81">
        <f t="shared" ref="AE39" si="62">SUM(S39:AD39)</f>
        <v>0</v>
      </c>
      <c r="AG39" s="37" t="str">
        <f t="shared" ref="AG39" si="63">A39</f>
        <v>Z series</v>
      </c>
      <c r="AH39" s="43">
        <f>SUMIF(Tianjin!$C:$C,'Summary &amp; Capacity'!$R39,Tianjin!AJ:AJ)</f>
        <v>0</v>
      </c>
      <c r="AI39" s="43">
        <f>SUMIF(Tianjin!$C:$C,'Summary &amp; Capacity'!$R39,Tianjin!AK:AK)</f>
        <v>0</v>
      </c>
      <c r="AJ39" s="43">
        <f>SUMIF(Tianjin!$C:$C,'Summary &amp; Capacity'!$R39,Tianjin!AL:AL)</f>
        <v>0</v>
      </c>
      <c r="AK39" s="43">
        <f>SUMIF(Tianjin!$C:$C,'Summary &amp; Capacity'!$R39,Tianjin!AM:AM)</f>
        <v>0</v>
      </c>
      <c r="AL39" s="43">
        <f>SUMIF(Tianjin!$C:$C,'Summary &amp; Capacity'!$R39,Tianjin!AN:AN)</f>
        <v>0</v>
      </c>
      <c r="AM39" s="43">
        <f>SUMIF(Tianjin!$C:$C,'Summary &amp; Capacity'!$R39,Tianjin!AO:AO)</f>
        <v>126904.99928785073</v>
      </c>
      <c r="AN39" s="43">
        <f>SUMIF(Tianjin!$C:$C,'Summary &amp; Capacity'!$R39,Tianjin!AP:AP)</f>
        <v>75373.878364905278</v>
      </c>
      <c r="AO39" s="43">
        <f>SUMIF(Tianjin!$C:$C,'Summary &amp; Capacity'!$R39,Tianjin!AQ:AQ)</f>
        <v>75373.878364905278</v>
      </c>
      <c r="AP39" s="43">
        <f>SUMIF(Tianjin!$C:$C,'Summary &amp; Capacity'!$R39,Tianjin!AR:AR)</f>
        <v>75373.878364905278</v>
      </c>
      <c r="AQ39" s="43">
        <f>SUMIF(Tianjin!$C:$C,'Summary &amp; Capacity'!$R39,Tianjin!AS:AS)</f>
        <v>124341.2619285002</v>
      </c>
      <c r="AR39" s="43">
        <f>SUMIF(Tianjin!$C:$C,'Summary &amp; Capacity'!$R39,Tianjin!AT:AT)</f>
        <v>124341.2619285002</v>
      </c>
      <c r="AS39" s="43">
        <f>SUMIF(Tianjin!$C:$C,'Summary &amp; Capacity'!$R39,Tianjin!AU:AU)</f>
        <v>124341.2619285002</v>
      </c>
      <c r="AT39" s="81">
        <f t="shared" ref="AT39" si="64">SUM(AH39:AS39)</f>
        <v>726050.4201680671</v>
      </c>
    </row>
    <row r="40" spans="1:47" outlineLevel="1">
      <c r="A40" s="37" t="str">
        <f t="shared" si="48"/>
        <v>Alaska</v>
      </c>
      <c r="B40" s="37" t="str">
        <f t="shared" si="48"/>
        <v>ABC</v>
      </c>
      <c r="C40" s="37" t="str">
        <f t="shared" si="48"/>
        <v>CTU-CNC</v>
      </c>
      <c r="D40" s="86">
        <f t="shared" si="49"/>
        <v>220710.3873954365</v>
      </c>
      <c r="E40" s="86">
        <f t="shared" si="50"/>
        <v>331901.2804136753</v>
      </c>
      <c r="F40" s="86">
        <f t="shared" si="51"/>
        <v>231914.50223703517</v>
      </c>
      <c r="G40" s="86">
        <f t="shared" si="52"/>
        <v>89687.29698456623</v>
      </c>
      <c r="H40" s="86">
        <f t="shared" si="53"/>
        <v>89687.29698456623</v>
      </c>
      <c r="I40" s="86">
        <f t="shared" si="54"/>
        <v>89687.29698456623</v>
      </c>
      <c r="J40" s="86">
        <f t="shared" si="55"/>
        <v>88781.364691792842</v>
      </c>
      <c r="K40" s="86">
        <f t="shared" si="56"/>
        <v>88781.364691792842</v>
      </c>
      <c r="L40" s="86">
        <f t="shared" si="57"/>
        <v>88781.364691792842</v>
      </c>
      <c r="M40" s="86">
        <f t="shared" si="58"/>
        <v>87875.432399019439</v>
      </c>
      <c r="N40" s="86">
        <f t="shared" si="59"/>
        <v>87875.432399019439</v>
      </c>
      <c r="O40" s="86">
        <f t="shared" si="60"/>
        <v>87875.432399019439</v>
      </c>
      <c r="P40" s="81">
        <f t="shared" si="60"/>
        <v>1583558.4522722822</v>
      </c>
      <c r="Q40" s="83"/>
      <c r="R40" s="37" t="str">
        <f t="shared" ref="R40:R63" si="65">A40</f>
        <v>Alaska</v>
      </c>
      <c r="S40" s="43">
        <f>SUMIF(Chengdu!$C:$C,'Summary &amp; Capacity'!$R40,Chengdu!AJ:AJ)</f>
        <v>226871.25102407628</v>
      </c>
      <c r="T40" s="43">
        <f>SUMIF(Chengdu!$C:$C,'Summary &amp; Capacity'!$R40,Chengdu!AK:AK)</f>
        <v>341195.69993629318</v>
      </c>
      <c r="U40" s="43">
        <f>SUMIF(Chengdu!$C:$C,'Summary &amp; Capacity'!$R40,Chengdu!AL:AL)</f>
        <v>238391.11762506535</v>
      </c>
      <c r="V40" s="43">
        <f>SUMIF(Chengdu!$C:$C,'Summary &amp; Capacity'!$R40,Chengdu!AM:AM)</f>
        <v>92156.28979541939</v>
      </c>
      <c r="W40" s="43">
        <f>SUMIF(Chengdu!$C:$C,'Summary &amp; Capacity'!$R40,Chengdu!AN:AN)</f>
        <v>92156.28979541939</v>
      </c>
      <c r="X40" s="43">
        <f>SUMIF(Chengdu!$C:$C,'Summary &amp; Capacity'!$R40,Chengdu!AO:AO)</f>
        <v>92156.28979541939</v>
      </c>
      <c r="Y40" s="43">
        <f>SUMIF(Chengdu!$C:$C,'Summary &amp; Capacity'!$R40,Chengdu!AP:AP)</f>
        <v>91225.418181324247</v>
      </c>
      <c r="Z40" s="43">
        <f>SUMIF(Chengdu!$C:$C,'Summary &amp; Capacity'!$R40,Chengdu!AQ:AQ)</f>
        <v>91225.418181324247</v>
      </c>
      <c r="AA40" s="43">
        <f>SUMIF(Chengdu!$C:$C,'Summary &amp; Capacity'!$R40,Chengdu!AR:AR)</f>
        <v>91225.418181324247</v>
      </c>
      <c r="AB40" s="43">
        <f>SUMIF(Chengdu!$C:$C,'Summary &amp; Capacity'!$R40,Chengdu!AS:AS)</f>
        <v>90294.546567229088</v>
      </c>
      <c r="AC40" s="43">
        <f>SUMIF(Chengdu!$C:$C,'Summary &amp; Capacity'!$R40,Chengdu!AT:AT)</f>
        <v>90294.546567229088</v>
      </c>
      <c r="AD40" s="43">
        <f>SUMIF(Chengdu!$C:$C,'Summary &amp; Capacity'!$R40,Chengdu!AU:AU)</f>
        <v>90294.546567229088</v>
      </c>
      <c r="AE40" s="81">
        <f t="shared" ref="AE40:AE63" si="66">SUM(S40:AD40)</f>
        <v>1627486.8322173527</v>
      </c>
      <c r="AG40" s="37" t="str">
        <f t="shared" ref="AG40:AG63" si="67">A40</f>
        <v>Alaska</v>
      </c>
      <c r="AH40" s="43">
        <f>SUMIF(Tianjin!$C:$C,'Summary &amp; Capacity'!$R40,Tianjin!AJ:AJ)</f>
        <v>-6160.8636286397932</v>
      </c>
      <c r="AI40" s="43">
        <f>SUMIF(Tianjin!$C:$C,'Summary &amp; Capacity'!$R40,Tianjin!AK:AK)</f>
        <v>-9294.4195226178581</v>
      </c>
      <c r="AJ40" s="43">
        <f>SUMIF(Tianjin!$C:$C,'Summary &amp; Capacity'!$R40,Tianjin!AL:AL)</f>
        <v>-6476.6153880301936</v>
      </c>
      <c r="AK40" s="43">
        <f>SUMIF(Tianjin!$C:$C,'Summary &amp; Capacity'!$R40,Tianjin!AM:AM)</f>
        <v>-2468.9928108531544</v>
      </c>
      <c r="AL40" s="43">
        <f>SUMIF(Tianjin!$C:$C,'Summary &amp; Capacity'!$R40,Tianjin!AN:AN)</f>
        <v>-2468.9928108531544</v>
      </c>
      <c r="AM40" s="43">
        <f>SUMIF(Tianjin!$C:$C,'Summary &amp; Capacity'!$R40,Tianjin!AO:AO)</f>
        <v>-2468.9928108531544</v>
      </c>
      <c r="AN40" s="43">
        <f>SUMIF(Tianjin!$C:$C,'Summary &amp; Capacity'!$R40,Tianjin!AP:AP)</f>
        <v>-2444.0534895314054</v>
      </c>
      <c r="AO40" s="43">
        <f>SUMIF(Tianjin!$C:$C,'Summary &amp; Capacity'!$R40,Tianjin!AQ:AQ)</f>
        <v>-2444.0534895314054</v>
      </c>
      <c r="AP40" s="43">
        <f>SUMIF(Tianjin!$C:$C,'Summary &amp; Capacity'!$R40,Tianjin!AR:AR)</f>
        <v>-2444.0534895314054</v>
      </c>
      <c r="AQ40" s="43">
        <f>SUMIF(Tianjin!$C:$C,'Summary &amp; Capacity'!$R40,Tianjin!AS:AS)</f>
        <v>-2419.1141682096563</v>
      </c>
      <c r="AR40" s="43">
        <f>SUMIF(Tianjin!$C:$C,'Summary &amp; Capacity'!$R40,Tianjin!AT:AT)</f>
        <v>-2419.1141682096563</v>
      </c>
      <c r="AS40" s="43">
        <f>SUMIF(Tianjin!$C:$C,'Summary &amp; Capacity'!$R40,Tianjin!AU:AU)</f>
        <v>-2419.1141682096563</v>
      </c>
      <c r="AT40" s="81">
        <f t="shared" ref="AT40:AT63" si="68">SUM(AH40:AS40)</f>
        <v>-43928.37994507049</v>
      </c>
    </row>
    <row r="41" spans="1:47" outlineLevel="1">
      <c r="A41" s="37" t="str">
        <f t="shared" si="48"/>
        <v>B1</v>
      </c>
      <c r="B41" s="37" t="str">
        <f t="shared" si="48"/>
        <v>ABC</v>
      </c>
      <c r="C41" s="37" t="str">
        <f t="shared" si="48"/>
        <v>Shenzhen GP</v>
      </c>
      <c r="D41" s="86">
        <f t="shared" si="49"/>
        <v>0</v>
      </c>
      <c r="E41" s="86">
        <f t="shared" si="50"/>
        <v>0</v>
      </c>
      <c r="F41" s="86">
        <f t="shared" si="51"/>
        <v>0</v>
      </c>
      <c r="G41" s="86">
        <f t="shared" si="52"/>
        <v>0</v>
      </c>
      <c r="H41" s="86">
        <f t="shared" si="53"/>
        <v>0</v>
      </c>
      <c r="I41" s="86">
        <f t="shared" si="54"/>
        <v>0</v>
      </c>
      <c r="J41" s="86">
        <f t="shared" si="55"/>
        <v>0</v>
      </c>
      <c r="K41" s="86">
        <f t="shared" si="56"/>
        <v>0</v>
      </c>
      <c r="L41" s="86">
        <f t="shared" si="57"/>
        <v>0</v>
      </c>
      <c r="M41" s="86">
        <f t="shared" si="58"/>
        <v>0</v>
      </c>
      <c r="N41" s="86">
        <f t="shared" si="59"/>
        <v>0</v>
      </c>
      <c r="O41" s="86">
        <f t="shared" si="60"/>
        <v>0</v>
      </c>
      <c r="P41" s="81">
        <f t="shared" si="60"/>
        <v>0</v>
      </c>
      <c r="Q41" s="83"/>
      <c r="R41" s="37" t="str">
        <f t="shared" si="65"/>
        <v>B1</v>
      </c>
      <c r="S41" s="43">
        <f>SUMIF(Chengdu!$C:$C,'Summary &amp; Capacity'!$R41,Chengdu!AJ:AJ)</f>
        <v>0</v>
      </c>
      <c r="T41" s="43">
        <f>SUMIF(Chengdu!$C:$C,'Summary &amp; Capacity'!$R41,Chengdu!AK:AK)</f>
        <v>0</v>
      </c>
      <c r="U41" s="43">
        <f>SUMIF(Chengdu!$C:$C,'Summary &amp; Capacity'!$R41,Chengdu!AL:AL)</f>
        <v>0</v>
      </c>
      <c r="V41" s="43">
        <f>SUMIF(Chengdu!$C:$C,'Summary &amp; Capacity'!$R41,Chengdu!AM:AM)</f>
        <v>0</v>
      </c>
      <c r="W41" s="43">
        <f>SUMIF(Chengdu!$C:$C,'Summary &amp; Capacity'!$R41,Chengdu!AN:AN)</f>
        <v>0</v>
      </c>
      <c r="X41" s="43">
        <f>SUMIF(Chengdu!$C:$C,'Summary &amp; Capacity'!$R41,Chengdu!AO:AO)</f>
        <v>0</v>
      </c>
      <c r="Y41" s="43">
        <f>SUMIF(Chengdu!$C:$C,'Summary &amp; Capacity'!$R41,Chengdu!AP:AP)</f>
        <v>0</v>
      </c>
      <c r="Z41" s="43">
        <f>SUMIF(Chengdu!$C:$C,'Summary &amp; Capacity'!$R41,Chengdu!AQ:AQ)</f>
        <v>0</v>
      </c>
      <c r="AA41" s="43">
        <f>SUMIF(Chengdu!$C:$C,'Summary &amp; Capacity'!$R41,Chengdu!AR:AR)</f>
        <v>0</v>
      </c>
      <c r="AB41" s="43">
        <f>SUMIF(Chengdu!$C:$C,'Summary &amp; Capacity'!$R41,Chengdu!AS:AS)</f>
        <v>0</v>
      </c>
      <c r="AC41" s="43">
        <f>SUMIF(Chengdu!$C:$C,'Summary &amp; Capacity'!$R41,Chengdu!AT:AT)</f>
        <v>0</v>
      </c>
      <c r="AD41" s="43">
        <f>SUMIF(Chengdu!$C:$C,'Summary &amp; Capacity'!$R41,Chengdu!AU:AU)</f>
        <v>0</v>
      </c>
      <c r="AE41" s="81">
        <f t="shared" si="66"/>
        <v>0</v>
      </c>
      <c r="AG41" s="37" t="str">
        <f t="shared" si="67"/>
        <v>B1</v>
      </c>
      <c r="AH41" s="43">
        <f>SUMIF(Tianjin!$C:$C,'Summary &amp; Capacity'!$R41,Tianjin!AJ:AJ)</f>
        <v>0</v>
      </c>
      <c r="AI41" s="43">
        <f>SUMIF(Tianjin!$C:$C,'Summary &amp; Capacity'!$R41,Tianjin!AK:AK)</f>
        <v>0</v>
      </c>
      <c r="AJ41" s="43">
        <f>SUMIF(Tianjin!$C:$C,'Summary &amp; Capacity'!$R41,Tianjin!AL:AL)</f>
        <v>0</v>
      </c>
      <c r="AK41" s="43">
        <f>SUMIF(Tianjin!$C:$C,'Summary &amp; Capacity'!$R41,Tianjin!AM:AM)</f>
        <v>0</v>
      </c>
      <c r="AL41" s="43">
        <f>SUMIF(Tianjin!$C:$C,'Summary &amp; Capacity'!$R41,Tianjin!AN:AN)</f>
        <v>0</v>
      </c>
      <c r="AM41" s="43">
        <f>SUMIF(Tianjin!$C:$C,'Summary &amp; Capacity'!$R41,Tianjin!AO:AO)</f>
        <v>0</v>
      </c>
      <c r="AN41" s="43">
        <f>SUMIF(Tianjin!$C:$C,'Summary &amp; Capacity'!$R41,Tianjin!AP:AP)</f>
        <v>0</v>
      </c>
      <c r="AO41" s="43">
        <f>SUMIF(Tianjin!$C:$C,'Summary &amp; Capacity'!$R41,Tianjin!AQ:AQ)</f>
        <v>0</v>
      </c>
      <c r="AP41" s="43">
        <f>SUMIF(Tianjin!$C:$C,'Summary &amp; Capacity'!$R41,Tianjin!AR:AR)</f>
        <v>0</v>
      </c>
      <c r="AQ41" s="43">
        <f>SUMIF(Tianjin!$C:$C,'Summary &amp; Capacity'!$R41,Tianjin!AS:AS)</f>
        <v>0</v>
      </c>
      <c r="AR41" s="43">
        <f>SUMIF(Tianjin!$C:$C,'Summary &amp; Capacity'!$R41,Tianjin!AT:AT)</f>
        <v>0</v>
      </c>
      <c r="AS41" s="43">
        <f>SUMIF(Tianjin!$C:$C,'Summary &amp; Capacity'!$R41,Tianjin!AU:AU)</f>
        <v>0</v>
      </c>
      <c r="AT41" s="81">
        <f t="shared" si="68"/>
        <v>0</v>
      </c>
    </row>
    <row r="42" spans="1:47" outlineLevel="1">
      <c r="A42" s="37" t="str">
        <f t="shared" si="48"/>
        <v>B24</v>
      </c>
      <c r="B42" s="37" t="str">
        <f t="shared" si="48"/>
        <v>ABC</v>
      </c>
      <c r="C42" s="37" t="str">
        <f t="shared" si="48"/>
        <v>Shenzhen GP</v>
      </c>
      <c r="D42" s="86">
        <f t="shared" si="49"/>
        <v>9685.8767306470581</v>
      </c>
      <c r="E42" s="86">
        <f t="shared" si="50"/>
        <v>7453.8441585882356</v>
      </c>
      <c r="F42" s="86">
        <f t="shared" si="51"/>
        <v>8195.5657517647032</v>
      </c>
      <c r="G42" s="86">
        <f t="shared" si="52"/>
        <v>6475.3472420168064</v>
      </c>
      <c r="H42" s="86">
        <f t="shared" si="53"/>
        <v>8633.7963226890752</v>
      </c>
      <c r="I42" s="86">
        <f t="shared" si="54"/>
        <v>8633.7963226890752</v>
      </c>
      <c r="J42" s="86">
        <f t="shared" si="55"/>
        <v>8546.5862588235286</v>
      </c>
      <c r="K42" s="86">
        <f t="shared" si="56"/>
        <v>8546.5862588235286</v>
      </c>
      <c r="L42" s="86">
        <f t="shared" si="57"/>
        <v>8546.5862588235286</v>
      </c>
      <c r="M42" s="86">
        <f t="shared" si="58"/>
        <v>8459.3761949579821</v>
      </c>
      <c r="N42" s="86">
        <f t="shared" si="59"/>
        <v>8459.3761949579821</v>
      </c>
      <c r="O42" s="86">
        <f t="shared" si="60"/>
        <v>8459.3761949579821</v>
      </c>
      <c r="P42" s="81">
        <f t="shared" si="60"/>
        <v>100096.11388973948</v>
      </c>
      <c r="Q42" s="83"/>
      <c r="R42" s="37" t="str">
        <f t="shared" si="65"/>
        <v>B24</v>
      </c>
      <c r="S42" s="43">
        <f>SUMIF(Chengdu!$C:$C,'Summary &amp; Capacity'!$R42,Chengdu!AJ:AJ)</f>
        <v>0</v>
      </c>
      <c r="T42" s="43">
        <f>SUMIF(Chengdu!$C:$C,'Summary &amp; Capacity'!$R42,Chengdu!AK:AK)</f>
        <v>0</v>
      </c>
      <c r="U42" s="43">
        <f>SUMIF(Chengdu!$C:$C,'Summary &amp; Capacity'!$R42,Chengdu!AL:AL)</f>
        <v>0</v>
      </c>
      <c r="V42" s="43">
        <f>SUMIF(Chengdu!$C:$C,'Summary &amp; Capacity'!$R42,Chengdu!AM:AM)</f>
        <v>0</v>
      </c>
      <c r="W42" s="43">
        <f>SUMIF(Chengdu!$C:$C,'Summary &amp; Capacity'!$R42,Chengdu!AN:AN)</f>
        <v>0</v>
      </c>
      <c r="X42" s="43">
        <f>SUMIF(Chengdu!$C:$C,'Summary &amp; Capacity'!$R42,Chengdu!AO:AO)</f>
        <v>0</v>
      </c>
      <c r="Y42" s="43">
        <f>SUMIF(Chengdu!$C:$C,'Summary &amp; Capacity'!$R42,Chengdu!AP:AP)</f>
        <v>0</v>
      </c>
      <c r="Z42" s="43">
        <f>SUMIF(Chengdu!$C:$C,'Summary &amp; Capacity'!$R42,Chengdu!AQ:AQ)</f>
        <v>0</v>
      </c>
      <c r="AA42" s="43">
        <f>SUMIF(Chengdu!$C:$C,'Summary &amp; Capacity'!$R42,Chengdu!AR:AR)</f>
        <v>0</v>
      </c>
      <c r="AB42" s="43">
        <f>SUMIF(Chengdu!$C:$C,'Summary &amp; Capacity'!$R42,Chengdu!AS:AS)</f>
        <v>0</v>
      </c>
      <c r="AC42" s="43">
        <f>SUMIF(Chengdu!$C:$C,'Summary &amp; Capacity'!$R42,Chengdu!AT:AT)</f>
        <v>0</v>
      </c>
      <c r="AD42" s="43">
        <f>SUMIF(Chengdu!$C:$C,'Summary &amp; Capacity'!$R42,Chengdu!AU:AU)</f>
        <v>0</v>
      </c>
      <c r="AE42" s="81">
        <f t="shared" si="66"/>
        <v>0</v>
      </c>
      <c r="AG42" s="37" t="str">
        <f t="shared" si="67"/>
        <v>B24</v>
      </c>
      <c r="AH42" s="43">
        <f>SUMIF(Tianjin!$C:$C,'Summary &amp; Capacity'!$R42,Tianjin!AJ:AJ)</f>
        <v>9685.8767306470581</v>
      </c>
      <c r="AI42" s="43">
        <f>SUMIF(Tianjin!$C:$C,'Summary &amp; Capacity'!$R42,Tianjin!AK:AK)</f>
        <v>7453.8441585882356</v>
      </c>
      <c r="AJ42" s="43">
        <f>SUMIF(Tianjin!$C:$C,'Summary &amp; Capacity'!$R42,Tianjin!AL:AL)</f>
        <v>8195.5657517647032</v>
      </c>
      <c r="AK42" s="43">
        <f>SUMIF(Tianjin!$C:$C,'Summary &amp; Capacity'!$R42,Tianjin!AM:AM)</f>
        <v>6475.3472420168064</v>
      </c>
      <c r="AL42" s="43">
        <f>SUMIF(Tianjin!$C:$C,'Summary &amp; Capacity'!$R42,Tianjin!AN:AN)</f>
        <v>8633.7963226890752</v>
      </c>
      <c r="AM42" s="43">
        <f>SUMIF(Tianjin!$C:$C,'Summary &amp; Capacity'!$R42,Tianjin!AO:AO)</f>
        <v>8633.7963226890752</v>
      </c>
      <c r="AN42" s="43">
        <f>SUMIF(Tianjin!$C:$C,'Summary &amp; Capacity'!$R42,Tianjin!AP:AP)</f>
        <v>8546.5862588235286</v>
      </c>
      <c r="AO42" s="43">
        <f>SUMIF(Tianjin!$C:$C,'Summary &amp; Capacity'!$R42,Tianjin!AQ:AQ)</f>
        <v>8546.5862588235286</v>
      </c>
      <c r="AP42" s="43">
        <f>SUMIF(Tianjin!$C:$C,'Summary &amp; Capacity'!$R42,Tianjin!AR:AR)</f>
        <v>8546.5862588235286</v>
      </c>
      <c r="AQ42" s="43">
        <f>SUMIF(Tianjin!$C:$C,'Summary &amp; Capacity'!$R42,Tianjin!AS:AS)</f>
        <v>8459.3761949579821</v>
      </c>
      <c r="AR42" s="43">
        <f>SUMIF(Tianjin!$C:$C,'Summary &amp; Capacity'!$R42,Tianjin!AT:AT)</f>
        <v>8459.3761949579821</v>
      </c>
      <c r="AS42" s="43">
        <f>SUMIF(Tianjin!$C:$C,'Summary &amp; Capacity'!$R42,Tianjin!AU:AU)</f>
        <v>8459.3761949579821</v>
      </c>
      <c r="AT42" s="81">
        <f t="shared" si="68"/>
        <v>100096.11388973948</v>
      </c>
    </row>
    <row r="43" spans="1:47" outlineLevel="1">
      <c r="A43" s="37" t="str">
        <f t="shared" si="48"/>
        <v>Bahamut</v>
      </c>
      <c r="B43" s="37" t="str">
        <f t="shared" si="48"/>
        <v>Sony</v>
      </c>
      <c r="C43" s="37" t="str">
        <f t="shared" si="48"/>
        <v>WGT</v>
      </c>
      <c r="D43" s="86">
        <f t="shared" si="49"/>
        <v>30.149551345962116</v>
      </c>
      <c r="E43" s="86">
        <f t="shared" si="50"/>
        <v>30.149551345962116</v>
      </c>
      <c r="F43" s="86">
        <f t="shared" si="51"/>
        <v>30.149551345962116</v>
      </c>
      <c r="G43" s="86">
        <f t="shared" si="52"/>
        <v>0</v>
      </c>
      <c r="H43" s="86">
        <f t="shared" si="53"/>
        <v>0</v>
      </c>
      <c r="I43" s="86">
        <f t="shared" si="54"/>
        <v>0</v>
      </c>
      <c r="J43" s="86">
        <f t="shared" si="55"/>
        <v>0</v>
      </c>
      <c r="K43" s="86">
        <f t="shared" si="56"/>
        <v>0</v>
      </c>
      <c r="L43" s="86">
        <f t="shared" si="57"/>
        <v>0</v>
      </c>
      <c r="M43" s="86">
        <f t="shared" si="58"/>
        <v>10386.773754457336</v>
      </c>
      <c r="N43" s="86">
        <f t="shared" si="59"/>
        <v>11361.275995925635</v>
      </c>
      <c r="O43" s="86">
        <f t="shared" si="60"/>
        <v>7806.419092169911</v>
      </c>
      <c r="P43" s="81">
        <f t="shared" si="60"/>
        <v>29644.917496590766</v>
      </c>
      <c r="Q43" s="83"/>
      <c r="R43" s="37" t="str">
        <f t="shared" si="65"/>
        <v>Bahamut</v>
      </c>
      <c r="S43" s="43">
        <f>SUMIF(Chengdu!$C:$C,'Summary &amp; Capacity'!$R43,Chengdu!AJ:AJ)</f>
        <v>0</v>
      </c>
      <c r="T43" s="43">
        <f>SUMIF(Chengdu!$C:$C,'Summary &amp; Capacity'!$R43,Chengdu!AK:AK)</f>
        <v>0</v>
      </c>
      <c r="U43" s="43">
        <f>SUMIF(Chengdu!$C:$C,'Summary &amp; Capacity'!$R43,Chengdu!AL:AL)</f>
        <v>0</v>
      </c>
      <c r="V43" s="43">
        <f>SUMIF(Chengdu!$C:$C,'Summary &amp; Capacity'!$R43,Chengdu!AM:AM)</f>
        <v>0</v>
      </c>
      <c r="W43" s="43">
        <f>SUMIF(Chengdu!$C:$C,'Summary &amp; Capacity'!$R43,Chengdu!AN:AN)</f>
        <v>0</v>
      </c>
      <c r="X43" s="43">
        <f>SUMIF(Chengdu!$C:$C,'Summary &amp; Capacity'!$R43,Chengdu!AO:AO)</f>
        <v>0</v>
      </c>
      <c r="Y43" s="43">
        <f>SUMIF(Chengdu!$C:$C,'Summary &amp; Capacity'!$R43,Chengdu!AP:AP)</f>
        <v>0</v>
      </c>
      <c r="Z43" s="43">
        <f>SUMIF(Chengdu!$C:$C,'Summary &amp; Capacity'!$R43,Chengdu!AQ:AQ)</f>
        <v>0</v>
      </c>
      <c r="AA43" s="43">
        <f>SUMIF(Chengdu!$C:$C,'Summary &amp; Capacity'!$R43,Chengdu!AR:AR)</f>
        <v>0</v>
      </c>
      <c r="AB43" s="43">
        <f>SUMIF(Chengdu!$C:$C,'Summary &amp; Capacity'!$R43,Chengdu!AS:AS)</f>
        <v>0</v>
      </c>
      <c r="AC43" s="43">
        <f>SUMIF(Chengdu!$C:$C,'Summary &amp; Capacity'!$R43,Chengdu!AT:AT)</f>
        <v>0</v>
      </c>
      <c r="AD43" s="43">
        <f>SUMIF(Chengdu!$C:$C,'Summary &amp; Capacity'!$R43,Chengdu!AU:AU)</f>
        <v>0</v>
      </c>
      <c r="AE43" s="81">
        <f t="shared" si="66"/>
        <v>0</v>
      </c>
      <c r="AG43" s="37" t="str">
        <f t="shared" si="67"/>
        <v>Bahamut</v>
      </c>
      <c r="AH43" s="43">
        <f>SUMIF(Tianjin!$C:$C,'Summary &amp; Capacity'!$R43,Tianjin!AJ:AJ)</f>
        <v>30.149551345962116</v>
      </c>
      <c r="AI43" s="43">
        <f>SUMIF(Tianjin!$C:$C,'Summary &amp; Capacity'!$R43,Tianjin!AK:AK)</f>
        <v>30.149551345962116</v>
      </c>
      <c r="AJ43" s="43">
        <f>SUMIF(Tianjin!$C:$C,'Summary &amp; Capacity'!$R43,Tianjin!AL:AL)</f>
        <v>30.149551345962116</v>
      </c>
      <c r="AK43" s="43">
        <f>SUMIF(Tianjin!$C:$C,'Summary &amp; Capacity'!$R43,Tianjin!AM:AM)</f>
        <v>0</v>
      </c>
      <c r="AL43" s="43">
        <f>SUMIF(Tianjin!$C:$C,'Summary &amp; Capacity'!$R43,Tianjin!AN:AN)</f>
        <v>0</v>
      </c>
      <c r="AM43" s="43">
        <f>SUMIF(Tianjin!$C:$C,'Summary &amp; Capacity'!$R43,Tianjin!AO:AO)</f>
        <v>0</v>
      </c>
      <c r="AN43" s="43">
        <f>SUMIF(Tianjin!$C:$C,'Summary &amp; Capacity'!$R43,Tianjin!AP:AP)</f>
        <v>0</v>
      </c>
      <c r="AO43" s="43">
        <f>SUMIF(Tianjin!$C:$C,'Summary &amp; Capacity'!$R43,Tianjin!AQ:AQ)</f>
        <v>0</v>
      </c>
      <c r="AP43" s="43">
        <f>SUMIF(Tianjin!$C:$C,'Summary &amp; Capacity'!$R43,Tianjin!AR:AR)</f>
        <v>0</v>
      </c>
      <c r="AQ43" s="43">
        <f>SUMIF(Tianjin!$C:$C,'Summary &amp; Capacity'!$R43,Tianjin!AS:AS)</f>
        <v>10386.773754457336</v>
      </c>
      <c r="AR43" s="43">
        <f>SUMIF(Tianjin!$C:$C,'Summary &amp; Capacity'!$R43,Tianjin!AT:AT)</f>
        <v>11361.275995925635</v>
      </c>
      <c r="AS43" s="43">
        <f>SUMIF(Tianjin!$C:$C,'Summary &amp; Capacity'!$R43,Tianjin!AU:AU)</f>
        <v>7806.419092169911</v>
      </c>
      <c r="AT43" s="81">
        <f t="shared" si="68"/>
        <v>29644.917496590766</v>
      </c>
    </row>
    <row r="44" spans="1:47" outlineLevel="1">
      <c r="A44" s="37" t="str">
        <f t="shared" si="48"/>
        <v>C11</v>
      </c>
      <c r="B44" s="37" t="str">
        <f t="shared" si="48"/>
        <v>ABC</v>
      </c>
      <c r="C44" s="37" t="str">
        <f t="shared" si="48"/>
        <v>WGT</v>
      </c>
      <c r="D44" s="86">
        <f t="shared" si="49"/>
        <v>51776.010021684946</v>
      </c>
      <c r="E44" s="86">
        <f t="shared" si="50"/>
        <v>51967.685794366902</v>
      </c>
      <c r="F44" s="86">
        <f t="shared" si="51"/>
        <v>51967.685794366902</v>
      </c>
      <c r="G44" s="86">
        <f t="shared" si="52"/>
        <v>51448.008936423234</v>
      </c>
      <c r="H44" s="86">
        <f t="shared" si="53"/>
        <v>51448.008936423234</v>
      </c>
      <c r="I44" s="86">
        <f t="shared" si="54"/>
        <v>51448.008936423234</v>
      </c>
      <c r="J44" s="86">
        <f t="shared" si="55"/>
        <v>50928.332078479551</v>
      </c>
      <c r="K44" s="86">
        <f t="shared" si="56"/>
        <v>50928.332078479551</v>
      </c>
      <c r="L44" s="86">
        <f t="shared" si="57"/>
        <v>50928.332078479551</v>
      </c>
      <c r="M44" s="86">
        <f t="shared" si="58"/>
        <v>50408.655220535889</v>
      </c>
      <c r="N44" s="86">
        <f t="shared" si="59"/>
        <v>50408.655220535889</v>
      </c>
      <c r="O44" s="86">
        <f t="shared" si="60"/>
        <v>28008.087565191927</v>
      </c>
      <c r="P44" s="81">
        <f t="shared" si="60"/>
        <v>591665.80266139086</v>
      </c>
      <c r="Q44" s="83"/>
      <c r="R44" s="37" t="str">
        <f t="shared" si="65"/>
        <v>C11</v>
      </c>
      <c r="S44" s="43">
        <f>SUMIF(Chengdu!$C:$C,'Summary &amp; Capacity'!$R44,Chengdu!AJ:AJ)</f>
        <v>0</v>
      </c>
      <c r="T44" s="43">
        <f>SUMIF(Chengdu!$C:$C,'Summary &amp; Capacity'!$R44,Chengdu!AK:AK)</f>
        <v>0</v>
      </c>
      <c r="U44" s="43">
        <f>SUMIF(Chengdu!$C:$C,'Summary &amp; Capacity'!$R44,Chengdu!AL:AL)</f>
        <v>0</v>
      </c>
      <c r="V44" s="43">
        <f>SUMIF(Chengdu!$C:$C,'Summary &amp; Capacity'!$R44,Chengdu!AM:AM)</f>
        <v>0</v>
      </c>
      <c r="W44" s="43">
        <f>SUMIF(Chengdu!$C:$C,'Summary &amp; Capacity'!$R44,Chengdu!AN:AN)</f>
        <v>0</v>
      </c>
      <c r="X44" s="43">
        <f>SUMIF(Chengdu!$C:$C,'Summary &amp; Capacity'!$R44,Chengdu!AO:AO)</f>
        <v>0</v>
      </c>
      <c r="Y44" s="43">
        <f>SUMIF(Chengdu!$C:$C,'Summary &amp; Capacity'!$R44,Chengdu!AP:AP)</f>
        <v>0</v>
      </c>
      <c r="Z44" s="43">
        <f>SUMIF(Chengdu!$C:$C,'Summary &amp; Capacity'!$R44,Chengdu!AQ:AQ)</f>
        <v>0</v>
      </c>
      <c r="AA44" s="43">
        <f>SUMIF(Chengdu!$C:$C,'Summary &amp; Capacity'!$R44,Chengdu!AR:AR)</f>
        <v>0</v>
      </c>
      <c r="AB44" s="43">
        <f>SUMIF(Chengdu!$C:$C,'Summary &amp; Capacity'!$R44,Chengdu!AS:AS)</f>
        <v>0</v>
      </c>
      <c r="AC44" s="43">
        <f>SUMIF(Chengdu!$C:$C,'Summary &amp; Capacity'!$R44,Chengdu!AT:AT)</f>
        <v>0</v>
      </c>
      <c r="AD44" s="43">
        <f>SUMIF(Chengdu!$C:$C,'Summary &amp; Capacity'!$R44,Chengdu!AU:AU)</f>
        <v>0</v>
      </c>
      <c r="AE44" s="81">
        <f t="shared" si="66"/>
        <v>0</v>
      </c>
      <c r="AG44" s="37" t="str">
        <f t="shared" si="67"/>
        <v>C11</v>
      </c>
      <c r="AH44" s="43">
        <f>SUMIF(Tianjin!$C:$C,'Summary &amp; Capacity'!$R44,Tianjin!AJ:AJ)</f>
        <v>51776.010021684946</v>
      </c>
      <c r="AI44" s="43">
        <f>SUMIF(Tianjin!$C:$C,'Summary &amp; Capacity'!$R44,Tianjin!AK:AK)</f>
        <v>51967.685794366902</v>
      </c>
      <c r="AJ44" s="43">
        <f>SUMIF(Tianjin!$C:$C,'Summary &amp; Capacity'!$R44,Tianjin!AL:AL)</f>
        <v>51967.685794366902</v>
      </c>
      <c r="AK44" s="43">
        <f>SUMIF(Tianjin!$C:$C,'Summary &amp; Capacity'!$R44,Tianjin!AM:AM)</f>
        <v>51448.008936423234</v>
      </c>
      <c r="AL44" s="43">
        <f>SUMIF(Tianjin!$C:$C,'Summary &amp; Capacity'!$R44,Tianjin!AN:AN)</f>
        <v>51448.008936423234</v>
      </c>
      <c r="AM44" s="43">
        <f>SUMIF(Tianjin!$C:$C,'Summary &amp; Capacity'!$R44,Tianjin!AO:AO)</f>
        <v>51448.008936423234</v>
      </c>
      <c r="AN44" s="43">
        <f>SUMIF(Tianjin!$C:$C,'Summary &amp; Capacity'!$R44,Tianjin!AP:AP)</f>
        <v>50928.332078479551</v>
      </c>
      <c r="AO44" s="43">
        <f>SUMIF(Tianjin!$C:$C,'Summary &amp; Capacity'!$R44,Tianjin!AQ:AQ)</f>
        <v>50928.332078479551</v>
      </c>
      <c r="AP44" s="43">
        <f>SUMIF(Tianjin!$C:$C,'Summary &amp; Capacity'!$R44,Tianjin!AR:AR)</f>
        <v>50928.332078479551</v>
      </c>
      <c r="AQ44" s="43">
        <f>SUMIF(Tianjin!$C:$C,'Summary &amp; Capacity'!$R44,Tianjin!AS:AS)</f>
        <v>50408.655220535889</v>
      </c>
      <c r="AR44" s="43">
        <f>SUMIF(Tianjin!$C:$C,'Summary &amp; Capacity'!$R44,Tianjin!AT:AT)</f>
        <v>50408.655220535889</v>
      </c>
      <c r="AS44" s="43">
        <f>SUMIF(Tianjin!$C:$C,'Summary &amp; Capacity'!$R44,Tianjin!AU:AU)</f>
        <v>28008.087565191927</v>
      </c>
      <c r="AT44" s="81">
        <f t="shared" si="68"/>
        <v>591665.80266139086</v>
      </c>
    </row>
    <row r="45" spans="1:47" outlineLevel="1">
      <c r="A45" s="37" t="str">
        <f t="shared" si="48"/>
        <v>Cortes(2.5)</v>
      </c>
      <c r="B45" s="37" t="str">
        <f t="shared" si="48"/>
        <v>PMI</v>
      </c>
      <c r="C45" s="37" t="str">
        <f t="shared" si="48"/>
        <v>WGT</v>
      </c>
      <c r="D45" s="86">
        <f t="shared" si="49"/>
        <v>6254.4751935266904</v>
      </c>
      <c r="E45" s="86">
        <f t="shared" si="50"/>
        <v>6254.4751935266904</v>
      </c>
      <c r="F45" s="86">
        <f t="shared" si="51"/>
        <v>6254.4751935266904</v>
      </c>
      <c r="G45" s="86">
        <f t="shared" si="52"/>
        <v>6191.9304415914221</v>
      </c>
      <c r="H45" s="86">
        <f t="shared" si="53"/>
        <v>6191.9304415914221</v>
      </c>
      <c r="I45" s="86">
        <f t="shared" si="54"/>
        <v>6191.9304415914221</v>
      </c>
      <c r="J45" s="86">
        <f t="shared" si="55"/>
        <v>6129.3856896561556</v>
      </c>
      <c r="K45" s="86">
        <f t="shared" si="56"/>
        <v>6129.3856896561556</v>
      </c>
      <c r="L45" s="86">
        <f t="shared" si="57"/>
        <v>6129.3856896561556</v>
      </c>
      <c r="M45" s="86">
        <f t="shared" si="58"/>
        <v>6066.8409377208882</v>
      </c>
      <c r="N45" s="86">
        <f t="shared" si="59"/>
        <v>6066.8409377208882</v>
      </c>
      <c r="O45" s="86">
        <f t="shared" si="60"/>
        <v>6066.8409377208882</v>
      </c>
      <c r="P45" s="81">
        <f t="shared" si="60"/>
        <v>73927.896787485472</v>
      </c>
      <c r="Q45" s="83"/>
      <c r="R45" s="37" t="str">
        <f t="shared" si="65"/>
        <v>Cortes(2.5)</v>
      </c>
      <c r="S45" s="43">
        <f>SUMIF(Chengdu!$C:$C,'Summary &amp; Capacity'!$R45,Chengdu!AJ:AJ)</f>
        <v>0</v>
      </c>
      <c r="T45" s="43">
        <f>SUMIF(Chengdu!$C:$C,'Summary &amp; Capacity'!$R45,Chengdu!AK:AK)</f>
        <v>0</v>
      </c>
      <c r="U45" s="43">
        <f>SUMIF(Chengdu!$C:$C,'Summary &amp; Capacity'!$R45,Chengdu!AL:AL)</f>
        <v>0</v>
      </c>
      <c r="V45" s="43">
        <f>SUMIF(Chengdu!$C:$C,'Summary &amp; Capacity'!$R45,Chengdu!AM:AM)</f>
        <v>0</v>
      </c>
      <c r="W45" s="43">
        <f>SUMIF(Chengdu!$C:$C,'Summary &amp; Capacity'!$R45,Chengdu!AN:AN)</f>
        <v>0</v>
      </c>
      <c r="X45" s="43">
        <f>SUMIF(Chengdu!$C:$C,'Summary &amp; Capacity'!$R45,Chengdu!AO:AO)</f>
        <v>0</v>
      </c>
      <c r="Y45" s="43">
        <f>SUMIF(Chengdu!$C:$C,'Summary &amp; Capacity'!$R45,Chengdu!AP:AP)</f>
        <v>0</v>
      </c>
      <c r="Z45" s="43">
        <f>SUMIF(Chengdu!$C:$C,'Summary &amp; Capacity'!$R45,Chengdu!AQ:AQ)</f>
        <v>0</v>
      </c>
      <c r="AA45" s="43">
        <f>SUMIF(Chengdu!$C:$C,'Summary &amp; Capacity'!$R45,Chengdu!AR:AR)</f>
        <v>0</v>
      </c>
      <c r="AB45" s="43">
        <f>SUMIF(Chengdu!$C:$C,'Summary &amp; Capacity'!$R45,Chengdu!AS:AS)</f>
        <v>0</v>
      </c>
      <c r="AC45" s="43">
        <f>SUMIF(Chengdu!$C:$C,'Summary &amp; Capacity'!$R45,Chengdu!AT:AT)</f>
        <v>0</v>
      </c>
      <c r="AD45" s="43">
        <f>SUMIF(Chengdu!$C:$C,'Summary &amp; Capacity'!$R45,Chengdu!AU:AU)</f>
        <v>0</v>
      </c>
      <c r="AE45" s="81">
        <f t="shared" si="66"/>
        <v>0</v>
      </c>
      <c r="AG45" s="37" t="str">
        <f t="shared" si="67"/>
        <v>Cortes(2.5)</v>
      </c>
      <c r="AH45" s="43">
        <f>SUMIF(Tianjin!$C:$C,'Summary &amp; Capacity'!$R45,Tianjin!AJ:AJ)</f>
        <v>6254.4751935266904</v>
      </c>
      <c r="AI45" s="43">
        <f>SUMIF(Tianjin!$C:$C,'Summary &amp; Capacity'!$R45,Tianjin!AK:AK)</f>
        <v>6254.4751935266904</v>
      </c>
      <c r="AJ45" s="43">
        <f>SUMIF(Tianjin!$C:$C,'Summary &amp; Capacity'!$R45,Tianjin!AL:AL)</f>
        <v>6254.4751935266904</v>
      </c>
      <c r="AK45" s="43">
        <f>SUMIF(Tianjin!$C:$C,'Summary &amp; Capacity'!$R45,Tianjin!AM:AM)</f>
        <v>6191.9304415914221</v>
      </c>
      <c r="AL45" s="43">
        <f>SUMIF(Tianjin!$C:$C,'Summary &amp; Capacity'!$R45,Tianjin!AN:AN)</f>
        <v>6191.9304415914221</v>
      </c>
      <c r="AM45" s="43">
        <f>SUMIF(Tianjin!$C:$C,'Summary &amp; Capacity'!$R45,Tianjin!AO:AO)</f>
        <v>6191.9304415914221</v>
      </c>
      <c r="AN45" s="43">
        <f>SUMIF(Tianjin!$C:$C,'Summary &amp; Capacity'!$R45,Tianjin!AP:AP)</f>
        <v>6129.3856896561556</v>
      </c>
      <c r="AO45" s="43">
        <f>SUMIF(Tianjin!$C:$C,'Summary &amp; Capacity'!$R45,Tianjin!AQ:AQ)</f>
        <v>6129.3856896561556</v>
      </c>
      <c r="AP45" s="43">
        <f>SUMIF(Tianjin!$C:$C,'Summary &amp; Capacity'!$R45,Tianjin!AR:AR)</f>
        <v>6129.3856896561556</v>
      </c>
      <c r="AQ45" s="43">
        <f>SUMIF(Tianjin!$C:$C,'Summary &amp; Capacity'!$R45,Tianjin!AS:AS)</f>
        <v>6066.8409377208882</v>
      </c>
      <c r="AR45" s="43">
        <f>SUMIF(Tianjin!$C:$C,'Summary &amp; Capacity'!$R45,Tianjin!AT:AT)</f>
        <v>6066.8409377208882</v>
      </c>
      <c r="AS45" s="43">
        <f>SUMIF(Tianjin!$C:$C,'Summary &amp; Capacity'!$R45,Tianjin!AU:AU)</f>
        <v>6066.8409377208882</v>
      </c>
      <c r="AT45" s="81">
        <f t="shared" si="68"/>
        <v>73927.896787485472</v>
      </c>
    </row>
    <row r="46" spans="1:47" outlineLevel="1">
      <c r="A46" s="37" t="str">
        <f t="shared" si="48"/>
        <v>Crestron</v>
      </c>
      <c r="B46" s="37" t="str">
        <f t="shared" si="48"/>
        <v>Potential</v>
      </c>
      <c r="C46" s="37" t="str">
        <f t="shared" si="48"/>
        <v>Jabil MX</v>
      </c>
      <c r="D46" s="86">
        <f t="shared" si="49"/>
        <v>0</v>
      </c>
      <c r="E46" s="86">
        <f t="shared" si="50"/>
        <v>0</v>
      </c>
      <c r="F46" s="86">
        <f t="shared" si="51"/>
        <v>0</v>
      </c>
      <c r="G46" s="86">
        <f t="shared" si="52"/>
        <v>0</v>
      </c>
      <c r="H46" s="86">
        <f t="shared" si="53"/>
        <v>0</v>
      </c>
      <c r="I46" s="86">
        <f t="shared" si="54"/>
        <v>0</v>
      </c>
      <c r="J46" s="86">
        <f t="shared" si="55"/>
        <v>0</v>
      </c>
      <c r="K46" s="86">
        <f t="shared" si="56"/>
        <v>0</v>
      </c>
      <c r="L46" s="86">
        <f t="shared" si="57"/>
        <v>0</v>
      </c>
      <c r="M46" s="86">
        <f t="shared" si="58"/>
        <v>0</v>
      </c>
      <c r="N46" s="86">
        <f t="shared" si="59"/>
        <v>0</v>
      </c>
      <c r="O46" s="86">
        <f t="shared" si="60"/>
        <v>0</v>
      </c>
      <c r="P46" s="81">
        <f t="shared" si="60"/>
        <v>0</v>
      </c>
      <c r="Q46" s="83"/>
      <c r="R46" s="37" t="str">
        <f t="shared" si="65"/>
        <v>Crestron</v>
      </c>
      <c r="S46" s="43">
        <f>SUMIF(Chengdu!$C:$C,'Summary &amp; Capacity'!$R46,Chengdu!AJ:AJ)</f>
        <v>0</v>
      </c>
      <c r="T46" s="43">
        <f>SUMIF(Chengdu!$C:$C,'Summary &amp; Capacity'!$R46,Chengdu!AK:AK)</f>
        <v>0</v>
      </c>
      <c r="U46" s="43">
        <f>SUMIF(Chengdu!$C:$C,'Summary &amp; Capacity'!$R46,Chengdu!AL:AL)</f>
        <v>0</v>
      </c>
      <c r="V46" s="43">
        <f>SUMIF(Chengdu!$C:$C,'Summary &amp; Capacity'!$R46,Chengdu!AM:AM)</f>
        <v>0</v>
      </c>
      <c r="W46" s="43">
        <f>SUMIF(Chengdu!$C:$C,'Summary &amp; Capacity'!$R46,Chengdu!AN:AN)</f>
        <v>0</v>
      </c>
      <c r="X46" s="43">
        <f>SUMIF(Chengdu!$C:$C,'Summary &amp; Capacity'!$R46,Chengdu!AO:AO)</f>
        <v>0</v>
      </c>
      <c r="Y46" s="43">
        <f>SUMIF(Chengdu!$C:$C,'Summary &amp; Capacity'!$R46,Chengdu!AP:AP)</f>
        <v>0</v>
      </c>
      <c r="Z46" s="43">
        <f>SUMIF(Chengdu!$C:$C,'Summary &amp; Capacity'!$R46,Chengdu!AQ:AQ)</f>
        <v>0</v>
      </c>
      <c r="AA46" s="43">
        <f>SUMIF(Chengdu!$C:$C,'Summary &amp; Capacity'!$R46,Chengdu!AR:AR)</f>
        <v>0</v>
      </c>
      <c r="AB46" s="43">
        <f>SUMIF(Chengdu!$C:$C,'Summary &amp; Capacity'!$R46,Chengdu!AS:AS)</f>
        <v>0</v>
      </c>
      <c r="AC46" s="43">
        <f>SUMIF(Chengdu!$C:$C,'Summary &amp; Capacity'!$R46,Chengdu!AT:AT)</f>
        <v>0</v>
      </c>
      <c r="AD46" s="43">
        <f>SUMIF(Chengdu!$C:$C,'Summary &amp; Capacity'!$R46,Chengdu!AU:AU)</f>
        <v>0</v>
      </c>
      <c r="AE46" s="81">
        <f t="shared" si="66"/>
        <v>0</v>
      </c>
      <c r="AG46" s="37" t="str">
        <f t="shared" si="67"/>
        <v>Crestron</v>
      </c>
      <c r="AH46" s="43">
        <f>SUMIF(Tianjin!$C:$C,'Summary &amp; Capacity'!$R46,Tianjin!AJ:AJ)</f>
        <v>0</v>
      </c>
      <c r="AI46" s="43">
        <f>SUMIF(Tianjin!$C:$C,'Summary &amp; Capacity'!$R46,Tianjin!AK:AK)</f>
        <v>0</v>
      </c>
      <c r="AJ46" s="43">
        <f>SUMIF(Tianjin!$C:$C,'Summary &amp; Capacity'!$R46,Tianjin!AL:AL)</f>
        <v>0</v>
      </c>
      <c r="AK46" s="43">
        <f>SUMIF(Tianjin!$C:$C,'Summary &amp; Capacity'!$R46,Tianjin!AM:AM)</f>
        <v>0</v>
      </c>
      <c r="AL46" s="43">
        <f>SUMIF(Tianjin!$C:$C,'Summary &amp; Capacity'!$R46,Tianjin!AN:AN)</f>
        <v>0</v>
      </c>
      <c r="AM46" s="43">
        <f>SUMIF(Tianjin!$C:$C,'Summary &amp; Capacity'!$R46,Tianjin!AO:AO)</f>
        <v>0</v>
      </c>
      <c r="AN46" s="43">
        <f>SUMIF(Tianjin!$C:$C,'Summary &amp; Capacity'!$R46,Tianjin!AP:AP)</f>
        <v>0</v>
      </c>
      <c r="AO46" s="43">
        <f>SUMIF(Tianjin!$C:$C,'Summary &amp; Capacity'!$R46,Tianjin!AQ:AQ)</f>
        <v>0</v>
      </c>
      <c r="AP46" s="43">
        <f>SUMIF(Tianjin!$C:$C,'Summary &amp; Capacity'!$R46,Tianjin!AR:AR)</f>
        <v>0</v>
      </c>
      <c r="AQ46" s="43">
        <f>SUMIF(Tianjin!$C:$C,'Summary &amp; Capacity'!$R46,Tianjin!AS:AS)</f>
        <v>0</v>
      </c>
      <c r="AR46" s="43">
        <f>SUMIF(Tianjin!$C:$C,'Summary &amp; Capacity'!$R46,Tianjin!AT:AT)</f>
        <v>0</v>
      </c>
      <c r="AS46" s="43">
        <f>SUMIF(Tianjin!$C:$C,'Summary &amp; Capacity'!$R46,Tianjin!AU:AU)</f>
        <v>0</v>
      </c>
      <c r="AT46" s="81">
        <f t="shared" si="68"/>
        <v>0</v>
      </c>
    </row>
    <row r="47" spans="1:47" outlineLevel="1">
      <c r="A47" s="37" t="str">
        <f t="shared" si="48"/>
        <v>F10</v>
      </c>
      <c r="B47" s="37" t="str">
        <f t="shared" si="48"/>
        <v>ABC</v>
      </c>
      <c r="C47" s="37" t="str">
        <f t="shared" si="48"/>
        <v>WGT</v>
      </c>
      <c r="D47" s="86">
        <f t="shared" si="49"/>
        <v>1512.6050420168069</v>
      </c>
      <c r="E47" s="86">
        <f t="shared" si="50"/>
        <v>1512.6050420168069</v>
      </c>
      <c r="F47" s="86">
        <f t="shared" si="51"/>
        <v>1512.6050420168069</v>
      </c>
      <c r="G47" s="86">
        <f t="shared" si="52"/>
        <v>1497.4789915966389</v>
      </c>
      <c r="H47" s="86">
        <f t="shared" si="53"/>
        <v>1497.4789915966389</v>
      </c>
      <c r="I47" s="86">
        <f t="shared" si="54"/>
        <v>1497.4789915966389</v>
      </c>
      <c r="J47" s="86">
        <f t="shared" si="55"/>
        <v>1482.3529411764709</v>
      </c>
      <c r="K47" s="86">
        <f t="shared" si="56"/>
        <v>1482.3529411764709</v>
      </c>
      <c r="L47" s="86">
        <f t="shared" si="57"/>
        <v>1482.3529411764709</v>
      </c>
      <c r="M47" s="86">
        <f t="shared" si="58"/>
        <v>1467.2268907563027</v>
      </c>
      <c r="N47" s="86">
        <f t="shared" si="59"/>
        <v>1467.2268907563027</v>
      </c>
      <c r="O47" s="86">
        <f t="shared" si="60"/>
        <v>1467.2268907563027</v>
      </c>
      <c r="P47" s="81">
        <f t="shared" si="60"/>
        <v>17878.991596638654</v>
      </c>
      <c r="Q47" s="83"/>
      <c r="R47" s="37" t="str">
        <f t="shared" si="65"/>
        <v>F10</v>
      </c>
      <c r="S47" s="43">
        <f>SUMIF(Chengdu!$C:$C,'Summary &amp; Capacity'!$R47,Chengdu!AJ:AJ)</f>
        <v>0</v>
      </c>
      <c r="T47" s="43">
        <f>SUMIF(Chengdu!$C:$C,'Summary &amp; Capacity'!$R47,Chengdu!AK:AK)</f>
        <v>0</v>
      </c>
      <c r="U47" s="43">
        <f>SUMIF(Chengdu!$C:$C,'Summary &amp; Capacity'!$R47,Chengdu!AL:AL)</f>
        <v>0</v>
      </c>
      <c r="V47" s="43">
        <f>SUMIF(Chengdu!$C:$C,'Summary &amp; Capacity'!$R47,Chengdu!AM:AM)</f>
        <v>0</v>
      </c>
      <c r="W47" s="43">
        <f>SUMIF(Chengdu!$C:$C,'Summary &amp; Capacity'!$R47,Chengdu!AN:AN)</f>
        <v>0</v>
      </c>
      <c r="X47" s="43">
        <f>SUMIF(Chengdu!$C:$C,'Summary &amp; Capacity'!$R47,Chengdu!AO:AO)</f>
        <v>0</v>
      </c>
      <c r="Y47" s="43">
        <f>SUMIF(Chengdu!$C:$C,'Summary &amp; Capacity'!$R47,Chengdu!AP:AP)</f>
        <v>0</v>
      </c>
      <c r="Z47" s="43">
        <f>SUMIF(Chengdu!$C:$C,'Summary &amp; Capacity'!$R47,Chengdu!AQ:AQ)</f>
        <v>0</v>
      </c>
      <c r="AA47" s="43">
        <f>SUMIF(Chengdu!$C:$C,'Summary &amp; Capacity'!$R47,Chengdu!AR:AR)</f>
        <v>0</v>
      </c>
      <c r="AB47" s="43">
        <f>SUMIF(Chengdu!$C:$C,'Summary &amp; Capacity'!$R47,Chengdu!AS:AS)</f>
        <v>0</v>
      </c>
      <c r="AC47" s="43">
        <f>SUMIF(Chengdu!$C:$C,'Summary &amp; Capacity'!$R47,Chengdu!AT:AT)</f>
        <v>0</v>
      </c>
      <c r="AD47" s="43">
        <f>SUMIF(Chengdu!$C:$C,'Summary &amp; Capacity'!$R47,Chengdu!AU:AU)</f>
        <v>0</v>
      </c>
      <c r="AE47" s="81">
        <f t="shared" si="66"/>
        <v>0</v>
      </c>
      <c r="AG47" s="37" t="str">
        <f t="shared" si="67"/>
        <v>F10</v>
      </c>
      <c r="AH47" s="43">
        <f>SUMIF(Tianjin!$C:$C,'Summary &amp; Capacity'!$R47,Tianjin!AJ:AJ)</f>
        <v>1512.6050420168069</v>
      </c>
      <c r="AI47" s="43">
        <f>SUMIF(Tianjin!$C:$C,'Summary &amp; Capacity'!$R47,Tianjin!AK:AK)</f>
        <v>1512.6050420168069</v>
      </c>
      <c r="AJ47" s="43">
        <f>SUMIF(Tianjin!$C:$C,'Summary &amp; Capacity'!$R47,Tianjin!AL:AL)</f>
        <v>1512.6050420168069</v>
      </c>
      <c r="AK47" s="43">
        <f>SUMIF(Tianjin!$C:$C,'Summary &amp; Capacity'!$R47,Tianjin!AM:AM)</f>
        <v>1497.4789915966389</v>
      </c>
      <c r="AL47" s="43">
        <f>SUMIF(Tianjin!$C:$C,'Summary &amp; Capacity'!$R47,Tianjin!AN:AN)</f>
        <v>1497.4789915966389</v>
      </c>
      <c r="AM47" s="43">
        <f>SUMIF(Tianjin!$C:$C,'Summary &amp; Capacity'!$R47,Tianjin!AO:AO)</f>
        <v>1497.4789915966389</v>
      </c>
      <c r="AN47" s="43">
        <f>SUMIF(Tianjin!$C:$C,'Summary &amp; Capacity'!$R47,Tianjin!AP:AP)</f>
        <v>1482.3529411764709</v>
      </c>
      <c r="AO47" s="43">
        <f>SUMIF(Tianjin!$C:$C,'Summary &amp; Capacity'!$R47,Tianjin!AQ:AQ)</f>
        <v>1482.3529411764709</v>
      </c>
      <c r="AP47" s="43">
        <f>SUMIF(Tianjin!$C:$C,'Summary &amp; Capacity'!$R47,Tianjin!AR:AR)</f>
        <v>1482.3529411764709</v>
      </c>
      <c r="AQ47" s="43">
        <f>SUMIF(Tianjin!$C:$C,'Summary &amp; Capacity'!$R47,Tianjin!AS:AS)</f>
        <v>1467.2268907563027</v>
      </c>
      <c r="AR47" s="43">
        <f>SUMIF(Tianjin!$C:$C,'Summary &amp; Capacity'!$R47,Tianjin!AT:AT)</f>
        <v>1467.2268907563027</v>
      </c>
      <c r="AS47" s="43">
        <f>SUMIF(Tianjin!$C:$C,'Summary &amp; Capacity'!$R47,Tianjin!AU:AU)</f>
        <v>1467.2268907563027</v>
      </c>
      <c r="AT47" s="81">
        <f t="shared" si="68"/>
        <v>17878.991596638654</v>
      </c>
    </row>
    <row r="48" spans="1:47" outlineLevel="1">
      <c r="A48" s="37" t="str">
        <f t="shared" si="48"/>
        <v xml:space="preserve">F12 </v>
      </c>
      <c r="B48" s="37" t="str">
        <f t="shared" si="48"/>
        <v>ABC</v>
      </c>
      <c r="C48" s="37" t="str">
        <f t="shared" si="48"/>
        <v>Shenzhen GP</v>
      </c>
      <c r="D48" s="86">
        <f t="shared" si="49"/>
        <v>0</v>
      </c>
      <c r="E48" s="86">
        <f t="shared" si="50"/>
        <v>0</v>
      </c>
      <c r="F48" s="86">
        <f t="shared" si="51"/>
        <v>0</v>
      </c>
      <c r="G48" s="86">
        <f t="shared" si="52"/>
        <v>45377.109555949988</v>
      </c>
      <c r="H48" s="86">
        <f t="shared" si="53"/>
        <v>45377.109555949988</v>
      </c>
      <c r="I48" s="86">
        <f t="shared" si="54"/>
        <v>45377.109555949988</v>
      </c>
      <c r="J48" s="86">
        <f t="shared" si="55"/>
        <v>44918.75491397069</v>
      </c>
      <c r="K48" s="86">
        <f t="shared" si="56"/>
        <v>44918.75491397069</v>
      </c>
      <c r="L48" s="86">
        <f t="shared" si="57"/>
        <v>44918.75491397069</v>
      </c>
      <c r="M48" s="86">
        <f t="shared" si="58"/>
        <v>44460.400271991406</v>
      </c>
      <c r="N48" s="86">
        <f t="shared" si="59"/>
        <v>44460.400271991406</v>
      </c>
      <c r="O48" s="86">
        <f t="shared" si="60"/>
        <v>26676.240163194838</v>
      </c>
      <c r="P48" s="81">
        <f t="shared" si="60"/>
        <v>386484.63411693962</v>
      </c>
      <c r="Q48" s="83"/>
      <c r="R48" s="37" t="str">
        <f t="shared" si="65"/>
        <v xml:space="preserve">F12 </v>
      </c>
      <c r="S48" s="43">
        <f>SUMIF(Chengdu!$C:$C,'Summary &amp; Capacity'!$R48,Chengdu!AJ:AJ)</f>
        <v>0</v>
      </c>
      <c r="T48" s="43">
        <f>SUMIF(Chengdu!$C:$C,'Summary &amp; Capacity'!$R48,Chengdu!AK:AK)</f>
        <v>0</v>
      </c>
      <c r="U48" s="43">
        <f>SUMIF(Chengdu!$C:$C,'Summary &amp; Capacity'!$R48,Chengdu!AL:AL)</f>
        <v>0</v>
      </c>
      <c r="V48" s="43">
        <f>SUMIF(Chengdu!$C:$C,'Summary &amp; Capacity'!$R48,Chengdu!AM:AM)</f>
        <v>0</v>
      </c>
      <c r="W48" s="43">
        <f>SUMIF(Chengdu!$C:$C,'Summary &amp; Capacity'!$R48,Chengdu!AN:AN)</f>
        <v>0</v>
      </c>
      <c r="X48" s="43">
        <f>SUMIF(Chengdu!$C:$C,'Summary &amp; Capacity'!$R48,Chengdu!AO:AO)</f>
        <v>0</v>
      </c>
      <c r="Y48" s="43">
        <f>SUMIF(Chengdu!$C:$C,'Summary &amp; Capacity'!$R48,Chengdu!AP:AP)</f>
        <v>0</v>
      </c>
      <c r="Z48" s="43">
        <f>SUMIF(Chengdu!$C:$C,'Summary &amp; Capacity'!$R48,Chengdu!AQ:AQ)</f>
        <v>0</v>
      </c>
      <c r="AA48" s="43">
        <f>SUMIF(Chengdu!$C:$C,'Summary &amp; Capacity'!$R48,Chengdu!AR:AR)</f>
        <v>0</v>
      </c>
      <c r="AB48" s="43">
        <f>SUMIF(Chengdu!$C:$C,'Summary &amp; Capacity'!$R48,Chengdu!AS:AS)</f>
        <v>0</v>
      </c>
      <c r="AC48" s="43">
        <f>SUMIF(Chengdu!$C:$C,'Summary &amp; Capacity'!$R48,Chengdu!AT:AT)</f>
        <v>0</v>
      </c>
      <c r="AD48" s="43">
        <f>SUMIF(Chengdu!$C:$C,'Summary &amp; Capacity'!$R48,Chengdu!AU:AU)</f>
        <v>0</v>
      </c>
      <c r="AE48" s="81">
        <f t="shared" si="66"/>
        <v>0</v>
      </c>
      <c r="AG48" s="37" t="str">
        <f t="shared" si="67"/>
        <v xml:space="preserve">F12 </v>
      </c>
      <c r="AH48" s="43">
        <f>SUMIF(Tianjin!$C:$C,'Summary &amp; Capacity'!$R48,Tianjin!AJ:AJ)</f>
        <v>0</v>
      </c>
      <c r="AI48" s="43">
        <f>SUMIF(Tianjin!$C:$C,'Summary &amp; Capacity'!$R48,Tianjin!AK:AK)</f>
        <v>0</v>
      </c>
      <c r="AJ48" s="43">
        <f>SUMIF(Tianjin!$C:$C,'Summary &amp; Capacity'!$R48,Tianjin!AL:AL)</f>
        <v>0</v>
      </c>
      <c r="AK48" s="43">
        <f>SUMIF(Tianjin!$C:$C,'Summary &amp; Capacity'!$R48,Tianjin!AM:AM)</f>
        <v>45377.109555949988</v>
      </c>
      <c r="AL48" s="43">
        <f>SUMIF(Tianjin!$C:$C,'Summary &amp; Capacity'!$R48,Tianjin!AN:AN)</f>
        <v>45377.109555949988</v>
      </c>
      <c r="AM48" s="43">
        <f>SUMIF(Tianjin!$C:$C,'Summary &amp; Capacity'!$R48,Tianjin!AO:AO)</f>
        <v>45377.109555949988</v>
      </c>
      <c r="AN48" s="43">
        <f>SUMIF(Tianjin!$C:$C,'Summary &amp; Capacity'!$R48,Tianjin!AP:AP)</f>
        <v>44918.75491397069</v>
      </c>
      <c r="AO48" s="43">
        <f>SUMIF(Tianjin!$C:$C,'Summary &amp; Capacity'!$R48,Tianjin!AQ:AQ)</f>
        <v>44918.75491397069</v>
      </c>
      <c r="AP48" s="43">
        <f>SUMIF(Tianjin!$C:$C,'Summary &amp; Capacity'!$R48,Tianjin!AR:AR)</f>
        <v>44918.75491397069</v>
      </c>
      <c r="AQ48" s="43">
        <f>SUMIF(Tianjin!$C:$C,'Summary &amp; Capacity'!$R48,Tianjin!AS:AS)</f>
        <v>44460.400271991406</v>
      </c>
      <c r="AR48" s="43">
        <f>SUMIF(Tianjin!$C:$C,'Summary &amp; Capacity'!$R48,Tianjin!AT:AT)</f>
        <v>44460.400271991406</v>
      </c>
      <c r="AS48" s="43">
        <f>SUMIF(Tianjin!$C:$C,'Summary &amp; Capacity'!$R48,Tianjin!AU:AU)</f>
        <v>26676.240163194838</v>
      </c>
      <c r="AT48" s="81">
        <f t="shared" si="68"/>
        <v>386484.63411693962</v>
      </c>
    </row>
    <row r="49" spans="1:46" outlineLevel="1">
      <c r="A49" s="37" t="str">
        <f t="shared" si="48"/>
        <v>F7</v>
      </c>
      <c r="B49" s="37" t="str">
        <f t="shared" si="48"/>
        <v>ABC</v>
      </c>
      <c r="C49" s="37" t="str">
        <f t="shared" si="48"/>
        <v>WGT</v>
      </c>
      <c r="D49" s="86">
        <f t="shared" si="49"/>
        <v>3090.5999541818828</v>
      </c>
      <c r="E49" s="86">
        <f t="shared" si="50"/>
        <v>3090.5999541818828</v>
      </c>
      <c r="F49" s="86">
        <f t="shared" si="51"/>
        <v>3090.5999541818828</v>
      </c>
      <c r="G49" s="86">
        <f t="shared" si="52"/>
        <v>3059.693954640064</v>
      </c>
      <c r="H49" s="86">
        <f t="shared" si="53"/>
        <v>3059.693954640064</v>
      </c>
      <c r="I49" s="86">
        <f t="shared" si="54"/>
        <v>3059.693954640064</v>
      </c>
      <c r="J49" s="86">
        <f t="shared" si="55"/>
        <v>3028.7879550982452</v>
      </c>
      <c r="K49" s="86">
        <f t="shared" si="56"/>
        <v>3028.7879550982452</v>
      </c>
      <c r="L49" s="86">
        <f t="shared" si="57"/>
        <v>3028.7879550982452</v>
      </c>
      <c r="M49" s="86">
        <f t="shared" si="58"/>
        <v>2997.8819555564269</v>
      </c>
      <c r="N49" s="86">
        <f t="shared" si="59"/>
        <v>2997.8819555564269</v>
      </c>
      <c r="O49" s="86">
        <f t="shared" si="60"/>
        <v>1570.8212797295023</v>
      </c>
      <c r="P49" s="81">
        <f t="shared" si="60"/>
        <v>35103.830782602941</v>
      </c>
      <c r="Q49" s="83"/>
      <c r="R49" s="37" t="str">
        <f t="shared" si="65"/>
        <v>F7</v>
      </c>
      <c r="S49" s="43">
        <f>SUMIF(Chengdu!$C:$C,'Summary &amp; Capacity'!$R49,Chengdu!AJ:AJ)</f>
        <v>0</v>
      </c>
      <c r="T49" s="43">
        <f>SUMIF(Chengdu!$C:$C,'Summary &amp; Capacity'!$R49,Chengdu!AK:AK)</f>
        <v>0</v>
      </c>
      <c r="U49" s="43">
        <f>SUMIF(Chengdu!$C:$C,'Summary &amp; Capacity'!$R49,Chengdu!AL:AL)</f>
        <v>0</v>
      </c>
      <c r="V49" s="43">
        <f>SUMIF(Chengdu!$C:$C,'Summary &amp; Capacity'!$R49,Chengdu!AM:AM)</f>
        <v>0</v>
      </c>
      <c r="W49" s="43">
        <f>SUMIF(Chengdu!$C:$C,'Summary &amp; Capacity'!$R49,Chengdu!AN:AN)</f>
        <v>0</v>
      </c>
      <c r="X49" s="43">
        <f>SUMIF(Chengdu!$C:$C,'Summary &amp; Capacity'!$R49,Chengdu!AO:AO)</f>
        <v>0</v>
      </c>
      <c r="Y49" s="43">
        <f>SUMIF(Chengdu!$C:$C,'Summary &amp; Capacity'!$R49,Chengdu!AP:AP)</f>
        <v>0</v>
      </c>
      <c r="Z49" s="43">
        <f>SUMIF(Chengdu!$C:$C,'Summary &amp; Capacity'!$R49,Chengdu!AQ:AQ)</f>
        <v>0</v>
      </c>
      <c r="AA49" s="43">
        <f>SUMIF(Chengdu!$C:$C,'Summary &amp; Capacity'!$R49,Chengdu!AR:AR)</f>
        <v>0</v>
      </c>
      <c r="AB49" s="43">
        <f>SUMIF(Chengdu!$C:$C,'Summary &amp; Capacity'!$R49,Chengdu!AS:AS)</f>
        <v>0</v>
      </c>
      <c r="AC49" s="43">
        <f>SUMIF(Chengdu!$C:$C,'Summary &amp; Capacity'!$R49,Chengdu!AT:AT)</f>
        <v>0</v>
      </c>
      <c r="AD49" s="43">
        <f>SUMIF(Chengdu!$C:$C,'Summary &amp; Capacity'!$R49,Chengdu!AU:AU)</f>
        <v>0</v>
      </c>
      <c r="AE49" s="81">
        <f t="shared" si="66"/>
        <v>0</v>
      </c>
      <c r="AG49" s="37" t="str">
        <f t="shared" si="67"/>
        <v>F7</v>
      </c>
      <c r="AH49" s="43">
        <f>SUMIF(Tianjin!$C:$C,'Summary &amp; Capacity'!$R49,Tianjin!AJ:AJ)</f>
        <v>3090.5999541818828</v>
      </c>
      <c r="AI49" s="43">
        <f>SUMIF(Tianjin!$C:$C,'Summary &amp; Capacity'!$R49,Tianjin!AK:AK)</f>
        <v>3090.5999541818828</v>
      </c>
      <c r="AJ49" s="43">
        <f>SUMIF(Tianjin!$C:$C,'Summary &amp; Capacity'!$R49,Tianjin!AL:AL)</f>
        <v>3090.5999541818828</v>
      </c>
      <c r="AK49" s="43">
        <f>SUMIF(Tianjin!$C:$C,'Summary &amp; Capacity'!$R49,Tianjin!AM:AM)</f>
        <v>3059.693954640064</v>
      </c>
      <c r="AL49" s="43">
        <f>SUMIF(Tianjin!$C:$C,'Summary &amp; Capacity'!$R49,Tianjin!AN:AN)</f>
        <v>3059.693954640064</v>
      </c>
      <c r="AM49" s="43">
        <f>SUMIF(Tianjin!$C:$C,'Summary &amp; Capacity'!$R49,Tianjin!AO:AO)</f>
        <v>3059.693954640064</v>
      </c>
      <c r="AN49" s="43">
        <f>SUMIF(Tianjin!$C:$C,'Summary &amp; Capacity'!$R49,Tianjin!AP:AP)</f>
        <v>3028.7879550982452</v>
      </c>
      <c r="AO49" s="43">
        <f>SUMIF(Tianjin!$C:$C,'Summary &amp; Capacity'!$R49,Tianjin!AQ:AQ)</f>
        <v>3028.7879550982452</v>
      </c>
      <c r="AP49" s="43">
        <f>SUMIF(Tianjin!$C:$C,'Summary &amp; Capacity'!$R49,Tianjin!AR:AR)</f>
        <v>3028.7879550982452</v>
      </c>
      <c r="AQ49" s="43">
        <f>SUMIF(Tianjin!$C:$C,'Summary &amp; Capacity'!$R49,Tianjin!AS:AS)</f>
        <v>2997.8819555564269</v>
      </c>
      <c r="AR49" s="43">
        <f>SUMIF(Tianjin!$C:$C,'Summary &amp; Capacity'!$R49,Tianjin!AT:AT)</f>
        <v>2997.8819555564269</v>
      </c>
      <c r="AS49" s="43">
        <f>SUMIF(Tianjin!$C:$C,'Summary &amp; Capacity'!$R49,Tianjin!AU:AU)</f>
        <v>1570.8212797295023</v>
      </c>
      <c r="AT49" s="81">
        <f t="shared" si="68"/>
        <v>35103.830782602941</v>
      </c>
    </row>
    <row r="50" spans="1:46" outlineLevel="1">
      <c r="A50" s="37" t="str">
        <f t="shared" si="48"/>
        <v>F9</v>
      </c>
      <c r="B50" s="37" t="str">
        <f t="shared" si="48"/>
        <v>ABC</v>
      </c>
      <c r="C50" s="37" t="str">
        <f t="shared" si="48"/>
        <v>WGT</v>
      </c>
      <c r="D50" s="86">
        <f t="shared" si="49"/>
        <v>63587.605942565169</v>
      </c>
      <c r="E50" s="86">
        <f t="shared" si="50"/>
        <v>63587.605942565169</v>
      </c>
      <c r="F50" s="86">
        <f t="shared" si="51"/>
        <v>63587.605942565169</v>
      </c>
      <c r="G50" s="86">
        <f t="shared" si="52"/>
        <v>62951.729883139516</v>
      </c>
      <c r="H50" s="86">
        <f t="shared" si="53"/>
        <v>62951.729883139516</v>
      </c>
      <c r="I50" s="86">
        <f t="shared" si="54"/>
        <v>62951.729883139516</v>
      </c>
      <c r="J50" s="86">
        <f t="shared" si="55"/>
        <v>62315.853823713871</v>
      </c>
      <c r="K50" s="86">
        <f t="shared" si="56"/>
        <v>62315.853823713871</v>
      </c>
      <c r="L50" s="86">
        <f t="shared" si="57"/>
        <v>62315.853823713871</v>
      </c>
      <c r="M50" s="86">
        <f t="shared" si="58"/>
        <v>61679.977764288211</v>
      </c>
      <c r="N50" s="86">
        <f t="shared" si="59"/>
        <v>61679.977764288211</v>
      </c>
      <c r="O50" s="86">
        <f t="shared" si="60"/>
        <v>34266.654313493455</v>
      </c>
      <c r="P50" s="81">
        <f t="shared" si="60"/>
        <v>724192.17879032542</v>
      </c>
      <c r="Q50" s="83"/>
      <c r="R50" s="37" t="str">
        <f t="shared" si="65"/>
        <v>F9</v>
      </c>
      <c r="S50" s="43">
        <f>SUMIF(Chengdu!$C:$C,'Summary &amp; Capacity'!$R50,Chengdu!AJ:AJ)</f>
        <v>0</v>
      </c>
      <c r="T50" s="43">
        <f>SUMIF(Chengdu!$C:$C,'Summary &amp; Capacity'!$R50,Chengdu!AK:AK)</f>
        <v>0</v>
      </c>
      <c r="U50" s="43">
        <f>SUMIF(Chengdu!$C:$C,'Summary &amp; Capacity'!$R50,Chengdu!AL:AL)</f>
        <v>0</v>
      </c>
      <c r="V50" s="43">
        <f>SUMIF(Chengdu!$C:$C,'Summary &amp; Capacity'!$R50,Chengdu!AM:AM)</f>
        <v>0</v>
      </c>
      <c r="W50" s="43">
        <f>SUMIF(Chengdu!$C:$C,'Summary &amp; Capacity'!$R50,Chengdu!AN:AN)</f>
        <v>0</v>
      </c>
      <c r="X50" s="43">
        <f>SUMIF(Chengdu!$C:$C,'Summary &amp; Capacity'!$R50,Chengdu!AO:AO)</f>
        <v>0</v>
      </c>
      <c r="Y50" s="43">
        <f>SUMIF(Chengdu!$C:$C,'Summary &amp; Capacity'!$R50,Chengdu!AP:AP)</f>
        <v>0</v>
      </c>
      <c r="Z50" s="43">
        <f>SUMIF(Chengdu!$C:$C,'Summary &amp; Capacity'!$R50,Chengdu!AQ:AQ)</f>
        <v>0</v>
      </c>
      <c r="AA50" s="43">
        <f>SUMIF(Chengdu!$C:$C,'Summary &amp; Capacity'!$R50,Chengdu!AR:AR)</f>
        <v>0</v>
      </c>
      <c r="AB50" s="43">
        <f>SUMIF(Chengdu!$C:$C,'Summary &amp; Capacity'!$R50,Chengdu!AS:AS)</f>
        <v>0</v>
      </c>
      <c r="AC50" s="43">
        <f>SUMIF(Chengdu!$C:$C,'Summary &amp; Capacity'!$R50,Chengdu!AT:AT)</f>
        <v>0</v>
      </c>
      <c r="AD50" s="43">
        <f>SUMIF(Chengdu!$C:$C,'Summary &amp; Capacity'!$R50,Chengdu!AU:AU)</f>
        <v>0</v>
      </c>
      <c r="AE50" s="81">
        <f t="shared" si="66"/>
        <v>0</v>
      </c>
      <c r="AG50" s="37" t="str">
        <f t="shared" si="67"/>
        <v>F9</v>
      </c>
      <c r="AH50" s="43">
        <f>SUMIF(Tianjin!$C:$C,'Summary &amp; Capacity'!$R50,Tianjin!AJ:AJ)</f>
        <v>63587.605942565169</v>
      </c>
      <c r="AI50" s="43">
        <f>SUMIF(Tianjin!$C:$C,'Summary &amp; Capacity'!$R50,Tianjin!AK:AK)</f>
        <v>63587.605942565169</v>
      </c>
      <c r="AJ50" s="43">
        <f>SUMIF(Tianjin!$C:$C,'Summary &amp; Capacity'!$R50,Tianjin!AL:AL)</f>
        <v>63587.605942565169</v>
      </c>
      <c r="AK50" s="43">
        <f>SUMIF(Tianjin!$C:$C,'Summary &amp; Capacity'!$R50,Tianjin!AM:AM)</f>
        <v>62951.729883139516</v>
      </c>
      <c r="AL50" s="43">
        <f>SUMIF(Tianjin!$C:$C,'Summary &amp; Capacity'!$R50,Tianjin!AN:AN)</f>
        <v>62951.729883139516</v>
      </c>
      <c r="AM50" s="43">
        <f>SUMIF(Tianjin!$C:$C,'Summary &amp; Capacity'!$R50,Tianjin!AO:AO)</f>
        <v>62951.729883139516</v>
      </c>
      <c r="AN50" s="43">
        <f>SUMIF(Tianjin!$C:$C,'Summary &amp; Capacity'!$R50,Tianjin!AP:AP)</f>
        <v>62315.853823713871</v>
      </c>
      <c r="AO50" s="43">
        <f>SUMIF(Tianjin!$C:$C,'Summary &amp; Capacity'!$R50,Tianjin!AQ:AQ)</f>
        <v>62315.853823713871</v>
      </c>
      <c r="AP50" s="43">
        <f>SUMIF(Tianjin!$C:$C,'Summary &amp; Capacity'!$R50,Tianjin!AR:AR)</f>
        <v>62315.853823713871</v>
      </c>
      <c r="AQ50" s="43">
        <f>SUMIF(Tianjin!$C:$C,'Summary &amp; Capacity'!$R50,Tianjin!AS:AS)</f>
        <v>61679.977764288211</v>
      </c>
      <c r="AR50" s="43">
        <f>SUMIF(Tianjin!$C:$C,'Summary &amp; Capacity'!$R50,Tianjin!AT:AT)</f>
        <v>61679.977764288211</v>
      </c>
      <c r="AS50" s="43">
        <f>SUMIF(Tianjin!$C:$C,'Summary &amp; Capacity'!$R50,Tianjin!AU:AU)</f>
        <v>34266.654313493455</v>
      </c>
      <c r="AT50" s="81">
        <f t="shared" si="68"/>
        <v>724192.17879032542</v>
      </c>
    </row>
    <row r="51" spans="1:46" outlineLevel="1">
      <c r="A51" s="37" t="str">
        <f t="shared" si="48"/>
        <v>Griffin</v>
      </c>
      <c r="B51" s="37" t="str">
        <f t="shared" si="48"/>
        <v xml:space="preserve">Sony </v>
      </c>
      <c r="C51" s="37" t="str">
        <f t="shared" si="48"/>
        <v>WGT</v>
      </c>
      <c r="D51" s="86">
        <f t="shared" si="49"/>
        <v>346.10454351232016</v>
      </c>
      <c r="E51" s="86">
        <f t="shared" si="50"/>
        <v>346.10454351232016</v>
      </c>
      <c r="F51" s="86">
        <f t="shared" si="51"/>
        <v>346.10454351232016</v>
      </c>
      <c r="G51" s="86">
        <f t="shared" si="52"/>
        <v>342.64349807719697</v>
      </c>
      <c r="H51" s="86">
        <f t="shared" si="53"/>
        <v>342.64349807719697</v>
      </c>
      <c r="I51" s="86">
        <f t="shared" si="54"/>
        <v>342.64349807719697</v>
      </c>
      <c r="J51" s="86">
        <f t="shared" si="55"/>
        <v>339.18245264207377</v>
      </c>
      <c r="K51" s="86">
        <f t="shared" si="56"/>
        <v>339.18245264207377</v>
      </c>
      <c r="L51" s="86">
        <f t="shared" si="57"/>
        <v>339.18245264207377</v>
      </c>
      <c r="M51" s="86">
        <f t="shared" si="58"/>
        <v>3320.5270798616416</v>
      </c>
      <c r="N51" s="86">
        <f t="shared" si="59"/>
        <v>3100.3712742844809</v>
      </c>
      <c r="O51" s="86">
        <f t="shared" si="60"/>
        <v>2070.2769175904291</v>
      </c>
      <c r="P51" s="81">
        <f t="shared" si="60"/>
        <v>11574.966754431323</v>
      </c>
      <c r="Q51" s="83"/>
      <c r="R51" s="37" t="str">
        <f t="shared" si="65"/>
        <v>Griffin</v>
      </c>
      <c r="S51" s="43">
        <f>SUMIF(Chengdu!$C:$C,'Summary &amp; Capacity'!$R51,Chengdu!AJ:AJ)</f>
        <v>0</v>
      </c>
      <c r="T51" s="43">
        <f>SUMIF(Chengdu!$C:$C,'Summary &amp; Capacity'!$R51,Chengdu!AK:AK)</f>
        <v>0</v>
      </c>
      <c r="U51" s="43">
        <f>SUMIF(Chengdu!$C:$C,'Summary &amp; Capacity'!$R51,Chengdu!AL:AL)</f>
        <v>0</v>
      </c>
      <c r="V51" s="43">
        <f>SUMIF(Chengdu!$C:$C,'Summary &amp; Capacity'!$R51,Chengdu!AM:AM)</f>
        <v>0</v>
      </c>
      <c r="W51" s="43">
        <f>SUMIF(Chengdu!$C:$C,'Summary &amp; Capacity'!$R51,Chengdu!AN:AN)</f>
        <v>0</v>
      </c>
      <c r="X51" s="43">
        <f>SUMIF(Chengdu!$C:$C,'Summary &amp; Capacity'!$R51,Chengdu!AO:AO)</f>
        <v>0</v>
      </c>
      <c r="Y51" s="43">
        <f>SUMIF(Chengdu!$C:$C,'Summary &amp; Capacity'!$R51,Chengdu!AP:AP)</f>
        <v>0</v>
      </c>
      <c r="Z51" s="43">
        <f>SUMIF(Chengdu!$C:$C,'Summary &amp; Capacity'!$R51,Chengdu!AQ:AQ)</f>
        <v>0</v>
      </c>
      <c r="AA51" s="43">
        <f>SUMIF(Chengdu!$C:$C,'Summary &amp; Capacity'!$R51,Chengdu!AR:AR)</f>
        <v>0</v>
      </c>
      <c r="AB51" s="43">
        <f>SUMIF(Chengdu!$C:$C,'Summary &amp; Capacity'!$R51,Chengdu!AS:AS)</f>
        <v>0</v>
      </c>
      <c r="AC51" s="43">
        <f>SUMIF(Chengdu!$C:$C,'Summary &amp; Capacity'!$R51,Chengdu!AT:AT)</f>
        <v>0</v>
      </c>
      <c r="AD51" s="43">
        <f>SUMIF(Chengdu!$C:$C,'Summary &amp; Capacity'!$R51,Chengdu!AU:AU)</f>
        <v>0</v>
      </c>
      <c r="AE51" s="81">
        <f t="shared" si="66"/>
        <v>0</v>
      </c>
      <c r="AG51" s="37" t="str">
        <f t="shared" si="67"/>
        <v>Griffin</v>
      </c>
      <c r="AH51" s="43">
        <f>SUMIF(Tianjin!$C:$C,'Summary &amp; Capacity'!$R51,Tianjin!AJ:AJ)</f>
        <v>346.10454351232016</v>
      </c>
      <c r="AI51" s="43">
        <f>SUMIF(Tianjin!$C:$C,'Summary &amp; Capacity'!$R51,Tianjin!AK:AK)</f>
        <v>346.10454351232016</v>
      </c>
      <c r="AJ51" s="43">
        <f>SUMIF(Tianjin!$C:$C,'Summary &amp; Capacity'!$R51,Tianjin!AL:AL)</f>
        <v>346.10454351232016</v>
      </c>
      <c r="AK51" s="43">
        <f>SUMIF(Tianjin!$C:$C,'Summary &amp; Capacity'!$R51,Tianjin!AM:AM)</f>
        <v>342.64349807719697</v>
      </c>
      <c r="AL51" s="43">
        <f>SUMIF(Tianjin!$C:$C,'Summary &amp; Capacity'!$R51,Tianjin!AN:AN)</f>
        <v>342.64349807719697</v>
      </c>
      <c r="AM51" s="43">
        <f>SUMIF(Tianjin!$C:$C,'Summary &amp; Capacity'!$R51,Tianjin!AO:AO)</f>
        <v>342.64349807719697</v>
      </c>
      <c r="AN51" s="43">
        <f>SUMIF(Tianjin!$C:$C,'Summary &amp; Capacity'!$R51,Tianjin!AP:AP)</f>
        <v>339.18245264207377</v>
      </c>
      <c r="AO51" s="43">
        <f>SUMIF(Tianjin!$C:$C,'Summary &amp; Capacity'!$R51,Tianjin!AQ:AQ)</f>
        <v>339.18245264207377</v>
      </c>
      <c r="AP51" s="43">
        <f>SUMIF(Tianjin!$C:$C,'Summary &amp; Capacity'!$R51,Tianjin!AR:AR)</f>
        <v>339.18245264207377</v>
      </c>
      <c r="AQ51" s="43">
        <f>SUMIF(Tianjin!$C:$C,'Summary &amp; Capacity'!$R51,Tianjin!AS:AS)</f>
        <v>3320.5270798616416</v>
      </c>
      <c r="AR51" s="43">
        <f>SUMIF(Tianjin!$C:$C,'Summary &amp; Capacity'!$R51,Tianjin!AT:AT)</f>
        <v>3100.3712742844809</v>
      </c>
      <c r="AS51" s="43">
        <f>SUMIF(Tianjin!$C:$C,'Summary &amp; Capacity'!$R51,Tianjin!AU:AU)</f>
        <v>2070.2769175904291</v>
      </c>
      <c r="AT51" s="81">
        <f t="shared" si="68"/>
        <v>11574.966754431323</v>
      </c>
    </row>
    <row r="52" spans="1:46" outlineLevel="1">
      <c r="A52" s="37" t="str">
        <f t="shared" si="48"/>
        <v>Ingenico</v>
      </c>
      <c r="B52" s="37" t="str">
        <f t="shared" si="48"/>
        <v>Ingenico</v>
      </c>
      <c r="C52" s="37" t="str">
        <f t="shared" si="48"/>
        <v>Vietnam</v>
      </c>
      <c r="D52" s="86">
        <f t="shared" si="49"/>
        <v>228.62955788883352</v>
      </c>
      <c r="E52" s="86">
        <f t="shared" si="50"/>
        <v>228.62955788883352</v>
      </c>
      <c r="F52" s="86">
        <f t="shared" si="51"/>
        <v>228.62955788883352</v>
      </c>
      <c r="G52" s="86">
        <f t="shared" si="52"/>
        <v>226.3432623099452</v>
      </c>
      <c r="H52" s="86">
        <f t="shared" si="53"/>
        <v>226.3432623099452</v>
      </c>
      <c r="I52" s="86">
        <f t="shared" si="54"/>
        <v>226.3432623099452</v>
      </c>
      <c r="J52" s="86">
        <f t="shared" si="55"/>
        <v>224.05696673105683</v>
      </c>
      <c r="K52" s="86">
        <f t="shared" si="56"/>
        <v>224.05696673105683</v>
      </c>
      <c r="L52" s="86">
        <f t="shared" si="57"/>
        <v>224.05696673105683</v>
      </c>
      <c r="M52" s="86">
        <f t="shared" si="58"/>
        <v>221.77067115216857</v>
      </c>
      <c r="N52" s="86">
        <f t="shared" si="59"/>
        <v>221.77067115216857</v>
      </c>
      <c r="O52" s="86">
        <f t="shared" si="60"/>
        <v>221.77067115216857</v>
      </c>
      <c r="P52" s="81">
        <f t="shared" si="60"/>
        <v>2702.4013742460129</v>
      </c>
      <c r="Q52" s="83"/>
      <c r="R52" s="37" t="str">
        <f t="shared" si="65"/>
        <v>Ingenico</v>
      </c>
      <c r="S52" s="43">
        <f>SUMIF(Chengdu!$C:$C,'Summary &amp; Capacity'!$R52,Chengdu!AJ:AJ)</f>
        <v>0</v>
      </c>
      <c r="T52" s="43">
        <f>SUMIF(Chengdu!$C:$C,'Summary &amp; Capacity'!$R52,Chengdu!AK:AK)</f>
        <v>0</v>
      </c>
      <c r="U52" s="43">
        <f>SUMIF(Chengdu!$C:$C,'Summary &amp; Capacity'!$R52,Chengdu!AL:AL)</f>
        <v>0</v>
      </c>
      <c r="V52" s="43">
        <f>SUMIF(Chengdu!$C:$C,'Summary &amp; Capacity'!$R52,Chengdu!AM:AM)</f>
        <v>0</v>
      </c>
      <c r="W52" s="43">
        <f>SUMIF(Chengdu!$C:$C,'Summary &amp; Capacity'!$R52,Chengdu!AN:AN)</f>
        <v>0</v>
      </c>
      <c r="X52" s="43">
        <f>SUMIF(Chengdu!$C:$C,'Summary &amp; Capacity'!$R52,Chengdu!AO:AO)</f>
        <v>0</v>
      </c>
      <c r="Y52" s="43">
        <f>SUMIF(Chengdu!$C:$C,'Summary &amp; Capacity'!$R52,Chengdu!AP:AP)</f>
        <v>0</v>
      </c>
      <c r="Z52" s="43">
        <f>SUMIF(Chengdu!$C:$C,'Summary &amp; Capacity'!$R52,Chengdu!AQ:AQ)</f>
        <v>0</v>
      </c>
      <c r="AA52" s="43">
        <f>SUMIF(Chengdu!$C:$C,'Summary &amp; Capacity'!$R52,Chengdu!AR:AR)</f>
        <v>0</v>
      </c>
      <c r="AB52" s="43">
        <f>SUMIF(Chengdu!$C:$C,'Summary &amp; Capacity'!$R52,Chengdu!AS:AS)</f>
        <v>0</v>
      </c>
      <c r="AC52" s="43">
        <f>SUMIF(Chengdu!$C:$C,'Summary &amp; Capacity'!$R52,Chengdu!AT:AT)</f>
        <v>0</v>
      </c>
      <c r="AD52" s="43">
        <f>SUMIF(Chengdu!$C:$C,'Summary &amp; Capacity'!$R52,Chengdu!AU:AU)</f>
        <v>0</v>
      </c>
      <c r="AE52" s="81">
        <f t="shared" si="66"/>
        <v>0</v>
      </c>
      <c r="AG52" s="37" t="str">
        <f t="shared" si="67"/>
        <v>Ingenico</v>
      </c>
      <c r="AH52" s="43">
        <f>SUMIF(Tianjin!$C:$C,'Summary &amp; Capacity'!$R52,Tianjin!AJ:AJ)</f>
        <v>228.62955788883352</v>
      </c>
      <c r="AI52" s="43">
        <f>SUMIF(Tianjin!$C:$C,'Summary &amp; Capacity'!$R52,Tianjin!AK:AK)</f>
        <v>228.62955788883352</v>
      </c>
      <c r="AJ52" s="43">
        <f>SUMIF(Tianjin!$C:$C,'Summary &amp; Capacity'!$R52,Tianjin!AL:AL)</f>
        <v>228.62955788883352</v>
      </c>
      <c r="AK52" s="43">
        <f>SUMIF(Tianjin!$C:$C,'Summary &amp; Capacity'!$R52,Tianjin!AM:AM)</f>
        <v>226.3432623099452</v>
      </c>
      <c r="AL52" s="43">
        <f>SUMIF(Tianjin!$C:$C,'Summary &amp; Capacity'!$R52,Tianjin!AN:AN)</f>
        <v>226.3432623099452</v>
      </c>
      <c r="AM52" s="43">
        <f>SUMIF(Tianjin!$C:$C,'Summary &amp; Capacity'!$R52,Tianjin!AO:AO)</f>
        <v>226.3432623099452</v>
      </c>
      <c r="AN52" s="43">
        <f>SUMIF(Tianjin!$C:$C,'Summary &amp; Capacity'!$R52,Tianjin!AP:AP)</f>
        <v>224.05696673105683</v>
      </c>
      <c r="AO52" s="43">
        <f>SUMIF(Tianjin!$C:$C,'Summary &amp; Capacity'!$R52,Tianjin!AQ:AQ)</f>
        <v>224.05696673105683</v>
      </c>
      <c r="AP52" s="43">
        <f>SUMIF(Tianjin!$C:$C,'Summary &amp; Capacity'!$R52,Tianjin!AR:AR)</f>
        <v>224.05696673105683</v>
      </c>
      <c r="AQ52" s="43">
        <f>SUMIF(Tianjin!$C:$C,'Summary &amp; Capacity'!$R52,Tianjin!AS:AS)</f>
        <v>221.77067115216857</v>
      </c>
      <c r="AR52" s="43">
        <f>SUMIF(Tianjin!$C:$C,'Summary &amp; Capacity'!$R52,Tianjin!AT:AT)</f>
        <v>221.77067115216857</v>
      </c>
      <c r="AS52" s="43">
        <f>SUMIF(Tianjin!$C:$C,'Summary &amp; Capacity'!$R52,Tianjin!AU:AU)</f>
        <v>221.77067115216857</v>
      </c>
      <c r="AT52" s="81">
        <f t="shared" si="68"/>
        <v>2702.4013742460129</v>
      </c>
    </row>
    <row r="53" spans="1:46" outlineLevel="1">
      <c r="A53" s="37" t="str">
        <f t="shared" si="48"/>
        <v>Lifescan</v>
      </c>
      <c r="B53" s="37" t="str">
        <f t="shared" si="48"/>
        <v>Nypro</v>
      </c>
      <c r="C53" s="37" t="str">
        <f t="shared" si="48"/>
        <v>Nypro Shenzhen</v>
      </c>
      <c r="D53" s="86">
        <f t="shared" si="49"/>
        <v>8123.2018231021229</v>
      </c>
      <c r="E53" s="86">
        <f t="shared" si="50"/>
        <v>8123.2018231021229</v>
      </c>
      <c r="F53" s="86">
        <f t="shared" si="51"/>
        <v>8123.2018231021229</v>
      </c>
      <c r="G53" s="86">
        <f t="shared" si="52"/>
        <v>8041.9698048711016</v>
      </c>
      <c r="H53" s="86">
        <f t="shared" si="53"/>
        <v>8041.9698048711016</v>
      </c>
      <c r="I53" s="86">
        <f t="shared" si="54"/>
        <v>8041.9698048711016</v>
      </c>
      <c r="J53" s="86">
        <f t="shared" si="55"/>
        <v>7960.7377866400802</v>
      </c>
      <c r="K53" s="86">
        <f t="shared" si="56"/>
        <v>7960.7377866400802</v>
      </c>
      <c r="L53" s="86">
        <f t="shared" si="57"/>
        <v>7960.7377866400802</v>
      </c>
      <c r="M53" s="86">
        <f t="shared" si="58"/>
        <v>7879.505768409058</v>
      </c>
      <c r="N53" s="86">
        <f t="shared" si="59"/>
        <v>7879.505768409058</v>
      </c>
      <c r="O53" s="86">
        <f t="shared" si="60"/>
        <v>7879.505768409058</v>
      </c>
      <c r="P53" s="81">
        <f t="shared" si="60"/>
        <v>96016.245549067084</v>
      </c>
      <c r="Q53" s="83"/>
      <c r="R53" s="37" t="str">
        <f t="shared" si="65"/>
        <v>Lifescan</v>
      </c>
      <c r="S53" s="43">
        <f>SUMIF(Chengdu!$C:$C,'Summary &amp; Capacity'!$R53,Chengdu!AJ:AJ)</f>
        <v>0</v>
      </c>
      <c r="T53" s="43">
        <f>SUMIF(Chengdu!$C:$C,'Summary &amp; Capacity'!$R53,Chengdu!AK:AK)</f>
        <v>0</v>
      </c>
      <c r="U53" s="43">
        <f>SUMIF(Chengdu!$C:$C,'Summary &amp; Capacity'!$R53,Chengdu!AL:AL)</f>
        <v>0</v>
      </c>
      <c r="V53" s="43">
        <f>SUMIF(Chengdu!$C:$C,'Summary &amp; Capacity'!$R53,Chengdu!AM:AM)</f>
        <v>0</v>
      </c>
      <c r="W53" s="43">
        <f>SUMIF(Chengdu!$C:$C,'Summary &amp; Capacity'!$R53,Chengdu!AN:AN)</f>
        <v>0</v>
      </c>
      <c r="X53" s="43">
        <f>SUMIF(Chengdu!$C:$C,'Summary &amp; Capacity'!$R53,Chengdu!AO:AO)</f>
        <v>0</v>
      </c>
      <c r="Y53" s="43">
        <f>SUMIF(Chengdu!$C:$C,'Summary &amp; Capacity'!$R53,Chengdu!AP:AP)</f>
        <v>0</v>
      </c>
      <c r="Z53" s="43">
        <f>SUMIF(Chengdu!$C:$C,'Summary &amp; Capacity'!$R53,Chengdu!AQ:AQ)</f>
        <v>0</v>
      </c>
      <c r="AA53" s="43">
        <f>SUMIF(Chengdu!$C:$C,'Summary &amp; Capacity'!$R53,Chengdu!AR:AR)</f>
        <v>0</v>
      </c>
      <c r="AB53" s="43">
        <f>SUMIF(Chengdu!$C:$C,'Summary &amp; Capacity'!$R53,Chengdu!AS:AS)</f>
        <v>0</v>
      </c>
      <c r="AC53" s="43">
        <f>SUMIF(Chengdu!$C:$C,'Summary &amp; Capacity'!$R53,Chengdu!AT:AT)</f>
        <v>0</v>
      </c>
      <c r="AD53" s="43">
        <f>SUMIF(Chengdu!$C:$C,'Summary &amp; Capacity'!$R53,Chengdu!AU:AU)</f>
        <v>0</v>
      </c>
      <c r="AE53" s="81">
        <f t="shared" si="66"/>
        <v>0</v>
      </c>
      <c r="AG53" s="37" t="str">
        <f t="shared" si="67"/>
        <v>Lifescan</v>
      </c>
      <c r="AH53" s="43">
        <f>SUMIF(Tianjin!$C:$C,'Summary &amp; Capacity'!$R53,Tianjin!AJ:AJ)</f>
        <v>8123.2018231021229</v>
      </c>
      <c r="AI53" s="43">
        <f>SUMIF(Tianjin!$C:$C,'Summary &amp; Capacity'!$R53,Tianjin!AK:AK)</f>
        <v>8123.2018231021229</v>
      </c>
      <c r="AJ53" s="43">
        <f>SUMIF(Tianjin!$C:$C,'Summary &amp; Capacity'!$R53,Tianjin!AL:AL)</f>
        <v>8123.2018231021229</v>
      </c>
      <c r="AK53" s="43">
        <f>SUMIF(Tianjin!$C:$C,'Summary &amp; Capacity'!$R53,Tianjin!AM:AM)</f>
        <v>8041.9698048711016</v>
      </c>
      <c r="AL53" s="43">
        <f>SUMIF(Tianjin!$C:$C,'Summary &amp; Capacity'!$R53,Tianjin!AN:AN)</f>
        <v>8041.9698048711016</v>
      </c>
      <c r="AM53" s="43">
        <f>SUMIF(Tianjin!$C:$C,'Summary &amp; Capacity'!$R53,Tianjin!AO:AO)</f>
        <v>8041.9698048711016</v>
      </c>
      <c r="AN53" s="43">
        <f>SUMIF(Tianjin!$C:$C,'Summary &amp; Capacity'!$R53,Tianjin!AP:AP)</f>
        <v>7960.7377866400802</v>
      </c>
      <c r="AO53" s="43">
        <f>SUMIF(Tianjin!$C:$C,'Summary &amp; Capacity'!$R53,Tianjin!AQ:AQ)</f>
        <v>7960.7377866400802</v>
      </c>
      <c r="AP53" s="43">
        <f>SUMIF(Tianjin!$C:$C,'Summary &amp; Capacity'!$R53,Tianjin!AR:AR)</f>
        <v>7960.7377866400802</v>
      </c>
      <c r="AQ53" s="43">
        <f>SUMIF(Tianjin!$C:$C,'Summary &amp; Capacity'!$R53,Tianjin!AS:AS)</f>
        <v>7879.505768409058</v>
      </c>
      <c r="AR53" s="43">
        <f>SUMIF(Tianjin!$C:$C,'Summary &amp; Capacity'!$R53,Tianjin!AT:AT)</f>
        <v>7879.505768409058</v>
      </c>
      <c r="AS53" s="43">
        <f>SUMIF(Tianjin!$C:$C,'Summary &amp; Capacity'!$R53,Tianjin!AU:AU)</f>
        <v>7879.505768409058</v>
      </c>
      <c r="AT53" s="81">
        <f t="shared" si="68"/>
        <v>96016.245549067084</v>
      </c>
    </row>
    <row r="54" spans="1:46" outlineLevel="1">
      <c r="A54" s="37" t="str">
        <f t="shared" si="48"/>
        <v>M101</v>
      </c>
      <c r="B54" s="37" t="str">
        <f t="shared" si="48"/>
        <v>ABC</v>
      </c>
      <c r="C54" s="37" t="str">
        <f t="shared" si="48"/>
        <v>CTU FATP</v>
      </c>
      <c r="D54" s="86">
        <f t="shared" si="49"/>
        <v>1476.7127189858995</v>
      </c>
      <c r="E54" s="86">
        <f t="shared" si="50"/>
        <v>738.35635949294976</v>
      </c>
      <c r="F54" s="86">
        <f t="shared" si="51"/>
        <v>738.35635949294976</v>
      </c>
      <c r="G54" s="86">
        <f t="shared" si="52"/>
        <v>1461.9455917960406</v>
      </c>
      <c r="H54" s="86">
        <f t="shared" si="53"/>
        <v>1461.9455917960406</v>
      </c>
      <c r="I54" s="86">
        <f t="shared" si="54"/>
        <v>1461.9455917960406</v>
      </c>
      <c r="J54" s="86">
        <f t="shared" si="55"/>
        <v>1447.1784646061817</v>
      </c>
      <c r="K54" s="86">
        <f t="shared" si="56"/>
        <v>1447.1784646061817</v>
      </c>
      <c r="L54" s="86">
        <f t="shared" si="57"/>
        <v>1447.1784646061817</v>
      </c>
      <c r="M54" s="86">
        <f t="shared" si="58"/>
        <v>1432.4113374163226</v>
      </c>
      <c r="N54" s="86">
        <f t="shared" si="59"/>
        <v>1432.4113374163226</v>
      </c>
      <c r="O54" s="86">
        <f t="shared" si="60"/>
        <v>716.20566870816128</v>
      </c>
      <c r="P54" s="81">
        <f t="shared" si="60"/>
        <v>15261.825950719274</v>
      </c>
      <c r="Q54" s="83"/>
      <c r="R54" s="37" t="str">
        <f t="shared" si="65"/>
        <v>M101</v>
      </c>
      <c r="S54" s="43">
        <f>SUMIF(Chengdu!$C:$C,'Summary &amp; Capacity'!$R54,Chengdu!AJ:AJ)</f>
        <v>0</v>
      </c>
      <c r="T54" s="43">
        <f>SUMIF(Chengdu!$C:$C,'Summary &amp; Capacity'!$R54,Chengdu!AK:AK)</f>
        <v>0</v>
      </c>
      <c r="U54" s="43">
        <f>SUMIF(Chengdu!$C:$C,'Summary &amp; Capacity'!$R54,Chengdu!AL:AL)</f>
        <v>0</v>
      </c>
      <c r="V54" s="43">
        <f>SUMIF(Chengdu!$C:$C,'Summary &amp; Capacity'!$R54,Chengdu!AM:AM)</f>
        <v>0</v>
      </c>
      <c r="W54" s="43">
        <f>SUMIF(Chengdu!$C:$C,'Summary &amp; Capacity'!$R54,Chengdu!AN:AN)</f>
        <v>0</v>
      </c>
      <c r="X54" s="43">
        <f>SUMIF(Chengdu!$C:$C,'Summary &amp; Capacity'!$R54,Chengdu!AO:AO)</f>
        <v>0</v>
      </c>
      <c r="Y54" s="43">
        <f>SUMIF(Chengdu!$C:$C,'Summary &amp; Capacity'!$R54,Chengdu!AP:AP)</f>
        <v>0</v>
      </c>
      <c r="Z54" s="43">
        <f>SUMIF(Chengdu!$C:$C,'Summary &amp; Capacity'!$R54,Chengdu!AQ:AQ)</f>
        <v>0</v>
      </c>
      <c r="AA54" s="43">
        <f>SUMIF(Chengdu!$C:$C,'Summary &amp; Capacity'!$R54,Chengdu!AR:AR)</f>
        <v>0</v>
      </c>
      <c r="AB54" s="43">
        <f>SUMIF(Chengdu!$C:$C,'Summary &amp; Capacity'!$R54,Chengdu!AS:AS)</f>
        <v>0</v>
      </c>
      <c r="AC54" s="43">
        <f>SUMIF(Chengdu!$C:$C,'Summary &amp; Capacity'!$R54,Chengdu!AT:AT)</f>
        <v>0</v>
      </c>
      <c r="AD54" s="43">
        <f>SUMIF(Chengdu!$C:$C,'Summary &amp; Capacity'!$R54,Chengdu!AU:AU)</f>
        <v>0</v>
      </c>
      <c r="AE54" s="81">
        <f t="shared" si="66"/>
        <v>0</v>
      </c>
      <c r="AG54" s="37" t="str">
        <f t="shared" si="67"/>
        <v>M101</v>
      </c>
      <c r="AH54" s="43">
        <f>SUMIF(Tianjin!$C:$C,'Summary &amp; Capacity'!$R54,Tianjin!AJ:AJ)</f>
        <v>1476.7127189858995</v>
      </c>
      <c r="AI54" s="43">
        <f>SUMIF(Tianjin!$C:$C,'Summary &amp; Capacity'!$R54,Tianjin!AK:AK)</f>
        <v>738.35635949294976</v>
      </c>
      <c r="AJ54" s="43">
        <f>SUMIF(Tianjin!$C:$C,'Summary &amp; Capacity'!$R54,Tianjin!AL:AL)</f>
        <v>738.35635949294976</v>
      </c>
      <c r="AK54" s="43">
        <f>SUMIF(Tianjin!$C:$C,'Summary &amp; Capacity'!$R54,Tianjin!AM:AM)</f>
        <v>1461.9455917960406</v>
      </c>
      <c r="AL54" s="43">
        <f>SUMIF(Tianjin!$C:$C,'Summary &amp; Capacity'!$R54,Tianjin!AN:AN)</f>
        <v>1461.9455917960406</v>
      </c>
      <c r="AM54" s="43">
        <f>SUMIF(Tianjin!$C:$C,'Summary &amp; Capacity'!$R54,Tianjin!AO:AO)</f>
        <v>1461.9455917960406</v>
      </c>
      <c r="AN54" s="43">
        <f>SUMIF(Tianjin!$C:$C,'Summary &amp; Capacity'!$R54,Tianjin!AP:AP)</f>
        <v>1447.1784646061817</v>
      </c>
      <c r="AO54" s="43">
        <f>SUMIF(Tianjin!$C:$C,'Summary &amp; Capacity'!$R54,Tianjin!AQ:AQ)</f>
        <v>1447.1784646061817</v>
      </c>
      <c r="AP54" s="43">
        <f>SUMIF(Tianjin!$C:$C,'Summary &amp; Capacity'!$R54,Tianjin!AR:AR)</f>
        <v>1447.1784646061817</v>
      </c>
      <c r="AQ54" s="43">
        <f>SUMIF(Tianjin!$C:$C,'Summary &amp; Capacity'!$R54,Tianjin!AS:AS)</f>
        <v>1432.4113374163226</v>
      </c>
      <c r="AR54" s="43">
        <f>SUMIF(Tianjin!$C:$C,'Summary &amp; Capacity'!$R54,Tianjin!AT:AT)</f>
        <v>1432.4113374163226</v>
      </c>
      <c r="AS54" s="43">
        <f>SUMIF(Tianjin!$C:$C,'Summary &amp; Capacity'!$R54,Tianjin!AU:AU)</f>
        <v>716.20566870816128</v>
      </c>
      <c r="AT54" s="81">
        <f t="shared" si="68"/>
        <v>15261.825950719274</v>
      </c>
    </row>
    <row r="55" spans="1:46" outlineLevel="1">
      <c r="A55" s="37" t="str">
        <f t="shared" si="48"/>
        <v>M102</v>
      </c>
      <c r="B55" s="37" t="str">
        <f t="shared" si="48"/>
        <v xml:space="preserve">ABC </v>
      </c>
      <c r="C55" s="37" t="str">
        <f t="shared" si="48"/>
        <v>CTU FATP</v>
      </c>
      <c r="D55" s="86">
        <f t="shared" si="49"/>
        <v>6065.3411194986475</v>
      </c>
      <c r="E55" s="86">
        <f t="shared" si="50"/>
        <v>8089.6617290984186</v>
      </c>
      <c r="F55" s="86">
        <f t="shared" si="51"/>
        <v>6067.2617860703604</v>
      </c>
      <c r="G55" s="86">
        <f t="shared" si="52"/>
        <v>6006.5891682096571</v>
      </c>
      <c r="H55" s="86">
        <f t="shared" si="53"/>
        <v>2491.8325380999859</v>
      </c>
      <c r="I55" s="86">
        <f t="shared" si="54"/>
        <v>2491.8325380999859</v>
      </c>
      <c r="J55" s="86">
        <f t="shared" si="55"/>
        <v>2466.6625124626121</v>
      </c>
      <c r="K55" s="86">
        <f t="shared" si="56"/>
        <v>2466.6625124626121</v>
      </c>
      <c r="L55" s="86">
        <f t="shared" si="57"/>
        <v>2466.6625124626121</v>
      </c>
      <c r="M55" s="86">
        <f t="shared" si="58"/>
        <v>2441.4924868252388</v>
      </c>
      <c r="N55" s="86">
        <f t="shared" si="59"/>
        <v>2441.4924868252388</v>
      </c>
      <c r="O55" s="86">
        <f t="shared" si="60"/>
        <v>2441.4924868252388</v>
      </c>
      <c r="P55" s="81">
        <f t="shared" si="60"/>
        <v>45936.983876940627</v>
      </c>
      <c r="Q55" s="83"/>
      <c r="R55" s="37" t="str">
        <f t="shared" si="65"/>
        <v>M102</v>
      </c>
      <c r="S55" s="43">
        <f>SUMIF(Chengdu!$C:$C,'Summary &amp; Capacity'!$R55,Chengdu!AJ:AJ)</f>
        <v>6065.3411194986475</v>
      </c>
      <c r="T55" s="43">
        <f>SUMIF(Chengdu!$C:$C,'Summary &amp; Capacity'!$R55,Chengdu!AK:AK)</f>
        <v>8089.6617290984186</v>
      </c>
      <c r="U55" s="43">
        <f>SUMIF(Chengdu!$C:$C,'Summary &amp; Capacity'!$R55,Chengdu!AL:AL)</f>
        <v>6067.2617860703604</v>
      </c>
      <c r="V55" s="43">
        <f>SUMIF(Chengdu!$C:$C,'Summary &amp; Capacity'!$R55,Chengdu!AM:AM)</f>
        <v>6006.5891682096571</v>
      </c>
      <c r="W55" s="43">
        <f>SUMIF(Chengdu!$C:$C,'Summary &amp; Capacity'!$R55,Chengdu!AN:AN)</f>
        <v>2491.8325380999859</v>
      </c>
      <c r="X55" s="43">
        <f>SUMIF(Chengdu!$C:$C,'Summary &amp; Capacity'!$R55,Chengdu!AO:AO)</f>
        <v>2491.8325380999859</v>
      </c>
      <c r="Y55" s="43">
        <f>SUMIF(Chengdu!$C:$C,'Summary &amp; Capacity'!$R55,Chengdu!AP:AP)</f>
        <v>2466.6625124626121</v>
      </c>
      <c r="Z55" s="43">
        <f>SUMIF(Chengdu!$C:$C,'Summary &amp; Capacity'!$R55,Chengdu!AQ:AQ)</f>
        <v>2466.6625124626121</v>
      </c>
      <c r="AA55" s="43">
        <f>SUMIF(Chengdu!$C:$C,'Summary &amp; Capacity'!$R55,Chengdu!AR:AR)</f>
        <v>2466.6625124626121</v>
      </c>
      <c r="AB55" s="43">
        <f>SUMIF(Chengdu!$C:$C,'Summary &amp; Capacity'!$R55,Chengdu!AS:AS)</f>
        <v>2441.4924868252388</v>
      </c>
      <c r="AC55" s="43">
        <f>SUMIF(Chengdu!$C:$C,'Summary &amp; Capacity'!$R55,Chengdu!AT:AT)</f>
        <v>2441.4924868252388</v>
      </c>
      <c r="AD55" s="43">
        <f>SUMIF(Chengdu!$C:$C,'Summary &amp; Capacity'!$R55,Chengdu!AU:AU)</f>
        <v>2441.4924868252388</v>
      </c>
      <c r="AE55" s="81">
        <f t="shared" si="66"/>
        <v>45936.983876940627</v>
      </c>
      <c r="AG55" s="37" t="str">
        <f t="shared" si="67"/>
        <v>M102</v>
      </c>
      <c r="AH55" s="43">
        <f>SUMIF(Tianjin!$C:$C,'Summary &amp; Capacity'!$R55,Tianjin!AJ:AJ)</f>
        <v>0</v>
      </c>
      <c r="AI55" s="43">
        <f>SUMIF(Tianjin!$C:$C,'Summary &amp; Capacity'!$R55,Tianjin!AK:AK)</f>
        <v>0</v>
      </c>
      <c r="AJ55" s="43">
        <f>SUMIF(Tianjin!$C:$C,'Summary &amp; Capacity'!$R55,Tianjin!AL:AL)</f>
        <v>0</v>
      </c>
      <c r="AK55" s="43">
        <f>SUMIF(Tianjin!$C:$C,'Summary &amp; Capacity'!$R55,Tianjin!AM:AM)</f>
        <v>0</v>
      </c>
      <c r="AL55" s="43">
        <f>SUMIF(Tianjin!$C:$C,'Summary &amp; Capacity'!$R55,Tianjin!AN:AN)</f>
        <v>0</v>
      </c>
      <c r="AM55" s="43">
        <f>SUMIF(Tianjin!$C:$C,'Summary &amp; Capacity'!$R55,Tianjin!AO:AO)</f>
        <v>0</v>
      </c>
      <c r="AN55" s="43">
        <f>SUMIF(Tianjin!$C:$C,'Summary &amp; Capacity'!$R55,Tianjin!AP:AP)</f>
        <v>0</v>
      </c>
      <c r="AO55" s="43">
        <f>SUMIF(Tianjin!$C:$C,'Summary &amp; Capacity'!$R55,Tianjin!AQ:AQ)</f>
        <v>0</v>
      </c>
      <c r="AP55" s="43">
        <f>SUMIF(Tianjin!$C:$C,'Summary &amp; Capacity'!$R55,Tianjin!AR:AR)</f>
        <v>0</v>
      </c>
      <c r="AQ55" s="43">
        <f>SUMIF(Tianjin!$C:$C,'Summary &amp; Capacity'!$R55,Tianjin!AS:AS)</f>
        <v>0</v>
      </c>
      <c r="AR55" s="43">
        <f>SUMIF(Tianjin!$C:$C,'Summary &amp; Capacity'!$R55,Tianjin!AT:AT)</f>
        <v>0</v>
      </c>
      <c r="AS55" s="43">
        <f>SUMIF(Tianjin!$C:$C,'Summary &amp; Capacity'!$R55,Tianjin!AU:AU)</f>
        <v>0</v>
      </c>
      <c r="AT55" s="81">
        <f t="shared" si="68"/>
        <v>0</v>
      </c>
    </row>
    <row r="56" spans="1:46" outlineLevel="1">
      <c r="A56" s="37" t="str">
        <f t="shared" si="48"/>
        <v>M103</v>
      </c>
      <c r="B56" s="37" t="str">
        <f t="shared" si="48"/>
        <v xml:space="preserve">ABC </v>
      </c>
      <c r="C56" s="37" t="str">
        <f t="shared" si="48"/>
        <v>CTU FATP</v>
      </c>
      <c r="D56" s="86">
        <f t="shared" si="49"/>
        <v>6065.3411194986475</v>
      </c>
      <c r="E56" s="86">
        <f t="shared" si="50"/>
        <v>8089.6617290984186</v>
      </c>
      <c r="F56" s="86">
        <f t="shared" si="51"/>
        <v>6067.2617860703604</v>
      </c>
      <c r="G56" s="86">
        <f t="shared" si="52"/>
        <v>6006.5891682096571</v>
      </c>
      <c r="H56" s="86">
        <f t="shared" si="53"/>
        <v>2491.8325380999859</v>
      </c>
      <c r="I56" s="86">
        <f t="shared" si="54"/>
        <v>2491.8325380999859</v>
      </c>
      <c r="J56" s="86">
        <f t="shared" si="55"/>
        <v>2466.6625124626121</v>
      </c>
      <c r="K56" s="86">
        <f t="shared" si="56"/>
        <v>2466.6625124626121</v>
      </c>
      <c r="L56" s="86">
        <f t="shared" si="57"/>
        <v>2466.6625124626121</v>
      </c>
      <c r="M56" s="86">
        <f t="shared" si="58"/>
        <v>2441.4924868252388</v>
      </c>
      <c r="N56" s="86">
        <f t="shared" si="59"/>
        <v>2441.4924868252388</v>
      </c>
      <c r="O56" s="86">
        <f t="shared" si="60"/>
        <v>2441.4924868252388</v>
      </c>
      <c r="P56" s="81">
        <f t="shared" si="60"/>
        <v>45936.983876940627</v>
      </c>
      <c r="Q56" s="83"/>
      <c r="R56" s="37" t="str">
        <f t="shared" si="65"/>
        <v>M103</v>
      </c>
      <c r="S56" s="43">
        <f>SUMIF(Chengdu!$C:$C,'Summary &amp; Capacity'!$R56,Chengdu!AJ:AJ)</f>
        <v>6065.3411194986475</v>
      </c>
      <c r="T56" s="43">
        <f>SUMIF(Chengdu!$C:$C,'Summary &amp; Capacity'!$R56,Chengdu!AK:AK)</f>
        <v>8089.6617290984186</v>
      </c>
      <c r="U56" s="43">
        <f>SUMIF(Chengdu!$C:$C,'Summary &amp; Capacity'!$R56,Chengdu!AL:AL)</f>
        <v>6067.2617860703604</v>
      </c>
      <c r="V56" s="43">
        <f>SUMIF(Chengdu!$C:$C,'Summary &amp; Capacity'!$R56,Chengdu!AM:AM)</f>
        <v>6006.5891682096571</v>
      </c>
      <c r="W56" s="43">
        <f>SUMIF(Chengdu!$C:$C,'Summary &amp; Capacity'!$R56,Chengdu!AN:AN)</f>
        <v>2491.8325380999859</v>
      </c>
      <c r="X56" s="43">
        <f>SUMIF(Chengdu!$C:$C,'Summary &amp; Capacity'!$R56,Chengdu!AO:AO)</f>
        <v>2491.8325380999859</v>
      </c>
      <c r="Y56" s="43">
        <f>SUMIF(Chengdu!$C:$C,'Summary &amp; Capacity'!$R56,Chengdu!AP:AP)</f>
        <v>2466.6625124626121</v>
      </c>
      <c r="Z56" s="43">
        <f>SUMIF(Chengdu!$C:$C,'Summary &amp; Capacity'!$R56,Chengdu!AQ:AQ)</f>
        <v>2466.6625124626121</v>
      </c>
      <c r="AA56" s="43">
        <f>SUMIF(Chengdu!$C:$C,'Summary &amp; Capacity'!$R56,Chengdu!AR:AR)</f>
        <v>2466.6625124626121</v>
      </c>
      <c r="AB56" s="43">
        <f>SUMIF(Chengdu!$C:$C,'Summary &amp; Capacity'!$R56,Chengdu!AS:AS)</f>
        <v>2441.4924868252388</v>
      </c>
      <c r="AC56" s="43">
        <f>SUMIF(Chengdu!$C:$C,'Summary &amp; Capacity'!$R56,Chengdu!AT:AT)</f>
        <v>2441.4924868252388</v>
      </c>
      <c r="AD56" s="43">
        <f>SUMIF(Chengdu!$C:$C,'Summary &amp; Capacity'!$R56,Chengdu!AU:AU)</f>
        <v>2441.4924868252388</v>
      </c>
      <c r="AE56" s="81">
        <f t="shared" si="66"/>
        <v>45936.983876940627</v>
      </c>
      <c r="AG56" s="37" t="str">
        <f t="shared" si="67"/>
        <v>M103</v>
      </c>
      <c r="AH56" s="43">
        <f>SUMIF(Tianjin!$C:$C,'Summary &amp; Capacity'!$R56,Tianjin!AJ:AJ)</f>
        <v>0</v>
      </c>
      <c r="AI56" s="43">
        <f>SUMIF(Tianjin!$C:$C,'Summary &amp; Capacity'!$R56,Tianjin!AK:AK)</f>
        <v>0</v>
      </c>
      <c r="AJ56" s="43">
        <f>SUMIF(Tianjin!$C:$C,'Summary &amp; Capacity'!$R56,Tianjin!AL:AL)</f>
        <v>0</v>
      </c>
      <c r="AK56" s="43">
        <f>SUMIF(Tianjin!$C:$C,'Summary &amp; Capacity'!$R56,Tianjin!AM:AM)</f>
        <v>0</v>
      </c>
      <c r="AL56" s="43">
        <f>SUMIF(Tianjin!$C:$C,'Summary &amp; Capacity'!$R56,Tianjin!AN:AN)</f>
        <v>0</v>
      </c>
      <c r="AM56" s="43">
        <f>SUMIF(Tianjin!$C:$C,'Summary &amp; Capacity'!$R56,Tianjin!AO:AO)</f>
        <v>0</v>
      </c>
      <c r="AN56" s="43">
        <f>SUMIF(Tianjin!$C:$C,'Summary &amp; Capacity'!$R56,Tianjin!AP:AP)</f>
        <v>0</v>
      </c>
      <c r="AO56" s="43">
        <f>SUMIF(Tianjin!$C:$C,'Summary &amp; Capacity'!$R56,Tianjin!AQ:AQ)</f>
        <v>0</v>
      </c>
      <c r="AP56" s="43">
        <f>SUMIF(Tianjin!$C:$C,'Summary &amp; Capacity'!$R56,Tianjin!AR:AR)</f>
        <v>0</v>
      </c>
      <c r="AQ56" s="43">
        <f>SUMIF(Tianjin!$C:$C,'Summary &amp; Capacity'!$R56,Tianjin!AS:AS)</f>
        <v>0</v>
      </c>
      <c r="AR56" s="43">
        <f>SUMIF(Tianjin!$C:$C,'Summary &amp; Capacity'!$R56,Tianjin!AT:AT)</f>
        <v>0</v>
      </c>
      <c r="AS56" s="43">
        <f>SUMIF(Tianjin!$C:$C,'Summary &amp; Capacity'!$R56,Tianjin!AU:AU)</f>
        <v>0</v>
      </c>
      <c r="AT56" s="81">
        <f t="shared" si="68"/>
        <v>0</v>
      </c>
    </row>
    <row r="57" spans="1:46" outlineLevel="1">
      <c r="A57" s="37" t="str">
        <f t="shared" si="48"/>
        <v>M105</v>
      </c>
      <c r="B57" s="37" t="str">
        <f t="shared" si="48"/>
        <v>ABC</v>
      </c>
      <c r="C57" s="37" t="str">
        <f t="shared" si="48"/>
        <v>CTU FATP</v>
      </c>
      <c r="D57" s="86">
        <f t="shared" si="49"/>
        <v>75103.030229990341</v>
      </c>
      <c r="E57" s="86">
        <f t="shared" si="50"/>
        <v>243.97921438971619</v>
      </c>
      <c r="F57" s="86">
        <f t="shared" si="51"/>
        <v>0</v>
      </c>
      <c r="G57" s="86">
        <f t="shared" si="52"/>
        <v>0</v>
      </c>
      <c r="H57" s="86">
        <f t="shared" si="53"/>
        <v>0</v>
      </c>
      <c r="I57" s="86">
        <f t="shared" si="54"/>
        <v>0</v>
      </c>
      <c r="J57" s="86">
        <f t="shared" si="55"/>
        <v>0</v>
      </c>
      <c r="K57" s="86">
        <f t="shared" si="56"/>
        <v>0</v>
      </c>
      <c r="L57" s="86">
        <f t="shared" si="57"/>
        <v>0</v>
      </c>
      <c r="M57" s="86">
        <f t="shared" si="58"/>
        <v>0</v>
      </c>
      <c r="N57" s="86">
        <f t="shared" si="59"/>
        <v>0</v>
      </c>
      <c r="O57" s="86">
        <f t="shared" si="60"/>
        <v>0</v>
      </c>
      <c r="P57" s="81">
        <f t="shared" si="60"/>
        <v>75347.009444380063</v>
      </c>
      <c r="Q57" s="83"/>
      <c r="R57" s="37" t="str">
        <f t="shared" si="65"/>
        <v>M105</v>
      </c>
      <c r="S57" s="43">
        <f>SUMIF(Chengdu!$C:$C,'Summary &amp; Capacity'!$R57,Chengdu!AJ:AJ)</f>
        <v>75103.030229990341</v>
      </c>
      <c r="T57" s="43">
        <f>SUMIF(Chengdu!$C:$C,'Summary &amp; Capacity'!$R57,Chengdu!AK:AK)</f>
        <v>243.97921438971619</v>
      </c>
      <c r="U57" s="43">
        <f>SUMIF(Chengdu!$C:$C,'Summary &amp; Capacity'!$R57,Chengdu!AL:AL)</f>
        <v>0</v>
      </c>
      <c r="V57" s="43">
        <f>SUMIF(Chengdu!$C:$C,'Summary &amp; Capacity'!$R57,Chengdu!AM:AM)</f>
        <v>0</v>
      </c>
      <c r="W57" s="43">
        <f>SUMIF(Chengdu!$C:$C,'Summary &amp; Capacity'!$R57,Chengdu!AN:AN)</f>
        <v>0</v>
      </c>
      <c r="X57" s="43">
        <f>SUMIF(Chengdu!$C:$C,'Summary &amp; Capacity'!$R57,Chengdu!AO:AO)</f>
        <v>0</v>
      </c>
      <c r="Y57" s="43">
        <f>SUMIF(Chengdu!$C:$C,'Summary &amp; Capacity'!$R57,Chengdu!AP:AP)</f>
        <v>0</v>
      </c>
      <c r="Z57" s="43">
        <f>SUMIF(Chengdu!$C:$C,'Summary &amp; Capacity'!$R57,Chengdu!AQ:AQ)</f>
        <v>0</v>
      </c>
      <c r="AA57" s="43">
        <f>SUMIF(Chengdu!$C:$C,'Summary &amp; Capacity'!$R57,Chengdu!AR:AR)</f>
        <v>0</v>
      </c>
      <c r="AB57" s="43">
        <f>SUMIF(Chengdu!$C:$C,'Summary &amp; Capacity'!$R57,Chengdu!AS:AS)</f>
        <v>0</v>
      </c>
      <c r="AC57" s="43">
        <f>SUMIF(Chengdu!$C:$C,'Summary &amp; Capacity'!$R57,Chengdu!AT:AT)</f>
        <v>0</v>
      </c>
      <c r="AD57" s="43">
        <f>SUMIF(Chengdu!$C:$C,'Summary &amp; Capacity'!$R57,Chengdu!AU:AU)</f>
        <v>0</v>
      </c>
      <c r="AE57" s="81">
        <f t="shared" si="66"/>
        <v>75347.009444380063</v>
      </c>
      <c r="AG57" s="37" t="str">
        <f t="shared" si="67"/>
        <v>M105</v>
      </c>
      <c r="AH57" s="43">
        <f>SUMIF(Tianjin!$C:$C,'Summary &amp; Capacity'!$R57,Tianjin!AJ:AJ)</f>
        <v>0</v>
      </c>
      <c r="AI57" s="43">
        <f>SUMIF(Tianjin!$C:$C,'Summary &amp; Capacity'!$R57,Tianjin!AK:AK)</f>
        <v>0</v>
      </c>
      <c r="AJ57" s="43">
        <f>SUMIF(Tianjin!$C:$C,'Summary &amp; Capacity'!$R57,Tianjin!AL:AL)</f>
        <v>0</v>
      </c>
      <c r="AK57" s="43">
        <f>SUMIF(Tianjin!$C:$C,'Summary &amp; Capacity'!$R57,Tianjin!AM:AM)</f>
        <v>0</v>
      </c>
      <c r="AL57" s="43">
        <f>SUMIF(Tianjin!$C:$C,'Summary &amp; Capacity'!$R57,Tianjin!AN:AN)</f>
        <v>0</v>
      </c>
      <c r="AM57" s="43">
        <f>SUMIF(Tianjin!$C:$C,'Summary &amp; Capacity'!$R57,Tianjin!AO:AO)</f>
        <v>0</v>
      </c>
      <c r="AN57" s="43">
        <f>SUMIF(Tianjin!$C:$C,'Summary &amp; Capacity'!$R57,Tianjin!AP:AP)</f>
        <v>0</v>
      </c>
      <c r="AO57" s="43">
        <f>SUMIF(Tianjin!$C:$C,'Summary &amp; Capacity'!$R57,Tianjin!AQ:AQ)</f>
        <v>0</v>
      </c>
      <c r="AP57" s="43">
        <f>SUMIF(Tianjin!$C:$C,'Summary &amp; Capacity'!$R57,Tianjin!AR:AR)</f>
        <v>0</v>
      </c>
      <c r="AQ57" s="43">
        <f>SUMIF(Tianjin!$C:$C,'Summary &amp; Capacity'!$R57,Tianjin!AS:AS)</f>
        <v>0</v>
      </c>
      <c r="AR57" s="43">
        <f>SUMIF(Tianjin!$C:$C,'Summary &amp; Capacity'!$R57,Tianjin!AT:AT)</f>
        <v>0</v>
      </c>
      <c r="AS57" s="43">
        <f>SUMIF(Tianjin!$C:$C,'Summary &amp; Capacity'!$R57,Tianjin!AU:AU)</f>
        <v>0</v>
      </c>
      <c r="AT57" s="81">
        <f t="shared" si="68"/>
        <v>0</v>
      </c>
    </row>
    <row r="58" spans="1:46" outlineLevel="1">
      <c r="A58" s="37" t="str">
        <f t="shared" si="48"/>
        <v>M106</v>
      </c>
      <c r="B58" s="37" t="str">
        <f t="shared" si="48"/>
        <v>ABC</v>
      </c>
      <c r="C58" s="37" t="str">
        <f t="shared" si="48"/>
        <v>CTU FATP</v>
      </c>
      <c r="D58" s="86">
        <f t="shared" si="49"/>
        <v>146009.64672291139</v>
      </c>
      <c r="E58" s="86">
        <f t="shared" si="50"/>
        <v>99078.597591228376</v>
      </c>
      <c r="F58" s="86">
        <f t="shared" si="51"/>
        <v>100517.54595350038</v>
      </c>
      <c r="G58" s="86">
        <f t="shared" si="52"/>
        <v>56173.608349259499</v>
      </c>
      <c r="H58" s="86">
        <f t="shared" si="53"/>
        <v>148149.68242701067</v>
      </c>
      <c r="I58" s="86">
        <f t="shared" si="54"/>
        <v>93778.607359256494</v>
      </c>
      <c r="J58" s="86">
        <f t="shared" si="55"/>
        <v>130276.30395459911</v>
      </c>
      <c r="K58" s="86">
        <f t="shared" si="56"/>
        <v>137633.41217347336</v>
      </c>
      <c r="L58" s="86">
        <f t="shared" si="57"/>
        <v>134390.07141040568</v>
      </c>
      <c r="M58" s="86">
        <f t="shared" si="58"/>
        <v>133435.49589466627</v>
      </c>
      <c r="N58" s="86">
        <f t="shared" si="59"/>
        <v>108800.24636727368</v>
      </c>
      <c r="O58" s="86">
        <f t="shared" si="60"/>
        <v>51611.464185030229</v>
      </c>
      <c r="P58" s="81">
        <f t="shared" si="60"/>
        <v>1339854.6823886149</v>
      </c>
      <c r="Q58" s="83"/>
      <c r="R58" s="37" t="str">
        <f t="shared" si="65"/>
        <v>M106</v>
      </c>
      <c r="S58" s="43">
        <f>SUMIF(Chengdu!$C:$C,'Summary &amp; Capacity'!$R58,Chengdu!AJ:AJ)</f>
        <v>146009.64672291139</v>
      </c>
      <c r="T58" s="43">
        <f>SUMIF(Chengdu!$C:$C,'Summary &amp; Capacity'!$R58,Chengdu!AK:AK)</f>
        <v>99078.597591228376</v>
      </c>
      <c r="U58" s="43">
        <f>SUMIF(Chengdu!$C:$C,'Summary &amp; Capacity'!$R58,Chengdu!AL:AL)</f>
        <v>100517.54595350038</v>
      </c>
      <c r="V58" s="43">
        <f>SUMIF(Chengdu!$C:$C,'Summary &amp; Capacity'!$R58,Chengdu!AM:AM)</f>
        <v>56173.608349259499</v>
      </c>
      <c r="W58" s="43">
        <f>SUMIF(Chengdu!$C:$C,'Summary &amp; Capacity'!$R58,Chengdu!AN:AN)</f>
        <v>148149.68242701067</v>
      </c>
      <c r="X58" s="43">
        <f>SUMIF(Chengdu!$C:$C,'Summary &amp; Capacity'!$R58,Chengdu!AO:AO)</f>
        <v>93778.607359256494</v>
      </c>
      <c r="Y58" s="43">
        <f>SUMIF(Chengdu!$C:$C,'Summary &amp; Capacity'!$R58,Chengdu!AP:AP)</f>
        <v>130276.30395459911</v>
      </c>
      <c r="Z58" s="43">
        <f>SUMIF(Chengdu!$C:$C,'Summary &amp; Capacity'!$R58,Chengdu!AQ:AQ)</f>
        <v>137633.41217347336</v>
      </c>
      <c r="AA58" s="43">
        <f>SUMIF(Chengdu!$C:$C,'Summary &amp; Capacity'!$R58,Chengdu!AR:AR)</f>
        <v>134390.07141040568</v>
      </c>
      <c r="AB58" s="43">
        <f>SUMIF(Chengdu!$C:$C,'Summary &amp; Capacity'!$R58,Chengdu!AS:AS)</f>
        <v>133435.49589466627</v>
      </c>
      <c r="AC58" s="43">
        <f>SUMIF(Chengdu!$C:$C,'Summary &amp; Capacity'!$R58,Chengdu!AT:AT)</f>
        <v>108800.24636727368</v>
      </c>
      <c r="AD58" s="43">
        <f>SUMIF(Chengdu!$C:$C,'Summary &amp; Capacity'!$R58,Chengdu!AU:AU)</f>
        <v>51611.464185030229</v>
      </c>
      <c r="AE58" s="81">
        <f t="shared" si="66"/>
        <v>1339854.6823886149</v>
      </c>
      <c r="AG58" s="37" t="str">
        <f t="shared" si="67"/>
        <v>M106</v>
      </c>
      <c r="AH58" s="43">
        <f>SUMIF(Tianjin!$C:$C,'Summary &amp; Capacity'!$R58,Tianjin!AJ:AJ)</f>
        <v>0</v>
      </c>
      <c r="AI58" s="43">
        <f>SUMIF(Tianjin!$C:$C,'Summary &amp; Capacity'!$R58,Tianjin!AK:AK)</f>
        <v>0</v>
      </c>
      <c r="AJ58" s="43">
        <f>SUMIF(Tianjin!$C:$C,'Summary &amp; Capacity'!$R58,Tianjin!AL:AL)</f>
        <v>0</v>
      </c>
      <c r="AK58" s="43">
        <f>SUMIF(Tianjin!$C:$C,'Summary &amp; Capacity'!$R58,Tianjin!AM:AM)</f>
        <v>0</v>
      </c>
      <c r="AL58" s="43">
        <f>SUMIF(Tianjin!$C:$C,'Summary &amp; Capacity'!$R58,Tianjin!AN:AN)</f>
        <v>0</v>
      </c>
      <c r="AM58" s="43">
        <f>SUMIF(Tianjin!$C:$C,'Summary &amp; Capacity'!$R58,Tianjin!AO:AO)</f>
        <v>0</v>
      </c>
      <c r="AN58" s="43">
        <f>SUMIF(Tianjin!$C:$C,'Summary &amp; Capacity'!$R58,Tianjin!AP:AP)</f>
        <v>0</v>
      </c>
      <c r="AO58" s="43">
        <f>SUMIF(Tianjin!$C:$C,'Summary &amp; Capacity'!$R58,Tianjin!AQ:AQ)</f>
        <v>0</v>
      </c>
      <c r="AP58" s="43">
        <f>SUMIF(Tianjin!$C:$C,'Summary &amp; Capacity'!$R58,Tianjin!AR:AR)</f>
        <v>0</v>
      </c>
      <c r="AQ58" s="43">
        <f>SUMIF(Tianjin!$C:$C,'Summary &amp; Capacity'!$R58,Tianjin!AS:AS)</f>
        <v>0</v>
      </c>
      <c r="AR58" s="43">
        <f>SUMIF(Tianjin!$C:$C,'Summary &amp; Capacity'!$R58,Tianjin!AT:AT)</f>
        <v>0</v>
      </c>
      <c r="AS58" s="43">
        <f>SUMIF(Tianjin!$C:$C,'Summary &amp; Capacity'!$R58,Tianjin!AU:AU)</f>
        <v>0</v>
      </c>
      <c r="AT58" s="81">
        <f t="shared" si="68"/>
        <v>0</v>
      </c>
    </row>
    <row r="59" spans="1:46" outlineLevel="1">
      <c r="A59" s="37" t="str">
        <f t="shared" si="48"/>
        <v>M21</v>
      </c>
      <c r="B59" s="37" t="str">
        <f t="shared" si="48"/>
        <v>ABC</v>
      </c>
      <c r="C59" s="37" t="str">
        <f t="shared" si="48"/>
        <v>CTU FATP</v>
      </c>
      <c r="D59" s="86">
        <f t="shared" si="49"/>
        <v>10234.841321390451</v>
      </c>
      <c r="E59" s="86">
        <f t="shared" si="50"/>
        <v>5031.1163840931213</v>
      </c>
      <c r="F59" s="86">
        <f t="shared" si="51"/>
        <v>4899.7536498272639</v>
      </c>
      <c r="G59" s="86">
        <f t="shared" si="52"/>
        <v>5461.3692683945064</v>
      </c>
      <c r="H59" s="86">
        <f t="shared" si="53"/>
        <v>7012.0898750663082</v>
      </c>
      <c r="I59" s="86">
        <f t="shared" si="54"/>
        <v>7012.0898750663082</v>
      </c>
      <c r="J59" s="86">
        <f t="shared" si="55"/>
        <v>0</v>
      </c>
      <c r="K59" s="86">
        <f t="shared" si="56"/>
        <v>0</v>
      </c>
      <c r="L59" s="86">
        <f t="shared" si="57"/>
        <v>0</v>
      </c>
      <c r="M59" s="86">
        <f t="shared" si="58"/>
        <v>0</v>
      </c>
      <c r="N59" s="86">
        <f t="shared" si="59"/>
        <v>0</v>
      </c>
      <c r="O59" s="86">
        <f t="shared" si="60"/>
        <v>0</v>
      </c>
      <c r="P59" s="81">
        <f t="shared" si="60"/>
        <v>39651.260373837955</v>
      </c>
      <c r="Q59" s="83"/>
      <c r="R59" s="37" t="str">
        <f t="shared" si="65"/>
        <v>M21</v>
      </c>
      <c r="S59" s="43">
        <f>SUMIF(Chengdu!$C:$C,'Summary &amp; Capacity'!$R59,Chengdu!AJ:AJ)</f>
        <v>0</v>
      </c>
      <c r="T59" s="43">
        <f>SUMIF(Chengdu!$C:$C,'Summary &amp; Capacity'!$R59,Chengdu!AK:AK)</f>
        <v>0</v>
      </c>
      <c r="U59" s="43">
        <f>SUMIF(Chengdu!$C:$C,'Summary &amp; Capacity'!$R59,Chengdu!AL:AL)</f>
        <v>0</v>
      </c>
      <c r="V59" s="43">
        <f>SUMIF(Chengdu!$C:$C,'Summary &amp; Capacity'!$R59,Chengdu!AM:AM)</f>
        <v>0</v>
      </c>
      <c r="W59" s="43">
        <f>SUMIF(Chengdu!$C:$C,'Summary &amp; Capacity'!$R59,Chengdu!AN:AN)</f>
        <v>0</v>
      </c>
      <c r="X59" s="43">
        <f>SUMIF(Chengdu!$C:$C,'Summary &amp; Capacity'!$R59,Chengdu!AO:AO)</f>
        <v>0</v>
      </c>
      <c r="Y59" s="43">
        <f>SUMIF(Chengdu!$C:$C,'Summary &amp; Capacity'!$R59,Chengdu!AP:AP)</f>
        <v>0</v>
      </c>
      <c r="Z59" s="43">
        <f>SUMIF(Chengdu!$C:$C,'Summary &amp; Capacity'!$R59,Chengdu!AQ:AQ)</f>
        <v>0</v>
      </c>
      <c r="AA59" s="43">
        <f>SUMIF(Chengdu!$C:$C,'Summary &amp; Capacity'!$R59,Chengdu!AR:AR)</f>
        <v>0</v>
      </c>
      <c r="AB59" s="43">
        <f>SUMIF(Chengdu!$C:$C,'Summary &amp; Capacity'!$R59,Chengdu!AS:AS)</f>
        <v>0</v>
      </c>
      <c r="AC59" s="43">
        <f>SUMIF(Chengdu!$C:$C,'Summary &amp; Capacity'!$R59,Chengdu!AT:AT)</f>
        <v>0</v>
      </c>
      <c r="AD59" s="43">
        <f>SUMIF(Chengdu!$C:$C,'Summary &amp; Capacity'!$R59,Chengdu!AU:AU)</f>
        <v>0</v>
      </c>
      <c r="AE59" s="81">
        <f t="shared" si="66"/>
        <v>0</v>
      </c>
      <c r="AG59" s="37" t="str">
        <f t="shared" si="67"/>
        <v>M21</v>
      </c>
      <c r="AH59" s="43">
        <f>SUMIF(Tianjin!$C:$C,'Summary &amp; Capacity'!$R59,Tianjin!AJ:AJ)</f>
        <v>10234.841321390451</v>
      </c>
      <c r="AI59" s="43">
        <f>SUMIF(Tianjin!$C:$C,'Summary &amp; Capacity'!$R59,Tianjin!AK:AK)</f>
        <v>5031.1163840931213</v>
      </c>
      <c r="AJ59" s="43">
        <f>SUMIF(Tianjin!$C:$C,'Summary &amp; Capacity'!$R59,Tianjin!AL:AL)</f>
        <v>4899.7536498272639</v>
      </c>
      <c r="AK59" s="43">
        <f>SUMIF(Tianjin!$C:$C,'Summary &amp; Capacity'!$R59,Tianjin!AM:AM)</f>
        <v>5461.3692683945064</v>
      </c>
      <c r="AL59" s="43">
        <f>SUMIF(Tianjin!$C:$C,'Summary &amp; Capacity'!$R59,Tianjin!AN:AN)</f>
        <v>7012.0898750663082</v>
      </c>
      <c r="AM59" s="43">
        <f>SUMIF(Tianjin!$C:$C,'Summary &amp; Capacity'!$R59,Tianjin!AO:AO)</f>
        <v>7012.0898750663082</v>
      </c>
      <c r="AN59" s="43">
        <f>SUMIF(Tianjin!$C:$C,'Summary &amp; Capacity'!$R59,Tianjin!AP:AP)</f>
        <v>0</v>
      </c>
      <c r="AO59" s="43">
        <f>SUMIF(Tianjin!$C:$C,'Summary &amp; Capacity'!$R59,Tianjin!AQ:AQ)</f>
        <v>0</v>
      </c>
      <c r="AP59" s="43">
        <f>SUMIF(Tianjin!$C:$C,'Summary &amp; Capacity'!$R59,Tianjin!AR:AR)</f>
        <v>0</v>
      </c>
      <c r="AQ59" s="43">
        <f>SUMIF(Tianjin!$C:$C,'Summary &amp; Capacity'!$R59,Tianjin!AS:AS)</f>
        <v>0</v>
      </c>
      <c r="AR59" s="43">
        <f>SUMIF(Tianjin!$C:$C,'Summary &amp; Capacity'!$R59,Tianjin!AT:AT)</f>
        <v>0</v>
      </c>
      <c r="AS59" s="43">
        <f>SUMIF(Tianjin!$C:$C,'Summary &amp; Capacity'!$R59,Tianjin!AU:AU)</f>
        <v>0</v>
      </c>
      <c r="AT59" s="81">
        <f t="shared" si="68"/>
        <v>39651.260373837955</v>
      </c>
    </row>
    <row r="60" spans="1:46" outlineLevel="1">
      <c r="A60" s="37" t="str">
        <f t="shared" si="48"/>
        <v>M25</v>
      </c>
      <c r="B60" s="37" t="str">
        <f t="shared" si="48"/>
        <v>ABC</v>
      </c>
      <c r="C60" s="37" t="str">
        <f t="shared" si="48"/>
        <v>CTU FATP</v>
      </c>
      <c r="D60" s="86">
        <f t="shared" si="49"/>
        <v>29289.495190439113</v>
      </c>
      <c r="E60" s="86">
        <f t="shared" si="50"/>
        <v>3007.473573624161</v>
      </c>
      <c r="F60" s="86">
        <f t="shared" si="51"/>
        <v>0</v>
      </c>
      <c r="G60" s="86">
        <f t="shared" si="52"/>
        <v>0</v>
      </c>
      <c r="H60" s="86">
        <f t="shared" si="53"/>
        <v>0</v>
      </c>
      <c r="I60" s="86">
        <f t="shared" si="54"/>
        <v>0</v>
      </c>
      <c r="J60" s="86">
        <f t="shared" si="55"/>
        <v>0</v>
      </c>
      <c r="K60" s="86">
        <f t="shared" si="56"/>
        <v>0</v>
      </c>
      <c r="L60" s="86">
        <f t="shared" si="57"/>
        <v>0</v>
      </c>
      <c r="M60" s="86">
        <f t="shared" si="58"/>
        <v>0</v>
      </c>
      <c r="N60" s="86">
        <f t="shared" si="59"/>
        <v>0</v>
      </c>
      <c r="O60" s="86">
        <f t="shared" si="60"/>
        <v>0</v>
      </c>
      <c r="P60" s="81">
        <f t="shared" si="60"/>
        <v>32296.968764063273</v>
      </c>
      <c r="Q60" s="83"/>
      <c r="R60" s="37" t="str">
        <f t="shared" si="65"/>
        <v>M25</v>
      </c>
      <c r="S60" s="43">
        <f>SUMIF(Chengdu!$C:$C,'Summary &amp; Capacity'!$R60,Chengdu!AJ:AJ)</f>
        <v>0</v>
      </c>
      <c r="T60" s="43">
        <f>SUMIF(Chengdu!$C:$C,'Summary &amp; Capacity'!$R60,Chengdu!AK:AK)</f>
        <v>0</v>
      </c>
      <c r="U60" s="43">
        <f>SUMIF(Chengdu!$C:$C,'Summary &amp; Capacity'!$R60,Chengdu!AL:AL)</f>
        <v>0</v>
      </c>
      <c r="V60" s="43">
        <f>SUMIF(Chengdu!$C:$C,'Summary &amp; Capacity'!$R60,Chengdu!AM:AM)</f>
        <v>0</v>
      </c>
      <c r="W60" s="43">
        <f>SUMIF(Chengdu!$C:$C,'Summary &amp; Capacity'!$R60,Chengdu!AN:AN)</f>
        <v>0</v>
      </c>
      <c r="X60" s="43">
        <f>SUMIF(Chengdu!$C:$C,'Summary &amp; Capacity'!$R60,Chengdu!AO:AO)</f>
        <v>0</v>
      </c>
      <c r="Y60" s="43">
        <f>SUMIF(Chengdu!$C:$C,'Summary &amp; Capacity'!$R60,Chengdu!AP:AP)</f>
        <v>0</v>
      </c>
      <c r="Z60" s="43">
        <f>SUMIF(Chengdu!$C:$C,'Summary &amp; Capacity'!$R60,Chengdu!AQ:AQ)</f>
        <v>0</v>
      </c>
      <c r="AA60" s="43">
        <f>SUMIF(Chengdu!$C:$C,'Summary &amp; Capacity'!$R60,Chengdu!AR:AR)</f>
        <v>0</v>
      </c>
      <c r="AB60" s="43">
        <f>SUMIF(Chengdu!$C:$C,'Summary &amp; Capacity'!$R60,Chengdu!AS:AS)</f>
        <v>0</v>
      </c>
      <c r="AC60" s="43">
        <f>SUMIF(Chengdu!$C:$C,'Summary &amp; Capacity'!$R60,Chengdu!AT:AT)</f>
        <v>0</v>
      </c>
      <c r="AD60" s="43">
        <f>SUMIF(Chengdu!$C:$C,'Summary &amp; Capacity'!$R60,Chengdu!AU:AU)</f>
        <v>0</v>
      </c>
      <c r="AE60" s="81">
        <f t="shared" si="66"/>
        <v>0</v>
      </c>
      <c r="AG60" s="37" t="str">
        <f t="shared" si="67"/>
        <v>M25</v>
      </c>
      <c r="AH60" s="43">
        <f>SUMIF(Tianjin!$C:$C,'Summary &amp; Capacity'!$R60,Tianjin!AJ:AJ)</f>
        <v>29289.495190439113</v>
      </c>
      <c r="AI60" s="43">
        <f>SUMIF(Tianjin!$C:$C,'Summary &amp; Capacity'!$R60,Tianjin!AK:AK)</f>
        <v>3007.473573624161</v>
      </c>
      <c r="AJ60" s="43">
        <f>SUMIF(Tianjin!$C:$C,'Summary &amp; Capacity'!$R60,Tianjin!AL:AL)</f>
        <v>0</v>
      </c>
      <c r="AK60" s="43">
        <f>SUMIF(Tianjin!$C:$C,'Summary &amp; Capacity'!$R60,Tianjin!AM:AM)</f>
        <v>0</v>
      </c>
      <c r="AL60" s="43">
        <f>SUMIF(Tianjin!$C:$C,'Summary &amp; Capacity'!$R60,Tianjin!AN:AN)</f>
        <v>0</v>
      </c>
      <c r="AM60" s="43">
        <f>SUMIF(Tianjin!$C:$C,'Summary &amp; Capacity'!$R60,Tianjin!AO:AO)</f>
        <v>0</v>
      </c>
      <c r="AN60" s="43">
        <f>SUMIF(Tianjin!$C:$C,'Summary &amp; Capacity'!$R60,Tianjin!AP:AP)</f>
        <v>0</v>
      </c>
      <c r="AO60" s="43">
        <f>SUMIF(Tianjin!$C:$C,'Summary &amp; Capacity'!$R60,Tianjin!AQ:AQ)</f>
        <v>0</v>
      </c>
      <c r="AP60" s="43">
        <f>SUMIF(Tianjin!$C:$C,'Summary &amp; Capacity'!$R60,Tianjin!AR:AR)</f>
        <v>0</v>
      </c>
      <c r="AQ60" s="43">
        <f>SUMIF(Tianjin!$C:$C,'Summary &amp; Capacity'!$R60,Tianjin!AS:AS)</f>
        <v>0</v>
      </c>
      <c r="AR60" s="43">
        <f>SUMIF(Tianjin!$C:$C,'Summary &amp; Capacity'!$R60,Tianjin!AT:AT)</f>
        <v>0</v>
      </c>
      <c r="AS60" s="43">
        <f>SUMIF(Tianjin!$C:$C,'Summary &amp; Capacity'!$R60,Tianjin!AU:AU)</f>
        <v>0</v>
      </c>
      <c r="AT60" s="81">
        <f t="shared" si="68"/>
        <v>32296.968764063273</v>
      </c>
    </row>
    <row r="61" spans="1:46" outlineLevel="1">
      <c r="A61" s="37" t="str">
        <f t="shared" si="48"/>
        <v>M26</v>
      </c>
      <c r="B61" s="37" t="str">
        <f t="shared" si="48"/>
        <v>ABC</v>
      </c>
      <c r="C61" s="37" t="str">
        <f t="shared" si="48"/>
        <v>CTU FATP</v>
      </c>
      <c r="D61" s="86">
        <f t="shared" si="49"/>
        <v>0</v>
      </c>
      <c r="E61" s="86">
        <f t="shared" si="50"/>
        <v>0</v>
      </c>
      <c r="F61" s="86">
        <f t="shared" si="51"/>
        <v>0</v>
      </c>
      <c r="G61" s="86">
        <f t="shared" si="52"/>
        <v>0</v>
      </c>
      <c r="H61" s="86">
        <f t="shared" si="53"/>
        <v>0</v>
      </c>
      <c r="I61" s="86">
        <f t="shared" si="54"/>
        <v>0</v>
      </c>
      <c r="J61" s="86">
        <f t="shared" si="55"/>
        <v>0</v>
      </c>
      <c r="K61" s="86">
        <f t="shared" si="56"/>
        <v>0</v>
      </c>
      <c r="L61" s="86">
        <f t="shared" si="57"/>
        <v>0</v>
      </c>
      <c r="M61" s="86">
        <f t="shared" si="58"/>
        <v>0</v>
      </c>
      <c r="N61" s="86">
        <f t="shared" si="59"/>
        <v>0</v>
      </c>
      <c r="O61" s="86">
        <f t="shared" si="60"/>
        <v>0</v>
      </c>
      <c r="P61" s="81">
        <f t="shared" si="60"/>
        <v>0</v>
      </c>
      <c r="Q61" s="83"/>
      <c r="R61" s="37" t="str">
        <f t="shared" si="65"/>
        <v>M26</v>
      </c>
      <c r="S61" s="43">
        <f>SUMIF(Chengdu!$C:$C,'Summary &amp; Capacity'!$R61,Chengdu!AJ:AJ)</f>
        <v>0</v>
      </c>
      <c r="T61" s="43">
        <f>SUMIF(Chengdu!$C:$C,'Summary &amp; Capacity'!$R61,Chengdu!AK:AK)</f>
        <v>0</v>
      </c>
      <c r="U61" s="43">
        <f>SUMIF(Chengdu!$C:$C,'Summary &amp; Capacity'!$R61,Chengdu!AL:AL)</f>
        <v>0</v>
      </c>
      <c r="V61" s="43">
        <f>SUMIF(Chengdu!$C:$C,'Summary &amp; Capacity'!$R61,Chengdu!AM:AM)</f>
        <v>0</v>
      </c>
      <c r="W61" s="43">
        <f>SUMIF(Chengdu!$C:$C,'Summary &amp; Capacity'!$R61,Chengdu!AN:AN)</f>
        <v>0</v>
      </c>
      <c r="X61" s="43">
        <f>SUMIF(Chengdu!$C:$C,'Summary &amp; Capacity'!$R61,Chengdu!AO:AO)</f>
        <v>0</v>
      </c>
      <c r="Y61" s="43">
        <f>SUMIF(Chengdu!$C:$C,'Summary &amp; Capacity'!$R61,Chengdu!AP:AP)</f>
        <v>0</v>
      </c>
      <c r="Z61" s="43">
        <f>SUMIF(Chengdu!$C:$C,'Summary &amp; Capacity'!$R61,Chengdu!AQ:AQ)</f>
        <v>0</v>
      </c>
      <c r="AA61" s="43">
        <f>SUMIF(Chengdu!$C:$C,'Summary &amp; Capacity'!$R61,Chengdu!AR:AR)</f>
        <v>0</v>
      </c>
      <c r="AB61" s="43">
        <f>SUMIF(Chengdu!$C:$C,'Summary &amp; Capacity'!$R61,Chengdu!AS:AS)</f>
        <v>0</v>
      </c>
      <c r="AC61" s="43">
        <f>SUMIF(Chengdu!$C:$C,'Summary &amp; Capacity'!$R61,Chengdu!AT:AT)</f>
        <v>0</v>
      </c>
      <c r="AD61" s="43">
        <f>SUMIF(Chengdu!$C:$C,'Summary &amp; Capacity'!$R61,Chengdu!AU:AU)</f>
        <v>0</v>
      </c>
      <c r="AE61" s="81">
        <f t="shared" si="66"/>
        <v>0</v>
      </c>
      <c r="AG61" s="37" t="str">
        <f t="shared" si="67"/>
        <v>M26</v>
      </c>
      <c r="AH61" s="43">
        <f>SUMIF(Tianjin!$C:$C,'Summary &amp; Capacity'!$R61,Tianjin!AJ:AJ)</f>
        <v>0</v>
      </c>
      <c r="AI61" s="43">
        <f>SUMIF(Tianjin!$C:$C,'Summary &amp; Capacity'!$R61,Tianjin!AK:AK)</f>
        <v>0</v>
      </c>
      <c r="AJ61" s="43">
        <f>SUMIF(Tianjin!$C:$C,'Summary &amp; Capacity'!$R61,Tianjin!AL:AL)</f>
        <v>0</v>
      </c>
      <c r="AK61" s="43">
        <f>SUMIF(Tianjin!$C:$C,'Summary &amp; Capacity'!$R61,Tianjin!AM:AM)</f>
        <v>0</v>
      </c>
      <c r="AL61" s="43">
        <f>SUMIF(Tianjin!$C:$C,'Summary &amp; Capacity'!$R61,Tianjin!AN:AN)</f>
        <v>0</v>
      </c>
      <c r="AM61" s="43">
        <f>SUMIF(Tianjin!$C:$C,'Summary &amp; Capacity'!$R61,Tianjin!AO:AO)</f>
        <v>0</v>
      </c>
      <c r="AN61" s="43">
        <f>SUMIF(Tianjin!$C:$C,'Summary &amp; Capacity'!$R61,Tianjin!AP:AP)</f>
        <v>0</v>
      </c>
      <c r="AO61" s="43">
        <f>SUMIF(Tianjin!$C:$C,'Summary &amp; Capacity'!$R61,Tianjin!AQ:AQ)</f>
        <v>0</v>
      </c>
      <c r="AP61" s="43">
        <f>SUMIF(Tianjin!$C:$C,'Summary &amp; Capacity'!$R61,Tianjin!AR:AR)</f>
        <v>0</v>
      </c>
      <c r="AQ61" s="43">
        <f>SUMIF(Tianjin!$C:$C,'Summary &amp; Capacity'!$R61,Tianjin!AS:AS)</f>
        <v>0</v>
      </c>
      <c r="AR61" s="43">
        <f>SUMIF(Tianjin!$C:$C,'Summary &amp; Capacity'!$R61,Tianjin!AT:AT)</f>
        <v>0</v>
      </c>
      <c r="AS61" s="43">
        <f>SUMIF(Tianjin!$C:$C,'Summary &amp; Capacity'!$R61,Tianjin!AU:AU)</f>
        <v>0</v>
      </c>
      <c r="AT61" s="81">
        <f t="shared" si="68"/>
        <v>0</v>
      </c>
    </row>
    <row r="62" spans="1:46" outlineLevel="1">
      <c r="A62" s="37" t="str">
        <f t="shared" si="48"/>
        <v>CTU-CNC New Project</v>
      </c>
      <c r="B62" s="37" t="e">
        <f t="shared" si="48"/>
        <v>#N/A</v>
      </c>
      <c r="C62" s="37" t="e">
        <f t="shared" si="48"/>
        <v>#N/A</v>
      </c>
      <c r="D62" s="86">
        <f t="shared" si="49"/>
        <v>0</v>
      </c>
      <c r="E62" s="86">
        <f t="shared" si="50"/>
        <v>0</v>
      </c>
      <c r="F62" s="86">
        <f t="shared" si="51"/>
        <v>0</v>
      </c>
      <c r="G62" s="86">
        <f t="shared" si="52"/>
        <v>0</v>
      </c>
      <c r="H62" s="86">
        <f t="shared" si="53"/>
        <v>0</v>
      </c>
      <c r="I62" s="86">
        <f t="shared" si="54"/>
        <v>0</v>
      </c>
      <c r="J62" s="86">
        <f t="shared" si="55"/>
        <v>0</v>
      </c>
      <c r="K62" s="86">
        <f t="shared" si="56"/>
        <v>0</v>
      </c>
      <c r="L62" s="86">
        <f t="shared" si="57"/>
        <v>0</v>
      </c>
      <c r="M62" s="86">
        <f t="shared" si="58"/>
        <v>0</v>
      </c>
      <c r="N62" s="86">
        <f t="shared" si="59"/>
        <v>0</v>
      </c>
      <c r="O62" s="86">
        <f t="shared" si="60"/>
        <v>0</v>
      </c>
      <c r="P62" s="81">
        <f t="shared" si="60"/>
        <v>0</v>
      </c>
      <c r="Q62" s="83"/>
      <c r="R62" s="37" t="str">
        <f t="shared" si="65"/>
        <v>CTU-CNC New Project</v>
      </c>
      <c r="S62" s="43">
        <f>SUMIF(Chengdu!$C:$C,'Summary &amp; Capacity'!$R62,Chengdu!AJ:AJ)</f>
        <v>0</v>
      </c>
      <c r="T62" s="43">
        <f>SUMIF(Chengdu!$C:$C,'Summary &amp; Capacity'!$R62,Chengdu!AK:AK)</f>
        <v>0</v>
      </c>
      <c r="U62" s="43">
        <f>SUMIF(Chengdu!$C:$C,'Summary &amp; Capacity'!$R62,Chengdu!AL:AL)</f>
        <v>0</v>
      </c>
      <c r="V62" s="43">
        <f>SUMIF(Chengdu!$C:$C,'Summary &amp; Capacity'!$R62,Chengdu!AM:AM)</f>
        <v>0</v>
      </c>
      <c r="W62" s="43">
        <f>SUMIF(Chengdu!$C:$C,'Summary &amp; Capacity'!$R62,Chengdu!AN:AN)</f>
        <v>0</v>
      </c>
      <c r="X62" s="43">
        <f>SUMIF(Chengdu!$C:$C,'Summary &amp; Capacity'!$R62,Chengdu!AO:AO)</f>
        <v>0</v>
      </c>
      <c r="Y62" s="43">
        <f>SUMIF(Chengdu!$C:$C,'Summary &amp; Capacity'!$R62,Chengdu!AP:AP)</f>
        <v>0</v>
      </c>
      <c r="Z62" s="43">
        <f>SUMIF(Chengdu!$C:$C,'Summary &amp; Capacity'!$R62,Chengdu!AQ:AQ)</f>
        <v>0</v>
      </c>
      <c r="AA62" s="43">
        <f>SUMIF(Chengdu!$C:$C,'Summary &amp; Capacity'!$R62,Chengdu!AR:AR)</f>
        <v>0</v>
      </c>
      <c r="AB62" s="43">
        <f>SUMIF(Chengdu!$C:$C,'Summary &amp; Capacity'!$R62,Chengdu!AS:AS)</f>
        <v>0</v>
      </c>
      <c r="AC62" s="43">
        <f>SUMIF(Chengdu!$C:$C,'Summary &amp; Capacity'!$R62,Chengdu!AT:AT)</f>
        <v>0</v>
      </c>
      <c r="AD62" s="43">
        <f>SUMIF(Chengdu!$C:$C,'Summary &amp; Capacity'!$R62,Chengdu!AU:AU)</f>
        <v>0</v>
      </c>
      <c r="AE62" s="81">
        <f t="shared" si="66"/>
        <v>0</v>
      </c>
      <c r="AG62" s="37" t="str">
        <f t="shared" si="67"/>
        <v>CTU-CNC New Project</v>
      </c>
      <c r="AH62" s="43">
        <f>SUMIF(Tianjin!$C:$C,'Summary &amp; Capacity'!$R62,Tianjin!AJ:AJ)</f>
        <v>0</v>
      </c>
      <c r="AI62" s="43">
        <f>SUMIF(Tianjin!$C:$C,'Summary &amp; Capacity'!$R62,Tianjin!AK:AK)</f>
        <v>0</v>
      </c>
      <c r="AJ62" s="43">
        <f>SUMIF(Tianjin!$C:$C,'Summary &amp; Capacity'!$R62,Tianjin!AL:AL)</f>
        <v>0</v>
      </c>
      <c r="AK62" s="43">
        <f>SUMIF(Tianjin!$C:$C,'Summary &amp; Capacity'!$R62,Tianjin!AM:AM)</f>
        <v>0</v>
      </c>
      <c r="AL62" s="43">
        <f>SUMIF(Tianjin!$C:$C,'Summary &amp; Capacity'!$R62,Tianjin!AN:AN)</f>
        <v>0</v>
      </c>
      <c r="AM62" s="43">
        <f>SUMIF(Tianjin!$C:$C,'Summary &amp; Capacity'!$R62,Tianjin!AO:AO)</f>
        <v>0</v>
      </c>
      <c r="AN62" s="43">
        <f>SUMIF(Tianjin!$C:$C,'Summary &amp; Capacity'!$R62,Tianjin!AP:AP)</f>
        <v>0</v>
      </c>
      <c r="AO62" s="43">
        <f>SUMIF(Tianjin!$C:$C,'Summary &amp; Capacity'!$R62,Tianjin!AQ:AQ)</f>
        <v>0</v>
      </c>
      <c r="AP62" s="43">
        <f>SUMIF(Tianjin!$C:$C,'Summary &amp; Capacity'!$R62,Tianjin!AR:AR)</f>
        <v>0</v>
      </c>
      <c r="AQ62" s="43">
        <f>SUMIF(Tianjin!$C:$C,'Summary &amp; Capacity'!$R62,Tianjin!AS:AS)</f>
        <v>0</v>
      </c>
      <c r="AR62" s="43">
        <f>SUMIF(Tianjin!$C:$C,'Summary &amp; Capacity'!$R62,Tianjin!AT:AT)</f>
        <v>0</v>
      </c>
      <c r="AS62" s="43">
        <f>SUMIF(Tianjin!$C:$C,'Summary &amp; Capacity'!$R62,Tianjin!AU:AU)</f>
        <v>0</v>
      </c>
      <c r="AT62" s="81">
        <f t="shared" si="68"/>
        <v>0</v>
      </c>
    </row>
    <row r="63" spans="1:46" outlineLevel="1">
      <c r="A63" s="37" t="str">
        <f t="shared" si="48"/>
        <v>Philip</v>
      </c>
      <c r="B63" s="37" t="str">
        <f t="shared" si="48"/>
        <v>Nypro</v>
      </c>
      <c r="C63" s="37" t="str">
        <f t="shared" si="48"/>
        <v>Nypro Shenzhen</v>
      </c>
      <c r="D63" s="86">
        <f t="shared" si="49"/>
        <v>0</v>
      </c>
      <c r="E63" s="86">
        <f t="shared" si="50"/>
        <v>0</v>
      </c>
      <c r="F63" s="86">
        <f t="shared" si="51"/>
        <v>0</v>
      </c>
      <c r="G63" s="86">
        <f t="shared" si="52"/>
        <v>0</v>
      </c>
      <c r="H63" s="86">
        <f t="shared" si="53"/>
        <v>0</v>
      </c>
      <c r="I63" s="86">
        <f t="shared" si="54"/>
        <v>0</v>
      </c>
      <c r="J63" s="86">
        <f t="shared" si="55"/>
        <v>0</v>
      </c>
      <c r="K63" s="86">
        <f t="shared" si="56"/>
        <v>0</v>
      </c>
      <c r="L63" s="86">
        <f t="shared" si="57"/>
        <v>0</v>
      </c>
      <c r="M63" s="86">
        <f t="shared" si="58"/>
        <v>0</v>
      </c>
      <c r="N63" s="86">
        <f t="shared" si="59"/>
        <v>0</v>
      </c>
      <c r="O63" s="86">
        <f t="shared" si="60"/>
        <v>0</v>
      </c>
      <c r="P63" s="81">
        <f t="shared" si="60"/>
        <v>0</v>
      </c>
      <c r="Q63" s="83"/>
      <c r="R63" s="37" t="str">
        <f t="shared" si="65"/>
        <v>Philip</v>
      </c>
      <c r="S63" s="43">
        <f>SUMIF(Chengdu!$C:$C,'Summary &amp; Capacity'!$R63,Chengdu!AJ:AJ)</f>
        <v>0</v>
      </c>
      <c r="T63" s="43">
        <f>SUMIF(Chengdu!$C:$C,'Summary &amp; Capacity'!$R63,Chengdu!AK:AK)</f>
        <v>0</v>
      </c>
      <c r="U63" s="43">
        <f>SUMIF(Chengdu!$C:$C,'Summary &amp; Capacity'!$R63,Chengdu!AL:AL)</f>
        <v>0</v>
      </c>
      <c r="V63" s="43">
        <f>SUMIF(Chengdu!$C:$C,'Summary &amp; Capacity'!$R63,Chengdu!AM:AM)</f>
        <v>0</v>
      </c>
      <c r="W63" s="43">
        <f>SUMIF(Chengdu!$C:$C,'Summary &amp; Capacity'!$R63,Chengdu!AN:AN)</f>
        <v>0</v>
      </c>
      <c r="X63" s="43">
        <f>SUMIF(Chengdu!$C:$C,'Summary &amp; Capacity'!$R63,Chengdu!AO:AO)</f>
        <v>0</v>
      </c>
      <c r="Y63" s="43">
        <f>SUMIF(Chengdu!$C:$C,'Summary &amp; Capacity'!$R63,Chengdu!AP:AP)</f>
        <v>0</v>
      </c>
      <c r="Z63" s="43">
        <f>SUMIF(Chengdu!$C:$C,'Summary &amp; Capacity'!$R63,Chengdu!AQ:AQ)</f>
        <v>0</v>
      </c>
      <c r="AA63" s="43">
        <f>SUMIF(Chengdu!$C:$C,'Summary &amp; Capacity'!$R63,Chengdu!AR:AR)</f>
        <v>0</v>
      </c>
      <c r="AB63" s="43">
        <f>SUMIF(Chengdu!$C:$C,'Summary &amp; Capacity'!$R63,Chengdu!AS:AS)</f>
        <v>0</v>
      </c>
      <c r="AC63" s="43">
        <f>SUMIF(Chengdu!$C:$C,'Summary &amp; Capacity'!$R63,Chengdu!AT:AT)</f>
        <v>0</v>
      </c>
      <c r="AD63" s="43">
        <f>SUMIF(Chengdu!$C:$C,'Summary &amp; Capacity'!$R63,Chengdu!AU:AU)</f>
        <v>0</v>
      </c>
      <c r="AE63" s="81">
        <f t="shared" si="66"/>
        <v>0</v>
      </c>
      <c r="AG63" s="37" t="str">
        <f t="shared" si="67"/>
        <v>Philip</v>
      </c>
      <c r="AH63" s="43">
        <f>SUMIF(Tianjin!$C:$C,'Summary &amp; Capacity'!$R63,Tianjin!AJ:AJ)</f>
        <v>0</v>
      </c>
      <c r="AI63" s="43">
        <f>SUMIF(Tianjin!$C:$C,'Summary &amp; Capacity'!$R63,Tianjin!AK:AK)</f>
        <v>0</v>
      </c>
      <c r="AJ63" s="43">
        <f>SUMIF(Tianjin!$C:$C,'Summary &amp; Capacity'!$R63,Tianjin!AL:AL)</f>
        <v>0</v>
      </c>
      <c r="AK63" s="43">
        <f>SUMIF(Tianjin!$C:$C,'Summary &amp; Capacity'!$R63,Tianjin!AM:AM)</f>
        <v>0</v>
      </c>
      <c r="AL63" s="43">
        <f>SUMIF(Tianjin!$C:$C,'Summary &amp; Capacity'!$R63,Tianjin!AN:AN)</f>
        <v>0</v>
      </c>
      <c r="AM63" s="43">
        <f>SUMIF(Tianjin!$C:$C,'Summary &amp; Capacity'!$R63,Tianjin!AO:AO)</f>
        <v>0</v>
      </c>
      <c r="AN63" s="43">
        <f>SUMIF(Tianjin!$C:$C,'Summary &amp; Capacity'!$R63,Tianjin!AP:AP)</f>
        <v>0</v>
      </c>
      <c r="AO63" s="43">
        <f>SUMIF(Tianjin!$C:$C,'Summary &amp; Capacity'!$R63,Tianjin!AQ:AQ)</f>
        <v>0</v>
      </c>
      <c r="AP63" s="43">
        <f>SUMIF(Tianjin!$C:$C,'Summary &amp; Capacity'!$R63,Tianjin!AR:AR)</f>
        <v>0</v>
      </c>
      <c r="AQ63" s="43">
        <f>SUMIF(Tianjin!$C:$C,'Summary &amp; Capacity'!$R63,Tianjin!AS:AS)</f>
        <v>0</v>
      </c>
      <c r="AR63" s="43">
        <f>SUMIF(Tianjin!$C:$C,'Summary &amp; Capacity'!$R63,Tianjin!AT:AT)</f>
        <v>0</v>
      </c>
      <c r="AS63" s="43">
        <f>SUMIF(Tianjin!$C:$C,'Summary &amp; Capacity'!$R63,Tianjin!AU:AU)</f>
        <v>0</v>
      </c>
      <c r="AT63" s="81">
        <f t="shared" si="68"/>
        <v>0</v>
      </c>
    </row>
    <row r="64" spans="1:46" outlineLevel="1">
      <c r="A64" s="37" t="str">
        <f t="shared" ref="A64:C64" si="69">A29</f>
        <v>Soyuz</v>
      </c>
      <c r="B64" s="37" t="str">
        <f t="shared" si="69"/>
        <v xml:space="preserve">PMI </v>
      </c>
      <c r="C64" s="37" t="str">
        <f t="shared" si="69"/>
        <v>WGT</v>
      </c>
      <c r="D64" s="86">
        <f t="shared" si="49"/>
        <v>13344.985444544936</v>
      </c>
      <c r="E64" s="86">
        <f t="shared" si="50"/>
        <v>13344.985444544936</v>
      </c>
      <c r="F64" s="86">
        <f t="shared" si="51"/>
        <v>13344.985444544936</v>
      </c>
      <c r="G64" s="86">
        <f t="shared" si="52"/>
        <v>13211.535590099489</v>
      </c>
      <c r="H64" s="86">
        <f t="shared" si="53"/>
        <v>13211.535590099489</v>
      </c>
      <c r="I64" s="86">
        <f t="shared" si="54"/>
        <v>13211.535590099489</v>
      </c>
      <c r="J64" s="86">
        <f t="shared" si="55"/>
        <v>13078.08573565404</v>
      </c>
      <c r="K64" s="86">
        <f t="shared" si="56"/>
        <v>13078.08573565404</v>
      </c>
      <c r="L64" s="86">
        <f t="shared" si="57"/>
        <v>13078.08573565404</v>
      </c>
      <c r="M64" s="86">
        <f t="shared" si="58"/>
        <v>12944.635881208589</v>
      </c>
      <c r="N64" s="86">
        <f t="shared" si="59"/>
        <v>12944.635881208589</v>
      </c>
      <c r="O64" s="86">
        <f t="shared" si="60"/>
        <v>12944.635881208589</v>
      </c>
      <c r="P64" s="81">
        <f t="shared" si="60"/>
        <v>157737.72795452113</v>
      </c>
      <c r="Q64" s="83"/>
      <c r="R64" s="37" t="str">
        <f t="shared" ref="R64:R65" si="70">A64</f>
        <v>Soyuz</v>
      </c>
      <c r="S64" s="43">
        <f>SUMIF(Chengdu!$C:$C,'Summary &amp; Capacity'!$R64,Chengdu!AJ:AJ)</f>
        <v>0</v>
      </c>
      <c r="T64" s="43">
        <f>SUMIF(Chengdu!$C:$C,'Summary &amp; Capacity'!$R64,Chengdu!AK:AK)</f>
        <v>0</v>
      </c>
      <c r="U64" s="43">
        <f>SUMIF(Chengdu!$C:$C,'Summary &amp; Capacity'!$R64,Chengdu!AL:AL)</f>
        <v>0</v>
      </c>
      <c r="V64" s="43">
        <f>SUMIF(Chengdu!$C:$C,'Summary &amp; Capacity'!$R64,Chengdu!AM:AM)</f>
        <v>0</v>
      </c>
      <c r="W64" s="43">
        <f>SUMIF(Chengdu!$C:$C,'Summary &amp; Capacity'!$R64,Chengdu!AN:AN)</f>
        <v>0</v>
      </c>
      <c r="X64" s="43">
        <f>SUMIF(Chengdu!$C:$C,'Summary &amp; Capacity'!$R64,Chengdu!AO:AO)</f>
        <v>0</v>
      </c>
      <c r="Y64" s="43">
        <f>SUMIF(Chengdu!$C:$C,'Summary &amp; Capacity'!$R64,Chengdu!AP:AP)</f>
        <v>0</v>
      </c>
      <c r="Z64" s="43">
        <f>SUMIF(Chengdu!$C:$C,'Summary &amp; Capacity'!$R64,Chengdu!AQ:AQ)</f>
        <v>0</v>
      </c>
      <c r="AA64" s="43">
        <f>SUMIF(Chengdu!$C:$C,'Summary &amp; Capacity'!$R64,Chengdu!AR:AR)</f>
        <v>0</v>
      </c>
      <c r="AB64" s="43">
        <f>SUMIF(Chengdu!$C:$C,'Summary &amp; Capacity'!$R64,Chengdu!AS:AS)</f>
        <v>0</v>
      </c>
      <c r="AC64" s="43">
        <f>SUMIF(Chengdu!$C:$C,'Summary &amp; Capacity'!$R64,Chengdu!AT:AT)</f>
        <v>0</v>
      </c>
      <c r="AD64" s="43">
        <f>SUMIF(Chengdu!$C:$C,'Summary &amp; Capacity'!$R64,Chengdu!AU:AU)</f>
        <v>0</v>
      </c>
      <c r="AE64" s="81">
        <f t="shared" ref="AE64:AE65" si="71">SUM(S64:AD64)</f>
        <v>0</v>
      </c>
      <c r="AG64" s="37" t="str">
        <f t="shared" ref="AG64:AG65" si="72">A64</f>
        <v>Soyuz</v>
      </c>
      <c r="AH64" s="43">
        <f>SUMIF(Tianjin!$C:$C,'Summary &amp; Capacity'!$R64,Tianjin!AJ:AJ)</f>
        <v>13344.985444544936</v>
      </c>
      <c r="AI64" s="43">
        <f>SUMIF(Tianjin!$C:$C,'Summary &amp; Capacity'!$R64,Tianjin!AK:AK)</f>
        <v>13344.985444544936</v>
      </c>
      <c r="AJ64" s="43">
        <f>SUMIF(Tianjin!$C:$C,'Summary &amp; Capacity'!$R64,Tianjin!AL:AL)</f>
        <v>13344.985444544936</v>
      </c>
      <c r="AK64" s="43">
        <f>SUMIF(Tianjin!$C:$C,'Summary &amp; Capacity'!$R64,Tianjin!AM:AM)</f>
        <v>13211.535590099489</v>
      </c>
      <c r="AL64" s="43">
        <f>SUMIF(Tianjin!$C:$C,'Summary &amp; Capacity'!$R64,Tianjin!AN:AN)</f>
        <v>13211.535590099489</v>
      </c>
      <c r="AM64" s="43">
        <f>SUMIF(Tianjin!$C:$C,'Summary &amp; Capacity'!$R64,Tianjin!AO:AO)</f>
        <v>13211.535590099489</v>
      </c>
      <c r="AN64" s="43">
        <f>SUMIF(Tianjin!$C:$C,'Summary &amp; Capacity'!$R64,Tianjin!AP:AP)</f>
        <v>13078.08573565404</v>
      </c>
      <c r="AO64" s="43">
        <f>SUMIF(Tianjin!$C:$C,'Summary &amp; Capacity'!$R64,Tianjin!AQ:AQ)</f>
        <v>13078.08573565404</v>
      </c>
      <c r="AP64" s="43">
        <f>SUMIF(Tianjin!$C:$C,'Summary &amp; Capacity'!$R64,Tianjin!AR:AR)</f>
        <v>13078.08573565404</v>
      </c>
      <c r="AQ64" s="43">
        <f>SUMIF(Tianjin!$C:$C,'Summary &amp; Capacity'!$R64,Tianjin!AS:AS)</f>
        <v>12944.635881208589</v>
      </c>
      <c r="AR64" s="43">
        <f>SUMIF(Tianjin!$C:$C,'Summary &amp; Capacity'!$R64,Tianjin!AT:AT)</f>
        <v>12944.635881208589</v>
      </c>
      <c r="AS64" s="43">
        <f>SUMIF(Tianjin!$C:$C,'Summary &amp; Capacity'!$R64,Tianjin!AU:AU)</f>
        <v>12944.635881208589</v>
      </c>
      <c r="AT64" s="81">
        <f t="shared" ref="AT64:AT65" si="73">SUM(AH64:AS64)</f>
        <v>157737.72795452113</v>
      </c>
    </row>
    <row r="65" spans="1:47" outlineLevel="1">
      <c r="A65" s="37" t="str">
        <f t="shared" ref="A65:C65" si="74">A30</f>
        <v>V17</v>
      </c>
      <c r="B65" s="37" t="str">
        <f t="shared" si="74"/>
        <v>ABC</v>
      </c>
      <c r="C65" s="37" t="str">
        <f t="shared" si="74"/>
        <v>CTU-CNC</v>
      </c>
      <c r="D65" s="86">
        <f t="shared" si="49"/>
        <v>29476.827129334983</v>
      </c>
      <c r="E65" s="86">
        <f t="shared" si="50"/>
        <v>34525.382321133096</v>
      </c>
      <c r="F65" s="86">
        <f t="shared" si="51"/>
        <v>40471.458435917535</v>
      </c>
      <c r="G65" s="86">
        <f t="shared" si="52"/>
        <v>19852.32886359873</v>
      </c>
      <c r="H65" s="86">
        <f t="shared" si="53"/>
        <v>28071.376715846051</v>
      </c>
      <c r="I65" s="86">
        <f t="shared" si="54"/>
        <v>55838.430270735647</v>
      </c>
      <c r="J65" s="86">
        <f t="shared" si="55"/>
        <v>55274.405722546398</v>
      </c>
      <c r="K65" s="86">
        <f t="shared" si="56"/>
        <v>55274.405722546398</v>
      </c>
      <c r="L65" s="86">
        <f t="shared" si="57"/>
        <v>55274.405722546398</v>
      </c>
      <c r="M65" s="86">
        <f t="shared" si="58"/>
        <v>22248.224411300431</v>
      </c>
      <c r="N65" s="86">
        <f t="shared" si="59"/>
        <v>22190.106436742157</v>
      </c>
      <c r="O65" s="86">
        <f t="shared" si="60"/>
        <v>22161.148526232661</v>
      </c>
      <c r="P65" s="81">
        <f t="shared" si="60"/>
        <v>440658.50027848047</v>
      </c>
      <c r="Q65" s="83"/>
      <c r="R65" s="37" t="str">
        <f t="shared" si="70"/>
        <v>V17</v>
      </c>
      <c r="S65" s="43">
        <f>SUMIF(Chengdu!$C:$C,'Summary &amp; Capacity'!$R65,Chengdu!AJ:AJ)</f>
        <v>16229.268634596345</v>
      </c>
      <c r="T65" s="43">
        <f>SUMIF(Chengdu!$C:$C,'Summary &amp; Capacity'!$R65,Chengdu!AK:AK)</f>
        <v>18984.977163843534</v>
      </c>
      <c r="U65" s="43">
        <f>SUMIF(Chengdu!$C:$C,'Summary &amp; Capacity'!$R65,Chengdu!AL:AL)</f>
        <v>22230.589431623557</v>
      </c>
      <c r="V65" s="43">
        <f>SUMIF(Chengdu!$C:$C,'Summary &amp; Capacity'!$R65,Chengdu!AM:AM)</f>
        <v>10974.426586201573</v>
      </c>
      <c r="W65" s="43">
        <f>SUMIF(Chengdu!$C:$C,'Summary &amp; Capacity'!$R65,Chengdu!AN:AN)</f>
        <v>15460.720071815998</v>
      </c>
      <c r="X65" s="43">
        <f>SUMIF(Chengdu!$C:$C,'Summary &amp; Capacity'!$R65,Chengdu!AO:AO)</f>
        <v>30617.116982675543</v>
      </c>
      <c r="Y65" s="43">
        <f>SUMIF(Chengdu!$C:$C,'Summary &amp; Capacity'!$R65,Chengdu!AP:AP)</f>
        <v>30307.853174769731</v>
      </c>
      <c r="Z65" s="43">
        <f>SUMIF(Chengdu!$C:$C,'Summary &amp; Capacity'!$R65,Chengdu!AQ:AQ)</f>
        <v>30307.853174769731</v>
      </c>
      <c r="AA65" s="43">
        <f>SUMIF(Chengdu!$C:$C,'Summary &amp; Capacity'!$R65,Chengdu!AR:AR)</f>
        <v>30307.853174769731</v>
      </c>
      <c r="AB65" s="43">
        <f>SUMIF(Chengdu!$C:$C,'Summary &amp; Capacity'!$R65,Chengdu!AS:AS)</f>
        <v>12363.507688303136</v>
      </c>
      <c r="AC65" s="43">
        <f>SUMIF(Chengdu!$C:$C,'Summary &amp; Capacity'!$R65,Chengdu!AT:AT)</f>
        <v>12305.389713744862</v>
      </c>
      <c r="AD65" s="43">
        <f>SUMIF(Chengdu!$C:$C,'Summary &amp; Capacity'!$R65,Chengdu!AU:AU)</f>
        <v>12276.431803235366</v>
      </c>
      <c r="AE65" s="81">
        <f t="shared" si="71"/>
        <v>242365.98760034909</v>
      </c>
      <c r="AG65" s="37" t="str">
        <f t="shared" si="72"/>
        <v>V17</v>
      </c>
      <c r="AH65" s="43">
        <f>SUMIF(Tianjin!$C:$C,'Summary &amp; Capacity'!$R65,Tianjin!AJ:AJ)</f>
        <v>13247.55849473864</v>
      </c>
      <c r="AI65" s="43">
        <f>SUMIF(Tianjin!$C:$C,'Summary &amp; Capacity'!$R65,Tianjin!AK:AK)</f>
        <v>15540.405157289561</v>
      </c>
      <c r="AJ65" s="43">
        <f>SUMIF(Tianjin!$C:$C,'Summary &amp; Capacity'!$R65,Tianjin!AL:AL)</f>
        <v>18240.869004293974</v>
      </c>
      <c r="AK65" s="43">
        <f>SUMIF(Tianjin!$C:$C,'Summary &amp; Capacity'!$R65,Tianjin!AM:AM)</f>
        <v>8877.9022773971574</v>
      </c>
      <c r="AL65" s="43">
        <f>SUMIF(Tianjin!$C:$C,'Summary &amp; Capacity'!$R65,Tianjin!AN:AN)</f>
        <v>12610.656644030052</v>
      </c>
      <c r="AM65" s="43">
        <f>SUMIF(Tianjin!$C:$C,'Summary &amp; Capacity'!$R65,Tianjin!AO:AO)</f>
        <v>25221.313288060104</v>
      </c>
      <c r="AN65" s="43">
        <f>SUMIF(Tianjin!$C:$C,'Summary &amp; Capacity'!$R65,Tianjin!AP:AP)</f>
        <v>24966.552547776668</v>
      </c>
      <c r="AO65" s="43">
        <f>SUMIF(Tianjin!$C:$C,'Summary &amp; Capacity'!$R65,Tianjin!AQ:AQ)</f>
        <v>24966.552547776668</v>
      </c>
      <c r="AP65" s="43">
        <f>SUMIF(Tianjin!$C:$C,'Summary &amp; Capacity'!$R65,Tianjin!AR:AR)</f>
        <v>24966.552547776668</v>
      </c>
      <c r="AQ65" s="43">
        <f>SUMIF(Tianjin!$C:$C,'Summary &amp; Capacity'!$R65,Tianjin!AS:AS)</f>
        <v>9884.7167229972947</v>
      </c>
      <c r="AR65" s="43">
        <f>SUMIF(Tianjin!$C:$C,'Summary &amp; Capacity'!$R65,Tianjin!AT:AT)</f>
        <v>9884.7167229972947</v>
      </c>
      <c r="AS65" s="43">
        <f>SUMIF(Tianjin!$C:$C,'Summary &amp; Capacity'!$R65,Tianjin!AU:AU)</f>
        <v>9884.7167229972947</v>
      </c>
      <c r="AT65" s="81">
        <f t="shared" si="73"/>
        <v>198292.51267813134</v>
      </c>
    </row>
    <row r="66" spans="1:47" outlineLevel="1">
      <c r="A66" s="37" t="str">
        <f t="shared" ref="A66:C66" si="75">A31</f>
        <v>Vienna ST</v>
      </c>
      <c r="B66" s="37" t="str">
        <f t="shared" si="75"/>
        <v xml:space="preserve">ABC </v>
      </c>
      <c r="C66" s="37" t="str">
        <f t="shared" si="75"/>
        <v>Huizhou</v>
      </c>
      <c r="D66" s="86">
        <f t="shared" si="49"/>
        <v>0</v>
      </c>
      <c r="E66" s="86">
        <f t="shared" si="50"/>
        <v>0</v>
      </c>
      <c r="F66" s="86">
        <f t="shared" si="51"/>
        <v>0</v>
      </c>
      <c r="G66" s="86">
        <f t="shared" si="52"/>
        <v>0</v>
      </c>
      <c r="H66" s="86">
        <f t="shared" si="53"/>
        <v>0</v>
      </c>
      <c r="I66" s="86">
        <f t="shared" si="54"/>
        <v>0</v>
      </c>
      <c r="J66" s="86">
        <f t="shared" si="55"/>
        <v>0</v>
      </c>
      <c r="K66" s="86">
        <f t="shared" si="56"/>
        <v>0</v>
      </c>
      <c r="L66" s="86">
        <f t="shared" si="57"/>
        <v>0</v>
      </c>
      <c r="M66" s="86">
        <f t="shared" si="58"/>
        <v>0</v>
      </c>
      <c r="N66" s="86">
        <f t="shared" si="59"/>
        <v>0</v>
      </c>
      <c r="O66" s="86">
        <f t="shared" si="60"/>
        <v>0</v>
      </c>
      <c r="P66" s="81">
        <f t="shared" si="60"/>
        <v>0</v>
      </c>
      <c r="Q66" s="83"/>
      <c r="R66" s="37" t="str">
        <f t="shared" ref="R66:R68" si="76">A66</f>
        <v>Vienna ST</v>
      </c>
      <c r="S66" s="43">
        <f>SUMIF(Chengdu!$C:$C,'Summary &amp; Capacity'!$R66,Chengdu!AJ:AJ)</f>
        <v>0</v>
      </c>
      <c r="T66" s="43">
        <f>SUMIF(Chengdu!$C:$C,'Summary &amp; Capacity'!$R66,Chengdu!AK:AK)</f>
        <v>0</v>
      </c>
      <c r="U66" s="43">
        <f>SUMIF(Chengdu!$C:$C,'Summary &amp; Capacity'!$R66,Chengdu!AL:AL)</f>
        <v>0</v>
      </c>
      <c r="V66" s="43">
        <f>SUMIF(Chengdu!$C:$C,'Summary &amp; Capacity'!$R66,Chengdu!AM:AM)</f>
        <v>0</v>
      </c>
      <c r="W66" s="43">
        <f>SUMIF(Chengdu!$C:$C,'Summary &amp; Capacity'!$R66,Chengdu!AN:AN)</f>
        <v>0</v>
      </c>
      <c r="X66" s="43">
        <f>SUMIF(Chengdu!$C:$C,'Summary &amp; Capacity'!$R66,Chengdu!AO:AO)</f>
        <v>0</v>
      </c>
      <c r="Y66" s="43">
        <f>SUMIF(Chengdu!$C:$C,'Summary &amp; Capacity'!$R66,Chengdu!AP:AP)</f>
        <v>0</v>
      </c>
      <c r="Z66" s="43">
        <f>SUMIF(Chengdu!$C:$C,'Summary &amp; Capacity'!$R66,Chengdu!AQ:AQ)</f>
        <v>0</v>
      </c>
      <c r="AA66" s="43">
        <f>SUMIF(Chengdu!$C:$C,'Summary &amp; Capacity'!$R66,Chengdu!AR:AR)</f>
        <v>0</v>
      </c>
      <c r="AB66" s="43">
        <f>SUMIF(Chengdu!$C:$C,'Summary &amp; Capacity'!$R66,Chengdu!AS:AS)</f>
        <v>0</v>
      </c>
      <c r="AC66" s="43">
        <f>SUMIF(Chengdu!$C:$C,'Summary &amp; Capacity'!$R66,Chengdu!AT:AT)</f>
        <v>0</v>
      </c>
      <c r="AD66" s="43">
        <f>SUMIF(Chengdu!$C:$C,'Summary &amp; Capacity'!$R66,Chengdu!AU:AU)</f>
        <v>0</v>
      </c>
      <c r="AE66" s="81">
        <f t="shared" ref="AE66:AE68" si="77">SUM(S66:AD66)</f>
        <v>0</v>
      </c>
      <c r="AG66" s="37" t="str">
        <f t="shared" ref="AG66:AG68" si="78">A66</f>
        <v>Vienna ST</v>
      </c>
      <c r="AH66" s="43">
        <f>SUMIF(Tianjin!$C:$C,'Summary &amp; Capacity'!$R66,Tianjin!AJ:AJ)</f>
        <v>0</v>
      </c>
      <c r="AI66" s="43">
        <f>SUMIF(Tianjin!$C:$C,'Summary &amp; Capacity'!$R66,Tianjin!AK:AK)</f>
        <v>0</v>
      </c>
      <c r="AJ66" s="43">
        <f>SUMIF(Tianjin!$C:$C,'Summary &amp; Capacity'!$R66,Tianjin!AL:AL)</f>
        <v>0</v>
      </c>
      <c r="AK66" s="43">
        <f>SUMIF(Tianjin!$C:$C,'Summary &amp; Capacity'!$R66,Tianjin!AM:AM)</f>
        <v>0</v>
      </c>
      <c r="AL66" s="43">
        <f>SUMIF(Tianjin!$C:$C,'Summary &amp; Capacity'!$R66,Tianjin!AN:AN)</f>
        <v>0</v>
      </c>
      <c r="AM66" s="43">
        <f>SUMIF(Tianjin!$C:$C,'Summary &amp; Capacity'!$R66,Tianjin!AO:AO)</f>
        <v>0</v>
      </c>
      <c r="AN66" s="43">
        <f>SUMIF(Tianjin!$C:$C,'Summary &amp; Capacity'!$R66,Tianjin!AP:AP)</f>
        <v>0</v>
      </c>
      <c r="AO66" s="43">
        <f>SUMIF(Tianjin!$C:$C,'Summary &amp; Capacity'!$R66,Tianjin!AQ:AQ)</f>
        <v>0</v>
      </c>
      <c r="AP66" s="43">
        <f>SUMIF(Tianjin!$C:$C,'Summary &amp; Capacity'!$R66,Tianjin!AR:AR)</f>
        <v>0</v>
      </c>
      <c r="AQ66" s="43">
        <f>SUMIF(Tianjin!$C:$C,'Summary &amp; Capacity'!$R66,Tianjin!AS:AS)</f>
        <v>0</v>
      </c>
      <c r="AR66" s="43">
        <f>SUMIF(Tianjin!$C:$C,'Summary &amp; Capacity'!$R66,Tianjin!AT:AT)</f>
        <v>0</v>
      </c>
      <c r="AS66" s="43">
        <f>SUMIF(Tianjin!$C:$C,'Summary &amp; Capacity'!$R66,Tianjin!AU:AU)</f>
        <v>0</v>
      </c>
      <c r="AT66" s="81">
        <f t="shared" ref="AT66:AT68" si="79">SUM(AH66:AS66)</f>
        <v>0</v>
      </c>
    </row>
    <row r="67" spans="1:47" outlineLevel="1">
      <c r="A67" s="37" t="str">
        <f t="shared" ref="A67:C67" si="80">A32</f>
        <v>Vivint</v>
      </c>
      <c r="B67" s="37" t="str">
        <f t="shared" si="80"/>
        <v>Potential</v>
      </c>
      <c r="C67" s="37" t="str">
        <f t="shared" si="80"/>
        <v>Jabil MX</v>
      </c>
      <c r="D67" s="86">
        <f t="shared" si="49"/>
        <v>0</v>
      </c>
      <c r="E67" s="86">
        <f t="shared" si="50"/>
        <v>0</v>
      </c>
      <c r="F67" s="86">
        <f t="shared" si="51"/>
        <v>0</v>
      </c>
      <c r="G67" s="86">
        <f t="shared" si="52"/>
        <v>0</v>
      </c>
      <c r="H67" s="86">
        <f t="shared" si="53"/>
        <v>0</v>
      </c>
      <c r="I67" s="86">
        <f t="shared" si="54"/>
        <v>0</v>
      </c>
      <c r="J67" s="86">
        <f t="shared" si="55"/>
        <v>0</v>
      </c>
      <c r="K67" s="86">
        <f t="shared" si="56"/>
        <v>0</v>
      </c>
      <c r="L67" s="86">
        <f t="shared" si="57"/>
        <v>0</v>
      </c>
      <c r="M67" s="86">
        <f t="shared" si="58"/>
        <v>0</v>
      </c>
      <c r="N67" s="86">
        <f t="shared" si="59"/>
        <v>0</v>
      </c>
      <c r="O67" s="86">
        <f t="shared" si="60"/>
        <v>0</v>
      </c>
      <c r="P67" s="81">
        <f t="shared" si="60"/>
        <v>0</v>
      </c>
      <c r="Q67" s="83"/>
      <c r="R67" s="37" t="str">
        <f t="shared" si="76"/>
        <v>Vivint</v>
      </c>
      <c r="S67" s="43">
        <f>SUMIF(Chengdu!$C:$C,'Summary &amp; Capacity'!$R67,Chengdu!AJ:AJ)</f>
        <v>0</v>
      </c>
      <c r="T67" s="43">
        <f>SUMIF(Chengdu!$C:$C,'Summary &amp; Capacity'!$R67,Chengdu!AK:AK)</f>
        <v>0</v>
      </c>
      <c r="U67" s="43">
        <f>SUMIF(Chengdu!$C:$C,'Summary &amp; Capacity'!$R67,Chengdu!AL:AL)</f>
        <v>0</v>
      </c>
      <c r="V67" s="43">
        <f>SUMIF(Chengdu!$C:$C,'Summary &amp; Capacity'!$R67,Chengdu!AM:AM)</f>
        <v>0</v>
      </c>
      <c r="W67" s="43">
        <f>SUMIF(Chengdu!$C:$C,'Summary &amp; Capacity'!$R67,Chengdu!AN:AN)</f>
        <v>0</v>
      </c>
      <c r="X67" s="43">
        <f>SUMIF(Chengdu!$C:$C,'Summary &amp; Capacity'!$R67,Chengdu!AO:AO)</f>
        <v>0</v>
      </c>
      <c r="Y67" s="43">
        <f>SUMIF(Chengdu!$C:$C,'Summary &amp; Capacity'!$R67,Chengdu!AP:AP)</f>
        <v>0</v>
      </c>
      <c r="Z67" s="43">
        <f>SUMIF(Chengdu!$C:$C,'Summary &amp; Capacity'!$R67,Chengdu!AQ:AQ)</f>
        <v>0</v>
      </c>
      <c r="AA67" s="43">
        <f>SUMIF(Chengdu!$C:$C,'Summary &amp; Capacity'!$R67,Chengdu!AR:AR)</f>
        <v>0</v>
      </c>
      <c r="AB67" s="43">
        <f>SUMIF(Chengdu!$C:$C,'Summary &amp; Capacity'!$R67,Chengdu!AS:AS)</f>
        <v>0</v>
      </c>
      <c r="AC67" s="43">
        <f>SUMIF(Chengdu!$C:$C,'Summary &amp; Capacity'!$R67,Chengdu!AT:AT)</f>
        <v>0</v>
      </c>
      <c r="AD67" s="43">
        <f>SUMIF(Chengdu!$C:$C,'Summary &amp; Capacity'!$R67,Chengdu!AU:AU)</f>
        <v>0</v>
      </c>
      <c r="AE67" s="81">
        <f t="shared" si="77"/>
        <v>0</v>
      </c>
      <c r="AG67" s="37" t="str">
        <f t="shared" si="78"/>
        <v>Vivint</v>
      </c>
      <c r="AH67" s="43">
        <f>SUMIF(Tianjin!$C:$C,'Summary &amp; Capacity'!$R67,Tianjin!AJ:AJ)</f>
        <v>0</v>
      </c>
      <c r="AI67" s="43">
        <f>SUMIF(Tianjin!$C:$C,'Summary &amp; Capacity'!$R67,Tianjin!AK:AK)</f>
        <v>0</v>
      </c>
      <c r="AJ67" s="43">
        <f>SUMIF(Tianjin!$C:$C,'Summary &amp; Capacity'!$R67,Tianjin!AL:AL)</f>
        <v>0</v>
      </c>
      <c r="AK67" s="43">
        <f>SUMIF(Tianjin!$C:$C,'Summary &amp; Capacity'!$R67,Tianjin!AM:AM)</f>
        <v>0</v>
      </c>
      <c r="AL67" s="43">
        <f>SUMIF(Tianjin!$C:$C,'Summary &amp; Capacity'!$R67,Tianjin!AN:AN)</f>
        <v>0</v>
      </c>
      <c r="AM67" s="43">
        <f>SUMIF(Tianjin!$C:$C,'Summary &amp; Capacity'!$R67,Tianjin!AO:AO)</f>
        <v>0</v>
      </c>
      <c r="AN67" s="43">
        <f>SUMIF(Tianjin!$C:$C,'Summary &amp; Capacity'!$R67,Tianjin!AP:AP)</f>
        <v>0</v>
      </c>
      <c r="AO67" s="43">
        <f>SUMIF(Tianjin!$C:$C,'Summary &amp; Capacity'!$R67,Tianjin!AQ:AQ)</f>
        <v>0</v>
      </c>
      <c r="AP67" s="43">
        <f>SUMIF(Tianjin!$C:$C,'Summary &amp; Capacity'!$R67,Tianjin!AR:AR)</f>
        <v>0</v>
      </c>
      <c r="AQ67" s="43">
        <f>SUMIF(Tianjin!$C:$C,'Summary &amp; Capacity'!$R67,Tianjin!AS:AS)</f>
        <v>0</v>
      </c>
      <c r="AR67" s="43">
        <f>SUMIF(Tianjin!$C:$C,'Summary &amp; Capacity'!$R67,Tianjin!AT:AT)</f>
        <v>0</v>
      </c>
      <c r="AS67" s="43">
        <f>SUMIF(Tianjin!$C:$C,'Summary &amp; Capacity'!$R67,Tianjin!AU:AU)</f>
        <v>0</v>
      </c>
      <c r="AT67" s="81">
        <f t="shared" si="79"/>
        <v>0</v>
      </c>
    </row>
    <row r="68" spans="1:47" outlineLevel="1">
      <c r="A68" s="37" t="str">
        <f t="shared" ref="A68:C68" si="81">A33</f>
        <v>Whirlpool</v>
      </c>
      <c r="B68" s="37" t="str">
        <f t="shared" si="81"/>
        <v>Whirlpool</v>
      </c>
      <c r="C68" s="37" t="str">
        <f t="shared" si="81"/>
        <v>Jabil MX</v>
      </c>
      <c r="D68" s="86">
        <f t="shared" si="49"/>
        <v>6148.7087584148985</v>
      </c>
      <c r="E68" s="86">
        <f t="shared" si="50"/>
        <v>6067.7370093715072</v>
      </c>
      <c r="F68" s="86">
        <f t="shared" si="51"/>
        <v>5009.1063644708729</v>
      </c>
      <c r="G68" s="86">
        <f t="shared" si="52"/>
        <v>4959.0153008261641</v>
      </c>
      <c r="H68" s="86">
        <f t="shared" si="53"/>
        <v>4959.0153008261641</v>
      </c>
      <c r="I68" s="86">
        <f t="shared" si="54"/>
        <v>4959.0153008261641</v>
      </c>
      <c r="J68" s="86">
        <f t="shared" si="55"/>
        <v>4908.9242371814553</v>
      </c>
      <c r="K68" s="86">
        <f t="shared" si="56"/>
        <v>7847.8988320897297</v>
      </c>
      <c r="L68" s="86">
        <f t="shared" si="57"/>
        <v>4908.9242371814553</v>
      </c>
      <c r="M68" s="86">
        <f t="shared" si="58"/>
        <v>4858.8331735367465</v>
      </c>
      <c r="N68" s="86">
        <f t="shared" si="59"/>
        <v>7767.8182317622832</v>
      </c>
      <c r="O68" s="86">
        <f t="shared" si="60"/>
        <v>4858.8331735367465</v>
      </c>
      <c r="P68" s="81">
        <f t="shared" si="60"/>
        <v>67253.829920024174</v>
      </c>
      <c r="Q68" s="83"/>
      <c r="R68" s="37" t="str">
        <f t="shared" si="76"/>
        <v>Whirlpool</v>
      </c>
      <c r="S68" s="43">
        <f>SUMIF(Chengdu!$C:$C,'Summary &amp; Capacity'!$R68,Chengdu!AJ:AJ)</f>
        <v>0</v>
      </c>
      <c r="T68" s="43">
        <f>SUMIF(Chengdu!$C:$C,'Summary &amp; Capacity'!$R68,Chengdu!AK:AK)</f>
        <v>0</v>
      </c>
      <c r="U68" s="43">
        <f>SUMIF(Chengdu!$C:$C,'Summary &amp; Capacity'!$R68,Chengdu!AL:AL)</f>
        <v>0</v>
      </c>
      <c r="V68" s="43">
        <f>SUMIF(Chengdu!$C:$C,'Summary &amp; Capacity'!$R68,Chengdu!AM:AM)</f>
        <v>0</v>
      </c>
      <c r="W68" s="43">
        <f>SUMIF(Chengdu!$C:$C,'Summary &amp; Capacity'!$R68,Chengdu!AN:AN)</f>
        <v>0</v>
      </c>
      <c r="X68" s="43">
        <f>SUMIF(Chengdu!$C:$C,'Summary &amp; Capacity'!$R68,Chengdu!AO:AO)</f>
        <v>0</v>
      </c>
      <c r="Y68" s="43">
        <f>SUMIF(Chengdu!$C:$C,'Summary &amp; Capacity'!$R68,Chengdu!AP:AP)</f>
        <v>0</v>
      </c>
      <c r="Z68" s="43">
        <f>SUMIF(Chengdu!$C:$C,'Summary &amp; Capacity'!$R68,Chengdu!AQ:AQ)</f>
        <v>0</v>
      </c>
      <c r="AA68" s="43">
        <f>SUMIF(Chengdu!$C:$C,'Summary &amp; Capacity'!$R68,Chengdu!AR:AR)</f>
        <v>0</v>
      </c>
      <c r="AB68" s="43">
        <f>SUMIF(Chengdu!$C:$C,'Summary &amp; Capacity'!$R68,Chengdu!AS:AS)</f>
        <v>0</v>
      </c>
      <c r="AC68" s="43">
        <f>SUMIF(Chengdu!$C:$C,'Summary &amp; Capacity'!$R68,Chengdu!AT:AT)</f>
        <v>0</v>
      </c>
      <c r="AD68" s="43">
        <f>SUMIF(Chengdu!$C:$C,'Summary &amp; Capacity'!$R68,Chengdu!AU:AU)</f>
        <v>0</v>
      </c>
      <c r="AE68" s="81">
        <f t="shared" si="77"/>
        <v>0</v>
      </c>
      <c r="AG68" s="37" t="str">
        <f t="shared" si="78"/>
        <v>Whirlpool</v>
      </c>
      <c r="AH68" s="43">
        <f>SUMIF(Tianjin!$C:$C,'Summary &amp; Capacity'!$R68,Tianjin!AJ:AJ)</f>
        <v>6148.7087584148985</v>
      </c>
      <c r="AI68" s="43">
        <f>SUMIF(Tianjin!$C:$C,'Summary &amp; Capacity'!$R68,Tianjin!AK:AK)</f>
        <v>6067.7370093715072</v>
      </c>
      <c r="AJ68" s="43">
        <f>SUMIF(Tianjin!$C:$C,'Summary &amp; Capacity'!$R68,Tianjin!AL:AL)</f>
        <v>5009.1063644708729</v>
      </c>
      <c r="AK68" s="43">
        <f>SUMIF(Tianjin!$C:$C,'Summary &amp; Capacity'!$R68,Tianjin!AM:AM)</f>
        <v>4959.0153008261641</v>
      </c>
      <c r="AL68" s="43">
        <f>SUMIF(Tianjin!$C:$C,'Summary &amp; Capacity'!$R68,Tianjin!AN:AN)</f>
        <v>4959.0153008261641</v>
      </c>
      <c r="AM68" s="43">
        <f>SUMIF(Tianjin!$C:$C,'Summary &amp; Capacity'!$R68,Tianjin!AO:AO)</f>
        <v>4959.0153008261641</v>
      </c>
      <c r="AN68" s="43">
        <f>SUMIF(Tianjin!$C:$C,'Summary &amp; Capacity'!$R68,Tianjin!AP:AP)</f>
        <v>4908.9242371814553</v>
      </c>
      <c r="AO68" s="43">
        <f>SUMIF(Tianjin!$C:$C,'Summary &amp; Capacity'!$R68,Tianjin!AQ:AQ)</f>
        <v>7847.8988320897297</v>
      </c>
      <c r="AP68" s="43">
        <f>SUMIF(Tianjin!$C:$C,'Summary &amp; Capacity'!$R68,Tianjin!AR:AR)</f>
        <v>4908.9242371814553</v>
      </c>
      <c r="AQ68" s="43">
        <f>SUMIF(Tianjin!$C:$C,'Summary &amp; Capacity'!$R68,Tianjin!AS:AS)</f>
        <v>4858.8331735367465</v>
      </c>
      <c r="AR68" s="43">
        <f>SUMIF(Tianjin!$C:$C,'Summary &amp; Capacity'!$R68,Tianjin!AT:AT)</f>
        <v>7767.8182317622832</v>
      </c>
      <c r="AS68" s="43">
        <f>SUMIF(Tianjin!$C:$C,'Summary &amp; Capacity'!$R68,Tianjin!AU:AU)</f>
        <v>4858.8331735367465</v>
      </c>
      <c r="AT68" s="81">
        <f t="shared" si="79"/>
        <v>67253.829920024174</v>
      </c>
    </row>
    <row r="69" spans="1:47" outlineLevel="1">
      <c r="B69" s="37"/>
      <c r="C69" s="37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81"/>
      <c r="Q69" s="8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81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81"/>
    </row>
    <row r="70" spans="1:47" outlineLevel="1">
      <c r="B70" s="37"/>
      <c r="C70" s="37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81"/>
      <c r="Q70" s="8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81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81"/>
    </row>
    <row r="71" spans="1:47" outlineLevel="1">
      <c r="B71" s="37"/>
      <c r="C71" s="37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81"/>
      <c r="Q71" s="8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81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81"/>
    </row>
    <row r="72" spans="1:47">
      <c r="B72" s="37"/>
      <c r="C72" s="37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81"/>
    </row>
    <row r="73" spans="1:47">
      <c r="B73" s="37"/>
      <c r="C73" s="37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81"/>
      <c r="R73" s="79" t="s">
        <v>41</v>
      </c>
      <c r="S73" s="279">
        <f t="shared" ref="S73:AD73" si="82">S2</f>
        <v>43891</v>
      </c>
      <c r="T73" s="279">
        <f t="shared" si="82"/>
        <v>43922</v>
      </c>
      <c r="U73" s="279">
        <f t="shared" si="82"/>
        <v>43952</v>
      </c>
      <c r="V73" s="279">
        <f t="shared" si="82"/>
        <v>43983</v>
      </c>
      <c r="W73" s="279">
        <f t="shared" si="82"/>
        <v>44013</v>
      </c>
      <c r="X73" s="279">
        <f t="shared" si="82"/>
        <v>44044</v>
      </c>
      <c r="Y73" s="279">
        <f t="shared" si="82"/>
        <v>44075</v>
      </c>
      <c r="Z73" s="279">
        <f t="shared" si="82"/>
        <v>44105</v>
      </c>
      <c r="AA73" s="279">
        <f t="shared" si="82"/>
        <v>44136</v>
      </c>
      <c r="AB73" s="279">
        <f t="shared" si="82"/>
        <v>44166</v>
      </c>
      <c r="AC73" s="279">
        <f t="shared" si="82"/>
        <v>44197</v>
      </c>
      <c r="AD73" s="279">
        <f t="shared" si="82"/>
        <v>44228</v>
      </c>
      <c r="AE73" s="279" t="s">
        <v>2</v>
      </c>
      <c r="AF73" s="306"/>
      <c r="AG73" s="282" t="s">
        <v>41</v>
      </c>
      <c r="AH73" s="279">
        <f t="shared" ref="AH73:AS73" si="83">AH2</f>
        <v>43891</v>
      </c>
      <c r="AI73" s="279">
        <f t="shared" si="83"/>
        <v>43922</v>
      </c>
      <c r="AJ73" s="279">
        <f t="shared" si="83"/>
        <v>43952</v>
      </c>
      <c r="AK73" s="279">
        <f t="shared" si="83"/>
        <v>43983</v>
      </c>
      <c r="AL73" s="279">
        <f t="shared" si="83"/>
        <v>44013</v>
      </c>
      <c r="AM73" s="279">
        <f t="shared" si="83"/>
        <v>44044</v>
      </c>
      <c r="AN73" s="279">
        <f t="shared" si="83"/>
        <v>44075</v>
      </c>
      <c r="AO73" s="279">
        <f t="shared" si="83"/>
        <v>44105</v>
      </c>
      <c r="AP73" s="279">
        <f t="shared" si="83"/>
        <v>44136</v>
      </c>
      <c r="AQ73" s="279">
        <f t="shared" si="83"/>
        <v>44166</v>
      </c>
      <c r="AR73" s="279">
        <f t="shared" si="83"/>
        <v>44197</v>
      </c>
      <c r="AS73" s="279">
        <f t="shared" si="83"/>
        <v>44228</v>
      </c>
      <c r="AT73" s="279" t="s">
        <v>2</v>
      </c>
      <c r="AU73" s="42"/>
    </row>
    <row r="74" spans="1:47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85"/>
      <c r="R74" s="80" t="s">
        <v>33</v>
      </c>
      <c r="S74" s="81">
        <f t="shared" ref="S74:AE74" si="84">SUM(S$75:S$109)</f>
        <v>2759.1713957142215</v>
      </c>
      <c r="T74" s="81">
        <f t="shared" si="84"/>
        <v>2516.215870748973</v>
      </c>
      <c r="U74" s="81">
        <f t="shared" si="84"/>
        <v>2081.575074222726</v>
      </c>
      <c r="V74" s="81">
        <f t="shared" si="84"/>
        <v>1185.5760119263573</v>
      </c>
      <c r="W74" s="81">
        <f t="shared" si="84"/>
        <v>1738.8744116109749</v>
      </c>
      <c r="X74" s="81">
        <f t="shared" si="84"/>
        <v>1657.6866002620493</v>
      </c>
      <c r="Y74" s="81">
        <f t="shared" si="84"/>
        <v>1863.9884063342379</v>
      </c>
      <c r="Z74" s="81">
        <f t="shared" si="84"/>
        <v>1904.5221632225671</v>
      </c>
      <c r="AA74" s="81">
        <f t="shared" si="84"/>
        <v>1886.653079054561</v>
      </c>
      <c r="AB74" s="81">
        <f t="shared" si="84"/>
        <v>1656.7096727491044</v>
      </c>
      <c r="AC74" s="81">
        <f t="shared" si="84"/>
        <v>1511.3764620438592</v>
      </c>
      <c r="AD74" s="81">
        <f t="shared" si="84"/>
        <v>1188.9592748761463</v>
      </c>
      <c r="AE74" s="81">
        <f t="shared" si="84"/>
        <v>21951.308422765782</v>
      </c>
      <c r="AF74" s="307">
        <f>AE74-'UPH-CD'!AT3</f>
        <v>-13845.794624558061</v>
      </c>
      <c r="AG74" s="80" t="s">
        <v>33</v>
      </c>
      <c r="AH74" s="81">
        <f t="shared" ref="AH74:AT74" si="85">SUM(AH$75:AH$109)</f>
        <v>2536.8555022146934</v>
      </c>
      <c r="AI74" s="81">
        <f t="shared" si="85"/>
        <v>2275.8979833887506</v>
      </c>
      <c r="AJ74" s="81">
        <f t="shared" si="85"/>
        <v>2175.744822795913</v>
      </c>
      <c r="AK74" s="81">
        <f t="shared" si="85"/>
        <v>2871.4126344672736</v>
      </c>
      <c r="AL74" s="81">
        <f t="shared" si="85"/>
        <v>2943.4707764782443</v>
      </c>
      <c r="AM74" s="81">
        <f t="shared" si="85"/>
        <v>3550.8616410270038</v>
      </c>
      <c r="AN74" s="81">
        <f t="shared" si="85"/>
        <v>3133.5545250227074</v>
      </c>
      <c r="AO74" s="81">
        <f t="shared" si="85"/>
        <v>3159.8703144963915</v>
      </c>
      <c r="AP74" s="81">
        <f t="shared" si="85"/>
        <v>3133.5545250227074</v>
      </c>
      <c r="AQ74" s="81">
        <f t="shared" si="85"/>
        <v>3326.3141192484063</v>
      </c>
      <c r="AR74" s="81">
        <f t="shared" si="85"/>
        <v>3351.0658751080555</v>
      </c>
      <c r="AS74" s="81">
        <f t="shared" si="85"/>
        <v>2447.1853491765714</v>
      </c>
      <c r="AT74" s="81">
        <f t="shared" si="85"/>
        <v>34905.788068446716</v>
      </c>
      <c r="AU74" s="222">
        <f>AT74-'UPH-TJ'!AT3</f>
        <v>0</v>
      </c>
    </row>
    <row r="75" spans="1:47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85"/>
      <c r="R75" s="37" t="str">
        <f t="shared" ref="R75:R101" si="86">R39</f>
        <v>Z series</v>
      </c>
      <c r="S75" s="43">
        <f>SUMIF('UPH-CD'!$C:$C,'Summary &amp; Capacity'!$AG75,'UPH-CD'!AH:AH)</f>
        <v>0</v>
      </c>
      <c r="T75" s="43">
        <f>SUMIF('UPH-CD'!$C:$C,'Summary &amp; Capacity'!$AG75,'UPH-CD'!AI:AI)</f>
        <v>0</v>
      </c>
      <c r="U75" s="43">
        <f>SUMIF('UPH-CD'!$C:$C,'Summary &amp; Capacity'!$AG75,'UPH-CD'!AJ:AJ)</f>
        <v>0</v>
      </c>
      <c r="V75" s="43">
        <f>SUMIF('UPH-CD'!$C:$C,'Summary &amp; Capacity'!$AG75,'UPH-CD'!AK:AK)</f>
        <v>0</v>
      </c>
      <c r="W75" s="43">
        <f>SUMIF('UPH-CD'!$C:$C,'Summary &amp; Capacity'!$AG75,'UPH-CD'!AL:AL)</f>
        <v>0</v>
      </c>
      <c r="X75" s="43">
        <f>SUMIF('UPH-CD'!$C:$C,'Summary &amp; Capacity'!$AG75,'UPH-CD'!AM:AM)</f>
        <v>0</v>
      </c>
      <c r="Y75" s="43">
        <f>SUMIF('UPH-CD'!$C:$C,'Summary &amp; Capacity'!$AG75,'UPH-CD'!AN:AN)</f>
        <v>0</v>
      </c>
      <c r="Z75" s="43">
        <f>SUMIF('UPH-CD'!$C:$C,'Summary &amp; Capacity'!$AG75,'UPH-CD'!AO:AO)</f>
        <v>0</v>
      </c>
      <c r="AA75" s="43">
        <f>SUMIF('UPH-CD'!$C:$C,'Summary &amp; Capacity'!$AG75,'UPH-CD'!AP:AP)</f>
        <v>0</v>
      </c>
      <c r="AB75" s="43">
        <f>SUMIF('UPH-CD'!$C:$C,'Summary &amp; Capacity'!$AG75,'UPH-CD'!AQ:AQ)</f>
        <v>0</v>
      </c>
      <c r="AC75" s="43">
        <f>SUMIF('UPH-CD'!$C:$C,'Summary &amp; Capacity'!$AG75,'UPH-CD'!AR:AR)</f>
        <v>0</v>
      </c>
      <c r="AD75" s="43">
        <f>SUMIF('UPH-CD'!$C:$C,'Summary &amp; Capacity'!$AG75,'UPH-CD'!AS:AS)</f>
        <v>0</v>
      </c>
      <c r="AE75" s="81">
        <f t="shared" ref="AE75" si="87">SUM(S75:AD75)</f>
        <v>0</v>
      </c>
      <c r="AF75" s="306"/>
      <c r="AG75" s="37" t="str">
        <f t="shared" ref="AG75:AG101" si="88">A4</f>
        <v>Z series</v>
      </c>
      <c r="AH75" s="43">
        <f>SUMIF('UPH-TJ'!$C:$C,'Summary &amp; Capacity'!$AG75,'UPH-TJ'!AH:AH)</f>
        <v>0</v>
      </c>
      <c r="AI75" s="43">
        <f>SUMIF('UPH-TJ'!$C:$C,'Summary &amp; Capacity'!$AG75,'UPH-TJ'!AI:AI)</f>
        <v>0</v>
      </c>
      <c r="AJ75" s="43">
        <f>SUMIF('UPH-TJ'!$C:$C,'Summary &amp; Capacity'!$AG75,'UPH-TJ'!AJ:AJ)</f>
        <v>0</v>
      </c>
      <c r="AK75" s="43">
        <f>SUMIF('UPH-TJ'!$C:$C,'Summary &amp; Capacity'!$AG75,'UPH-TJ'!AK:AK)</f>
        <v>0</v>
      </c>
      <c r="AL75" s="43">
        <f>SUMIF('UPH-TJ'!$C:$C,'Summary &amp; Capacity'!$AG75,'UPH-TJ'!AL:AL)</f>
        <v>0</v>
      </c>
      <c r="AM75" s="43">
        <f>SUMIF('UPH-TJ'!$C:$C,'Summary &amp; Capacity'!$AG75,'UPH-TJ'!AM:AM)</f>
        <v>532.31578947368428</v>
      </c>
      <c r="AN75" s="43">
        <f>SUMIF('UPH-TJ'!$C:$C,'Summary &amp; Capacity'!$AG75,'UPH-TJ'!AN:AN)</f>
        <v>321.78947368421052</v>
      </c>
      <c r="AO75" s="43">
        <f>SUMIF('UPH-TJ'!$C:$C,'Summary &amp; Capacity'!$AG75,'UPH-TJ'!AO:AO)</f>
        <v>321.78947368421052</v>
      </c>
      <c r="AP75" s="43">
        <f>SUMIF('UPH-TJ'!$C:$C,'Summary &amp; Capacity'!$AG75,'UPH-TJ'!AP:AP)</f>
        <v>321.78947368421052</v>
      </c>
      <c r="AQ75" s="43">
        <f>SUMIF('UPH-TJ'!$C:$C,'Summary &amp; Capacity'!$AG75,'UPH-TJ'!AQ:AQ)</f>
        <v>532.31578947368428</v>
      </c>
      <c r="AR75" s="43">
        <f>SUMIF('UPH-TJ'!$C:$C,'Summary &amp; Capacity'!$AG75,'UPH-TJ'!AR:AR)</f>
        <v>532.31578947368428</v>
      </c>
      <c r="AS75" s="43">
        <f>SUMIF('UPH-TJ'!$C:$C,'Summary &amp; Capacity'!$AG75,'UPH-TJ'!AS:AS)</f>
        <v>532.31578947368428</v>
      </c>
      <c r="AT75" s="81">
        <f t="shared" ref="AT75" si="89">SUM(AH75:AS75)</f>
        <v>3094.6315789473683</v>
      </c>
      <c r="AU75" s="42"/>
    </row>
    <row r="76" spans="1:47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85"/>
      <c r="R76" s="37" t="str">
        <f t="shared" si="86"/>
        <v>Alaska</v>
      </c>
      <c r="S76" s="43">
        <f>SUMIF('UPH-CD'!$C:$C,'Summary &amp; Capacity'!$AG76,'UPH-CD'!AH:AH)</f>
        <v>913.89342100877207</v>
      </c>
      <c r="T76" s="43">
        <f>SUMIF('UPH-CD'!$C:$C,'Summary &amp; Capacity'!$AG76,'UPH-CD'!AI:AI)</f>
        <v>1309.5477742324567</v>
      </c>
      <c r="U76" s="43">
        <f>SUMIF('UPH-CD'!$C:$C,'Summary &amp; Capacity'!$AG76,'UPH-CD'!AJ:AJ)</f>
        <v>953.76140561403508</v>
      </c>
      <c r="V76" s="43">
        <f>SUMIF('UPH-CD'!$C:$C,'Summary &amp; Capacity'!$AG76,'UPH-CD'!AK:AK)</f>
        <v>450.89309210526312</v>
      </c>
      <c r="W76" s="43">
        <f>SUMIF('UPH-CD'!$C:$C,'Summary &amp; Capacity'!$AG76,'UPH-CD'!AL:AL)</f>
        <v>450.89309210526312</v>
      </c>
      <c r="X76" s="43">
        <f>SUMIF('UPH-CD'!$C:$C,'Summary &amp; Capacity'!$AG76,'UPH-CD'!AM:AM)</f>
        <v>450.89309210526312</v>
      </c>
      <c r="Y76" s="43">
        <f>SUMIF('UPH-CD'!$C:$C,'Summary &amp; Capacity'!$AG76,'UPH-CD'!AN:AN)</f>
        <v>450.89309210526312</v>
      </c>
      <c r="Z76" s="43">
        <f>SUMIF('UPH-CD'!$C:$C,'Summary &amp; Capacity'!$AG76,'UPH-CD'!AO:AO)</f>
        <v>450.89309210526312</v>
      </c>
      <c r="AA76" s="43">
        <f>SUMIF('UPH-CD'!$C:$C,'Summary &amp; Capacity'!$AG76,'UPH-CD'!AP:AP)</f>
        <v>450.89309210526312</v>
      </c>
      <c r="AB76" s="43">
        <f>SUMIF('UPH-CD'!$C:$C,'Summary &amp; Capacity'!$AG76,'UPH-CD'!AQ:AQ)</f>
        <v>450.89309210526312</v>
      </c>
      <c r="AC76" s="43">
        <f>SUMIF('UPH-CD'!$C:$C,'Summary &amp; Capacity'!$AG76,'UPH-CD'!AR:AR)</f>
        <v>450.89309210526312</v>
      </c>
      <c r="AD76" s="43">
        <f>SUMIF('UPH-CD'!$C:$C,'Summary &amp; Capacity'!$AG76,'UPH-CD'!AS:AS)</f>
        <v>450.89309210526312</v>
      </c>
      <c r="AE76" s="81">
        <f t="shared" ref="AE76:AE99" si="90">SUM(S76:AD76)</f>
        <v>7235.240429802634</v>
      </c>
      <c r="AF76" s="306"/>
      <c r="AG76" s="37" t="str">
        <f t="shared" si="88"/>
        <v>Alaska</v>
      </c>
      <c r="AH76" s="43">
        <f>SUMIF('UPH-TJ'!$C:$C,'Summary &amp; Capacity'!$AG76,'UPH-TJ'!AH:AH)</f>
        <v>-17.990397163120555</v>
      </c>
      <c r="AI76" s="43">
        <f>SUMIF('UPH-TJ'!$C:$C,'Summary &amp; Capacity'!$AG76,'UPH-TJ'!AI:AI)</f>
        <v>-41.38216312056737</v>
      </c>
      <c r="AJ76" s="43">
        <f>SUMIF('UPH-TJ'!$C:$C,'Summary &amp; Capacity'!$AG76,'UPH-TJ'!AJ:AJ)</f>
        <v>-20.347460992907802</v>
      </c>
      <c r="AK76" s="43">
        <f>SUMIF('UPH-TJ'!$C:$C,'Summary &amp; Capacity'!$AG76,'UPH-TJ'!AK:AK)</f>
        <v>9.382978723404257</v>
      </c>
      <c r="AL76" s="43">
        <f>SUMIF('UPH-TJ'!$C:$C,'Summary &amp; Capacity'!$AG76,'UPH-TJ'!AL:AL)</f>
        <v>9.382978723404257</v>
      </c>
      <c r="AM76" s="43">
        <f>SUMIF('UPH-TJ'!$C:$C,'Summary &amp; Capacity'!$AG76,'UPH-TJ'!AM:AM)</f>
        <v>9.382978723404257</v>
      </c>
      <c r="AN76" s="43">
        <f>SUMIF('UPH-TJ'!$C:$C,'Summary &amp; Capacity'!$AG76,'UPH-TJ'!AN:AN)</f>
        <v>9.382978723404257</v>
      </c>
      <c r="AO76" s="43">
        <f>SUMIF('UPH-TJ'!$C:$C,'Summary &amp; Capacity'!$AG76,'UPH-TJ'!AO:AO)</f>
        <v>9.382978723404257</v>
      </c>
      <c r="AP76" s="43">
        <f>SUMIF('UPH-TJ'!$C:$C,'Summary &amp; Capacity'!$AG76,'UPH-TJ'!AP:AP)</f>
        <v>9.382978723404257</v>
      </c>
      <c r="AQ76" s="43">
        <f>SUMIF('UPH-TJ'!$C:$C,'Summary &amp; Capacity'!$AG76,'UPH-TJ'!AQ:AQ)</f>
        <v>9.382978723404257</v>
      </c>
      <c r="AR76" s="43">
        <f>SUMIF('UPH-TJ'!$C:$C,'Summary &amp; Capacity'!$AG76,'UPH-TJ'!AR:AR)</f>
        <v>9.382978723404257</v>
      </c>
      <c r="AS76" s="43">
        <f>SUMIF('UPH-TJ'!$C:$C,'Summary &amp; Capacity'!$AG76,'UPH-TJ'!AS:AS)</f>
        <v>9.382978723404257</v>
      </c>
      <c r="AT76" s="81">
        <f t="shared" ref="AT76:AT99" si="91">SUM(AH76:AS76)</f>
        <v>4.7267872340425754</v>
      </c>
      <c r="AU76" s="42"/>
    </row>
    <row r="77" spans="1:4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85"/>
      <c r="R77" s="37" t="str">
        <f t="shared" si="86"/>
        <v>B1</v>
      </c>
      <c r="S77" s="43">
        <f>SUMIF('UPH-CD'!$C:$C,'Summary &amp; Capacity'!$AG77,'UPH-CD'!AH:AH)</f>
        <v>0</v>
      </c>
      <c r="T77" s="43">
        <f>SUMIF('UPH-CD'!$C:$C,'Summary &amp; Capacity'!$AG77,'UPH-CD'!AI:AI)</f>
        <v>0</v>
      </c>
      <c r="U77" s="43">
        <f>SUMIF('UPH-CD'!$C:$C,'Summary &amp; Capacity'!$AG77,'UPH-CD'!AJ:AJ)</f>
        <v>0</v>
      </c>
      <c r="V77" s="43">
        <f>SUMIF('UPH-CD'!$C:$C,'Summary &amp; Capacity'!$AG77,'UPH-CD'!AK:AK)</f>
        <v>0</v>
      </c>
      <c r="W77" s="43">
        <f>SUMIF('UPH-CD'!$C:$C,'Summary &amp; Capacity'!$AG77,'UPH-CD'!AL:AL)</f>
        <v>0</v>
      </c>
      <c r="X77" s="43">
        <f>SUMIF('UPH-CD'!$C:$C,'Summary &amp; Capacity'!$AG77,'UPH-CD'!AM:AM)</f>
        <v>0</v>
      </c>
      <c r="Y77" s="43">
        <f>SUMIF('UPH-CD'!$C:$C,'Summary &amp; Capacity'!$AG77,'UPH-CD'!AN:AN)</f>
        <v>0</v>
      </c>
      <c r="Z77" s="43">
        <f>SUMIF('UPH-CD'!$C:$C,'Summary &amp; Capacity'!$AG77,'UPH-CD'!AO:AO)</f>
        <v>0</v>
      </c>
      <c r="AA77" s="43">
        <f>SUMIF('UPH-CD'!$C:$C,'Summary &amp; Capacity'!$AG77,'UPH-CD'!AP:AP)</f>
        <v>0</v>
      </c>
      <c r="AB77" s="43">
        <f>SUMIF('UPH-CD'!$C:$C,'Summary &amp; Capacity'!$AG77,'UPH-CD'!AQ:AQ)</f>
        <v>0</v>
      </c>
      <c r="AC77" s="43">
        <f>SUMIF('UPH-CD'!$C:$C,'Summary &amp; Capacity'!$AG77,'UPH-CD'!AR:AR)</f>
        <v>0</v>
      </c>
      <c r="AD77" s="43">
        <f>SUMIF('UPH-CD'!$C:$C,'Summary &amp; Capacity'!$AG77,'UPH-CD'!AS:AS)</f>
        <v>0</v>
      </c>
      <c r="AE77" s="81">
        <f t="shared" si="90"/>
        <v>0</v>
      </c>
      <c r="AF77" s="306"/>
      <c r="AG77" s="37" t="str">
        <f t="shared" si="88"/>
        <v>B1</v>
      </c>
      <c r="AH77" s="43">
        <f>SUMIF('UPH-TJ'!$C:$C,'Summary &amp; Capacity'!$AG77,'UPH-TJ'!AH:AH)</f>
        <v>0</v>
      </c>
      <c r="AI77" s="43">
        <f>SUMIF('UPH-TJ'!$C:$C,'Summary &amp; Capacity'!$AG77,'UPH-TJ'!AI:AI)</f>
        <v>0</v>
      </c>
      <c r="AJ77" s="43">
        <f>SUMIF('UPH-TJ'!$C:$C,'Summary &amp; Capacity'!$AG77,'UPH-TJ'!AJ:AJ)</f>
        <v>0</v>
      </c>
      <c r="AK77" s="43">
        <f>SUMIF('UPH-TJ'!$C:$C,'Summary &amp; Capacity'!$AG77,'UPH-TJ'!AK:AK)</f>
        <v>0</v>
      </c>
      <c r="AL77" s="43">
        <f>SUMIF('UPH-TJ'!$C:$C,'Summary &amp; Capacity'!$AG77,'UPH-TJ'!AL:AL)</f>
        <v>0</v>
      </c>
      <c r="AM77" s="43">
        <f>SUMIF('UPH-TJ'!$C:$C,'Summary &amp; Capacity'!$AG77,'UPH-TJ'!AM:AM)</f>
        <v>0</v>
      </c>
      <c r="AN77" s="43">
        <f>SUMIF('UPH-TJ'!$C:$C,'Summary &amp; Capacity'!$AG77,'UPH-TJ'!AN:AN)</f>
        <v>0</v>
      </c>
      <c r="AO77" s="43">
        <f>SUMIF('UPH-TJ'!$C:$C,'Summary &amp; Capacity'!$AG77,'UPH-TJ'!AO:AO)</f>
        <v>0</v>
      </c>
      <c r="AP77" s="43">
        <f>SUMIF('UPH-TJ'!$C:$C,'Summary &amp; Capacity'!$AG77,'UPH-TJ'!AP:AP)</f>
        <v>0</v>
      </c>
      <c r="AQ77" s="43">
        <f>SUMIF('UPH-TJ'!$C:$C,'Summary &amp; Capacity'!$AG77,'UPH-TJ'!AQ:AQ)</f>
        <v>0</v>
      </c>
      <c r="AR77" s="43">
        <f>SUMIF('UPH-TJ'!$C:$C,'Summary &amp; Capacity'!$AG77,'UPH-TJ'!AR:AR)</f>
        <v>0</v>
      </c>
      <c r="AS77" s="43">
        <f>SUMIF('UPH-TJ'!$C:$C,'Summary &amp; Capacity'!$AG77,'UPH-TJ'!AS:AS)</f>
        <v>0</v>
      </c>
      <c r="AT77" s="81">
        <f t="shared" si="91"/>
        <v>0</v>
      </c>
      <c r="AU77" s="42"/>
    </row>
    <row r="78" spans="1:47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85"/>
      <c r="R78" s="37" t="str">
        <f t="shared" si="86"/>
        <v>B24</v>
      </c>
      <c r="S78" s="43">
        <f>SUMIF('UPH-CD'!$C:$C,'Summary &amp; Capacity'!$AG78,'UPH-CD'!AH:AH)</f>
        <v>0</v>
      </c>
      <c r="T78" s="43">
        <f>SUMIF('UPH-CD'!$C:$C,'Summary &amp; Capacity'!$AG78,'UPH-CD'!AI:AI)</f>
        <v>0</v>
      </c>
      <c r="U78" s="43">
        <f>SUMIF('UPH-CD'!$C:$C,'Summary &amp; Capacity'!$AG78,'UPH-CD'!AJ:AJ)</f>
        <v>0</v>
      </c>
      <c r="V78" s="43">
        <f>SUMIF('UPH-CD'!$C:$C,'Summary &amp; Capacity'!$AG78,'UPH-CD'!AK:AK)</f>
        <v>0</v>
      </c>
      <c r="W78" s="43">
        <f>SUMIF('UPH-CD'!$C:$C,'Summary &amp; Capacity'!$AG78,'UPH-CD'!AL:AL)</f>
        <v>0</v>
      </c>
      <c r="X78" s="43">
        <f>SUMIF('UPH-CD'!$C:$C,'Summary &amp; Capacity'!$AG78,'UPH-CD'!AM:AM)</f>
        <v>0</v>
      </c>
      <c r="Y78" s="43">
        <f>SUMIF('UPH-CD'!$C:$C,'Summary &amp; Capacity'!$AG78,'UPH-CD'!AN:AN)</f>
        <v>0</v>
      </c>
      <c r="Z78" s="43">
        <f>SUMIF('UPH-CD'!$C:$C,'Summary &amp; Capacity'!$AG78,'UPH-CD'!AO:AO)</f>
        <v>0</v>
      </c>
      <c r="AA78" s="43">
        <f>SUMIF('UPH-CD'!$C:$C,'Summary &amp; Capacity'!$AG78,'UPH-CD'!AP:AP)</f>
        <v>0</v>
      </c>
      <c r="AB78" s="43">
        <f>SUMIF('UPH-CD'!$C:$C,'Summary &amp; Capacity'!$AG78,'UPH-CD'!AQ:AQ)</f>
        <v>0</v>
      </c>
      <c r="AC78" s="43">
        <f>SUMIF('UPH-CD'!$C:$C,'Summary &amp; Capacity'!$AG78,'UPH-CD'!AR:AR)</f>
        <v>0</v>
      </c>
      <c r="AD78" s="43">
        <f>SUMIF('UPH-CD'!$C:$C,'Summary &amp; Capacity'!$AG78,'UPH-CD'!AS:AS)</f>
        <v>0</v>
      </c>
      <c r="AE78" s="81">
        <f t="shared" si="90"/>
        <v>0</v>
      </c>
      <c r="AF78" s="306"/>
      <c r="AG78" s="37" t="str">
        <f t="shared" si="88"/>
        <v>B24</v>
      </c>
      <c r="AH78" s="43">
        <f>SUMIF('UPH-TJ'!$C:$C,'Summary &amp; Capacity'!$AG78,'UPH-TJ'!AH:AH)</f>
        <v>152.99947186652199</v>
      </c>
      <c r="AI78" s="43">
        <f>SUMIF('UPH-TJ'!$C:$C,'Summary &amp; Capacity'!$AG78,'UPH-TJ'!AI:AI)</f>
        <v>119.12462311448726</v>
      </c>
      <c r="AJ78" s="43">
        <f>SUMIF('UPH-TJ'!$C:$C,'Summary &amp; Capacity'!$AG78,'UPH-TJ'!AJ:AJ)</f>
        <v>130.38149593054803</v>
      </c>
      <c r="AK78" s="43">
        <f>SUMIF('UPH-TJ'!$C:$C,'Summary &amp; Capacity'!$AG78,'UPH-TJ'!AK:AK)</f>
        <v>105.2669560499186</v>
      </c>
      <c r="AL78" s="43">
        <f>SUMIF('UPH-TJ'!$C:$C,'Summary &amp; Capacity'!$AG78,'UPH-TJ'!AL:AL)</f>
        <v>138.35594139989149</v>
      </c>
      <c r="AM78" s="43">
        <f>SUMIF('UPH-TJ'!$C:$C,'Summary &amp; Capacity'!$AG78,'UPH-TJ'!AM:AM)</f>
        <v>138.35594139989149</v>
      </c>
      <c r="AN78" s="43">
        <f>SUMIF('UPH-TJ'!$C:$C,'Summary &amp; Capacity'!$AG78,'UPH-TJ'!AN:AN)</f>
        <v>138.35594139989149</v>
      </c>
      <c r="AO78" s="43">
        <f>SUMIF('UPH-TJ'!$C:$C,'Summary &amp; Capacity'!$AG78,'UPH-TJ'!AO:AO)</f>
        <v>138.35594139989149</v>
      </c>
      <c r="AP78" s="43">
        <f>SUMIF('UPH-TJ'!$C:$C,'Summary &amp; Capacity'!$AG78,'UPH-TJ'!AP:AP)</f>
        <v>138.35594139989149</v>
      </c>
      <c r="AQ78" s="43">
        <f>SUMIF('UPH-TJ'!$C:$C,'Summary &amp; Capacity'!$AG78,'UPH-TJ'!AQ:AQ)</f>
        <v>138.35594139989149</v>
      </c>
      <c r="AR78" s="43">
        <f>SUMIF('UPH-TJ'!$C:$C,'Summary &amp; Capacity'!$AG78,'UPH-TJ'!AR:AR)</f>
        <v>138.35594139989149</v>
      </c>
      <c r="AS78" s="43">
        <f>SUMIF('UPH-TJ'!$C:$C,'Summary &amp; Capacity'!$AG78,'UPH-TJ'!AS:AS)</f>
        <v>138.35594139989149</v>
      </c>
      <c r="AT78" s="81">
        <f t="shared" si="91"/>
        <v>1614.6200781606074</v>
      </c>
      <c r="AU78" s="42"/>
    </row>
    <row r="79" spans="1:47">
      <c r="B79" s="37"/>
      <c r="C79" s="37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85"/>
      <c r="R79" s="37" t="str">
        <f t="shared" si="86"/>
        <v>Bahamut</v>
      </c>
      <c r="S79" s="43">
        <f>SUMIF('UPH-CD'!$C:$C,'Summary &amp; Capacity'!$AG79,'UPH-CD'!AH:AH)</f>
        <v>0</v>
      </c>
      <c r="T79" s="43">
        <f>SUMIF('UPH-CD'!$C:$C,'Summary &amp; Capacity'!$AG79,'UPH-CD'!AI:AI)</f>
        <v>0</v>
      </c>
      <c r="U79" s="43">
        <f>SUMIF('UPH-CD'!$C:$C,'Summary &amp; Capacity'!$AG79,'UPH-CD'!AJ:AJ)</f>
        <v>0</v>
      </c>
      <c r="V79" s="43">
        <f>SUMIF('UPH-CD'!$C:$C,'Summary &amp; Capacity'!$AG79,'UPH-CD'!AK:AK)</f>
        <v>0</v>
      </c>
      <c r="W79" s="43">
        <f>SUMIF('UPH-CD'!$C:$C,'Summary &amp; Capacity'!$AG79,'UPH-CD'!AL:AL)</f>
        <v>0</v>
      </c>
      <c r="X79" s="43">
        <f>SUMIF('UPH-CD'!$C:$C,'Summary &amp; Capacity'!$AG79,'UPH-CD'!AM:AM)</f>
        <v>0</v>
      </c>
      <c r="Y79" s="43">
        <f>SUMIF('UPH-CD'!$C:$C,'Summary &amp; Capacity'!$AG79,'UPH-CD'!AN:AN)</f>
        <v>0</v>
      </c>
      <c r="Z79" s="43">
        <f>SUMIF('UPH-CD'!$C:$C,'Summary &amp; Capacity'!$AG79,'UPH-CD'!AO:AO)</f>
        <v>0</v>
      </c>
      <c r="AA79" s="43">
        <f>SUMIF('UPH-CD'!$C:$C,'Summary &amp; Capacity'!$AG79,'UPH-CD'!AP:AP)</f>
        <v>0</v>
      </c>
      <c r="AB79" s="43">
        <f>SUMIF('UPH-CD'!$C:$C,'Summary &amp; Capacity'!$AG79,'UPH-CD'!AQ:AQ)</f>
        <v>0</v>
      </c>
      <c r="AC79" s="43">
        <f>SUMIF('UPH-CD'!$C:$C,'Summary &amp; Capacity'!$AG79,'UPH-CD'!AR:AR)</f>
        <v>0</v>
      </c>
      <c r="AD79" s="43">
        <f>SUMIF('UPH-CD'!$C:$C,'Summary &amp; Capacity'!$AG79,'UPH-CD'!AS:AS)</f>
        <v>0</v>
      </c>
      <c r="AE79" s="81">
        <f t="shared" si="90"/>
        <v>0</v>
      </c>
      <c r="AF79" s="306"/>
      <c r="AG79" s="37" t="str">
        <f t="shared" si="88"/>
        <v>Bahamut</v>
      </c>
      <c r="AH79" s="43">
        <f>SUMIF('UPH-TJ'!$C:$C,'Summary &amp; Capacity'!$AG79,'UPH-TJ'!AH:AH)</f>
        <v>7.031578947368422E-2</v>
      </c>
      <c r="AI79" s="43">
        <f>SUMIF('UPH-TJ'!$C:$C,'Summary &amp; Capacity'!$AG79,'UPH-TJ'!AI:AI)</f>
        <v>7.031578947368422E-2</v>
      </c>
      <c r="AJ79" s="43">
        <f>SUMIF('UPH-TJ'!$C:$C,'Summary &amp; Capacity'!$AG79,'UPH-TJ'!AJ:AJ)</f>
        <v>7.031578947368422E-2</v>
      </c>
      <c r="AK79" s="43">
        <f>SUMIF('UPH-TJ'!$C:$C,'Summary &amp; Capacity'!$AG79,'UPH-TJ'!AK:AK)</f>
        <v>0</v>
      </c>
      <c r="AL79" s="43">
        <f>SUMIF('UPH-TJ'!$C:$C,'Summary &amp; Capacity'!$AG79,'UPH-TJ'!AL:AL)</f>
        <v>0</v>
      </c>
      <c r="AM79" s="43">
        <f>SUMIF('UPH-TJ'!$C:$C,'Summary &amp; Capacity'!$AG79,'UPH-TJ'!AM:AM)</f>
        <v>0</v>
      </c>
      <c r="AN79" s="43">
        <f>SUMIF('UPH-TJ'!$C:$C,'Summary &amp; Capacity'!$AG79,'UPH-TJ'!AN:AN)</f>
        <v>0</v>
      </c>
      <c r="AO79" s="43">
        <f>SUMIF('UPH-TJ'!$C:$C,'Summary &amp; Capacity'!$AG79,'UPH-TJ'!AO:AO)</f>
        <v>0</v>
      </c>
      <c r="AP79" s="43">
        <f>SUMIF('UPH-TJ'!$C:$C,'Summary &amp; Capacity'!$AG79,'UPH-TJ'!AP:AP)</f>
        <v>0</v>
      </c>
      <c r="AQ79" s="43">
        <f>SUMIF('UPH-TJ'!$C:$C,'Summary &amp; Capacity'!$AG79,'UPH-TJ'!AQ:AQ)</f>
        <v>35.595346526315794</v>
      </c>
      <c r="AR79" s="43">
        <f>SUMIF('UPH-TJ'!$C:$C,'Summary &amp; Capacity'!$AG79,'UPH-TJ'!AR:AR)</f>
        <v>35.927580912280703</v>
      </c>
      <c r="AS79" s="43">
        <f>SUMIF('UPH-TJ'!$C:$C,'Summary &amp; Capacity'!$AG79,'UPH-TJ'!AS:AS)</f>
        <v>34.715633263157898</v>
      </c>
      <c r="AT79" s="81">
        <f t="shared" si="91"/>
        <v>106.44950807017544</v>
      </c>
      <c r="AU79" s="42"/>
    </row>
    <row r="80" spans="1:47">
      <c r="B80" s="37"/>
      <c r="C80" s="37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85"/>
      <c r="R80" s="37" t="str">
        <f t="shared" si="86"/>
        <v>C11</v>
      </c>
      <c r="S80" s="43">
        <f>SUMIF('UPH-CD'!$C:$C,'Summary &amp; Capacity'!$AG80,'UPH-CD'!AH:AH)</f>
        <v>0</v>
      </c>
      <c r="T80" s="43">
        <f>SUMIF('UPH-CD'!$C:$C,'Summary &amp; Capacity'!$AG80,'UPH-CD'!AI:AI)</f>
        <v>0</v>
      </c>
      <c r="U80" s="43">
        <f>SUMIF('UPH-CD'!$C:$C,'Summary &amp; Capacity'!$AG80,'UPH-CD'!AJ:AJ)</f>
        <v>0</v>
      </c>
      <c r="V80" s="43">
        <f>SUMIF('UPH-CD'!$C:$C,'Summary &amp; Capacity'!$AG80,'UPH-CD'!AK:AK)</f>
        <v>0</v>
      </c>
      <c r="W80" s="43">
        <f>SUMIF('UPH-CD'!$C:$C,'Summary &amp; Capacity'!$AG80,'UPH-CD'!AL:AL)</f>
        <v>0</v>
      </c>
      <c r="X80" s="43">
        <f>SUMIF('UPH-CD'!$C:$C,'Summary &amp; Capacity'!$AG80,'UPH-CD'!AM:AM)</f>
        <v>0</v>
      </c>
      <c r="Y80" s="43">
        <f>SUMIF('UPH-CD'!$C:$C,'Summary &amp; Capacity'!$AG80,'UPH-CD'!AN:AN)</f>
        <v>0</v>
      </c>
      <c r="Z80" s="43">
        <f>SUMIF('UPH-CD'!$C:$C,'Summary &amp; Capacity'!$AG80,'UPH-CD'!AO:AO)</f>
        <v>0</v>
      </c>
      <c r="AA80" s="43">
        <f>SUMIF('UPH-CD'!$C:$C,'Summary &amp; Capacity'!$AG80,'UPH-CD'!AP:AP)</f>
        <v>0</v>
      </c>
      <c r="AB80" s="43">
        <f>SUMIF('UPH-CD'!$C:$C,'Summary &amp; Capacity'!$AG80,'UPH-CD'!AQ:AQ)</f>
        <v>0</v>
      </c>
      <c r="AC80" s="43">
        <f>SUMIF('UPH-CD'!$C:$C,'Summary &amp; Capacity'!$AG80,'UPH-CD'!AR:AR)</f>
        <v>0</v>
      </c>
      <c r="AD80" s="43">
        <f>SUMIF('UPH-CD'!$C:$C,'Summary &amp; Capacity'!$AG80,'UPH-CD'!AS:AS)</f>
        <v>0</v>
      </c>
      <c r="AE80" s="81">
        <f t="shared" si="90"/>
        <v>0</v>
      </c>
      <c r="AF80" s="306"/>
      <c r="AG80" s="37" t="str">
        <f t="shared" si="88"/>
        <v>C11</v>
      </c>
      <c r="AH80" s="43">
        <f>SUMIF('UPH-TJ'!$C:$C,'Summary &amp; Capacity'!$AG80,'UPH-TJ'!AH:AH)</f>
        <v>350.58163265306126</v>
      </c>
      <c r="AI80" s="43">
        <f>SUMIF('UPH-TJ'!$C:$C,'Summary &amp; Capacity'!$AG80,'UPH-TJ'!AI:AI)</f>
        <v>350.58163265306126</v>
      </c>
      <c r="AJ80" s="43">
        <f>SUMIF('UPH-TJ'!$C:$C,'Summary &amp; Capacity'!$AG80,'UPH-TJ'!AJ:AJ)</f>
        <v>350.58163265306126</v>
      </c>
      <c r="AK80" s="43">
        <f>SUMIF('UPH-TJ'!$C:$C,'Summary &amp; Capacity'!$AG80,'UPH-TJ'!AK:AK)</f>
        <v>350.58163265306126</v>
      </c>
      <c r="AL80" s="43">
        <f>SUMIF('UPH-TJ'!$C:$C,'Summary &amp; Capacity'!$AG80,'UPH-TJ'!AL:AL)</f>
        <v>350.58163265306126</v>
      </c>
      <c r="AM80" s="43">
        <f>SUMIF('UPH-TJ'!$C:$C,'Summary &amp; Capacity'!$AG80,'UPH-TJ'!AM:AM)</f>
        <v>350.58163265306126</v>
      </c>
      <c r="AN80" s="43">
        <f>SUMIF('UPH-TJ'!$C:$C,'Summary &amp; Capacity'!$AG80,'UPH-TJ'!AN:AN)</f>
        <v>350.58163265306126</v>
      </c>
      <c r="AO80" s="43">
        <f>SUMIF('UPH-TJ'!$C:$C,'Summary &amp; Capacity'!$AG80,'UPH-TJ'!AO:AO)</f>
        <v>350.58163265306126</v>
      </c>
      <c r="AP80" s="43">
        <f>SUMIF('UPH-TJ'!$C:$C,'Summary &amp; Capacity'!$AG80,'UPH-TJ'!AP:AP)</f>
        <v>350.58163265306126</v>
      </c>
      <c r="AQ80" s="43">
        <f>SUMIF('UPH-TJ'!$C:$C,'Summary &amp; Capacity'!$AG80,'UPH-TJ'!AQ:AQ)</f>
        <v>350.58163265306126</v>
      </c>
      <c r="AR80" s="43">
        <f>SUMIF('UPH-TJ'!$C:$C,'Summary &amp; Capacity'!$AG80,'UPH-TJ'!AR:AR)</f>
        <v>350.58163265306126</v>
      </c>
      <c r="AS80" s="43">
        <f>SUMIF('UPH-TJ'!$C:$C,'Summary &amp; Capacity'!$AG80,'UPH-TJ'!AS:AS)</f>
        <v>200.98979591836735</v>
      </c>
      <c r="AT80" s="81">
        <f t="shared" si="91"/>
        <v>4057.387755102041</v>
      </c>
      <c r="AU80" s="42"/>
    </row>
    <row r="81" spans="2:47">
      <c r="B81" s="37"/>
      <c r="C81" s="37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85"/>
      <c r="R81" s="37" t="str">
        <f t="shared" si="86"/>
        <v>Cortes(2.5)</v>
      </c>
      <c r="S81" s="43">
        <f>SUMIF('UPH-CD'!$C:$C,'Summary &amp; Capacity'!$AG81,'UPH-CD'!AH:AH)</f>
        <v>0</v>
      </c>
      <c r="T81" s="43">
        <f>SUMIF('UPH-CD'!$C:$C,'Summary &amp; Capacity'!$AG81,'UPH-CD'!AI:AI)</f>
        <v>0</v>
      </c>
      <c r="U81" s="43">
        <f>SUMIF('UPH-CD'!$C:$C,'Summary &amp; Capacity'!$AG81,'UPH-CD'!AJ:AJ)</f>
        <v>0</v>
      </c>
      <c r="V81" s="43">
        <f>SUMIF('UPH-CD'!$C:$C,'Summary &amp; Capacity'!$AG81,'UPH-CD'!AK:AK)</f>
        <v>0</v>
      </c>
      <c r="W81" s="43">
        <f>SUMIF('UPH-CD'!$C:$C,'Summary &amp; Capacity'!$AG81,'UPH-CD'!AL:AL)</f>
        <v>0</v>
      </c>
      <c r="X81" s="43">
        <f>SUMIF('UPH-CD'!$C:$C,'Summary &amp; Capacity'!$AG81,'UPH-CD'!AM:AM)</f>
        <v>0</v>
      </c>
      <c r="Y81" s="43">
        <f>SUMIF('UPH-CD'!$C:$C,'Summary &amp; Capacity'!$AG81,'UPH-CD'!AN:AN)</f>
        <v>0</v>
      </c>
      <c r="Z81" s="43">
        <f>SUMIF('UPH-CD'!$C:$C,'Summary &amp; Capacity'!$AG81,'UPH-CD'!AO:AO)</f>
        <v>0</v>
      </c>
      <c r="AA81" s="43">
        <f>SUMIF('UPH-CD'!$C:$C,'Summary &amp; Capacity'!$AG81,'UPH-CD'!AP:AP)</f>
        <v>0</v>
      </c>
      <c r="AB81" s="43">
        <f>SUMIF('UPH-CD'!$C:$C,'Summary &amp; Capacity'!$AG81,'UPH-CD'!AQ:AQ)</f>
        <v>0</v>
      </c>
      <c r="AC81" s="43">
        <f>SUMIF('UPH-CD'!$C:$C,'Summary &amp; Capacity'!$AG81,'UPH-CD'!AR:AR)</f>
        <v>0</v>
      </c>
      <c r="AD81" s="43">
        <f>SUMIF('UPH-CD'!$C:$C,'Summary &amp; Capacity'!$AG81,'UPH-CD'!AS:AS)</f>
        <v>0</v>
      </c>
      <c r="AE81" s="81">
        <f t="shared" si="90"/>
        <v>0</v>
      </c>
      <c r="AF81" s="306"/>
      <c r="AG81" s="37" t="str">
        <f t="shared" si="88"/>
        <v>Cortes(2.5)</v>
      </c>
      <c r="AH81" s="43">
        <f>SUMIF('UPH-TJ'!$C:$C,'Summary &amp; Capacity'!$AG81,'UPH-TJ'!AH:AH)</f>
        <v>99.346426691729334</v>
      </c>
      <c r="AI81" s="43">
        <f>SUMIF('UPH-TJ'!$C:$C,'Summary &amp; Capacity'!$AG81,'UPH-TJ'!AI:AI)</f>
        <v>99.346426691729334</v>
      </c>
      <c r="AJ81" s="43">
        <f>SUMIF('UPH-TJ'!$C:$C,'Summary &amp; Capacity'!$AG81,'UPH-TJ'!AJ:AJ)</f>
        <v>99.346426691729334</v>
      </c>
      <c r="AK81" s="43">
        <f>SUMIF('UPH-TJ'!$C:$C,'Summary &amp; Capacity'!$AG81,'UPH-TJ'!AK:AK)</f>
        <v>99.346426691729334</v>
      </c>
      <c r="AL81" s="43">
        <f>SUMIF('UPH-TJ'!$C:$C,'Summary &amp; Capacity'!$AG81,'UPH-TJ'!AL:AL)</f>
        <v>99.346426691729334</v>
      </c>
      <c r="AM81" s="43">
        <f>SUMIF('UPH-TJ'!$C:$C,'Summary &amp; Capacity'!$AG81,'UPH-TJ'!AM:AM)</f>
        <v>99.346426691729334</v>
      </c>
      <c r="AN81" s="43">
        <f>SUMIF('UPH-TJ'!$C:$C,'Summary &amp; Capacity'!$AG81,'UPH-TJ'!AN:AN)</f>
        <v>99.346426691729334</v>
      </c>
      <c r="AO81" s="43">
        <f>SUMIF('UPH-TJ'!$C:$C,'Summary &amp; Capacity'!$AG81,'UPH-TJ'!AO:AO)</f>
        <v>99.346426691729334</v>
      </c>
      <c r="AP81" s="43">
        <f>SUMIF('UPH-TJ'!$C:$C,'Summary &amp; Capacity'!$AG81,'UPH-TJ'!AP:AP)</f>
        <v>99.346426691729334</v>
      </c>
      <c r="AQ81" s="43">
        <f>SUMIF('UPH-TJ'!$C:$C,'Summary &amp; Capacity'!$AG81,'UPH-TJ'!AQ:AQ)</f>
        <v>99.346426691729334</v>
      </c>
      <c r="AR81" s="43">
        <f>SUMIF('UPH-TJ'!$C:$C,'Summary &amp; Capacity'!$AG81,'UPH-TJ'!AR:AR)</f>
        <v>99.346426691729334</v>
      </c>
      <c r="AS81" s="43">
        <f>SUMIF('UPH-TJ'!$C:$C,'Summary &amp; Capacity'!$AG81,'UPH-TJ'!AS:AS)</f>
        <v>99.346426691729334</v>
      </c>
      <c r="AT81" s="81">
        <f t="shared" si="91"/>
        <v>1192.157120300752</v>
      </c>
      <c r="AU81" s="42"/>
    </row>
    <row r="82" spans="2:47">
      <c r="B82" s="37"/>
      <c r="C82" s="37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85"/>
      <c r="R82" s="37" t="str">
        <f t="shared" si="86"/>
        <v>Crestron</v>
      </c>
      <c r="S82" s="43">
        <f>SUMIF('UPH-CD'!$C:$C,'Summary &amp; Capacity'!$AG82,'UPH-CD'!AH:AH)</f>
        <v>0</v>
      </c>
      <c r="T82" s="43">
        <f>SUMIF('UPH-CD'!$C:$C,'Summary &amp; Capacity'!$AG82,'UPH-CD'!AI:AI)</f>
        <v>0</v>
      </c>
      <c r="U82" s="43">
        <f>SUMIF('UPH-CD'!$C:$C,'Summary &amp; Capacity'!$AG82,'UPH-CD'!AJ:AJ)</f>
        <v>0</v>
      </c>
      <c r="V82" s="43">
        <f>SUMIF('UPH-CD'!$C:$C,'Summary &amp; Capacity'!$AG82,'UPH-CD'!AK:AK)</f>
        <v>0</v>
      </c>
      <c r="W82" s="43">
        <f>SUMIF('UPH-CD'!$C:$C,'Summary &amp; Capacity'!$AG82,'UPH-CD'!AL:AL)</f>
        <v>0</v>
      </c>
      <c r="X82" s="43">
        <f>SUMIF('UPH-CD'!$C:$C,'Summary &amp; Capacity'!$AG82,'UPH-CD'!AM:AM)</f>
        <v>0</v>
      </c>
      <c r="Y82" s="43">
        <f>SUMIF('UPH-CD'!$C:$C,'Summary &amp; Capacity'!$AG82,'UPH-CD'!AN:AN)</f>
        <v>0</v>
      </c>
      <c r="Z82" s="43">
        <f>SUMIF('UPH-CD'!$C:$C,'Summary &amp; Capacity'!$AG82,'UPH-CD'!AO:AO)</f>
        <v>0</v>
      </c>
      <c r="AA82" s="43">
        <f>SUMIF('UPH-CD'!$C:$C,'Summary &amp; Capacity'!$AG82,'UPH-CD'!AP:AP)</f>
        <v>0</v>
      </c>
      <c r="AB82" s="43">
        <f>SUMIF('UPH-CD'!$C:$C,'Summary &amp; Capacity'!$AG82,'UPH-CD'!AQ:AQ)</f>
        <v>0</v>
      </c>
      <c r="AC82" s="43">
        <f>SUMIF('UPH-CD'!$C:$C,'Summary &amp; Capacity'!$AG82,'UPH-CD'!AR:AR)</f>
        <v>0</v>
      </c>
      <c r="AD82" s="43">
        <f>SUMIF('UPH-CD'!$C:$C,'Summary &amp; Capacity'!$AG82,'UPH-CD'!AS:AS)</f>
        <v>0</v>
      </c>
      <c r="AE82" s="81">
        <f t="shared" si="90"/>
        <v>0</v>
      </c>
      <c r="AF82" s="306"/>
      <c r="AG82" s="37" t="str">
        <f t="shared" si="88"/>
        <v>Crestron</v>
      </c>
      <c r="AH82" s="43">
        <f>SUMIF('UPH-TJ'!$C:$C,'Summary &amp; Capacity'!$AG82,'UPH-TJ'!AH:AH)</f>
        <v>0</v>
      </c>
      <c r="AI82" s="43">
        <f>SUMIF('UPH-TJ'!$C:$C,'Summary &amp; Capacity'!$AG82,'UPH-TJ'!AI:AI)</f>
        <v>0</v>
      </c>
      <c r="AJ82" s="43">
        <f>SUMIF('UPH-TJ'!$C:$C,'Summary &amp; Capacity'!$AG82,'UPH-TJ'!AJ:AJ)</f>
        <v>0</v>
      </c>
      <c r="AK82" s="43">
        <f>SUMIF('UPH-TJ'!$C:$C,'Summary &amp; Capacity'!$AG82,'UPH-TJ'!AK:AK)</f>
        <v>0</v>
      </c>
      <c r="AL82" s="43">
        <f>SUMIF('UPH-TJ'!$C:$C,'Summary &amp; Capacity'!$AG82,'UPH-TJ'!AL:AL)</f>
        <v>0</v>
      </c>
      <c r="AM82" s="43">
        <f>SUMIF('UPH-TJ'!$C:$C,'Summary &amp; Capacity'!$AG82,'UPH-TJ'!AM:AM)</f>
        <v>0</v>
      </c>
      <c r="AN82" s="43">
        <f>SUMIF('UPH-TJ'!$C:$C,'Summary &amp; Capacity'!$AG82,'UPH-TJ'!AN:AN)</f>
        <v>0</v>
      </c>
      <c r="AO82" s="43">
        <f>SUMIF('UPH-TJ'!$C:$C,'Summary &amp; Capacity'!$AG82,'UPH-TJ'!AO:AO)</f>
        <v>0</v>
      </c>
      <c r="AP82" s="43">
        <f>SUMIF('UPH-TJ'!$C:$C,'Summary &amp; Capacity'!$AG82,'UPH-TJ'!AP:AP)</f>
        <v>0</v>
      </c>
      <c r="AQ82" s="43">
        <f>SUMIF('UPH-TJ'!$C:$C,'Summary &amp; Capacity'!$AG82,'UPH-TJ'!AQ:AQ)</f>
        <v>0</v>
      </c>
      <c r="AR82" s="43">
        <f>SUMIF('UPH-TJ'!$C:$C,'Summary &amp; Capacity'!$AG82,'UPH-TJ'!AR:AR)</f>
        <v>0</v>
      </c>
      <c r="AS82" s="43">
        <f>SUMIF('UPH-TJ'!$C:$C,'Summary &amp; Capacity'!$AG82,'UPH-TJ'!AS:AS)</f>
        <v>0</v>
      </c>
      <c r="AT82" s="81">
        <f t="shared" si="91"/>
        <v>0</v>
      </c>
      <c r="AU82" s="42"/>
    </row>
    <row r="83" spans="2:47">
      <c r="B83" s="37"/>
      <c r="C83" s="37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85"/>
      <c r="R83" s="37" t="str">
        <f t="shared" si="86"/>
        <v>F10</v>
      </c>
      <c r="S83" s="43">
        <f>SUMIF('UPH-CD'!$C:$C,'Summary &amp; Capacity'!$AG83,'UPH-CD'!AH:AH)</f>
        <v>0</v>
      </c>
      <c r="T83" s="43">
        <f>SUMIF('UPH-CD'!$C:$C,'Summary &amp; Capacity'!$AG83,'UPH-CD'!AI:AI)</f>
        <v>0</v>
      </c>
      <c r="U83" s="43">
        <f>SUMIF('UPH-CD'!$C:$C,'Summary &amp; Capacity'!$AG83,'UPH-CD'!AJ:AJ)</f>
        <v>0</v>
      </c>
      <c r="V83" s="43">
        <f>SUMIF('UPH-CD'!$C:$C,'Summary &amp; Capacity'!$AG83,'UPH-CD'!AK:AK)</f>
        <v>0</v>
      </c>
      <c r="W83" s="43">
        <f>SUMIF('UPH-CD'!$C:$C,'Summary &amp; Capacity'!$AG83,'UPH-CD'!AL:AL)</f>
        <v>0</v>
      </c>
      <c r="X83" s="43">
        <f>SUMIF('UPH-CD'!$C:$C,'Summary &amp; Capacity'!$AG83,'UPH-CD'!AM:AM)</f>
        <v>0</v>
      </c>
      <c r="Y83" s="43">
        <f>SUMIF('UPH-CD'!$C:$C,'Summary &amp; Capacity'!$AG83,'UPH-CD'!AN:AN)</f>
        <v>0</v>
      </c>
      <c r="Z83" s="43">
        <f>SUMIF('UPH-CD'!$C:$C,'Summary &amp; Capacity'!$AG83,'UPH-CD'!AO:AO)</f>
        <v>0</v>
      </c>
      <c r="AA83" s="43">
        <f>SUMIF('UPH-CD'!$C:$C,'Summary &amp; Capacity'!$AG83,'UPH-CD'!AP:AP)</f>
        <v>0</v>
      </c>
      <c r="AB83" s="43">
        <f>SUMIF('UPH-CD'!$C:$C,'Summary &amp; Capacity'!$AG83,'UPH-CD'!AQ:AQ)</f>
        <v>0</v>
      </c>
      <c r="AC83" s="43">
        <f>SUMIF('UPH-CD'!$C:$C,'Summary &amp; Capacity'!$AG83,'UPH-CD'!AR:AR)</f>
        <v>0</v>
      </c>
      <c r="AD83" s="43">
        <f>SUMIF('UPH-CD'!$C:$C,'Summary &amp; Capacity'!$AG83,'UPH-CD'!AS:AS)</f>
        <v>0</v>
      </c>
      <c r="AE83" s="81">
        <f t="shared" si="90"/>
        <v>0</v>
      </c>
      <c r="AF83" s="306"/>
      <c r="AG83" s="37" t="str">
        <f t="shared" si="88"/>
        <v>F10</v>
      </c>
      <c r="AH83" s="43">
        <f>SUMIF('UPH-TJ'!$C:$C,'Summary &amp; Capacity'!$AG83,'UPH-TJ'!AH:AH)</f>
        <v>16.005263157894738</v>
      </c>
      <c r="AI83" s="43">
        <f>SUMIF('UPH-TJ'!$C:$C,'Summary &amp; Capacity'!$AG83,'UPH-TJ'!AI:AI)</f>
        <v>16.005263157894738</v>
      </c>
      <c r="AJ83" s="43">
        <f>SUMIF('UPH-TJ'!$C:$C,'Summary &amp; Capacity'!$AG83,'UPH-TJ'!AJ:AJ)</f>
        <v>16.005263157894738</v>
      </c>
      <c r="AK83" s="43">
        <f>SUMIF('UPH-TJ'!$C:$C,'Summary &amp; Capacity'!$AG83,'UPH-TJ'!AK:AK)</f>
        <v>16.005263157894738</v>
      </c>
      <c r="AL83" s="43">
        <f>SUMIF('UPH-TJ'!$C:$C,'Summary &amp; Capacity'!$AG83,'UPH-TJ'!AL:AL)</f>
        <v>16.005263157894738</v>
      </c>
      <c r="AM83" s="43">
        <f>SUMIF('UPH-TJ'!$C:$C,'Summary &amp; Capacity'!$AG83,'UPH-TJ'!AM:AM)</f>
        <v>16.005263157894738</v>
      </c>
      <c r="AN83" s="43">
        <f>SUMIF('UPH-TJ'!$C:$C,'Summary &amp; Capacity'!$AG83,'UPH-TJ'!AN:AN)</f>
        <v>16.005263157894738</v>
      </c>
      <c r="AO83" s="43">
        <f>SUMIF('UPH-TJ'!$C:$C,'Summary &amp; Capacity'!$AG83,'UPH-TJ'!AO:AO)</f>
        <v>16.005263157894738</v>
      </c>
      <c r="AP83" s="43">
        <f>SUMIF('UPH-TJ'!$C:$C,'Summary &amp; Capacity'!$AG83,'UPH-TJ'!AP:AP)</f>
        <v>16.005263157894738</v>
      </c>
      <c r="AQ83" s="43">
        <f>SUMIF('UPH-TJ'!$C:$C,'Summary &amp; Capacity'!$AG83,'UPH-TJ'!AQ:AQ)</f>
        <v>16.005263157894738</v>
      </c>
      <c r="AR83" s="43">
        <f>SUMIF('UPH-TJ'!$C:$C,'Summary &amp; Capacity'!$AG83,'UPH-TJ'!AR:AR)</f>
        <v>16.005263157894738</v>
      </c>
      <c r="AS83" s="43">
        <f>SUMIF('UPH-TJ'!$C:$C,'Summary &amp; Capacity'!$AG83,'UPH-TJ'!AS:AS)</f>
        <v>16.005263157894738</v>
      </c>
      <c r="AT83" s="81">
        <f t="shared" si="91"/>
        <v>192.06315789473692</v>
      </c>
      <c r="AU83" s="42"/>
    </row>
    <row r="84" spans="2:47">
      <c r="B84" s="37"/>
      <c r="C84" s="37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85"/>
      <c r="R84" s="37" t="str">
        <f t="shared" si="86"/>
        <v xml:space="preserve">F12 </v>
      </c>
      <c r="S84" s="43">
        <f>SUMIF('UPH-CD'!$C:$C,'Summary &amp; Capacity'!$AG84,'UPH-CD'!AH:AH)</f>
        <v>0</v>
      </c>
      <c r="T84" s="43">
        <f>SUMIF('UPH-CD'!$C:$C,'Summary &amp; Capacity'!$AG84,'UPH-CD'!AI:AI)</f>
        <v>0</v>
      </c>
      <c r="U84" s="43">
        <f>SUMIF('UPH-CD'!$C:$C,'Summary &amp; Capacity'!$AG84,'UPH-CD'!AJ:AJ)</f>
        <v>0</v>
      </c>
      <c r="V84" s="43">
        <f>SUMIF('UPH-CD'!$C:$C,'Summary &amp; Capacity'!$AG84,'UPH-CD'!AK:AK)</f>
        <v>0</v>
      </c>
      <c r="W84" s="43">
        <f>SUMIF('UPH-CD'!$C:$C,'Summary &amp; Capacity'!$AG84,'UPH-CD'!AL:AL)</f>
        <v>0</v>
      </c>
      <c r="X84" s="43">
        <f>SUMIF('UPH-CD'!$C:$C,'Summary &amp; Capacity'!$AG84,'UPH-CD'!AM:AM)</f>
        <v>0</v>
      </c>
      <c r="Y84" s="43">
        <f>SUMIF('UPH-CD'!$C:$C,'Summary &amp; Capacity'!$AG84,'UPH-CD'!AN:AN)</f>
        <v>0</v>
      </c>
      <c r="Z84" s="43">
        <f>SUMIF('UPH-CD'!$C:$C,'Summary &amp; Capacity'!$AG84,'UPH-CD'!AO:AO)</f>
        <v>0</v>
      </c>
      <c r="AA84" s="43">
        <f>SUMIF('UPH-CD'!$C:$C,'Summary &amp; Capacity'!$AG84,'UPH-CD'!AP:AP)</f>
        <v>0</v>
      </c>
      <c r="AB84" s="43">
        <f>SUMIF('UPH-CD'!$C:$C,'Summary &amp; Capacity'!$AG84,'UPH-CD'!AQ:AQ)</f>
        <v>0</v>
      </c>
      <c r="AC84" s="43">
        <f>SUMIF('UPH-CD'!$C:$C,'Summary &amp; Capacity'!$AG84,'UPH-CD'!AR:AR)</f>
        <v>0</v>
      </c>
      <c r="AD84" s="43">
        <f>SUMIF('UPH-CD'!$C:$C,'Summary &amp; Capacity'!$AG84,'UPH-CD'!AS:AS)</f>
        <v>0</v>
      </c>
      <c r="AE84" s="81">
        <f t="shared" si="90"/>
        <v>0</v>
      </c>
      <c r="AF84" s="306"/>
      <c r="AG84" s="37" t="str">
        <f t="shared" si="88"/>
        <v xml:space="preserve">F12 </v>
      </c>
      <c r="AH84" s="43">
        <f>SUMIF('UPH-TJ'!$C:$C,'Summary &amp; Capacity'!$AG84,'UPH-TJ'!AH:AH)</f>
        <v>0</v>
      </c>
      <c r="AI84" s="43">
        <f>SUMIF('UPH-TJ'!$C:$C,'Summary &amp; Capacity'!$AG84,'UPH-TJ'!AI:AI)</f>
        <v>0</v>
      </c>
      <c r="AJ84" s="43">
        <f>SUMIF('UPH-TJ'!$C:$C,'Summary &amp; Capacity'!$AG84,'UPH-TJ'!AJ:AJ)</f>
        <v>0</v>
      </c>
      <c r="AK84" s="43">
        <f>SUMIF('UPH-TJ'!$C:$C,'Summary &amp; Capacity'!$AG84,'UPH-TJ'!AK:AK)</f>
        <v>734.76998668098804</v>
      </c>
      <c r="AL84" s="43">
        <f>SUMIF('UPH-TJ'!$C:$C,'Summary &amp; Capacity'!$AG84,'UPH-TJ'!AL:AL)</f>
        <v>734.76998668098804</v>
      </c>
      <c r="AM84" s="43">
        <f>SUMIF('UPH-TJ'!$C:$C,'Summary &amp; Capacity'!$AG84,'UPH-TJ'!AM:AM)</f>
        <v>734.76998668098804</v>
      </c>
      <c r="AN84" s="43">
        <f>SUMIF('UPH-TJ'!$C:$C,'Summary &amp; Capacity'!$AG84,'UPH-TJ'!AN:AN)</f>
        <v>734.76998668098804</v>
      </c>
      <c r="AO84" s="43">
        <f>SUMIF('UPH-TJ'!$C:$C,'Summary &amp; Capacity'!$AG84,'UPH-TJ'!AO:AO)</f>
        <v>734.76998668098804</v>
      </c>
      <c r="AP84" s="43">
        <f>SUMIF('UPH-TJ'!$C:$C,'Summary &amp; Capacity'!$AG84,'UPH-TJ'!AP:AP)</f>
        <v>734.76998668098804</v>
      </c>
      <c r="AQ84" s="43">
        <f>SUMIF('UPH-TJ'!$C:$C,'Summary &amp; Capacity'!$AG84,'UPH-TJ'!AQ:AQ)</f>
        <v>734.76998668098804</v>
      </c>
      <c r="AR84" s="43">
        <f>SUMIF('UPH-TJ'!$C:$C,'Summary &amp; Capacity'!$AG84,'UPH-TJ'!AR:AR)</f>
        <v>734.76998668098804</v>
      </c>
      <c r="AS84" s="43">
        <f>SUMIF('UPH-TJ'!$C:$C,'Summary &amp; Capacity'!$AG84,'UPH-TJ'!AS:AS)</f>
        <v>476.86199200859295</v>
      </c>
      <c r="AT84" s="81">
        <f t="shared" si="91"/>
        <v>6355.0218854564973</v>
      </c>
      <c r="AU84" s="42"/>
    </row>
    <row r="85" spans="2:47">
      <c r="B85" s="37"/>
      <c r="C85" s="37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85"/>
      <c r="R85" s="37" t="str">
        <f t="shared" si="86"/>
        <v>F7</v>
      </c>
      <c r="S85" s="43">
        <f>SUMIF('UPH-CD'!$C:$C,'Summary &amp; Capacity'!$AG85,'UPH-CD'!AH:AH)</f>
        <v>0</v>
      </c>
      <c r="T85" s="43">
        <f>SUMIF('UPH-CD'!$C:$C,'Summary &amp; Capacity'!$AG85,'UPH-CD'!AI:AI)</f>
        <v>0</v>
      </c>
      <c r="U85" s="43">
        <f>SUMIF('UPH-CD'!$C:$C,'Summary &amp; Capacity'!$AG85,'UPH-CD'!AJ:AJ)</f>
        <v>0</v>
      </c>
      <c r="V85" s="43">
        <f>SUMIF('UPH-CD'!$C:$C,'Summary &amp; Capacity'!$AG85,'UPH-CD'!AK:AK)</f>
        <v>0</v>
      </c>
      <c r="W85" s="43">
        <f>SUMIF('UPH-CD'!$C:$C,'Summary &amp; Capacity'!$AG85,'UPH-CD'!AL:AL)</f>
        <v>0</v>
      </c>
      <c r="X85" s="43">
        <f>SUMIF('UPH-CD'!$C:$C,'Summary &amp; Capacity'!$AG85,'UPH-CD'!AM:AM)</f>
        <v>0</v>
      </c>
      <c r="Y85" s="43">
        <f>SUMIF('UPH-CD'!$C:$C,'Summary &amp; Capacity'!$AG85,'UPH-CD'!AN:AN)</f>
        <v>0</v>
      </c>
      <c r="Z85" s="43">
        <f>SUMIF('UPH-CD'!$C:$C,'Summary &amp; Capacity'!$AG85,'UPH-CD'!AO:AO)</f>
        <v>0</v>
      </c>
      <c r="AA85" s="43">
        <f>SUMIF('UPH-CD'!$C:$C,'Summary &amp; Capacity'!$AG85,'UPH-CD'!AP:AP)</f>
        <v>0</v>
      </c>
      <c r="AB85" s="43">
        <f>SUMIF('UPH-CD'!$C:$C,'Summary &amp; Capacity'!$AG85,'UPH-CD'!AQ:AQ)</f>
        <v>0</v>
      </c>
      <c r="AC85" s="43">
        <f>SUMIF('UPH-CD'!$C:$C,'Summary &amp; Capacity'!$AG85,'UPH-CD'!AR:AR)</f>
        <v>0</v>
      </c>
      <c r="AD85" s="43">
        <f>SUMIF('UPH-CD'!$C:$C,'Summary &amp; Capacity'!$AG85,'UPH-CD'!AS:AS)</f>
        <v>0</v>
      </c>
      <c r="AE85" s="81">
        <f t="shared" si="90"/>
        <v>0</v>
      </c>
      <c r="AF85" s="306"/>
      <c r="AG85" s="37" t="str">
        <f t="shared" si="88"/>
        <v>F7</v>
      </c>
      <c r="AH85" s="43">
        <f>SUMIF('UPH-TJ'!$C:$C,'Summary &amp; Capacity'!$AG85,'UPH-TJ'!AH:AH)</f>
        <v>24.530612244897959</v>
      </c>
      <c r="AI85" s="43">
        <f>SUMIF('UPH-TJ'!$C:$C,'Summary &amp; Capacity'!$AG85,'UPH-TJ'!AI:AI)</f>
        <v>24.530612244897959</v>
      </c>
      <c r="AJ85" s="43">
        <f>SUMIF('UPH-TJ'!$C:$C,'Summary &amp; Capacity'!$AG85,'UPH-TJ'!AJ:AJ)</f>
        <v>24.530612244897959</v>
      </c>
      <c r="AK85" s="43">
        <f>SUMIF('UPH-TJ'!$C:$C,'Summary &amp; Capacity'!$AG85,'UPH-TJ'!AK:AK)</f>
        <v>24.530612244897959</v>
      </c>
      <c r="AL85" s="43">
        <f>SUMIF('UPH-TJ'!$C:$C,'Summary &amp; Capacity'!$AG85,'UPH-TJ'!AL:AL)</f>
        <v>24.530612244897959</v>
      </c>
      <c r="AM85" s="43">
        <f>SUMIF('UPH-TJ'!$C:$C,'Summary &amp; Capacity'!$AG85,'UPH-TJ'!AM:AM)</f>
        <v>24.530612244897959</v>
      </c>
      <c r="AN85" s="43">
        <f>SUMIF('UPH-TJ'!$C:$C,'Summary &amp; Capacity'!$AG85,'UPH-TJ'!AN:AN)</f>
        <v>24.530612244897959</v>
      </c>
      <c r="AO85" s="43">
        <f>SUMIF('UPH-TJ'!$C:$C,'Summary &amp; Capacity'!$AG85,'UPH-TJ'!AO:AO)</f>
        <v>24.530612244897959</v>
      </c>
      <c r="AP85" s="43">
        <f>SUMIF('UPH-TJ'!$C:$C,'Summary &amp; Capacity'!$AG85,'UPH-TJ'!AP:AP)</f>
        <v>24.530612244897959</v>
      </c>
      <c r="AQ85" s="43">
        <f>SUMIF('UPH-TJ'!$C:$C,'Summary &amp; Capacity'!$AG85,'UPH-TJ'!AQ:AQ)</f>
        <v>24.530612244897959</v>
      </c>
      <c r="AR85" s="43">
        <f>SUMIF('UPH-TJ'!$C:$C,'Summary &amp; Capacity'!$AG85,'UPH-TJ'!AR:AR)</f>
        <v>24.530612244897959</v>
      </c>
      <c r="AS85" s="43">
        <f>SUMIF('UPH-TJ'!$C:$C,'Summary &amp; Capacity'!$AG85,'UPH-TJ'!AS:AS)</f>
        <v>16.26530612244898</v>
      </c>
      <c r="AT85" s="81">
        <f t="shared" si="91"/>
        <v>286.10204081632651</v>
      </c>
      <c r="AU85" s="42"/>
    </row>
    <row r="86" spans="2:47">
      <c r="B86" s="37"/>
      <c r="C86" s="37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85"/>
      <c r="R86" s="37" t="str">
        <f t="shared" si="86"/>
        <v>F9</v>
      </c>
      <c r="S86" s="43">
        <f>SUMIF('UPH-CD'!$C:$C,'Summary &amp; Capacity'!$AG86,'UPH-CD'!AH:AH)</f>
        <v>0</v>
      </c>
      <c r="T86" s="43">
        <f>SUMIF('UPH-CD'!$C:$C,'Summary &amp; Capacity'!$AG86,'UPH-CD'!AI:AI)</f>
        <v>0</v>
      </c>
      <c r="U86" s="43">
        <f>SUMIF('UPH-CD'!$C:$C,'Summary &amp; Capacity'!$AG86,'UPH-CD'!AJ:AJ)</f>
        <v>0</v>
      </c>
      <c r="V86" s="43">
        <f>SUMIF('UPH-CD'!$C:$C,'Summary &amp; Capacity'!$AG86,'UPH-CD'!AK:AK)</f>
        <v>0</v>
      </c>
      <c r="W86" s="43">
        <f>SUMIF('UPH-CD'!$C:$C,'Summary &amp; Capacity'!$AG86,'UPH-CD'!AL:AL)</f>
        <v>0</v>
      </c>
      <c r="X86" s="43">
        <f>SUMIF('UPH-CD'!$C:$C,'Summary &amp; Capacity'!$AG86,'UPH-CD'!AM:AM)</f>
        <v>0</v>
      </c>
      <c r="Y86" s="43">
        <f>SUMIF('UPH-CD'!$C:$C,'Summary &amp; Capacity'!$AG86,'UPH-CD'!AN:AN)</f>
        <v>0</v>
      </c>
      <c r="Z86" s="43">
        <f>SUMIF('UPH-CD'!$C:$C,'Summary &amp; Capacity'!$AG86,'UPH-CD'!AO:AO)</f>
        <v>0</v>
      </c>
      <c r="AA86" s="43">
        <f>SUMIF('UPH-CD'!$C:$C,'Summary &amp; Capacity'!$AG86,'UPH-CD'!AP:AP)</f>
        <v>0</v>
      </c>
      <c r="AB86" s="43">
        <f>SUMIF('UPH-CD'!$C:$C,'Summary &amp; Capacity'!$AG86,'UPH-CD'!AQ:AQ)</f>
        <v>0</v>
      </c>
      <c r="AC86" s="43">
        <f>SUMIF('UPH-CD'!$C:$C,'Summary &amp; Capacity'!$AG86,'UPH-CD'!AR:AR)</f>
        <v>0</v>
      </c>
      <c r="AD86" s="43">
        <f>SUMIF('UPH-CD'!$C:$C,'Summary &amp; Capacity'!$AG86,'UPH-CD'!AS:AS)</f>
        <v>0</v>
      </c>
      <c r="AE86" s="81">
        <f t="shared" si="90"/>
        <v>0</v>
      </c>
      <c r="AF86" s="306"/>
      <c r="AG86" s="37" t="str">
        <f t="shared" si="88"/>
        <v>F9</v>
      </c>
      <c r="AH86" s="43">
        <f>SUMIF('UPH-TJ'!$C:$C,'Summary &amp; Capacity'!$AG86,'UPH-TJ'!AH:AH)</f>
        <v>1020.9520486280637</v>
      </c>
      <c r="AI86" s="43">
        <f>SUMIF('UPH-TJ'!$C:$C,'Summary &amp; Capacity'!$AG86,'UPH-TJ'!AI:AI)</f>
        <v>1020.9520486280637</v>
      </c>
      <c r="AJ86" s="43">
        <f>SUMIF('UPH-TJ'!$C:$C,'Summary &amp; Capacity'!$AG86,'UPH-TJ'!AJ:AJ)</f>
        <v>1020.9520486280637</v>
      </c>
      <c r="AK86" s="43">
        <f>SUMIF('UPH-TJ'!$C:$C,'Summary &amp; Capacity'!$AG86,'UPH-TJ'!AK:AK)</f>
        <v>1020.9520486280637</v>
      </c>
      <c r="AL86" s="43">
        <f>SUMIF('UPH-TJ'!$C:$C,'Summary &amp; Capacity'!$AG86,'UPH-TJ'!AL:AL)</f>
        <v>1020.9520486280637</v>
      </c>
      <c r="AM86" s="43">
        <f>SUMIF('UPH-TJ'!$C:$C,'Summary &amp; Capacity'!$AG86,'UPH-TJ'!AM:AM)</f>
        <v>1020.9520486280637</v>
      </c>
      <c r="AN86" s="43">
        <f>SUMIF('UPH-TJ'!$C:$C,'Summary &amp; Capacity'!$AG86,'UPH-TJ'!AN:AN)</f>
        <v>1020.9520486280637</v>
      </c>
      <c r="AO86" s="43">
        <f>SUMIF('UPH-TJ'!$C:$C,'Summary &amp; Capacity'!$AG86,'UPH-TJ'!AO:AO)</f>
        <v>1020.9520486280637</v>
      </c>
      <c r="AP86" s="43">
        <f>SUMIF('UPH-TJ'!$C:$C,'Summary &amp; Capacity'!$AG86,'UPH-TJ'!AP:AP)</f>
        <v>1020.9520486280637</v>
      </c>
      <c r="AQ86" s="43">
        <f>SUMIF('UPH-TJ'!$C:$C,'Summary &amp; Capacity'!$AG86,'UPH-TJ'!AQ:AQ)</f>
        <v>1020.9520486280637</v>
      </c>
      <c r="AR86" s="43">
        <f>SUMIF('UPH-TJ'!$C:$C,'Summary &amp; Capacity'!$AG86,'UPH-TJ'!AR:AR)</f>
        <v>1020.9520486280637</v>
      </c>
      <c r="AS86" s="43">
        <f>SUMIF('UPH-TJ'!$C:$C,'Summary &amp; Capacity'!$AG86,'UPH-TJ'!AS:AS)</f>
        <v>568.9733603489243</v>
      </c>
      <c r="AT86" s="81">
        <f t="shared" si="91"/>
        <v>11799.445895257624</v>
      </c>
      <c r="AU86" s="42"/>
    </row>
    <row r="87" spans="2:47">
      <c r="B87" s="37"/>
      <c r="C87" s="37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85"/>
      <c r="R87" s="37" t="str">
        <f t="shared" si="86"/>
        <v>Griffin</v>
      </c>
      <c r="S87" s="43">
        <f>SUMIF('UPH-CD'!$C:$C,'Summary &amp; Capacity'!$AG87,'UPH-CD'!AH:AH)</f>
        <v>0</v>
      </c>
      <c r="T87" s="43">
        <f>SUMIF('UPH-CD'!$C:$C,'Summary &amp; Capacity'!$AG87,'UPH-CD'!AI:AI)</f>
        <v>0</v>
      </c>
      <c r="U87" s="43">
        <f>SUMIF('UPH-CD'!$C:$C,'Summary &amp; Capacity'!$AG87,'UPH-CD'!AJ:AJ)</f>
        <v>0</v>
      </c>
      <c r="V87" s="43">
        <f>SUMIF('UPH-CD'!$C:$C,'Summary &amp; Capacity'!$AG87,'UPH-CD'!AK:AK)</f>
        <v>0</v>
      </c>
      <c r="W87" s="43">
        <f>SUMIF('UPH-CD'!$C:$C,'Summary &amp; Capacity'!$AG87,'UPH-CD'!AL:AL)</f>
        <v>0</v>
      </c>
      <c r="X87" s="43">
        <f>SUMIF('UPH-CD'!$C:$C,'Summary &amp; Capacity'!$AG87,'UPH-CD'!AM:AM)</f>
        <v>0</v>
      </c>
      <c r="Y87" s="43">
        <f>SUMIF('UPH-CD'!$C:$C,'Summary &amp; Capacity'!$AG87,'UPH-CD'!AN:AN)</f>
        <v>0</v>
      </c>
      <c r="Z87" s="43">
        <f>SUMIF('UPH-CD'!$C:$C,'Summary &amp; Capacity'!$AG87,'UPH-CD'!AO:AO)</f>
        <v>0</v>
      </c>
      <c r="AA87" s="43">
        <f>SUMIF('UPH-CD'!$C:$C,'Summary &amp; Capacity'!$AG87,'UPH-CD'!AP:AP)</f>
        <v>0</v>
      </c>
      <c r="AB87" s="43">
        <f>SUMIF('UPH-CD'!$C:$C,'Summary &amp; Capacity'!$AG87,'UPH-CD'!AQ:AQ)</f>
        <v>0</v>
      </c>
      <c r="AC87" s="43">
        <f>SUMIF('UPH-CD'!$C:$C,'Summary &amp; Capacity'!$AG87,'UPH-CD'!AR:AR)</f>
        <v>0</v>
      </c>
      <c r="AD87" s="43">
        <f>SUMIF('UPH-CD'!$C:$C,'Summary &amp; Capacity'!$AG87,'UPH-CD'!AS:AS)</f>
        <v>0</v>
      </c>
      <c r="AE87" s="81">
        <f t="shared" si="90"/>
        <v>0</v>
      </c>
      <c r="AF87" s="306"/>
      <c r="AG87" s="37" t="str">
        <f t="shared" si="88"/>
        <v>Griffin</v>
      </c>
      <c r="AH87" s="43">
        <f>SUMIF('UPH-TJ'!$C:$C,'Summary &amp; Capacity'!$AG87,'UPH-TJ'!AH:AH)</f>
        <v>0</v>
      </c>
      <c r="AI87" s="43">
        <f>SUMIF('UPH-TJ'!$C:$C,'Summary &amp; Capacity'!$AG87,'UPH-TJ'!AI:AI)</f>
        <v>0</v>
      </c>
      <c r="AJ87" s="43">
        <f>SUMIF('UPH-TJ'!$C:$C,'Summary &amp; Capacity'!$AG87,'UPH-TJ'!AJ:AJ)</f>
        <v>0</v>
      </c>
      <c r="AK87" s="43">
        <f>SUMIF('UPH-TJ'!$C:$C,'Summary &amp; Capacity'!$AG87,'UPH-TJ'!AK:AK)</f>
        <v>0</v>
      </c>
      <c r="AL87" s="43">
        <f>SUMIF('UPH-TJ'!$C:$C,'Summary &amp; Capacity'!$AG87,'UPH-TJ'!AL:AL)</f>
        <v>0</v>
      </c>
      <c r="AM87" s="43">
        <f>SUMIF('UPH-TJ'!$C:$C,'Summary &amp; Capacity'!$AG87,'UPH-TJ'!AM:AM)</f>
        <v>0</v>
      </c>
      <c r="AN87" s="43">
        <f>SUMIF('UPH-TJ'!$C:$C,'Summary &amp; Capacity'!$AG87,'UPH-TJ'!AN:AN)</f>
        <v>0</v>
      </c>
      <c r="AO87" s="43">
        <f>SUMIF('UPH-TJ'!$C:$C,'Summary &amp; Capacity'!$AG87,'UPH-TJ'!AO:AO)</f>
        <v>0</v>
      </c>
      <c r="AP87" s="43">
        <f>SUMIF('UPH-TJ'!$C:$C,'Summary &amp; Capacity'!$AG87,'UPH-TJ'!AP:AP)</f>
        <v>0</v>
      </c>
      <c r="AQ87" s="43">
        <f>SUMIF('UPH-TJ'!$C:$C,'Summary &amp; Capacity'!$AG87,'UPH-TJ'!AQ:AQ)</f>
        <v>36.728021999999996</v>
      </c>
      <c r="AR87" s="43">
        <f>SUMIF('UPH-TJ'!$C:$C,'Summary &amp; Capacity'!$AG87,'UPH-TJ'!AR:AR)</f>
        <v>34.831754000000004</v>
      </c>
      <c r="AS87" s="43">
        <f>SUMIF('UPH-TJ'!$C:$C,'Summary &amp; Capacity'!$AG87,'UPH-TJ'!AS:AS)</f>
        <v>26.222791000000001</v>
      </c>
      <c r="AT87" s="81">
        <f t="shared" si="91"/>
        <v>97.782567</v>
      </c>
      <c r="AU87" s="42"/>
    </row>
    <row r="88" spans="2:47">
      <c r="B88" s="37"/>
      <c r="C88" s="37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85"/>
      <c r="R88" s="37" t="str">
        <f t="shared" si="86"/>
        <v>Ingenico</v>
      </c>
      <c r="S88" s="43">
        <f>SUMIF('UPH-CD'!$C:$C,'Summary &amp; Capacity'!$AG88,'UPH-CD'!AH:AH)</f>
        <v>0</v>
      </c>
      <c r="T88" s="43">
        <f>SUMIF('UPH-CD'!$C:$C,'Summary &amp; Capacity'!$AG88,'UPH-CD'!AI:AI)</f>
        <v>0</v>
      </c>
      <c r="U88" s="43">
        <f>SUMIF('UPH-CD'!$C:$C,'Summary &amp; Capacity'!$AG88,'UPH-CD'!AJ:AJ)</f>
        <v>0</v>
      </c>
      <c r="V88" s="43">
        <f>SUMIF('UPH-CD'!$C:$C,'Summary &amp; Capacity'!$AG88,'UPH-CD'!AK:AK)</f>
        <v>0</v>
      </c>
      <c r="W88" s="43">
        <f>SUMIF('UPH-CD'!$C:$C,'Summary &amp; Capacity'!$AG88,'UPH-CD'!AL:AL)</f>
        <v>0</v>
      </c>
      <c r="X88" s="43">
        <f>SUMIF('UPH-CD'!$C:$C,'Summary &amp; Capacity'!$AG88,'UPH-CD'!AM:AM)</f>
        <v>0</v>
      </c>
      <c r="Y88" s="43">
        <f>SUMIF('UPH-CD'!$C:$C,'Summary &amp; Capacity'!$AG88,'UPH-CD'!AN:AN)</f>
        <v>0</v>
      </c>
      <c r="Z88" s="43">
        <f>SUMIF('UPH-CD'!$C:$C,'Summary &amp; Capacity'!$AG88,'UPH-CD'!AO:AO)</f>
        <v>0</v>
      </c>
      <c r="AA88" s="43">
        <f>SUMIF('UPH-CD'!$C:$C,'Summary &amp; Capacity'!$AG88,'UPH-CD'!AP:AP)</f>
        <v>0</v>
      </c>
      <c r="AB88" s="43">
        <f>SUMIF('UPH-CD'!$C:$C,'Summary &amp; Capacity'!$AG88,'UPH-CD'!AQ:AQ)</f>
        <v>0</v>
      </c>
      <c r="AC88" s="43">
        <f>SUMIF('UPH-CD'!$C:$C,'Summary &amp; Capacity'!$AG88,'UPH-CD'!AR:AR)</f>
        <v>0</v>
      </c>
      <c r="AD88" s="43">
        <f>SUMIF('UPH-CD'!$C:$C,'Summary &amp; Capacity'!$AG88,'UPH-CD'!AS:AS)</f>
        <v>0</v>
      </c>
      <c r="AE88" s="81">
        <f t="shared" si="90"/>
        <v>0</v>
      </c>
      <c r="AF88" s="306"/>
      <c r="AG88" s="37" t="str">
        <f t="shared" si="88"/>
        <v>Ingenico</v>
      </c>
      <c r="AH88" s="43">
        <f>SUMIF('UPH-TJ'!$C:$C,'Summary &amp; Capacity'!$AG88,'UPH-TJ'!AH:AH)</f>
        <v>18.903157894736843</v>
      </c>
      <c r="AI88" s="43">
        <f>SUMIF('UPH-TJ'!$C:$C,'Summary &amp; Capacity'!$AG88,'UPH-TJ'!AI:AI)</f>
        <v>18.903157894736843</v>
      </c>
      <c r="AJ88" s="43">
        <f>SUMIF('UPH-TJ'!$C:$C,'Summary &amp; Capacity'!$AG88,'UPH-TJ'!AJ:AJ)</f>
        <v>18.903157894736843</v>
      </c>
      <c r="AK88" s="43">
        <f>SUMIF('UPH-TJ'!$C:$C,'Summary &amp; Capacity'!$AG88,'UPH-TJ'!AK:AK)</f>
        <v>18.903157894736843</v>
      </c>
      <c r="AL88" s="43">
        <f>SUMIF('UPH-TJ'!$C:$C,'Summary &amp; Capacity'!$AG88,'UPH-TJ'!AL:AL)</f>
        <v>18.903157894736843</v>
      </c>
      <c r="AM88" s="43">
        <f>SUMIF('UPH-TJ'!$C:$C,'Summary &amp; Capacity'!$AG88,'UPH-TJ'!AM:AM)</f>
        <v>18.903157894736843</v>
      </c>
      <c r="AN88" s="43">
        <f>SUMIF('UPH-TJ'!$C:$C,'Summary &amp; Capacity'!$AG88,'UPH-TJ'!AN:AN)</f>
        <v>18.903157894736843</v>
      </c>
      <c r="AO88" s="43">
        <f>SUMIF('UPH-TJ'!$C:$C,'Summary &amp; Capacity'!$AG88,'UPH-TJ'!AO:AO)</f>
        <v>18.903157894736843</v>
      </c>
      <c r="AP88" s="43">
        <f>SUMIF('UPH-TJ'!$C:$C,'Summary &amp; Capacity'!$AG88,'UPH-TJ'!AP:AP)</f>
        <v>18.903157894736843</v>
      </c>
      <c r="AQ88" s="43">
        <f>SUMIF('UPH-TJ'!$C:$C,'Summary &amp; Capacity'!$AG88,'UPH-TJ'!AQ:AQ)</f>
        <v>18.903157894736843</v>
      </c>
      <c r="AR88" s="43">
        <f>SUMIF('UPH-TJ'!$C:$C,'Summary &amp; Capacity'!$AG88,'UPH-TJ'!AR:AR)</f>
        <v>18.903157894736843</v>
      </c>
      <c r="AS88" s="43">
        <f>SUMIF('UPH-TJ'!$C:$C,'Summary &amp; Capacity'!$AG88,'UPH-TJ'!AS:AS)</f>
        <v>18.903157894736843</v>
      </c>
      <c r="AT88" s="81">
        <f t="shared" si="91"/>
        <v>226.83789473684206</v>
      </c>
      <c r="AU88" s="42"/>
    </row>
    <row r="89" spans="2:47">
      <c r="B89" s="37"/>
      <c r="C89" s="37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85"/>
      <c r="R89" s="37" t="str">
        <f t="shared" si="86"/>
        <v>Lifescan</v>
      </c>
      <c r="S89" s="43">
        <f>SUMIF('UPH-CD'!$C:$C,'Summary &amp; Capacity'!$AG89,'UPH-CD'!AH:AH)</f>
        <v>0</v>
      </c>
      <c r="T89" s="43">
        <f>SUMIF('UPH-CD'!$C:$C,'Summary &amp; Capacity'!$AG89,'UPH-CD'!AI:AI)</f>
        <v>0</v>
      </c>
      <c r="U89" s="43">
        <f>SUMIF('UPH-CD'!$C:$C,'Summary &amp; Capacity'!$AG89,'UPH-CD'!AJ:AJ)</f>
        <v>0</v>
      </c>
      <c r="V89" s="43">
        <f>SUMIF('UPH-CD'!$C:$C,'Summary &amp; Capacity'!$AG89,'UPH-CD'!AK:AK)</f>
        <v>0</v>
      </c>
      <c r="W89" s="43">
        <f>SUMIF('UPH-CD'!$C:$C,'Summary &amp; Capacity'!$AG89,'UPH-CD'!AL:AL)</f>
        <v>0</v>
      </c>
      <c r="X89" s="43">
        <f>SUMIF('UPH-CD'!$C:$C,'Summary &amp; Capacity'!$AG89,'UPH-CD'!AM:AM)</f>
        <v>0</v>
      </c>
      <c r="Y89" s="43">
        <f>SUMIF('UPH-CD'!$C:$C,'Summary &amp; Capacity'!$AG89,'UPH-CD'!AN:AN)</f>
        <v>0</v>
      </c>
      <c r="Z89" s="43">
        <f>SUMIF('UPH-CD'!$C:$C,'Summary &amp; Capacity'!$AG89,'UPH-CD'!AO:AO)</f>
        <v>0</v>
      </c>
      <c r="AA89" s="43">
        <f>SUMIF('UPH-CD'!$C:$C,'Summary &amp; Capacity'!$AG89,'UPH-CD'!AP:AP)</f>
        <v>0</v>
      </c>
      <c r="AB89" s="43">
        <f>SUMIF('UPH-CD'!$C:$C,'Summary &amp; Capacity'!$AG89,'UPH-CD'!AQ:AQ)</f>
        <v>0</v>
      </c>
      <c r="AC89" s="43">
        <f>SUMIF('UPH-CD'!$C:$C,'Summary &amp; Capacity'!$AG89,'UPH-CD'!AR:AR)</f>
        <v>0</v>
      </c>
      <c r="AD89" s="43">
        <f>SUMIF('UPH-CD'!$C:$C,'Summary &amp; Capacity'!$AG89,'UPH-CD'!AS:AS)</f>
        <v>0</v>
      </c>
      <c r="AE89" s="81">
        <f t="shared" si="90"/>
        <v>0</v>
      </c>
      <c r="AF89" s="306"/>
      <c r="AG89" s="37" t="str">
        <f t="shared" si="88"/>
        <v>Lifescan</v>
      </c>
      <c r="AH89" s="43">
        <f>SUMIF('UPH-TJ'!$C:$C,'Summary &amp; Capacity'!$AG89,'UPH-TJ'!AH:AH)</f>
        <v>91.063800482099808</v>
      </c>
      <c r="AI89" s="43">
        <f>SUMIF('UPH-TJ'!$C:$C,'Summary &amp; Capacity'!$AG89,'UPH-TJ'!AI:AI)</f>
        <v>91.063800482099808</v>
      </c>
      <c r="AJ89" s="43">
        <f>SUMIF('UPH-TJ'!$C:$C,'Summary &amp; Capacity'!$AG89,'UPH-TJ'!AJ:AJ)</f>
        <v>91.063800482099808</v>
      </c>
      <c r="AK89" s="43">
        <f>SUMIF('UPH-TJ'!$C:$C,'Summary &amp; Capacity'!$AG89,'UPH-TJ'!AK:AK)</f>
        <v>91.063800482099808</v>
      </c>
      <c r="AL89" s="43">
        <f>SUMIF('UPH-TJ'!$C:$C,'Summary &amp; Capacity'!$AG89,'UPH-TJ'!AL:AL)</f>
        <v>91.063800482099808</v>
      </c>
      <c r="AM89" s="43">
        <f>SUMIF('UPH-TJ'!$C:$C,'Summary &amp; Capacity'!$AG89,'UPH-TJ'!AM:AM)</f>
        <v>91.063800482099808</v>
      </c>
      <c r="AN89" s="43">
        <f>SUMIF('UPH-TJ'!$C:$C,'Summary &amp; Capacity'!$AG89,'UPH-TJ'!AN:AN)</f>
        <v>91.063800482099808</v>
      </c>
      <c r="AO89" s="43">
        <f>SUMIF('UPH-TJ'!$C:$C,'Summary &amp; Capacity'!$AG89,'UPH-TJ'!AO:AO)</f>
        <v>91.063800482099808</v>
      </c>
      <c r="AP89" s="43">
        <f>SUMIF('UPH-TJ'!$C:$C,'Summary &amp; Capacity'!$AG89,'UPH-TJ'!AP:AP)</f>
        <v>91.063800482099808</v>
      </c>
      <c r="AQ89" s="43">
        <f>SUMIF('UPH-TJ'!$C:$C,'Summary &amp; Capacity'!$AG89,'UPH-TJ'!AQ:AQ)</f>
        <v>91.063800482099808</v>
      </c>
      <c r="AR89" s="43">
        <f>SUMIF('UPH-TJ'!$C:$C,'Summary &amp; Capacity'!$AG89,'UPH-TJ'!AR:AR)</f>
        <v>91.063800482099808</v>
      </c>
      <c r="AS89" s="43">
        <f>SUMIF('UPH-TJ'!$C:$C,'Summary &amp; Capacity'!$AG89,'UPH-TJ'!AS:AS)</f>
        <v>91.063800482099808</v>
      </c>
      <c r="AT89" s="81">
        <f t="shared" si="91"/>
        <v>1092.765605785198</v>
      </c>
      <c r="AU89" s="42"/>
    </row>
    <row r="90" spans="2:47">
      <c r="B90" s="37"/>
      <c r="C90" s="37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85"/>
      <c r="R90" s="37" t="str">
        <f t="shared" si="86"/>
        <v>M101</v>
      </c>
      <c r="S90" s="43">
        <f>SUMIF('UPH-CD'!$C:$C,'Summary &amp; Capacity'!$AG90,'UPH-CD'!AH:AH)</f>
        <v>0</v>
      </c>
      <c r="T90" s="43">
        <f>SUMIF('UPH-CD'!$C:$C,'Summary &amp; Capacity'!$AG90,'UPH-CD'!AI:AI)</f>
        <v>0</v>
      </c>
      <c r="U90" s="43">
        <f>SUMIF('UPH-CD'!$C:$C,'Summary &amp; Capacity'!$AG90,'UPH-CD'!AJ:AJ)</f>
        <v>0</v>
      </c>
      <c r="V90" s="43">
        <f>SUMIF('UPH-CD'!$C:$C,'Summary &amp; Capacity'!$AG90,'UPH-CD'!AK:AK)</f>
        <v>0</v>
      </c>
      <c r="W90" s="43">
        <f>SUMIF('UPH-CD'!$C:$C,'Summary &amp; Capacity'!$AG90,'UPH-CD'!AL:AL)</f>
        <v>0</v>
      </c>
      <c r="X90" s="43">
        <f>SUMIF('UPH-CD'!$C:$C,'Summary &amp; Capacity'!$AG90,'UPH-CD'!AM:AM)</f>
        <v>0</v>
      </c>
      <c r="Y90" s="43">
        <f>SUMIF('UPH-CD'!$C:$C,'Summary &amp; Capacity'!$AG90,'UPH-CD'!AN:AN)</f>
        <v>0</v>
      </c>
      <c r="Z90" s="43">
        <f>SUMIF('UPH-CD'!$C:$C,'Summary &amp; Capacity'!$AG90,'UPH-CD'!AO:AO)</f>
        <v>0</v>
      </c>
      <c r="AA90" s="43">
        <f>SUMIF('UPH-CD'!$C:$C,'Summary &amp; Capacity'!$AG90,'UPH-CD'!AP:AP)</f>
        <v>0</v>
      </c>
      <c r="AB90" s="43">
        <f>SUMIF('UPH-CD'!$C:$C,'Summary &amp; Capacity'!$AG90,'UPH-CD'!AQ:AQ)</f>
        <v>0</v>
      </c>
      <c r="AC90" s="43">
        <f>SUMIF('UPH-CD'!$C:$C,'Summary &amp; Capacity'!$AG90,'UPH-CD'!AR:AR)</f>
        <v>0</v>
      </c>
      <c r="AD90" s="43">
        <f>SUMIF('UPH-CD'!$C:$C,'Summary &amp; Capacity'!$AG90,'UPH-CD'!AS:AS)</f>
        <v>0</v>
      </c>
      <c r="AE90" s="81">
        <f t="shared" si="90"/>
        <v>0</v>
      </c>
      <c r="AF90" s="306"/>
      <c r="AG90" s="37" t="str">
        <f t="shared" si="88"/>
        <v>M101</v>
      </c>
      <c r="AH90" s="43">
        <f>SUMIF('UPH-TJ'!$C:$C,'Summary &amp; Capacity'!$AG90,'UPH-TJ'!AH:AH)</f>
        <v>0</v>
      </c>
      <c r="AI90" s="43">
        <f>SUMIF('UPH-TJ'!$C:$C,'Summary &amp; Capacity'!$AG90,'UPH-TJ'!AI:AI)</f>
        <v>0</v>
      </c>
      <c r="AJ90" s="43">
        <f>SUMIF('UPH-TJ'!$C:$C,'Summary &amp; Capacity'!$AG90,'UPH-TJ'!AJ:AJ)</f>
        <v>0</v>
      </c>
      <c r="AK90" s="43">
        <f>SUMIF('UPH-TJ'!$C:$C,'Summary &amp; Capacity'!$AG90,'UPH-TJ'!AK:AK)</f>
        <v>0</v>
      </c>
      <c r="AL90" s="43">
        <f>SUMIF('UPH-TJ'!$C:$C,'Summary &amp; Capacity'!$AG90,'UPH-TJ'!AL:AL)</f>
        <v>0</v>
      </c>
      <c r="AM90" s="43">
        <f>SUMIF('UPH-TJ'!$C:$C,'Summary &amp; Capacity'!$AG90,'UPH-TJ'!AM:AM)</f>
        <v>0</v>
      </c>
      <c r="AN90" s="43">
        <f>SUMIF('UPH-TJ'!$C:$C,'Summary &amp; Capacity'!$AG90,'UPH-TJ'!AN:AN)</f>
        <v>0</v>
      </c>
      <c r="AO90" s="43">
        <f>SUMIF('UPH-TJ'!$C:$C,'Summary &amp; Capacity'!$AG90,'UPH-TJ'!AO:AO)</f>
        <v>0</v>
      </c>
      <c r="AP90" s="43">
        <f>SUMIF('UPH-TJ'!$C:$C,'Summary &amp; Capacity'!$AG90,'UPH-TJ'!AP:AP)</f>
        <v>0</v>
      </c>
      <c r="AQ90" s="43">
        <f>SUMIF('UPH-TJ'!$C:$C,'Summary &amp; Capacity'!$AG90,'UPH-TJ'!AQ:AQ)</f>
        <v>0</v>
      </c>
      <c r="AR90" s="43">
        <f>SUMIF('UPH-TJ'!$C:$C,'Summary &amp; Capacity'!$AG90,'UPH-TJ'!AR:AR)</f>
        <v>0</v>
      </c>
      <c r="AS90" s="43">
        <f>SUMIF('UPH-TJ'!$C:$C,'Summary &amp; Capacity'!$AG90,'UPH-TJ'!AS:AS)</f>
        <v>0</v>
      </c>
      <c r="AT90" s="81">
        <f t="shared" si="91"/>
        <v>0</v>
      </c>
      <c r="AU90" s="42"/>
    </row>
    <row r="91" spans="2:47">
      <c r="B91" s="37"/>
      <c r="C91" s="37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85"/>
      <c r="R91" s="37" t="str">
        <f t="shared" si="86"/>
        <v>M102</v>
      </c>
      <c r="S91" s="43">
        <f>SUMIF('UPH-CD'!$C:$C,'Summary &amp; Capacity'!$AG91,'UPH-CD'!AH:AH)</f>
        <v>18.304842105263159</v>
      </c>
      <c r="T91" s="43">
        <f>SUMIF('UPH-CD'!$C:$C,'Summary &amp; Capacity'!$AG91,'UPH-CD'!AI:AI)</f>
        <v>21.744105263157895</v>
      </c>
      <c r="U91" s="43">
        <f>SUMIF('UPH-CD'!$C:$C,'Summary &amp; Capacity'!$AG91,'UPH-CD'!AJ:AJ)</f>
        <v>18.308105263157898</v>
      </c>
      <c r="V91" s="43">
        <f>SUMIF('UPH-CD'!$C:$C,'Summary &amp; Capacity'!$AG91,'UPH-CD'!AK:AK)</f>
        <v>18.308105263157898</v>
      </c>
      <c r="W91" s="43">
        <f>SUMIF('UPH-CD'!$C:$C,'Summary &amp; Capacity'!$AG91,'UPH-CD'!AL:AL)</f>
        <v>12.276315789473685</v>
      </c>
      <c r="X91" s="43">
        <f>SUMIF('UPH-CD'!$C:$C,'Summary &amp; Capacity'!$AG91,'UPH-CD'!AM:AM)</f>
        <v>12.276315789473685</v>
      </c>
      <c r="Y91" s="43">
        <f>SUMIF('UPH-CD'!$C:$C,'Summary &amp; Capacity'!$AG91,'UPH-CD'!AN:AN)</f>
        <v>12.276315789473685</v>
      </c>
      <c r="Z91" s="43">
        <f>SUMIF('UPH-CD'!$C:$C,'Summary &amp; Capacity'!$AG91,'UPH-CD'!AO:AO)</f>
        <v>12.276315789473685</v>
      </c>
      <c r="AA91" s="43">
        <f>SUMIF('UPH-CD'!$C:$C,'Summary &amp; Capacity'!$AG91,'UPH-CD'!AP:AP)</f>
        <v>12.276315789473685</v>
      </c>
      <c r="AB91" s="43">
        <f>SUMIF('UPH-CD'!$C:$C,'Summary &amp; Capacity'!$AG91,'UPH-CD'!AQ:AQ)</f>
        <v>12.276315789473685</v>
      </c>
      <c r="AC91" s="43">
        <f>SUMIF('UPH-CD'!$C:$C,'Summary &amp; Capacity'!$AG91,'UPH-CD'!AR:AR)</f>
        <v>12.276315789473685</v>
      </c>
      <c r="AD91" s="43">
        <f>SUMIF('UPH-CD'!$C:$C,'Summary &amp; Capacity'!$AG91,'UPH-CD'!AS:AS)</f>
        <v>12.276315789473685</v>
      </c>
      <c r="AE91" s="81">
        <f t="shared" si="90"/>
        <v>174.87568421052634</v>
      </c>
      <c r="AF91" s="306"/>
      <c r="AG91" s="37" t="str">
        <f t="shared" si="88"/>
        <v>M102</v>
      </c>
      <c r="AH91" s="43">
        <f>SUMIF('UPH-TJ'!$C:$C,'Summary &amp; Capacity'!$AG91,'UPH-TJ'!AH:AH)</f>
        <v>0</v>
      </c>
      <c r="AI91" s="43">
        <f>SUMIF('UPH-TJ'!$C:$C,'Summary &amp; Capacity'!$AG91,'UPH-TJ'!AI:AI)</f>
        <v>0</v>
      </c>
      <c r="AJ91" s="43">
        <f>SUMIF('UPH-TJ'!$C:$C,'Summary &amp; Capacity'!$AG91,'UPH-TJ'!AJ:AJ)</f>
        <v>0</v>
      </c>
      <c r="AK91" s="43">
        <f>SUMIF('UPH-TJ'!$C:$C,'Summary &amp; Capacity'!$AG91,'UPH-TJ'!AK:AK)</f>
        <v>0</v>
      </c>
      <c r="AL91" s="43">
        <f>SUMIF('UPH-TJ'!$C:$C,'Summary &amp; Capacity'!$AG91,'UPH-TJ'!AL:AL)</f>
        <v>0</v>
      </c>
      <c r="AM91" s="43">
        <f>SUMIF('UPH-TJ'!$C:$C,'Summary &amp; Capacity'!$AG91,'UPH-TJ'!AM:AM)</f>
        <v>0</v>
      </c>
      <c r="AN91" s="43">
        <f>SUMIF('UPH-TJ'!$C:$C,'Summary &amp; Capacity'!$AG91,'UPH-TJ'!AN:AN)</f>
        <v>0</v>
      </c>
      <c r="AO91" s="43">
        <f>SUMIF('UPH-TJ'!$C:$C,'Summary &amp; Capacity'!$AG91,'UPH-TJ'!AO:AO)</f>
        <v>0</v>
      </c>
      <c r="AP91" s="43">
        <f>SUMIF('UPH-TJ'!$C:$C,'Summary &amp; Capacity'!$AG91,'UPH-TJ'!AP:AP)</f>
        <v>0</v>
      </c>
      <c r="AQ91" s="43">
        <f>SUMIF('UPH-TJ'!$C:$C,'Summary &amp; Capacity'!$AG91,'UPH-TJ'!AQ:AQ)</f>
        <v>0</v>
      </c>
      <c r="AR91" s="43">
        <f>SUMIF('UPH-TJ'!$C:$C,'Summary &amp; Capacity'!$AG91,'UPH-TJ'!AR:AR)</f>
        <v>0</v>
      </c>
      <c r="AS91" s="43">
        <f>SUMIF('UPH-TJ'!$C:$C,'Summary &amp; Capacity'!$AG91,'UPH-TJ'!AS:AS)</f>
        <v>0</v>
      </c>
      <c r="AT91" s="81">
        <f t="shared" si="91"/>
        <v>0</v>
      </c>
      <c r="AU91" s="42"/>
    </row>
    <row r="92" spans="2:47">
      <c r="B92" s="37"/>
      <c r="C92" s="37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85"/>
      <c r="R92" s="37" t="str">
        <f t="shared" si="86"/>
        <v>M103</v>
      </c>
      <c r="S92" s="43">
        <f>SUMIF('UPH-CD'!$C:$C,'Summary &amp; Capacity'!$AG92,'UPH-CD'!AH:AH)</f>
        <v>18.304842105263159</v>
      </c>
      <c r="T92" s="43">
        <f>SUMIF('UPH-CD'!$C:$C,'Summary &amp; Capacity'!$AG92,'UPH-CD'!AI:AI)</f>
        <v>21.744105263157895</v>
      </c>
      <c r="U92" s="43">
        <f>SUMIF('UPH-CD'!$C:$C,'Summary &amp; Capacity'!$AG92,'UPH-CD'!AJ:AJ)</f>
        <v>18.308105263157898</v>
      </c>
      <c r="V92" s="43">
        <f>SUMIF('UPH-CD'!$C:$C,'Summary &amp; Capacity'!$AG92,'UPH-CD'!AK:AK)</f>
        <v>18.308105263157898</v>
      </c>
      <c r="W92" s="43">
        <f>SUMIF('UPH-CD'!$C:$C,'Summary &amp; Capacity'!$AG92,'UPH-CD'!AL:AL)</f>
        <v>12.276315789473685</v>
      </c>
      <c r="X92" s="43">
        <f>SUMIF('UPH-CD'!$C:$C,'Summary &amp; Capacity'!$AG92,'UPH-CD'!AM:AM)</f>
        <v>12.276315789473685</v>
      </c>
      <c r="Y92" s="43">
        <f>SUMIF('UPH-CD'!$C:$C,'Summary &amp; Capacity'!$AG92,'UPH-CD'!AN:AN)</f>
        <v>12.276315789473685</v>
      </c>
      <c r="Z92" s="43">
        <f>SUMIF('UPH-CD'!$C:$C,'Summary &amp; Capacity'!$AG92,'UPH-CD'!AO:AO)</f>
        <v>12.276315789473685</v>
      </c>
      <c r="AA92" s="43">
        <f>SUMIF('UPH-CD'!$C:$C,'Summary &amp; Capacity'!$AG92,'UPH-CD'!AP:AP)</f>
        <v>12.276315789473685</v>
      </c>
      <c r="AB92" s="43">
        <f>SUMIF('UPH-CD'!$C:$C,'Summary &amp; Capacity'!$AG92,'UPH-CD'!AQ:AQ)</f>
        <v>12.276315789473685</v>
      </c>
      <c r="AC92" s="43">
        <f>SUMIF('UPH-CD'!$C:$C,'Summary &amp; Capacity'!$AG92,'UPH-CD'!AR:AR)</f>
        <v>12.276315789473685</v>
      </c>
      <c r="AD92" s="43">
        <f>SUMIF('UPH-CD'!$C:$C,'Summary &amp; Capacity'!$AG92,'UPH-CD'!AS:AS)</f>
        <v>12.276315789473685</v>
      </c>
      <c r="AE92" s="81">
        <f t="shared" si="90"/>
        <v>174.87568421052634</v>
      </c>
      <c r="AF92" s="306"/>
      <c r="AG92" s="37" t="str">
        <f t="shared" si="88"/>
        <v>M103</v>
      </c>
      <c r="AH92" s="43">
        <f>SUMIF('UPH-TJ'!$C:$C,'Summary &amp; Capacity'!$AG92,'UPH-TJ'!AH:AH)</f>
        <v>0</v>
      </c>
      <c r="AI92" s="43">
        <f>SUMIF('UPH-TJ'!$C:$C,'Summary &amp; Capacity'!$AG92,'UPH-TJ'!AI:AI)</f>
        <v>0</v>
      </c>
      <c r="AJ92" s="43">
        <f>SUMIF('UPH-TJ'!$C:$C,'Summary &amp; Capacity'!$AG92,'UPH-TJ'!AJ:AJ)</f>
        <v>0</v>
      </c>
      <c r="AK92" s="43">
        <f>SUMIF('UPH-TJ'!$C:$C,'Summary &amp; Capacity'!$AG92,'UPH-TJ'!AK:AK)</f>
        <v>0</v>
      </c>
      <c r="AL92" s="43">
        <f>SUMIF('UPH-TJ'!$C:$C,'Summary &amp; Capacity'!$AG92,'UPH-TJ'!AL:AL)</f>
        <v>0</v>
      </c>
      <c r="AM92" s="43">
        <f>SUMIF('UPH-TJ'!$C:$C,'Summary &amp; Capacity'!$AG92,'UPH-TJ'!AM:AM)</f>
        <v>0</v>
      </c>
      <c r="AN92" s="43">
        <f>SUMIF('UPH-TJ'!$C:$C,'Summary &amp; Capacity'!$AG92,'UPH-TJ'!AN:AN)</f>
        <v>0</v>
      </c>
      <c r="AO92" s="43">
        <f>SUMIF('UPH-TJ'!$C:$C,'Summary &amp; Capacity'!$AG92,'UPH-TJ'!AO:AO)</f>
        <v>0</v>
      </c>
      <c r="AP92" s="43">
        <f>SUMIF('UPH-TJ'!$C:$C,'Summary &amp; Capacity'!$AG92,'UPH-TJ'!AP:AP)</f>
        <v>0</v>
      </c>
      <c r="AQ92" s="43">
        <f>SUMIF('UPH-TJ'!$C:$C,'Summary &amp; Capacity'!$AG92,'UPH-TJ'!AQ:AQ)</f>
        <v>0</v>
      </c>
      <c r="AR92" s="43">
        <f>SUMIF('UPH-TJ'!$C:$C,'Summary &amp; Capacity'!$AG92,'UPH-TJ'!AR:AR)</f>
        <v>0</v>
      </c>
      <c r="AS92" s="43">
        <f>SUMIF('UPH-TJ'!$C:$C,'Summary &amp; Capacity'!$AG92,'UPH-TJ'!AS:AS)</f>
        <v>0</v>
      </c>
      <c r="AT92" s="81">
        <f t="shared" si="91"/>
        <v>0</v>
      </c>
      <c r="AU92" s="42"/>
    </row>
    <row r="93" spans="2:47">
      <c r="B93" s="37"/>
      <c r="C93" s="37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85"/>
      <c r="R93" s="37" t="str">
        <f t="shared" si="86"/>
        <v>M105</v>
      </c>
      <c r="S93" s="43">
        <f>SUMIF('UPH-CD'!$C:$C,'Summary &amp; Capacity'!$AG93,'UPH-CD'!AH:AH)</f>
        <v>556.26038192536873</v>
      </c>
      <c r="T93" s="43">
        <f>SUMIF('UPH-CD'!$C:$C,'Summary &amp; Capacity'!$AG93,'UPH-CD'!AI:AI)</f>
        <v>125.40423825870926</v>
      </c>
      <c r="U93" s="43">
        <f>SUMIF('UPH-CD'!$C:$C,'Summary &amp; Capacity'!$AG93,'UPH-CD'!AJ:AJ)</f>
        <v>0</v>
      </c>
      <c r="V93" s="43">
        <f>SUMIF('UPH-CD'!$C:$C,'Summary &amp; Capacity'!$AG93,'UPH-CD'!AK:AK)</f>
        <v>0</v>
      </c>
      <c r="W93" s="43">
        <f>SUMIF('UPH-CD'!$C:$C,'Summary &amp; Capacity'!$AG93,'UPH-CD'!AL:AL)</f>
        <v>0</v>
      </c>
      <c r="X93" s="43">
        <f>SUMIF('UPH-CD'!$C:$C,'Summary &amp; Capacity'!$AG93,'UPH-CD'!AM:AM)</f>
        <v>0</v>
      </c>
      <c r="Y93" s="43">
        <f>SUMIF('UPH-CD'!$C:$C,'Summary &amp; Capacity'!$AG93,'UPH-CD'!AN:AN)</f>
        <v>0</v>
      </c>
      <c r="Z93" s="43">
        <f>SUMIF('UPH-CD'!$C:$C,'Summary &amp; Capacity'!$AG93,'UPH-CD'!AO:AO)</f>
        <v>0</v>
      </c>
      <c r="AA93" s="43">
        <f>SUMIF('UPH-CD'!$C:$C,'Summary &amp; Capacity'!$AG93,'UPH-CD'!AP:AP)</f>
        <v>0</v>
      </c>
      <c r="AB93" s="43">
        <f>SUMIF('UPH-CD'!$C:$C,'Summary &amp; Capacity'!$AG93,'UPH-CD'!AQ:AQ)</f>
        <v>0</v>
      </c>
      <c r="AC93" s="43">
        <f>SUMIF('UPH-CD'!$C:$C,'Summary &amp; Capacity'!$AG93,'UPH-CD'!AR:AR)</f>
        <v>0</v>
      </c>
      <c r="AD93" s="43">
        <f>SUMIF('UPH-CD'!$C:$C,'Summary &amp; Capacity'!$AG93,'UPH-CD'!AS:AS)</f>
        <v>0</v>
      </c>
      <c r="AE93" s="81">
        <f t="shared" si="90"/>
        <v>681.66462018407799</v>
      </c>
      <c r="AF93" s="306"/>
      <c r="AG93" s="37" t="str">
        <f t="shared" si="88"/>
        <v>M105</v>
      </c>
      <c r="AH93" s="43">
        <f>SUMIF('UPH-TJ'!$C:$C,'Summary &amp; Capacity'!$AG93,'UPH-TJ'!AH:AH)</f>
        <v>0</v>
      </c>
      <c r="AI93" s="43">
        <f>SUMIF('UPH-TJ'!$C:$C,'Summary &amp; Capacity'!$AG93,'UPH-TJ'!AI:AI)</f>
        <v>0</v>
      </c>
      <c r="AJ93" s="43">
        <f>SUMIF('UPH-TJ'!$C:$C,'Summary &amp; Capacity'!$AG93,'UPH-TJ'!AJ:AJ)</f>
        <v>0</v>
      </c>
      <c r="AK93" s="43">
        <f>SUMIF('UPH-TJ'!$C:$C,'Summary &amp; Capacity'!$AG93,'UPH-TJ'!AK:AK)</f>
        <v>0</v>
      </c>
      <c r="AL93" s="43">
        <f>SUMIF('UPH-TJ'!$C:$C,'Summary &amp; Capacity'!$AG93,'UPH-TJ'!AL:AL)</f>
        <v>0</v>
      </c>
      <c r="AM93" s="43">
        <f>SUMIF('UPH-TJ'!$C:$C,'Summary &amp; Capacity'!$AG93,'UPH-TJ'!AM:AM)</f>
        <v>0</v>
      </c>
      <c r="AN93" s="43">
        <f>SUMIF('UPH-TJ'!$C:$C,'Summary &amp; Capacity'!$AG93,'UPH-TJ'!AN:AN)</f>
        <v>0</v>
      </c>
      <c r="AO93" s="43">
        <f>SUMIF('UPH-TJ'!$C:$C,'Summary &amp; Capacity'!$AG93,'UPH-TJ'!AO:AO)</f>
        <v>0</v>
      </c>
      <c r="AP93" s="43">
        <f>SUMIF('UPH-TJ'!$C:$C,'Summary &amp; Capacity'!$AG93,'UPH-TJ'!AP:AP)</f>
        <v>0</v>
      </c>
      <c r="AQ93" s="43">
        <f>SUMIF('UPH-TJ'!$C:$C,'Summary &amp; Capacity'!$AG93,'UPH-TJ'!AQ:AQ)</f>
        <v>0</v>
      </c>
      <c r="AR93" s="43">
        <f>SUMIF('UPH-TJ'!$C:$C,'Summary &amp; Capacity'!$AG93,'UPH-TJ'!AR:AR)</f>
        <v>0</v>
      </c>
      <c r="AS93" s="43">
        <f>SUMIF('UPH-TJ'!$C:$C,'Summary &amp; Capacity'!$AG93,'UPH-TJ'!AS:AS)</f>
        <v>0</v>
      </c>
      <c r="AT93" s="81">
        <f t="shared" si="91"/>
        <v>0</v>
      </c>
      <c r="AU93" s="42"/>
    </row>
    <row r="94" spans="2:47">
      <c r="B94" s="37"/>
      <c r="C94" s="37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85"/>
      <c r="R94" s="37" t="str">
        <f t="shared" si="86"/>
        <v>M106</v>
      </c>
      <c r="S94" s="43">
        <f>SUMIF('UPH-CD'!$C:$C,'Summary &amp; Capacity'!$AG94,'UPH-CD'!AH:AH)</f>
        <v>938.34685593797508</v>
      </c>
      <c r="T94" s="43">
        <f>SUMIF('UPH-CD'!$C:$C,'Summary &amp; Capacity'!$AG94,'UPH-CD'!AI:AI)</f>
        <v>684.95301615254334</v>
      </c>
      <c r="U94" s="43">
        <f>SUMIF('UPH-CD'!$C:$C,'Summary &amp; Capacity'!$AG94,'UPH-CD'!AJ:AJ)</f>
        <v>692.72230018763855</v>
      </c>
      <c r="V94" s="43">
        <f>SUMIF('UPH-CD'!$C:$C,'Summary &amp; Capacity'!$AG94,'UPH-CD'!AK:AK)</f>
        <v>456.36060403162048</v>
      </c>
      <c r="W94" s="43">
        <f>SUMIF('UPH-CD'!$C:$C,'Summary &amp; Capacity'!$AG94,'UPH-CD'!AL:AL)</f>
        <v>957.98131950571178</v>
      </c>
      <c r="X94" s="43">
        <f>SUMIF('UPH-CD'!$C:$C,'Summary &amp; Capacity'!$AG94,'UPH-CD'!AM:AM)</f>
        <v>661.45140289362826</v>
      </c>
      <c r="Y94" s="43">
        <f>SUMIF('UPH-CD'!$C:$C,'Summary &amp; Capacity'!$AG94,'UPH-CD'!AN:AN)</f>
        <v>867.75320896581673</v>
      </c>
      <c r="Z94" s="43">
        <f>SUMIF('UPH-CD'!$C:$C,'Summary &amp; Capacity'!$AG94,'UPH-CD'!AO:AO)</f>
        <v>908.28696585414593</v>
      </c>
      <c r="AA94" s="43">
        <f>SUMIF('UPH-CD'!$C:$C,'Summary &amp; Capacity'!$AG94,'UPH-CD'!AP:AP)</f>
        <v>890.41788168613994</v>
      </c>
      <c r="AB94" s="43">
        <f>SUMIF('UPH-CD'!$C:$C,'Summary &amp; Capacity'!$AG94,'UPH-CD'!AQ:AQ)</f>
        <v>892.73763327542019</v>
      </c>
      <c r="AC94" s="43">
        <f>SUMIF('UPH-CD'!$C:$C,'Summary &amp; Capacity'!$AG94,'UPH-CD'!AR:AR)</f>
        <v>755.61125017591121</v>
      </c>
      <c r="AD94" s="43">
        <f>SUMIF('UPH-CD'!$C:$C,'Summary &amp; Capacity'!$AG94,'UPH-CD'!AS:AS)</f>
        <v>437.28320378056725</v>
      </c>
      <c r="AE94" s="81">
        <f t="shared" si="90"/>
        <v>9143.90564244712</v>
      </c>
      <c r="AF94" s="306"/>
      <c r="AG94" s="37" t="str">
        <f t="shared" si="88"/>
        <v>M106</v>
      </c>
      <c r="AH94" s="43">
        <f>SUMIF('UPH-TJ'!$C:$C,'Summary &amp; Capacity'!$AG94,'UPH-TJ'!AH:AH)</f>
        <v>0</v>
      </c>
      <c r="AI94" s="43">
        <f>SUMIF('UPH-TJ'!$C:$C,'Summary &amp; Capacity'!$AG94,'UPH-TJ'!AI:AI)</f>
        <v>0</v>
      </c>
      <c r="AJ94" s="43">
        <f>SUMIF('UPH-TJ'!$C:$C,'Summary &amp; Capacity'!$AG94,'UPH-TJ'!AJ:AJ)</f>
        <v>0</v>
      </c>
      <c r="AK94" s="43">
        <f>SUMIF('UPH-TJ'!$C:$C,'Summary &amp; Capacity'!$AG94,'UPH-TJ'!AK:AK)</f>
        <v>0</v>
      </c>
      <c r="AL94" s="43">
        <f>SUMIF('UPH-TJ'!$C:$C,'Summary &amp; Capacity'!$AG94,'UPH-TJ'!AL:AL)</f>
        <v>0</v>
      </c>
      <c r="AM94" s="43">
        <f>SUMIF('UPH-TJ'!$C:$C,'Summary &amp; Capacity'!$AG94,'UPH-TJ'!AM:AM)</f>
        <v>0</v>
      </c>
      <c r="AN94" s="43">
        <f>SUMIF('UPH-TJ'!$C:$C,'Summary &amp; Capacity'!$AG94,'UPH-TJ'!AN:AN)</f>
        <v>0</v>
      </c>
      <c r="AO94" s="43">
        <f>SUMIF('UPH-TJ'!$C:$C,'Summary &amp; Capacity'!$AG94,'UPH-TJ'!AO:AO)</f>
        <v>0</v>
      </c>
      <c r="AP94" s="43">
        <f>SUMIF('UPH-TJ'!$C:$C,'Summary &amp; Capacity'!$AG94,'UPH-TJ'!AP:AP)</f>
        <v>0</v>
      </c>
      <c r="AQ94" s="43">
        <f>SUMIF('UPH-TJ'!$C:$C,'Summary &amp; Capacity'!$AG94,'UPH-TJ'!AQ:AQ)</f>
        <v>0</v>
      </c>
      <c r="AR94" s="43">
        <f>SUMIF('UPH-TJ'!$C:$C,'Summary &amp; Capacity'!$AG94,'UPH-TJ'!AR:AR)</f>
        <v>0</v>
      </c>
      <c r="AS94" s="43">
        <f>SUMIF('UPH-TJ'!$C:$C,'Summary &amp; Capacity'!$AG94,'UPH-TJ'!AS:AS)</f>
        <v>0</v>
      </c>
      <c r="AT94" s="81">
        <f t="shared" si="91"/>
        <v>0</v>
      </c>
      <c r="AU94" s="42"/>
    </row>
    <row r="95" spans="2:47">
      <c r="B95" s="37"/>
      <c r="C95" s="37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85"/>
      <c r="R95" s="37" t="str">
        <f t="shared" si="86"/>
        <v>M21</v>
      </c>
      <c r="S95" s="43">
        <f>SUMIF('UPH-CD'!$C:$C,'Summary &amp; Capacity'!$AG95,'UPH-CD'!AH:AH)</f>
        <v>0</v>
      </c>
      <c r="T95" s="43">
        <f>SUMIF('UPH-CD'!$C:$C,'Summary &amp; Capacity'!$AG95,'UPH-CD'!AI:AI)</f>
        <v>0</v>
      </c>
      <c r="U95" s="43">
        <f>SUMIF('UPH-CD'!$C:$C,'Summary &amp; Capacity'!$AG95,'UPH-CD'!AJ:AJ)</f>
        <v>0</v>
      </c>
      <c r="V95" s="43">
        <f>SUMIF('UPH-CD'!$C:$C,'Summary &amp; Capacity'!$AG95,'UPH-CD'!AK:AK)</f>
        <v>0</v>
      </c>
      <c r="W95" s="43">
        <f>SUMIF('UPH-CD'!$C:$C,'Summary &amp; Capacity'!$AG95,'UPH-CD'!AL:AL)</f>
        <v>0</v>
      </c>
      <c r="X95" s="43">
        <f>SUMIF('UPH-CD'!$C:$C,'Summary &amp; Capacity'!$AG95,'UPH-CD'!AM:AM)</f>
        <v>0</v>
      </c>
      <c r="Y95" s="43">
        <f>SUMIF('UPH-CD'!$C:$C,'Summary &amp; Capacity'!$AG95,'UPH-CD'!AN:AN)</f>
        <v>0</v>
      </c>
      <c r="Z95" s="43">
        <f>SUMIF('UPH-CD'!$C:$C,'Summary &amp; Capacity'!$AG95,'UPH-CD'!AO:AO)</f>
        <v>0</v>
      </c>
      <c r="AA95" s="43">
        <f>SUMIF('UPH-CD'!$C:$C,'Summary &amp; Capacity'!$AG95,'UPH-CD'!AP:AP)</f>
        <v>0</v>
      </c>
      <c r="AB95" s="43">
        <f>SUMIF('UPH-CD'!$C:$C,'Summary &amp; Capacity'!$AG95,'UPH-CD'!AQ:AQ)</f>
        <v>0</v>
      </c>
      <c r="AC95" s="43">
        <f>SUMIF('UPH-CD'!$C:$C,'Summary &amp; Capacity'!$AG95,'UPH-CD'!AR:AR)</f>
        <v>0</v>
      </c>
      <c r="AD95" s="43">
        <f>SUMIF('UPH-CD'!$C:$C,'Summary &amp; Capacity'!$AG95,'UPH-CD'!AS:AS)</f>
        <v>0</v>
      </c>
      <c r="AE95" s="81">
        <f t="shared" si="90"/>
        <v>0</v>
      </c>
      <c r="AF95" s="306"/>
      <c r="AG95" s="37" t="str">
        <f t="shared" si="88"/>
        <v>M21</v>
      </c>
      <c r="AH95" s="43">
        <f>SUMIF('UPH-TJ'!$C:$C,'Summary &amp; Capacity'!$AG95,'UPH-TJ'!AH:AH)</f>
        <v>251.82278602577873</v>
      </c>
      <c r="AI95" s="43">
        <f>SUMIF('UPH-TJ'!$C:$C,'Summary &amp; Capacity'!$AG95,'UPH-TJ'!AI:AI)</f>
        <v>181.37123172932331</v>
      </c>
      <c r="AJ95" s="43">
        <f>SUMIF('UPH-TJ'!$C:$C,'Summary &amp; Capacity'!$AG95,'UPH-TJ'!AJ:AJ)</f>
        <v>179.0269701772288</v>
      </c>
      <c r="AK95" s="43">
        <f>SUMIF('UPH-TJ'!$C:$C,'Summary &amp; Capacity'!$AG95,'UPH-TJ'!AK:AK)</f>
        <v>190.03386577604726</v>
      </c>
      <c r="AL95" s="43">
        <f>SUMIF('UPH-TJ'!$C:$C,'Summary &amp; Capacity'!$AG95,'UPH-TJ'!AL:AL)</f>
        <v>206.78080021482276</v>
      </c>
      <c r="AM95" s="43">
        <f>SUMIF('UPH-TJ'!$C:$C,'Summary &amp; Capacity'!$AG95,'UPH-TJ'!AM:AM)</f>
        <v>206.78080021482276</v>
      </c>
      <c r="AN95" s="43">
        <f>SUMIF('UPH-TJ'!$C:$C,'Summary &amp; Capacity'!$AG95,'UPH-TJ'!AN:AN)</f>
        <v>0</v>
      </c>
      <c r="AO95" s="43">
        <f>SUMIF('UPH-TJ'!$C:$C,'Summary &amp; Capacity'!$AG95,'UPH-TJ'!AO:AO)</f>
        <v>0</v>
      </c>
      <c r="AP95" s="43">
        <f>SUMIF('UPH-TJ'!$C:$C,'Summary &amp; Capacity'!$AG95,'UPH-TJ'!AP:AP)</f>
        <v>0</v>
      </c>
      <c r="AQ95" s="43">
        <f>SUMIF('UPH-TJ'!$C:$C,'Summary &amp; Capacity'!$AG95,'UPH-TJ'!AQ:AQ)</f>
        <v>0</v>
      </c>
      <c r="AR95" s="43">
        <f>SUMIF('UPH-TJ'!$C:$C,'Summary &amp; Capacity'!$AG95,'UPH-TJ'!AR:AR)</f>
        <v>0</v>
      </c>
      <c r="AS95" s="43">
        <f>SUMIF('UPH-TJ'!$C:$C,'Summary &amp; Capacity'!$AG95,'UPH-TJ'!AS:AS)</f>
        <v>0</v>
      </c>
      <c r="AT95" s="81">
        <f t="shared" si="91"/>
        <v>1215.8164541380238</v>
      </c>
      <c r="AU95" s="42"/>
    </row>
    <row r="96" spans="2:47">
      <c r="B96" s="37"/>
      <c r="C96" s="37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85"/>
      <c r="R96" s="37" t="str">
        <f t="shared" si="86"/>
        <v>M25</v>
      </c>
      <c r="S96" s="43">
        <f>SUMIF('UPH-CD'!$C:$C,'Summary &amp; Capacity'!$AG96,'UPH-CD'!AH:AH)</f>
        <v>0</v>
      </c>
      <c r="T96" s="43">
        <f>SUMIF('UPH-CD'!$C:$C,'Summary &amp; Capacity'!$AG96,'UPH-CD'!AI:AI)</f>
        <v>0</v>
      </c>
      <c r="U96" s="43">
        <f>SUMIF('UPH-CD'!$C:$C,'Summary &amp; Capacity'!$AG96,'UPH-CD'!AJ:AJ)</f>
        <v>0</v>
      </c>
      <c r="V96" s="43">
        <f>SUMIF('UPH-CD'!$C:$C,'Summary &amp; Capacity'!$AG96,'UPH-CD'!AK:AK)</f>
        <v>0</v>
      </c>
      <c r="W96" s="43">
        <f>SUMIF('UPH-CD'!$C:$C,'Summary &amp; Capacity'!$AG96,'UPH-CD'!AL:AL)</f>
        <v>0</v>
      </c>
      <c r="X96" s="43">
        <f>SUMIF('UPH-CD'!$C:$C,'Summary &amp; Capacity'!$AG96,'UPH-CD'!AM:AM)</f>
        <v>0</v>
      </c>
      <c r="Y96" s="43">
        <f>SUMIF('UPH-CD'!$C:$C,'Summary &amp; Capacity'!$AG96,'UPH-CD'!AN:AN)</f>
        <v>0</v>
      </c>
      <c r="Z96" s="43">
        <f>SUMIF('UPH-CD'!$C:$C,'Summary &amp; Capacity'!$AG96,'UPH-CD'!AO:AO)</f>
        <v>0</v>
      </c>
      <c r="AA96" s="43">
        <f>SUMIF('UPH-CD'!$C:$C,'Summary &amp; Capacity'!$AG96,'UPH-CD'!AP:AP)</f>
        <v>0</v>
      </c>
      <c r="AB96" s="43">
        <f>SUMIF('UPH-CD'!$C:$C,'Summary &amp; Capacity'!$AG96,'UPH-CD'!AQ:AQ)</f>
        <v>0</v>
      </c>
      <c r="AC96" s="43">
        <f>SUMIF('UPH-CD'!$C:$C,'Summary &amp; Capacity'!$AG96,'UPH-CD'!AR:AR)</f>
        <v>0</v>
      </c>
      <c r="AD96" s="43">
        <f>SUMIF('UPH-CD'!$C:$C,'Summary &amp; Capacity'!$AG96,'UPH-CD'!AS:AS)</f>
        <v>0</v>
      </c>
      <c r="AE96" s="81">
        <f t="shared" si="90"/>
        <v>0</v>
      </c>
      <c r="AF96" s="306"/>
      <c r="AG96" s="37" t="str">
        <f t="shared" si="88"/>
        <v>M25</v>
      </c>
      <c r="AH96" s="43">
        <f>SUMIF('UPH-TJ'!$C:$C,'Summary &amp; Capacity'!$AG96,'UPH-TJ'!AH:AH)</f>
        <v>282.76925323389861</v>
      </c>
      <c r="AI96" s="43">
        <f>SUMIF('UPH-TJ'!$C:$C,'Summary &amp; Capacity'!$AG96,'UPH-TJ'!AI:AI)</f>
        <v>136.7269162161692</v>
      </c>
      <c r="AJ96" s="43">
        <f>SUMIF('UPH-TJ'!$C:$C,'Summary &amp; Capacity'!$AG96,'UPH-TJ'!AJ:AJ)</f>
        <v>0</v>
      </c>
      <c r="AK96" s="43">
        <f>SUMIF('UPH-TJ'!$C:$C,'Summary &amp; Capacity'!$AG96,'UPH-TJ'!AK:AK)</f>
        <v>0</v>
      </c>
      <c r="AL96" s="43">
        <f>SUMIF('UPH-TJ'!$C:$C,'Summary &amp; Capacity'!$AG96,'UPH-TJ'!AL:AL)</f>
        <v>0</v>
      </c>
      <c r="AM96" s="43">
        <f>SUMIF('UPH-TJ'!$C:$C,'Summary &amp; Capacity'!$AG96,'UPH-TJ'!AM:AM)</f>
        <v>0</v>
      </c>
      <c r="AN96" s="43">
        <f>SUMIF('UPH-TJ'!$C:$C,'Summary &amp; Capacity'!$AG96,'UPH-TJ'!AN:AN)</f>
        <v>0</v>
      </c>
      <c r="AO96" s="43">
        <f>SUMIF('UPH-TJ'!$C:$C,'Summary &amp; Capacity'!$AG96,'UPH-TJ'!AO:AO)</f>
        <v>0</v>
      </c>
      <c r="AP96" s="43">
        <f>SUMIF('UPH-TJ'!$C:$C,'Summary &amp; Capacity'!$AG96,'UPH-TJ'!AP:AP)</f>
        <v>0</v>
      </c>
      <c r="AQ96" s="43">
        <f>SUMIF('UPH-TJ'!$C:$C,'Summary &amp; Capacity'!$AG96,'UPH-TJ'!AQ:AQ)</f>
        <v>0</v>
      </c>
      <c r="AR96" s="43">
        <f>SUMIF('UPH-TJ'!$C:$C,'Summary &amp; Capacity'!$AG96,'UPH-TJ'!AR:AR)</f>
        <v>0</v>
      </c>
      <c r="AS96" s="43">
        <f>SUMIF('UPH-TJ'!$C:$C,'Summary &amp; Capacity'!$AG96,'UPH-TJ'!AS:AS)</f>
        <v>0</v>
      </c>
      <c r="AT96" s="81">
        <f t="shared" si="91"/>
        <v>419.49616945006778</v>
      </c>
      <c r="AU96" s="42"/>
    </row>
    <row r="97" spans="2:47">
      <c r="B97" s="37"/>
      <c r="C97" s="37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85"/>
      <c r="R97" s="37" t="str">
        <f t="shared" si="86"/>
        <v>M26</v>
      </c>
      <c r="S97" s="43">
        <f>SUMIF('UPH-CD'!$C:$C,'Summary &amp; Capacity'!$AG97,'UPH-CD'!AH:AH)</f>
        <v>0</v>
      </c>
      <c r="T97" s="43">
        <f>SUMIF('UPH-CD'!$C:$C,'Summary &amp; Capacity'!$AG97,'UPH-CD'!AI:AI)</f>
        <v>0</v>
      </c>
      <c r="U97" s="43">
        <f>SUMIF('UPH-CD'!$C:$C,'Summary &amp; Capacity'!$AG97,'UPH-CD'!AJ:AJ)</f>
        <v>0</v>
      </c>
      <c r="V97" s="43">
        <f>SUMIF('UPH-CD'!$C:$C,'Summary &amp; Capacity'!$AG97,'UPH-CD'!AK:AK)</f>
        <v>0</v>
      </c>
      <c r="W97" s="43">
        <f>SUMIF('UPH-CD'!$C:$C,'Summary &amp; Capacity'!$AG97,'UPH-CD'!AL:AL)</f>
        <v>0</v>
      </c>
      <c r="X97" s="43">
        <f>SUMIF('UPH-CD'!$C:$C,'Summary &amp; Capacity'!$AG97,'UPH-CD'!AM:AM)</f>
        <v>0</v>
      </c>
      <c r="Y97" s="43">
        <f>SUMIF('UPH-CD'!$C:$C,'Summary &amp; Capacity'!$AG97,'UPH-CD'!AN:AN)</f>
        <v>0</v>
      </c>
      <c r="Z97" s="43">
        <f>SUMIF('UPH-CD'!$C:$C,'Summary &amp; Capacity'!$AG97,'UPH-CD'!AO:AO)</f>
        <v>0</v>
      </c>
      <c r="AA97" s="43">
        <f>SUMIF('UPH-CD'!$C:$C,'Summary &amp; Capacity'!$AG97,'UPH-CD'!AP:AP)</f>
        <v>0</v>
      </c>
      <c r="AB97" s="43">
        <f>SUMIF('UPH-CD'!$C:$C,'Summary &amp; Capacity'!$AG97,'UPH-CD'!AQ:AQ)</f>
        <v>0</v>
      </c>
      <c r="AC97" s="43">
        <f>SUMIF('UPH-CD'!$C:$C,'Summary &amp; Capacity'!$AG97,'UPH-CD'!AR:AR)</f>
        <v>0</v>
      </c>
      <c r="AD97" s="43">
        <f>SUMIF('UPH-CD'!$C:$C,'Summary &amp; Capacity'!$AG97,'UPH-CD'!AS:AS)</f>
        <v>0</v>
      </c>
      <c r="AE97" s="81">
        <f t="shared" si="90"/>
        <v>0</v>
      </c>
      <c r="AF97" s="306"/>
      <c r="AG97" s="37" t="str">
        <f t="shared" si="88"/>
        <v>M26</v>
      </c>
      <c r="AH97" s="43">
        <f>SUMIF('UPH-TJ'!$C:$C,'Summary &amp; Capacity'!$AG97,'UPH-TJ'!AH:AH)</f>
        <v>0</v>
      </c>
      <c r="AI97" s="43">
        <f>SUMIF('UPH-TJ'!$C:$C,'Summary &amp; Capacity'!$AG97,'UPH-TJ'!AI:AI)</f>
        <v>0</v>
      </c>
      <c r="AJ97" s="43">
        <f>SUMIF('UPH-TJ'!$C:$C,'Summary &amp; Capacity'!$AG97,'UPH-TJ'!AJ:AJ)</f>
        <v>0</v>
      </c>
      <c r="AK97" s="43">
        <f>SUMIF('UPH-TJ'!$C:$C,'Summary &amp; Capacity'!$AG97,'UPH-TJ'!AK:AK)</f>
        <v>0</v>
      </c>
      <c r="AL97" s="43">
        <f>SUMIF('UPH-TJ'!$C:$C,'Summary &amp; Capacity'!$AG97,'UPH-TJ'!AL:AL)</f>
        <v>0</v>
      </c>
      <c r="AM97" s="43">
        <f>SUMIF('UPH-TJ'!$C:$C,'Summary &amp; Capacity'!$AG97,'UPH-TJ'!AM:AM)</f>
        <v>0</v>
      </c>
      <c r="AN97" s="43">
        <f>SUMIF('UPH-TJ'!$C:$C,'Summary &amp; Capacity'!$AG97,'UPH-TJ'!AN:AN)</f>
        <v>0</v>
      </c>
      <c r="AO97" s="43">
        <f>SUMIF('UPH-TJ'!$C:$C,'Summary &amp; Capacity'!$AG97,'UPH-TJ'!AO:AO)</f>
        <v>0</v>
      </c>
      <c r="AP97" s="43">
        <f>SUMIF('UPH-TJ'!$C:$C,'Summary &amp; Capacity'!$AG97,'UPH-TJ'!AP:AP)</f>
        <v>0</v>
      </c>
      <c r="AQ97" s="43">
        <f>SUMIF('UPH-TJ'!$C:$C,'Summary &amp; Capacity'!$AG97,'UPH-TJ'!AQ:AQ)</f>
        <v>0</v>
      </c>
      <c r="AR97" s="43">
        <f>SUMIF('UPH-TJ'!$C:$C,'Summary &amp; Capacity'!$AG97,'UPH-TJ'!AR:AR)</f>
        <v>0</v>
      </c>
      <c r="AS97" s="43">
        <f>SUMIF('UPH-TJ'!$C:$C,'Summary &amp; Capacity'!$AG97,'UPH-TJ'!AS:AS)</f>
        <v>0</v>
      </c>
      <c r="AT97" s="81">
        <f t="shared" si="91"/>
        <v>0</v>
      </c>
      <c r="AU97" s="42"/>
    </row>
    <row r="98" spans="2:47">
      <c r="B98" s="37"/>
      <c r="C98" s="37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85"/>
      <c r="R98" s="37" t="str">
        <f t="shared" si="86"/>
        <v>CTU-CNC New Project</v>
      </c>
      <c r="S98" s="43">
        <f>SUMIF('UPH-CD'!$C:$C,'Summary &amp; Capacity'!$AG98,'UPH-CD'!AH:AH)</f>
        <v>0</v>
      </c>
      <c r="T98" s="43">
        <f>SUMIF('UPH-CD'!$C:$C,'Summary &amp; Capacity'!$AG98,'UPH-CD'!AI:AI)</f>
        <v>0</v>
      </c>
      <c r="U98" s="43">
        <f>SUMIF('UPH-CD'!$C:$C,'Summary &amp; Capacity'!$AG98,'UPH-CD'!AJ:AJ)</f>
        <v>0</v>
      </c>
      <c r="V98" s="43">
        <f>SUMIF('UPH-CD'!$C:$C,'Summary &amp; Capacity'!$AG98,'UPH-CD'!AK:AK)</f>
        <v>0</v>
      </c>
      <c r="W98" s="43">
        <f>SUMIF('UPH-CD'!$C:$C,'Summary &amp; Capacity'!$AG98,'UPH-CD'!AL:AL)</f>
        <v>0</v>
      </c>
      <c r="X98" s="43">
        <f>SUMIF('UPH-CD'!$C:$C,'Summary &amp; Capacity'!$AG98,'UPH-CD'!AM:AM)</f>
        <v>0</v>
      </c>
      <c r="Y98" s="43">
        <f>SUMIF('UPH-CD'!$C:$C,'Summary &amp; Capacity'!$AG98,'UPH-CD'!AN:AN)</f>
        <v>0</v>
      </c>
      <c r="Z98" s="43">
        <f>SUMIF('UPH-CD'!$C:$C,'Summary &amp; Capacity'!$AG98,'UPH-CD'!AO:AO)</f>
        <v>0</v>
      </c>
      <c r="AA98" s="43">
        <f>SUMIF('UPH-CD'!$C:$C,'Summary &amp; Capacity'!$AG98,'UPH-CD'!AP:AP)</f>
        <v>0</v>
      </c>
      <c r="AB98" s="43">
        <f>SUMIF('UPH-CD'!$C:$C,'Summary &amp; Capacity'!$AG98,'UPH-CD'!AQ:AQ)</f>
        <v>0</v>
      </c>
      <c r="AC98" s="43">
        <f>SUMIF('UPH-CD'!$C:$C,'Summary &amp; Capacity'!$AG98,'UPH-CD'!AR:AR)</f>
        <v>0</v>
      </c>
      <c r="AD98" s="43">
        <f>SUMIF('UPH-CD'!$C:$C,'Summary &amp; Capacity'!$AG98,'UPH-CD'!AS:AS)</f>
        <v>0</v>
      </c>
      <c r="AE98" s="81">
        <f t="shared" si="90"/>
        <v>0</v>
      </c>
      <c r="AF98" s="306"/>
      <c r="AG98" s="37" t="str">
        <f t="shared" si="88"/>
        <v>CTU-CNC New Project</v>
      </c>
      <c r="AH98" s="43">
        <f>SUMIF('UPH-TJ'!$C:$C,'Summary &amp; Capacity'!$AG98,'UPH-TJ'!AH:AH)</f>
        <v>0</v>
      </c>
      <c r="AI98" s="43">
        <f>SUMIF('UPH-TJ'!$C:$C,'Summary &amp; Capacity'!$AG98,'UPH-TJ'!AI:AI)</f>
        <v>0</v>
      </c>
      <c r="AJ98" s="43">
        <f>SUMIF('UPH-TJ'!$C:$C,'Summary &amp; Capacity'!$AG98,'UPH-TJ'!AJ:AJ)</f>
        <v>0</v>
      </c>
      <c r="AK98" s="43">
        <f>SUMIF('UPH-TJ'!$C:$C,'Summary &amp; Capacity'!$AG98,'UPH-TJ'!AK:AK)</f>
        <v>0</v>
      </c>
      <c r="AL98" s="43">
        <f>SUMIF('UPH-TJ'!$C:$C,'Summary &amp; Capacity'!$AG98,'UPH-TJ'!AL:AL)</f>
        <v>0</v>
      </c>
      <c r="AM98" s="43">
        <f>SUMIF('UPH-TJ'!$C:$C,'Summary &amp; Capacity'!$AG98,'UPH-TJ'!AM:AM)</f>
        <v>0</v>
      </c>
      <c r="AN98" s="43">
        <f>SUMIF('UPH-TJ'!$C:$C,'Summary &amp; Capacity'!$AG98,'UPH-TJ'!AN:AN)</f>
        <v>0</v>
      </c>
      <c r="AO98" s="43">
        <f>SUMIF('UPH-TJ'!$C:$C,'Summary &amp; Capacity'!$AG98,'UPH-TJ'!AO:AO)</f>
        <v>0</v>
      </c>
      <c r="AP98" s="43">
        <f>SUMIF('UPH-TJ'!$C:$C,'Summary &amp; Capacity'!$AG98,'UPH-TJ'!AP:AP)</f>
        <v>0</v>
      </c>
      <c r="AQ98" s="43">
        <f>SUMIF('UPH-TJ'!$C:$C,'Summary &amp; Capacity'!$AG98,'UPH-TJ'!AQ:AQ)</f>
        <v>0</v>
      </c>
      <c r="AR98" s="43">
        <f>SUMIF('UPH-TJ'!$C:$C,'Summary &amp; Capacity'!$AG98,'UPH-TJ'!AR:AR)</f>
        <v>0</v>
      </c>
      <c r="AS98" s="43">
        <f>SUMIF('UPH-TJ'!$C:$C,'Summary &amp; Capacity'!$AG98,'UPH-TJ'!AS:AS)</f>
        <v>0</v>
      </c>
      <c r="AT98" s="81">
        <f t="shared" si="91"/>
        <v>0</v>
      </c>
      <c r="AU98" s="42"/>
    </row>
    <row r="99" spans="2:47">
      <c r="B99" s="37"/>
      <c r="C99" s="37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85"/>
      <c r="R99" s="37" t="str">
        <f t="shared" si="86"/>
        <v>Philip</v>
      </c>
      <c r="S99" s="43">
        <f>SUMIF('UPH-CD'!$C:$C,'Summary &amp; Capacity'!$AG99,'UPH-CD'!AH:AH)</f>
        <v>0</v>
      </c>
      <c r="T99" s="43">
        <f>SUMIF('UPH-CD'!$C:$C,'Summary &amp; Capacity'!$AG99,'UPH-CD'!AI:AI)</f>
        <v>0</v>
      </c>
      <c r="U99" s="43">
        <f>SUMIF('UPH-CD'!$C:$C,'Summary &amp; Capacity'!$AG99,'UPH-CD'!AJ:AJ)</f>
        <v>0</v>
      </c>
      <c r="V99" s="43">
        <f>SUMIF('UPH-CD'!$C:$C,'Summary &amp; Capacity'!$AG99,'UPH-CD'!AK:AK)</f>
        <v>0</v>
      </c>
      <c r="W99" s="43">
        <f>SUMIF('UPH-CD'!$C:$C,'Summary &amp; Capacity'!$AG99,'UPH-CD'!AL:AL)</f>
        <v>0</v>
      </c>
      <c r="X99" s="43">
        <f>SUMIF('UPH-CD'!$C:$C,'Summary &amp; Capacity'!$AG99,'UPH-CD'!AM:AM)</f>
        <v>0</v>
      </c>
      <c r="Y99" s="43">
        <f>SUMIF('UPH-CD'!$C:$C,'Summary &amp; Capacity'!$AG99,'UPH-CD'!AN:AN)</f>
        <v>0</v>
      </c>
      <c r="Z99" s="43">
        <f>SUMIF('UPH-CD'!$C:$C,'Summary &amp; Capacity'!$AG99,'UPH-CD'!AO:AO)</f>
        <v>0</v>
      </c>
      <c r="AA99" s="43">
        <f>SUMIF('UPH-CD'!$C:$C,'Summary &amp; Capacity'!$AG99,'UPH-CD'!AP:AP)</f>
        <v>0</v>
      </c>
      <c r="AB99" s="43">
        <f>SUMIF('UPH-CD'!$C:$C,'Summary &amp; Capacity'!$AG99,'UPH-CD'!AQ:AQ)</f>
        <v>0</v>
      </c>
      <c r="AC99" s="43">
        <f>SUMIF('UPH-CD'!$C:$C,'Summary &amp; Capacity'!$AG99,'UPH-CD'!AR:AR)</f>
        <v>0</v>
      </c>
      <c r="AD99" s="43">
        <f>SUMIF('UPH-CD'!$C:$C,'Summary &amp; Capacity'!$AG99,'UPH-CD'!AS:AS)</f>
        <v>0</v>
      </c>
      <c r="AE99" s="81">
        <f t="shared" si="90"/>
        <v>0</v>
      </c>
      <c r="AF99" s="306"/>
      <c r="AG99" s="37" t="str">
        <f t="shared" si="88"/>
        <v>Philip</v>
      </c>
      <c r="AH99" s="43">
        <f>SUMIF('UPH-TJ'!$C:$C,'Summary &amp; Capacity'!$AG99,'UPH-TJ'!AH:AH)</f>
        <v>0</v>
      </c>
      <c r="AI99" s="43">
        <f>SUMIF('UPH-TJ'!$C:$C,'Summary &amp; Capacity'!$AG99,'UPH-TJ'!AI:AI)</f>
        <v>0</v>
      </c>
      <c r="AJ99" s="43">
        <f>SUMIF('UPH-TJ'!$C:$C,'Summary &amp; Capacity'!$AG99,'UPH-TJ'!AJ:AJ)</f>
        <v>0</v>
      </c>
      <c r="AK99" s="43">
        <f>SUMIF('UPH-TJ'!$C:$C,'Summary &amp; Capacity'!$AG99,'UPH-TJ'!AK:AK)</f>
        <v>0</v>
      </c>
      <c r="AL99" s="43">
        <f>SUMIF('UPH-TJ'!$C:$C,'Summary &amp; Capacity'!$AG99,'UPH-TJ'!AL:AL)</f>
        <v>0</v>
      </c>
      <c r="AM99" s="43">
        <f>SUMIF('UPH-TJ'!$C:$C,'Summary &amp; Capacity'!$AG99,'UPH-TJ'!AM:AM)</f>
        <v>0</v>
      </c>
      <c r="AN99" s="43">
        <f>SUMIF('UPH-TJ'!$C:$C,'Summary &amp; Capacity'!$AG99,'UPH-TJ'!AN:AN)</f>
        <v>0</v>
      </c>
      <c r="AO99" s="43">
        <f>SUMIF('UPH-TJ'!$C:$C,'Summary &amp; Capacity'!$AG99,'UPH-TJ'!AO:AO)</f>
        <v>0</v>
      </c>
      <c r="AP99" s="43">
        <f>SUMIF('UPH-TJ'!$C:$C,'Summary &amp; Capacity'!$AG99,'UPH-TJ'!AP:AP)</f>
        <v>0</v>
      </c>
      <c r="AQ99" s="43">
        <f>SUMIF('UPH-TJ'!$C:$C,'Summary &amp; Capacity'!$AG99,'UPH-TJ'!AQ:AQ)</f>
        <v>0</v>
      </c>
      <c r="AR99" s="43">
        <f>SUMIF('UPH-TJ'!$C:$C,'Summary &amp; Capacity'!$AG99,'UPH-TJ'!AR:AR)</f>
        <v>0</v>
      </c>
      <c r="AS99" s="43">
        <f>SUMIF('UPH-TJ'!$C:$C,'Summary &amp; Capacity'!$AG99,'UPH-TJ'!AS:AS)</f>
        <v>0</v>
      </c>
      <c r="AT99" s="81">
        <f t="shared" si="91"/>
        <v>0</v>
      </c>
      <c r="AU99" s="42"/>
    </row>
    <row r="100" spans="2:47">
      <c r="B100" s="37"/>
      <c r="C100" s="37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85"/>
      <c r="R100" s="37" t="str">
        <f t="shared" si="86"/>
        <v>Soyuz</v>
      </c>
      <c r="S100" s="43">
        <f>SUMIF('UPH-CD'!$C:$C,'Summary &amp; Capacity'!$AG100,'UPH-CD'!AH:AH)</f>
        <v>0</v>
      </c>
      <c r="T100" s="43">
        <f>SUMIF('UPH-CD'!$C:$C,'Summary &amp; Capacity'!$AG100,'UPH-CD'!AI:AI)</f>
        <v>0</v>
      </c>
      <c r="U100" s="43">
        <f>SUMIF('UPH-CD'!$C:$C,'Summary &amp; Capacity'!$AG100,'UPH-CD'!AJ:AJ)</f>
        <v>0</v>
      </c>
      <c r="V100" s="43">
        <f>SUMIF('UPH-CD'!$C:$C,'Summary &amp; Capacity'!$AG100,'UPH-CD'!AK:AK)</f>
        <v>0</v>
      </c>
      <c r="W100" s="43">
        <f>SUMIF('UPH-CD'!$C:$C,'Summary &amp; Capacity'!$AG100,'UPH-CD'!AL:AL)</f>
        <v>0</v>
      </c>
      <c r="X100" s="43">
        <f>SUMIF('UPH-CD'!$C:$C,'Summary &amp; Capacity'!$AG100,'UPH-CD'!AM:AM)</f>
        <v>0</v>
      </c>
      <c r="Y100" s="43">
        <f>SUMIF('UPH-CD'!$C:$C,'Summary &amp; Capacity'!$AG100,'UPH-CD'!AN:AN)</f>
        <v>0</v>
      </c>
      <c r="Z100" s="43">
        <f>SUMIF('UPH-CD'!$C:$C,'Summary &amp; Capacity'!$AG100,'UPH-CD'!AO:AO)</f>
        <v>0</v>
      </c>
      <c r="AA100" s="43">
        <f>SUMIF('UPH-CD'!$C:$C,'Summary &amp; Capacity'!$AG100,'UPH-CD'!AP:AP)</f>
        <v>0</v>
      </c>
      <c r="AB100" s="43">
        <f>SUMIF('UPH-CD'!$C:$C,'Summary &amp; Capacity'!$AG100,'UPH-CD'!AQ:AQ)</f>
        <v>0</v>
      </c>
      <c r="AC100" s="43">
        <f>SUMIF('UPH-CD'!$C:$C,'Summary &amp; Capacity'!$AG100,'UPH-CD'!AR:AR)</f>
        <v>0</v>
      </c>
      <c r="AD100" s="43">
        <f>SUMIF('UPH-CD'!$C:$C,'Summary &amp; Capacity'!$AG100,'UPH-CD'!AS:AS)</f>
        <v>0</v>
      </c>
      <c r="AE100" s="81">
        <f t="shared" ref="AE100:AE101" si="92">SUM(S100:AD100)</f>
        <v>0</v>
      </c>
      <c r="AF100" s="306"/>
      <c r="AG100" s="37" t="str">
        <f t="shared" si="88"/>
        <v>Soyuz</v>
      </c>
      <c r="AH100" s="43">
        <f>SUMIF('UPH-TJ'!$C:$C,'Summary &amp; Capacity'!$AG100,'UPH-TJ'!AH:AH)</f>
        <v>75.196736842105267</v>
      </c>
      <c r="AI100" s="43">
        <f>SUMIF('UPH-TJ'!$C:$C,'Summary &amp; Capacity'!$AG100,'UPH-TJ'!AI:AI)</f>
        <v>75.196736842105267</v>
      </c>
      <c r="AJ100" s="43">
        <f>SUMIF('UPH-TJ'!$C:$C,'Summary &amp; Capacity'!$AG100,'UPH-TJ'!AJ:AJ)</f>
        <v>75.196736842105267</v>
      </c>
      <c r="AK100" s="43">
        <f>SUMIF('UPH-TJ'!$C:$C,'Summary &amp; Capacity'!$AG100,'UPH-TJ'!AK:AK)</f>
        <v>75.196736842105267</v>
      </c>
      <c r="AL100" s="43">
        <f>SUMIF('UPH-TJ'!$C:$C,'Summary &amp; Capacity'!$AG100,'UPH-TJ'!AL:AL)</f>
        <v>75.196736842105267</v>
      </c>
      <c r="AM100" s="43">
        <f>SUMIF('UPH-TJ'!$C:$C,'Summary &amp; Capacity'!$AG100,'UPH-TJ'!AM:AM)</f>
        <v>75.196736842105267</v>
      </c>
      <c r="AN100" s="43">
        <f>SUMIF('UPH-TJ'!$C:$C,'Summary &amp; Capacity'!$AG100,'UPH-TJ'!AN:AN)</f>
        <v>75.196736842105267</v>
      </c>
      <c r="AO100" s="43">
        <f>SUMIF('UPH-TJ'!$C:$C,'Summary &amp; Capacity'!$AG100,'UPH-TJ'!AO:AO)</f>
        <v>75.196736842105267</v>
      </c>
      <c r="AP100" s="43">
        <f>SUMIF('UPH-TJ'!$C:$C,'Summary &amp; Capacity'!$AG100,'UPH-TJ'!AP:AP)</f>
        <v>75.196736842105267</v>
      </c>
      <c r="AQ100" s="43">
        <f>SUMIF('UPH-TJ'!$C:$C,'Summary &amp; Capacity'!$AG100,'UPH-TJ'!AQ:AQ)</f>
        <v>75.196736842105267</v>
      </c>
      <c r="AR100" s="43">
        <f>SUMIF('UPH-TJ'!$C:$C,'Summary &amp; Capacity'!$AG100,'UPH-TJ'!AR:AR)</f>
        <v>75.196736842105267</v>
      </c>
      <c r="AS100" s="43">
        <f>SUMIF('UPH-TJ'!$C:$C,'Summary &amp; Capacity'!$AG100,'UPH-TJ'!AS:AS)</f>
        <v>75.196736842105267</v>
      </c>
      <c r="AT100" s="81">
        <f t="shared" ref="AT100:AT101" si="93">SUM(AH100:AS100)</f>
        <v>902.36084210526303</v>
      </c>
      <c r="AU100" s="42"/>
    </row>
    <row r="101" spans="2:47">
      <c r="B101" s="37"/>
      <c r="C101" s="37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85"/>
      <c r="R101" s="37" t="str">
        <f t="shared" si="86"/>
        <v>V17</v>
      </c>
      <c r="S101" s="43">
        <f>SUMIF('UPH-CD'!$C:$C,'Summary &amp; Capacity'!$AG101,'UPH-CD'!AH:AH)</f>
        <v>314.06105263157895</v>
      </c>
      <c r="T101" s="43">
        <f>SUMIF('UPH-CD'!$C:$C,'Summary &amp; Capacity'!$AG101,'UPH-CD'!AI:AI)</f>
        <v>352.82263157894738</v>
      </c>
      <c r="U101" s="43">
        <f>SUMIF('UPH-CD'!$C:$C,'Summary &amp; Capacity'!$AG101,'UPH-CD'!AJ:AJ)</f>
        <v>398.47515789473681</v>
      </c>
      <c r="V101" s="43">
        <f>SUMIF('UPH-CD'!$C:$C,'Summary &amp; Capacity'!$AG101,'UPH-CD'!AK:AK)</f>
        <v>241.70610526315789</v>
      </c>
      <c r="W101" s="43">
        <f>SUMIF('UPH-CD'!$C:$C,'Summary &amp; Capacity'!$AG101,'UPH-CD'!AL:AL)</f>
        <v>305.44736842105266</v>
      </c>
      <c r="X101" s="43">
        <f>SUMIF('UPH-CD'!$C:$C,'Summary &amp; Capacity'!$AG101,'UPH-CD'!AM:AM)</f>
        <v>520.78947368421063</v>
      </c>
      <c r="Y101" s="43">
        <f>SUMIF('UPH-CD'!$C:$C,'Summary &amp; Capacity'!$AG101,'UPH-CD'!AN:AN)</f>
        <v>520.78947368421063</v>
      </c>
      <c r="Z101" s="43">
        <f>SUMIF('UPH-CD'!$C:$C,'Summary &amp; Capacity'!$AG101,'UPH-CD'!AO:AO)</f>
        <v>520.78947368421063</v>
      </c>
      <c r="AA101" s="43">
        <f>SUMIF('UPH-CD'!$C:$C,'Summary &amp; Capacity'!$AG101,'UPH-CD'!AP:AP)</f>
        <v>520.78947368421063</v>
      </c>
      <c r="AB101" s="43">
        <f>SUMIF('UPH-CD'!$C:$C,'Summary &amp; Capacity'!$AG101,'UPH-CD'!AQ:AQ)</f>
        <v>288.5263157894737</v>
      </c>
      <c r="AC101" s="43">
        <f>SUMIF('UPH-CD'!$C:$C,'Summary &amp; Capacity'!$AG101,'UPH-CD'!AR:AR)</f>
        <v>280.31948818373769</v>
      </c>
      <c r="AD101" s="43">
        <f>SUMIF('UPH-CD'!$C:$C,'Summary &amp; Capacity'!$AG101,'UPH-CD'!AS:AS)</f>
        <v>276.23034741136843</v>
      </c>
      <c r="AE101" s="81">
        <f t="shared" si="92"/>
        <v>4540.7463619108967</v>
      </c>
      <c r="AF101" s="306"/>
      <c r="AG101" s="37" t="str">
        <f t="shared" si="88"/>
        <v>V17</v>
      </c>
      <c r="AH101" s="43">
        <f>SUMIF('UPH-TJ'!$C:$C,'Summary &amp; Capacity'!$AG101,'UPH-TJ'!AH:AH)</f>
        <v>98.078078078078079</v>
      </c>
      <c r="AI101" s="43">
        <f>SUMIF('UPH-TJ'!$C:$C,'Summary &amp; Capacity'!$AG101,'UPH-TJ'!AI:AI)</f>
        <v>111.59159159159159</v>
      </c>
      <c r="AJ101" s="43">
        <f>SUMIF('UPH-TJ'!$C:$C,'Summary &amp; Capacity'!$AG101,'UPH-TJ'!AJ:AJ)</f>
        <v>127.50750750750751</v>
      </c>
      <c r="AK101" s="43">
        <f>SUMIF('UPH-TJ'!$C:$C,'Summary &amp; Capacity'!$AG101,'UPH-TJ'!AK:AK)</f>
        <v>72.852852852852862</v>
      </c>
      <c r="AL101" s="43">
        <f>SUMIF('UPH-TJ'!$C:$C,'Summary &amp; Capacity'!$AG101,'UPH-TJ'!AL:AL)</f>
        <v>95.075075075075077</v>
      </c>
      <c r="AM101" s="43">
        <f>SUMIF('UPH-TJ'!$C:$C,'Summary &amp; Capacity'!$AG101,'UPH-TJ'!AM:AM)</f>
        <v>170.15015015015015</v>
      </c>
      <c r="AN101" s="43">
        <f>SUMIF('UPH-TJ'!$C:$C,'Summary &amp; Capacity'!$AG101,'UPH-TJ'!AN:AN)</f>
        <v>170.15015015015015</v>
      </c>
      <c r="AO101" s="43">
        <f>SUMIF('UPH-TJ'!$C:$C,'Summary &amp; Capacity'!$AG101,'UPH-TJ'!AO:AO)</f>
        <v>170.15015015015015</v>
      </c>
      <c r="AP101" s="43">
        <f>SUMIF('UPH-TJ'!$C:$C,'Summary &amp; Capacity'!$AG101,'UPH-TJ'!AP:AP)</f>
        <v>170.15015015015015</v>
      </c>
      <c r="AQ101" s="43">
        <f>SUMIF('UPH-TJ'!$C:$C,'Summary &amp; Capacity'!$AG101,'UPH-TJ'!AQ:AQ)</f>
        <v>80.060060060060067</v>
      </c>
      <c r="AR101" s="43">
        <f>SUMIF('UPH-TJ'!$C:$C,'Summary &amp; Capacity'!$AG101,'UPH-TJ'!AR:AR)</f>
        <v>80.060060060060067</v>
      </c>
      <c r="AS101" s="43">
        <f>SUMIF('UPH-TJ'!$C:$C,'Summary &amp; Capacity'!$AG101,'UPH-TJ'!AS:AS)</f>
        <v>80.060060060060067</v>
      </c>
      <c r="AT101" s="81">
        <f t="shared" si="93"/>
        <v>1425.885885885886</v>
      </c>
      <c r="AU101" s="42"/>
    </row>
    <row r="102" spans="2:47">
      <c r="B102" s="37"/>
      <c r="C102" s="37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85"/>
      <c r="R102" s="37" t="str">
        <f t="shared" ref="R102:R104" si="94">R66</f>
        <v>Vienna ST</v>
      </c>
      <c r="S102" s="43">
        <f>SUMIF('UPH-CD'!$C:$C,'Summary &amp; Capacity'!$AG102,'UPH-CD'!AH:AH)</f>
        <v>0</v>
      </c>
      <c r="T102" s="43">
        <f>SUMIF('UPH-CD'!$C:$C,'Summary &amp; Capacity'!$AG102,'UPH-CD'!AI:AI)</f>
        <v>0</v>
      </c>
      <c r="U102" s="43">
        <f>SUMIF('UPH-CD'!$C:$C,'Summary &amp; Capacity'!$AG102,'UPH-CD'!AJ:AJ)</f>
        <v>0</v>
      </c>
      <c r="V102" s="43">
        <f>SUMIF('UPH-CD'!$C:$C,'Summary &amp; Capacity'!$AG102,'UPH-CD'!AK:AK)</f>
        <v>0</v>
      </c>
      <c r="W102" s="43">
        <f>SUMIF('UPH-CD'!$C:$C,'Summary &amp; Capacity'!$AG102,'UPH-CD'!AL:AL)</f>
        <v>0</v>
      </c>
      <c r="X102" s="43">
        <f>SUMIF('UPH-CD'!$C:$C,'Summary &amp; Capacity'!$AG102,'UPH-CD'!AM:AM)</f>
        <v>0</v>
      </c>
      <c r="Y102" s="43">
        <f>SUMIF('UPH-CD'!$C:$C,'Summary &amp; Capacity'!$AG102,'UPH-CD'!AN:AN)</f>
        <v>0</v>
      </c>
      <c r="Z102" s="43">
        <f>SUMIF('UPH-CD'!$C:$C,'Summary &amp; Capacity'!$AG102,'UPH-CD'!AO:AO)</f>
        <v>0</v>
      </c>
      <c r="AA102" s="43">
        <f>SUMIF('UPH-CD'!$C:$C,'Summary &amp; Capacity'!$AG102,'UPH-CD'!AP:AP)</f>
        <v>0</v>
      </c>
      <c r="AB102" s="43">
        <f>SUMIF('UPH-CD'!$C:$C,'Summary &amp; Capacity'!$AG102,'UPH-CD'!AQ:AQ)</f>
        <v>0</v>
      </c>
      <c r="AC102" s="43">
        <f>SUMIF('UPH-CD'!$C:$C,'Summary &amp; Capacity'!$AG102,'UPH-CD'!AR:AR)</f>
        <v>0</v>
      </c>
      <c r="AD102" s="43">
        <f>SUMIF('UPH-CD'!$C:$C,'Summary &amp; Capacity'!$AG102,'UPH-CD'!AS:AS)</f>
        <v>0</v>
      </c>
      <c r="AE102" s="81">
        <f t="shared" ref="AE102:AE104" si="95">SUM(S102:AD102)</f>
        <v>0</v>
      </c>
      <c r="AF102" s="306"/>
      <c r="AG102" s="37" t="str">
        <f t="shared" ref="AG102:AG104" si="96">A31</f>
        <v>Vienna ST</v>
      </c>
      <c r="AH102" s="43">
        <f>SUMIF('UPH-TJ'!$C:$C,'Summary &amp; Capacity'!$AG102,'UPH-TJ'!AH:AH)</f>
        <v>0</v>
      </c>
      <c r="AI102" s="43">
        <f>SUMIF('UPH-TJ'!$C:$C,'Summary &amp; Capacity'!$AG102,'UPH-TJ'!AI:AI)</f>
        <v>0</v>
      </c>
      <c r="AJ102" s="43">
        <f>SUMIF('UPH-TJ'!$C:$C,'Summary &amp; Capacity'!$AG102,'UPH-TJ'!AJ:AJ)</f>
        <v>0</v>
      </c>
      <c r="AK102" s="43">
        <f>SUMIF('UPH-TJ'!$C:$C,'Summary &amp; Capacity'!$AG102,'UPH-TJ'!AK:AK)</f>
        <v>0</v>
      </c>
      <c r="AL102" s="43">
        <f>SUMIF('UPH-TJ'!$C:$C,'Summary &amp; Capacity'!$AG102,'UPH-TJ'!AL:AL)</f>
        <v>0</v>
      </c>
      <c r="AM102" s="43">
        <f>SUMIF('UPH-TJ'!$C:$C,'Summary &amp; Capacity'!$AG102,'UPH-TJ'!AM:AM)</f>
        <v>0</v>
      </c>
      <c r="AN102" s="43">
        <f>SUMIF('UPH-TJ'!$C:$C,'Summary &amp; Capacity'!$AG102,'UPH-TJ'!AN:AN)</f>
        <v>0</v>
      </c>
      <c r="AO102" s="43">
        <f>SUMIF('UPH-TJ'!$C:$C,'Summary &amp; Capacity'!$AG102,'UPH-TJ'!AO:AO)</f>
        <v>0</v>
      </c>
      <c r="AP102" s="43">
        <f>SUMIF('UPH-TJ'!$C:$C,'Summary &amp; Capacity'!$AG102,'UPH-TJ'!AP:AP)</f>
        <v>0</v>
      </c>
      <c r="AQ102" s="43">
        <f>SUMIF('UPH-TJ'!$C:$C,'Summary &amp; Capacity'!$AG102,'UPH-TJ'!AQ:AQ)</f>
        <v>0</v>
      </c>
      <c r="AR102" s="43">
        <f>SUMIF('UPH-TJ'!$C:$C,'Summary &amp; Capacity'!$AG102,'UPH-TJ'!AR:AR)</f>
        <v>0</v>
      </c>
      <c r="AS102" s="43">
        <f>SUMIF('UPH-TJ'!$C:$C,'Summary &amp; Capacity'!$AG102,'UPH-TJ'!AS:AS)</f>
        <v>0</v>
      </c>
      <c r="AT102" s="81">
        <f t="shared" ref="AT102:AT104" si="97">SUM(AH102:AS102)</f>
        <v>0</v>
      </c>
      <c r="AU102" s="42"/>
    </row>
    <row r="103" spans="2:47">
      <c r="B103" s="37"/>
      <c r="C103" s="37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85"/>
      <c r="R103" s="37" t="str">
        <f t="shared" si="94"/>
        <v>Vivint</v>
      </c>
      <c r="S103" s="43">
        <f>SUMIF('UPH-CD'!$C:$C,'Summary &amp; Capacity'!$AG103,'UPH-CD'!AH:AH)</f>
        <v>0</v>
      </c>
      <c r="T103" s="43">
        <f>SUMIF('UPH-CD'!$C:$C,'Summary &amp; Capacity'!$AG103,'UPH-CD'!AI:AI)</f>
        <v>0</v>
      </c>
      <c r="U103" s="43">
        <f>SUMIF('UPH-CD'!$C:$C,'Summary &amp; Capacity'!$AG103,'UPH-CD'!AJ:AJ)</f>
        <v>0</v>
      </c>
      <c r="V103" s="43">
        <f>SUMIF('UPH-CD'!$C:$C,'Summary &amp; Capacity'!$AG103,'UPH-CD'!AK:AK)</f>
        <v>0</v>
      </c>
      <c r="W103" s="43">
        <f>SUMIF('UPH-CD'!$C:$C,'Summary &amp; Capacity'!$AG103,'UPH-CD'!AL:AL)</f>
        <v>0</v>
      </c>
      <c r="X103" s="43">
        <f>SUMIF('UPH-CD'!$C:$C,'Summary &amp; Capacity'!$AG103,'UPH-CD'!AM:AM)</f>
        <v>0</v>
      </c>
      <c r="Y103" s="43">
        <f>SUMIF('UPH-CD'!$C:$C,'Summary &amp; Capacity'!$AG103,'UPH-CD'!AN:AN)</f>
        <v>0</v>
      </c>
      <c r="Z103" s="43">
        <f>SUMIF('UPH-CD'!$C:$C,'Summary &amp; Capacity'!$AG103,'UPH-CD'!AO:AO)</f>
        <v>0</v>
      </c>
      <c r="AA103" s="43">
        <f>SUMIF('UPH-CD'!$C:$C,'Summary &amp; Capacity'!$AG103,'UPH-CD'!AP:AP)</f>
        <v>0</v>
      </c>
      <c r="AB103" s="43">
        <f>SUMIF('UPH-CD'!$C:$C,'Summary &amp; Capacity'!$AG103,'UPH-CD'!AQ:AQ)</f>
        <v>0</v>
      </c>
      <c r="AC103" s="43">
        <f>SUMIF('UPH-CD'!$C:$C,'Summary &amp; Capacity'!$AG103,'UPH-CD'!AR:AR)</f>
        <v>0</v>
      </c>
      <c r="AD103" s="43">
        <f>SUMIF('UPH-CD'!$C:$C,'Summary &amp; Capacity'!$AG103,'UPH-CD'!AS:AS)</f>
        <v>0</v>
      </c>
      <c r="AE103" s="81">
        <f t="shared" si="95"/>
        <v>0</v>
      </c>
      <c r="AF103" s="306"/>
      <c r="AG103" s="37" t="str">
        <f t="shared" si="96"/>
        <v>Vivint</v>
      </c>
      <c r="AH103" s="43">
        <f>SUMIF('UPH-TJ'!$C:$C,'Summary &amp; Capacity'!$AG103,'UPH-TJ'!AH:AH)</f>
        <v>0</v>
      </c>
      <c r="AI103" s="43">
        <f>SUMIF('UPH-TJ'!$C:$C,'Summary &amp; Capacity'!$AG103,'UPH-TJ'!AI:AI)</f>
        <v>0</v>
      </c>
      <c r="AJ103" s="43">
        <f>SUMIF('UPH-TJ'!$C:$C,'Summary &amp; Capacity'!$AG103,'UPH-TJ'!AJ:AJ)</f>
        <v>0</v>
      </c>
      <c r="AK103" s="43">
        <f>SUMIF('UPH-TJ'!$C:$C,'Summary &amp; Capacity'!$AG103,'UPH-TJ'!AK:AK)</f>
        <v>0</v>
      </c>
      <c r="AL103" s="43">
        <f>SUMIF('UPH-TJ'!$C:$C,'Summary &amp; Capacity'!$AG103,'UPH-TJ'!AL:AL)</f>
        <v>0</v>
      </c>
      <c r="AM103" s="43">
        <f>SUMIF('UPH-TJ'!$C:$C,'Summary &amp; Capacity'!$AG103,'UPH-TJ'!AM:AM)</f>
        <v>0</v>
      </c>
      <c r="AN103" s="43">
        <f>SUMIF('UPH-TJ'!$C:$C,'Summary &amp; Capacity'!$AG103,'UPH-TJ'!AN:AN)</f>
        <v>0</v>
      </c>
      <c r="AO103" s="43">
        <f>SUMIF('UPH-TJ'!$C:$C,'Summary &amp; Capacity'!$AG103,'UPH-TJ'!AO:AO)</f>
        <v>0</v>
      </c>
      <c r="AP103" s="43">
        <f>SUMIF('UPH-TJ'!$C:$C,'Summary &amp; Capacity'!$AG103,'UPH-TJ'!AP:AP)</f>
        <v>0</v>
      </c>
      <c r="AQ103" s="43">
        <f>SUMIF('UPH-TJ'!$C:$C,'Summary &amp; Capacity'!$AG103,'UPH-TJ'!AQ:AQ)</f>
        <v>0</v>
      </c>
      <c r="AR103" s="43">
        <f>SUMIF('UPH-TJ'!$C:$C,'Summary &amp; Capacity'!$AG103,'UPH-TJ'!AR:AR)</f>
        <v>0</v>
      </c>
      <c r="AS103" s="43">
        <f>SUMIF('UPH-TJ'!$C:$C,'Summary &amp; Capacity'!$AG103,'UPH-TJ'!AS:AS)</f>
        <v>0</v>
      </c>
      <c r="AT103" s="81">
        <f t="shared" si="97"/>
        <v>0</v>
      </c>
      <c r="AU103" s="42"/>
    </row>
    <row r="104" spans="2:47">
      <c r="B104" s="37"/>
      <c r="C104" s="37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85"/>
      <c r="R104" s="37" t="str">
        <f t="shared" si="94"/>
        <v>Whirlpool</v>
      </c>
      <c r="S104" s="43">
        <f>SUMIF('UPH-CD'!$C:$C,'Summary &amp; Capacity'!$AG104,'UPH-CD'!AH:AH)</f>
        <v>0</v>
      </c>
      <c r="T104" s="43">
        <f>SUMIF('UPH-CD'!$C:$C,'Summary &amp; Capacity'!$AG104,'UPH-CD'!AI:AI)</f>
        <v>0</v>
      </c>
      <c r="U104" s="43">
        <f>SUMIF('UPH-CD'!$C:$C,'Summary &amp; Capacity'!$AG104,'UPH-CD'!AJ:AJ)</f>
        <v>0</v>
      </c>
      <c r="V104" s="43">
        <f>SUMIF('UPH-CD'!$C:$C,'Summary &amp; Capacity'!$AG104,'UPH-CD'!AK:AK)</f>
        <v>0</v>
      </c>
      <c r="W104" s="43">
        <f>SUMIF('UPH-CD'!$C:$C,'Summary &amp; Capacity'!$AG104,'UPH-CD'!AL:AL)</f>
        <v>0</v>
      </c>
      <c r="X104" s="43">
        <f>SUMIF('UPH-CD'!$C:$C,'Summary &amp; Capacity'!$AG104,'UPH-CD'!AM:AM)</f>
        <v>0</v>
      </c>
      <c r="Y104" s="43">
        <f>SUMIF('UPH-CD'!$C:$C,'Summary &amp; Capacity'!$AG104,'UPH-CD'!AN:AN)</f>
        <v>0</v>
      </c>
      <c r="Z104" s="43">
        <f>SUMIF('UPH-CD'!$C:$C,'Summary &amp; Capacity'!$AG104,'UPH-CD'!AO:AO)</f>
        <v>0</v>
      </c>
      <c r="AA104" s="43">
        <f>SUMIF('UPH-CD'!$C:$C,'Summary &amp; Capacity'!$AG104,'UPH-CD'!AP:AP)</f>
        <v>0</v>
      </c>
      <c r="AB104" s="43">
        <f>SUMIF('UPH-CD'!$C:$C,'Summary &amp; Capacity'!$AG104,'UPH-CD'!AQ:AQ)</f>
        <v>0</v>
      </c>
      <c r="AC104" s="43">
        <f>SUMIF('UPH-CD'!$C:$C,'Summary &amp; Capacity'!$AG104,'UPH-CD'!AR:AR)</f>
        <v>0</v>
      </c>
      <c r="AD104" s="43">
        <f>SUMIF('UPH-CD'!$C:$C,'Summary &amp; Capacity'!$AG104,'UPH-CD'!AS:AS)</f>
        <v>0</v>
      </c>
      <c r="AE104" s="81">
        <f t="shared" si="95"/>
        <v>0</v>
      </c>
      <c r="AF104" s="306"/>
      <c r="AG104" s="37" t="str">
        <f t="shared" si="96"/>
        <v>Whirlpool</v>
      </c>
      <c r="AH104" s="43">
        <f>SUMIF('UPH-TJ'!$C:$C,'Summary &amp; Capacity'!$AG104,'UPH-TJ'!AH:AH)</f>
        <v>72.526315789473685</v>
      </c>
      <c r="AI104" s="43">
        <f>SUMIF('UPH-TJ'!$C:$C,'Summary &amp; Capacity'!$AG104,'UPH-TJ'!AI:AI)</f>
        <v>71.815789473684205</v>
      </c>
      <c r="AJ104" s="43">
        <f>SUMIF('UPH-TJ'!$C:$C,'Summary &amp; Capacity'!$AG104,'UPH-TJ'!AJ:AJ)</f>
        <v>62.526315789473685</v>
      </c>
      <c r="AK104" s="43">
        <f>SUMIF('UPH-TJ'!$C:$C,'Summary &amp; Capacity'!$AG104,'UPH-TJ'!AK:AK)</f>
        <v>62.526315789473685</v>
      </c>
      <c r="AL104" s="43">
        <f>SUMIF('UPH-TJ'!$C:$C,'Summary &amp; Capacity'!$AG104,'UPH-TJ'!AL:AL)</f>
        <v>62.526315789473685</v>
      </c>
      <c r="AM104" s="43">
        <f>SUMIF('UPH-TJ'!$C:$C,'Summary &amp; Capacity'!$AG104,'UPH-TJ'!AM:AM)</f>
        <v>62.526315789473685</v>
      </c>
      <c r="AN104" s="43">
        <f>SUMIF('UPH-TJ'!$C:$C,'Summary &amp; Capacity'!$AG104,'UPH-TJ'!AN:AN)</f>
        <v>62.526315789473685</v>
      </c>
      <c r="AO104" s="43">
        <f>SUMIF('UPH-TJ'!$C:$C,'Summary &amp; Capacity'!$AG104,'UPH-TJ'!AO:AO)</f>
        <v>88.84210526315789</v>
      </c>
      <c r="AP104" s="43">
        <f>SUMIF('UPH-TJ'!$C:$C,'Summary &amp; Capacity'!$AG104,'UPH-TJ'!AP:AP)</f>
        <v>62.526315789473685</v>
      </c>
      <c r="AQ104" s="43">
        <f>SUMIF('UPH-TJ'!$C:$C,'Summary &amp; Capacity'!$AG104,'UPH-TJ'!AQ:AQ)</f>
        <v>62.526315789473685</v>
      </c>
      <c r="AR104" s="43">
        <f>SUMIF('UPH-TJ'!$C:$C,'Summary &amp; Capacity'!$AG104,'UPH-TJ'!AR:AR)</f>
        <v>88.84210526315789</v>
      </c>
      <c r="AS104" s="43">
        <f>SUMIF('UPH-TJ'!$C:$C,'Summary &amp; Capacity'!$AG104,'UPH-TJ'!AS:AS)</f>
        <v>62.526315789473685</v>
      </c>
      <c r="AT104" s="81">
        <f t="shared" si="97"/>
        <v>822.23684210526312</v>
      </c>
      <c r="AU104" s="42"/>
    </row>
    <row r="105" spans="2:47">
      <c r="B105" s="37"/>
      <c r="C105" s="37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85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81"/>
      <c r="AF105" s="306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81"/>
      <c r="AU105" s="42"/>
    </row>
    <row r="106" spans="2:47">
      <c r="B106" s="37"/>
      <c r="C106" s="37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85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81"/>
      <c r="AF106" s="306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81"/>
      <c r="AU106" s="42"/>
    </row>
    <row r="107" spans="2:47">
      <c r="B107" s="37"/>
      <c r="C107" s="37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85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81"/>
      <c r="AF107" s="306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81"/>
      <c r="AU107" s="42"/>
    </row>
    <row r="108" spans="2:47">
      <c r="B108" s="37"/>
      <c r="C108" s="37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85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81"/>
      <c r="AF108" s="306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81"/>
      <c r="AU108" s="42"/>
    </row>
    <row r="109" spans="2:47">
      <c r="B109" s="37"/>
      <c r="C109" s="37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85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81"/>
      <c r="AF109" s="306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81"/>
      <c r="AU109" s="42"/>
    </row>
    <row r="110" spans="2:47">
      <c r="B110" s="37"/>
      <c r="C110" s="37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85"/>
      <c r="R110" s="87"/>
      <c r="AF110" s="306"/>
      <c r="AU110" s="42"/>
    </row>
    <row r="111" spans="2:47">
      <c r="B111" s="37"/>
      <c r="C111" s="37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85"/>
      <c r="R111" s="79" t="s">
        <v>42</v>
      </c>
      <c r="S111" s="279">
        <f t="shared" ref="S111:AD111" si="98">S2</f>
        <v>43891</v>
      </c>
      <c r="T111" s="279">
        <f t="shared" si="98"/>
        <v>43922</v>
      </c>
      <c r="U111" s="279">
        <f t="shared" si="98"/>
        <v>43952</v>
      </c>
      <c r="V111" s="279">
        <f t="shared" si="98"/>
        <v>43983</v>
      </c>
      <c r="W111" s="279">
        <f t="shared" si="98"/>
        <v>44013</v>
      </c>
      <c r="X111" s="279">
        <f t="shared" si="98"/>
        <v>44044</v>
      </c>
      <c r="Y111" s="279">
        <f t="shared" si="98"/>
        <v>44075</v>
      </c>
      <c r="Z111" s="279">
        <f t="shared" si="98"/>
        <v>44105</v>
      </c>
      <c r="AA111" s="279">
        <f t="shared" si="98"/>
        <v>44136</v>
      </c>
      <c r="AB111" s="279">
        <f t="shared" si="98"/>
        <v>44166</v>
      </c>
      <c r="AC111" s="279">
        <f t="shared" si="98"/>
        <v>44197</v>
      </c>
      <c r="AD111" s="279">
        <f t="shared" si="98"/>
        <v>44228</v>
      </c>
      <c r="AE111" s="279" t="s">
        <v>2</v>
      </c>
      <c r="AF111" s="306"/>
      <c r="AG111" s="282" t="s">
        <v>42</v>
      </c>
      <c r="AH111" s="279">
        <f t="shared" ref="AH111:AS111" si="99">AH2</f>
        <v>43891</v>
      </c>
      <c r="AI111" s="279">
        <f t="shared" si="99"/>
        <v>43922</v>
      </c>
      <c r="AJ111" s="279">
        <f t="shared" si="99"/>
        <v>43952</v>
      </c>
      <c r="AK111" s="279">
        <f t="shared" si="99"/>
        <v>43983</v>
      </c>
      <c r="AL111" s="279">
        <f t="shared" si="99"/>
        <v>44013</v>
      </c>
      <c r="AM111" s="279">
        <f t="shared" si="99"/>
        <v>44044</v>
      </c>
      <c r="AN111" s="279">
        <f t="shared" si="99"/>
        <v>44075</v>
      </c>
      <c r="AO111" s="279">
        <f t="shared" si="99"/>
        <v>44105</v>
      </c>
      <c r="AP111" s="279">
        <f t="shared" si="99"/>
        <v>44136</v>
      </c>
      <c r="AQ111" s="279">
        <f t="shared" si="99"/>
        <v>44166</v>
      </c>
      <c r="AR111" s="279">
        <f t="shared" si="99"/>
        <v>44197</v>
      </c>
      <c r="AS111" s="279">
        <f t="shared" si="99"/>
        <v>44228</v>
      </c>
      <c r="AT111" s="279" t="s">
        <v>2</v>
      </c>
      <c r="AU111" s="42"/>
    </row>
    <row r="112" spans="2:47">
      <c r="B112" s="37"/>
      <c r="C112" s="37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85"/>
      <c r="R112" s="80" t="s">
        <v>33</v>
      </c>
      <c r="S112" s="81">
        <f t="shared" ref="S112:AE112" si="100">SUM(S$113:S$144)</f>
        <v>6600.1152760000014</v>
      </c>
      <c r="T112" s="81">
        <f t="shared" si="100"/>
        <v>6445.4009212380934</v>
      </c>
      <c r="U112" s="81">
        <f t="shared" si="100"/>
        <v>5043.2379327619037</v>
      </c>
      <c r="V112" s="81">
        <f t="shared" si="100"/>
        <v>2294.5112771428567</v>
      </c>
      <c r="W112" s="81">
        <f t="shared" si="100"/>
        <v>3814.6029038095239</v>
      </c>
      <c r="X112" s="81">
        <f t="shared" si="100"/>
        <v>2940.1096104761905</v>
      </c>
      <c r="Y112" s="81">
        <f t="shared" si="100"/>
        <v>3572.8101438095232</v>
      </c>
      <c r="Z112" s="81">
        <f t="shared" si="100"/>
        <v>3697.1218504761905</v>
      </c>
      <c r="AA112" s="81">
        <f t="shared" si="100"/>
        <v>3642.3197171428569</v>
      </c>
      <c r="AB112" s="81">
        <f t="shared" si="100"/>
        <v>3626.15409047619</v>
      </c>
      <c r="AC112" s="81">
        <f t="shared" si="100"/>
        <v>3199.7581258071041</v>
      </c>
      <c r="AD112" s="81">
        <f t="shared" si="100"/>
        <v>2220.5743196734575</v>
      </c>
      <c r="AE112" s="81">
        <f t="shared" si="100"/>
        <v>47096.716168813909</v>
      </c>
      <c r="AF112" s="307">
        <f>AE112-'UPH-CD'!BG3</f>
        <v>-30189.062879329802</v>
      </c>
      <c r="AG112" s="80" t="s">
        <v>33</v>
      </c>
      <c r="AH112" s="81">
        <f t="shared" ref="AH112:AT112" si="101">SUM(AH$113:AH$144)</f>
        <v>2239.9840902450865</v>
      </c>
      <c r="AI112" s="81">
        <f t="shared" si="101"/>
        <v>1788.4053057866363</v>
      </c>
      <c r="AJ112" s="81">
        <f t="shared" si="101"/>
        <v>1800.8736181741249</v>
      </c>
      <c r="AK112" s="81">
        <f t="shared" si="101"/>
        <v>2971.7920385617117</v>
      </c>
      <c r="AL112" s="81">
        <f t="shared" si="101"/>
        <v>3046.1764268950446</v>
      </c>
      <c r="AM112" s="81">
        <f t="shared" si="101"/>
        <v>3712.8430935617112</v>
      </c>
      <c r="AN112" s="81">
        <f t="shared" si="101"/>
        <v>3374.1830935617113</v>
      </c>
      <c r="AO112" s="81">
        <f t="shared" si="101"/>
        <v>3399.1830935617113</v>
      </c>
      <c r="AP112" s="81">
        <f t="shared" si="101"/>
        <v>3374.1830935617113</v>
      </c>
      <c r="AQ112" s="81">
        <f t="shared" si="101"/>
        <v>3431.4854535617119</v>
      </c>
      <c r="AR112" s="81">
        <f t="shared" si="101"/>
        <v>3453.9483535617119</v>
      </c>
      <c r="AS112" s="81">
        <f t="shared" si="101"/>
        <v>2325.3715413862728</v>
      </c>
      <c r="AT112" s="81">
        <f t="shared" si="101"/>
        <v>34918.429202419138</v>
      </c>
      <c r="AU112" s="222">
        <f>AT112-'UPH-TJ'!BG3</f>
        <v>0</v>
      </c>
    </row>
    <row r="113" spans="2:47">
      <c r="B113" s="37"/>
      <c r="C113" s="37" t="s">
        <v>7</v>
      </c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85"/>
      <c r="R113" s="37" t="str">
        <f t="shared" ref="R113:R137" si="102">A4</f>
        <v>Z series</v>
      </c>
      <c r="S113" s="43">
        <f>SUMIF('UPH-CD'!$C:$C,'Summary &amp; Capacity'!$AG113,'UPH-CD'!AU:AU)</f>
        <v>0</v>
      </c>
      <c r="T113" s="43">
        <f>SUMIF('UPH-CD'!$C:$C,'Summary &amp; Capacity'!$AG113,'UPH-CD'!AV:AV)</f>
        <v>0</v>
      </c>
      <c r="U113" s="43">
        <f>SUMIF('UPH-CD'!$C:$C,'Summary &amp; Capacity'!$AG113,'UPH-CD'!AW:AW)</f>
        <v>0</v>
      </c>
      <c r="V113" s="43">
        <f>SUMIF('UPH-CD'!$C:$C,'Summary &amp; Capacity'!$AG113,'UPH-CD'!AX:AX)</f>
        <v>0</v>
      </c>
      <c r="W113" s="43">
        <f>SUMIF('UPH-CD'!$C:$C,'Summary &amp; Capacity'!$AG113,'UPH-CD'!AY:AY)</f>
        <v>0</v>
      </c>
      <c r="X113" s="43">
        <f>SUMIF('UPH-CD'!$C:$C,'Summary &amp; Capacity'!$AG113,'UPH-CD'!AZ:AZ)</f>
        <v>0</v>
      </c>
      <c r="Y113" s="43">
        <f>SUMIF('UPH-CD'!$C:$C,'Summary &amp; Capacity'!$AG113,'UPH-CD'!BA:BA)</f>
        <v>0</v>
      </c>
      <c r="Z113" s="43">
        <f>SUMIF('UPH-CD'!$C:$C,'Summary &amp; Capacity'!$AG113,'UPH-CD'!BB:BB)</f>
        <v>0</v>
      </c>
      <c r="AA113" s="43">
        <f>SUMIF('UPH-CD'!$C:$C,'Summary &amp; Capacity'!$AG113,'UPH-CD'!BC:BC)</f>
        <v>0</v>
      </c>
      <c r="AB113" s="43">
        <f>SUMIF('UPH-CD'!$C:$C,'Summary &amp; Capacity'!$AG113,'UPH-CD'!BD:BD)</f>
        <v>0</v>
      </c>
      <c r="AC113" s="43">
        <f>SUMIF('UPH-CD'!$C:$C,'Summary &amp; Capacity'!$AG113,'UPH-CD'!BE:BE)</f>
        <v>0</v>
      </c>
      <c r="AD113" s="43">
        <f>SUMIF('UPH-CD'!$C:$C,'Summary &amp; Capacity'!$AG113,'UPH-CD'!BF:BF)</f>
        <v>0</v>
      </c>
      <c r="AE113" s="81">
        <f t="shared" ref="AE113" si="103">SUM(S113:AD113)</f>
        <v>0</v>
      </c>
      <c r="AF113" s="306">
        <f t="shared" ref="AF113:AG137" si="104">AF75</f>
        <v>0</v>
      </c>
      <c r="AG113" s="169" t="str">
        <f t="shared" si="104"/>
        <v>Z series</v>
      </c>
      <c r="AH113" s="43">
        <f>SUMIF('UPH-TJ'!$C:$C,'Summary &amp; Capacity'!$AG113,'UPH-TJ'!AU:AU)</f>
        <v>0</v>
      </c>
      <c r="AI113" s="43">
        <f>SUMIF('UPH-TJ'!$C:$C,'Summary &amp; Capacity'!$AG113,'UPH-TJ'!AV:AV)</f>
        <v>0</v>
      </c>
      <c r="AJ113" s="43">
        <f>SUMIF('UPH-TJ'!$C:$C,'Summary &amp; Capacity'!$AG113,'UPH-TJ'!AW:AW)</f>
        <v>0</v>
      </c>
      <c r="AK113" s="43">
        <f>SUMIF('UPH-TJ'!$C:$C,'Summary &amp; Capacity'!$AG113,'UPH-TJ'!AX:AX)</f>
        <v>0</v>
      </c>
      <c r="AL113" s="43">
        <f>SUMIF('UPH-TJ'!$C:$C,'Summary &amp; Capacity'!$AG113,'UPH-TJ'!AY:AY)</f>
        <v>0</v>
      </c>
      <c r="AM113" s="43">
        <f>SUMIF('UPH-TJ'!$C:$C,'Summary &amp; Capacity'!$AG113,'UPH-TJ'!AZ:AZ)</f>
        <v>500</v>
      </c>
      <c r="AN113" s="43">
        <f>SUMIF('UPH-TJ'!$C:$C,'Summary &amp; Capacity'!$AG113,'UPH-TJ'!BA:BA)</f>
        <v>300</v>
      </c>
      <c r="AO113" s="43">
        <f>SUMIF('UPH-TJ'!$C:$C,'Summary &amp; Capacity'!$AG113,'UPH-TJ'!BB:BB)</f>
        <v>300</v>
      </c>
      <c r="AP113" s="43">
        <f>SUMIF('UPH-TJ'!$C:$C,'Summary &amp; Capacity'!$AG113,'UPH-TJ'!BC:BC)</f>
        <v>300</v>
      </c>
      <c r="AQ113" s="43">
        <f>SUMIF('UPH-TJ'!$C:$C,'Summary &amp; Capacity'!$AG113,'UPH-TJ'!BD:BD)</f>
        <v>500</v>
      </c>
      <c r="AR113" s="43">
        <f>SUMIF('UPH-TJ'!$C:$C,'Summary &amp; Capacity'!$AG113,'UPH-TJ'!BE:BE)</f>
        <v>500</v>
      </c>
      <c r="AS113" s="43">
        <f>SUMIF('UPH-TJ'!$C:$C,'Summary &amp; Capacity'!$AG113,'UPH-TJ'!BF:BF)</f>
        <v>500</v>
      </c>
      <c r="AT113" s="81">
        <f t="shared" ref="AT113" si="105">SUM(AH113:AS113)</f>
        <v>2900</v>
      </c>
      <c r="AU113" s="42">
        <f t="shared" ref="AU113:AU137" si="106">AU75</f>
        <v>0</v>
      </c>
    </row>
    <row r="114" spans="2:47">
      <c r="B114" s="37"/>
      <c r="C114" s="37" t="s">
        <v>7</v>
      </c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85"/>
      <c r="R114" s="37" t="str">
        <f t="shared" si="102"/>
        <v>Alaska</v>
      </c>
      <c r="S114" s="43">
        <f>SUMIF('UPH-CD'!$C:$C,'Summary &amp; Capacity'!$AG114,'UPH-CD'!AU:AU)</f>
        <v>3091.3674992380961</v>
      </c>
      <c r="T114" s="43">
        <f>SUMIF('UPH-CD'!$C:$C,'Summary &amp; Capacity'!$AG114,'UPH-CD'!AV:AV)</f>
        <v>4663.707585238094</v>
      </c>
      <c r="U114" s="43">
        <f>SUMIF('UPH-CD'!$C:$C,'Summary &amp; Capacity'!$AG114,'UPH-CD'!AW:AW)</f>
        <v>3249.8038460952375</v>
      </c>
      <c r="V114" s="43">
        <f>SUMIF('UPH-CD'!$C:$C,'Summary &amp; Capacity'!$AG114,'UPH-CD'!AX:AX)</f>
        <v>1251.3928571428571</v>
      </c>
      <c r="W114" s="43">
        <f>SUMIF('UPH-CD'!$C:$C,'Summary &amp; Capacity'!$AG114,'UPH-CD'!AY:AY)</f>
        <v>1251.3928571428571</v>
      </c>
      <c r="X114" s="43">
        <f>SUMIF('UPH-CD'!$C:$C,'Summary &amp; Capacity'!$AG114,'UPH-CD'!AZ:AZ)</f>
        <v>1251.3928571428571</v>
      </c>
      <c r="Y114" s="43">
        <f>SUMIF('UPH-CD'!$C:$C,'Summary &amp; Capacity'!$AG114,'UPH-CD'!BA:BA)</f>
        <v>1251.3928571428571</v>
      </c>
      <c r="Z114" s="43">
        <f>SUMIF('UPH-CD'!$C:$C,'Summary &amp; Capacity'!$AG114,'UPH-CD'!BB:BB)</f>
        <v>1251.3928571428571</v>
      </c>
      <c r="AA114" s="43">
        <f>SUMIF('UPH-CD'!$C:$C,'Summary &amp; Capacity'!$AG114,'UPH-CD'!BC:BC)</f>
        <v>1251.3928571428571</v>
      </c>
      <c r="AB114" s="43">
        <f>SUMIF('UPH-CD'!$C:$C,'Summary &amp; Capacity'!$AG114,'UPH-CD'!BD:BD)</f>
        <v>1251.3928571428571</v>
      </c>
      <c r="AC114" s="43">
        <f>SUMIF('UPH-CD'!$C:$C,'Summary &amp; Capacity'!$AG114,'UPH-CD'!BE:BE)</f>
        <v>1251.3928571428571</v>
      </c>
      <c r="AD114" s="43">
        <f>SUMIF('UPH-CD'!$C:$C,'Summary &amp; Capacity'!$AG114,'UPH-CD'!BF:BF)</f>
        <v>1251.3928571428571</v>
      </c>
      <c r="AE114" s="81">
        <f t="shared" ref="AE114:AE137" si="107">SUM(S114:AD114)</f>
        <v>22267.414644857148</v>
      </c>
      <c r="AF114" s="306">
        <f t="shared" si="104"/>
        <v>0</v>
      </c>
      <c r="AG114" s="169" t="str">
        <f t="shared" si="104"/>
        <v>Alaska</v>
      </c>
      <c r="AH114" s="43">
        <f>SUMIF('UPH-TJ'!$C:$C,'Summary &amp; Capacity'!$AG114,'UPH-TJ'!AU:AU)</f>
        <v>-63.834450420168046</v>
      </c>
      <c r="AI114" s="43">
        <f>SUMIF('UPH-TJ'!$C:$C,'Summary &amp; Capacity'!$AG114,'UPH-TJ'!AV:AV)</f>
        <v>-96.302109243697458</v>
      </c>
      <c r="AJ114" s="43">
        <f>SUMIF('UPH-TJ'!$C:$C,'Summary &amp; Capacity'!$AG114,'UPH-TJ'!AW:AW)</f>
        <v>-67.106043697478967</v>
      </c>
      <c r="AK114" s="43">
        <f>SUMIF('UPH-TJ'!$C:$C,'Summary &amp; Capacity'!$AG114,'UPH-TJ'!AX:AX)</f>
        <v>-25.840336134453775</v>
      </c>
      <c r="AL114" s="43">
        <f>SUMIF('UPH-TJ'!$C:$C,'Summary &amp; Capacity'!$AG114,'UPH-TJ'!AY:AY)</f>
        <v>-25.840336134453775</v>
      </c>
      <c r="AM114" s="43">
        <f>SUMIF('UPH-TJ'!$C:$C,'Summary &amp; Capacity'!$AG114,'UPH-TJ'!AZ:AZ)</f>
        <v>-25.840336134453775</v>
      </c>
      <c r="AN114" s="43">
        <f>SUMIF('UPH-TJ'!$C:$C,'Summary &amp; Capacity'!$AG114,'UPH-TJ'!BA:BA)</f>
        <v>-25.840336134453775</v>
      </c>
      <c r="AO114" s="43">
        <f>SUMIF('UPH-TJ'!$C:$C,'Summary &amp; Capacity'!$AG114,'UPH-TJ'!BB:BB)</f>
        <v>-25.840336134453775</v>
      </c>
      <c r="AP114" s="43">
        <f>SUMIF('UPH-TJ'!$C:$C,'Summary &amp; Capacity'!$AG114,'UPH-TJ'!BC:BC)</f>
        <v>-25.840336134453775</v>
      </c>
      <c r="AQ114" s="43">
        <f>SUMIF('UPH-TJ'!$C:$C,'Summary &amp; Capacity'!$AG114,'UPH-TJ'!BD:BD)</f>
        <v>-25.840336134453775</v>
      </c>
      <c r="AR114" s="43">
        <f>SUMIF('UPH-TJ'!$C:$C,'Summary &amp; Capacity'!$AG114,'UPH-TJ'!BE:BE)</f>
        <v>-25.840336134453775</v>
      </c>
      <c r="AS114" s="43">
        <f>SUMIF('UPH-TJ'!$C:$C,'Summary &amp; Capacity'!$AG114,'UPH-TJ'!BF:BF)</f>
        <v>-25.840336134453775</v>
      </c>
      <c r="AT114" s="81">
        <f t="shared" ref="AT114:AT137" si="108">SUM(AH114:AS114)</f>
        <v>-459.80562857142837</v>
      </c>
      <c r="AU114" s="42">
        <f t="shared" si="106"/>
        <v>0</v>
      </c>
    </row>
    <row r="115" spans="2:47">
      <c r="B115" s="37"/>
      <c r="C115" s="37" t="s">
        <v>7</v>
      </c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85"/>
      <c r="R115" s="37" t="str">
        <f t="shared" si="102"/>
        <v>B1</v>
      </c>
      <c r="S115" s="43">
        <f>SUMIF('UPH-CD'!$C:$C,'Summary &amp; Capacity'!$AG115,'UPH-CD'!AU:AU)</f>
        <v>0</v>
      </c>
      <c r="T115" s="43">
        <f>SUMIF('UPH-CD'!$C:$C,'Summary &amp; Capacity'!$AG115,'UPH-CD'!AV:AV)</f>
        <v>0</v>
      </c>
      <c r="U115" s="43">
        <f>SUMIF('UPH-CD'!$C:$C,'Summary &amp; Capacity'!$AG115,'UPH-CD'!AW:AW)</f>
        <v>0</v>
      </c>
      <c r="V115" s="43">
        <f>SUMIF('UPH-CD'!$C:$C,'Summary &amp; Capacity'!$AG115,'UPH-CD'!AX:AX)</f>
        <v>0</v>
      </c>
      <c r="W115" s="43">
        <f>SUMIF('UPH-CD'!$C:$C,'Summary &amp; Capacity'!$AG115,'UPH-CD'!AY:AY)</f>
        <v>0</v>
      </c>
      <c r="X115" s="43">
        <f>SUMIF('UPH-CD'!$C:$C,'Summary &amp; Capacity'!$AG115,'UPH-CD'!AZ:AZ)</f>
        <v>0</v>
      </c>
      <c r="Y115" s="43">
        <f>SUMIF('UPH-CD'!$C:$C,'Summary &amp; Capacity'!$AG115,'UPH-CD'!BA:BA)</f>
        <v>0</v>
      </c>
      <c r="Z115" s="43">
        <f>SUMIF('UPH-CD'!$C:$C,'Summary &amp; Capacity'!$AG115,'UPH-CD'!BB:BB)</f>
        <v>0</v>
      </c>
      <c r="AA115" s="43">
        <f>SUMIF('UPH-CD'!$C:$C,'Summary &amp; Capacity'!$AG115,'UPH-CD'!BC:BC)</f>
        <v>0</v>
      </c>
      <c r="AB115" s="43">
        <f>SUMIF('UPH-CD'!$C:$C,'Summary &amp; Capacity'!$AG115,'UPH-CD'!BD:BD)</f>
        <v>0</v>
      </c>
      <c r="AC115" s="43">
        <f>SUMIF('UPH-CD'!$C:$C,'Summary &amp; Capacity'!$AG115,'UPH-CD'!BE:BE)</f>
        <v>0</v>
      </c>
      <c r="AD115" s="43">
        <f>SUMIF('UPH-CD'!$C:$C,'Summary &amp; Capacity'!$AG115,'UPH-CD'!BF:BF)</f>
        <v>0</v>
      </c>
      <c r="AE115" s="81">
        <f t="shared" si="107"/>
        <v>0</v>
      </c>
      <c r="AF115" s="306">
        <f t="shared" si="104"/>
        <v>0</v>
      </c>
      <c r="AG115" s="169" t="str">
        <f t="shared" si="104"/>
        <v>B1</v>
      </c>
      <c r="AH115" s="43">
        <f>SUMIF('UPH-TJ'!$C:$C,'Summary &amp; Capacity'!$AG115,'UPH-TJ'!AU:AU)</f>
        <v>0</v>
      </c>
      <c r="AI115" s="43">
        <f>SUMIF('UPH-TJ'!$C:$C,'Summary &amp; Capacity'!$AG115,'UPH-TJ'!AV:AV)</f>
        <v>0</v>
      </c>
      <c r="AJ115" s="43">
        <f>SUMIF('UPH-TJ'!$C:$C,'Summary &amp; Capacity'!$AG115,'UPH-TJ'!AW:AW)</f>
        <v>0</v>
      </c>
      <c r="AK115" s="43">
        <f>SUMIF('UPH-TJ'!$C:$C,'Summary &amp; Capacity'!$AG115,'UPH-TJ'!AX:AX)</f>
        <v>0</v>
      </c>
      <c r="AL115" s="43">
        <f>SUMIF('UPH-TJ'!$C:$C,'Summary &amp; Capacity'!$AG115,'UPH-TJ'!AY:AY)</f>
        <v>0</v>
      </c>
      <c r="AM115" s="43">
        <f>SUMIF('UPH-TJ'!$C:$C,'Summary &amp; Capacity'!$AG115,'UPH-TJ'!AZ:AZ)</f>
        <v>0</v>
      </c>
      <c r="AN115" s="43">
        <f>SUMIF('UPH-TJ'!$C:$C,'Summary &amp; Capacity'!$AG115,'UPH-TJ'!BA:BA)</f>
        <v>0</v>
      </c>
      <c r="AO115" s="43">
        <f>SUMIF('UPH-TJ'!$C:$C,'Summary &amp; Capacity'!$AG115,'UPH-TJ'!BB:BB)</f>
        <v>0</v>
      </c>
      <c r="AP115" s="43">
        <f>SUMIF('UPH-TJ'!$C:$C,'Summary &amp; Capacity'!$AG115,'UPH-TJ'!BC:BC)</f>
        <v>0</v>
      </c>
      <c r="AQ115" s="43">
        <f>SUMIF('UPH-TJ'!$C:$C,'Summary &amp; Capacity'!$AG115,'UPH-TJ'!BD:BD)</f>
        <v>0</v>
      </c>
      <c r="AR115" s="43">
        <f>SUMIF('UPH-TJ'!$C:$C,'Summary &amp; Capacity'!$AG115,'UPH-TJ'!BE:BE)</f>
        <v>0</v>
      </c>
      <c r="AS115" s="43">
        <f>SUMIF('UPH-TJ'!$C:$C,'Summary &amp; Capacity'!$AG115,'UPH-TJ'!BF:BF)</f>
        <v>0</v>
      </c>
      <c r="AT115" s="81">
        <f t="shared" si="108"/>
        <v>0</v>
      </c>
      <c r="AU115" s="42">
        <f t="shared" si="106"/>
        <v>0</v>
      </c>
    </row>
    <row r="116" spans="2:47">
      <c r="B116" s="37"/>
      <c r="C116" s="37" t="s">
        <v>7</v>
      </c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85"/>
      <c r="R116" s="37" t="str">
        <f t="shared" si="102"/>
        <v>B24</v>
      </c>
      <c r="S116" s="43">
        <f>SUMIF('UPH-CD'!$C:$C,'Summary &amp; Capacity'!$AG116,'UPH-CD'!AU:AU)</f>
        <v>0</v>
      </c>
      <c r="T116" s="43">
        <f>SUMIF('UPH-CD'!$C:$C,'Summary &amp; Capacity'!$AG116,'UPH-CD'!AV:AV)</f>
        <v>0</v>
      </c>
      <c r="U116" s="43">
        <f>SUMIF('UPH-CD'!$C:$C,'Summary &amp; Capacity'!$AG116,'UPH-CD'!AW:AW)</f>
        <v>0</v>
      </c>
      <c r="V116" s="43">
        <f>SUMIF('UPH-CD'!$C:$C,'Summary &amp; Capacity'!$AG116,'UPH-CD'!AX:AX)</f>
        <v>0</v>
      </c>
      <c r="W116" s="43">
        <f>SUMIF('UPH-CD'!$C:$C,'Summary &amp; Capacity'!$AG116,'UPH-CD'!AY:AY)</f>
        <v>0</v>
      </c>
      <c r="X116" s="43">
        <f>SUMIF('UPH-CD'!$C:$C,'Summary &amp; Capacity'!$AG116,'UPH-CD'!AZ:AZ)</f>
        <v>0</v>
      </c>
      <c r="Y116" s="43">
        <f>SUMIF('UPH-CD'!$C:$C,'Summary &amp; Capacity'!$AG116,'UPH-CD'!BA:BA)</f>
        <v>0</v>
      </c>
      <c r="Z116" s="43">
        <f>SUMIF('UPH-CD'!$C:$C,'Summary &amp; Capacity'!$AG116,'UPH-CD'!BB:BB)</f>
        <v>0</v>
      </c>
      <c r="AA116" s="43">
        <f>SUMIF('UPH-CD'!$C:$C,'Summary &amp; Capacity'!$AG116,'UPH-CD'!BC:BC)</f>
        <v>0</v>
      </c>
      <c r="AB116" s="43">
        <f>SUMIF('UPH-CD'!$C:$C,'Summary &amp; Capacity'!$AG116,'UPH-CD'!BD:BD)</f>
        <v>0</v>
      </c>
      <c r="AC116" s="43">
        <f>SUMIF('UPH-CD'!$C:$C,'Summary &amp; Capacity'!$AG116,'UPH-CD'!BE:BE)</f>
        <v>0</v>
      </c>
      <c r="AD116" s="43">
        <f>SUMIF('UPH-CD'!$C:$C,'Summary &amp; Capacity'!$AG116,'UPH-CD'!BF:BF)</f>
        <v>0</v>
      </c>
      <c r="AE116" s="81">
        <f t="shared" si="107"/>
        <v>0</v>
      </c>
      <c r="AF116" s="306">
        <f t="shared" si="104"/>
        <v>0</v>
      </c>
      <c r="AG116" s="169" t="str">
        <f t="shared" si="104"/>
        <v>B24</v>
      </c>
      <c r="AH116" s="43">
        <f>SUMIF('UPH-TJ'!$C:$C,'Summary &amp; Capacity'!$AG116,'UPH-TJ'!AU:AU)</f>
        <v>0</v>
      </c>
      <c r="AI116" s="43">
        <f>SUMIF('UPH-TJ'!$C:$C,'Summary &amp; Capacity'!$AG116,'UPH-TJ'!AV:AV)</f>
        <v>0</v>
      </c>
      <c r="AJ116" s="43">
        <f>SUMIF('UPH-TJ'!$C:$C,'Summary &amp; Capacity'!$AG116,'UPH-TJ'!AW:AW)</f>
        <v>0</v>
      </c>
      <c r="AK116" s="43">
        <f>SUMIF('UPH-TJ'!$C:$C,'Summary &amp; Capacity'!$AG116,'UPH-TJ'!AX:AX)</f>
        <v>0</v>
      </c>
      <c r="AL116" s="43">
        <f>SUMIF('UPH-TJ'!$C:$C,'Summary &amp; Capacity'!$AG116,'UPH-TJ'!AY:AY)</f>
        <v>0</v>
      </c>
      <c r="AM116" s="43">
        <f>SUMIF('UPH-TJ'!$C:$C,'Summary &amp; Capacity'!$AG116,'UPH-TJ'!AZ:AZ)</f>
        <v>0</v>
      </c>
      <c r="AN116" s="43">
        <f>SUMIF('UPH-TJ'!$C:$C,'Summary &amp; Capacity'!$AG116,'UPH-TJ'!BA:BA)</f>
        <v>0</v>
      </c>
      <c r="AO116" s="43">
        <f>SUMIF('UPH-TJ'!$C:$C,'Summary &amp; Capacity'!$AG116,'UPH-TJ'!BB:BB)</f>
        <v>0</v>
      </c>
      <c r="AP116" s="43">
        <f>SUMIF('UPH-TJ'!$C:$C,'Summary &amp; Capacity'!$AG116,'UPH-TJ'!BC:BC)</f>
        <v>0</v>
      </c>
      <c r="AQ116" s="43">
        <f>SUMIF('UPH-TJ'!$C:$C,'Summary &amp; Capacity'!$AG116,'UPH-TJ'!BD:BD)</f>
        <v>0</v>
      </c>
      <c r="AR116" s="43">
        <f>SUMIF('UPH-TJ'!$C:$C,'Summary &amp; Capacity'!$AG116,'UPH-TJ'!BE:BE)</f>
        <v>0</v>
      </c>
      <c r="AS116" s="43">
        <f>SUMIF('UPH-TJ'!$C:$C,'Summary &amp; Capacity'!$AG116,'UPH-TJ'!BF:BF)</f>
        <v>0</v>
      </c>
      <c r="AT116" s="81">
        <f t="shared" si="108"/>
        <v>0</v>
      </c>
      <c r="AU116" s="42">
        <f t="shared" si="106"/>
        <v>0</v>
      </c>
    </row>
    <row r="117" spans="2:47">
      <c r="B117" s="37"/>
      <c r="C117" s="37" t="s">
        <v>7</v>
      </c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85"/>
      <c r="R117" s="37" t="str">
        <f t="shared" si="102"/>
        <v>Bahamut</v>
      </c>
      <c r="S117" s="43">
        <f>SUMIF('UPH-CD'!$C:$C,'Summary &amp; Capacity'!$AG117,'UPH-CD'!AU:AU)</f>
        <v>0</v>
      </c>
      <c r="T117" s="43">
        <f>SUMIF('UPH-CD'!$C:$C,'Summary &amp; Capacity'!$AG117,'UPH-CD'!AV:AV)</f>
        <v>0</v>
      </c>
      <c r="U117" s="43">
        <f>SUMIF('UPH-CD'!$C:$C,'Summary &amp; Capacity'!$AG117,'UPH-CD'!AW:AW)</f>
        <v>0</v>
      </c>
      <c r="V117" s="43">
        <f>SUMIF('UPH-CD'!$C:$C,'Summary &amp; Capacity'!$AG117,'UPH-CD'!AX:AX)</f>
        <v>0</v>
      </c>
      <c r="W117" s="43">
        <f>SUMIF('UPH-CD'!$C:$C,'Summary &amp; Capacity'!$AG117,'UPH-CD'!AY:AY)</f>
        <v>0</v>
      </c>
      <c r="X117" s="43">
        <f>SUMIF('UPH-CD'!$C:$C,'Summary &amp; Capacity'!$AG117,'UPH-CD'!AZ:AZ)</f>
        <v>0</v>
      </c>
      <c r="Y117" s="43">
        <f>SUMIF('UPH-CD'!$C:$C,'Summary &amp; Capacity'!$AG117,'UPH-CD'!BA:BA)</f>
        <v>0</v>
      </c>
      <c r="Z117" s="43">
        <f>SUMIF('UPH-CD'!$C:$C,'Summary &amp; Capacity'!$AG117,'UPH-CD'!BB:BB)</f>
        <v>0</v>
      </c>
      <c r="AA117" s="43">
        <f>SUMIF('UPH-CD'!$C:$C,'Summary &amp; Capacity'!$AG117,'UPH-CD'!BC:BC)</f>
        <v>0</v>
      </c>
      <c r="AB117" s="43">
        <f>SUMIF('UPH-CD'!$C:$C,'Summary &amp; Capacity'!$AG117,'UPH-CD'!BD:BD)</f>
        <v>0</v>
      </c>
      <c r="AC117" s="43">
        <f>SUMIF('UPH-CD'!$C:$C,'Summary &amp; Capacity'!$AG117,'UPH-CD'!BE:BE)</f>
        <v>0</v>
      </c>
      <c r="AD117" s="43">
        <f>SUMIF('UPH-CD'!$C:$C,'Summary &amp; Capacity'!$AG117,'UPH-CD'!BF:BF)</f>
        <v>0</v>
      </c>
      <c r="AE117" s="81">
        <f t="shared" si="107"/>
        <v>0</v>
      </c>
      <c r="AF117" s="306">
        <f t="shared" si="104"/>
        <v>0</v>
      </c>
      <c r="AG117" s="169" t="str">
        <f t="shared" si="104"/>
        <v>Bahamut</v>
      </c>
      <c r="AH117" s="43">
        <f>SUMIF('UPH-TJ'!$C:$C,'Summary &amp; Capacity'!$AG117,'UPH-TJ'!AU:AU)</f>
        <v>4.0000000000000002E-4</v>
      </c>
      <c r="AI117" s="43">
        <f>SUMIF('UPH-TJ'!$C:$C,'Summary &amp; Capacity'!$AG117,'UPH-TJ'!AV:AV)</f>
        <v>4.0000000000000002E-4</v>
      </c>
      <c r="AJ117" s="43">
        <f>SUMIF('UPH-TJ'!$C:$C,'Summary &amp; Capacity'!$AG117,'UPH-TJ'!AW:AW)</f>
        <v>4.0000000000000002E-4</v>
      </c>
      <c r="AK117" s="43">
        <f>SUMIF('UPH-TJ'!$C:$C,'Summary &amp; Capacity'!$AG117,'UPH-TJ'!AX:AX)</f>
        <v>0</v>
      </c>
      <c r="AL117" s="43">
        <f>SUMIF('UPH-TJ'!$C:$C,'Summary &amp; Capacity'!$AG117,'UPH-TJ'!AY:AY)</f>
        <v>0</v>
      </c>
      <c r="AM117" s="43">
        <f>SUMIF('UPH-TJ'!$C:$C,'Summary &amp; Capacity'!$AG117,'UPH-TJ'!AZ:AZ)</f>
        <v>0</v>
      </c>
      <c r="AN117" s="43">
        <f>SUMIF('UPH-TJ'!$C:$C,'Summary &amp; Capacity'!$AG117,'UPH-TJ'!BA:BA)</f>
        <v>0</v>
      </c>
      <c r="AO117" s="43">
        <f>SUMIF('UPH-TJ'!$C:$C,'Summary &amp; Capacity'!$AG117,'UPH-TJ'!BB:BB)</f>
        <v>0</v>
      </c>
      <c r="AP117" s="43">
        <f>SUMIF('UPH-TJ'!$C:$C,'Summary &amp; Capacity'!$AG117,'UPH-TJ'!BC:BC)</f>
        <v>0</v>
      </c>
      <c r="AQ117" s="43">
        <f>SUMIF('UPH-TJ'!$C:$C,'Summary &amp; Capacity'!$AG117,'UPH-TJ'!BD:BD)</f>
        <v>10.864760000000002</v>
      </c>
      <c r="AR117" s="43">
        <f>SUMIF('UPH-TJ'!$C:$C,'Summary &amp; Capacity'!$AG117,'UPH-TJ'!BE:BE)</f>
        <v>11.888726666666667</v>
      </c>
      <c r="AS117" s="43">
        <f>SUMIF('UPH-TJ'!$C:$C,'Summary &amp; Capacity'!$AG117,'UPH-TJ'!BF:BF)</f>
        <v>8.1534300000000002</v>
      </c>
      <c r="AT117" s="81">
        <f t="shared" si="108"/>
        <v>30.908116666666672</v>
      </c>
      <c r="AU117" s="42">
        <f t="shared" si="106"/>
        <v>0</v>
      </c>
    </row>
    <row r="118" spans="2:47">
      <c r="B118" s="37"/>
      <c r="C118" s="37" t="s">
        <v>7</v>
      </c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85"/>
      <c r="R118" s="37" t="str">
        <f t="shared" si="102"/>
        <v>C11</v>
      </c>
      <c r="S118" s="43">
        <f>SUMIF('UPH-CD'!$C:$C,'Summary &amp; Capacity'!$AG118,'UPH-CD'!AU:AU)</f>
        <v>0</v>
      </c>
      <c r="T118" s="43">
        <f>SUMIF('UPH-CD'!$C:$C,'Summary &amp; Capacity'!$AG118,'UPH-CD'!AV:AV)</f>
        <v>0</v>
      </c>
      <c r="U118" s="43">
        <f>SUMIF('UPH-CD'!$C:$C,'Summary &amp; Capacity'!$AG118,'UPH-CD'!AW:AW)</f>
        <v>0</v>
      </c>
      <c r="V118" s="43">
        <f>SUMIF('UPH-CD'!$C:$C,'Summary &amp; Capacity'!$AG118,'UPH-CD'!AX:AX)</f>
        <v>0</v>
      </c>
      <c r="W118" s="43">
        <f>SUMIF('UPH-CD'!$C:$C,'Summary &amp; Capacity'!$AG118,'UPH-CD'!AY:AY)</f>
        <v>0</v>
      </c>
      <c r="X118" s="43">
        <f>SUMIF('UPH-CD'!$C:$C,'Summary &amp; Capacity'!$AG118,'UPH-CD'!AZ:AZ)</f>
        <v>0</v>
      </c>
      <c r="Y118" s="43">
        <f>SUMIF('UPH-CD'!$C:$C,'Summary &amp; Capacity'!$AG118,'UPH-CD'!BA:BA)</f>
        <v>0</v>
      </c>
      <c r="Z118" s="43">
        <f>SUMIF('UPH-CD'!$C:$C,'Summary &amp; Capacity'!$AG118,'UPH-CD'!BB:BB)</f>
        <v>0</v>
      </c>
      <c r="AA118" s="43">
        <f>SUMIF('UPH-CD'!$C:$C,'Summary &amp; Capacity'!$AG118,'UPH-CD'!BC:BC)</f>
        <v>0</v>
      </c>
      <c r="AB118" s="43">
        <f>SUMIF('UPH-CD'!$C:$C,'Summary &amp; Capacity'!$AG118,'UPH-CD'!BD:BD)</f>
        <v>0</v>
      </c>
      <c r="AC118" s="43">
        <f>SUMIF('UPH-CD'!$C:$C,'Summary &amp; Capacity'!$AG118,'UPH-CD'!BE:BE)</f>
        <v>0</v>
      </c>
      <c r="AD118" s="43">
        <f>SUMIF('UPH-CD'!$C:$C,'Summary &amp; Capacity'!$AG118,'UPH-CD'!BF:BF)</f>
        <v>0</v>
      </c>
      <c r="AE118" s="81">
        <f t="shared" si="107"/>
        <v>0</v>
      </c>
      <c r="AF118" s="306">
        <f t="shared" si="104"/>
        <v>0</v>
      </c>
      <c r="AG118" s="169" t="str">
        <f t="shared" si="104"/>
        <v>C11</v>
      </c>
      <c r="AH118" s="43">
        <f>SUMIF('UPH-TJ'!$C:$C,'Summary &amp; Capacity'!$AG118,'UPH-TJ'!AU:AU)</f>
        <v>945.42</v>
      </c>
      <c r="AI118" s="43">
        <f>SUMIF('UPH-TJ'!$C:$C,'Summary &amp; Capacity'!$AG118,'UPH-TJ'!AV:AV)</f>
        <v>949.2</v>
      </c>
      <c r="AJ118" s="43">
        <f>SUMIF('UPH-TJ'!$C:$C,'Summary &amp; Capacity'!$AG118,'UPH-TJ'!AW:AW)</f>
        <v>949.2</v>
      </c>
      <c r="AK118" s="43">
        <f>SUMIF('UPH-TJ'!$C:$C,'Summary &amp; Capacity'!$AG118,'UPH-TJ'!AX:AX)</f>
        <v>949.2</v>
      </c>
      <c r="AL118" s="43">
        <f>SUMIF('UPH-TJ'!$C:$C,'Summary &amp; Capacity'!$AG118,'UPH-TJ'!AY:AY)</f>
        <v>949.2</v>
      </c>
      <c r="AM118" s="43">
        <f>SUMIF('UPH-TJ'!$C:$C,'Summary &amp; Capacity'!$AG118,'UPH-TJ'!AZ:AZ)</f>
        <v>949.2</v>
      </c>
      <c r="AN118" s="43">
        <f>SUMIF('UPH-TJ'!$C:$C,'Summary &amp; Capacity'!$AG118,'UPH-TJ'!BA:BA)</f>
        <v>949.2</v>
      </c>
      <c r="AO118" s="43">
        <f>SUMIF('UPH-TJ'!$C:$C,'Summary &amp; Capacity'!$AG118,'UPH-TJ'!BB:BB)</f>
        <v>949.2</v>
      </c>
      <c r="AP118" s="43">
        <f>SUMIF('UPH-TJ'!$C:$C,'Summary &amp; Capacity'!$AG118,'UPH-TJ'!BC:BC)</f>
        <v>949.2</v>
      </c>
      <c r="AQ118" s="43">
        <f>SUMIF('UPH-TJ'!$C:$C,'Summary &amp; Capacity'!$AG118,'UPH-TJ'!BD:BD)</f>
        <v>949.2</v>
      </c>
      <c r="AR118" s="43">
        <f>SUMIF('UPH-TJ'!$C:$C,'Summary &amp; Capacity'!$AG118,'UPH-TJ'!BE:BE)</f>
        <v>949.2</v>
      </c>
      <c r="AS118" s="43">
        <f>SUMIF('UPH-TJ'!$C:$C,'Summary &amp; Capacity'!$AG118,'UPH-TJ'!BF:BF)</f>
        <v>527.4</v>
      </c>
      <c r="AT118" s="81">
        <f t="shared" si="108"/>
        <v>10964.82</v>
      </c>
      <c r="AU118" s="42">
        <f t="shared" si="106"/>
        <v>0</v>
      </c>
    </row>
    <row r="119" spans="2:47">
      <c r="B119" s="37"/>
      <c r="C119" s="37" t="s">
        <v>7</v>
      </c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85"/>
      <c r="R119" s="37" t="str">
        <f t="shared" si="102"/>
        <v>Cortes(2.5)</v>
      </c>
      <c r="S119" s="43">
        <f>SUMIF('UPH-CD'!$C:$C,'Summary &amp; Capacity'!$AG119,'UPH-CD'!AU:AU)</f>
        <v>0</v>
      </c>
      <c r="T119" s="43">
        <f>SUMIF('UPH-CD'!$C:$C,'Summary &amp; Capacity'!$AG119,'UPH-CD'!AV:AV)</f>
        <v>0</v>
      </c>
      <c r="U119" s="43">
        <f>SUMIF('UPH-CD'!$C:$C,'Summary &amp; Capacity'!$AG119,'UPH-CD'!AW:AW)</f>
        <v>0</v>
      </c>
      <c r="V119" s="43">
        <f>SUMIF('UPH-CD'!$C:$C,'Summary &amp; Capacity'!$AG119,'UPH-CD'!AX:AX)</f>
        <v>0</v>
      </c>
      <c r="W119" s="43">
        <f>SUMIF('UPH-CD'!$C:$C,'Summary &amp; Capacity'!$AG119,'UPH-CD'!AY:AY)</f>
        <v>0</v>
      </c>
      <c r="X119" s="43">
        <f>SUMIF('UPH-CD'!$C:$C,'Summary &amp; Capacity'!$AG119,'UPH-CD'!AZ:AZ)</f>
        <v>0</v>
      </c>
      <c r="Y119" s="43">
        <f>SUMIF('UPH-CD'!$C:$C,'Summary &amp; Capacity'!$AG119,'UPH-CD'!BA:BA)</f>
        <v>0</v>
      </c>
      <c r="Z119" s="43">
        <f>SUMIF('UPH-CD'!$C:$C,'Summary &amp; Capacity'!$AG119,'UPH-CD'!BB:BB)</f>
        <v>0</v>
      </c>
      <c r="AA119" s="43">
        <f>SUMIF('UPH-CD'!$C:$C,'Summary &amp; Capacity'!$AG119,'UPH-CD'!BC:BC)</f>
        <v>0</v>
      </c>
      <c r="AB119" s="43">
        <f>SUMIF('UPH-CD'!$C:$C,'Summary &amp; Capacity'!$AG119,'UPH-CD'!BD:BD)</f>
        <v>0</v>
      </c>
      <c r="AC119" s="43">
        <f>SUMIF('UPH-CD'!$C:$C,'Summary &amp; Capacity'!$AG119,'UPH-CD'!BE:BE)</f>
        <v>0</v>
      </c>
      <c r="AD119" s="43">
        <f>SUMIF('UPH-CD'!$C:$C,'Summary &amp; Capacity'!$AG119,'UPH-CD'!BF:BF)</f>
        <v>0</v>
      </c>
      <c r="AE119" s="81">
        <f t="shared" si="107"/>
        <v>0</v>
      </c>
      <c r="AF119" s="306">
        <f t="shared" si="104"/>
        <v>0</v>
      </c>
      <c r="AG119" s="169" t="str">
        <f t="shared" si="104"/>
        <v>Cortes(2.5)</v>
      </c>
      <c r="AH119" s="43">
        <f>SUMIF('UPH-TJ'!$C:$C,'Summary &amp; Capacity'!$AG119,'UPH-TJ'!AU:AU)</f>
        <v>61.292400999999998</v>
      </c>
      <c r="AI119" s="43">
        <f>SUMIF('UPH-TJ'!$C:$C,'Summary &amp; Capacity'!$AG119,'UPH-TJ'!AV:AV)</f>
        <v>61.292400999999998</v>
      </c>
      <c r="AJ119" s="43">
        <f>SUMIF('UPH-TJ'!$C:$C,'Summary &amp; Capacity'!$AG119,'UPH-TJ'!AW:AW)</f>
        <v>61.292400999999998</v>
      </c>
      <c r="AK119" s="43">
        <f>SUMIF('UPH-TJ'!$C:$C,'Summary &amp; Capacity'!$AG119,'UPH-TJ'!AX:AX)</f>
        <v>61.292400999999998</v>
      </c>
      <c r="AL119" s="43">
        <f>SUMIF('UPH-TJ'!$C:$C,'Summary &amp; Capacity'!$AG119,'UPH-TJ'!AY:AY)</f>
        <v>61.292400999999998</v>
      </c>
      <c r="AM119" s="43">
        <f>SUMIF('UPH-TJ'!$C:$C,'Summary &amp; Capacity'!$AG119,'UPH-TJ'!AZ:AZ)</f>
        <v>61.292400999999998</v>
      </c>
      <c r="AN119" s="43">
        <f>SUMIF('UPH-TJ'!$C:$C,'Summary &amp; Capacity'!$AG119,'UPH-TJ'!BA:BA)</f>
        <v>61.292400999999998</v>
      </c>
      <c r="AO119" s="43">
        <f>SUMIF('UPH-TJ'!$C:$C,'Summary &amp; Capacity'!$AG119,'UPH-TJ'!BB:BB)</f>
        <v>61.292400999999998</v>
      </c>
      <c r="AP119" s="43">
        <f>SUMIF('UPH-TJ'!$C:$C,'Summary &amp; Capacity'!$AG119,'UPH-TJ'!BC:BC)</f>
        <v>61.292400999999998</v>
      </c>
      <c r="AQ119" s="43">
        <f>SUMIF('UPH-TJ'!$C:$C,'Summary &amp; Capacity'!$AG119,'UPH-TJ'!BD:BD)</f>
        <v>61.292400999999998</v>
      </c>
      <c r="AR119" s="43">
        <f>SUMIF('UPH-TJ'!$C:$C,'Summary &amp; Capacity'!$AG119,'UPH-TJ'!BE:BE)</f>
        <v>61.292400999999998</v>
      </c>
      <c r="AS119" s="43">
        <f>SUMIF('UPH-TJ'!$C:$C,'Summary &amp; Capacity'!$AG119,'UPH-TJ'!BF:BF)</f>
        <v>61.292400999999998</v>
      </c>
      <c r="AT119" s="81">
        <f t="shared" si="108"/>
        <v>735.50881200000003</v>
      </c>
      <c r="AU119" s="42">
        <f t="shared" si="106"/>
        <v>0</v>
      </c>
    </row>
    <row r="120" spans="2:47">
      <c r="B120" s="37"/>
      <c r="C120" s="37" t="s">
        <v>7</v>
      </c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85"/>
      <c r="R120" s="37" t="str">
        <f t="shared" si="102"/>
        <v>Crestron</v>
      </c>
      <c r="S120" s="43">
        <f>SUMIF('UPH-CD'!$C:$C,'Summary &amp; Capacity'!$AG120,'UPH-CD'!AU:AU)</f>
        <v>0</v>
      </c>
      <c r="T120" s="43">
        <f>SUMIF('UPH-CD'!$C:$C,'Summary &amp; Capacity'!$AG120,'UPH-CD'!AV:AV)</f>
        <v>0</v>
      </c>
      <c r="U120" s="43">
        <f>SUMIF('UPH-CD'!$C:$C,'Summary &amp; Capacity'!$AG120,'UPH-CD'!AW:AW)</f>
        <v>0</v>
      </c>
      <c r="V120" s="43">
        <f>SUMIF('UPH-CD'!$C:$C,'Summary &amp; Capacity'!$AG120,'UPH-CD'!AX:AX)</f>
        <v>0</v>
      </c>
      <c r="W120" s="43">
        <f>SUMIF('UPH-CD'!$C:$C,'Summary &amp; Capacity'!$AG120,'UPH-CD'!AY:AY)</f>
        <v>0</v>
      </c>
      <c r="X120" s="43">
        <f>SUMIF('UPH-CD'!$C:$C,'Summary &amp; Capacity'!$AG120,'UPH-CD'!AZ:AZ)</f>
        <v>0</v>
      </c>
      <c r="Y120" s="43">
        <f>SUMIF('UPH-CD'!$C:$C,'Summary &amp; Capacity'!$AG120,'UPH-CD'!BA:BA)</f>
        <v>0</v>
      </c>
      <c r="Z120" s="43">
        <f>SUMIF('UPH-CD'!$C:$C,'Summary &amp; Capacity'!$AG120,'UPH-CD'!BB:BB)</f>
        <v>0</v>
      </c>
      <c r="AA120" s="43">
        <f>SUMIF('UPH-CD'!$C:$C,'Summary &amp; Capacity'!$AG120,'UPH-CD'!BC:BC)</f>
        <v>0</v>
      </c>
      <c r="AB120" s="43">
        <f>SUMIF('UPH-CD'!$C:$C,'Summary &amp; Capacity'!$AG120,'UPH-CD'!BD:BD)</f>
        <v>0</v>
      </c>
      <c r="AC120" s="43">
        <f>SUMIF('UPH-CD'!$C:$C,'Summary &amp; Capacity'!$AG120,'UPH-CD'!BE:BE)</f>
        <v>0</v>
      </c>
      <c r="AD120" s="43">
        <f>SUMIF('UPH-CD'!$C:$C,'Summary &amp; Capacity'!$AG120,'UPH-CD'!BF:BF)</f>
        <v>0</v>
      </c>
      <c r="AE120" s="81">
        <f t="shared" si="107"/>
        <v>0</v>
      </c>
      <c r="AF120" s="306">
        <f t="shared" si="104"/>
        <v>0</v>
      </c>
      <c r="AG120" s="169" t="str">
        <f t="shared" si="104"/>
        <v>Crestron</v>
      </c>
      <c r="AH120" s="43">
        <f>SUMIF('UPH-TJ'!$C:$C,'Summary &amp; Capacity'!$AG120,'UPH-TJ'!AU:AU)</f>
        <v>0</v>
      </c>
      <c r="AI120" s="43">
        <f>SUMIF('UPH-TJ'!$C:$C,'Summary &amp; Capacity'!$AG120,'UPH-TJ'!AV:AV)</f>
        <v>0</v>
      </c>
      <c r="AJ120" s="43">
        <f>SUMIF('UPH-TJ'!$C:$C,'Summary &amp; Capacity'!$AG120,'UPH-TJ'!AW:AW)</f>
        <v>0</v>
      </c>
      <c r="AK120" s="43">
        <f>SUMIF('UPH-TJ'!$C:$C,'Summary &amp; Capacity'!$AG120,'UPH-TJ'!AX:AX)</f>
        <v>0</v>
      </c>
      <c r="AL120" s="43">
        <f>SUMIF('UPH-TJ'!$C:$C,'Summary &amp; Capacity'!$AG120,'UPH-TJ'!AY:AY)</f>
        <v>0</v>
      </c>
      <c r="AM120" s="43">
        <f>SUMIF('UPH-TJ'!$C:$C,'Summary &amp; Capacity'!$AG120,'UPH-TJ'!AZ:AZ)</f>
        <v>0</v>
      </c>
      <c r="AN120" s="43">
        <f>SUMIF('UPH-TJ'!$C:$C,'Summary &amp; Capacity'!$AG120,'UPH-TJ'!BA:BA)</f>
        <v>0</v>
      </c>
      <c r="AO120" s="43">
        <f>SUMIF('UPH-TJ'!$C:$C,'Summary &amp; Capacity'!$AG120,'UPH-TJ'!BB:BB)</f>
        <v>0</v>
      </c>
      <c r="AP120" s="43">
        <f>SUMIF('UPH-TJ'!$C:$C,'Summary &amp; Capacity'!$AG120,'UPH-TJ'!BC:BC)</f>
        <v>0</v>
      </c>
      <c r="AQ120" s="43">
        <f>SUMIF('UPH-TJ'!$C:$C,'Summary &amp; Capacity'!$AG120,'UPH-TJ'!BD:BD)</f>
        <v>0</v>
      </c>
      <c r="AR120" s="43">
        <f>SUMIF('UPH-TJ'!$C:$C,'Summary &amp; Capacity'!$AG120,'UPH-TJ'!BE:BE)</f>
        <v>0</v>
      </c>
      <c r="AS120" s="43">
        <f>SUMIF('UPH-TJ'!$C:$C,'Summary &amp; Capacity'!$AG120,'UPH-TJ'!BF:BF)</f>
        <v>0</v>
      </c>
      <c r="AT120" s="81">
        <f t="shared" si="108"/>
        <v>0</v>
      </c>
      <c r="AU120" s="42">
        <f t="shared" si="106"/>
        <v>0</v>
      </c>
    </row>
    <row r="121" spans="2:47">
      <c r="B121" s="37"/>
      <c r="C121" s="37" t="s">
        <v>7</v>
      </c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85"/>
      <c r="R121" s="37" t="str">
        <f t="shared" si="102"/>
        <v>F10</v>
      </c>
      <c r="S121" s="43">
        <f>SUMIF('UPH-CD'!$C:$C,'Summary &amp; Capacity'!$AG121,'UPH-CD'!AU:AU)</f>
        <v>0</v>
      </c>
      <c r="T121" s="43">
        <f>SUMIF('UPH-CD'!$C:$C,'Summary &amp; Capacity'!$AG121,'UPH-CD'!AV:AV)</f>
        <v>0</v>
      </c>
      <c r="U121" s="43">
        <f>SUMIF('UPH-CD'!$C:$C,'Summary &amp; Capacity'!$AG121,'UPH-CD'!AW:AW)</f>
        <v>0</v>
      </c>
      <c r="V121" s="43">
        <f>SUMIF('UPH-CD'!$C:$C,'Summary &amp; Capacity'!$AG121,'UPH-CD'!AX:AX)</f>
        <v>0</v>
      </c>
      <c r="W121" s="43">
        <f>SUMIF('UPH-CD'!$C:$C,'Summary &amp; Capacity'!$AG121,'UPH-CD'!AY:AY)</f>
        <v>0</v>
      </c>
      <c r="X121" s="43">
        <f>SUMIF('UPH-CD'!$C:$C,'Summary &amp; Capacity'!$AG121,'UPH-CD'!AZ:AZ)</f>
        <v>0</v>
      </c>
      <c r="Y121" s="43">
        <f>SUMIF('UPH-CD'!$C:$C,'Summary &amp; Capacity'!$AG121,'UPH-CD'!BA:BA)</f>
        <v>0</v>
      </c>
      <c r="Z121" s="43">
        <f>SUMIF('UPH-CD'!$C:$C,'Summary &amp; Capacity'!$AG121,'UPH-CD'!BB:BB)</f>
        <v>0</v>
      </c>
      <c r="AA121" s="43">
        <f>SUMIF('UPH-CD'!$C:$C,'Summary &amp; Capacity'!$AG121,'UPH-CD'!BC:BC)</f>
        <v>0</v>
      </c>
      <c r="AB121" s="43">
        <f>SUMIF('UPH-CD'!$C:$C,'Summary &amp; Capacity'!$AG121,'UPH-CD'!BD:BD)</f>
        <v>0</v>
      </c>
      <c r="AC121" s="43">
        <f>SUMIF('UPH-CD'!$C:$C,'Summary &amp; Capacity'!$AG121,'UPH-CD'!BE:BE)</f>
        <v>0</v>
      </c>
      <c r="AD121" s="43">
        <f>SUMIF('UPH-CD'!$C:$C,'Summary &amp; Capacity'!$AG121,'UPH-CD'!BF:BF)</f>
        <v>0</v>
      </c>
      <c r="AE121" s="81">
        <f t="shared" si="107"/>
        <v>0</v>
      </c>
      <c r="AF121" s="306">
        <f t="shared" si="104"/>
        <v>0</v>
      </c>
      <c r="AG121" s="169" t="str">
        <f t="shared" si="104"/>
        <v>F10</v>
      </c>
      <c r="AH121" s="43">
        <f>SUMIF('UPH-TJ'!$C:$C,'Summary &amp; Capacity'!$AG121,'UPH-TJ'!AU:AU)</f>
        <v>0</v>
      </c>
      <c r="AI121" s="43">
        <f>SUMIF('UPH-TJ'!$C:$C,'Summary &amp; Capacity'!$AG121,'UPH-TJ'!AV:AV)</f>
        <v>0</v>
      </c>
      <c r="AJ121" s="43">
        <f>SUMIF('UPH-TJ'!$C:$C,'Summary &amp; Capacity'!$AG121,'UPH-TJ'!AW:AW)</f>
        <v>0</v>
      </c>
      <c r="AK121" s="43">
        <f>SUMIF('UPH-TJ'!$C:$C,'Summary &amp; Capacity'!$AG121,'UPH-TJ'!AX:AX)</f>
        <v>0</v>
      </c>
      <c r="AL121" s="43">
        <f>SUMIF('UPH-TJ'!$C:$C,'Summary &amp; Capacity'!$AG121,'UPH-TJ'!AY:AY)</f>
        <v>0</v>
      </c>
      <c r="AM121" s="43">
        <f>SUMIF('UPH-TJ'!$C:$C,'Summary &amp; Capacity'!$AG121,'UPH-TJ'!AZ:AZ)</f>
        <v>0</v>
      </c>
      <c r="AN121" s="43">
        <f>SUMIF('UPH-TJ'!$C:$C,'Summary &amp; Capacity'!$AG121,'UPH-TJ'!BA:BA)</f>
        <v>0</v>
      </c>
      <c r="AO121" s="43">
        <f>SUMIF('UPH-TJ'!$C:$C,'Summary &amp; Capacity'!$AG121,'UPH-TJ'!BB:BB)</f>
        <v>0</v>
      </c>
      <c r="AP121" s="43">
        <f>SUMIF('UPH-TJ'!$C:$C,'Summary &amp; Capacity'!$AG121,'UPH-TJ'!BC:BC)</f>
        <v>0</v>
      </c>
      <c r="AQ121" s="43">
        <f>SUMIF('UPH-TJ'!$C:$C,'Summary &amp; Capacity'!$AG121,'UPH-TJ'!BD:BD)</f>
        <v>0</v>
      </c>
      <c r="AR121" s="43">
        <f>SUMIF('UPH-TJ'!$C:$C,'Summary &amp; Capacity'!$AG121,'UPH-TJ'!BE:BE)</f>
        <v>0</v>
      </c>
      <c r="AS121" s="43">
        <f>SUMIF('UPH-TJ'!$C:$C,'Summary &amp; Capacity'!$AG121,'UPH-TJ'!BF:BF)</f>
        <v>0</v>
      </c>
      <c r="AT121" s="81">
        <f t="shared" si="108"/>
        <v>0</v>
      </c>
      <c r="AU121" s="42">
        <f t="shared" si="106"/>
        <v>0</v>
      </c>
    </row>
    <row r="122" spans="2:47">
      <c r="B122" s="37"/>
      <c r="C122" s="37" t="s">
        <v>7</v>
      </c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85"/>
      <c r="R122" s="37" t="str">
        <f t="shared" si="102"/>
        <v xml:space="preserve">F12 </v>
      </c>
      <c r="S122" s="43">
        <f>SUMIF('UPH-CD'!$C:$C,'Summary &amp; Capacity'!$AG122,'UPH-CD'!AU:AU)</f>
        <v>0</v>
      </c>
      <c r="T122" s="43">
        <f>SUMIF('UPH-CD'!$C:$C,'Summary &amp; Capacity'!$AG122,'UPH-CD'!AV:AV)</f>
        <v>0</v>
      </c>
      <c r="U122" s="43">
        <f>SUMIF('UPH-CD'!$C:$C,'Summary &amp; Capacity'!$AG122,'UPH-CD'!AW:AW)</f>
        <v>0</v>
      </c>
      <c r="V122" s="43">
        <f>SUMIF('UPH-CD'!$C:$C,'Summary &amp; Capacity'!$AG122,'UPH-CD'!AX:AX)</f>
        <v>0</v>
      </c>
      <c r="W122" s="43">
        <f>SUMIF('UPH-CD'!$C:$C,'Summary &amp; Capacity'!$AG122,'UPH-CD'!AY:AY)</f>
        <v>0</v>
      </c>
      <c r="X122" s="43">
        <f>SUMIF('UPH-CD'!$C:$C,'Summary &amp; Capacity'!$AG122,'UPH-CD'!AZ:AZ)</f>
        <v>0</v>
      </c>
      <c r="Y122" s="43">
        <f>SUMIF('UPH-CD'!$C:$C,'Summary &amp; Capacity'!$AG122,'UPH-CD'!BA:BA)</f>
        <v>0</v>
      </c>
      <c r="Z122" s="43">
        <f>SUMIF('UPH-CD'!$C:$C,'Summary &amp; Capacity'!$AG122,'UPH-CD'!BB:BB)</f>
        <v>0</v>
      </c>
      <c r="AA122" s="43">
        <f>SUMIF('UPH-CD'!$C:$C,'Summary &amp; Capacity'!$AG122,'UPH-CD'!BC:BC)</f>
        <v>0</v>
      </c>
      <c r="AB122" s="43">
        <f>SUMIF('UPH-CD'!$C:$C,'Summary &amp; Capacity'!$AG122,'UPH-CD'!BD:BD)</f>
        <v>0</v>
      </c>
      <c r="AC122" s="43">
        <f>SUMIF('UPH-CD'!$C:$C,'Summary &amp; Capacity'!$AG122,'UPH-CD'!BE:BE)</f>
        <v>0</v>
      </c>
      <c r="AD122" s="43">
        <f>SUMIF('UPH-CD'!$C:$C,'Summary &amp; Capacity'!$AG122,'UPH-CD'!BF:BF)</f>
        <v>0</v>
      </c>
      <c r="AE122" s="81">
        <f t="shared" si="107"/>
        <v>0</v>
      </c>
      <c r="AF122" s="306">
        <f t="shared" si="104"/>
        <v>0</v>
      </c>
      <c r="AG122" s="169" t="str">
        <f t="shared" si="104"/>
        <v xml:space="preserve">F12 </v>
      </c>
      <c r="AH122" s="43">
        <f>SUMIF('UPH-TJ'!$C:$C,'Summary &amp; Capacity'!$AG122,'UPH-TJ'!AU:AU)</f>
        <v>0</v>
      </c>
      <c r="AI122" s="43">
        <f>SUMIF('UPH-TJ'!$C:$C,'Summary &amp; Capacity'!$AG122,'UPH-TJ'!AV:AV)</f>
        <v>0</v>
      </c>
      <c r="AJ122" s="43">
        <f>SUMIF('UPH-TJ'!$C:$C,'Summary &amp; Capacity'!$AG122,'UPH-TJ'!AW:AW)</f>
        <v>0</v>
      </c>
      <c r="AK122" s="43">
        <f>SUMIF('UPH-TJ'!$C:$C,'Summary &amp; Capacity'!$AG122,'UPH-TJ'!AX:AX)</f>
        <v>1234.5545431578948</v>
      </c>
      <c r="AL122" s="43">
        <f>SUMIF('UPH-TJ'!$C:$C,'Summary &amp; Capacity'!$AG122,'UPH-TJ'!AY:AY)</f>
        <v>1234.5545431578948</v>
      </c>
      <c r="AM122" s="43">
        <f>SUMIF('UPH-TJ'!$C:$C,'Summary &amp; Capacity'!$AG122,'UPH-TJ'!AZ:AZ)</f>
        <v>1234.5545431578948</v>
      </c>
      <c r="AN122" s="43">
        <f>SUMIF('UPH-TJ'!$C:$C,'Summary &amp; Capacity'!$AG122,'UPH-TJ'!BA:BA)</f>
        <v>1234.5545431578948</v>
      </c>
      <c r="AO122" s="43">
        <f>SUMIF('UPH-TJ'!$C:$C,'Summary &amp; Capacity'!$AG122,'UPH-TJ'!BB:BB)</f>
        <v>1234.5545431578948</v>
      </c>
      <c r="AP122" s="43">
        <f>SUMIF('UPH-TJ'!$C:$C,'Summary &amp; Capacity'!$AG122,'UPH-TJ'!BC:BC)</f>
        <v>1234.5545431578948</v>
      </c>
      <c r="AQ122" s="43">
        <f>SUMIF('UPH-TJ'!$C:$C,'Summary &amp; Capacity'!$AG122,'UPH-TJ'!BD:BD)</f>
        <v>1234.5545431578948</v>
      </c>
      <c r="AR122" s="43">
        <f>SUMIF('UPH-TJ'!$C:$C,'Summary &amp; Capacity'!$AG122,'UPH-TJ'!BE:BE)</f>
        <v>1234.5545431578948</v>
      </c>
      <c r="AS122" s="43">
        <f>SUMIF('UPH-TJ'!$C:$C,'Summary &amp; Capacity'!$AG122,'UPH-TJ'!BF:BF)</f>
        <v>740.73272589473686</v>
      </c>
      <c r="AT122" s="81">
        <f t="shared" si="108"/>
        <v>10617.169071157896</v>
      </c>
      <c r="AU122" s="42">
        <f t="shared" si="106"/>
        <v>0</v>
      </c>
    </row>
    <row r="123" spans="2:47">
      <c r="B123" s="37"/>
      <c r="C123" s="37" t="s">
        <v>7</v>
      </c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85"/>
      <c r="R123" s="37" t="str">
        <f t="shared" si="102"/>
        <v>F7</v>
      </c>
      <c r="S123" s="43">
        <f>SUMIF('UPH-CD'!$C:$C,'Summary &amp; Capacity'!$AG123,'UPH-CD'!AU:AU)</f>
        <v>0</v>
      </c>
      <c r="T123" s="43">
        <f>SUMIF('UPH-CD'!$C:$C,'Summary &amp; Capacity'!$AG123,'UPH-CD'!AV:AV)</f>
        <v>0</v>
      </c>
      <c r="U123" s="43">
        <f>SUMIF('UPH-CD'!$C:$C,'Summary &amp; Capacity'!$AG123,'UPH-CD'!AW:AW)</f>
        <v>0</v>
      </c>
      <c r="V123" s="43">
        <f>SUMIF('UPH-CD'!$C:$C,'Summary &amp; Capacity'!$AG123,'UPH-CD'!AX:AX)</f>
        <v>0</v>
      </c>
      <c r="W123" s="43">
        <f>SUMIF('UPH-CD'!$C:$C,'Summary &amp; Capacity'!$AG123,'UPH-CD'!AY:AY)</f>
        <v>0</v>
      </c>
      <c r="X123" s="43">
        <f>SUMIF('UPH-CD'!$C:$C,'Summary &amp; Capacity'!$AG123,'UPH-CD'!AZ:AZ)</f>
        <v>0</v>
      </c>
      <c r="Y123" s="43">
        <f>SUMIF('UPH-CD'!$C:$C,'Summary &amp; Capacity'!$AG123,'UPH-CD'!BA:BA)</f>
        <v>0</v>
      </c>
      <c r="Z123" s="43">
        <f>SUMIF('UPH-CD'!$C:$C,'Summary &amp; Capacity'!$AG123,'UPH-CD'!BB:BB)</f>
        <v>0</v>
      </c>
      <c r="AA123" s="43">
        <f>SUMIF('UPH-CD'!$C:$C,'Summary &amp; Capacity'!$AG123,'UPH-CD'!BC:BC)</f>
        <v>0</v>
      </c>
      <c r="AB123" s="43">
        <f>SUMIF('UPH-CD'!$C:$C,'Summary &amp; Capacity'!$AG123,'UPH-CD'!BD:BD)</f>
        <v>0</v>
      </c>
      <c r="AC123" s="43">
        <f>SUMIF('UPH-CD'!$C:$C,'Summary &amp; Capacity'!$AG123,'UPH-CD'!BE:BE)</f>
        <v>0</v>
      </c>
      <c r="AD123" s="43">
        <f>SUMIF('UPH-CD'!$C:$C,'Summary &amp; Capacity'!$AG123,'UPH-CD'!BF:BF)</f>
        <v>0</v>
      </c>
      <c r="AE123" s="81">
        <f t="shared" si="107"/>
        <v>0</v>
      </c>
      <c r="AF123" s="306">
        <f t="shared" si="104"/>
        <v>0</v>
      </c>
      <c r="AG123" s="169" t="str">
        <f t="shared" si="104"/>
        <v>F7</v>
      </c>
      <c r="AH123" s="43">
        <f>SUMIF('UPH-TJ'!$C:$C,'Summary &amp; Capacity'!$AG123,'UPH-TJ'!AU:AU)</f>
        <v>54.4</v>
      </c>
      <c r="AI123" s="43">
        <f>SUMIF('UPH-TJ'!$C:$C,'Summary &amp; Capacity'!$AG123,'UPH-TJ'!AV:AV)</f>
        <v>54.4</v>
      </c>
      <c r="AJ123" s="43">
        <f>SUMIF('UPH-TJ'!$C:$C,'Summary &amp; Capacity'!$AG123,'UPH-TJ'!AW:AW)</f>
        <v>54.4</v>
      </c>
      <c r="AK123" s="43">
        <f>SUMIF('UPH-TJ'!$C:$C,'Summary &amp; Capacity'!$AG123,'UPH-TJ'!AX:AX)</f>
        <v>54.4</v>
      </c>
      <c r="AL123" s="43">
        <f>SUMIF('UPH-TJ'!$C:$C,'Summary &amp; Capacity'!$AG123,'UPH-TJ'!AY:AY)</f>
        <v>54.4</v>
      </c>
      <c r="AM123" s="43">
        <f>SUMIF('UPH-TJ'!$C:$C,'Summary &amp; Capacity'!$AG123,'UPH-TJ'!AZ:AZ)</f>
        <v>54.4</v>
      </c>
      <c r="AN123" s="43">
        <f>SUMIF('UPH-TJ'!$C:$C,'Summary &amp; Capacity'!$AG123,'UPH-TJ'!BA:BA)</f>
        <v>54.4</v>
      </c>
      <c r="AO123" s="43">
        <f>SUMIF('UPH-TJ'!$C:$C,'Summary &amp; Capacity'!$AG123,'UPH-TJ'!BB:BB)</f>
        <v>54.4</v>
      </c>
      <c r="AP123" s="43">
        <f>SUMIF('UPH-TJ'!$C:$C,'Summary &amp; Capacity'!$AG123,'UPH-TJ'!BC:BC)</f>
        <v>54.4</v>
      </c>
      <c r="AQ123" s="43">
        <f>SUMIF('UPH-TJ'!$C:$C,'Summary &amp; Capacity'!$AG123,'UPH-TJ'!BD:BD)</f>
        <v>54.4</v>
      </c>
      <c r="AR123" s="43">
        <f>SUMIF('UPH-TJ'!$C:$C,'Summary &amp; Capacity'!$AG123,'UPH-TJ'!BE:BE)</f>
        <v>54.4</v>
      </c>
      <c r="AS123" s="43">
        <f>SUMIF('UPH-TJ'!$C:$C,'Summary &amp; Capacity'!$AG123,'UPH-TJ'!BF:BF)</f>
        <v>27.4</v>
      </c>
      <c r="AT123" s="81">
        <f t="shared" si="108"/>
        <v>625.79999999999984</v>
      </c>
      <c r="AU123" s="42">
        <f t="shared" si="106"/>
        <v>0</v>
      </c>
    </row>
    <row r="124" spans="2:47">
      <c r="B124" s="37"/>
      <c r="C124" s="37" t="s">
        <v>7</v>
      </c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85"/>
      <c r="R124" s="37" t="str">
        <f t="shared" si="102"/>
        <v>F9</v>
      </c>
      <c r="S124" s="43">
        <f>SUMIF('UPH-CD'!$C:$C,'Summary &amp; Capacity'!$AG124,'UPH-CD'!AU:AU)</f>
        <v>0</v>
      </c>
      <c r="T124" s="43">
        <f>SUMIF('UPH-CD'!$C:$C,'Summary &amp; Capacity'!$AG124,'UPH-CD'!AV:AV)</f>
        <v>0</v>
      </c>
      <c r="U124" s="43">
        <f>SUMIF('UPH-CD'!$C:$C,'Summary &amp; Capacity'!$AG124,'UPH-CD'!AW:AW)</f>
        <v>0</v>
      </c>
      <c r="V124" s="43">
        <f>SUMIF('UPH-CD'!$C:$C,'Summary &amp; Capacity'!$AG124,'UPH-CD'!AX:AX)</f>
        <v>0</v>
      </c>
      <c r="W124" s="43">
        <f>SUMIF('UPH-CD'!$C:$C,'Summary &amp; Capacity'!$AG124,'UPH-CD'!AY:AY)</f>
        <v>0</v>
      </c>
      <c r="X124" s="43">
        <f>SUMIF('UPH-CD'!$C:$C,'Summary &amp; Capacity'!$AG124,'UPH-CD'!AZ:AZ)</f>
        <v>0</v>
      </c>
      <c r="Y124" s="43">
        <f>SUMIF('UPH-CD'!$C:$C,'Summary &amp; Capacity'!$AG124,'UPH-CD'!BA:BA)</f>
        <v>0</v>
      </c>
      <c r="Z124" s="43">
        <f>SUMIF('UPH-CD'!$C:$C,'Summary &amp; Capacity'!$AG124,'UPH-CD'!BB:BB)</f>
        <v>0</v>
      </c>
      <c r="AA124" s="43">
        <f>SUMIF('UPH-CD'!$C:$C,'Summary &amp; Capacity'!$AG124,'UPH-CD'!BC:BC)</f>
        <v>0</v>
      </c>
      <c r="AB124" s="43">
        <f>SUMIF('UPH-CD'!$C:$C,'Summary &amp; Capacity'!$AG124,'UPH-CD'!BD:BD)</f>
        <v>0</v>
      </c>
      <c r="AC124" s="43">
        <f>SUMIF('UPH-CD'!$C:$C,'Summary &amp; Capacity'!$AG124,'UPH-CD'!BE:BE)</f>
        <v>0</v>
      </c>
      <c r="AD124" s="43">
        <f>SUMIF('UPH-CD'!$C:$C,'Summary &amp; Capacity'!$AG124,'UPH-CD'!BF:BF)</f>
        <v>0</v>
      </c>
      <c r="AE124" s="81">
        <f t="shared" si="107"/>
        <v>0</v>
      </c>
      <c r="AF124" s="306">
        <f t="shared" si="104"/>
        <v>0</v>
      </c>
      <c r="AG124" s="169" t="str">
        <f t="shared" si="104"/>
        <v>F9</v>
      </c>
      <c r="AH124" s="43">
        <f>SUMIF('UPH-TJ'!$C:$C,'Summary &amp; Capacity'!$AG124,'UPH-TJ'!AU:AU)</f>
        <v>317.36842105263156</v>
      </c>
      <c r="AI124" s="43">
        <f>SUMIF('UPH-TJ'!$C:$C,'Summary &amp; Capacity'!$AG124,'UPH-TJ'!AV:AV)</f>
        <v>317.36842105263156</v>
      </c>
      <c r="AJ124" s="43">
        <f>SUMIF('UPH-TJ'!$C:$C,'Summary &amp; Capacity'!$AG124,'UPH-TJ'!AW:AW)</f>
        <v>317.36842105263156</v>
      </c>
      <c r="AK124" s="43">
        <f>SUMIF('UPH-TJ'!$C:$C,'Summary &amp; Capacity'!$AG124,'UPH-TJ'!AX:AX)</f>
        <v>317.36842105263156</v>
      </c>
      <c r="AL124" s="43">
        <f>SUMIF('UPH-TJ'!$C:$C,'Summary &amp; Capacity'!$AG124,'UPH-TJ'!AY:AY)</f>
        <v>317.36842105263156</v>
      </c>
      <c r="AM124" s="43">
        <f>SUMIF('UPH-TJ'!$C:$C,'Summary &amp; Capacity'!$AG124,'UPH-TJ'!AZ:AZ)</f>
        <v>317.36842105263156</v>
      </c>
      <c r="AN124" s="43">
        <f>SUMIF('UPH-TJ'!$C:$C,'Summary &amp; Capacity'!$AG124,'UPH-TJ'!BA:BA)</f>
        <v>317.36842105263156</v>
      </c>
      <c r="AO124" s="43">
        <f>SUMIF('UPH-TJ'!$C:$C,'Summary &amp; Capacity'!$AG124,'UPH-TJ'!BB:BB)</f>
        <v>317.36842105263156</v>
      </c>
      <c r="AP124" s="43">
        <f>SUMIF('UPH-TJ'!$C:$C,'Summary &amp; Capacity'!$AG124,'UPH-TJ'!BC:BC)</f>
        <v>317.36842105263156</v>
      </c>
      <c r="AQ124" s="43">
        <f>SUMIF('UPH-TJ'!$C:$C,'Summary &amp; Capacity'!$AG124,'UPH-TJ'!BD:BD)</f>
        <v>317.36842105263156</v>
      </c>
      <c r="AR124" s="43">
        <f>SUMIF('UPH-TJ'!$C:$C,'Summary &amp; Capacity'!$AG124,'UPH-TJ'!BE:BE)</f>
        <v>317.36842105263156</v>
      </c>
      <c r="AS124" s="43">
        <f>SUMIF('UPH-TJ'!$C:$C,'Summary &amp; Capacity'!$AG124,'UPH-TJ'!BF:BF)</f>
        <v>176.31578947368422</v>
      </c>
      <c r="AT124" s="81">
        <f t="shared" si="108"/>
        <v>3667.3684210526321</v>
      </c>
      <c r="AU124" s="42">
        <f t="shared" si="106"/>
        <v>0</v>
      </c>
    </row>
    <row r="125" spans="2:47">
      <c r="B125" s="37"/>
      <c r="C125" s="37" t="s">
        <v>7</v>
      </c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85"/>
      <c r="R125" s="37" t="str">
        <f t="shared" si="102"/>
        <v>Griffin</v>
      </c>
      <c r="S125" s="43">
        <f>SUMIF('UPH-CD'!$C:$C,'Summary &amp; Capacity'!$AG125,'UPH-CD'!AU:AU)</f>
        <v>0</v>
      </c>
      <c r="T125" s="43">
        <f>SUMIF('UPH-CD'!$C:$C,'Summary &amp; Capacity'!$AG125,'UPH-CD'!AV:AV)</f>
        <v>0</v>
      </c>
      <c r="U125" s="43">
        <f>SUMIF('UPH-CD'!$C:$C,'Summary &amp; Capacity'!$AG125,'UPH-CD'!AW:AW)</f>
        <v>0</v>
      </c>
      <c r="V125" s="43">
        <f>SUMIF('UPH-CD'!$C:$C,'Summary &amp; Capacity'!$AG125,'UPH-CD'!AX:AX)</f>
        <v>0</v>
      </c>
      <c r="W125" s="43">
        <f>SUMIF('UPH-CD'!$C:$C,'Summary &amp; Capacity'!$AG125,'UPH-CD'!AY:AY)</f>
        <v>0</v>
      </c>
      <c r="X125" s="43">
        <f>SUMIF('UPH-CD'!$C:$C,'Summary &amp; Capacity'!$AG125,'UPH-CD'!AZ:AZ)</f>
        <v>0</v>
      </c>
      <c r="Y125" s="43">
        <f>SUMIF('UPH-CD'!$C:$C,'Summary &amp; Capacity'!$AG125,'UPH-CD'!BA:BA)</f>
        <v>0</v>
      </c>
      <c r="Z125" s="43">
        <f>SUMIF('UPH-CD'!$C:$C,'Summary &amp; Capacity'!$AG125,'UPH-CD'!BB:BB)</f>
        <v>0</v>
      </c>
      <c r="AA125" s="43">
        <f>SUMIF('UPH-CD'!$C:$C,'Summary &amp; Capacity'!$AG125,'UPH-CD'!BC:BC)</f>
        <v>0</v>
      </c>
      <c r="AB125" s="43">
        <f>SUMIF('UPH-CD'!$C:$C,'Summary &amp; Capacity'!$AG125,'UPH-CD'!BD:BD)</f>
        <v>0</v>
      </c>
      <c r="AC125" s="43">
        <f>SUMIF('UPH-CD'!$C:$C,'Summary &amp; Capacity'!$AG125,'UPH-CD'!BE:BE)</f>
        <v>0</v>
      </c>
      <c r="AD125" s="43">
        <f>SUMIF('UPH-CD'!$C:$C,'Summary &amp; Capacity'!$AG125,'UPH-CD'!BF:BF)</f>
        <v>0</v>
      </c>
      <c r="AE125" s="81">
        <f t="shared" si="107"/>
        <v>0</v>
      </c>
      <c r="AF125" s="306">
        <f t="shared" si="104"/>
        <v>0</v>
      </c>
      <c r="AG125" s="169" t="str">
        <f t="shared" si="104"/>
        <v>Griffin</v>
      </c>
      <c r="AH125" s="43">
        <f>SUMIF('UPH-TJ'!$C:$C,'Summary &amp; Capacity'!$AG125,'UPH-TJ'!AU:AU)</f>
        <v>0</v>
      </c>
      <c r="AI125" s="43">
        <f>SUMIF('UPH-TJ'!$C:$C,'Summary &amp; Capacity'!$AG125,'UPH-TJ'!AV:AV)</f>
        <v>0</v>
      </c>
      <c r="AJ125" s="43">
        <f>SUMIF('UPH-TJ'!$C:$C,'Summary &amp; Capacity'!$AG125,'UPH-TJ'!AW:AW)</f>
        <v>0</v>
      </c>
      <c r="AK125" s="43">
        <f>SUMIF('UPH-TJ'!$C:$C,'Summary &amp; Capacity'!$AG125,'UPH-TJ'!AX:AX)</f>
        <v>0</v>
      </c>
      <c r="AL125" s="43">
        <f>SUMIF('UPH-TJ'!$C:$C,'Summary &amp; Capacity'!$AG125,'UPH-TJ'!AY:AY)</f>
        <v>0</v>
      </c>
      <c r="AM125" s="43">
        <f>SUMIF('UPH-TJ'!$C:$C,'Summary &amp; Capacity'!$AG125,'UPH-TJ'!AZ:AZ)</f>
        <v>0</v>
      </c>
      <c r="AN125" s="43">
        <f>SUMIF('UPH-TJ'!$C:$C,'Summary &amp; Capacity'!$AG125,'UPH-TJ'!BA:BA)</f>
        <v>0</v>
      </c>
      <c r="AO125" s="43">
        <f>SUMIF('UPH-TJ'!$C:$C,'Summary &amp; Capacity'!$AG125,'UPH-TJ'!BB:BB)</f>
        <v>0</v>
      </c>
      <c r="AP125" s="43">
        <f>SUMIF('UPH-TJ'!$C:$C,'Summary &amp; Capacity'!$AG125,'UPH-TJ'!BC:BC)</f>
        <v>0</v>
      </c>
      <c r="AQ125" s="43">
        <f>SUMIF('UPH-TJ'!$C:$C,'Summary &amp; Capacity'!$AG125,'UPH-TJ'!BD:BD)</f>
        <v>46.437600000000003</v>
      </c>
      <c r="AR125" s="43">
        <f>SUMIF('UPH-TJ'!$C:$C,'Summary &amp; Capacity'!$AG125,'UPH-TJ'!BE:BE)</f>
        <v>42.876533333333334</v>
      </c>
      <c r="AS125" s="43">
        <f>SUMIF('UPH-TJ'!$C:$C,'Summary &amp; Capacity'!$AG125,'UPH-TJ'!BF:BF)</f>
        <v>26.709466666666671</v>
      </c>
      <c r="AT125" s="81">
        <f t="shared" si="108"/>
        <v>116.0236</v>
      </c>
      <c r="AU125" s="42">
        <f t="shared" si="106"/>
        <v>0</v>
      </c>
    </row>
    <row r="126" spans="2:47">
      <c r="B126" s="37"/>
      <c r="C126" s="37" t="s">
        <v>7</v>
      </c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85"/>
      <c r="R126" s="37" t="str">
        <f t="shared" si="102"/>
        <v>Ingenico</v>
      </c>
      <c r="S126" s="43">
        <f>SUMIF('UPH-CD'!$C:$C,'Summary &amp; Capacity'!$AG126,'UPH-CD'!AU:AU)</f>
        <v>0</v>
      </c>
      <c r="T126" s="43">
        <f>SUMIF('UPH-CD'!$C:$C,'Summary &amp; Capacity'!$AG126,'UPH-CD'!AV:AV)</f>
        <v>0</v>
      </c>
      <c r="U126" s="43">
        <f>SUMIF('UPH-CD'!$C:$C,'Summary &amp; Capacity'!$AG126,'UPH-CD'!AW:AW)</f>
        <v>0</v>
      </c>
      <c r="V126" s="43">
        <f>SUMIF('UPH-CD'!$C:$C,'Summary &amp; Capacity'!$AG126,'UPH-CD'!AX:AX)</f>
        <v>0</v>
      </c>
      <c r="W126" s="43">
        <f>SUMIF('UPH-CD'!$C:$C,'Summary &amp; Capacity'!$AG126,'UPH-CD'!AY:AY)</f>
        <v>0</v>
      </c>
      <c r="X126" s="43">
        <f>SUMIF('UPH-CD'!$C:$C,'Summary &amp; Capacity'!$AG126,'UPH-CD'!AZ:AZ)</f>
        <v>0</v>
      </c>
      <c r="Y126" s="43">
        <f>SUMIF('UPH-CD'!$C:$C,'Summary &amp; Capacity'!$AG126,'UPH-CD'!BA:BA)</f>
        <v>0</v>
      </c>
      <c r="Z126" s="43">
        <f>SUMIF('UPH-CD'!$C:$C,'Summary &amp; Capacity'!$AG126,'UPH-CD'!BB:BB)</f>
        <v>0</v>
      </c>
      <c r="AA126" s="43">
        <f>SUMIF('UPH-CD'!$C:$C,'Summary &amp; Capacity'!$AG126,'UPH-CD'!BC:BC)</f>
        <v>0</v>
      </c>
      <c r="AB126" s="43">
        <f>SUMIF('UPH-CD'!$C:$C,'Summary &amp; Capacity'!$AG126,'UPH-CD'!BD:BD)</f>
        <v>0</v>
      </c>
      <c r="AC126" s="43">
        <f>SUMIF('UPH-CD'!$C:$C,'Summary &amp; Capacity'!$AG126,'UPH-CD'!BE:BE)</f>
        <v>0</v>
      </c>
      <c r="AD126" s="43">
        <f>SUMIF('UPH-CD'!$C:$C,'Summary &amp; Capacity'!$AG126,'UPH-CD'!BF:BF)</f>
        <v>0</v>
      </c>
      <c r="AE126" s="81">
        <f t="shared" si="107"/>
        <v>0</v>
      </c>
      <c r="AF126" s="306">
        <f t="shared" si="104"/>
        <v>0</v>
      </c>
      <c r="AG126" s="169" t="str">
        <f t="shared" si="104"/>
        <v>Ingenico</v>
      </c>
      <c r="AH126" s="43">
        <f>SUMIF('UPH-TJ'!$C:$C,'Summary &amp; Capacity'!$AG126,'UPH-TJ'!AU:AU)</f>
        <v>1.5</v>
      </c>
      <c r="AI126" s="43">
        <f>SUMIF('UPH-TJ'!$C:$C,'Summary &amp; Capacity'!$AG126,'UPH-TJ'!AV:AV)</f>
        <v>1.5</v>
      </c>
      <c r="AJ126" s="43">
        <f>SUMIF('UPH-TJ'!$C:$C,'Summary &amp; Capacity'!$AG126,'UPH-TJ'!AW:AW)</f>
        <v>1.5</v>
      </c>
      <c r="AK126" s="43">
        <f>SUMIF('UPH-TJ'!$C:$C,'Summary &amp; Capacity'!$AG126,'UPH-TJ'!AX:AX)</f>
        <v>1.5</v>
      </c>
      <c r="AL126" s="43">
        <f>SUMIF('UPH-TJ'!$C:$C,'Summary &amp; Capacity'!$AG126,'UPH-TJ'!AY:AY)</f>
        <v>1.5</v>
      </c>
      <c r="AM126" s="43">
        <f>SUMIF('UPH-TJ'!$C:$C,'Summary &amp; Capacity'!$AG126,'UPH-TJ'!AZ:AZ)</f>
        <v>1.5</v>
      </c>
      <c r="AN126" s="43">
        <f>SUMIF('UPH-TJ'!$C:$C,'Summary &amp; Capacity'!$AG126,'UPH-TJ'!BA:BA)</f>
        <v>1.5</v>
      </c>
      <c r="AO126" s="43">
        <f>SUMIF('UPH-TJ'!$C:$C,'Summary &amp; Capacity'!$AG126,'UPH-TJ'!BB:BB)</f>
        <v>1.5</v>
      </c>
      <c r="AP126" s="43">
        <f>SUMIF('UPH-TJ'!$C:$C,'Summary &amp; Capacity'!$AG126,'UPH-TJ'!BC:BC)</f>
        <v>1.5</v>
      </c>
      <c r="AQ126" s="43">
        <f>SUMIF('UPH-TJ'!$C:$C,'Summary &amp; Capacity'!$AG126,'UPH-TJ'!BD:BD)</f>
        <v>1.5</v>
      </c>
      <c r="AR126" s="43">
        <f>SUMIF('UPH-TJ'!$C:$C,'Summary &amp; Capacity'!$AG126,'UPH-TJ'!BE:BE)</f>
        <v>1.5</v>
      </c>
      <c r="AS126" s="43">
        <f>SUMIF('UPH-TJ'!$C:$C,'Summary &amp; Capacity'!$AG126,'UPH-TJ'!BF:BF)</f>
        <v>1.5</v>
      </c>
      <c r="AT126" s="81">
        <f t="shared" si="108"/>
        <v>18</v>
      </c>
      <c r="AU126" s="42">
        <f t="shared" si="106"/>
        <v>0</v>
      </c>
    </row>
    <row r="127" spans="2:47">
      <c r="B127" s="37"/>
      <c r="C127" s="37" t="s">
        <v>7</v>
      </c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85"/>
      <c r="R127" s="37" t="str">
        <f t="shared" si="102"/>
        <v>Lifescan</v>
      </c>
      <c r="S127" s="43">
        <f>SUMIF('UPH-CD'!$C:$C,'Summary &amp; Capacity'!$AG127,'UPH-CD'!AU:AU)</f>
        <v>0</v>
      </c>
      <c r="T127" s="43">
        <f>SUMIF('UPH-CD'!$C:$C,'Summary &amp; Capacity'!$AG127,'UPH-CD'!AV:AV)</f>
        <v>0</v>
      </c>
      <c r="U127" s="43">
        <f>SUMIF('UPH-CD'!$C:$C,'Summary &amp; Capacity'!$AG127,'UPH-CD'!AW:AW)</f>
        <v>0</v>
      </c>
      <c r="V127" s="43">
        <f>SUMIF('UPH-CD'!$C:$C,'Summary &amp; Capacity'!$AG127,'UPH-CD'!AX:AX)</f>
        <v>0</v>
      </c>
      <c r="W127" s="43">
        <f>SUMIF('UPH-CD'!$C:$C,'Summary &amp; Capacity'!$AG127,'UPH-CD'!AY:AY)</f>
        <v>0</v>
      </c>
      <c r="X127" s="43">
        <f>SUMIF('UPH-CD'!$C:$C,'Summary &amp; Capacity'!$AG127,'UPH-CD'!AZ:AZ)</f>
        <v>0</v>
      </c>
      <c r="Y127" s="43">
        <f>SUMIF('UPH-CD'!$C:$C,'Summary &amp; Capacity'!$AG127,'UPH-CD'!BA:BA)</f>
        <v>0</v>
      </c>
      <c r="Z127" s="43">
        <f>SUMIF('UPH-CD'!$C:$C,'Summary &amp; Capacity'!$AG127,'UPH-CD'!BB:BB)</f>
        <v>0</v>
      </c>
      <c r="AA127" s="43">
        <f>SUMIF('UPH-CD'!$C:$C,'Summary &amp; Capacity'!$AG127,'UPH-CD'!BC:BC)</f>
        <v>0</v>
      </c>
      <c r="AB127" s="43">
        <f>SUMIF('UPH-CD'!$C:$C,'Summary &amp; Capacity'!$AG127,'UPH-CD'!BD:BD)</f>
        <v>0</v>
      </c>
      <c r="AC127" s="43">
        <f>SUMIF('UPH-CD'!$C:$C,'Summary &amp; Capacity'!$AG127,'UPH-CD'!BE:BE)</f>
        <v>0</v>
      </c>
      <c r="AD127" s="43">
        <f>SUMIF('UPH-CD'!$C:$C,'Summary &amp; Capacity'!$AG127,'UPH-CD'!BF:BF)</f>
        <v>0</v>
      </c>
      <c r="AE127" s="81">
        <f t="shared" si="107"/>
        <v>0</v>
      </c>
      <c r="AF127" s="306">
        <f t="shared" si="104"/>
        <v>0</v>
      </c>
      <c r="AG127" s="169" t="str">
        <f t="shared" si="104"/>
        <v>Lifescan</v>
      </c>
      <c r="AH127" s="43">
        <f>SUMIF('UPH-TJ'!$C:$C,'Summary &amp; Capacity'!$AG127,'UPH-TJ'!AU:AU)</f>
        <v>114.95923115230529</v>
      </c>
      <c r="AI127" s="43">
        <f>SUMIF('UPH-TJ'!$C:$C,'Summary &amp; Capacity'!$AG127,'UPH-TJ'!AV:AV)</f>
        <v>114.95923115230529</v>
      </c>
      <c r="AJ127" s="43">
        <f>SUMIF('UPH-TJ'!$C:$C,'Summary &amp; Capacity'!$AG127,'UPH-TJ'!AW:AW)</f>
        <v>114.95923115230529</v>
      </c>
      <c r="AK127" s="43">
        <f>SUMIF('UPH-TJ'!$C:$C,'Summary &amp; Capacity'!$AG127,'UPH-TJ'!AX:AX)</f>
        <v>114.95923115230529</v>
      </c>
      <c r="AL127" s="43">
        <f>SUMIF('UPH-TJ'!$C:$C,'Summary &amp; Capacity'!$AG127,'UPH-TJ'!AY:AY)</f>
        <v>114.95923115230529</v>
      </c>
      <c r="AM127" s="43">
        <f>SUMIF('UPH-TJ'!$C:$C,'Summary &amp; Capacity'!$AG127,'UPH-TJ'!AZ:AZ)</f>
        <v>114.95923115230529</v>
      </c>
      <c r="AN127" s="43">
        <f>SUMIF('UPH-TJ'!$C:$C,'Summary &amp; Capacity'!$AG127,'UPH-TJ'!BA:BA)</f>
        <v>114.95923115230529</v>
      </c>
      <c r="AO127" s="43">
        <f>SUMIF('UPH-TJ'!$C:$C,'Summary &amp; Capacity'!$AG127,'UPH-TJ'!BB:BB)</f>
        <v>114.95923115230529</v>
      </c>
      <c r="AP127" s="43">
        <f>SUMIF('UPH-TJ'!$C:$C,'Summary &amp; Capacity'!$AG127,'UPH-TJ'!BC:BC)</f>
        <v>114.95923115230529</v>
      </c>
      <c r="AQ127" s="43">
        <f>SUMIF('UPH-TJ'!$C:$C,'Summary &amp; Capacity'!$AG127,'UPH-TJ'!BD:BD)</f>
        <v>114.95923115230529</v>
      </c>
      <c r="AR127" s="43">
        <f>SUMIF('UPH-TJ'!$C:$C,'Summary &amp; Capacity'!$AG127,'UPH-TJ'!BE:BE)</f>
        <v>114.95923115230529</v>
      </c>
      <c r="AS127" s="43">
        <f>SUMIF('UPH-TJ'!$C:$C,'Summary &amp; Capacity'!$AG127,'UPH-TJ'!BF:BF)</f>
        <v>114.95923115230529</v>
      </c>
      <c r="AT127" s="81">
        <f t="shared" si="108"/>
        <v>1379.5107738276638</v>
      </c>
      <c r="AU127" s="42">
        <f t="shared" si="106"/>
        <v>0</v>
      </c>
    </row>
    <row r="128" spans="2:47">
      <c r="B128" s="37"/>
      <c r="C128" s="37" t="s">
        <v>7</v>
      </c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85"/>
      <c r="R128" s="37" t="str">
        <f t="shared" si="102"/>
        <v>M101</v>
      </c>
      <c r="S128" s="43">
        <f>SUMIF('UPH-CD'!$C:$C,'Summary &amp; Capacity'!$AG128,'UPH-CD'!AU:AU)</f>
        <v>0</v>
      </c>
      <c r="T128" s="43">
        <f>SUMIF('UPH-CD'!$C:$C,'Summary &amp; Capacity'!$AG128,'UPH-CD'!AV:AV)</f>
        <v>0</v>
      </c>
      <c r="U128" s="43">
        <f>SUMIF('UPH-CD'!$C:$C,'Summary &amp; Capacity'!$AG128,'UPH-CD'!AW:AW)</f>
        <v>0</v>
      </c>
      <c r="V128" s="43">
        <f>SUMIF('UPH-CD'!$C:$C,'Summary &amp; Capacity'!$AG128,'UPH-CD'!AX:AX)</f>
        <v>0</v>
      </c>
      <c r="W128" s="43">
        <f>SUMIF('UPH-CD'!$C:$C,'Summary &amp; Capacity'!$AG128,'UPH-CD'!AY:AY)</f>
        <v>0</v>
      </c>
      <c r="X128" s="43">
        <f>SUMIF('UPH-CD'!$C:$C,'Summary &amp; Capacity'!$AG128,'UPH-CD'!AZ:AZ)</f>
        <v>0</v>
      </c>
      <c r="Y128" s="43">
        <f>SUMIF('UPH-CD'!$C:$C,'Summary &amp; Capacity'!$AG128,'UPH-CD'!BA:BA)</f>
        <v>0</v>
      </c>
      <c r="Z128" s="43">
        <f>SUMIF('UPH-CD'!$C:$C,'Summary &amp; Capacity'!$AG128,'UPH-CD'!BB:BB)</f>
        <v>0</v>
      </c>
      <c r="AA128" s="43">
        <f>SUMIF('UPH-CD'!$C:$C,'Summary &amp; Capacity'!$AG128,'UPH-CD'!BC:BC)</f>
        <v>0</v>
      </c>
      <c r="AB128" s="43">
        <f>SUMIF('UPH-CD'!$C:$C,'Summary &amp; Capacity'!$AG128,'UPH-CD'!BD:BD)</f>
        <v>0</v>
      </c>
      <c r="AC128" s="43">
        <f>SUMIF('UPH-CD'!$C:$C,'Summary &amp; Capacity'!$AG128,'UPH-CD'!BE:BE)</f>
        <v>0</v>
      </c>
      <c r="AD128" s="43">
        <f>SUMIF('UPH-CD'!$C:$C,'Summary &amp; Capacity'!$AG128,'UPH-CD'!BF:BF)</f>
        <v>0</v>
      </c>
      <c r="AE128" s="81">
        <f t="shared" si="107"/>
        <v>0</v>
      </c>
      <c r="AF128" s="306">
        <f t="shared" si="104"/>
        <v>0</v>
      </c>
      <c r="AG128" s="169" t="str">
        <f t="shared" si="104"/>
        <v>M101</v>
      </c>
      <c r="AH128" s="43">
        <f>SUMIF('UPH-TJ'!$C:$C,'Summary &amp; Capacity'!$AG128,'UPH-TJ'!AU:AU)</f>
        <v>0</v>
      </c>
      <c r="AI128" s="43">
        <f>SUMIF('UPH-TJ'!$C:$C,'Summary &amp; Capacity'!$AG128,'UPH-TJ'!AV:AV)</f>
        <v>0</v>
      </c>
      <c r="AJ128" s="43">
        <f>SUMIF('UPH-TJ'!$C:$C,'Summary &amp; Capacity'!$AG128,'UPH-TJ'!AW:AW)</f>
        <v>0</v>
      </c>
      <c r="AK128" s="43">
        <f>SUMIF('UPH-TJ'!$C:$C,'Summary &amp; Capacity'!$AG128,'UPH-TJ'!AX:AX)</f>
        <v>0</v>
      </c>
      <c r="AL128" s="43">
        <f>SUMIF('UPH-TJ'!$C:$C,'Summary &amp; Capacity'!$AG128,'UPH-TJ'!AY:AY)</f>
        <v>0</v>
      </c>
      <c r="AM128" s="43">
        <f>SUMIF('UPH-TJ'!$C:$C,'Summary &amp; Capacity'!$AG128,'UPH-TJ'!AZ:AZ)</f>
        <v>0</v>
      </c>
      <c r="AN128" s="43">
        <f>SUMIF('UPH-TJ'!$C:$C,'Summary &amp; Capacity'!$AG128,'UPH-TJ'!BA:BA)</f>
        <v>0</v>
      </c>
      <c r="AO128" s="43">
        <f>SUMIF('UPH-TJ'!$C:$C,'Summary &amp; Capacity'!$AG128,'UPH-TJ'!BB:BB)</f>
        <v>0</v>
      </c>
      <c r="AP128" s="43">
        <f>SUMIF('UPH-TJ'!$C:$C,'Summary &amp; Capacity'!$AG128,'UPH-TJ'!BC:BC)</f>
        <v>0</v>
      </c>
      <c r="AQ128" s="43">
        <f>SUMIF('UPH-TJ'!$C:$C,'Summary &amp; Capacity'!$AG128,'UPH-TJ'!BD:BD)</f>
        <v>0</v>
      </c>
      <c r="AR128" s="43">
        <f>SUMIF('UPH-TJ'!$C:$C,'Summary &amp; Capacity'!$AG128,'UPH-TJ'!BE:BE)</f>
        <v>0</v>
      </c>
      <c r="AS128" s="43">
        <f>SUMIF('UPH-TJ'!$C:$C,'Summary &amp; Capacity'!$AG128,'UPH-TJ'!BF:BF)</f>
        <v>0</v>
      </c>
      <c r="AT128" s="81">
        <f t="shared" si="108"/>
        <v>0</v>
      </c>
      <c r="AU128" s="42">
        <f t="shared" si="106"/>
        <v>0</v>
      </c>
    </row>
    <row r="129" spans="2:47">
      <c r="B129" s="37"/>
      <c r="C129" s="37" t="s">
        <v>7</v>
      </c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85"/>
      <c r="R129" s="37" t="str">
        <f t="shared" si="102"/>
        <v>M102</v>
      </c>
      <c r="S129" s="43">
        <f>SUMIF('UPH-CD'!$C:$C,'Summary &amp; Capacity'!$AG129,'UPH-CD'!AU:AU)</f>
        <v>24.474</v>
      </c>
      <c r="T129" s="43">
        <f>SUMIF('UPH-CD'!$C:$C,'Summary &amp; Capacity'!$AG129,'UPH-CD'!AV:AV)</f>
        <v>32.642249999999997</v>
      </c>
      <c r="U129" s="43">
        <f>SUMIF('UPH-CD'!$C:$C,'Summary &amp; Capacity'!$AG129,'UPH-CD'!AW:AW)</f>
        <v>24.481750000000002</v>
      </c>
      <c r="V129" s="43">
        <f>SUMIF('UPH-CD'!$C:$C,'Summary &amp; Capacity'!$AG129,'UPH-CD'!AX:AX)</f>
        <v>24.481750000000002</v>
      </c>
      <c r="W129" s="43">
        <f>SUMIF('UPH-CD'!$C:$C,'Summary &amp; Capacity'!$AG129,'UPH-CD'!AY:AY)</f>
        <v>10.15625</v>
      </c>
      <c r="X129" s="43">
        <f>SUMIF('UPH-CD'!$C:$C,'Summary &amp; Capacity'!$AG129,'UPH-CD'!AZ:AZ)</f>
        <v>10.15625</v>
      </c>
      <c r="Y129" s="43">
        <f>SUMIF('UPH-CD'!$C:$C,'Summary &amp; Capacity'!$AG129,'UPH-CD'!BA:BA)</f>
        <v>10.15625</v>
      </c>
      <c r="Z129" s="43">
        <f>SUMIF('UPH-CD'!$C:$C,'Summary &amp; Capacity'!$AG129,'UPH-CD'!BB:BB)</f>
        <v>10.15625</v>
      </c>
      <c r="AA129" s="43">
        <f>SUMIF('UPH-CD'!$C:$C,'Summary &amp; Capacity'!$AG129,'UPH-CD'!BC:BC)</f>
        <v>10.15625</v>
      </c>
      <c r="AB129" s="43">
        <f>SUMIF('UPH-CD'!$C:$C,'Summary &amp; Capacity'!$AG129,'UPH-CD'!BD:BD)</f>
        <v>10.15625</v>
      </c>
      <c r="AC129" s="43">
        <f>SUMIF('UPH-CD'!$C:$C,'Summary &amp; Capacity'!$AG129,'UPH-CD'!BE:BE)</f>
        <v>10.15625</v>
      </c>
      <c r="AD129" s="43">
        <f>SUMIF('UPH-CD'!$C:$C,'Summary &amp; Capacity'!$AG129,'UPH-CD'!BF:BF)</f>
        <v>10.15625</v>
      </c>
      <c r="AE129" s="81">
        <f t="shared" si="107"/>
        <v>187.32974999999999</v>
      </c>
      <c r="AF129" s="306">
        <f t="shared" si="104"/>
        <v>0</v>
      </c>
      <c r="AG129" s="169" t="str">
        <f t="shared" si="104"/>
        <v>M102</v>
      </c>
      <c r="AH129" s="43">
        <f>SUMIF('UPH-TJ'!$C:$C,'Summary &amp; Capacity'!$AG129,'UPH-TJ'!AU:AU)</f>
        <v>0</v>
      </c>
      <c r="AI129" s="43">
        <f>SUMIF('UPH-TJ'!$C:$C,'Summary &amp; Capacity'!$AG129,'UPH-TJ'!AV:AV)</f>
        <v>0</v>
      </c>
      <c r="AJ129" s="43">
        <f>SUMIF('UPH-TJ'!$C:$C,'Summary &amp; Capacity'!$AG129,'UPH-TJ'!AW:AW)</f>
        <v>0</v>
      </c>
      <c r="AK129" s="43">
        <f>SUMIF('UPH-TJ'!$C:$C,'Summary &amp; Capacity'!$AG129,'UPH-TJ'!AX:AX)</f>
        <v>0</v>
      </c>
      <c r="AL129" s="43">
        <f>SUMIF('UPH-TJ'!$C:$C,'Summary &amp; Capacity'!$AG129,'UPH-TJ'!AY:AY)</f>
        <v>0</v>
      </c>
      <c r="AM129" s="43">
        <f>SUMIF('UPH-TJ'!$C:$C,'Summary &amp; Capacity'!$AG129,'UPH-TJ'!AZ:AZ)</f>
        <v>0</v>
      </c>
      <c r="AN129" s="43">
        <f>SUMIF('UPH-TJ'!$C:$C,'Summary &amp; Capacity'!$AG129,'UPH-TJ'!BA:BA)</f>
        <v>0</v>
      </c>
      <c r="AO129" s="43">
        <f>SUMIF('UPH-TJ'!$C:$C,'Summary &amp; Capacity'!$AG129,'UPH-TJ'!BB:BB)</f>
        <v>0</v>
      </c>
      <c r="AP129" s="43">
        <f>SUMIF('UPH-TJ'!$C:$C,'Summary &amp; Capacity'!$AG129,'UPH-TJ'!BC:BC)</f>
        <v>0</v>
      </c>
      <c r="AQ129" s="43">
        <f>SUMIF('UPH-TJ'!$C:$C,'Summary &amp; Capacity'!$AG129,'UPH-TJ'!BD:BD)</f>
        <v>0</v>
      </c>
      <c r="AR129" s="43">
        <f>SUMIF('UPH-TJ'!$C:$C,'Summary &amp; Capacity'!$AG129,'UPH-TJ'!BE:BE)</f>
        <v>0</v>
      </c>
      <c r="AS129" s="43">
        <f>SUMIF('UPH-TJ'!$C:$C,'Summary &amp; Capacity'!$AG129,'UPH-TJ'!BF:BF)</f>
        <v>0</v>
      </c>
      <c r="AT129" s="81">
        <f t="shared" si="108"/>
        <v>0</v>
      </c>
      <c r="AU129" s="42">
        <f t="shared" si="106"/>
        <v>0</v>
      </c>
    </row>
    <row r="130" spans="2:47">
      <c r="B130" s="37"/>
      <c r="C130" s="37" t="s">
        <v>7</v>
      </c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85"/>
      <c r="R130" s="37" t="str">
        <f t="shared" si="102"/>
        <v>M103</v>
      </c>
      <c r="S130" s="43">
        <f>SUMIF('UPH-CD'!$C:$C,'Summary &amp; Capacity'!$AG130,'UPH-CD'!AU:AU)</f>
        <v>24.474</v>
      </c>
      <c r="T130" s="43">
        <f>SUMIF('UPH-CD'!$C:$C,'Summary &amp; Capacity'!$AG130,'UPH-CD'!AV:AV)</f>
        <v>32.642249999999997</v>
      </c>
      <c r="U130" s="43">
        <f>SUMIF('UPH-CD'!$C:$C,'Summary &amp; Capacity'!$AG130,'UPH-CD'!AW:AW)</f>
        <v>24.481750000000002</v>
      </c>
      <c r="V130" s="43">
        <f>SUMIF('UPH-CD'!$C:$C,'Summary &amp; Capacity'!$AG130,'UPH-CD'!AX:AX)</f>
        <v>24.481750000000002</v>
      </c>
      <c r="W130" s="43">
        <f>SUMIF('UPH-CD'!$C:$C,'Summary &amp; Capacity'!$AG130,'UPH-CD'!AY:AY)</f>
        <v>10.15625</v>
      </c>
      <c r="X130" s="43">
        <f>SUMIF('UPH-CD'!$C:$C,'Summary &amp; Capacity'!$AG130,'UPH-CD'!AZ:AZ)</f>
        <v>10.15625</v>
      </c>
      <c r="Y130" s="43">
        <f>SUMIF('UPH-CD'!$C:$C,'Summary &amp; Capacity'!$AG130,'UPH-CD'!BA:BA)</f>
        <v>10.15625</v>
      </c>
      <c r="Z130" s="43">
        <f>SUMIF('UPH-CD'!$C:$C,'Summary &amp; Capacity'!$AG130,'UPH-CD'!BB:BB)</f>
        <v>10.15625</v>
      </c>
      <c r="AA130" s="43">
        <f>SUMIF('UPH-CD'!$C:$C,'Summary &amp; Capacity'!$AG130,'UPH-CD'!BC:BC)</f>
        <v>10.15625</v>
      </c>
      <c r="AB130" s="43">
        <f>SUMIF('UPH-CD'!$C:$C,'Summary &amp; Capacity'!$AG130,'UPH-CD'!BD:BD)</f>
        <v>10.15625</v>
      </c>
      <c r="AC130" s="43">
        <f>SUMIF('UPH-CD'!$C:$C,'Summary &amp; Capacity'!$AG130,'UPH-CD'!BE:BE)</f>
        <v>10.15625</v>
      </c>
      <c r="AD130" s="43">
        <f>SUMIF('UPH-CD'!$C:$C,'Summary &amp; Capacity'!$AG130,'UPH-CD'!BF:BF)</f>
        <v>10.15625</v>
      </c>
      <c r="AE130" s="81">
        <f t="shared" si="107"/>
        <v>187.32974999999999</v>
      </c>
      <c r="AF130" s="306">
        <f t="shared" si="104"/>
        <v>0</v>
      </c>
      <c r="AG130" s="169" t="str">
        <f t="shared" si="104"/>
        <v>M103</v>
      </c>
      <c r="AH130" s="43">
        <f>SUMIF('UPH-TJ'!$C:$C,'Summary &amp; Capacity'!$AG130,'UPH-TJ'!AU:AU)</f>
        <v>0</v>
      </c>
      <c r="AI130" s="43">
        <f>SUMIF('UPH-TJ'!$C:$C,'Summary &amp; Capacity'!$AG130,'UPH-TJ'!AV:AV)</f>
        <v>0</v>
      </c>
      <c r="AJ130" s="43">
        <f>SUMIF('UPH-TJ'!$C:$C,'Summary &amp; Capacity'!$AG130,'UPH-TJ'!AW:AW)</f>
        <v>0</v>
      </c>
      <c r="AK130" s="43">
        <f>SUMIF('UPH-TJ'!$C:$C,'Summary &amp; Capacity'!$AG130,'UPH-TJ'!AX:AX)</f>
        <v>0</v>
      </c>
      <c r="AL130" s="43">
        <f>SUMIF('UPH-TJ'!$C:$C,'Summary &amp; Capacity'!$AG130,'UPH-TJ'!AY:AY)</f>
        <v>0</v>
      </c>
      <c r="AM130" s="43">
        <f>SUMIF('UPH-TJ'!$C:$C,'Summary &amp; Capacity'!$AG130,'UPH-TJ'!AZ:AZ)</f>
        <v>0</v>
      </c>
      <c r="AN130" s="43">
        <f>SUMIF('UPH-TJ'!$C:$C,'Summary &amp; Capacity'!$AG130,'UPH-TJ'!BA:BA)</f>
        <v>0</v>
      </c>
      <c r="AO130" s="43">
        <f>SUMIF('UPH-TJ'!$C:$C,'Summary &amp; Capacity'!$AG130,'UPH-TJ'!BB:BB)</f>
        <v>0</v>
      </c>
      <c r="AP130" s="43">
        <f>SUMIF('UPH-TJ'!$C:$C,'Summary &amp; Capacity'!$AG130,'UPH-TJ'!BC:BC)</f>
        <v>0</v>
      </c>
      <c r="AQ130" s="43">
        <f>SUMIF('UPH-TJ'!$C:$C,'Summary &amp; Capacity'!$AG130,'UPH-TJ'!BD:BD)</f>
        <v>0</v>
      </c>
      <c r="AR130" s="43">
        <f>SUMIF('UPH-TJ'!$C:$C,'Summary &amp; Capacity'!$AG130,'UPH-TJ'!BE:BE)</f>
        <v>0</v>
      </c>
      <c r="AS130" s="43">
        <f>SUMIF('UPH-TJ'!$C:$C,'Summary &amp; Capacity'!$AG130,'UPH-TJ'!BF:BF)</f>
        <v>0</v>
      </c>
      <c r="AT130" s="81">
        <f t="shared" si="108"/>
        <v>0</v>
      </c>
      <c r="AU130" s="42">
        <f t="shared" si="106"/>
        <v>0</v>
      </c>
    </row>
    <row r="131" spans="2:47">
      <c r="B131" s="37"/>
      <c r="C131" s="37" t="s">
        <v>7</v>
      </c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85"/>
      <c r="R131" s="37" t="str">
        <f t="shared" si="102"/>
        <v>M105</v>
      </c>
      <c r="S131" s="43">
        <f>SUMIF('UPH-CD'!$C:$C,'Summary &amp; Capacity'!$AG131,'UPH-CD'!AU:AU)</f>
        <v>975.72155009523794</v>
      </c>
      <c r="T131" s="43">
        <f>SUMIF('UPH-CD'!$C:$C,'Summary &amp; Capacity'!$AG131,'UPH-CD'!AV:AV)</f>
        <v>3.1697226666666669</v>
      </c>
      <c r="U131" s="43">
        <f>SUMIF('UPH-CD'!$C:$C,'Summary &amp; Capacity'!$AG131,'UPH-CD'!AW:AW)</f>
        <v>0</v>
      </c>
      <c r="V131" s="43">
        <f>SUMIF('UPH-CD'!$C:$C,'Summary &amp; Capacity'!$AG131,'UPH-CD'!AX:AX)</f>
        <v>0</v>
      </c>
      <c r="W131" s="43">
        <f>SUMIF('UPH-CD'!$C:$C,'Summary &amp; Capacity'!$AG131,'UPH-CD'!AY:AY)</f>
        <v>0</v>
      </c>
      <c r="X131" s="43">
        <f>SUMIF('UPH-CD'!$C:$C,'Summary &amp; Capacity'!$AG131,'UPH-CD'!AZ:AZ)</f>
        <v>0</v>
      </c>
      <c r="Y131" s="43">
        <f>SUMIF('UPH-CD'!$C:$C,'Summary &amp; Capacity'!$AG131,'UPH-CD'!BA:BA)</f>
        <v>0</v>
      </c>
      <c r="Z131" s="43">
        <f>SUMIF('UPH-CD'!$C:$C,'Summary &amp; Capacity'!$AG131,'UPH-CD'!BB:BB)</f>
        <v>0</v>
      </c>
      <c r="AA131" s="43">
        <f>SUMIF('UPH-CD'!$C:$C,'Summary &amp; Capacity'!$AG131,'UPH-CD'!BC:BC)</f>
        <v>0</v>
      </c>
      <c r="AB131" s="43">
        <f>SUMIF('UPH-CD'!$C:$C,'Summary &amp; Capacity'!$AG131,'UPH-CD'!BD:BD)</f>
        <v>0</v>
      </c>
      <c r="AC131" s="43">
        <f>SUMIF('UPH-CD'!$C:$C,'Summary &amp; Capacity'!$AG131,'UPH-CD'!BE:BE)</f>
        <v>0</v>
      </c>
      <c r="AD131" s="43">
        <f>SUMIF('UPH-CD'!$C:$C,'Summary &amp; Capacity'!$AG131,'UPH-CD'!BF:BF)</f>
        <v>0</v>
      </c>
      <c r="AE131" s="81">
        <f t="shared" si="107"/>
        <v>978.89127276190459</v>
      </c>
      <c r="AF131" s="306">
        <f t="shared" si="104"/>
        <v>0</v>
      </c>
      <c r="AG131" s="169" t="str">
        <f t="shared" si="104"/>
        <v>M105</v>
      </c>
      <c r="AH131" s="43">
        <f>SUMIF('UPH-TJ'!$C:$C,'Summary &amp; Capacity'!$AG131,'UPH-TJ'!AU:AU)</f>
        <v>0</v>
      </c>
      <c r="AI131" s="43">
        <f>SUMIF('UPH-TJ'!$C:$C,'Summary &amp; Capacity'!$AG131,'UPH-TJ'!AV:AV)</f>
        <v>0</v>
      </c>
      <c r="AJ131" s="43">
        <f>SUMIF('UPH-TJ'!$C:$C,'Summary &amp; Capacity'!$AG131,'UPH-TJ'!AW:AW)</f>
        <v>0</v>
      </c>
      <c r="AK131" s="43">
        <f>SUMIF('UPH-TJ'!$C:$C,'Summary &amp; Capacity'!$AG131,'UPH-TJ'!AX:AX)</f>
        <v>0</v>
      </c>
      <c r="AL131" s="43">
        <f>SUMIF('UPH-TJ'!$C:$C,'Summary &amp; Capacity'!$AG131,'UPH-TJ'!AY:AY)</f>
        <v>0</v>
      </c>
      <c r="AM131" s="43">
        <f>SUMIF('UPH-TJ'!$C:$C,'Summary &amp; Capacity'!$AG131,'UPH-TJ'!AZ:AZ)</f>
        <v>0</v>
      </c>
      <c r="AN131" s="43">
        <f>SUMIF('UPH-TJ'!$C:$C,'Summary &amp; Capacity'!$AG131,'UPH-TJ'!BA:BA)</f>
        <v>0</v>
      </c>
      <c r="AO131" s="43">
        <f>SUMIF('UPH-TJ'!$C:$C,'Summary &amp; Capacity'!$AG131,'UPH-TJ'!BB:BB)</f>
        <v>0</v>
      </c>
      <c r="AP131" s="43">
        <f>SUMIF('UPH-TJ'!$C:$C,'Summary &amp; Capacity'!$AG131,'UPH-TJ'!BC:BC)</f>
        <v>0</v>
      </c>
      <c r="AQ131" s="43">
        <f>SUMIF('UPH-TJ'!$C:$C,'Summary &amp; Capacity'!$AG131,'UPH-TJ'!BD:BD)</f>
        <v>0</v>
      </c>
      <c r="AR131" s="43">
        <f>SUMIF('UPH-TJ'!$C:$C,'Summary &amp; Capacity'!$AG131,'UPH-TJ'!BE:BE)</f>
        <v>0</v>
      </c>
      <c r="AS131" s="43">
        <f>SUMIF('UPH-TJ'!$C:$C,'Summary &amp; Capacity'!$AG131,'UPH-TJ'!BF:BF)</f>
        <v>0</v>
      </c>
      <c r="AT131" s="81">
        <f t="shared" si="108"/>
        <v>0</v>
      </c>
      <c r="AU131" s="42">
        <f t="shared" si="106"/>
        <v>0</v>
      </c>
    </row>
    <row r="132" spans="2:47">
      <c r="B132" s="37"/>
      <c r="C132" s="37" t="s">
        <v>7</v>
      </c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85"/>
      <c r="R132" s="37" t="str">
        <f t="shared" si="102"/>
        <v>M106</v>
      </c>
      <c r="S132" s="43">
        <f>SUMIF('UPH-CD'!$C:$C,'Summary &amp; Capacity'!$AG132,'UPH-CD'!AU:AU)</f>
        <v>2417.7562266666673</v>
      </c>
      <c r="T132" s="43">
        <f>SUMIF('UPH-CD'!$C:$C,'Summary &amp; Capacity'!$AG132,'UPH-CD'!AV:AV)</f>
        <v>1640.6306133333333</v>
      </c>
      <c r="U132" s="43">
        <f>SUMIF('UPH-CD'!$C:$C,'Summary &amp; Capacity'!$AG132,'UPH-CD'!AW:AW)</f>
        <v>1664.4579866666663</v>
      </c>
      <c r="V132" s="43">
        <f>SUMIF('UPH-CD'!$C:$C,'Summary &amp; Capacity'!$AG132,'UPH-CD'!AX:AX)</f>
        <v>939.56771999999989</v>
      </c>
      <c r="W132" s="43">
        <f>SUMIF('UPH-CD'!$C:$C,'Summary &amp; Capacity'!$AG132,'UPH-CD'!AY:AY)</f>
        <v>2477.9725466666664</v>
      </c>
      <c r="X132" s="43">
        <f>SUMIF('UPH-CD'!$C:$C,'Summary &amp; Capacity'!$AG132,'UPH-CD'!AZ:AZ)</f>
        <v>1568.5542533333332</v>
      </c>
      <c r="Y132" s="43">
        <f>SUMIF('UPH-CD'!$C:$C,'Summary &amp; Capacity'!$AG132,'UPH-CD'!BA:BA)</f>
        <v>2201.254786666666</v>
      </c>
      <c r="Z132" s="43">
        <f>SUMIF('UPH-CD'!$C:$C,'Summary &amp; Capacity'!$AG132,'UPH-CD'!BB:BB)</f>
        <v>2325.5664933333337</v>
      </c>
      <c r="AA132" s="43">
        <f>SUMIF('UPH-CD'!$C:$C,'Summary &amp; Capacity'!$AG132,'UPH-CD'!BC:BC)</f>
        <v>2270.7643599999997</v>
      </c>
      <c r="AB132" s="43">
        <f>SUMIF('UPH-CD'!$C:$C,'Summary &amp; Capacity'!$AG132,'UPH-CD'!BD:BD)</f>
        <v>2277.878733333333</v>
      </c>
      <c r="AC132" s="43">
        <f>SUMIF('UPH-CD'!$C:$C,'Summary &amp; Capacity'!$AG132,'UPH-CD'!BE:BE)</f>
        <v>1857.3301333333341</v>
      </c>
      <c r="AD132" s="43">
        <f>SUMIF('UPH-CD'!$C:$C,'Summary &amp; Capacity'!$AG132,'UPH-CD'!BF:BF)</f>
        <v>881.05984000000024</v>
      </c>
      <c r="AE132" s="81">
        <f t="shared" si="107"/>
        <v>22522.793693333337</v>
      </c>
      <c r="AF132" s="306">
        <f t="shared" si="104"/>
        <v>0</v>
      </c>
      <c r="AG132" s="169" t="str">
        <f t="shared" si="104"/>
        <v>M106</v>
      </c>
      <c r="AH132" s="43">
        <f>SUMIF('UPH-TJ'!$C:$C,'Summary &amp; Capacity'!$AG132,'UPH-TJ'!AU:AU)</f>
        <v>0</v>
      </c>
      <c r="AI132" s="43">
        <f>SUMIF('UPH-TJ'!$C:$C,'Summary &amp; Capacity'!$AG132,'UPH-TJ'!AV:AV)</f>
        <v>0</v>
      </c>
      <c r="AJ132" s="43">
        <f>SUMIF('UPH-TJ'!$C:$C,'Summary &amp; Capacity'!$AG132,'UPH-TJ'!AW:AW)</f>
        <v>0</v>
      </c>
      <c r="AK132" s="43">
        <f>SUMIF('UPH-TJ'!$C:$C,'Summary &amp; Capacity'!$AG132,'UPH-TJ'!AX:AX)</f>
        <v>0</v>
      </c>
      <c r="AL132" s="43">
        <f>SUMIF('UPH-TJ'!$C:$C,'Summary &amp; Capacity'!$AG132,'UPH-TJ'!AY:AY)</f>
        <v>0</v>
      </c>
      <c r="AM132" s="43">
        <f>SUMIF('UPH-TJ'!$C:$C,'Summary &amp; Capacity'!$AG132,'UPH-TJ'!AZ:AZ)</f>
        <v>0</v>
      </c>
      <c r="AN132" s="43">
        <f>SUMIF('UPH-TJ'!$C:$C,'Summary &amp; Capacity'!$AG132,'UPH-TJ'!BA:BA)</f>
        <v>0</v>
      </c>
      <c r="AO132" s="43">
        <f>SUMIF('UPH-TJ'!$C:$C,'Summary &amp; Capacity'!$AG132,'UPH-TJ'!BB:BB)</f>
        <v>0</v>
      </c>
      <c r="AP132" s="43">
        <f>SUMIF('UPH-TJ'!$C:$C,'Summary &amp; Capacity'!$AG132,'UPH-TJ'!BC:BC)</f>
        <v>0</v>
      </c>
      <c r="AQ132" s="43">
        <f>SUMIF('UPH-TJ'!$C:$C,'Summary &amp; Capacity'!$AG132,'UPH-TJ'!BD:BD)</f>
        <v>0</v>
      </c>
      <c r="AR132" s="43">
        <f>SUMIF('UPH-TJ'!$C:$C,'Summary &amp; Capacity'!$AG132,'UPH-TJ'!BE:BE)</f>
        <v>0</v>
      </c>
      <c r="AS132" s="43">
        <f>SUMIF('UPH-TJ'!$C:$C,'Summary &amp; Capacity'!$AG132,'UPH-TJ'!BF:BF)</f>
        <v>0</v>
      </c>
      <c r="AT132" s="81">
        <f t="shared" si="108"/>
        <v>0</v>
      </c>
      <c r="AU132" s="42">
        <f t="shared" si="106"/>
        <v>0</v>
      </c>
    </row>
    <row r="133" spans="2:47">
      <c r="B133" s="37"/>
      <c r="C133" s="37" t="s">
        <v>7</v>
      </c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85"/>
      <c r="R133" s="37" t="str">
        <f t="shared" si="102"/>
        <v>M21</v>
      </c>
      <c r="S133" s="43">
        <f>SUMIF('UPH-CD'!$C:$C,'Summary &amp; Capacity'!$AG133,'UPH-CD'!AU:AU)</f>
        <v>0</v>
      </c>
      <c r="T133" s="43">
        <f>SUMIF('UPH-CD'!$C:$C,'Summary &amp; Capacity'!$AG133,'UPH-CD'!AV:AV)</f>
        <v>0</v>
      </c>
      <c r="U133" s="43">
        <f>SUMIF('UPH-CD'!$C:$C,'Summary &amp; Capacity'!$AG133,'UPH-CD'!AW:AW)</f>
        <v>0</v>
      </c>
      <c r="V133" s="43">
        <f>SUMIF('UPH-CD'!$C:$C,'Summary &amp; Capacity'!$AG133,'UPH-CD'!AX:AX)</f>
        <v>0</v>
      </c>
      <c r="W133" s="43">
        <f>SUMIF('UPH-CD'!$C:$C,'Summary &amp; Capacity'!$AG133,'UPH-CD'!AY:AY)</f>
        <v>0</v>
      </c>
      <c r="X133" s="43">
        <f>SUMIF('UPH-CD'!$C:$C,'Summary &amp; Capacity'!$AG133,'UPH-CD'!AZ:AZ)</f>
        <v>0</v>
      </c>
      <c r="Y133" s="43">
        <f>SUMIF('UPH-CD'!$C:$C,'Summary &amp; Capacity'!$AG133,'UPH-CD'!BA:BA)</f>
        <v>0</v>
      </c>
      <c r="Z133" s="43">
        <f>SUMIF('UPH-CD'!$C:$C,'Summary &amp; Capacity'!$AG133,'UPH-CD'!BB:BB)</f>
        <v>0</v>
      </c>
      <c r="AA133" s="43">
        <f>SUMIF('UPH-CD'!$C:$C,'Summary &amp; Capacity'!$AG133,'UPH-CD'!BC:BC)</f>
        <v>0</v>
      </c>
      <c r="AB133" s="43">
        <f>SUMIF('UPH-CD'!$C:$C,'Summary &amp; Capacity'!$AG133,'UPH-CD'!BD:BD)</f>
        <v>0</v>
      </c>
      <c r="AC133" s="43">
        <f>SUMIF('UPH-CD'!$C:$C,'Summary &amp; Capacity'!$AG133,'UPH-CD'!BE:BE)</f>
        <v>0</v>
      </c>
      <c r="AD133" s="43">
        <f>SUMIF('UPH-CD'!$C:$C,'Summary &amp; Capacity'!$AG133,'UPH-CD'!BF:BF)</f>
        <v>0</v>
      </c>
      <c r="AE133" s="81">
        <f t="shared" si="107"/>
        <v>0</v>
      </c>
      <c r="AF133" s="306">
        <f t="shared" si="104"/>
        <v>0</v>
      </c>
      <c r="AG133" s="169" t="str">
        <f t="shared" si="104"/>
        <v>M21</v>
      </c>
      <c r="AH133" s="43">
        <f>SUMIF('UPH-TJ'!$C:$C,'Summary &amp; Capacity'!$AG133,'UPH-TJ'!AU:AU)</f>
        <v>205.95198800000003</v>
      </c>
      <c r="AI133" s="43">
        <f>SUMIF('UPH-TJ'!$C:$C,'Summary &amp; Capacity'!$AG133,'UPH-TJ'!AV:AV)</f>
        <v>100.67672800000001</v>
      </c>
      <c r="AJ133" s="43">
        <f>SUMIF('UPH-TJ'!$C:$C,'Summary &amp; Capacity'!$AG133,'UPH-TJ'!AW:AW)</f>
        <v>97.177042000000014</v>
      </c>
      <c r="AK133" s="43">
        <f>SUMIF('UPH-TJ'!$C:$C,'Summary &amp; Capacity'!$AG133,'UPH-TJ'!AX:AX)</f>
        <v>113.60894499999999</v>
      </c>
      <c r="AL133" s="43">
        <f>SUMIF('UPH-TJ'!$C:$C,'Summary &amp; Capacity'!$AG133,'UPH-TJ'!AY:AY)</f>
        <v>138.66</v>
      </c>
      <c r="AM133" s="43">
        <f>SUMIF('UPH-TJ'!$C:$C,'Summary &amp; Capacity'!$AG133,'UPH-TJ'!AZ:AZ)</f>
        <v>138.66</v>
      </c>
      <c r="AN133" s="43">
        <f>SUMIF('UPH-TJ'!$C:$C,'Summary &amp; Capacity'!$AG133,'UPH-TJ'!BA:BA)</f>
        <v>0</v>
      </c>
      <c r="AO133" s="43">
        <f>SUMIF('UPH-TJ'!$C:$C,'Summary &amp; Capacity'!$AG133,'UPH-TJ'!BB:BB)</f>
        <v>0</v>
      </c>
      <c r="AP133" s="43">
        <f>SUMIF('UPH-TJ'!$C:$C,'Summary &amp; Capacity'!$AG133,'UPH-TJ'!BC:BC)</f>
        <v>0</v>
      </c>
      <c r="AQ133" s="43">
        <f>SUMIF('UPH-TJ'!$C:$C,'Summary &amp; Capacity'!$AG133,'UPH-TJ'!BD:BD)</f>
        <v>0</v>
      </c>
      <c r="AR133" s="43">
        <f>SUMIF('UPH-TJ'!$C:$C,'Summary &amp; Capacity'!$AG133,'UPH-TJ'!BE:BE)</f>
        <v>0</v>
      </c>
      <c r="AS133" s="43">
        <f>SUMIF('UPH-TJ'!$C:$C,'Summary &amp; Capacity'!$AG133,'UPH-TJ'!BF:BF)</f>
        <v>0</v>
      </c>
      <c r="AT133" s="81">
        <f t="shared" si="108"/>
        <v>794.73470299999997</v>
      </c>
      <c r="AU133" s="42">
        <f t="shared" si="106"/>
        <v>0</v>
      </c>
    </row>
    <row r="134" spans="2:47">
      <c r="B134" s="37"/>
      <c r="C134" s="37" t="s">
        <v>7</v>
      </c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85"/>
      <c r="R134" s="37" t="str">
        <f t="shared" si="102"/>
        <v>M25</v>
      </c>
      <c r="S134" s="43">
        <f>SUMIF('UPH-CD'!$C:$C,'Summary &amp; Capacity'!$AG134,'UPH-CD'!AU:AU)</f>
        <v>0</v>
      </c>
      <c r="T134" s="43">
        <f>SUMIF('UPH-CD'!$C:$C,'Summary &amp; Capacity'!$AG134,'UPH-CD'!AV:AV)</f>
        <v>0</v>
      </c>
      <c r="U134" s="43">
        <f>SUMIF('UPH-CD'!$C:$C,'Summary &amp; Capacity'!$AG134,'UPH-CD'!AW:AW)</f>
        <v>0</v>
      </c>
      <c r="V134" s="43">
        <f>SUMIF('UPH-CD'!$C:$C,'Summary &amp; Capacity'!$AG134,'UPH-CD'!AX:AX)</f>
        <v>0</v>
      </c>
      <c r="W134" s="43">
        <f>SUMIF('UPH-CD'!$C:$C,'Summary &amp; Capacity'!$AG134,'UPH-CD'!AY:AY)</f>
        <v>0</v>
      </c>
      <c r="X134" s="43">
        <f>SUMIF('UPH-CD'!$C:$C,'Summary &amp; Capacity'!$AG134,'UPH-CD'!AZ:AZ)</f>
        <v>0</v>
      </c>
      <c r="Y134" s="43">
        <f>SUMIF('UPH-CD'!$C:$C,'Summary &amp; Capacity'!$AG134,'UPH-CD'!BA:BA)</f>
        <v>0</v>
      </c>
      <c r="Z134" s="43">
        <f>SUMIF('UPH-CD'!$C:$C,'Summary &amp; Capacity'!$AG134,'UPH-CD'!BB:BB)</f>
        <v>0</v>
      </c>
      <c r="AA134" s="43">
        <f>SUMIF('UPH-CD'!$C:$C,'Summary &amp; Capacity'!$AG134,'UPH-CD'!BC:BC)</f>
        <v>0</v>
      </c>
      <c r="AB134" s="43">
        <f>SUMIF('UPH-CD'!$C:$C,'Summary &amp; Capacity'!$AG134,'UPH-CD'!BD:BD)</f>
        <v>0</v>
      </c>
      <c r="AC134" s="43">
        <f>SUMIF('UPH-CD'!$C:$C,'Summary &amp; Capacity'!$AG134,'UPH-CD'!BE:BE)</f>
        <v>0</v>
      </c>
      <c r="AD134" s="43">
        <f>SUMIF('UPH-CD'!$C:$C,'Summary &amp; Capacity'!$AG134,'UPH-CD'!BF:BF)</f>
        <v>0</v>
      </c>
      <c r="AE134" s="81">
        <f t="shared" si="107"/>
        <v>0</v>
      </c>
      <c r="AF134" s="306">
        <f t="shared" si="104"/>
        <v>0</v>
      </c>
      <c r="AG134" s="169" t="str">
        <f t="shared" si="104"/>
        <v>M25</v>
      </c>
      <c r="AH134" s="43">
        <f>SUMIF('UPH-TJ'!$C:$C,'Summary &amp; Capacity'!$AG134,'UPH-TJ'!AU:AU)</f>
        <v>386.67726612698419</v>
      </c>
      <c r="AI134" s="43">
        <f>SUMIF('UPH-TJ'!$C:$C,'Summary &amp; Capacity'!$AG134,'UPH-TJ'!AV:AV)</f>
        <v>39.736400492063495</v>
      </c>
      <c r="AJ134" s="43">
        <f>SUMIF('UPH-TJ'!$C:$C,'Summary &amp; Capacity'!$AG134,'UPH-TJ'!AW:AW)</f>
        <v>0</v>
      </c>
      <c r="AK134" s="43">
        <f>SUMIF('UPH-TJ'!$C:$C,'Summary &amp; Capacity'!$AG134,'UPH-TJ'!AX:AX)</f>
        <v>0</v>
      </c>
      <c r="AL134" s="43">
        <f>SUMIF('UPH-TJ'!$C:$C,'Summary &amp; Capacity'!$AG134,'UPH-TJ'!AY:AY)</f>
        <v>0</v>
      </c>
      <c r="AM134" s="43">
        <f>SUMIF('UPH-TJ'!$C:$C,'Summary &amp; Capacity'!$AG134,'UPH-TJ'!AZ:AZ)</f>
        <v>0</v>
      </c>
      <c r="AN134" s="43">
        <f>SUMIF('UPH-TJ'!$C:$C,'Summary &amp; Capacity'!$AG134,'UPH-TJ'!BA:BA)</f>
        <v>0</v>
      </c>
      <c r="AO134" s="43">
        <f>SUMIF('UPH-TJ'!$C:$C,'Summary &amp; Capacity'!$AG134,'UPH-TJ'!BB:BB)</f>
        <v>0</v>
      </c>
      <c r="AP134" s="43">
        <f>SUMIF('UPH-TJ'!$C:$C,'Summary &amp; Capacity'!$AG134,'UPH-TJ'!BC:BC)</f>
        <v>0</v>
      </c>
      <c r="AQ134" s="43">
        <f>SUMIF('UPH-TJ'!$C:$C,'Summary &amp; Capacity'!$AG134,'UPH-TJ'!BD:BD)</f>
        <v>0</v>
      </c>
      <c r="AR134" s="43">
        <f>SUMIF('UPH-TJ'!$C:$C,'Summary &amp; Capacity'!$AG134,'UPH-TJ'!BE:BE)</f>
        <v>0</v>
      </c>
      <c r="AS134" s="43">
        <f>SUMIF('UPH-TJ'!$C:$C,'Summary &amp; Capacity'!$AG134,'UPH-TJ'!BF:BF)</f>
        <v>0</v>
      </c>
      <c r="AT134" s="81">
        <f t="shared" si="108"/>
        <v>426.41366661904772</v>
      </c>
      <c r="AU134" s="42">
        <f t="shared" si="106"/>
        <v>0</v>
      </c>
    </row>
    <row r="135" spans="2:47">
      <c r="B135" s="37"/>
      <c r="C135" s="37" t="s">
        <v>7</v>
      </c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85"/>
      <c r="R135" s="37" t="str">
        <f t="shared" si="102"/>
        <v>M26</v>
      </c>
      <c r="S135" s="43">
        <f>SUMIF('UPH-CD'!$C:$C,'Summary &amp; Capacity'!$AG135,'UPH-CD'!AU:AU)</f>
        <v>0</v>
      </c>
      <c r="T135" s="43">
        <f>SUMIF('UPH-CD'!$C:$C,'Summary &amp; Capacity'!$AG135,'UPH-CD'!AV:AV)</f>
        <v>0</v>
      </c>
      <c r="U135" s="43">
        <f>SUMIF('UPH-CD'!$C:$C,'Summary &amp; Capacity'!$AG135,'UPH-CD'!AW:AW)</f>
        <v>0</v>
      </c>
      <c r="V135" s="43">
        <f>SUMIF('UPH-CD'!$C:$C,'Summary &amp; Capacity'!$AG135,'UPH-CD'!AX:AX)</f>
        <v>0</v>
      </c>
      <c r="W135" s="43">
        <f>SUMIF('UPH-CD'!$C:$C,'Summary &amp; Capacity'!$AG135,'UPH-CD'!AY:AY)</f>
        <v>0</v>
      </c>
      <c r="X135" s="43">
        <f>SUMIF('UPH-CD'!$C:$C,'Summary &amp; Capacity'!$AG135,'UPH-CD'!AZ:AZ)</f>
        <v>0</v>
      </c>
      <c r="Y135" s="43">
        <f>SUMIF('UPH-CD'!$C:$C,'Summary &amp; Capacity'!$AG135,'UPH-CD'!BA:BA)</f>
        <v>0</v>
      </c>
      <c r="Z135" s="43">
        <f>SUMIF('UPH-CD'!$C:$C,'Summary &amp; Capacity'!$AG135,'UPH-CD'!BB:BB)</f>
        <v>0</v>
      </c>
      <c r="AA135" s="43">
        <f>SUMIF('UPH-CD'!$C:$C,'Summary &amp; Capacity'!$AG135,'UPH-CD'!BC:BC)</f>
        <v>0</v>
      </c>
      <c r="AB135" s="43">
        <f>SUMIF('UPH-CD'!$C:$C,'Summary &amp; Capacity'!$AG135,'UPH-CD'!BD:BD)</f>
        <v>0</v>
      </c>
      <c r="AC135" s="43">
        <f>SUMIF('UPH-CD'!$C:$C,'Summary &amp; Capacity'!$AG135,'UPH-CD'!BE:BE)</f>
        <v>0</v>
      </c>
      <c r="AD135" s="43">
        <f>SUMIF('UPH-CD'!$C:$C,'Summary &amp; Capacity'!$AG135,'UPH-CD'!BF:BF)</f>
        <v>0</v>
      </c>
      <c r="AE135" s="81">
        <f t="shared" si="107"/>
        <v>0</v>
      </c>
      <c r="AF135" s="306">
        <f t="shared" si="104"/>
        <v>0</v>
      </c>
      <c r="AG135" s="169" t="str">
        <f t="shared" si="104"/>
        <v>M26</v>
      </c>
      <c r="AH135" s="43">
        <f>SUMIF('UPH-TJ'!$C:$C,'Summary &amp; Capacity'!$AG135,'UPH-TJ'!AU:AU)</f>
        <v>0</v>
      </c>
      <c r="AI135" s="43">
        <f>SUMIF('UPH-TJ'!$C:$C,'Summary &amp; Capacity'!$AG135,'UPH-TJ'!AV:AV)</f>
        <v>0</v>
      </c>
      <c r="AJ135" s="43">
        <f>SUMIF('UPH-TJ'!$C:$C,'Summary &amp; Capacity'!$AG135,'UPH-TJ'!AW:AW)</f>
        <v>0</v>
      </c>
      <c r="AK135" s="43">
        <f>SUMIF('UPH-TJ'!$C:$C,'Summary &amp; Capacity'!$AG135,'UPH-TJ'!AX:AX)</f>
        <v>0</v>
      </c>
      <c r="AL135" s="43">
        <f>SUMIF('UPH-TJ'!$C:$C,'Summary &amp; Capacity'!$AG135,'UPH-TJ'!AY:AY)</f>
        <v>0</v>
      </c>
      <c r="AM135" s="43">
        <f>SUMIF('UPH-TJ'!$C:$C,'Summary &amp; Capacity'!$AG135,'UPH-TJ'!AZ:AZ)</f>
        <v>0</v>
      </c>
      <c r="AN135" s="43">
        <f>SUMIF('UPH-TJ'!$C:$C,'Summary &amp; Capacity'!$AG135,'UPH-TJ'!BA:BA)</f>
        <v>0</v>
      </c>
      <c r="AO135" s="43">
        <f>SUMIF('UPH-TJ'!$C:$C,'Summary &amp; Capacity'!$AG135,'UPH-TJ'!BB:BB)</f>
        <v>0</v>
      </c>
      <c r="AP135" s="43">
        <f>SUMIF('UPH-TJ'!$C:$C,'Summary &amp; Capacity'!$AG135,'UPH-TJ'!BC:BC)</f>
        <v>0</v>
      </c>
      <c r="AQ135" s="43">
        <f>SUMIF('UPH-TJ'!$C:$C,'Summary &amp; Capacity'!$AG135,'UPH-TJ'!BD:BD)</f>
        <v>0</v>
      </c>
      <c r="AR135" s="43">
        <f>SUMIF('UPH-TJ'!$C:$C,'Summary &amp; Capacity'!$AG135,'UPH-TJ'!BE:BE)</f>
        <v>0</v>
      </c>
      <c r="AS135" s="43">
        <f>SUMIF('UPH-TJ'!$C:$C,'Summary &amp; Capacity'!$AG135,'UPH-TJ'!BF:BF)</f>
        <v>0</v>
      </c>
      <c r="AT135" s="81">
        <f t="shared" si="108"/>
        <v>0</v>
      </c>
      <c r="AU135" s="42">
        <f t="shared" si="106"/>
        <v>0</v>
      </c>
    </row>
    <row r="136" spans="2:47">
      <c r="B136" s="37"/>
      <c r="C136" s="37" t="s">
        <v>7</v>
      </c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85"/>
      <c r="R136" s="37" t="str">
        <f t="shared" si="102"/>
        <v>CTU-CNC New Project</v>
      </c>
      <c r="S136" s="43">
        <f>SUMIF('UPH-CD'!$C:$C,'Summary &amp; Capacity'!$AG136,'UPH-CD'!AU:AU)</f>
        <v>0</v>
      </c>
      <c r="T136" s="43">
        <f>SUMIF('UPH-CD'!$C:$C,'Summary &amp; Capacity'!$AG136,'UPH-CD'!AV:AV)</f>
        <v>0</v>
      </c>
      <c r="U136" s="43">
        <f>SUMIF('UPH-CD'!$C:$C,'Summary &amp; Capacity'!$AG136,'UPH-CD'!AW:AW)</f>
        <v>0</v>
      </c>
      <c r="V136" s="43">
        <f>SUMIF('UPH-CD'!$C:$C,'Summary &amp; Capacity'!$AG136,'UPH-CD'!AX:AX)</f>
        <v>0</v>
      </c>
      <c r="W136" s="43">
        <f>SUMIF('UPH-CD'!$C:$C,'Summary &amp; Capacity'!$AG136,'UPH-CD'!AY:AY)</f>
        <v>0</v>
      </c>
      <c r="X136" s="43">
        <f>SUMIF('UPH-CD'!$C:$C,'Summary &amp; Capacity'!$AG136,'UPH-CD'!AZ:AZ)</f>
        <v>0</v>
      </c>
      <c r="Y136" s="43">
        <f>SUMIF('UPH-CD'!$C:$C,'Summary &amp; Capacity'!$AG136,'UPH-CD'!BA:BA)</f>
        <v>0</v>
      </c>
      <c r="Z136" s="43">
        <f>SUMIF('UPH-CD'!$C:$C,'Summary &amp; Capacity'!$AG136,'UPH-CD'!BB:BB)</f>
        <v>0</v>
      </c>
      <c r="AA136" s="43">
        <f>SUMIF('UPH-CD'!$C:$C,'Summary &amp; Capacity'!$AG136,'UPH-CD'!BC:BC)</f>
        <v>0</v>
      </c>
      <c r="AB136" s="43">
        <f>SUMIF('UPH-CD'!$C:$C,'Summary &amp; Capacity'!$AG136,'UPH-CD'!BD:BD)</f>
        <v>0</v>
      </c>
      <c r="AC136" s="43">
        <f>SUMIF('UPH-CD'!$C:$C,'Summary &amp; Capacity'!$AG136,'UPH-CD'!BE:BE)</f>
        <v>0</v>
      </c>
      <c r="AD136" s="43">
        <f>SUMIF('UPH-CD'!$C:$C,'Summary &amp; Capacity'!$AG136,'UPH-CD'!BF:BF)</f>
        <v>0</v>
      </c>
      <c r="AE136" s="81">
        <f t="shared" si="107"/>
        <v>0</v>
      </c>
      <c r="AF136" s="306">
        <f t="shared" si="104"/>
        <v>0</v>
      </c>
      <c r="AG136" s="169" t="str">
        <f t="shared" si="104"/>
        <v>CTU-CNC New Project</v>
      </c>
      <c r="AH136" s="43">
        <f>SUMIF('UPH-TJ'!$C:$C,'Summary &amp; Capacity'!$AG136,'UPH-TJ'!AU:AU)</f>
        <v>0</v>
      </c>
      <c r="AI136" s="43">
        <f>SUMIF('UPH-TJ'!$C:$C,'Summary &amp; Capacity'!$AG136,'UPH-TJ'!AV:AV)</f>
        <v>0</v>
      </c>
      <c r="AJ136" s="43">
        <f>SUMIF('UPH-TJ'!$C:$C,'Summary &amp; Capacity'!$AG136,'UPH-TJ'!AW:AW)</f>
        <v>0</v>
      </c>
      <c r="AK136" s="43">
        <f>SUMIF('UPH-TJ'!$C:$C,'Summary &amp; Capacity'!$AG136,'UPH-TJ'!AX:AX)</f>
        <v>0</v>
      </c>
      <c r="AL136" s="43">
        <f>SUMIF('UPH-TJ'!$C:$C,'Summary &amp; Capacity'!$AG136,'UPH-TJ'!AY:AY)</f>
        <v>0</v>
      </c>
      <c r="AM136" s="43">
        <f>SUMIF('UPH-TJ'!$C:$C,'Summary &amp; Capacity'!$AG136,'UPH-TJ'!AZ:AZ)</f>
        <v>0</v>
      </c>
      <c r="AN136" s="43">
        <f>SUMIF('UPH-TJ'!$C:$C,'Summary &amp; Capacity'!$AG136,'UPH-TJ'!BA:BA)</f>
        <v>0</v>
      </c>
      <c r="AO136" s="43">
        <f>SUMIF('UPH-TJ'!$C:$C,'Summary &amp; Capacity'!$AG136,'UPH-TJ'!BB:BB)</f>
        <v>0</v>
      </c>
      <c r="AP136" s="43">
        <f>SUMIF('UPH-TJ'!$C:$C,'Summary &amp; Capacity'!$AG136,'UPH-TJ'!BC:BC)</f>
        <v>0</v>
      </c>
      <c r="AQ136" s="43">
        <f>SUMIF('UPH-TJ'!$C:$C,'Summary &amp; Capacity'!$AG136,'UPH-TJ'!BD:BD)</f>
        <v>0</v>
      </c>
      <c r="AR136" s="43">
        <f>SUMIF('UPH-TJ'!$C:$C,'Summary &amp; Capacity'!$AG136,'UPH-TJ'!BE:BE)</f>
        <v>0</v>
      </c>
      <c r="AS136" s="43">
        <f>SUMIF('UPH-TJ'!$C:$C,'Summary &amp; Capacity'!$AG136,'UPH-TJ'!BF:BF)</f>
        <v>0</v>
      </c>
      <c r="AT136" s="81">
        <f t="shared" si="108"/>
        <v>0</v>
      </c>
      <c r="AU136" s="42">
        <f t="shared" si="106"/>
        <v>0</v>
      </c>
    </row>
    <row r="137" spans="2:47">
      <c r="B137" s="37"/>
      <c r="C137" s="37" t="s">
        <v>7</v>
      </c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85"/>
      <c r="R137" s="37" t="str">
        <f t="shared" si="102"/>
        <v>Philip</v>
      </c>
      <c r="S137" s="43">
        <f>SUMIF('UPH-CD'!$C:$C,'Summary &amp; Capacity'!$AG137,'UPH-CD'!AU:AU)</f>
        <v>0</v>
      </c>
      <c r="T137" s="43">
        <f>SUMIF('UPH-CD'!$C:$C,'Summary &amp; Capacity'!$AG137,'UPH-CD'!AV:AV)</f>
        <v>0</v>
      </c>
      <c r="U137" s="43">
        <f>SUMIF('UPH-CD'!$C:$C,'Summary &amp; Capacity'!$AG137,'UPH-CD'!AW:AW)</f>
        <v>0</v>
      </c>
      <c r="V137" s="43">
        <f>SUMIF('UPH-CD'!$C:$C,'Summary &amp; Capacity'!$AG137,'UPH-CD'!AX:AX)</f>
        <v>0</v>
      </c>
      <c r="W137" s="43">
        <f>SUMIF('UPH-CD'!$C:$C,'Summary &amp; Capacity'!$AG137,'UPH-CD'!AY:AY)</f>
        <v>0</v>
      </c>
      <c r="X137" s="43">
        <f>SUMIF('UPH-CD'!$C:$C,'Summary &amp; Capacity'!$AG137,'UPH-CD'!AZ:AZ)</f>
        <v>0</v>
      </c>
      <c r="Y137" s="43">
        <f>SUMIF('UPH-CD'!$C:$C,'Summary &amp; Capacity'!$AG137,'UPH-CD'!BA:BA)</f>
        <v>0</v>
      </c>
      <c r="Z137" s="43">
        <f>SUMIF('UPH-CD'!$C:$C,'Summary &amp; Capacity'!$AG137,'UPH-CD'!BB:BB)</f>
        <v>0</v>
      </c>
      <c r="AA137" s="43">
        <f>SUMIF('UPH-CD'!$C:$C,'Summary &amp; Capacity'!$AG137,'UPH-CD'!BC:BC)</f>
        <v>0</v>
      </c>
      <c r="AB137" s="43">
        <f>SUMIF('UPH-CD'!$C:$C,'Summary &amp; Capacity'!$AG137,'UPH-CD'!BD:BD)</f>
        <v>0</v>
      </c>
      <c r="AC137" s="43">
        <f>SUMIF('UPH-CD'!$C:$C,'Summary &amp; Capacity'!$AG137,'UPH-CD'!BE:BE)</f>
        <v>0</v>
      </c>
      <c r="AD137" s="43">
        <f>SUMIF('UPH-CD'!$C:$C,'Summary &amp; Capacity'!$AG137,'UPH-CD'!BF:BF)</f>
        <v>0</v>
      </c>
      <c r="AE137" s="81">
        <f t="shared" si="107"/>
        <v>0</v>
      </c>
      <c r="AF137" s="306">
        <f t="shared" si="104"/>
        <v>0</v>
      </c>
      <c r="AG137" s="169" t="str">
        <f t="shared" si="104"/>
        <v>Philip</v>
      </c>
      <c r="AH137" s="43">
        <f>SUMIF('UPH-TJ'!$C:$C,'Summary &amp; Capacity'!$AG137,'UPH-TJ'!AU:AU)</f>
        <v>0</v>
      </c>
      <c r="AI137" s="43">
        <f>SUMIF('UPH-TJ'!$C:$C,'Summary &amp; Capacity'!$AG137,'UPH-TJ'!AV:AV)</f>
        <v>0</v>
      </c>
      <c r="AJ137" s="43">
        <f>SUMIF('UPH-TJ'!$C:$C,'Summary &amp; Capacity'!$AG137,'UPH-TJ'!AW:AW)</f>
        <v>0</v>
      </c>
      <c r="AK137" s="43">
        <f>SUMIF('UPH-TJ'!$C:$C,'Summary &amp; Capacity'!$AG137,'UPH-TJ'!AX:AX)</f>
        <v>0</v>
      </c>
      <c r="AL137" s="43">
        <f>SUMIF('UPH-TJ'!$C:$C,'Summary &amp; Capacity'!$AG137,'UPH-TJ'!AY:AY)</f>
        <v>0</v>
      </c>
      <c r="AM137" s="43">
        <f>SUMIF('UPH-TJ'!$C:$C,'Summary &amp; Capacity'!$AG137,'UPH-TJ'!AZ:AZ)</f>
        <v>0</v>
      </c>
      <c r="AN137" s="43">
        <f>SUMIF('UPH-TJ'!$C:$C,'Summary &amp; Capacity'!$AG137,'UPH-TJ'!BA:BA)</f>
        <v>0</v>
      </c>
      <c r="AO137" s="43">
        <f>SUMIF('UPH-TJ'!$C:$C,'Summary &amp; Capacity'!$AG137,'UPH-TJ'!BB:BB)</f>
        <v>0</v>
      </c>
      <c r="AP137" s="43">
        <f>SUMIF('UPH-TJ'!$C:$C,'Summary &amp; Capacity'!$AG137,'UPH-TJ'!BC:BC)</f>
        <v>0</v>
      </c>
      <c r="AQ137" s="43">
        <f>SUMIF('UPH-TJ'!$C:$C,'Summary &amp; Capacity'!$AG137,'UPH-TJ'!BD:BD)</f>
        <v>0</v>
      </c>
      <c r="AR137" s="43">
        <f>SUMIF('UPH-TJ'!$C:$C,'Summary &amp; Capacity'!$AG137,'UPH-TJ'!BE:BE)</f>
        <v>0</v>
      </c>
      <c r="AS137" s="43">
        <f>SUMIF('UPH-TJ'!$C:$C,'Summary &amp; Capacity'!$AG137,'UPH-TJ'!BF:BF)</f>
        <v>0</v>
      </c>
      <c r="AT137" s="81">
        <f t="shared" si="108"/>
        <v>0</v>
      </c>
      <c r="AU137" s="42">
        <f t="shared" si="106"/>
        <v>0</v>
      </c>
    </row>
    <row r="138" spans="2:47">
      <c r="B138" s="37"/>
      <c r="C138" s="37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85"/>
      <c r="R138" s="37" t="str">
        <f t="shared" ref="R138:R142" si="109">A29</f>
        <v>Soyuz</v>
      </c>
      <c r="S138" s="43">
        <f>SUMIF('UPH-CD'!$C:$C,'Summary &amp; Capacity'!$AG138,'UPH-CD'!AU:AU)</f>
        <v>0</v>
      </c>
      <c r="T138" s="43">
        <f>SUMIF('UPH-CD'!$C:$C,'Summary &amp; Capacity'!$AG138,'UPH-CD'!AV:AV)</f>
        <v>0</v>
      </c>
      <c r="U138" s="43">
        <f>SUMIF('UPH-CD'!$C:$C,'Summary &amp; Capacity'!$AG138,'UPH-CD'!AW:AW)</f>
        <v>0</v>
      </c>
      <c r="V138" s="43">
        <f>SUMIF('UPH-CD'!$C:$C,'Summary &amp; Capacity'!$AG138,'UPH-CD'!AX:AX)</f>
        <v>0</v>
      </c>
      <c r="W138" s="43">
        <f>SUMIF('UPH-CD'!$C:$C,'Summary &amp; Capacity'!$AG138,'UPH-CD'!AY:AY)</f>
        <v>0</v>
      </c>
      <c r="X138" s="43">
        <f>SUMIF('UPH-CD'!$C:$C,'Summary &amp; Capacity'!$AG138,'UPH-CD'!AZ:AZ)</f>
        <v>0</v>
      </c>
      <c r="Y138" s="43">
        <f>SUMIF('UPH-CD'!$C:$C,'Summary &amp; Capacity'!$AG138,'UPH-CD'!BA:BA)</f>
        <v>0</v>
      </c>
      <c r="Z138" s="43">
        <f>SUMIF('UPH-CD'!$C:$C,'Summary &amp; Capacity'!$AG138,'UPH-CD'!BB:BB)</f>
        <v>0</v>
      </c>
      <c r="AA138" s="43">
        <f>SUMIF('UPH-CD'!$C:$C,'Summary &amp; Capacity'!$AG138,'UPH-CD'!BC:BC)</f>
        <v>0</v>
      </c>
      <c r="AB138" s="43">
        <f>SUMIF('UPH-CD'!$C:$C,'Summary &amp; Capacity'!$AG138,'UPH-CD'!BD:BD)</f>
        <v>0</v>
      </c>
      <c r="AC138" s="43">
        <f>SUMIF('UPH-CD'!$C:$C,'Summary &amp; Capacity'!$AG138,'UPH-CD'!BE:BE)</f>
        <v>0</v>
      </c>
      <c r="AD138" s="43">
        <f>SUMIF('UPH-CD'!$C:$C,'Summary &amp; Capacity'!$AG138,'UPH-CD'!BF:BF)</f>
        <v>0</v>
      </c>
      <c r="AE138" s="81">
        <f t="shared" ref="AE138:AE142" si="110">SUM(S138:AD138)</f>
        <v>0</v>
      </c>
      <c r="AF138" s="306">
        <f t="shared" ref="AF138:AG138" si="111">AF100</f>
        <v>0</v>
      </c>
      <c r="AG138" s="217" t="str">
        <f t="shared" si="111"/>
        <v>Soyuz</v>
      </c>
      <c r="AH138" s="43">
        <f>SUMIF('UPH-TJ'!$C:$C,'Summary &amp; Capacity'!$AG138,'UPH-TJ'!AU:AU)</f>
        <v>4.4154999999999998</v>
      </c>
      <c r="AI138" s="43">
        <f>SUMIF('UPH-TJ'!$C:$C,'Summary &amp; Capacity'!$AG138,'UPH-TJ'!AV:AV)</f>
        <v>4.4154999999999998</v>
      </c>
      <c r="AJ138" s="43">
        <f>SUMIF('UPH-TJ'!$C:$C,'Summary &amp; Capacity'!$AG138,'UPH-TJ'!AW:AW)</f>
        <v>4.4154999999999998</v>
      </c>
      <c r="AK138" s="43">
        <f>SUMIF('UPH-TJ'!$C:$C,'Summary &amp; Capacity'!$AG138,'UPH-TJ'!AX:AX)</f>
        <v>4.4154999999999998</v>
      </c>
      <c r="AL138" s="43">
        <f>SUMIF('UPH-TJ'!$C:$C,'Summary &amp; Capacity'!$AG138,'UPH-TJ'!AY:AY)</f>
        <v>4.4154999999999998</v>
      </c>
      <c r="AM138" s="43">
        <f>SUMIF('UPH-TJ'!$C:$C,'Summary &amp; Capacity'!$AG138,'UPH-TJ'!AZ:AZ)</f>
        <v>4.4154999999999998</v>
      </c>
      <c r="AN138" s="43">
        <f>SUMIF('UPH-TJ'!$C:$C,'Summary &amp; Capacity'!$AG138,'UPH-TJ'!BA:BA)</f>
        <v>4.4154999999999998</v>
      </c>
      <c r="AO138" s="43">
        <f>SUMIF('UPH-TJ'!$C:$C,'Summary &amp; Capacity'!$AG138,'UPH-TJ'!BB:BB)</f>
        <v>4.4154999999999998</v>
      </c>
      <c r="AP138" s="43">
        <f>SUMIF('UPH-TJ'!$C:$C,'Summary &amp; Capacity'!$AG138,'UPH-TJ'!BC:BC)</f>
        <v>4.4154999999999998</v>
      </c>
      <c r="AQ138" s="43">
        <f>SUMIF('UPH-TJ'!$C:$C,'Summary &amp; Capacity'!$AG138,'UPH-TJ'!BD:BD)</f>
        <v>4.4154999999999998</v>
      </c>
      <c r="AR138" s="43">
        <f>SUMIF('UPH-TJ'!$C:$C,'Summary &amp; Capacity'!$AG138,'UPH-TJ'!BE:BE)</f>
        <v>4.4154999999999998</v>
      </c>
      <c r="AS138" s="43">
        <f>SUMIF('UPH-TJ'!$C:$C,'Summary &amp; Capacity'!$AG138,'UPH-TJ'!BF:BF)</f>
        <v>4.4154999999999998</v>
      </c>
      <c r="AT138" s="81">
        <f t="shared" ref="AT138:AT142" si="112">SUM(AH138:AS138)</f>
        <v>52.986000000000011</v>
      </c>
      <c r="AU138" s="42"/>
    </row>
    <row r="139" spans="2:47">
      <c r="B139" s="37"/>
      <c r="C139" s="37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85"/>
      <c r="R139" s="37" t="str">
        <f t="shared" si="109"/>
        <v>V17</v>
      </c>
      <c r="S139" s="43">
        <f>SUMIF('UPH-CD'!$C:$C,'Summary &amp; Capacity'!$AG139,'UPH-CD'!AU:AU)</f>
        <v>66.322000000000003</v>
      </c>
      <c r="T139" s="43">
        <f>SUMIF('UPH-CD'!$C:$C,'Summary &amp; Capacity'!$AG139,'UPH-CD'!AV:AV)</f>
        <v>72.608499999999992</v>
      </c>
      <c r="U139" s="43">
        <f>SUMIF('UPH-CD'!$C:$C,'Summary &amp; Capacity'!$AG139,'UPH-CD'!AW:AW)</f>
        <v>80.012600000000006</v>
      </c>
      <c r="V139" s="43">
        <f>SUMIF('UPH-CD'!$C:$C,'Summary &amp; Capacity'!$AG139,'UPH-CD'!AX:AX)</f>
        <v>54.587200000000003</v>
      </c>
      <c r="W139" s="43">
        <f>SUMIF('UPH-CD'!$C:$C,'Summary &amp; Capacity'!$AG139,'UPH-CD'!AY:AY)</f>
        <v>64.924999999999997</v>
      </c>
      <c r="X139" s="43">
        <f>SUMIF('UPH-CD'!$C:$C,'Summary &amp; Capacity'!$AG139,'UPH-CD'!AZ:AZ)</f>
        <v>99.85</v>
      </c>
      <c r="Y139" s="43">
        <f>SUMIF('UPH-CD'!$C:$C,'Summary &amp; Capacity'!$AG139,'UPH-CD'!BA:BA)</f>
        <v>99.85</v>
      </c>
      <c r="Z139" s="43">
        <f>SUMIF('UPH-CD'!$C:$C,'Summary &amp; Capacity'!$AG139,'UPH-CD'!BB:BB)</f>
        <v>99.85</v>
      </c>
      <c r="AA139" s="43">
        <f>SUMIF('UPH-CD'!$C:$C,'Summary &amp; Capacity'!$AG139,'UPH-CD'!BC:BC)</f>
        <v>99.85</v>
      </c>
      <c r="AB139" s="43">
        <f>SUMIF('UPH-CD'!$C:$C,'Summary &amp; Capacity'!$AG139,'UPH-CD'!BD:BD)</f>
        <v>76.569999999999993</v>
      </c>
      <c r="AC139" s="43">
        <f>SUMIF('UPH-CD'!$C:$C,'Summary &amp; Capacity'!$AG139,'UPH-CD'!BE:BE)</f>
        <v>70.722635330913079</v>
      </c>
      <c r="AD139" s="43">
        <f>SUMIF('UPH-CD'!$C:$C,'Summary &amp; Capacity'!$AG139,'UPH-CD'!BF:BF)</f>
        <v>67.809122530600007</v>
      </c>
      <c r="AE139" s="81">
        <f t="shared" si="110"/>
        <v>952.95705786151325</v>
      </c>
      <c r="AF139" s="306">
        <f t="shared" ref="AF139:AG139" si="113">AF101</f>
        <v>0</v>
      </c>
      <c r="AG139" s="217" t="str">
        <f t="shared" si="113"/>
        <v>V17</v>
      </c>
      <c r="AH139" s="43">
        <f>SUMIF('UPH-TJ'!$C:$C,'Summary &amp; Capacity'!$AG139,'UPH-TJ'!AU:AU)</f>
        <v>173.33333333333331</v>
      </c>
      <c r="AI139" s="43">
        <f>SUMIF('UPH-TJ'!$C:$C,'Summary &amp; Capacity'!$AG139,'UPH-TJ'!AV:AV)</f>
        <v>203.33333333333331</v>
      </c>
      <c r="AJ139" s="43">
        <f>SUMIF('UPH-TJ'!$C:$C,'Summary &amp; Capacity'!$AG139,'UPH-TJ'!AW:AW)</f>
        <v>238.66666666666666</v>
      </c>
      <c r="AK139" s="43">
        <f>SUMIF('UPH-TJ'!$C:$C,'Summary &amp; Capacity'!$AG139,'UPH-TJ'!AX:AX)</f>
        <v>117.33333333333333</v>
      </c>
      <c r="AL139" s="43">
        <f>SUMIF('UPH-TJ'!$C:$C,'Summary &amp; Capacity'!$AG139,'UPH-TJ'!AY:AY)</f>
        <v>166.66666666666666</v>
      </c>
      <c r="AM139" s="43">
        <f>SUMIF('UPH-TJ'!$C:$C,'Summary &amp; Capacity'!$AG139,'UPH-TJ'!AZ:AZ)</f>
        <v>333.33333333333331</v>
      </c>
      <c r="AN139" s="43">
        <f>SUMIF('UPH-TJ'!$C:$C,'Summary &amp; Capacity'!$AG139,'UPH-TJ'!BA:BA)</f>
        <v>333.33333333333331</v>
      </c>
      <c r="AO139" s="43">
        <f>SUMIF('UPH-TJ'!$C:$C,'Summary &amp; Capacity'!$AG139,'UPH-TJ'!BB:BB)</f>
        <v>333.33333333333331</v>
      </c>
      <c r="AP139" s="43">
        <f>SUMIF('UPH-TJ'!$C:$C,'Summary &amp; Capacity'!$AG139,'UPH-TJ'!BC:BC)</f>
        <v>333.33333333333331</v>
      </c>
      <c r="AQ139" s="43">
        <f>SUMIF('UPH-TJ'!$C:$C,'Summary &amp; Capacity'!$AG139,'UPH-TJ'!BD:BD)</f>
        <v>133.33333333333331</v>
      </c>
      <c r="AR139" s="43">
        <f>SUMIF('UPH-TJ'!$C:$C,'Summary &amp; Capacity'!$AG139,'UPH-TJ'!BE:BE)</f>
        <v>133.33333333333331</v>
      </c>
      <c r="AS139" s="43">
        <f>SUMIF('UPH-TJ'!$C:$C,'Summary &amp; Capacity'!$AG139,'UPH-TJ'!BF:BF)</f>
        <v>133.33333333333331</v>
      </c>
      <c r="AT139" s="81">
        <f t="shared" si="112"/>
        <v>2632.666666666667</v>
      </c>
      <c r="AU139" s="42"/>
    </row>
    <row r="140" spans="2:47">
      <c r="B140" s="37"/>
      <c r="C140" s="37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85"/>
      <c r="R140" s="37" t="str">
        <f t="shared" si="109"/>
        <v>Vienna ST</v>
      </c>
      <c r="S140" s="43">
        <f>SUMIF('UPH-CD'!$C:$C,'Summary &amp; Capacity'!$AG140,'UPH-CD'!AU:AU)</f>
        <v>0</v>
      </c>
      <c r="T140" s="43">
        <f>SUMIF('UPH-CD'!$C:$C,'Summary &amp; Capacity'!$AG140,'UPH-CD'!AV:AV)</f>
        <v>0</v>
      </c>
      <c r="U140" s="43">
        <f>SUMIF('UPH-CD'!$C:$C,'Summary &amp; Capacity'!$AG140,'UPH-CD'!AW:AW)</f>
        <v>0</v>
      </c>
      <c r="V140" s="43">
        <f>SUMIF('UPH-CD'!$C:$C,'Summary &amp; Capacity'!$AG140,'UPH-CD'!AX:AX)</f>
        <v>0</v>
      </c>
      <c r="W140" s="43">
        <f>SUMIF('UPH-CD'!$C:$C,'Summary &amp; Capacity'!$AG140,'UPH-CD'!AY:AY)</f>
        <v>0</v>
      </c>
      <c r="X140" s="43">
        <f>SUMIF('UPH-CD'!$C:$C,'Summary &amp; Capacity'!$AG140,'UPH-CD'!AZ:AZ)</f>
        <v>0</v>
      </c>
      <c r="Y140" s="43">
        <f>SUMIF('UPH-CD'!$C:$C,'Summary &amp; Capacity'!$AG140,'UPH-CD'!BA:BA)</f>
        <v>0</v>
      </c>
      <c r="Z140" s="43">
        <f>SUMIF('UPH-CD'!$C:$C,'Summary &amp; Capacity'!$AG140,'UPH-CD'!BB:BB)</f>
        <v>0</v>
      </c>
      <c r="AA140" s="43">
        <f>SUMIF('UPH-CD'!$C:$C,'Summary &amp; Capacity'!$AG140,'UPH-CD'!BC:BC)</f>
        <v>0</v>
      </c>
      <c r="AB140" s="43">
        <f>SUMIF('UPH-CD'!$C:$C,'Summary &amp; Capacity'!$AG140,'UPH-CD'!BD:BD)</f>
        <v>0</v>
      </c>
      <c r="AC140" s="43">
        <f>SUMIF('UPH-CD'!$C:$C,'Summary &amp; Capacity'!$AG140,'UPH-CD'!BE:BE)</f>
        <v>0</v>
      </c>
      <c r="AD140" s="43">
        <f>SUMIF('UPH-CD'!$C:$C,'Summary &amp; Capacity'!$AG140,'UPH-CD'!BF:BF)</f>
        <v>0</v>
      </c>
      <c r="AE140" s="81">
        <f t="shared" si="110"/>
        <v>0</v>
      </c>
      <c r="AF140" s="306">
        <f t="shared" ref="AF140:AG140" si="114">AF102</f>
        <v>0</v>
      </c>
      <c r="AG140" s="217" t="str">
        <f t="shared" si="114"/>
        <v>Vienna ST</v>
      </c>
      <c r="AH140" s="43">
        <f>SUMIF('UPH-TJ'!$C:$C,'Summary &amp; Capacity'!$AG140,'UPH-TJ'!AU:AU)</f>
        <v>0</v>
      </c>
      <c r="AI140" s="43">
        <f>SUMIF('UPH-TJ'!$C:$C,'Summary &amp; Capacity'!$AG140,'UPH-TJ'!AV:AV)</f>
        <v>0</v>
      </c>
      <c r="AJ140" s="43">
        <f>SUMIF('UPH-TJ'!$C:$C,'Summary &amp; Capacity'!$AG140,'UPH-TJ'!AW:AW)</f>
        <v>0</v>
      </c>
      <c r="AK140" s="43">
        <f>SUMIF('UPH-TJ'!$C:$C,'Summary &amp; Capacity'!$AG140,'UPH-TJ'!AX:AX)</f>
        <v>0</v>
      </c>
      <c r="AL140" s="43">
        <f>SUMIF('UPH-TJ'!$C:$C,'Summary &amp; Capacity'!$AG140,'UPH-TJ'!AY:AY)</f>
        <v>0</v>
      </c>
      <c r="AM140" s="43">
        <f>SUMIF('UPH-TJ'!$C:$C,'Summary &amp; Capacity'!$AG140,'UPH-TJ'!AZ:AZ)</f>
        <v>0</v>
      </c>
      <c r="AN140" s="43">
        <f>SUMIF('UPH-TJ'!$C:$C,'Summary &amp; Capacity'!$AG140,'UPH-TJ'!BA:BA)</f>
        <v>0</v>
      </c>
      <c r="AO140" s="43">
        <f>SUMIF('UPH-TJ'!$C:$C,'Summary &amp; Capacity'!$AG140,'UPH-TJ'!BB:BB)</f>
        <v>0</v>
      </c>
      <c r="AP140" s="43">
        <f>SUMIF('UPH-TJ'!$C:$C,'Summary &amp; Capacity'!$AG140,'UPH-TJ'!BC:BC)</f>
        <v>0</v>
      </c>
      <c r="AQ140" s="43">
        <f>SUMIF('UPH-TJ'!$C:$C,'Summary &amp; Capacity'!$AG140,'UPH-TJ'!BD:BD)</f>
        <v>0</v>
      </c>
      <c r="AR140" s="43">
        <f>SUMIF('UPH-TJ'!$C:$C,'Summary &amp; Capacity'!$AG140,'UPH-TJ'!BE:BE)</f>
        <v>0</v>
      </c>
      <c r="AS140" s="43">
        <f>SUMIF('UPH-TJ'!$C:$C,'Summary &amp; Capacity'!$AG140,'UPH-TJ'!BF:BF)</f>
        <v>0</v>
      </c>
      <c r="AT140" s="81">
        <f t="shared" si="112"/>
        <v>0</v>
      </c>
      <c r="AU140" s="42"/>
    </row>
    <row r="141" spans="2:47">
      <c r="B141" s="37"/>
      <c r="C141" s="37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85"/>
      <c r="R141" s="37" t="str">
        <f t="shared" si="109"/>
        <v>Vivint</v>
      </c>
      <c r="S141" s="43">
        <f>SUMIF('UPH-CD'!$C:$C,'Summary &amp; Capacity'!$AG141,'UPH-CD'!AU:AU)</f>
        <v>0</v>
      </c>
      <c r="T141" s="43">
        <f>SUMIF('UPH-CD'!$C:$C,'Summary &amp; Capacity'!$AG141,'UPH-CD'!AV:AV)</f>
        <v>0</v>
      </c>
      <c r="U141" s="43">
        <f>SUMIF('UPH-CD'!$C:$C,'Summary &amp; Capacity'!$AG141,'UPH-CD'!AW:AW)</f>
        <v>0</v>
      </c>
      <c r="V141" s="43">
        <f>SUMIF('UPH-CD'!$C:$C,'Summary &amp; Capacity'!$AG141,'UPH-CD'!AX:AX)</f>
        <v>0</v>
      </c>
      <c r="W141" s="43">
        <f>SUMIF('UPH-CD'!$C:$C,'Summary &amp; Capacity'!$AG141,'UPH-CD'!AY:AY)</f>
        <v>0</v>
      </c>
      <c r="X141" s="43">
        <f>SUMIF('UPH-CD'!$C:$C,'Summary &amp; Capacity'!$AG141,'UPH-CD'!AZ:AZ)</f>
        <v>0</v>
      </c>
      <c r="Y141" s="43">
        <f>SUMIF('UPH-CD'!$C:$C,'Summary &amp; Capacity'!$AG141,'UPH-CD'!BA:BA)</f>
        <v>0</v>
      </c>
      <c r="Z141" s="43">
        <f>SUMIF('UPH-CD'!$C:$C,'Summary &amp; Capacity'!$AG141,'UPH-CD'!BB:BB)</f>
        <v>0</v>
      </c>
      <c r="AA141" s="43">
        <f>SUMIF('UPH-CD'!$C:$C,'Summary &amp; Capacity'!$AG141,'UPH-CD'!BC:BC)</f>
        <v>0</v>
      </c>
      <c r="AB141" s="43">
        <f>SUMIF('UPH-CD'!$C:$C,'Summary &amp; Capacity'!$AG141,'UPH-CD'!BD:BD)</f>
        <v>0</v>
      </c>
      <c r="AC141" s="43">
        <f>SUMIF('UPH-CD'!$C:$C,'Summary &amp; Capacity'!$AG141,'UPH-CD'!BE:BE)</f>
        <v>0</v>
      </c>
      <c r="AD141" s="43">
        <f>SUMIF('UPH-CD'!$C:$C,'Summary &amp; Capacity'!$AG141,'UPH-CD'!BF:BF)</f>
        <v>0</v>
      </c>
      <c r="AE141" s="81">
        <f t="shared" si="110"/>
        <v>0</v>
      </c>
      <c r="AF141" s="306">
        <f t="shared" ref="AF141:AG141" si="115">AF103</f>
        <v>0</v>
      </c>
      <c r="AG141" s="217" t="str">
        <f t="shared" si="115"/>
        <v>Vivint</v>
      </c>
      <c r="AH141" s="43">
        <f>SUMIF('UPH-TJ'!$C:$C,'Summary &amp; Capacity'!$AG141,'UPH-TJ'!AU:AU)</f>
        <v>0</v>
      </c>
      <c r="AI141" s="43">
        <f>SUMIF('UPH-TJ'!$C:$C,'Summary &amp; Capacity'!$AG141,'UPH-TJ'!AV:AV)</f>
        <v>0</v>
      </c>
      <c r="AJ141" s="43">
        <f>SUMIF('UPH-TJ'!$C:$C,'Summary &amp; Capacity'!$AG141,'UPH-TJ'!AW:AW)</f>
        <v>0</v>
      </c>
      <c r="AK141" s="43">
        <f>SUMIF('UPH-TJ'!$C:$C,'Summary &amp; Capacity'!$AG141,'UPH-TJ'!AX:AX)</f>
        <v>0</v>
      </c>
      <c r="AL141" s="43">
        <f>SUMIF('UPH-TJ'!$C:$C,'Summary &amp; Capacity'!$AG141,'UPH-TJ'!AY:AY)</f>
        <v>0</v>
      </c>
      <c r="AM141" s="43">
        <f>SUMIF('UPH-TJ'!$C:$C,'Summary &amp; Capacity'!$AG141,'UPH-TJ'!AZ:AZ)</f>
        <v>0</v>
      </c>
      <c r="AN141" s="43">
        <f>SUMIF('UPH-TJ'!$C:$C,'Summary &amp; Capacity'!$AG141,'UPH-TJ'!BA:BA)</f>
        <v>0</v>
      </c>
      <c r="AO141" s="43">
        <f>SUMIF('UPH-TJ'!$C:$C,'Summary &amp; Capacity'!$AG141,'UPH-TJ'!BB:BB)</f>
        <v>0</v>
      </c>
      <c r="AP141" s="43">
        <f>SUMIF('UPH-TJ'!$C:$C,'Summary &amp; Capacity'!$AG141,'UPH-TJ'!BC:BC)</f>
        <v>0</v>
      </c>
      <c r="AQ141" s="43">
        <f>SUMIF('UPH-TJ'!$C:$C,'Summary &amp; Capacity'!$AG141,'UPH-TJ'!BD:BD)</f>
        <v>0</v>
      </c>
      <c r="AR141" s="43">
        <f>SUMIF('UPH-TJ'!$C:$C,'Summary &amp; Capacity'!$AG141,'UPH-TJ'!BE:BE)</f>
        <v>0</v>
      </c>
      <c r="AS141" s="43">
        <f>SUMIF('UPH-TJ'!$C:$C,'Summary &amp; Capacity'!$AG141,'UPH-TJ'!BF:BF)</f>
        <v>0</v>
      </c>
      <c r="AT141" s="81">
        <f t="shared" si="112"/>
        <v>0</v>
      </c>
      <c r="AU141" s="42"/>
    </row>
    <row r="142" spans="2:47">
      <c r="B142" s="37"/>
      <c r="C142" s="37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85"/>
      <c r="R142" s="37" t="str">
        <f t="shared" si="109"/>
        <v>Whirlpool</v>
      </c>
      <c r="S142" s="43">
        <f>SUMIF('UPH-CD'!$C:$C,'Summary &amp; Capacity'!$AG142,'UPH-CD'!AU:AU)</f>
        <v>0</v>
      </c>
      <c r="T142" s="43">
        <f>SUMIF('UPH-CD'!$C:$C,'Summary &amp; Capacity'!$AG142,'UPH-CD'!AV:AV)</f>
        <v>0</v>
      </c>
      <c r="U142" s="43">
        <f>SUMIF('UPH-CD'!$C:$C,'Summary &amp; Capacity'!$AG142,'UPH-CD'!AW:AW)</f>
        <v>0</v>
      </c>
      <c r="V142" s="43">
        <f>SUMIF('UPH-CD'!$C:$C,'Summary &amp; Capacity'!$AG142,'UPH-CD'!AX:AX)</f>
        <v>0</v>
      </c>
      <c r="W142" s="43">
        <f>SUMIF('UPH-CD'!$C:$C,'Summary &amp; Capacity'!$AG142,'UPH-CD'!AY:AY)</f>
        <v>0</v>
      </c>
      <c r="X142" s="43">
        <f>SUMIF('UPH-CD'!$C:$C,'Summary &amp; Capacity'!$AG142,'UPH-CD'!AZ:AZ)</f>
        <v>0</v>
      </c>
      <c r="Y142" s="43">
        <f>SUMIF('UPH-CD'!$C:$C,'Summary &amp; Capacity'!$AG142,'UPH-CD'!BA:BA)</f>
        <v>0</v>
      </c>
      <c r="Z142" s="43">
        <f>SUMIF('UPH-CD'!$C:$C,'Summary &amp; Capacity'!$AG142,'UPH-CD'!BB:BB)</f>
        <v>0</v>
      </c>
      <c r="AA142" s="43">
        <f>SUMIF('UPH-CD'!$C:$C,'Summary &amp; Capacity'!$AG142,'UPH-CD'!BC:BC)</f>
        <v>0</v>
      </c>
      <c r="AB142" s="43">
        <f>SUMIF('UPH-CD'!$C:$C,'Summary &amp; Capacity'!$AG142,'UPH-CD'!BD:BD)</f>
        <v>0</v>
      </c>
      <c r="AC142" s="43">
        <f>SUMIF('UPH-CD'!$C:$C,'Summary &amp; Capacity'!$AG142,'UPH-CD'!BE:BE)</f>
        <v>0</v>
      </c>
      <c r="AD142" s="43">
        <f>SUMIF('UPH-CD'!$C:$C,'Summary &amp; Capacity'!$AG142,'UPH-CD'!BF:BF)</f>
        <v>0</v>
      </c>
      <c r="AE142" s="81">
        <f t="shared" si="110"/>
        <v>0</v>
      </c>
      <c r="AF142" s="306">
        <f t="shared" ref="AF142:AG142" si="116">AF104</f>
        <v>0</v>
      </c>
      <c r="AG142" s="217" t="str">
        <f t="shared" si="116"/>
        <v>Whirlpool</v>
      </c>
      <c r="AH142" s="43">
        <f>SUMIF('UPH-TJ'!$C:$C,'Summary &amp; Capacity'!$AG142,'UPH-TJ'!AU:AU)</f>
        <v>38.5</v>
      </c>
      <c r="AI142" s="43">
        <f>SUMIF('UPH-TJ'!$C:$C,'Summary &amp; Capacity'!$AG142,'UPH-TJ'!AV:AV)</f>
        <v>37.825000000000003</v>
      </c>
      <c r="AJ142" s="43">
        <f>SUMIF('UPH-TJ'!$C:$C,'Summary &amp; Capacity'!$AG142,'UPH-TJ'!AW:AW)</f>
        <v>29</v>
      </c>
      <c r="AK142" s="43">
        <f>SUMIF('UPH-TJ'!$C:$C,'Summary &amp; Capacity'!$AG142,'UPH-TJ'!AX:AX)</f>
        <v>29</v>
      </c>
      <c r="AL142" s="43">
        <f>SUMIF('UPH-TJ'!$C:$C,'Summary &amp; Capacity'!$AG142,'UPH-TJ'!AY:AY)</f>
        <v>29</v>
      </c>
      <c r="AM142" s="43">
        <f>SUMIF('UPH-TJ'!$C:$C,'Summary &amp; Capacity'!$AG142,'UPH-TJ'!AZ:AZ)</f>
        <v>29</v>
      </c>
      <c r="AN142" s="43">
        <f>SUMIF('UPH-TJ'!$C:$C,'Summary &amp; Capacity'!$AG142,'UPH-TJ'!BA:BA)</f>
        <v>29</v>
      </c>
      <c r="AO142" s="43">
        <f>SUMIF('UPH-TJ'!$C:$C,'Summary &amp; Capacity'!$AG142,'UPH-TJ'!BB:BB)</f>
        <v>54</v>
      </c>
      <c r="AP142" s="43">
        <f>SUMIF('UPH-TJ'!$C:$C,'Summary &amp; Capacity'!$AG142,'UPH-TJ'!BC:BC)</f>
        <v>29</v>
      </c>
      <c r="AQ142" s="43">
        <f>SUMIF('UPH-TJ'!$C:$C,'Summary &amp; Capacity'!$AG142,'UPH-TJ'!BD:BD)</f>
        <v>29</v>
      </c>
      <c r="AR142" s="43">
        <f>SUMIF('UPH-TJ'!$C:$C,'Summary &amp; Capacity'!$AG142,'UPH-TJ'!BE:BE)</f>
        <v>54</v>
      </c>
      <c r="AS142" s="43">
        <f>SUMIF('UPH-TJ'!$C:$C,'Summary &amp; Capacity'!$AG142,'UPH-TJ'!BF:BF)</f>
        <v>29</v>
      </c>
      <c r="AT142" s="81">
        <f t="shared" si="112"/>
        <v>416.32499999999999</v>
      </c>
      <c r="AU142" s="42"/>
    </row>
    <row r="143" spans="2:47">
      <c r="B143" s="37"/>
      <c r="C143" s="37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85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81"/>
      <c r="AF143" s="306"/>
      <c r="AH143" s="86"/>
      <c r="AI143" s="86"/>
      <c r="AJ143" s="86"/>
      <c r="AK143" s="86"/>
      <c r="AL143" s="86"/>
      <c r="AM143" s="86"/>
      <c r="AN143" s="86"/>
      <c r="AO143" s="86"/>
      <c r="AP143" s="86"/>
      <c r="AQ143" s="86"/>
      <c r="AR143" s="86"/>
      <c r="AS143" s="86"/>
      <c r="AT143" s="81"/>
      <c r="AU143" s="42"/>
    </row>
    <row r="144" spans="2:47" s="169" customFormat="1"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7"/>
      <c r="AF144" s="306"/>
      <c r="AH144" s="219"/>
      <c r="AI144" s="219"/>
      <c r="AJ144" s="219"/>
      <c r="AK144" s="219"/>
      <c r="AL144" s="219"/>
      <c r="AM144" s="219"/>
      <c r="AN144" s="219"/>
      <c r="AO144" s="219"/>
      <c r="AP144" s="219"/>
      <c r="AQ144" s="219"/>
      <c r="AR144" s="219"/>
      <c r="AS144" s="219"/>
      <c r="AU144" s="42"/>
    </row>
    <row r="145" spans="1:47" s="306" customFormat="1" ht="13.8" thickBot="1">
      <c r="D145" s="315"/>
      <c r="E145" s="315"/>
      <c r="F145" s="315"/>
      <c r="G145" s="315"/>
      <c r="H145" s="315"/>
      <c r="I145" s="315"/>
      <c r="J145" s="315"/>
      <c r="K145" s="315"/>
      <c r="L145" s="315"/>
      <c r="M145" s="315"/>
      <c r="N145" s="315"/>
      <c r="O145" s="315"/>
      <c r="P145" s="316"/>
      <c r="R145" s="317" t="s">
        <v>74</v>
      </c>
      <c r="S145" s="308">
        <v>10</v>
      </c>
      <c r="T145" s="308">
        <f>S145</f>
        <v>10</v>
      </c>
      <c r="U145" s="308">
        <f t="shared" ref="U145:AD145" si="117">T145</f>
        <v>10</v>
      </c>
      <c r="V145" s="308">
        <f t="shared" si="117"/>
        <v>10</v>
      </c>
      <c r="W145" s="308">
        <f t="shared" si="117"/>
        <v>10</v>
      </c>
      <c r="X145" s="308">
        <f t="shared" si="117"/>
        <v>10</v>
      </c>
      <c r="Y145" s="308">
        <f t="shared" si="117"/>
        <v>10</v>
      </c>
      <c r="Z145" s="308">
        <f t="shared" si="117"/>
        <v>10</v>
      </c>
      <c r="AA145" s="308">
        <f t="shared" si="117"/>
        <v>10</v>
      </c>
      <c r="AB145" s="308">
        <f t="shared" si="117"/>
        <v>10</v>
      </c>
      <c r="AC145" s="308">
        <f t="shared" si="117"/>
        <v>10</v>
      </c>
      <c r="AD145" s="308">
        <f t="shared" si="117"/>
        <v>10</v>
      </c>
      <c r="AG145" s="317" t="s">
        <v>74</v>
      </c>
      <c r="AH145" s="308">
        <v>10</v>
      </c>
      <c r="AI145" s="308">
        <v>10</v>
      </c>
      <c r="AJ145" s="308">
        <v>10</v>
      </c>
      <c r="AK145" s="308">
        <v>10</v>
      </c>
      <c r="AL145" s="308">
        <v>10</v>
      </c>
      <c r="AM145" s="308">
        <v>10</v>
      </c>
      <c r="AN145" s="308">
        <v>10</v>
      </c>
      <c r="AO145" s="308">
        <v>10</v>
      </c>
      <c r="AP145" s="308">
        <v>10</v>
      </c>
      <c r="AQ145" s="308">
        <v>10</v>
      </c>
      <c r="AR145" s="308">
        <v>10</v>
      </c>
      <c r="AS145" s="308">
        <v>10</v>
      </c>
      <c r="AU145" s="318"/>
    </row>
    <row r="146" spans="1:47" ht="13.8" thickBot="1">
      <c r="B146" s="37"/>
      <c r="C146" s="37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85"/>
      <c r="R146" s="88" t="s">
        <v>63</v>
      </c>
      <c r="S146" s="283">
        <f t="shared" ref="S146:AD146" si="118">S2</f>
        <v>43891</v>
      </c>
      <c r="T146" s="283">
        <f t="shared" si="118"/>
        <v>43922</v>
      </c>
      <c r="U146" s="283">
        <f t="shared" si="118"/>
        <v>43952</v>
      </c>
      <c r="V146" s="283">
        <f t="shared" si="118"/>
        <v>43983</v>
      </c>
      <c r="W146" s="283">
        <f t="shared" si="118"/>
        <v>44013</v>
      </c>
      <c r="X146" s="283">
        <f t="shared" si="118"/>
        <v>44044</v>
      </c>
      <c r="Y146" s="283">
        <f t="shared" si="118"/>
        <v>44075</v>
      </c>
      <c r="Z146" s="283">
        <f t="shared" si="118"/>
        <v>44105</v>
      </c>
      <c r="AA146" s="283">
        <f t="shared" si="118"/>
        <v>44136</v>
      </c>
      <c r="AB146" s="283">
        <f t="shared" si="118"/>
        <v>44166</v>
      </c>
      <c r="AC146" s="283">
        <f t="shared" si="118"/>
        <v>44197</v>
      </c>
      <c r="AD146" s="284">
        <f t="shared" si="118"/>
        <v>44228</v>
      </c>
      <c r="AF146" s="306"/>
      <c r="AG146" s="79" t="s">
        <v>63</v>
      </c>
      <c r="AH146" s="276">
        <f t="shared" ref="AH146:AS146" si="119">AH2</f>
        <v>43891</v>
      </c>
      <c r="AI146" s="276">
        <f t="shared" si="119"/>
        <v>43922</v>
      </c>
      <c r="AJ146" s="276">
        <f t="shared" si="119"/>
        <v>43952</v>
      </c>
      <c r="AK146" s="276">
        <f t="shared" si="119"/>
        <v>43983</v>
      </c>
      <c r="AL146" s="276">
        <f t="shared" si="119"/>
        <v>44013</v>
      </c>
      <c r="AM146" s="276">
        <f t="shared" si="119"/>
        <v>44044</v>
      </c>
      <c r="AN146" s="276">
        <f t="shared" si="119"/>
        <v>44075</v>
      </c>
      <c r="AO146" s="276">
        <f t="shared" si="119"/>
        <v>44105</v>
      </c>
      <c r="AP146" s="276">
        <f t="shared" si="119"/>
        <v>44136</v>
      </c>
      <c r="AQ146" s="276">
        <f t="shared" si="119"/>
        <v>44166</v>
      </c>
      <c r="AR146" s="276">
        <f t="shared" si="119"/>
        <v>44197</v>
      </c>
      <c r="AS146" s="276">
        <f t="shared" si="119"/>
        <v>44228</v>
      </c>
      <c r="AU146" s="42"/>
    </row>
    <row r="147" spans="1:47">
      <c r="B147" s="37"/>
      <c r="C147" s="37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85"/>
      <c r="R147" s="89" t="s">
        <v>59</v>
      </c>
      <c r="S147" s="90">
        <f>'UPH-CD'!AH183</f>
        <v>3578.9505896991836</v>
      </c>
      <c r="T147" s="90">
        <f>'UPH-CD'!AI183</f>
        <v>3563.5799602226566</v>
      </c>
      <c r="U147" s="90">
        <f>'UPH-CD'!AJ183</f>
        <v>3076.5998215911477</v>
      </c>
      <c r="V147" s="90">
        <f>'UPH-CD'!AK183</f>
        <v>1842.4845066631997</v>
      </c>
      <c r="W147" s="90">
        <f>'UPH-CD'!AL183</f>
        <v>3073.453736716272</v>
      </c>
      <c r="X147" s="90">
        <f>'UPH-CD'!AM183</f>
        <v>3158.0186656568694</v>
      </c>
      <c r="Y147" s="90">
        <f>'UPH-CD'!AN183</f>
        <v>2928.4454812452414</v>
      </c>
      <c r="Z147" s="90">
        <f>'UPH-CD'!AO183</f>
        <v>3185.7857697125178</v>
      </c>
      <c r="AA147" s="90">
        <f>'UPH-CD'!AP183</f>
        <v>2886.6761767850367</v>
      </c>
      <c r="AB147" s="90">
        <f>'UPH-CD'!AQ183</f>
        <v>2573.5928306438418</v>
      </c>
      <c r="AC147" s="90">
        <f>'UPH-CD'!AR183</f>
        <v>2037.6858763181222</v>
      </c>
      <c r="AD147" s="90">
        <f>'UPH-CD'!AS183</f>
        <v>1837.464243091179</v>
      </c>
      <c r="AE147" s="91">
        <f>SUM(S147:AD155)-AE74</f>
        <v>12076.79814059507</v>
      </c>
      <c r="AF147" s="306"/>
      <c r="AG147" s="89" t="str">
        <f>R147</f>
        <v>RDC Machine Hrs</v>
      </c>
      <c r="AH147" s="92">
        <f>'UPH-TJ'!AH201</f>
        <v>2452.3892390567994</v>
      </c>
      <c r="AI147" s="92">
        <f>'UPH-TJ'!AI201</f>
        <v>2222.3046149676989</v>
      </c>
      <c r="AJ147" s="92">
        <f>'UPH-TJ'!AJ201</f>
        <v>2123.1787438485449</v>
      </c>
      <c r="AK147" s="92">
        <f>'UPH-TJ'!AK201</f>
        <v>2814.0934897304328</v>
      </c>
      <c r="AL147" s="92">
        <f>'UPH-TJ'!AL201</f>
        <v>2878.8128817414035</v>
      </c>
      <c r="AM147" s="92">
        <f>'UPH-TJ'!AM201</f>
        <v>3486.2037462901626</v>
      </c>
      <c r="AN147" s="92">
        <f>'UPH-TJ'!AN201</f>
        <v>3133.5545250227087</v>
      </c>
      <c r="AO147" s="92">
        <f>'UPH-TJ'!AO201</f>
        <v>3159.8703144963929</v>
      </c>
      <c r="AP147" s="92">
        <f>'UPH-TJ'!AP201</f>
        <v>3133.5545250227087</v>
      </c>
      <c r="AQ147" s="92">
        <f>'UPH-TJ'!AQ201</f>
        <v>3326.2438034589331</v>
      </c>
      <c r="AR147" s="92">
        <f>'UPH-TJ'!AR201</f>
        <v>3350.9955593185828</v>
      </c>
      <c r="AS147" s="92">
        <f>'UPH-TJ'!AS201</f>
        <v>2447.1150333870983</v>
      </c>
      <c r="AT147" s="91">
        <f>SUM(AH147:AS155)-AT74</f>
        <v>-0.42189473682810785</v>
      </c>
      <c r="AU147" s="42"/>
    </row>
    <row r="148" spans="1:47">
      <c r="B148" s="37"/>
      <c r="C148" s="37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85"/>
      <c r="R148" s="93" t="s">
        <v>60</v>
      </c>
      <c r="S148" s="90">
        <f>'UPH-CD'!AH184</f>
        <v>24.808103007518799</v>
      </c>
      <c r="T148" s="90">
        <f>'UPH-CD'!AI184</f>
        <v>21.06483157894737</v>
      </c>
      <c r="U148" s="90">
        <f>'UPH-CD'!AJ184</f>
        <v>21.05263157894737</v>
      </c>
      <c r="V148" s="90">
        <f>'UPH-CD'!AK184</f>
        <v>21.05263157894737</v>
      </c>
      <c r="W148" s="90">
        <f>'UPH-CD'!AL184</f>
        <v>21.05263157894737</v>
      </c>
      <c r="X148" s="90">
        <f>'UPH-CD'!AM184</f>
        <v>21.05263157894737</v>
      </c>
      <c r="Y148" s="90">
        <f>'UPH-CD'!AN184</f>
        <v>21.05263157894737</v>
      </c>
      <c r="Z148" s="90">
        <f>'UPH-CD'!AO184</f>
        <v>21.05263157894737</v>
      </c>
      <c r="AA148" s="90">
        <f>'UPH-CD'!AP184</f>
        <v>21.05263157894737</v>
      </c>
      <c r="AB148" s="90">
        <f>'UPH-CD'!AQ184</f>
        <v>34.126315789473686</v>
      </c>
      <c r="AC148" s="90">
        <f>'UPH-CD'!AR184</f>
        <v>30.022901986605671</v>
      </c>
      <c r="AD148" s="90">
        <f>'UPH-CD'!AS184</f>
        <v>27.978331600421058</v>
      </c>
      <c r="AE148" s="91"/>
      <c r="AF148" s="306"/>
      <c r="AG148" s="93" t="str">
        <f t="shared" ref="AG148:AG155" si="120">R148</f>
        <v>FB Machine Hrs</v>
      </c>
      <c r="AH148" s="90">
        <f>'UPH-TJ'!AH202</f>
        <v>84.395947368421048</v>
      </c>
      <c r="AI148" s="90">
        <f>'UPH-TJ'!AI202</f>
        <v>53.523052631578949</v>
      </c>
      <c r="AJ148" s="90">
        <f>'UPH-TJ'!AJ202</f>
        <v>52.495763157894736</v>
      </c>
      <c r="AK148" s="90">
        <f>'UPH-TJ'!AK202</f>
        <v>57.319144736842105</v>
      </c>
      <c r="AL148" s="90">
        <f>'UPH-TJ'!AL202</f>
        <v>64.65789473684211</v>
      </c>
      <c r="AM148" s="90">
        <f>'UPH-TJ'!AM202</f>
        <v>64.65789473684211</v>
      </c>
      <c r="AN148" s="90">
        <f>'UPH-TJ'!AN202</f>
        <v>0</v>
      </c>
      <c r="AO148" s="90">
        <f>'UPH-TJ'!AO202</f>
        <v>0</v>
      </c>
      <c r="AP148" s="90">
        <f>'UPH-TJ'!AP202</f>
        <v>0</v>
      </c>
      <c r="AQ148" s="90">
        <f>'UPH-TJ'!AQ202</f>
        <v>0</v>
      </c>
      <c r="AR148" s="90">
        <f>'UPH-TJ'!AR202</f>
        <v>0</v>
      </c>
      <c r="AS148" s="90">
        <f>'UPH-TJ'!AS202</f>
        <v>0</v>
      </c>
      <c r="AT148" s="91"/>
      <c r="AU148" s="42"/>
    </row>
    <row r="149" spans="1:47">
      <c r="B149" s="37"/>
      <c r="C149" s="37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85"/>
      <c r="R149" s="93" t="s">
        <v>132</v>
      </c>
      <c r="S149" s="90">
        <f>'UPH-CD'!AH185</f>
        <v>0</v>
      </c>
      <c r="T149" s="90">
        <f>'UPH-CD'!AI185</f>
        <v>0</v>
      </c>
      <c r="U149" s="90">
        <f>'UPH-CD'!AJ185</f>
        <v>0</v>
      </c>
      <c r="V149" s="90">
        <f>'UPH-CD'!AK185</f>
        <v>0</v>
      </c>
      <c r="W149" s="90">
        <f>'UPH-CD'!AL185</f>
        <v>0</v>
      </c>
      <c r="X149" s="90">
        <f>'UPH-CD'!AM185</f>
        <v>0</v>
      </c>
      <c r="Y149" s="90">
        <f>'UPH-CD'!AN185</f>
        <v>0</v>
      </c>
      <c r="Z149" s="90">
        <f>'UPH-CD'!AO185</f>
        <v>0</v>
      </c>
      <c r="AA149" s="90">
        <f>'UPH-CD'!AP185</f>
        <v>0</v>
      </c>
      <c r="AB149" s="90">
        <f>'UPH-CD'!AQ185</f>
        <v>0</v>
      </c>
      <c r="AC149" s="90">
        <f>'UPH-CD'!AR185</f>
        <v>0</v>
      </c>
      <c r="AD149" s="90">
        <f>'UPH-CD'!AS185</f>
        <v>0</v>
      </c>
      <c r="AF149" s="306"/>
      <c r="AG149" s="93" t="str">
        <f t="shared" si="120"/>
        <v>Punch Machine Hrs</v>
      </c>
      <c r="AH149" s="90">
        <f>'UPH-TJ'!AH203</f>
        <v>0</v>
      </c>
      <c r="AI149" s="90">
        <f>'UPH-TJ'!AI203</f>
        <v>0</v>
      </c>
      <c r="AJ149" s="90">
        <f>'UPH-TJ'!AJ203</f>
        <v>0</v>
      </c>
      <c r="AK149" s="90">
        <f>'UPH-TJ'!AK203</f>
        <v>0</v>
      </c>
      <c r="AL149" s="90">
        <f>'UPH-TJ'!AL203</f>
        <v>0</v>
      </c>
      <c r="AM149" s="90">
        <f>'UPH-TJ'!AM203</f>
        <v>0</v>
      </c>
      <c r="AN149" s="90">
        <f>'UPH-TJ'!AN203</f>
        <v>0</v>
      </c>
      <c r="AO149" s="90">
        <f>'UPH-TJ'!AO203</f>
        <v>0</v>
      </c>
      <c r="AP149" s="90">
        <f>'UPH-TJ'!AP203</f>
        <v>0</v>
      </c>
      <c r="AQ149" s="90">
        <f>'UPH-TJ'!AQ203</f>
        <v>0</v>
      </c>
      <c r="AR149" s="90">
        <f>'UPH-TJ'!AR203</f>
        <v>0</v>
      </c>
      <c r="AS149" s="94">
        <f>'UPH-TJ'!AS203</f>
        <v>0</v>
      </c>
      <c r="AU149" s="42"/>
    </row>
    <row r="150" spans="1:47">
      <c r="B150" s="37"/>
      <c r="C150" s="37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85"/>
      <c r="R150" s="93" t="s">
        <v>133</v>
      </c>
      <c r="S150" s="90">
        <f>'UPH-CD'!AH186</f>
        <v>0</v>
      </c>
      <c r="T150" s="90">
        <f>'UPH-CD'!AI186</f>
        <v>0</v>
      </c>
      <c r="U150" s="90">
        <f>'UPH-CD'!AJ186</f>
        <v>0</v>
      </c>
      <c r="V150" s="90">
        <f>'UPH-CD'!AK186</f>
        <v>0</v>
      </c>
      <c r="W150" s="90">
        <f>'UPH-CD'!AL186</f>
        <v>0</v>
      </c>
      <c r="X150" s="90">
        <f>'UPH-CD'!AM186</f>
        <v>0</v>
      </c>
      <c r="Y150" s="90">
        <f>'UPH-CD'!AN186</f>
        <v>0</v>
      </c>
      <c r="Z150" s="90">
        <f>'UPH-CD'!AO186</f>
        <v>0</v>
      </c>
      <c r="AA150" s="90">
        <f>'UPH-CD'!AP186</f>
        <v>0</v>
      </c>
      <c r="AB150" s="90">
        <f>'UPH-CD'!AQ186</f>
        <v>0</v>
      </c>
      <c r="AC150" s="90">
        <f>'UPH-CD'!AR186</f>
        <v>0</v>
      </c>
      <c r="AD150" s="90">
        <f>'UPH-CD'!AS186</f>
        <v>0</v>
      </c>
      <c r="AF150" s="306"/>
      <c r="AG150" s="93" t="str">
        <f t="shared" si="120"/>
        <v>Hot Press</v>
      </c>
      <c r="AH150" s="90">
        <f>'UPH-TJ'!AH204</f>
        <v>0</v>
      </c>
      <c r="AI150" s="90">
        <f>'UPH-TJ'!AI204</f>
        <v>0</v>
      </c>
      <c r="AJ150" s="90">
        <f>'UPH-TJ'!AJ204</f>
        <v>0</v>
      </c>
      <c r="AK150" s="90">
        <f>'UPH-TJ'!AK204</f>
        <v>0</v>
      </c>
      <c r="AL150" s="90">
        <f>'UPH-TJ'!AL204</f>
        <v>0</v>
      </c>
      <c r="AM150" s="90">
        <f>'UPH-TJ'!AM204</f>
        <v>0</v>
      </c>
      <c r="AN150" s="90">
        <f>'UPH-TJ'!AN204</f>
        <v>0</v>
      </c>
      <c r="AO150" s="90">
        <f>'UPH-TJ'!AO204</f>
        <v>0</v>
      </c>
      <c r="AP150" s="90">
        <f>'UPH-TJ'!AP204</f>
        <v>0</v>
      </c>
      <c r="AQ150" s="90">
        <f>'UPH-TJ'!AQ204</f>
        <v>0</v>
      </c>
      <c r="AR150" s="90">
        <f>'UPH-TJ'!AR204</f>
        <v>0</v>
      </c>
      <c r="AS150" s="94">
        <f>'UPH-TJ'!AS204</f>
        <v>0</v>
      </c>
      <c r="AU150" s="42"/>
    </row>
    <row r="151" spans="1:47">
      <c r="B151" s="37"/>
      <c r="C151" s="37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85"/>
      <c r="R151" s="93" t="s">
        <v>111</v>
      </c>
      <c r="S151" s="90">
        <f>'UPH-CD'!AH187</f>
        <v>0</v>
      </c>
      <c r="T151" s="90">
        <f>'UPH-CD'!AI187</f>
        <v>0</v>
      </c>
      <c r="U151" s="90">
        <f>'UPH-CD'!AJ187</f>
        <v>0</v>
      </c>
      <c r="V151" s="90">
        <f>'UPH-CD'!AK187</f>
        <v>0</v>
      </c>
      <c r="W151" s="90">
        <f>'UPH-CD'!AL187</f>
        <v>0</v>
      </c>
      <c r="X151" s="90">
        <f>'UPH-CD'!AM187</f>
        <v>0</v>
      </c>
      <c r="Y151" s="90">
        <f>'UPH-CD'!AN187</f>
        <v>0</v>
      </c>
      <c r="Z151" s="90">
        <f>'UPH-CD'!AO187</f>
        <v>0</v>
      </c>
      <c r="AA151" s="90">
        <f>'UPH-CD'!AP187</f>
        <v>0</v>
      </c>
      <c r="AB151" s="90">
        <f>'UPH-CD'!AQ187</f>
        <v>0</v>
      </c>
      <c r="AC151" s="90">
        <f>'UPH-CD'!AR187</f>
        <v>0</v>
      </c>
      <c r="AD151" s="90">
        <f>'UPH-CD'!AS187</f>
        <v>0</v>
      </c>
      <c r="AF151" s="306"/>
      <c r="AG151" s="93" t="str">
        <f t="shared" si="120"/>
        <v>printing</v>
      </c>
      <c r="AH151" s="90">
        <f>'UPH-TJ'!AH205</f>
        <v>0</v>
      </c>
      <c r="AI151" s="90">
        <f>'UPH-TJ'!AI205</f>
        <v>0</v>
      </c>
      <c r="AJ151" s="90">
        <f>'UPH-TJ'!AJ205</f>
        <v>0</v>
      </c>
      <c r="AK151" s="90">
        <f>'UPH-TJ'!AK205</f>
        <v>0</v>
      </c>
      <c r="AL151" s="90">
        <f>'UPH-TJ'!AL205</f>
        <v>0</v>
      </c>
      <c r="AM151" s="90">
        <f>'UPH-TJ'!AM205</f>
        <v>0</v>
      </c>
      <c r="AN151" s="90">
        <f>'UPH-TJ'!AN205</f>
        <v>0</v>
      </c>
      <c r="AO151" s="90">
        <f>'UPH-TJ'!AO205</f>
        <v>0</v>
      </c>
      <c r="AP151" s="90">
        <f>'UPH-TJ'!AP205</f>
        <v>0</v>
      </c>
      <c r="AQ151" s="90">
        <f>'UPH-TJ'!AQ205</f>
        <v>0</v>
      </c>
      <c r="AR151" s="90">
        <f>'UPH-TJ'!AR205</f>
        <v>0</v>
      </c>
      <c r="AS151" s="94">
        <f>'UPH-TJ'!AS205</f>
        <v>0</v>
      </c>
      <c r="AU151" s="42"/>
    </row>
    <row r="152" spans="1:47">
      <c r="B152" s="37"/>
      <c r="C152" s="37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85"/>
      <c r="R152" s="93" t="s">
        <v>110</v>
      </c>
      <c r="S152" s="90">
        <f>'UPH-CD'!AH188</f>
        <v>0</v>
      </c>
      <c r="T152" s="90">
        <f>'UPH-CD'!AI188</f>
        <v>0</v>
      </c>
      <c r="U152" s="90">
        <f>'UPH-CD'!AJ188</f>
        <v>0</v>
      </c>
      <c r="V152" s="90">
        <f>'UPH-CD'!AK188</f>
        <v>0</v>
      </c>
      <c r="W152" s="90">
        <f>'UPH-CD'!AL188</f>
        <v>0</v>
      </c>
      <c r="X152" s="90">
        <f>'UPH-CD'!AM188</f>
        <v>0</v>
      </c>
      <c r="Y152" s="90">
        <f>'UPH-CD'!AN188</f>
        <v>0</v>
      </c>
      <c r="Z152" s="90">
        <f>'UPH-CD'!AO188</f>
        <v>0</v>
      </c>
      <c r="AA152" s="90">
        <f>'UPH-CD'!AP188</f>
        <v>0</v>
      </c>
      <c r="AB152" s="90">
        <f>'UPH-CD'!AQ188</f>
        <v>0</v>
      </c>
      <c r="AC152" s="90">
        <f>'UPH-CD'!AR188</f>
        <v>0</v>
      </c>
      <c r="AD152" s="90">
        <f>'UPH-CD'!AS188</f>
        <v>0</v>
      </c>
      <c r="AF152" s="306"/>
      <c r="AG152" s="93" t="str">
        <f t="shared" si="120"/>
        <v>CCD-HOLE</v>
      </c>
      <c r="AH152" s="90">
        <f>'UPH-TJ'!AH206</f>
        <v>0</v>
      </c>
      <c r="AI152" s="90">
        <f>'UPH-TJ'!AI206</f>
        <v>0</v>
      </c>
      <c r="AJ152" s="90">
        <f>'UPH-TJ'!AJ206</f>
        <v>0</v>
      </c>
      <c r="AK152" s="90">
        <f>'UPH-TJ'!AK206</f>
        <v>0</v>
      </c>
      <c r="AL152" s="90">
        <f>'UPH-TJ'!AL206</f>
        <v>0</v>
      </c>
      <c r="AM152" s="90">
        <f>'UPH-TJ'!AM206</f>
        <v>0</v>
      </c>
      <c r="AN152" s="90">
        <f>'UPH-TJ'!AN206</f>
        <v>0</v>
      </c>
      <c r="AO152" s="90">
        <f>'UPH-TJ'!AO206</f>
        <v>0</v>
      </c>
      <c r="AP152" s="90">
        <f>'UPH-TJ'!AP206</f>
        <v>0</v>
      </c>
      <c r="AQ152" s="90">
        <f>'UPH-TJ'!AQ206</f>
        <v>0</v>
      </c>
      <c r="AR152" s="90">
        <f>'UPH-TJ'!AR206</f>
        <v>0</v>
      </c>
      <c r="AS152" s="94">
        <f>'UPH-TJ'!AS206</f>
        <v>0</v>
      </c>
      <c r="AU152" s="42"/>
    </row>
    <row r="153" spans="1:47">
      <c r="B153" s="37"/>
      <c r="C153" s="37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85"/>
      <c r="R153" s="93" t="s">
        <v>112</v>
      </c>
      <c r="S153" s="90">
        <f>'UPH-CD'!AH189</f>
        <v>0</v>
      </c>
      <c r="T153" s="90">
        <f>'UPH-CD'!AI189</f>
        <v>0</v>
      </c>
      <c r="U153" s="90">
        <f>'UPH-CD'!AJ189</f>
        <v>0</v>
      </c>
      <c r="V153" s="90">
        <f>'UPH-CD'!AK189</f>
        <v>0</v>
      </c>
      <c r="W153" s="90">
        <f>'UPH-CD'!AL189</f>
        <v>0</v>
      </c>
      <c r="X153" s="90">
        <f>'UPH-CD'!AM189</f>
        <v>0</v>
      </c>
      <c r="Y153" s="90">
        <f>'UPH-CD'!AN189</f>
        <v>0</v>
      </c>
      <c r="Z153" s="90">
        <f>'UPH-CD'!AO189</f>
        <v>0</v>
      </c>
      <c r="AA153" s="90">
        <f>'UPH-CD'!AP189</f>
        <v>0</v>
      </c>
      <c r="AB153" s="90">
        <f>'UPH-CD'!AQ189</f>
        <v>0</v>
      </c>
      <c r="AC153" s="90">
        <f>'UPH-CD'!AR189</f>
        <v>0</v>
      </c>
      <c r="AD153" s="90">
        <f>'UPH-CD'!AS189</f>
        <v>0</v>
      </c>
      <c r="AF153" s="306"/>
      <c r="AG153" s="93" t="str">
        <f t="shared" si="120"/>
        <v>lamination</v>
      </c>
      <c r="AH153" s="90">
        <f>'UPH-TJ'!AH207</f>
        <v>0</v>
      </c>
      <c r="AI153" s="90">
        <f>'UPH-TJ'!AI207</f>
        <v>0</v>
      </c>
      <c r="AJ153" s="90">
        <f>'UPH-TJ'!AJ207</f>
        <v>0</v>
      </c>
      <c r="AK153" s="90">
        <f>'UPH-TJ'!AK207</f>
        <v>0</v>
      </c>
      <c r="AL153" s="90">
        <f>'UPH-TJ'!AL207</f>
        <v>0</v>
      </c>
      <c r="AM153" s="90">
        <f>'UPH-TJ'!AM207</f>
        <v>0</v>
      </c>
      <c r="AN153" s="90">
        <f>'UPH-TJ'!AN207</f>
        <v>0</v>
      </c>
      <c r="AO153" s="90">
        <f>'UPH-TJ'!AO207</f>
        <v>0</v>
      </c>
      <c r="AP153" s="90">
        <f>'UPH-TJ'!AP207</f>
        <v>0</v>
      </c>
      <c r="AQ153" s="90">
        <f>'UPH-TJ'!AQ207</f>
        <v>0</v>
      </c>
      <c r="AR153" s="90">
        <f>'UPH-TJ'!AR207</f>
        <v>0</v>
      </c>
      <c r="AS153" s="94">
        <f>'UPH-TJ'!AS207</f>
        <v>0</v>
      </c>
      <c r="AU153" s="42"/>
    </row>
    <row r="154" spans="1:47">
      <c r="A154" s="47"/>
      <c r="B154" s="47"/>
      <c r="C154" s="47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31"/>
      <c r="R154" s="93" t="s">
        <v>142</v>
      </c>
      <c r="S154" s="90">
        <f>'UPH-CD'!AH190</f>
        <v>0</v>
      </c>
      <c r="T154" s="90">
        <f>'UPH-CD'!AI190</f>
        <v>0</v>
      </c>
      <c r="U154" s="90">
        <f>'UPH-CD'!AJ190</f>
        <v>0</v>
      </c>
      <c r="V154" s="90">
        <f>'UPH-CD'!AK190</f>
        <v>0</v>
      </c>
      <c r="W154" s="90">
        <f>'UPH-CD'!AL190</f>
        <v>0</v>
      </c>
      <c r="X154" s="90">
        <f>'UPH-CD'!AM190</f>
        <v>0</v>
      </c>
      <c r="Y154" s="90">
        <f>'UPH-CD'!AN190</f>
        <v>0</v>
      </c>
      <c r="Z154" s="90">
        <f>'UPH-CD'!AO190</f>
        <v>0</v>
      </c>
      <c r="AA154" s="90">
        <f>'UPH-CD'!AP190</f>
        <v>0</v>
      </c>
      <c r="AB154" s="90">
        <f>'UPH-CD'!AQ190</f>
        <v>0</v>
      </c>
      <c r="AC154" s="90">
        <f>'UPH-CD'!AR190</f>
        <v>0</v>
      </c>
      <c r="AD154" s="90">
        <f>'UPH-CD'!AS190</f>
        <v>0</v>
      </c>
      <c r="AF154" s="306"/>
      <c r="AG154" s="93" t="str">
        <f t="shared" si="120"/>
        <v>Slitting</v>
      </c>
      <c r="AH154" s="90">
        <f>'UPH-TJ'!AH208</f>
        <v>0</v>
      </c>
      <c r="AI154" s="90">
        <f>'UPH-TJ'!AI208</f>
        <v>0</v>
      </c>
      <c r="AJ154" s="90">
        <f>'UPH-TJ'!AJ208</f>
        <v>0</v>
      </c>
      <c r="AK154" s="90">
        <f>'UPH-TJ'!AK208</f>
        <v>0</v>
      </c>
      <c r="AL154" s="90">
        <f>'UPH-TJ'!AL208</f>
        <v>0</v>
      </c>
      <c r="AM154" s="90">
        <f>'UPH-TJ'!AM208</f>
        <v>0</v>
      </c>
      <c r="AN154" s="90">
        <f>'UPH-TJ'!AN208</f>
        <v>0</v>
      </c>
      <c r="AO154" s="90">
        <f>'UPH-TJ'!AO208</f>
        <v>0</v>
      </c>
      <c r="AP154" s="90">
        <f>'UPH-TJ'!AP208</f>
        <v>0</v>
      </c>
      <c r="AQ154" s="90">
        <f>'UPH-TJ'!AQ208</f>
        <v>0</v>
      </c>
      <c r="AR154" s="90">
        <f>'UPH-TJ'!AR208</f>
        <v>0</v>
      </c>
      <c r="AS154" s="94">
        <f>'UPH-TJ'!AS208</f>
        <v>0</v>
      </c>
      <c r="AU154" s="42"/>
    </row>
    <row r="155" spans="1:47">
      <c r="A155" s="47"/>
      <c r="B155" s="47"/>
      <c r="C155" s="47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31"/>
      <c r="R155" s="93" t="s">
        <v>131</v>
      </c>
      <c r="S155" s="90">
        <f>'UPH-CD'!AH191</f>
        <v>0</v>
      </c>
      <c r="T155" s="90">
        <f>'UPH-CD'!AI191</f>
        <v>0</v>
      </c>
      <c r="U155" s="90">
        <f>'UPH-CD'!AJ191</f>
        <v>0</v>
      </c>
      <c r="V155" s="90">
        <f>'UPH-CD'!AK191</f>
        <v>0</v>
      </c>
      <c r="W155" s="90">
        <f>'UPH-CD'!AL191</f>
        <v>0</v>
      </c>
      <c r="X155" s="90">
        <f>'UPH-CD'!AM191</f>
        <v>0</v>
      </c>
      <c r="Y155" s="90">
        <f>'UPH-CD'!AN191</f>
        <v>0</v>
      </c>
      <c r="Z155" s="90">
        <f>'UPH-CD'!AO191</f>
        <v>0</v>
      </c>
      <c r="AA155" s="90">
        <f>'UPH-CD'!AP191</f>
        <v>0</v>
      </c>
      <c r="AB155" s="90">
        <f>'UPH-CD'!AQ191</f>
        <v>0</v>
      </c>
      <c r="AC155" s="90">
        <f>'UPH-CD'!AR191</f>
        <v>0</v>
      </c>
      <c r="AD155" s="90">
        <f>'UPH-CD'!AS191</f>
        <v>0</v>
      </c>
      <c r="AF155" s="306"/>
      <c r="AG155" s="93" t="str">
        <f t="shared" si="120"/>
        <v>Laser</v>
      </c>
      <c r="AH155" s="90">
        <f>'UPH-TJ'!AH209</f>
        <v>0</v>
      </c>
      <c r="AI155" s="90">
        <f>'UPH-TJ'!AI209</f>
        <v>0</v>
      </c>
      <c r="AJ155" s="90">
        <f>'UPH-TJ'!AJ209</f>
        <v>0</v>
      </c>
      <c r="AK155" s="90">
        <f>'UPH-TJ'!AK209</f>
        <v>0</v>
      </c>
      <c r="AL155" s="90">
        <f>'UPH-TJ'!AL209</f>
        <v>0</v>
      </c>
      <c r="AM155" s="90">
        <f>'UPH-TJ'!AM209</f>
        <v>0</v>
      </c>
      <c r="AN155" s="90">
        <f>'UPH-TJ'!AN209</f>
        <v>0</v>
      </c>
      <c r="AO155" s="90">
        <f>'UPH-TJ'!AO209</f>
        <v>0</v>
      </c>
      <c r="AP155" s="90">
        <f>'UPH-TJ'!AP209</f>
        <v>0</v>
      </c>
      <c r="AQ155" s="90">
        <f>'UPH-TJ'!AQ209</f>
        <v>0</v>
      </c>
      <c r="AR155" s="90">
        <f>'UPH-TJ'!AR209</f>
        <v>0</v>
      </c>
      <c r="AS155" s="94">
        <f>'UPH-TJ'!AS209</f>
        <v>0</v>
      </c>
      <c r="AU155" s="42"/>
    </row>
    <row r="156" spans="1:47">
      <c r="A156" s="47"/>
      <c r="B156" s="45"/>
      <c r="C156" s="45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31"/>
      <c r="R156" s="95" t="s">
        <v>42</v>
      </c>
      <c r="S156" s="90">
        <f t="shared" ref="S156:AD156" si="121">S112</f>
        <v>6600.1152760000014</v>
      </c>
      <c r="T156" s="90">
        <f t="shared" si="121"/>
        <v>6445.4009212380934</v>
      </c>
      <c r="U156" s="90">
        <f t="shared" si="121"/>
        <v>5043.2379327619037</v>
      </c>
      <c r="V156" s="90">
        <f t="shared" si="121"/>
        <v>2294.5112771428567</v>
      </c>
      <c r="W156" s="90">
        <f t="shared" si="121"/>
        <v>3814.6029038095239</v>
      </c>
      <c r="X156" s="90">
        <f t="shared" si="121"/>
        <v>2940.1096104761905</v>
      </c>
      <c r="Y156" s="90">
        <f t="shared" si="121"/>
        <v>3572.8101438095232</v>
      </c>
      <c r="Z156" s="90">
        <f t="shared" si="121"/>
        <v>3697.1218504761905</v>
      </c>
      <c r="AA156" s="90">
        <f t="shared" si="121"/>
        <v>3642.3197171428569</v>
      </c>
      <c r="AB156" s="90">
        <f t="shared" si="121"/>
        <v>3626.15409047619</v>
      </c>
      <c r="AC156" s="90">
        <f t="shared" si="121"/>
        <v>3199.7581258071041</v>
      </c>
      <c r="AD156" s="90">
        <f t="shared" si="121"/>
        <v>2220.5743196734575</v>
      </c>
      <c r="AE156" s="91">
        <f>SUM(S156:AD156)-AE112</f>
        <v>0</v>
      </c>
      <c r="AF156" s="306"/>
      <c r="AG156" s="95" t="s">
        <v>42</v>
      </c>
      <c r="AH156" s="218">
        <f t="shared" ref="AH156:AS156" si="122">AH112</f>
        <v>2239.9840902450865</v>
      </c>
      <c r="AI156" s="90">
        <f t="shared" si="122"/>
        <v>1788.4053057866363</v>
      </c>
      <c r="AJ156" s="90">
        <f t="shared" si="122"/>
        <v>1800.8736181741249</v>
      </c>
      <c r="AK156" s="90">
        <f t="shared" si="122"/>
        <v>2971.7920385617117</v>
      </c>
      <c r="AL156" s="90">
        <f t="shared" si="122"/>
        <v>3046.1764268950446</v>
      </c>
      <c r="AM156" s="90">
        <f t="shared" si="122"/>
        <v>3712.8430935617112</v>
      </c>
      <c r="AN156" s="90">
        <f t="shared" si="122"/>
        <v>3374.1830935617113</v>
      </c>
      <c r="AO156" s="90">
        <f t="shared" si="122"/>
        <v>3399.1830935617113</v>
      </c>
      <c r="AP156" s="90">
        <f t="shared" si="122"/>
        <v>3374.1830935617113</v>
      </c>
      <c r="AQ156" s="90">
        <f t="shared" si="122"/>
        <v>3431.4854535617119</v>
      </c>
      <c r="AR156" s="90">
        <f t="shared" si="122"/>
        <v>3453.9483535617119</v>
      </c>
      <c r="AS156" s="94">
        <f t="shared" si="122"/>
        <v>2325.3715413862728</v>
      </c>
      <c r="AT156" s="91">
        <f>SUM(AH156:AS156)-AT112</f>
        <v>0</v>
      </c>
      <c r="AU156" s="42"/>
    </row>
    <row r="157" spans="1:47">
      <c r="A157" s="47"/>
      <c r="B157" s="45"/>
      <c r="C157" s="45"/>
      <c r="D157" s="432"/>
      <c r="E157" s="432"/>
      <c r="F157" s="432"/>
      <c r="G157" s="432"/>
      <c r="H157" s="432"/>
      <c r="I157" s="432"/>
      <c r="J157" s="432"/>
      <c r="K157" s="432"/>
      <c r="L157" s="432"/>
      <c r="M157" s="432"/>
      <c r="N157" s="432"/>
      <c r="O157" s="432"/>
      <c r="P157" s="431"/>
      <c r="R157" s="96" t="s">
        <v>44</v>
      </c>
      <c r="S157" s="97">
        <v>21.75</v>
      </c>
      <c r="T157" s="97">
        <v>21.75</v>
      </c>
      <c r="U157" s="97">
        <v>22</v>
      </c>
      <c r="V157" s="97">
        <v>22</v>
      </c>
      <c r="W157" s="97">
        <v>26</v>
      </c>
      <c r="X157" s="97">
        <v>26</v>
      </c>
      <c r="Y157" s="97">
        <v>26</v>
      </c>
      <c r="Z157" s="97">
        <v>26</v>
      </c>
      <c r="AA157" s="97">
        <v>26</v>
      </c>
      <c r="AB157" s="97">
        <v>26</v>
      </c>
      <c r="AC157" s="97">
        <v>26</v>
      </c>
      <c r="AD157" s="97">
        <v>21.75</v>
      </c>
      <c r="AF157" s="306"/>
      <c r="AG157" s="96" t="s">
        <v>44</v>
      </c>
      <c r="AH157" s="97">
        <v>23</v>
      </c>
      <c r="AI157" s="97">
        <v>23</v>
      </c>
      <c r="AJ157" s="97">
        <v>21.75</v>
      </c>
      <c r="AK157" s="97">
        <v>26</v>
      </c>
      <c r="AL157" s="97">
        <v>26</v>
      </c>
      <c r="AM157" s="97">
        <v>25</v>
      </c>
      <c r="AN157" s="97">
        <v>26</v>
      </c>
      <c r="AO157" s="97">
        <v>21.75</v>
      </c>
      <c r="AP157" s="97">
        <v>26</v>
      </c>
      <c r="AQ157" s="97">
        <v>26</v>
      </c>
      <c r="AR157" s="97">
        <v>26</v>
      </c>
      <c r="AS157" s="97">
        <v>26</v>
      </c>
      <c r="AU157" s="42"/>
    </row>
    <row r="158" spans="1:47" s="306" customFormat="1">
      <c r="A158" s="433"/>
      <c r="B158" s="434"/>
      <c r="C158" s="435"/>
      <c r="D158" s="429"/>
      <c r="E158" s="429"/>
      <c r="F158" s="429"/>
      <c r="G158" s="429"/>
      <c r="H158" s="429"/>
      <c r="I158" s="429"/>
      <c r="J158" s="429"/>
      <c r="K158" s="429"/>
      <c r="L158" s="429"/>
      <c r="M158" s="429"/>
      <c r="N158" s="429"/>
      <c r="O158" s="429"/>
      <c r="P158" s="436"/>
      <c r="R158" s="319" t="str">
        <f>R147</f>
        <v>RDC Machine Hrs</v>
      </c>
      <c r="S158" s="320">
        <f>ROUND((S147)/S157/S145/2,0)</f>
        <v>8</v>
      </c>
      <c r="T158" s="320">
        <f t="shared" ref="T158:AD158" si="123">ROUND((T147)/T157/T145/2,0)</f>
        <v>8</v>
      </c>
      <c r="U158" s="320">
        <f t="shared" si="123"/>
        <v>7</v>
      </c>
      <c r="V158" s="370">
        <f>ROUND((V147)/V157/V145/2,0)</f>
        <v>4</v>
      </c>
      <c r="W158" s="321">
        <f t="shared" ref="W158:AA158" si="124">ROUND((W147)/W157/W145/2,0)</f>
        <v>6</v>
      </c>
      <c r="X158" s="321">
        <f t="shared" si="124"/>
        <v>6</v>
      </c>
      <c r="Y158" s="321">
        <f t="shared" si="124"/>
        <v>6</v>
      </c>
      <c r="Z158" s="321">
        <f t="shared" si="124"/>
        <v>6</v>
      </c>
      <c r="AA158" s="321">
        <f t="shared" si="124"/>
        <v>6</v>
      </c>
      <c r="AB158" s="321">
        <f t="shared" si="123"/>
        <v>5</v>
      </c>
      <c r="AC158" s="370">
        <f t="shared" si="123"/>
        <v>4</v>
      </c>
      <c r="AD158" s="321">
        <f t="shared" si="123"/>
        <v>4</v>
      </c>
      <c r="AG158" s="319" t="str">
        <f>AG147</f>
        <v>RDC Machine Hrs</v>
      </c>
      <c r="AH158" s="330">
        <f>AH147/AH157/20</f>
        <v>5.3312809544713033</v>
      </c>
      <c r="AI158" s="330">
        <f>AI147/AI157/20</f>
        <v>4.8310969890602156</v>
      </c>
      <c r="AJ158" s="330">
        <f t="shared" ref="AJ158:AS158" si="125">AJ147/AJ157/20</f>
        <v>4.8808706755138962</v>
      </c>
      <c r="AK158" s="330">
        <f t="shared" si="125"/>
        <v>5.4117182494816012</v>
      </c>
      <c r="AL158" s="330">
        <f t="shared" si="125"/>
        <v>5.5361786187334685</v>
      </c>
      <c r="AM158" s="330">
        <f t="shared" si="125"/>
        <v>6.9724074925803254</v>
      </c>
      <c r="AN158" s="330">
        <f t="shared" si="125"/>
        <v>6.0260663942744399</v>
      </c>
      <c r="AO158" s="330">
        <f t="shared" si="125"/>
        <v>7.2640696884974547</v>
      </c>
      <c r="AP158" s="330">
        <f t="shared" si="125"/>
        <v>6.0260663942744399</v>
      </c>
      <c r="AQ158" s="330">
        <f t="shared" si="125"/>
        <v>6.3966226989594865</v>
      </c>
      <c r="AR158" s="330">
        <f t="shared" si="125"/>
        <v>6.4442222294588136</v>
      </c>
      <c r="AS158" s="330">
        <f t="shared" si="125"/>
        <v>4.7059904488213427</v>
      </c>
      <c r="AU158" s="318"/>
    </row>
    <row r="159" spans="1:47">
      <c r="A159" s="47"/>
      <c r="B159" s="430"/>
      <c r="C159" s="45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31"/>
      <c r="R159" s="93" t="str">
        <f t="shared" ref="R159:R166" si="126">R148</f>
        <v>FB Machine Hrs</v>
      </c>
      <c r="S159" s="100">
        <f t="shared" ref="S159:U159" si="127">IF(ROUND((S148)/S157/S145/2,0)&lt;1,1,ROUND((S148)/S157/S145/2,0))</f>
        <v>1</v>
      </c>
      <c r="T159" s="100">
        <f t="shared" si="127"/>
        <v>1</v>
      </c>
      <c r="U159" s="100">
        <f t="shared" si="127"/>
        <v>1</v>
      </c>
      <c r="V159" s="100">
        <f t="shared" ref="V159:AD159" si="128">IF(ROUND((V148)/V157/V145/2,0)&lt;1,1,ROUND((V148)/V157/V145/2,0))</f>
        <v>1</v>
      </c>
      <c r="W159" s="100">
        <f t="shared" si="128"/>
        <v>1</v>
      </c>
      <c r="X159" s="100">
        <f t="shared" si="128"/>
        <v>1</v>
      </c>
      <c r="Y159" s="100">
        <f t="shared" si="128"/>
        <v>1</v>
      </c>
      <c r="Z159" s="100">
        <f t="shared" si="128"/>
        <v>1</v>
      </c>
      <c r="AA159" s="100">
        <f t="shared" si="128"/>
        <v>1</v>
      </c>
      <c r="AB159" s="100">
        <f t="shared" si="128"/>
        <v>1</v>
      </c>
      <c r="AC159" s="100">
        <f t="shared" si="128"/>
        <v>1</v>
      </c>
      <c r="AD159" s="100">
        <f t="shared" si="128"/>
        <v>1</v>
      </c>
      <c r="AF159" s="306"/>
      <c r="AG159" s="93" t="str">
        <f t="shared" ref="AG159:AG165" si="129">AG148</f>
        <v>FB Machine Hrs</v>
      </c>
      <c r="AH159" s="99">
        <f>ROUNDUP(AH148/AH157/20,0)</f>
        <v>1</v>
      </c>
      <c r="AI159" s="99">
        <f t="shared" ref="AI159:AS159" si="130">ROUNDUP(AI148/AI157/20,0)</f>
        <v>1</v>
      </c>
      <c r="AJ159" s="99">
        <f t="shared" si="130"/>
        <v>1</v>
      </c>
      <c r="AK159" s="99">
        <f t="shared" si="130"/>
        <v>1</v>
      </c>
      <c r="AL159" s="99">
        <f t="shared" si="130"/>
        <v>1</v>
      </c>
      <c r="AM159" s="99">
        <f t="shared" si="130"/>
        <v>1</v>
      </c>
      <c r="AN159" s="99">
        <f t="shared" si="130"/>
        <v>0</v>
      </c>
      <c r="AO159" s="99">
        <f t="shared" si="130"/>
        <v>0</v>
      </c>
      <c r="AP159" s="99">
        <f t="shared" si="130"/>
        <v>0</v>
      </c>
      <c r="AQ159" s="99">
        <f t="shared" si="130"/>
        <v>0</v>
      </c>
      <c r="AR159" s="99">
        <f t="shared" si="130"/>
        <v>0</v>
      </c>
      <c r="AS159" s="99">
        <f t="shared" si="130"/>
        <v>0</v>
      </c>
      <c r="AU159" s="42"/>
    </row>
    <row r="160" spans="1:47" hidden="1">
      <c r="A160" s="47"/>
      <c r="B160" s="430"/>
      <c r="C160" s="45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31"/>
      <c r="R160" s="93" t="str">
        <f t="shared" si="126"/>
        <v>Punch Machine Hrs</v>
      </c>
      <c r="S160" s="98">
        <f>IFERROR(ROUND(S149/S157/20,0),)</f>
        <v>0</v>
      </c>
      <c r="T160" s="98">
        <f t="shared" ref="T160:AD160" si="131">IFERROR(ROUND(T149/T157/20,0),)</f>
        <v>0</v>
      </c>
      <c r="U160" s="98">
        <f t="shared" si="131"/>
        <v>0</v>
      </c>
      <c r="V160" s="100">
        <f t="shared" si="131"/>
        <v>0</v>
      </c>
      <c r="W160" s="100">
        <f t="shared" si="131"/>
        <v>0</v>
      </c>
      <c r="X160" s="100">
        <f t="shared" si="131"/>
        <v>0</v>
      </c>
      <c r="Y160" s="100">
        <f t="shared" si="131"/>
        <v>0</v>
      </c>
      <c r="Z160" s="100">
        <f t="shared" si="131"/>
        <v>0</v>
      </c>
      <c r="AA160" s="100">
        <f t="shared" si="131"/>
        <v>0</v>
      </c>
      <c r="AB160" s="100">
        <f t="shared" si="131"/>
        <v>0</v>
      </c>
      <c r="AC160" s="100">
        <f t="shared" si="131"/>
        <v>0</v>
      </c>
      <c r="AD160" s="100">
        <f t="shared" si="131"/>
        <v>0</v>
      </c>
      <c r="AF160" s="306"/>
      <c r="AG160" s="93" t="str">
        <f t="shared" si="129"/>
        <v>Punch Machine Hrs</v>
      </c>
      <c r="AH160" s="98">
        <f>IFERROR(ROUND(AH149/AH157/AH145/2,0),)</f>
        <v>0</v>
      </c>
      <c r="AI160" s="98">
        <f t="shared" ref="AI160:AS160" si="132">IFERROR(ROUND(AI149/AI157/AI145/2,0),)</f>
        <v>0</v>
      </c>
      <c r="AJ160" s="98">
        <f t="shared" si="132"/>
        <v>0</v>
      </c>
      <c r="AK160" s="98">
        <f t="shared" si="132"/>
        <v>0</v>
      </c>
      <c r="AL160" s="98">
        <f t="shared" si="132"/>
        <v>0</v>
      </c>
      <c r="AM160" s="98">
        <f t="shared" si="132"/>
        <v>0</v>
      </c>
      <c r="AN160" s="98">
        <f t="shared" si="132"/>
        <v>0</v>
      </c>
      <c r="AO160" s="98">
        <f t="shared" si="132"/>
        <v>0</v>
      </c>
      <c r="AP160" s="98">
        <f t="shared" si="132"/>
        <v>0</v>
      </c>
      <c r="AQ160" s="98">
        <f t="shared" si="132"/>
        <v>0</v>
      </c>
      <c r="AR160" s="98">
        <f t="shared" si="132"/>
        <v>0</v>
      </c>
      <c r="AS160" s="98">
        <f t="shared" si="132"/>
        <v>0</v>
      </c>
      <c r="AU160" s="42"/>
    </row>
    <row r="161" spans="1:47" hidden="1">
      <c r="A161" s="47"/>
      <c r="B161" s="430"/>
      <c r="C161" s="45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31"/>
      <c r="R161" s="93" t="str">
        <f t="shared" si="126"/>
        <v>Hot Press</v>
      </c>
      <c r="S161" s="98">
        <f>IFERROR(ROUND(S150/S$157/S145/2,0),)</f>
        <v>0</v>
      </c>
      <c r="T161" s="98">
        <f t="shared" ref="T161:AD161" si="133">IFERROR(ROUND(T150/T$157/T145/2,0),)</f>
        <v>0</v>
      </c>
      <c r="U161" s="98">
        <f t="shared" si="133"/>
        <v>0</v>
      </c>
      <c r="V161" s="100">
        <f t="shared" si="133"/>
        <v>0</v>
      </c>
      <c r="W161" s="100">
        <f t="shared" si="133"/>
        <v>0</v>
      </c>
      <c r="X161" s="100">
        <f t="shared" si="133"/>
        <v>0</v>
      </c>
      <c r="Y161" s="100">
        <f t="shared" si="133"/>
        <v>0</v>
      </c>
      <c r="Z161" s="100">
        <f t="shared" si="133"/>
        <v>0</v>
      </c>
      <c r="AA161" s="100">
        <f t="shared" si="133"/>
        <v>0</v>
      </c>
      <c r="AB161" s="100">
        <f t="shared" si="133"/>
        <v>0</v>
      </c>
      <c r="AC161" s="100">
        <f t="shared" si="133"/>
        <v>0</v>
      </c>
      <c r="AD161" s="100">
        <f t="shared" si="133"/>
        <v>0</v>
      </c>
      <c r="AF161" s="306"/>
      <c r="AG161" s="93" t="str">
        <f t="shared" si="129"/>
        <v>Hot Press</v>
      </c>
      <c r="AH161" s="98">
        <f>IFERROR(ROUND(AH150/#REF!/AH145/2,0),)</f>
        <v>0</v>
      </c>
      <c r="AI161" s="98">
        <f>IFERROR(ROUND(AI150/#REF!/AI145/2,0),)</f>
        <v>0</v>
      </c>
      <c r="AJ161" s="98">
        <f>IFERROR(ROUND(AJ150/#REF!/AJ145/2,0),)</f>
        <v>0</v>
      </c>
      <c r="AK161" s="98">
        <f>IFERROR(ROUND(AK150/#REF!/AK145/2,0),)</f>
        <v>0</v>
      </c>
      <c r="AL161" s="98">
        <f>IFERROR(ROUND(AL150/#REF!/AL145/2,0),)</f>
        <v>0</v>
      </c>
      <c r="AM161" s="98">
        <f>IFERROR(ROUND(AM150/#REF!/AM145/2,0),)</f>
        <v>0</v>
      </c>
      <c r="AN161" s="98">
        <f>IFERROR(ROUND(AN150/#REF!/AN145/2,0),)</f>
        <v>0</v>
      </c>
      <c r="AO161" s="98">
        <f>IFERROR(ROUND(AO150/#REF!/AO145/2,0),)</f>
        <v>0</v>
      </c>
      <c r="AP161" s="98">
        <f>IFERROR(ROUND(AP150/#REF!/AP145/2,0),)</f>
        <v>0</v>
      </c>
      <c r="AQ161" s="98">
        <f>IFERROR(ROUND(AQ150/#REF!/AQ145/2,0),)</f>
        <v>0</v>
      </c>
      <c r="AR161" s="98">
        <f>IFERROR(ROUND(AR150/#REF!/AR145/2,0),)</f>
        <v>0</v>
      </c>
      <c r="AS161" s="98">
        <f>IFERROR(ROUND(AS150/#REF!/AS145/2,0),)</f>
        <v>0</v>
      </c>
      <c r="AU161" s="42"/>
    </row>
    <row r="162" spans="1:47" hidden="1">
      <c r="A162" s="47"/>
      <c r="B162" s="430"/>
      <c r="C162" s="45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31"/>
      <c r="R162" s="93" t="str">
        <f t="shared" si="126"/>
        <v>printing</v>
      </c>
      <c r="S162" s="98">
        <f>IFERROR(ROUND(S151/S$157/S145/2,0),)</f>
        <v>0</v>
      </c>
      <c r="T162" s="98">
        <f t="shared" ref="T162:AD162" si="134">IFERROR(ROUND(T151/T$157/T145/2,0),)</f>
        <v>0</v>
      </c>
      <c r="U162" s="98">
        <f t="shared" si="134"/>
        <v>0</v>
      </c>
      <c r="V162" s="100">
        <f t="shared" si="134"/>
        <v>0</v>
      </c>
      <c r="W162" s="100">
        <f t="shared" si="134"/>
        <v>0</v>
      </c>
      <c r="X162" s="100">
        <f t="shared" si="134"/>
        <v>0</v>
      </c>
      <c r="Y162" s="100">
        <f t="shared" si="134"/>
        <v>0</v>
      </c>
      <c r="Z162" s="100">
        <f t="shared" si="134"/>
        <v>0</v>
      </c>
      <c r="AA162" s="100">
        <f t="shared" si="134"/>
        <v>0</v>
      </c>
      <c r="AB162" s="100">
        <f t="shared" si="134"/>
        <v>0</v>
      </c>
      <c r="AC162" s="100">
        <f t="shared" si="134"/>
        <v>0</v>
      </c>
      <c r="AD162" s="100">
        <f t="shared" si="134"/>
        <v>0</v>
      </c>
      <c r="AF162" s="306"/>
      <c r="AG162" s="93" t="str">
        <f t="shared" si="129"/>
        <v>printing</v>
      </c>
      <c r="AH162" s="98">
        <f>IFERROR(ROUND(AH151/#REF!/AH145/2,0),)</f>
        <v>0</v>
      </c>
      <c r="AI162" s="98">
        <f>IFERROR(ROUND(AI151/#REF!/AI145/2,0),)</f>
        <v>0</v>
      </c>
      <c r="AJ162" s="98">
        <f>IFERROR(ROUND(AJ151/#REF!/AJ145/2,0),)</f>
        <v>0</v>
      </c>
      <c r="AK162" s="98">
        <f>IFERROR(ROUND(AK151/#REF!/AK145/2,0),)</f>
        <v>0</v>
      </c>
      <c r="AL162" s="98">
        <f>IFERROR(ROUND(AL151/#REF!/AL145/2,0),)</f>
        <v>0</v>
      </c>
      <c r="AM162" s="98">
        <f>IFERROR(ROUND(AM151/#REF!/AM145/2,0),)</f>
        <v>0</v>
      </c>
      <c r="AN162" s="98">
        <f>IFERROR(ROUND(AN151/#REF!/AN145/2,0),)</f>
        <v>0</v>
      </c>
      <c r="AO162" s="98">
        <f>IFERROR(ROUND(AO151/#REF!/AO145/2,0),)</f>
        <v>0</v>
      </c>
      <c r="AP162" s="98">
        <f>IFERROR(ROUND(AP151/#REF!/AP145/2,0),)</f>
        <v>0</v>
      </c>
      <c r="AQ162" s="98">
        <f>IFERROR(ROUND(AQ151/#REF!/AQ145/2,0),)</f>
        <v>0</v>
      </c>
      <c r="AR162" s="98">
        <f>IFERROR(ROUND(AR151/#REF!/AR145/2,0),)</f>
        <v>0</v>
      </c>
      <c r="AS162" s="98">
        <f>IFERROR(ROUND(AS151/#REF!/AS145/2,0),)</f>
        <v>0</v>
      </c>
      <c r="AU162" s="42"/>
    </row>
    <row r="163" spans="1:47" hidden="1">
      <c r="A163" s="47"/>
      <c r="B163" s="430"/>
      <c r="C163" s="45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31"/>
      <c r="R163" s="93" t="str">
        <f t="shared" si="126"/>
        <v>CCD-HOLE</v>
      </c>
      <c r="S163" s="98">
        <f>IFERROR(ROUND(S152/S$157/S145/2,0),)</f>
        <v>0</v>
      </c>
      <c r="T163" s="98">
        <f t="shared" ref="T163:AD163" si="135">IFERROR(ROUND(T152/T$157/T145/2,0),)</f>
        <v>0</v>
      </c>
      <c r="U163" s="98">
        <f t="shared" si="135"/>
        <v>0</v>
      </c>
      <c r="V163" s="100">
        <f t="shared" si="135"/>
        <v>0</v>
      </c>
      <c r="W163" s="100">
        <f t="shared" si="135"/>
        <v>0</v>
      </c>
      <c r="X163" s="100">
        <f t="shared" si="135"/>
        <v>0</v>
      </c>
      <c r="Y163" s="100">
        <f t="shared" si="135"/>
        <v>0</v>
      </c>
      <c r="Z163" s="100">
        <f t="shared" si="135"/>
        <v>0</v>
      </c>
      <c r="AA163" s="100">
        <f t="shared" si="135"/>
        <v>0</v>
      </c>
      <c r="AB163" s="100">
        <f t="shared" si="135"/>
        <v>0</v>
      </c>
      <c r="AC163" s="100">
        <f t="shared" si="135"/>
        <v>0</v>
      </c>
      <c r="AD163" s="100">
        <f t="shared" si="135"/>
        <v>0</v>
      </c>
      <c r="AF163" s="306"/>
      <c r="AG163" s="93" t="str">
        <f t="shared" si="129"/>
        <v>CCD-HOLE</v>
      </c>
      <c r="AH163" s="98">
        <f>IFERROR(ROUND(AH152/#REF!/AH145/2,0),)</f>
        <v>0</v>
      </c>
      <c r="AI163" s="98">
        <f>IFERROR(ROUND(AI152/#REF!/AI145/2,0),)</f>
        <v>0</v>
      </c>
      <c r="AJ163" s="98">
        <f>IFERROR(ROUND(AJ152/#REF!/AJ145/2,0),)</f>
        <v>0</v>
      </c>
      <c r="AK163" s="98">
        <f>IFERROR(ROUND(AK152/#REF!/AK145/2,0),)</f>
        <v>0</v>
      </c>
      <c r="AL163" s="98">
        <f>IFERROR(ROUND(AL152/#REF!/AL145/2,0),)</f>
        <v>0</v>
      </c>
      <c r="AM163" s="98">
        <f>IFERROR(ROUND(AM152/#REF!/AM145/2,0),)</f>
        <v>0</v>
      </c>
      <c r="AN163" s="98">
        <f>IFERROR(ROUND(AN152/#REF!/AN145/2,0),)</f>
        <v>0</v>
      </c>
      <c r="AO163" s="98">
        <f>IFERROR(ROUND(AO152/#REF!/AO145/2,0),)</f>
        <v>0</v>
      </c>
      <c r="AP163" s="98">
        <f>IFERROR(ROUND(AP152/#REF!/AP145/2,0),)</f>
        <v>0</v>
      </c>
      <c r="AQ163" s="98">
        <f>IFERROR(ROUND(AQ152/#REF!/AQ145/2,0),)</f>
        <v>0</v>
      </c>
      <c r="AR163" s="98">
        <f>IFERROR(ROUND(AR152/#REF!/AR145/2,0),)</f>
        <v>0</v>
      </c>
      <c r="AS163" s="98">
        <f>IFERROR(ROUND(AS152/#REF!/AS145/2,0),)</f>
        <v>0</v>
      </c>
      <c r="AU163" s="42"/>
    </row>
    <row r="164" spans="1:47" hidden="1">
      <c r="A164" s="47"/>
      <c r="B164" s="430"/>
      <c r="C164" s="45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31"/>
      <c r="R164" s="93" t="str">
        <f t="shared" si="126"/>
        <v>lamination</v>
      </c>
      <c r="S164" s="98">
        <f>IFERROR(ROUND(S153/S$157/S145/2,0),)</f>
        <v>0</v>
      </c>
      <c r="T164" s="98">
        <f t="shared" ref="T164:U164" si="136">IFERROR(ROUND(T153/T$157/T145/2,0),)</f>
        <v>0</v>
      </c>
      <c r="U164" s="98">
        <f t="shared" si="136"/>
        <v>0</v>
      </c>
      <c r="V164" s="100">
        <f>IFERROR(ROUND(V153/V$157/V145/2,0),)+1</f>
        <v>1</v>
      </c>
      <c r="W164" s="100">
        <f t="shared" ref="W164:AD164" si="137">IFERROR(ROUND(W153/W$157/W145/2,0),)+1</f>
        <v>1</v>
      </c>
      <c r="X164" s="100">
        <f t="shared" si="137"/>
        <v>1</v>
      </c>
      <c r="Y164" s="100">
        <f t="shared" si="137"/>
        <v>1</v>
      </c>
      <c r="Z164" s="100">
        <f t="shared" si="137"/>
        <v>1</v>
      </c>
      <c r="AA164" s="100">
        <f t="shared" si="137"/>
        <v>1</v>
      </c>
      <c r="AB164" s="100">
        <f t="shared" si="137"/>
        <v>1</v>
      </c>
      <c r="AC164" s="100">
        <f t="shared" si="137"/>
        <v>1</v>
      </c>
      <c r="AD164" s="100">
        <f t="shared" si="137"/>
        <v>1</v>
      </c>
      <c r="AF164" s="306"/>
      <c r="AG164" s="93" t="str">
        <f t="shared" si="129"/>
        <v>lamination</v>
      </c>
      <c r="AH164" s="98">
        <f>IFERROR(ROUND(AH153/#REF!/AH145/2,0),)</f>
        <v>0</v>
      </c>
      <c r="AI164" s="98">
        <f>IFERROR(ROUND(AI153/#REF!/AI145/2,0),)</f>
        <v>0</v>
      </c>
      <c r="AJ164" s="98">
        <f>IFERROR(ROUND(AJ153/#REF!/AJ145/2,0),)</f>
        <v>0</v>
      </c>
      <c r="AK164" s="98">
        <f>IFERROR(ROUND(AK153/#REF!/AK145/2,0),)</f>
        <v>0</v>
      </c>
      <c r="AL164" s="98">
        <f>IFERROR(ROUND(AL153/#REF!/AL145/2,0),)</f>
        <v>0</v>
      </c>
      <c r="AM164" s="98">
        <f>IFERROR(ROUND(AM153/#REF!/AM145/2,0),)</f>
        <v>0</v>
      </c>
      <c r="AN164" s="98">
        <f>IFERROR(ROUND(AN153/#REF!/AN145/2,0),)</f>
        <v>0</v>
      </c>
      <c r="AO164" s="98">
        <f>IFERROR(ROUND(AO153/#REF!/AO145/2,0),)</f>
        <v>0</v>
      </c>
      <c r="AP164" s="98">
        <f>IFERROR(ROUND(AP153/#REF!/AP145/2,0),)</f>
        <v>0</v>
      </c>
      <c r="AQ164" s="98">
        <f>IFERROR(ROUND(AQ153/#REF!/AQ145/2,0),)</f>
        <v>0</v>
      </c>
      <c r="AR164" s="98">
        <f>IFERROR(ROUND(AR153/#REF!/AR145/2,0),)</f>
        <v>0</v>
      </c>
      <c r="AS164" s="98">
        <f>IFERROR(ROUND(AS153/#REF!/AS145/2,0),)</f>
        <v>0</v>
      </c>
      <c r="AU164" s="42"/>
    </row>
    <row r="165" spans="1:47">
      <c r="A165" s="47"/>
      <c r="B165" s="430"/>
      <c r="C165" s="45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31"/>
      <c r="R165" s="93" t="str">
        <f t="shared" si="126"/>
        <v>Slitting</v>
      </c>
      <c r="S165" s="375">
        <f t="shared" ref="S165:U165" si="138">IFERROR(ROUND(S154/S$157/S144/2,0),)+1</f>
        <v>1</v>
      </c>
      <c r="T165" s="375">
        <f t="shared" si="138"/>
        <v>1</v>
      </c>
      <c r="U165" s="375">
        <f t="shared" si="138"/>
        <v>1</v>
      </c>
      <c r="V165" s="375">
        <f>IFERROR(ROUND(V154/V$157/V144/2,0),)+1</f>
        <v>1</v>
      </c>
      <c r="W165" s="375">
        <f t="shared" ref="W165:AD166" si="139">IFERROR(ROUND(W154/W$157/W144/2,0),)+1</f>
        <v>1</v>
      </c>
      <c r="X165" s="375">
        <f t="shared" si="139"/>
        <v>1</v>
      </c>
      <c r="Y165" s="375">
        <f t="shared" si="139"/>
        <v>1</v>
      </c>
      <c r="Z165" s="375">
        <f t="shared" si="139"/>
        <v>1</v>
      </c>
      <c r="AA165" s="375">
        <f t="shared" si="139"/>
        <v>1</v>
      </c>
      <c r="AB165" s="375">
        <f t="shared" si="139"/>
        <v>1</v>
      </c>
      <c r="AC165" s="375">
        <f t="shared" si="139"/>
        <v>1</v>
      </c>
      <c r="AD165" s="375">
        <f t="shared" si="139"/>
        <v>1</v>
      </c>
      <c r="AF165" s="306"/>
      <c r="AG165" s="93" t="str">
        <f t="shared" si="129"/>
        <v>Slitting</v>
      </c>
      <c r="AH165" s="98">
        <f>IFERROR(ROUND(AH154/#REF!/#REF!/2,0),)</f>
        <v>0</v>
      </c>
      <c r="AI165" s="98">
        <f>IFERROR(ROUND(AI154/#REF!/#REF!/2,0),)</f>
        <v>0</v>
      </c>
      <c r="AJ165" s="98">
        <f>IFERROR(ROUND(AJ154/#REF!/#REF!/2,0),)</f>
        <v>0</v>
      </c>
      <c r="AK165" s="98">
        <f>IFERROR(ROUND(AK154/#REF!/#REF!/2,0),)</f>
        <v>0</v>
      </c>
      <c r="AL165" s="98">
        <f>IFERROR(ROUND(AL154/#REF!/#REF!/2,0),)</f>
        <v>0</v>
      </c>
      <c r="AM165" s="98">
        <f>IFERROR(ROUND(AM154/#REF!/#REF!/2,0),)</f>
        <v>0</v>
      </c>
      <c r="AN165" s="98">
        <f>IFERROR(ROUND(AN154/#REF!/#REF!/2,0),)</f>
        <v>0</v>
      </c>
      <c r="AO165" s="98">
        <f>IFERROR(ROUND(AO154/#REF!/#REF!/2,0),)</f>
        <v>0</v>
      </c>
      <c r="AP165" s="98">
        <f>IFERROR(ROUND(AP154/#REF!/#REF!/2,0),)</f>
        <v>0</v>
      </c>
      <c r="AQ165" s="98">
        <f>IFERROR(ROUND(AQ154/#REF!/#REF!/2,0),)</f>
        <v>0</v>
      </c>
      <c r="AR165" s="98">
        <f>IFERROR(ROUND(AR154/#REF!/#REF!/2,0),)</f>
        <v>0</v>
      </c>
      <c r="AS165" s="98">
        <f>IFERROR(ROUND(AS154/#REF!/#REF!/2,0),)</f>
        <v>0</v>
      </c>
      <c r="AU165" s="42"/>
    </row>
    <row r="166" spans="1:47">
      <c r="A166" s="47"/>
      <c r="B166" s="430"/>
      <c r="C166" s="45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31"/>
      <c r="R166" s="93" t="str">
        <f t="shared" si="126"/>
        <v>Laser</v>
      </c>
      <c r="S166" s="375">
        <f>IFERROR(ROUND(S155/S$157/S145/2,0),)</f>
        <v>0</v>
      </c>
      <c r="T166" s="375">
        <f t="shared" ref="T166:U166" si="140">IFERROR(ROUND(T155/T$157/T145/2,0),)</f>
        <v>0</v>
      </c>
      <c r="U166" s="375">
        <f t="shared" si="140"/>
        <v>0</v>
      </c>
      <c r="V166" s="375">
        <f>IFERROR(ROUND(V155/V$157/V145/2,0),)+1</f>
        <v>1</v>
      </c>
      <c r="W166" s="375">
        <f t="shared" si="139"/>
        <v>1</v>
      </c>
      <c r="X166" s="375">
        <f t="shared" si="139"/>
        <v>1</v>
      </c>
      <c r="Y166" s="375">
        <f t="shared" si="139"/>
        <v>1</v>
      </c>
      <c r="Z166" s="375">
        <f t="shared" si="139"/>
        <v>1</v>
      </c>
      <c r="AA166" s="375">
        <f t="shared" si="139"/>
        <v>1</v>
      </c>
      <c r="AB166" s="375">
        <f t="shared" si="139"/>
        <v>1</v>
      </c>
      <c r="AC166" s="375">
        <f t="shared" si="139"/>
        <v>1</v>
      </c>
      <c r="AD166" s="375">
        <f t="shared" si="139"/>
        <v>1</v>
      </c>
      <c r="AF166" s="308" t="s">
        <v>438</v>
      </c>
      <c r="AG166" s="93" t="str">
        <f>AG155</f>
        <v>Laser</v>
      </c>
      <c r="AH166" s="98">
        <f>IFERROR(ROUND(AH155/#REF!/AH145/2,0),)</f>
        <v>0</v>
      </c>
      <c r="AI166" s="98">
        <f>IFERROR(ROUND(AI155/#REF!/AI145/2,0),)</f>
        <v>0</v>
      </c>
      <c r="AJ166" s="98">
        <f>IFERROR(ROUND(AJ155/#REF!/AJ145/2,0),)</f>
        <v>0</v>
      </c>
      <c r="AK166" s="98">
        <f>IFERROR(ROUND(AK155/#REF!/AK145/2,0),)</f>
        <v>0</v>
      </c>
      <c r="AL166" s="98">
        <f>IFERROR(ROUND(AL155/#REF!/AL145/2,0),)</f>
        <v>0</v>
      </c>
      <c r="AM166" s="98">
        <f>IFERROR(ROUND(AM155/#REF!/AM145/2,0),)</f>
        <v>0</v>
      </c>
      <c r="AN166" s="98">
        <f>IFERROR(ROUND(AN155/#REF!/AN145/2,0),)</f>
        <v>0</v>
      </c>
      <c r="AO166" s="98">
        <f>IFERROR(ROUND(AO155/#REF!/AO145/2,0),)</f>
        <v>0</v>
      </c>
      <c r="AP166" s="98">
        <f>IFERROR(ROUND(AP155/#REF!/AP145/2,0),)</f>
        <v>0</v>
      </c>
      <c r="AQ166" s="98">
        <f>IFERROR(ROUND(AQ155/#REF!/AQ145/2,0),)</f>
        <v>0</v>
      </c>
      <c r="AR166" s="98">
        <f>IFERROR(ROUND(AR155/#REF!/AR145/2,0),)</f>
        <v>0</v>
      </c>
      <c r="AS166" s="98">
        <f>IFERROR(ROUND(AS155/#REF!/AS145/2,0),)</f>
        <v>0</v>
      </c>
      <c r="AU166" s="42"/>
    </row>
    <row r="167" spans="1:47">
      <c r="A167" s="47"/>
      <c r="B167" s="430"/>
      <c r="C167" s="45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31"/>
      <c r="R167" s="101" t="s">
        <v>45</v>
      </c>
      <c r="S167" s="286">
        <v>2</v>
      </c>
      <c r="T167" s="286">
        <v>2</v>
      </c>
      <c r="U167" s="286">
        <v>2</v>
      </c>
      <c r="V167" s="347">
        <v>2</v>
      </c>
      <c r="W167" s="347">
        <v>2</v>
      </c>
      <c r="X167" s="347">
        <v>2</v>
      </c>
      <c r="Y167" s="347">
        <v>2</v>
      </c>
      <c r="Z167" s="347">
        <v>2</v>
      </c>
      <c r="AA167" s="347">
        <v>2</v>
      </c>
      <c r="AB167" s="347">
        <v>2</v>
      </c>
      <c r="AC167" s="347">
        <v>2</v>
      </c>
      <c r="AD167" s="347">
        <v>2</v>
      </c>
      <c r="AE167" s="323"/>
      <c r="AF167" s="309">
        <v>2</v>
      </c>
      <c r="AG167" s="101" t="s">
        <v>45</v>
      </c>
      <c r="AH167" s="102">
        <v>2</v>
      </c>
      <c r="AI167" s="102">
        <v>2</v>
      </c>
      <c r="AJ167" s="102">
        <v>2</v>
      </c>
      <c r="AK167" s="102">
        <v>2</v>
      </c>
      <c r="AL167" s="102">
        <v>2</v>
      </c>
      <c r="AM167" s="102">
        <v>2</v>
      </c>
      <c r="AN167" s="102">
        <v>2</v>
      </c>
      <c r="AO167" s="102">
        <v>2</v>
      </c>
      <c r="AP167" s="102">
        <v>2</v>
      </c>
      <c r="AQ167" s="102">
        <v>2</v>
      </c>
      <c r="AR167" s="102">
        <v>2</v>
      </c>
      <c r="AS167" s="102">
        <v>2</v>
      </c>
      <c r="AU167" s="223">
        <v>2</v>
      </c>
    </row>
    <row r="168" spans="1:47">
      <c r="A168" s="47"/>
      <c r="B168" s="45"/>
      <c r="C168" s="45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31"/>
      <c r="R168" s="101" t="s">
        <v>46</v>
      </c>
      <c r="S168" s="286">
        <v>2</v>
      </c>
      <c r="T168" s="286">
        <v>2</v>
      </c>
      <c r="U168" s="286">
        <v>2</v>
      </c>
      <c r="V168" s="347">
        <v>2</v>
      </c>
      <c r="W168" s="347">
        <v>2</v>
      </c>
      <c r="X168" s="347">
        <v>2</v>
      </c>
      <c r="Y168" s="347">
        <v>2</v>
      </c>
      <c r="Z168" s="347">
        <v>2</v>
      </c>
      <c r="AA168" s="347">
        <v>2</v>
      </c>
      <c r="AB168" s="347">
        <v>2</v>
      </c>
      <c r="AC168" s="347">
        <v>2</v>
      </c>
      <c r="AD168" s="347">
        <v>2</v>
      </c>
      <c r="AE168" s="323"/>
      <c r="AF168" s="309">
        <v>2</v>
      </c>
      <c r="AG168" s="101" t="s">
        <v>46</v>
      </c>
      <c r="AH168" s="102">
        <v>2</v>
      </c>
      <c r="AI168" s="102">
        <v>2</v>
      </c>
      <c r="AJ168" s="102">
        <v>2</v>
      </c>
      <c r="AK168" s="102">
        <v>2</v>
      </c>
      <c r="AL168" s="102">
        <v>2</v>
      </c>
      <c r="AM168" s="102">
        <v>2</v>
      </c>
      <c r="AN168" s="102">
        <v>2</v>
      </c>
      <c r="AO168" s="102">
        <v>2</v>
      </c>
      <c r="AP168" s="102">
        <v>2</v>
      </c>
      <c r="AQ168" s="102">
        <v>2</v>
      </c>
      <c r="AR168" s="102">
        <v>2</v>
      </c>
      <c r="AS168" s="102">
        <v>2</v>
      </c>
      <c r="AU168" s="223">
        <v>2</v>
      </c>
    </row>
    <row r="169" spans="1:47">
      <c r="A169" s="47"/>
      <c r="B169" s="45"/>
      <c r="C169" s="45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31"/>
      <c r="R169" s="101" t="s">
        <v>47</v>
      </c>
      <c r="S169" s="286">
        <v>2</v>
      </c>
      <c r="T169" s="286">
        <v>2</v>
      </c>
      <c r="U169" s="286">
        <v>2</v>
      </c>
      <c r="V169" s="347">
        <v>2</v>
      </c>
      <c r="W169" s="347">
        <v>2</v>
      </c>
      <c r="X169" s="347">
        <v>2</v>
      </c>
      <c r="Y169" s="347">
        <v>2</v>
      </c>
      <c r="Z169" s="347">
        <v>2</v>
      </c>
      <c r="AA169" s="347">
        <v>2</v>
      </c>
      <c r="AB169" s="347">
        <v>2</v>
      </c>
      <c r="AC169" s="347">
        <v>2</v>
      </c>
      <c r="AD169" s="347">
        <v>2</v>
      </c>
      <c r="AE169" s="323"/>
      <c r="AF169" s="346">
        <v>17</v>
      </c>
      <c r="AG169" s="101" t="s">
        <v>47</v>
      </c>
      <c r="AH169" s="103">
        <v>17</v>
      </c>
      <c r="AI169" s="103">
        <v>17</v>
      </c>
      <c r="AJ169" s="103">
        <v>17</v>
      </c>
      <c r="AK169" s="103">
        <v>17</v>
      </c>
      <c r="AL169" s="103">
        <v>17</v>
      </c>
      <c r="AM169" s="103">
        <v>17</v>
      </c>
      <c r="AN169" s="103">
        <v>17</v>
      </c>
      <c r="AO169" s="103">
        <v>17</v>
      </c>
      <c r="AP169" s="103">
        <v>17</v>
      </c>
      <c r="AQ169" s="103">
        <v>17</v>
      </c>
      <c r="AR169" s="103">
        <v>17</v>
      </c>
      <c r="AS169" s="103">
        <v>17</v>
      </c>
      <c r="AU169" s="223">
        <v>7</v>
      </c>
    </row>
    <row r="170" spans="1:47">
      <c r="C170" s="275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85"/>
      <c r="R170" s="104" t="s">
        <v>48</v>
      </c>
      <c r="S170" s="371">
        <f>S158*2+S159*2.5</f>
        <v>18.5</v>
      </c>
      <c r="T170" s="100">
        <f t="shared" ref="T170:AD170" si="141">T158*2+T159*2.5</f>
        <v>18.5</v>
      </c>
      <c r="U170" s="100">
        <f t="shared" si="141"/>
        <v>16.5</v>
      </c>
      <c r="V170" s="371">
        <f t="shared" si="141"/>
        <v>10.5</v>
      </c>
      <c r="W170" s="100">
        <f t="shared" si="141"/>
        <v>14.5</v>
      </c>
      <c r="X170" s="100">
        <f t="shared" si="141"/>
        <v>14.5</v>
      </c>
      <c r="Y170" s="100">
        <f t="shared" si="141"/>
        <v>14.5</v>
      </c>
      <c r="Z170" s="100">
        <f t="shared" si="141"/>
        <v>14.5</v>
      </c>
      <c r="AA170" s="100">
        <f t="shared" si="141"/>
        <v>14.5</v>
      </c>
      <c r="AB170" s="100">
        <f t="shared" si="141"/>
        <v>12.5</v>
      </c>
      <c r="AC170" s="100">
        <f t="shared" si="141"/>
        <v>10.5</v>
      </c>
      <c r="AD170" s="100">
        <f t="shared" si="141"/>
        <v>10.5</v>
      </c>
      <c r="AE170" s="323"/>
      <c r="AF170" s="346">
        <v>26</v>
      </c>
      <c r="AG170" s="104" t="s">
        <v>48</v>
      </c>
      <c r="AH170" s="106">
        <f>AH158*2+AH159*2.5</f>
        <v>13.162561908942607</v>
      </c>
      <c r="AI170" s="106">
        <f t="shared" ref="AI170:AS170" si="142">AI158*2+AI159*2.5</f>
        <v>12.162193978120431</v>
      </c>
      <c r="AJ170" s="106">
        <f t="shared" si="142"/>
        <v>12.261741351027792</v>
      </c>
      <c r="AK170" s="106">
        <f t="shared" si="142"/>
        <v>13.323436498963202</v>
      </c>
      <c r="AL170" s="106">
        <f t="shared" si="142"/>
        <v>13.572357237466937</v>
      </c>
      <c r="AM170" s="106">
        <f t="shared" si="142"/>
        <v>16.444814985160651</v>
      </c>
      <c r="AN170" s="106">
        <f t="shared" si="142"/>
        <v>12.05213278854888</v>
      </c>
      <c r="AO170" s="106">
        <f t="shared" si="142"/>
        <v>14.528139376994909</v>
      </c>
      <c r="AP170" s="106">
        <f t="shared" si="142"/>
        <v>12.05213278854888</v>
      </c>
      <c r="AQ170" s="106">
        <f t="shared" si="142"/>
        <v>12.793245397918973</v>
      </c>
      <c r="AR170" s="106">
        <f t="shared" si="142"/>
        <v>12.888444458917627</v>
      </c>
      <c r="AS170" s="106">
        <f t="shared" si="142"/>
        <v>9.4119808976426853</v>
      </c>
      <c r="AU170" s="223">
        <v>45</v>
      </c>
    </row>
    <row r="171" spans="1:47">
      <c r="C171" s="275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85"/>
      <c r="R171" s="104" t="s">
        <v>49</v>
      </c>
      <c r="S171" s="372">
        <f t="shared" ref="S171:AD171" si="143">ROUND(S156/S157/$AH$145,0)</f>
        <v>30</v>
      </c>
      <c r="T171" s="373">
        <f t="shared" si="143"/>
        <v>30</v>
      </c>
      <c r="U171" s="373">
        <f t="shared" si="143"/>
        <v>23</v>
      </c>
      <c r="V171" s="371">
        <f t="shared" si="143"/>
        <v>10</v>
      </c>
      <c r="W171" s="373">
        <f t="shared" si="143"/>
        <v>15</v>
      </c>
      <c r="X171" s="373">
        <f t="shared" si="143"/>
        <v>11</v>
      </c>
      <c r="Y171" s="373">
        <f t="shared" si="143"/>
        <v>14</v>
      </c>
      <c r="Z171" s="373">
        <f t="shared" si="143"/>
        <v>14</v>
      </c>
      <c r="AA171" s="373">
        <f t="shared" si="143"/>
        <v>14</v>
      </c>
      <c r="AB171" s="373">
        <f t="shared" si="143"/>
        <v>14</v>
      </c>
      <c r="AC171" s="373">
        <f t="shared" si="143"/>
        <v>12</v>
      </c>
      <c r="AD171" s="373">
        <f t="shared" si="143"/>
        <v>10</v>
      </c>
      <c r="AE171" s="323"/>
      <c r="AF171" s="309">
        <v>38</v>
      </c>
      <c r="AG171" s="104" t="s">
        <v>49</v>
      </c>
      <c r="AH171" s="106">
        <f t="shared" ref="AH171:AS171" si="144">ROUNDUP(AH156/AH157/AH145,0)</f>
        <v>10</v>
      </c>
      <c r="AI171" s="106">
        <f t="shared" si="144"/>
        <v>8</v>
      </c>
      <c r="AJ171" s="106">
        <f t="shared" si="144"/>
        <v>9</v>
      </c>
      <c r="AK171" s="106">
        <f t="shared" si="144"/>
        <v>12</v>
      </c>
      <c r="AL171" s="106">
        <f t="shared" si="144"/>
        <v>12</v>
      </c>
      <c r="AM171" s="106">
        <f t="shared" si="144"/>
        <v>15</v>
      </c>
      <c r="AN171" s="106">
        <f t="shared" si="144"/>
        <v>13</v>
      </c>
      <c r="AO171" s="106">
        <f t="shared" si="144"/>
        <v>16</v>
      </c>
      <c r="AP171" s="106">
        <f t="shared" si="144"/>
        <v>13</v>
      </c>
      <c r="AQ171" s="106">
        <f t="shared" si="144"/>
        <v>14</v>
      </c>
      <c r="AR171" s="106">
        <f t="shared" si="144"/>
        <v>14</v>
      </c>
      <c r="AS171" s="106">
        <f t="shared" si="144"/>
        <v>9</v>
      </c>
      <c r="AU171" s="223">
        <v>82</v>
      </c>
    </row>
    <row r="172" spans="1:47">
      <c r="C172" s="275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85"/>
      <c r="R172" s="108" t="s">
        <v>70</v>
      </c>
      <c r="S172" s="107"/>
      <c r="T172" s="107"/>
      <c r="U172" s="107"/>
      <c r="V172" s="287"/>
      <c r="W172" s="288"/>
      <c r="X172" s="288"/>
      <c r="Y172" s="288"/>
      <c r="Z172" s="288"/>
      <c r="AA172" s="288"/>
      <c r="AB172" s="288"/>
      <c r="AC172" s="288"/>
      <c r="AD172" s="288"/>
      <c r="AE172" s="323"/>
      <c r="AF172" s="309"/>
      <c r="AG172" s="108" t="s">
        <v>70</v>
      </c>
      <c r="AH172" s="109"/>
      <c r="AI172" s="109"/>
      <c r="AJ172" s="109"/>
      <c r="AK172" s="109"/>
      <c r="AL172" s="109"/>
      <c r="AM172" s="109"/>
      <c r="AN172" s="109"/>
      <c r="AO172" s="109"/>
      <c r="AP172" s="109"/>
      <c r="AQ172" s="109"/>
      <c r="AR172" s="109"/>
      <c r="AS172" s="109"/>
      <c r="AU172" s="223">
        <v>64</v>
      </c>
    </row>
    <row r="173" spans="1:47">
      <c r="B173" s="37"/>
      <c r="C173" s="275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85"/>
      <c r="R173" s="101" t="s">
        <v>50</v>
      </c>
      <c r="S173" s="286">
        <v>1</v>
      </c>
      <c r="T173" s="286">
        <v>1</v>
      </c>
      <c r="U173" s="286">
        <v>1</v>
      </c>
      <c r="V173" s="286">
        <v>1</v>
      </c>
      <c r="W173" s="286">
        <v>1</v>
      </c>
      <c r="X173" s="286">
        <v>1</v>
      </c>
      <c r="Y173" s="286">
        <v>1</v>
      </c>
      <c r="Z173" s="286">
        <v>1</v>
      </c>
      <c r="AA173" s="286">
        <v>1</v>
      </c>
      <c r="AB173" s="286">
        <v>1</v>
      </c>
      <c r="AC173" s="286">
        <v>1</v>
      </c>
      <c r="AD173" s="286">
        <v>1</v>
      </c>
      <c r="AE173" s="323"/>
      <c r="AF173" s="309">
        <v>2</v>
      </c>
      <c r="AG173" s="101" t="s">
        <v>50</v>
      </c>
      <c r="AH173" s="102">
        <v>2</v>
      </c>
      <c r="AI173" s="102">
        <v>2</v>
      </c>
      <c r="AJ173" s="102">
        <v>2</v>
      </c>
      <c r="AK173" s="102">
        <v>2</v>
      </c>
      <c r="AL173" s="102">
        <v>2</v>
      </c>
      <c r="AM173" s="102">
        <v>2</v>
      </c>
      <c r="AN173" s="102">
        <v>2</v>
      </c>
      <c r="AO173" s="102">
        <v>2</v>
      </c>
      <c r="AP173" s="102">
        <v>2</v>
      </c>
      <c r="AQ173" s="102">
        <v>2</v>
      </c>
      <c r="AR173" s="102">
        <v>2</v>
      </c>
      <c r="AS173" s="102">
        <v>2</v>
      </c>
      <c r="AU173" s="223">
        <v>2</v>
      </c>
    </row>
    <row r="174" spans="1:47">
      <c r="B174" s="37"/>
      <c r="C174" s="275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85"/>
      <c r="R174" s="101" t="s">
        <v>51</v>
      </c>
      <c r="S174" s="289">
        <v>1</v>
      </c>
      <c r="T174" s="289">
        <v>1</v>
      </c>
      <c r="U174" s="289">
        <v>1</v>
      </c>
      <c r="V174" s="289">
        <v>1</v>
      </c>
      <c r="W174" s="289">
        <v>1</v>
      </c>
      <c r="X174" s="289">
        <v>1</v>
      </c>
      <c r="Y174" s="289">
        <v>1</v>
      </c>
      <c r="Z174" s="289">
        <v>1</v>
      </c>
      <c r="AA174" s="289">
        <v>1</v>
      </c>
      <c r="AB174" s="289">
        <v>1</v>
      </c>
      <c r="AC174" s="289">
        <v>1</v>
      </c>
      <c r="AD174" s="289">
        <v>1</v>
      </c>
      <c r="AE174" s="323"/>
      <c r="AF174" s="309">
        <v>1</v>
      </c>
      <c r="AG174" s="101" t="s">
        <v>51</v>
      </c>
      <c r="AH174" s="110">
        <v>1</v>
      </c>
      <c r="AI174" s="110">
        <v>1</v>
      </c>
      <c r="AJ174" s="110">
        <v>1</v>
      </c>
      <c r="AK174" s="110">
        <v>1</v>
      </c>
      <c r="AL174" s="110">
        <v>1</v>
      </c>
      <c r="AM174" s="110">
        <v>1</v>
      </c>
      <c r="AN174" s="110">
        <v>1</v>
      </c>
      <c r="AO174" s="110">
        <v>1</v>
      </c>
      <c r="AP174" s="110">
        <v>1</v>
      </c>
      <c r="AQ174" s="110">
        <v>1</v>
      </c>
      <c r="AR174" s="110">
        <v>1</v>
      </c>
      <c r="AS174" s="110">
        <v>1</v>
      </c>
      <c r="AU174" s="223">
        <v>2</v>
      </c>
    </row>
    <row r="175" spans="1:47">
      <c r="B175" s="37"/>
      <c r="C175" s="275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85"/>
      <c r="R175" s="111" t="s">
        <v>52</v>
      </c>
      <c r="S175" s="347">
        <v>4</v>
      </c>
      <c r="T175" s="347">
        <v>4</v>
      </c>
      <c r="U175" s="347">
        <v>4</v>
      </c>
      <c r="V175" s="347">
        <v>4</v>
      </c>
      <c r="W175" s="347">
        <v>4</v>
      </c>
      <c r="X175" s="347">
        <v>4</v>
      </c>
      <c r="Y175" s="347">
        <v>4</v>
      </c>
      <c r="Z175" s="347">
        <v>4</v>
      </c>
      <c r="AA175" s="347">
        <v>4</v>
      </c>
      <c r="AB175" s="347">
        <v>4</v>
      </c>
      <c r="AC175" s="347">
        <v>4</v>
      </c>
      <c r="AD175" s="347">
        <v>4</v>
      </c>
      <c r="AE175" s="323"/>
      <c r="AF175" s="309">
        <v>13</v>
      </c>
      <c r="AG175" s="111" t="s">
        <v>52</v>
      </c>
      <c r="AH175" s="112">
        <v>13</v>
      </c>
      <c r="AI175" s="112">
        <v>13</v>
      </c>
      <c r="AJ175" s="112">
        <v>13</v>
      </c>
      <c r="AK175" s="112">
        <v>13</v>
      </c>
      <c r="AL175" s="112">
        <v>13</v>
      </c>
      <c r="AM175" s="112">
        <v>13</v>
      </c>
      <c r="AN175" s="112">
        <v>13</v>
      </c>
      <c r="AO175" s="112">
        <v>13</v>
      </c>
      <c r="AP175" s="112">
        <v>13</v>
      </c>
      <c r="AQ175" s="112">
        <v>13</v>
      </c>
      <c r="AR175" s="112">
        <v>13</v>
      </c>
      <c r="AS175" s="112">
        <v>13</v>
      </c>
      <c r="AU175" s="223">
        <v>19</v>
      </c>
    </row>
    <row r="176" spans="1:47">
      <c r="B176" s="37"/>
      <c r="C176" s="275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85"/>
      <c r="R176" s="101" t="s">
        <v>53</v>
      </c>
      <c r="S176" s="347">
        <v>1</v>
      </c>
      <c r="T176" s="347">
        <v>1</v>
      </c>
      <c r="U176" s="347">
        <v>1</v>
      </c>
      <c r="V176" s="347">
        <v>1</v>
      </c>
      <c r="W176" s="347">
        <v>1</v>
      </c>
      <c r="X176" s="347">
        <v>1</v>
      </c>
      <c r="Y176" s="347">
        <v>1</v>
      </c>
      <c r="Z176" s="347">
        <v>1</v>
      </c>
      <c r="AA176" s="347">
        <v>1</v>
      </c>
      <c r="AB176" s="347">
        <v>1</v>
      </c>
      <c r="AC176" s="347">
        <v>1</v>
      </c>
      <c r="AD176" s="347">
        <v>1</v>
      </c>
      <c r="AE176" s="323"/>
      <c r="AF176" s="309">
        <v>1</v>
      </c>
      <c r="AG176" s="101" t="s">
        <v>53</v>
      </c>
      <c r="AH176" s="102">
        <v>1</v>
      </c>
      <c r="AI176" s="102">
        <v>1</v>
      </c>
      <c r="AJ176" s="102">
        <v>1</v>
      </c>
      <c r="AK176" s="102">
        <v>1</v>
      </c>
      <c r="AL176" s="102">
        <v>1</v>
      </c>
      <c r="AM176" s="102">
        <v>1</v>
      </c>
      <c r="AN176" s="102">
        <v>1</v>
      </c>
      <c r="AO176" s="102">
        <v>1</v>
      </c>
      <c r="AP176" s="102">
        <v>1</v>
      </c>
      <c r="AQ176" s="102">
        <v>1</v>
      </c>
      <c r="AR176" s="102">
        <v>1</v>
      </c>
      <c r="AS176" s="102">
        <v>1</v>
      </c>
      <c r="AU176" s="223">
        <v>8</v>
      </c>
    </row>
    <row r="177" spans="2:47">
      <c r="B177" s="37"/>
      <c r="C177" s="275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85"/>
      <c r="R177" s="104" t="s">
        <v>43</v>
      </c>
      <c r="S177" s="348">
        <v>4</v>
      </c>
      <c r="T177" s="348">
        <v>4</v>
      </c>
      <c r="U177" s="348">
        <v>4</v>
      </c>
      <c r="V177" s="348">
        <v>4</v>
      </c>
      <c r="W177" s="348">
        <v>4</v>
      </c>
      <c r="X177" s="348">
        <v>4</v>
      </c>
      <c r="Y177" s="348">
        <v>4</v>
      </c>
      <c r="Z177" s="348">
        <v>4</v>
      </c>
      <c r="AA177" s="348">
        <v>4</v>
      </c>
      <c r="AB177" s="348">
        <v>4</v>
      </c>
      <c r="AC177" s="348">
        <v>4</v>
      </c>
      <c r="AD177" s="348">
        <v>4</v>
      </c>
      <c r="AE177" s="323"/>
      <c r="AF177" s="309">
        <v>8</v>
      </c>
      <c r="AG177" s="104" t="s">
        <v>43</v>
      </c>
      <c r="AH177" s="113">
        <v>8</v>
      </c>
      <c r="AI177" s="113">
        <v>8</v>
      </c>
      <c r="AJ177" s="113">
        <v>8</v>
      </c>
      <c r="AK177" s="113">
        <v>8</v>
      </c>
      <c r="AL177" s="113">
        <v>8</v>
      </c>
      <c r="AM177" s="113">
        <v>8</v>
      </c>
      <c r="AN177" s="113">
        <v>8</v>
      </c>
      <c r="AO177" s="113">
        <v>8</v>
      </c>
      <c r="AP177" s="113">
        <v>8</v>
      </c>
      <c r="AQ177" s="113">
        <v>8</v>
      </c>
      <c r="AR177" s="113">
        <v>8</v>
      </c>
      <c r="AS177" s="113">
        <v>8</v>
      </c>
      <c r="AU177" s="223">
        <v>10</v>
      </c>
    </row>
    <row r="178" spans="2:47">
      <c r="B178" s="37"/>
      <c r="C178" s="275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85"/>
      <c r="R178" s="104" t="s">
        <v>54</v>
      </c>
      <c r="S178" s="348"/>
      <c r="T178" s="348"/>
      <c r="U178" s="348"/>
      <c r="V178" s="348"/>
      <c r="W178" s="290"/>
      <c r="X178" s="290"/>
      <c r="Y178" s="290"/>
      <c r="Z178" s="290"/>
      <c r="AA178" s="290"/>
      <c r="AB178" s="290"/>
      <c r="AC178" s="290"/>
      <c r="AD178" s="290"/>
      <c r="AE178" s="323"/>
      <c r="AF178" s="309"/>
      <c r="AG178" s="104" t="s">
        <v>54</v>
      </c>
      <c r="AH178" s="113">
        <v>1</v>
      </c>
      <c r="AI178" s="113">
        <v>1</v>
      </c>
      <c r="AJ178" s="113">
        <v>1</v>
      </c>
      <c r="AK178" s="113">
        <v>1</v>
      </c>
      <c r="AL178" s="113">
        <v>1</v>
      </c>
      <c r="AM178" s="113">
        <v>1</v>
      </c>
      <c r="AN178" s="113">
        <v>1</v>
      </c>
      <c r="AO178" s="113">
        <v>1</v>
      </c>
      <c r="AP178" s="113">
        <v>1</v>
      </c>
      <c r="AQ178" s="113">
        <v>1</v>
      </c>
      <c r="AR178" s="113">
        <v>1</v>
      </c>
      <c r="AS178" s="113">
        <v>1</v>
      </c>
      <c r="AU178" s="223">
        <v>1</v>
      </c>
    </row>
    <row r="179" spans="2:47" s="306" customFormat="1">
      <c r="C179" s="302"/>
      <c r="D179" s="315"/>
      <c r="E179" s="315"/>
      <c r="F179" s="315"/>
      <c r="G179" s="315"/>
      <c r="H179" s="315"/>
      <c r="I179" s="315"/>
      <c r="J179" s="315"/>
      <c r="K179" s="315"/>
      <c r="L179" s="315"/>
      <c r="M179" s="315"/>
      <c r="N179" s="315"/>
      <c r="O179" s="315"/>
      <c r="P179" s="316"/>
      <c r="R179" s="322" t="s">
        <v>55</v>
      </c>
      <c r="S179" s="349">
        <v>3</v>
      </c>
      <c r="T179" s="349">
        <v>3</v>
      </c>
      <c r="U179" s="349">
        <v>3</v>
      </c>
      <c r="V179" s="349">
        <v>3</v>
      </c>
      <c r="W179" s="349">
        <v>3</v>
      </c>
      <c r="X179" s="349">
        <v>3</v>
      </c>
      <c r="Y179" s="349">
        <v>3</v>
      </c>
      <c r="Z179" s="349">
        <v>3</v>
      </c>
      <c r="AA179" s="349">
        <v>3</v>
      </c>
      <c r="AB179" s="349">
        <v>3</v>
      </c>
      <c r="AC179" s="349">
        <v>3</v>
      </c>
      <c r="AD179" s="349">
        <v>3</v>
      </c>
      <c r="AE179" s="323"/>
      <c r="AF179" s="309">
        <v>10</v>
      </c>
      <c r="AG179" s="322" t="s">
        <v>55</v>
      </c>
      <c r="AH179" s="324">
        <v>12</v>
      </c>
      <c r="AI179" s="324">
        <v>12</v>
      </c>
      <c r="AJ179" s="324">
        <v>12</v>
      </c>
      <c r="AK179" s="324">
        <v>12</v>
      </c>
      <c r="AL179" s="324">
        <v>12</v>
      </c>
      <c r="AM179" s="324">
        <v>12</v>
      </c>
      <c r="AN179" s="324">
        <v>12</v>
      </c>
      <c r="AO179" s="324">
        <v>12</v>
      </c>
      <c r="AP179" s="324">
        <v>12</v>
      </c>
      <c r="AQ179" s="324">
        <v>12</v>
      </c>
      <c r="AR179" s="324">
        <v>12</v>
      </c>
      <c r="AS179" s="324">
        <v>12</v>
      </c>
      <c r="AU179" s="325">
        <v>5</v>
      </c>
    </row>
    <row r="180" spans="2:47">
      <c r="B180" s="37"/>
      <c r="C180" s="275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85"/>
      <c r="R180" s="104" t="s">
        <v>56</v>
      </c>
      <c r="S180" s="348">
        <v>1</v>
      </c>
      <c r="T180" s="348">
        <v>1</v>
      </c>
      <c r="U180" s="348">
        <v>1</v>
      </c>
      <c r="V180" s="348">
        <v>1</v>
      </c>
      <c r="W180" s="348">
        <v>1</v>
      </c>
      <c r="X180" s="348">
        <v>1</v>
      </c>
      <c r="Y180" s="348">
        <v>1</v>
      </c>
      <c r="Z180" s="348">
        <v>1</v>
      </c>
      <c r="AA180" s="348">
        <v>1</v>
      </c>
      <c r="AB180" s="348">
        <v>1</v>
      </c>
      <c r="AC180" s="348">
        <v>1</v>
      </c>
      <c r="AD180" s="348">
        <v>1</v>
      </c>
      <c r="AE180" s="323"/>
      <c r="AF180" s="309">
        <v>1</v>
      </c>
      <c r="AG180" s="104" t="s">
        <v>56</v>
      </c>
      <c r="AH180" s="114">
        <v>1</v>
      </c>
      <c r="AI180" s="114">
        <v>1</v>
      </c>
      <c r="AJ180" s="114">
        <v>1</v>
      </c>
      <c r="AK180" s="114">
        <v>1</v>
      </c>
      <c r="AL180" s="114">
        <v>1</v>
      </c>
      <c r="AM180" s="114">
        <v>1</v>
      </c>
      <c r="AN180" s="114">
        <v>1</v>
      </c>
      <c r="AO180" s="114">
        <v>1</v>
      </c>
      <c r="AP180" s="114">
        <v>1</v>
      </c>
      <c r="AQ180" s="114">
        <v>1</v>
      </c>
      <c r="AR180" s="114">
        <v>1</v>
      </c>
      <c r="AS180" s="114">
        <v>1</v>
      </c>
      <c r="AU180" s="223">
        <v>2</v>
      </c>
    </row>
    <row r="181" spans="2:47">
      <c r="B181" s="37"/>
      <c r="C181" s="275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85"/>
      <c r="R181" s="104" t="s">
        <v>57</v>
      </c>
      <c r="S181" s="290">
        <v>4</v>
      </c>
      <c r="T181" s="290">
        <v>4</v>
      </c>
      <c r="U181" s="290">
        <v>4</v>
      </c>
      <c r="V181" s="290">
        <v>4</v>
      </c>
      <c r="W181" s="290">
        <v>4</v>
      </c>
      <c r="X181" s="290">
        <v>4</v>
      </c>
      <c r="Y181" s="290">
        <v>4</v>
      </c>
      <c r="Z181" s="290">
        <v>4</v>
      </c>
      <c r="AA181" s="290">
        <v>4</v>
      </c>
      <c r="AB181" s="290">
        <v>4</v>
      </c>
      <c r="AC181" s="290">
        <v>4</v>
      </c>
      <c r="AD181" s="290">
        <v>4</v>
      </c>
      <c r="AE181" s="329"/>
      <c r="AF181" s="309">
        <v>11</v>
      </c>
      <c r="AG181" s="104" t="s">
        <v>57</v>
      </c>
      <c r="AH181" s="102">
        <v>13</v>
      </c>
      <c r="AI181" s="102">
        <v>13</v>
      </c>
      <c r="AJ181" s="102">
        <v>13</v>
      </c>
      <c r="AK181" s="102">
        <v>13</v>
      </c>
      <c r="AL181" s="102">
        <v>13</v>
      </c>
      <c r="AM181" s="102">
        <v>13</v>
      </c>
      <c r="AN181" s="102">
        <v>13</v>
      </c>
      <c r="AO181" s="102">
        <v>13</v>
      </c>
      <c r="AP181" s="102">
        <v>13</v>
      </c>
      <c r="AQ181" s="102">
        <v>13</v>
      </c>
      <c r="AR181" s="102">
        <v>13</v>
      </c>
      <c r="AS181" s="102">
        <v>13</v>
      </c>
      <c r="AU181" s="223">
        <v>17</v>
      </c>
    </row>
    <row r="182" spans="2:47" ht="13.8" thickBot="1">
      <c r="B182" s="37"/>
      <c r="C182" s="277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85"/>
      <c r="R182" s="115" t="s">
        <v>58</v>
      </c>
      <c r="S182" s="291">
        <f t="shared" ref="S182:AD182" si="145">SUM(S167:S181)</f>
        <v>73.5</v>
      </c>
      <c r="T182" s="291">
        <f t="shared" si="145"/>
        <v>73.5</v>
      </c>
      <c r="U182" s="291">
        <f t="shared" si="145"/>
        <v>64.5</v>
      </c>
      <c r="V182" s="350">
        <f t="shared" si="145"/>
        <v>45.5</v>
      </c>
      <c r="W182" s="291">
        <f t="shared" si="145"/>
        <v>54.5</v>
      </c>
      <c r="X182" s="291">
        <f t="shared" si="145"/>
        <v>50.5</v>
      </c>
      <c r="Y182" s="291">
        <f t="shared" si="145"/>
        <v>53.5</v>
      </c>
      <c r="Z182" s="291">
        <f t="shared" si="145"/>
        <v>53.5</v>
      </c>
      <c r="AA182" s="291">
        <f t="shared" si="145"/>
        <v>53.5</v>
      </c>
      <c r="AB182" s="291">
        <f t="shared" si="145"/>
        <v>51.5</v>
      </c>
      <c r="AC182" s="291">
        <f t="shared" si="145"/>
        <v>47.5</v>
      </c>
      <c r="AD182" s="291">
        <f t="shared" si="145"/>
        <v>45.5</v>
      </c>
      <c r="AE182" s="374">
        <f>SUM(S182:AD182)</f>
        <v>667</v>
      </c>
      <c r="AF182" s="310">
        <f>SUM(AF167:AF181)</f>
        <v>132</v>
      </c>
      <c r="AG182" s="285" t="s">
        <v>58</v>
      </c>
      <c r="AH182" s="105">
        <f>SUM(AH167:AH181)</f>
        <v>96.162561908942607</v>
      </c>
      <c r="AI182" s="105">
        <f t="shared" ref="AI182:AS182" si="146">SUM(AI167:AI181)</f>
        <v>93.162193978120428</v>
      </c>
      <c r="AJ182" s="105">
        <f t="shared" si="146"/>
        <v>94.261741351027794</v>
      </c>
      <c r="AK182" s="105">
        <f t="shared" si="146"/>
        <v>98.323436498963204</v>
      </c>
      <c r="AL182" s="105">
        <f t="shared" si="146"/>
        <v>98.572357237466946</v>
      </c>
      <c r="AM182" s="105">
        <f t="shared" si="146"/>
        <v>104.44481498516065</v>
      </c>
      <c r="AN182" s="105">
        <f t="shared" si="146"/>
        <v>98.052132788548874</v>
      </c>
      <c r="AO182" s="105">
        <f t="shared" si="146"/>
        <v>103.52813937699491</v>
      </c>
      <c r="AP182" s="105">
        <f t="shared" si="146"/>
        <v>98.052132788548874</v>
      </c>
      <c r="AQ182" s="105">
        <f t="shared" si="146"/>
        <v>99.79324539791898</v>
      </c>
      <c r="AR182" s="105">
        <f t="shared" si="146"/>
        <v>99.888444458917633</v>
      </c>
      <c r="AS182" s="105">
        <f t="shared" si="146"/>
        <v>91.411980897642678</v>
      </c>
      <c r="AT182" s="43">
        <f>SUM(AH182:AS182)</f>
        <v>1175.6531816682536</v>
      </c>
      <c r="AU182" s="223">
        <f>SUM(AU167:AU181)</f>
        <v>268</v>
      </c>
    </row>
    <row r="183" spans="2:47">
      <c r="B183" s="37"/>
      <c r="C183" s="37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85"/>
      <c r="AE183" s="374">
        <f>AE3/AE182</f>
        <v>7894.8178036389982</v>
      </c>
      <c r="AF183" s="306"/>
      <c r="AH183" s="216"/>
      <c r="AI183" s="216"/>
      <c r="AJ183" s="216"/>
      <c r="AK183" s="216"/>
      <c r="AL183" s="216"/>
      <c r="AM183" s="216"/>
      <c r="AN183" s="216"/>
      <c r="AO183" s="216"/>
      <c r="AP183" s="216"/>
      <c r="AQ183" s="216"/>
      <c r="AR183" s="216"/>
      <c r="AS183" s="216"/>
      <c r="AT183" s="43">
        <f>AT3/AT182</f>
        <v>4944.9451181728828</v>
      </c>
      <c r="AU183" s="42"/>
    </row>
    <row r="184" spans="2:47">
      <c r="B184" s="37"/>
      <c r="C184" s="37"/>
      <c r="R184" s="39" t="s">
        <v>61</v>
      </c>
      <c r="S184" s="116"/>
      <c r="T184" s="116"/>
      <c r="U184" s="116"/>
      <c r="V184" s="116"/>
      <c r="W184" s="116"/>
      <c r="X184" s="116"/>
      <c r="Y184" s="116"/>
      <c r="Z184" s="116"/>
      <c r="AA184" s="116"/>
      <c r="AB184" s="116"/>
      <c r="AC184" s="116"/>
      <c r="AD184" s="116"/>
      <c r="AF184" s="306"/>
      <c r="AG184" s="39" t="s">
        <v>61</v>
      </c>
      <c r="AH184" s="116">
        <v>1.0035419725333716</v>
      </c>
      <c r="AI184" s="116">
        <v>1.0035419725333716</v>
      </c>
      <c r="AJ184" s="116">
        <v>1.012466527468173</v>
      </c>
      <c r="AK184" s="116">
        <v>1.0126646242230659</v>
      </c>
      <c r="AL184" s="116"/>
      <c r="AM184" s="116"/>
      <c r="AN184" s="116"/>
      <c r="AO184" s="116"/>
      <c r="AP184" s="116"/>
      <c r="AQ184" s="116"/>
      <c r="AR184" s="116"/>
      <c r="AS184" s="116"/>
      <c r="AU184" s="42"/>
    </row>
    <row r="185" spans="2:47">
      <c r="B185" s="217"/>
      <c r="C185" s="37"/>
      <c r="R185" s="38" t="s">
        <v>62</v>
      </c>
      <c r="S185" s="117">
        <f>S182</f>
        <v>73.5</v>
      </c>
      <c r="T185" s="117">
        <f t="shared" ref="T185:U185" si="147">T182</f>
        <v>73.5</v>
      </c>
      <c r="U185" s="117">
        <f t="shared" si="147"/>
        <v>64.5</v>
      </c>
      <c r="V185" s="117">
        <f>V182</f>
        <v>45.5</v>
      </c>
      <c r="W185" s="117">
        <f t="shared" ref="W185:AD185" si="148">W182</f>
        <v>54.5</v>
      </c>
      <c r="X185" s="117">
        <f t="shared" si="148"/>
        <v>50.5</v>
      </c>
      <c r="Y185" s="117">
        <f t="shared" si="148"/>
        <v>53.5</v>
      </c>
      <c r="Z185" s="117">
        <f t="shared" si="148"/>
        <v>53.5</v>
      </c>
      <c r="AA185" s="117">
        <f t="shared" si="148"/>
        <v>53.5</v>
      </c>
      <c r="AB185" s="117">
        <f t="shared" si="148"/>
        <v>51.5</v>
      </c>
      <c r="AC185" s="117">
        <f t="shared" si="148"/>
        <v>47.5</v>
      </c>
      <c r="AD185" s="117">
        <f t="shared" si="148"/>
        <v>45.5</v>
      </c>
      <c r="AF185" s="306"/>
      <c r="AG185" s="240" t="s">
        <v>62</v>
      </c>
      <c r="AH185" s="241">
        <f>AH182*AH187*AH183</f>
        <v>0</v>
      </c>
      <c r="AI185" s="241">
        <f t="shared" ref="AI185:AM185" si="149">AI182*AI187*AI183</f>
        <v>0</v>
      </c>
      <c r="AJ185" s="241">
        <f t="shared" si="149"/>
        <v>0</v>
      </c>
      <c r="AK185" s="241">
        <f t="shared" si="149"/>
        <v>0</v>
      </c>
      <c r="AL185" s="241">
        <f t="shared" si="149"/>
        <v>0</v>
      </c>
      <c r="AM185" s="241">
        <f t="shared" si="149"/>
        <v>0</v>
      </c>
      <c r="AN185" s="241">
        <f t="shared" ref="AN185:AS185" si="150">AN182*AN187</f>
        <v>99.318094027600182</v>
      </c>
      <c r="AO185" s="241">
        <f t="shared" si="150"/>
        <v>104.83143409207149</v>
      </c>
      <c r="AP185" s="241">
        <f t="shared" si="150"/>
        <v>99.223540558969418</v>
      </c>
      <c r="AQ185" s="241">
        <f t="shared" si="150"/>
        <v>101.00258904396939</v>
      </c>
      <c r="AR185" s="241">
        <f t="shared" si="150"/>
        <v>101.26381050499172</v>
      </c>
      <c r="AS185" s="241">
        <f t="shared" si="150"/>
        <v>92.515948157498727</v>
      </c>
      <c r="AU185" s="42"/>
    </row>
    <row r="186" spans="2:47">
      <c r="B186" s="217"/>
      <c r="C186" s="37"/>
      <c r="R186" s="44" t="s">
        <v>65</v>
      </c>
      <c r="S186" s="118">
        <v>11</v>
      </c>
      <c r="T186" s="118">
        <v>11</v>
      </c>
      <c r="U186" s="118">
        <v>33</v>
      </c>
      <c r="V186" s="118">
        <v>33</v>
      </c>
      <c r="W186" s="118">
        <v>33</v>
      </c>
      <c r="X186" s="118">
        <v>33</v>
      </c>
      <c r="Y186" s="118">
        <v>33</v>
      </c>
      <c r="Z186" s="118">
        <v>51</v>
      </c>
      <c r="AA186" s="118">
        <v>51</v>
      </c>
      <c r="AB186" s="118">
        <v>49</v>
      </c>
      <c r="AC186" s="118">
        <v>50</v>
      </c>
      <c r="AD186" s="118">
        <v>50</v>
      </c>
      <c r="AG186" s="44" t="s">
        <v>65</v>
      </c>
      <c r="AH186" s="118">
        <f>AH185</f>
        <v>0</v>
      </c>
      <c r="AI186" s="118">
        <f t="shared" ref="AI186:AM186" si="151">AI185</f>
        <v>0</v>
      </c>
      <c r="AJ186" s="118">
        <f t="shared" si="151"/>
        <v>0</v>
      </c>
      <c r="AK186" s="118">
        <f t="shared" si="151"/>
        <v>0</v>
      </c>
      <c r="AL186" s="118">
        <f t="shared" si="151"/>
        <v>0</v>
      </c>
      <c r="AM186" s="118">
        <f t="shared" si="151"/>
        <v>0</v>
      </c>
      <c r="AN186" s="118">
        <f t="shared" ref="AN186:AS186" si="152">(AN185)-2</f>
        <v>97.318094027600182</v>
      </c>
      <c r="AO186" s="118">
        <f t="shared" si="152"/>
        <v>102.83143409207149</v>
      </c>
      <c r="AP186" s="118">
        <f t="shared" si="152"/>
        <v>97.223540558969418</v>
      </c>
      <c r="AQ186" s="118">
        <f t="shared" si="152"/>
        <v>99.002589043969394</v>
      </c>
      <c r="AR186" s="118">
        <f t="shared" si="152"/>
        <v>99.263810504991724</v>
      </c>
      <c r="AS186" s="118">
        <f t="shared" si="152"/>
        <v>90.515948157498727</v>
      </c>
    </row>
    <row r="187" spans="2:47">
      <c r="B187" s="37"/>
      <c r="C187" s="37"/>
      <c r="R187" s="37" t="s">
        <v>72</v>
      </c>
      <c r="S187" s="42">
        <f t="shared" ref="S187:V187" si="153">(S185-S186)/S186</f>
        <v>5.6818181818181817</v>
      </c>
      <c r="T187" s="42">
        <f t="shared" si="153"/>
        <v>5.6818181818181817</v>
      </c>
      <c r="U187" s="42">
        <f t="shared" si="153"/>
        <v>0.95454545454545459</v>
      </c>
      <c r="V187" s="42">
        <f t="shared" si="153"/>
        <v>0.37878787878787878</v>
      </c>
      <c r="W187" s="42">
        <f>(W185-W186)/W186</f>
        <v>0.65151515151515149</v>
      </c>
      <c r="X187" s="42">
        <f t="shared" ref="X187:AD187" si="154">(X185-X186)/X186</f>
        <v>0.53030303030303028</v>
      </c>
      <c r="Y187" s="42">
        <f t="shared" si="154"/>
        <v>0.62121212121212122</v>
      </c>
      <c r="Z187" s="42">
        <f t="shared" si="154"/>
        <v>4.9019607843137254E-2</v>
      </c>
      <c r="AA187" s="42">
        <f t="shared" si="154"/>
        <v>4.9019607843137254E-2</v>
      </c>
      <c r="AB187" s="42">
        <f t="shared" si="154"/>
        <v>5.1020408163265307E-2</v>
      </c>
      <c r="AC187" s="42">
        <f t="shared" si="154"/>
        <v>-0.05</v>
      </c>
      <c r="AD187" s="42">
        <f t="shared" si="154"/>
        <v>-0.09</v>
      </c>
      <c r="AG187" s="37" t="s">
        <v>72</v>
      </c>
      <c r="AH187" s="264">
        <v>1.0014463395869662</v>
      </c>
      <c r="AI187" s="264">
        <v>1.0051066272817759</v>
      </c>
      <c r="AJ187" s="264">
        <v>1.003925635689195</v>
      </c>
      <c r="AK187" s="264">
        <v>1.0114329669049615</v>
      </c>
      <c r="AL187" s="264">
        <v>1.0120050839475601</v>
      </c>
      <c r="AM187" s="264">
        <v>1.01248276695307</v>
      </c>
      <c r="AN187" s="264">
        <v>1.0129111035430649</v>
      </c>
      <c r="AO187" s="264">
        <v>1.0125887968519425</v>
      </c>
      <c r="AP187" s="264">
        <v>1.0119467852162554</v>
      </c>
      <c r="AQ187" s="264">
        <v>1.0121184920004178</v>
      </c>
      <c r="AR187" s="264">
        <v>1.0137690205661352</v>
      </c>
      <c r="AS187" s="264">
        <v>1.0120768333539583</v>
      </c>
    </row>
    <row r="188" spans="2:47">
      <c r="B188" s="37"/>
      <c r="C188" s="37"/>
      <c r="R188" s="38" t="s">
        <v>68</v>
      </c>
      <c r="S188" s="119">
        <f t="shared" ref="S188:V188" si="155">(10.5-8)/8</f>
        <v>0.3125</v>
      </c>
      <c r="T188" s="119">
        <f t="shared" si="155"/>
        <v>0.3125</v>
      </c>
      <c r="U188" s="119">
        <f t="shared" si="155"/>
        <v>0.3125</v>
      </c>
      <c r="V188" s="119">
        <f t="shared" si="155"/>
        <v>0.3125</v>
      </c>
      <c r="W188" s="119">
        <f t="shared" ref="W188:AD188" si="156">(10.5-8)/8</f>
        <v>0.3125</v>
      </c>
      <c r="X188" s="119">
        <f t="shared" si="156"/>
        <v>0.3125</v>
      </c>
      <c r="Y188" s="119">
        <f t="shared" si="156"/>
        <v>0.3125</v>
      </c>
      <c r="Z188" s="119">
        <f t="shared" si="156"/>
        <v>0.3125</v>
      </c>
      <c r="AA188" s="119">
        <f t="shared" si="156"/>
        <v>0.3125</v>
      </c>
      <c r="AB188" s="119">
        <f t="shared" si="156"/>
        <v>0.3125</v>
      </c>
      <c r="AC188" s="119">
        <f t="shared" si="156"/>
        <v>0.3125</v>
      </c>
      <c r="AD188" s="119">
        <f t="shared" si="156"/>
        <v>0.3125</v>
      </c>
      <c r="AG188" s="38" t="s">
        <v>68</v>
      </c>
      <c r="AH188" s="119">
        <f t="shared" ref="AH188:AS188" si="157">(10.5-8)/8</f>
        <v>0.3125</v>
      </c>
      <c r="AI188" s="119">
        <f t="shared" si="157"/>
        <v>0.3125</v>
      </c>
      <c r="AJ188" s="119">
        <f t="shared" si="157"/>
        <v>0.3125</v>
      </c>
      <c r="AK188" s="119">
        <f t="shared" si="157"/>
        <v>0.3125</v>
      </c>
      <c r="AL188" s="119">
        <f t="shared" si="157"/>
        <v>0.3125</v>
      </c>
      <c r="AM188" s="119">
        <f t="shared" si="157"/>
        <v>0.3125</v>
      </c>
      <c r="AN188" s="119">
        <f t="shared" si="157"/>
        <v>0.3125</v>
      </c>
      <c r="AO188" s="119">
        <f t="shared" si="157"/>
        <v>0.3125</v>
      </c>
      <c r="AP188" s="119">
        <f t="shared" si="157"/>
        <v>0.3125</v>
      </c>
      <c r="AQ188" s="119">
        <f t="shared" si="157"/>
        <v>0.3125</v>
      </c>
      <c r="AR188" s="119">
        <f t="shared" si="157"/>
        <v>0.3125</v>
      </c>
      <c r="AS188" s="119">
        <f t="shared" si="157"/>
        <v>0.3125</v>
      </c>
    </row>
    <row r="189" spans="2:47">
      <c r="B189" s="37"/>
      <c r="R189" s="44" t="s">
        <v>69</v>
      </c>
      <c r="S189" s="120">
        <f t="shared" ref="S189:Z189" si="158">S188</f>
        <v>0.3125</v>
      </c>
      <c r="T189" s="120">
        <f t="shared" si="158"/>
        <v>0.3125</v>
      </c>
      <c r="U189" s="120">
        <f t="shared" si="158"/>
        <v>0.3125</v>
      </c>
      <c r="V189" s="120">
        <f t="shared" si="158"/>
        <v>0.3125</v>
      </c>
      <c r="W189" s="120">
        <f t="shared" si="158"/>
        <v>0.3125</v>
      </c>
      <c r="X189" s="120">
        <f t="shared" si="158"/>
        <v>0.3125</v>
      </c>
      <c r="Y189" s="120">
        <f t="shared" si="158"/>
        <v>0.3125</v>
      </c>
      <c r="Z189" s="120">
        <f t="shared" si="158"/>
        <v>0.3125</v>
      </c>
      <c r="AA189" s="120">
        <f t="shared" ref="AA189:AB189" si="159">AA188</f>
        <v>0.3125</v>
      </c>
      <c r="AB189" s="120">
        <f t="shared" si="159"/>
        <v>0.3125</v>
      </c>
      <c r="AC189" s="120">
        <f t="shared" ref="AC189:AD189" si="160">AC188</f>
        <v>0.3125</v>
      </c>
      <c r="AD189" s="120">
        <f t="shared" si="160"/>
        <v>0.3125</v>
      </c>
      <c r="AG189" s="44" t="s">
        <v>69</v>
      </c>
      <c r="AH189" s="120">
        <f t="shared" ref="AH189:AS189" si="161">AH188</f>
        <v>0.3125</v>
      </c>
      <c r="AI189" s="120">
        <f t="shared" si="161"/>
        <v>0.3125</v>
      </c>
      <c r="AJ189" s="120">
        <f t="shared" si="161"/>
        <v>0.3125</v>
      </c>
      <c r="AK189" s="120">
        <f t="shared" si="161"/>
        <v>0.3125</v>
      </c>
      <c r="AL189" s="120">
        <f t="shared" si="161"/>
        <v>0.3125</v>
      </c>
      <c r="AM189" s="120">
        <f t="shared" si="161"/>
        <v>0.3125</v>
      </c>
      <c r="AN189" s="120">
        <f t="shared" si="161"/>
        <v>0.3125</v>
      </c>
      <c r="AO189" s="120">
        <f t="shared" si="161"/>
        <v>0.3125</v>
      </c>
      <c r="AP189" s="120">
        <f t="shared" si="161"/>
        <v>0.3125</v>
      </c>
      <c r="AQ189" s="120">
        <f t="shared" si="161"/>
        <v>0.3125</v>
      </c>
      <c r="AR189" s="120">
        <f t="shared" si="161"/>
        <v>0.3125</v>
      </c>
      <c r="AS189" s="120">
        <f t="shared" si="161"/>
        <v>0.3125</v>
      </c>
    </row>
    <row r="190" spans="2:47">
      <c r="B190" s="37"/>
      <c r="C190" s="37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R190" s="37" t="s">
        <v>67</v>
      </c>
      <c r="S190" s="121">
        <f t="shared" ref="S190:AD190" si="162">S158</f>
        <v>8</v>
      </c>
      <c r="T190" s="121">
        <f t="shared" si="162"/>
        <v>8</v>
      </c>
      <c r="U190" s="121">
        <f t="shared" si="162"/>
        <v>7</v>
      </c>
      <c r="V190" s="121">
        <f t="shared" si="162"/>
        <v>4</v>
      </c>
      <c r="W190" s="121">
        <f t="shared" si="162"/>
        <v>6</v>
      </c>
      <c r="X190" s="121">
        <f t="shared" si="162"/>
        <v>6</v>
      </c>
      <c r="Y190" s="121">
        <f t="shared" si="162"/>
        <v>6</v>
      </c>
      <c r="Z190" s="121">
        <f t="shared" si="162"/>
        <v>6</v>
      </c>
      <c r="AA190" s="121">
        <f t="shared" si="162"/>
        <v>6</v>
      </c>
      <c r="AB190" s="121">
        <f t="shared" si="162"/>
        <v>5</v>
      </c>
      <c r="AC190" s="121">
        <f t="shared" si="162"/>
        <v>4</v>
      </c>
      <c r="AD190" s="121">
        <f t="shared" si="162"/>
        <v>4</v>
      </c>
      <c r="AG190" s="37" t="s">
        <v>67</v>
      </c>
      <c r="AH190" s="121">
        <v>13</v>
      </c>
      <c r="AI190" s="121">
        <v>13</v>
      </c>
      <c r="AJ190" s="121">
        <v>13</v>
      </c>
      <c r="AK190" s="121">
        <v>13</v>
      </c>
      <c r="AL190" s="121">
        <v>13</v>
      </c>
      <c r="AM190" s="121">
        <v>13</v>
      </c>
      <c r="AN190" s="121">
        <v>13</v>
      </c>
      <c r="AO190" s="121">
        <v>13</v>
      </c>
      <c r="AP190" s="121">
        <v>13</v>
      </c>
      <c r="AQ190" s="121">
        <v>13</v>
      </c>
      <c r="AR190" s="121">
        <v>13</v>
      </c>
      <c r="AS190" s="121">
        <v>13</v>
      </c>
    </row>
    <row r="191" spans="2:47">
      <c r="B191" s="37"/>
      <c r="R191" s="37" t="s">
        <v>78</v>
      </c>
      <c r="S191" s="121">
        <f>13-S190</f>
        <v>5</v>
      </c>
      <c r="T191" s="121">
        <f t="shared" ref="T191:AD191" si="163">13-T190</f>
        <v>5</v>
      </c>
      <c r="U191" s="121">
        <f t="shared" si="163"/>
        <v>6</v>
      </c>
      <c r="V191" s="121">
        <f t="shared" si="163"/>
        <v>9</v>
      </c>
      <c r="W191" s="121">
        <f t="shared" si="163"/>
        <v>7</v>
      </c>
      <c r="X191" s="121">
        <f t="shared" si="163"/>
        <v>7</v>
      </c>
      <c r="Y191" s="121">
        <f t="shared" si="163"/>
        <v>7</v>
      </c>
      <c r="Z191" s="121">
        <f t="shared" si="163"/>
        <v>7</v>
      </c>
      <c r="AA191" s="121">
        <f t="shared" si="163"/>
        <v>7</v>
      </c>
      <c r="AB191" s="121">
        <f t="shared" si="163"/>
        <v>8</v>
      </c>
      <c r="AC191" s="121">
        <f t="shared" si="163"/>
        <v>9</v>
      </c>
      <c r="AD191" s="121">
        <f t="shared" si="163"/>
        <v>9</v>
      </c>
      <c r="AG191" s="37" t="s">
        <v>162</v>
      </c>
      <c r="AH191" s="121">
        <f t="shared" ref="AH191:AS191" si="164">AH190-AH158</f>
        <v>7.6687190455286967</v>
      </c>
      <c r="AI191" s="121">
        <f t="shared" si="164"/>
        <v>8.1689030109397844</v>
      </c>
      <c r="AJ191" s="121">
        <f t="shared" si="164"/>
        <v>8.1191293244861029</v>
      </c>
      <c r="AK191" s="121">
        <f t="shared" si="164"/>
        <v>7.5882817505183988</v>
      </c>
      <c r="AL191" s="121">
        <f t="shared" si="164"/>
        <v>7.4638213812665315</v>
      </c>
      <c r="AM191" s="121">
        <f t="shared" si="164"/>
        <v>6.0275925074196746</v>
      </c>
      <c r="AN191" s="121">
        <f t="shared" si="164"/>
        <v>6.9739336057255601</v>
      </c>
      <c r="AO191" s="121">
        <f t="shared" si="164"/>
        <v>5.7359303115025453</v>
      </c>
      <c r="AP191" s="121">
        <f t="shared" si="164"/>
        <v>6.9739336057255601</v>
      </c>
      <c r="AQ191" s="121">
        <f t="shared" si="164"/>
        <v>6.6033773010405135</v>
      </c>
      <c r="AR191" s="121">
        <f t="shared" si="164"/>
        <v>6.5557777705411864</v>
      </c>
      <c r="AS191" s="121">
        <f t="shared" si="164"/>
        <v>8.2940095511786573</v>
      </c>
    </row>
    <row r="192" spans="2:47">
      <c r="B192" s="37"/>
    </row>
    <row r="193" spans="2:47">
      <c r="B193" s="37"/>
    </row>
    <row r="194" spans="2:47">
      <c r="B194" s="37"/>
      <c r="S194" s="91">
        <f t="shared" ref="S194:AD194" si="165">S147+S148</f>
        <v>3603.7586927067023</v>
      </c>
      <c r="T194" s="91">
        <f t="shared" si="165"/>
        <v>3584.6447918016038</v>
      </c>
      <c r="U194" s="91">
        <f t="shared" si="165"/>
        <v>3097.6524531700952</v>
      </c>
      <c r="V194" s="91">
        <f t="shared" si="165"/>
        <v>1863.537138242147</v>
      </c>
      <c r="W194" s="91">
        <f t="shared" si="165"/>
        <v>3094.5063682952195</v>
      </c>
      <c r="X194" s="91">
        <f t="shared" si="165"/>
        <v>3179.0712972358169</v>
      </c>
      <c r="Y194" s="91">
        <f t="shared" si="165"/>
        <v>2949.4981128241889</v>
      </c>
      <c r="Z194" s="91">
        <f t="shared" si="165"/>
        <v>3206.8384012914653</v>
      </c>
      <c r="AA194" s="91">
        <f t="shared" si="165"/>
        <v>2907.7288083639842</v>
      </c>
      <c r="AB194" s="91">
        <f t="shared" si="165"/>
        <v>2607.7191464333155</v>
      </c>
      <c r="AC194" s="91">
        <f t="shared" si="165"/>
        <v>2067.7087783047277</v>
      </c>
      <c r="AD194" s="91">
        <f t="shared" si="165"/>
        <v>1865.4425746916002</v>
      </c>
      <c r="AE194" s="91">
        <f>SUM(S194:AD194)</f>
        <v>34028.106563360867</v>
      </c>
      <c r="AF194" s="311"/>
      <c r="AH194" s="91">
        <f t="shared" ref="AH194:AS194" si="166">AH147+AH148</f>
        <v>2536.7851864252207</v>
      </c>
      <c r="AI194" s="91">
        <f t="shared" si="166"/>
        <v>2275.8276675992779</v>
      </c>
      <c r="AJ194" s="91">
        <f t="shared" si="166"/>
        <v>2175.6745070064394</v>
      </c>
      <c r="AK194" s="91">
        <f t="shared" si="166"/>
        <v>2871.412634467275</v>
      </c>
      <c r="AL194" s="91">
        <f t="shared" si="166"/>
        <v>2943.4707764782456</v>
      </c>
      <c r="AM194" s="91">
        <f t="shared" si="166"/>
        <v>3550.8616410270047</v>
      </c>
      <c r="AN194" s="91">
        <f t="shared" si="166"/>
        <v>3133.5545250227087</v>
      </c>
      <c r="AO194" s="91">
        <f t="shared" si="166"/>
        <v>3159.8703144963929</v>
      </c>
      <c r="AP194" s="91">
        <f t="shared" si="166"/>
        <v>3133.5545250227087</v>
      </c>
      <c r="AQ194" s="91">
        <f t="shared" si="166"/>
        <v>3326.2438034589331</v>
      </c>
      <c r="AR194" s="91">
        <f t="shared" si="166"/>
        <v>3350.9955593185828</v>
      </c>
      <c r="AS194" s="91">
        <f t="shared" si="166"/>
        <v>2447.1150333870983</v>
      </c>
      <c r="AT194" s="91">
        <f>SUM(AH194:AS194)</f>
        <v>34905.366173709888</v>
      </c>
      <c r="AU194" s="122">
        <f>AVERAGE(AG158:AR158)/13</f>
        <v>0.45538881388325492</v>
      </c>
    </row>
    <row r="195" spans="2:47">
      <c r="B195" s="37"/>
      <c r="S195" s="91">
        <f t="shared" ref="S195:AD195" si="167">S156</f>
        <v>6600.1152760000014</v>
      </c>
      <c r="T195" s="91">
        <f t="shared" si="167"/>
        <v>6445.4009212380934</v>
      </c>
      <c r="U195" s="91">
        <f t="shared" si="167"/>
        <v>5043.2379327619037</v>
      </c>
      <c r="V195" s="91">
        <f t="shared" si="167"/>
        <v>2294.5112771428567</v>
      </c>
      <c r="W195" s="91">
        <f t="shared" si="167"/>
        <v>3814.6029038095239</v>
      </c>
      <c r="X195" s="91">
        <f t="shared" si="167"/>
        <v>2940.1096104761905</v>
      </c>
      <c r="Y195" s="91">
        <f t="shared" si="167"/>
        <v>3572.8101438095232</v>
      </c>
      <c r="Z195" s="91">
        <f t="shared" si="167"/>
        <v>3697.1218504761905</v>
      </c>
      <c r="AA195" s="91">
        <f t="shared" si="167"/>
        <v>3642.3197171428569</v>
      </c>
      <c r="AB195" s="91">
        <f t="shared" si="167"/>
        <v>3626.15409047619</v>
      </c>
      <c r="AC195" s="91">
        <f t="shared" si="167"/>
        <v>3199.7581258071041</v>
      </c>
      <c r="AD195" s="91">
        <f t="shared" si="167"/>
        <v>2220.5743196734575</v>
      </c>
      <c r="AE195" s="91">
        <f>SUM(S195:AD195)</f>
        <v>47096.716168813888</v>
      </c>
      <c r="AH195" s="91">
        <f t="shared" ref="AH195:AS195" si="168">AH156</f>
        <v>2239.9840902450865</v>
      </c>
      <c r="AI195" s="91">
        <f t="shared" si="168"/>
        <v>1788.4053057866363</v>
      </c>
      <c r="AJ195" s="91">
        <f t="shared" si="168"/>
        <v>1800.8736181741249</v>
      </c>
      <c r="AK195" s="91">
        <f t="shared" si="168"/>
        <v>2971.7920385617117</v>
      </c>
      <c r="AL195" s="91">
        <f t="shared" si="168"/>
        <v>3046.1764268950446</v>
      </c>
      <c r="AM195" s="91">
        <f t="shared" si="168"/>
        <v>3712.8430935617112</v>
      </c>
      <c r="AN195" s="91">
        <f t="shared" si="168"/>
        <v>3374.1830935617113</v>
      </c>
      <c r="AO195" s="91">
        <f t="shared" si="168"/>
        <v>3399.1830935617113</v>
      </c>
      <c r="AP195" s="91">
        <f t="shared" si="168"/>
        <v>3374.1830935617113</v>
      </c>
      <c r="AQ195" s="91">
        <f t="shared" si="168"/>
        <v>3431.4854535617119</v>
      </c>
      <c r="AR195" s="91">
        <f t="shared" si="168"/>
        <v>3453.9483535617119</v>
      </c>
      <c r="AS195" s="91">
        <f t="shared" si="168"/>
        <v>2325.3715413862728</v>
      </c>
      <c r="AT195" s="91">
        <f>SUM(AH195:AS195)</f>
        <v>34918.429202419145</v>
      </c>
    </row>
    <row r="196" spans="2:47" ht="13.8" thickBot="1">
      <c r="B196" s="37"/>
    </row>
    <row r="197" spans="2:47">
      <c r="B197" s="37"/>
      <c r="AD197" s="123" t="s">
        <v>99</v>
      </c>
      <c r="AE197" s="124" t="s">
        <v>89</v>
      </c>
      <c r="AF197" s="312" t="s">
        <v>90</v>
      </c>
      <c r="AS197" s="123" t="s">
        <v>99</v>
      </c>
      <c r="AT197" s="124" t="s">
        <v>89</v>
      </c>
      <c r="AU197" s="224" t="s">
        <v>90</v>
      </c>
    </row>
    <row r="198" spans="2:47">
      <c r="B198" s="37"/>
      <c r="AD198" s="125" t="s">
        <v>80</v>
      </c>
      <c r="AE198" s="126">
        <f>ROUND(AE213*AF194/AE194,0)</f>
        <v>0</v>
      </c>
      <c r="AF198" s="313">
        <f>AE198*$AT$217</f>
        <v>0</v>
      </c>
      <c r="AS198" s="125" t="s">
        <v>80</v>
      </c>
      <c r="AT198" s="126">
        <f>ROUND(AT213*AU194/AT194,0)</f>
        <v>6</v>
      </c>
      <c r="AU198" s="225">
        <f>AT198*$AT$217</f>
        <v>36.599999999999994</v>
      </c>
    </row>
    <row r="199" spans="2:47">
      <c r="B199" s="37"/>
      <c r="AD199" s="125" t="s">
        <v>79</v>
      </c>
      <c r="AE199" s="126">
        <f>ROUND(AE212*AF194/AE194,0)</f>
        <v>0</v>
      </c>
      <c r="AF199" s="313">
        <f t="shared" ref="AF199:AF200" si="169">AE199*$AT$217</f>
        <v>0</v>
      </c>
      <c r="AS199" s="125" t="s">
        <v>79</v>
      </c>
      <c r="AT199" s="126">
        <f>ROUND(AT212*AU194/AT194,0)</f>
        <v>36</v>
      </c>
      <c r="AU199" s="225">
        <f t="shared" ref="AU199:AU200" si="170">AT199*$AT$217</f>
        <v>219.6</v>
      </c>
    </row>
    <row r="200" spans="2:47" ht="13.8" thickBot="1">
      <c r="B200" s="37"/>
      <c r="AD200" s="127" t="s">
        <v>81</v>
      </c>
      <c r="AE200" s="128">
        <f>AE204/AE215/22/10</f>
        <v>11.934412619344126</v>
      </c>
      <c r="AF200" s="314">
        <f t="shared" si="169"/>
        <v>72.79991697799916</v>
      </c>
      <c r="AS200" s="127" t="s">
        <v>81</v>
      </c>
      <c r="AT200" s="128">
        <f>AT204/AT215/22/10</f>
        <v>8.9178954610878094</v>
      </c>
      <c r="AU200" s="226">
        <f t="shared" si="170"/>
        <v>54.399162312635632</v>
      </c>
    </row>
    <row r="201" spans="2:47">
      <c r="B201" s="37"/>
    </row>
    <row r="202" spans="2:47">
      <c r="B202" s="37"/>
      <c r="AC202" s="37" t="s">
        <v>97</v>
      </c>
      <c r="AR202" s="37" t="s">
        <v>106</v>
      </c>
    </row>
    <row r="203" spans="2:47">
      <c r="B203" s="37"/>
      <c r="AE203" s="76" t="s">
        <v>89</v>
      </c>
      <c r="AF203" s="302" t="s">
        <v>90</v>
      </c>
      <c r="AT203" s="76" t="s">
        <v>89</v>
      </c>
      <c r="AU203" s="83" t="s">
        <v>90</v>
      </c>
    </row>
    <row r="204" spans="2:47">
      <c r="B204" s="37"/>
      <c r="AC204" s="37" t="s">
        <v>92</v>
      </c>
      <c r="AD204" s="37" t="s">
        <v>82</v>
      </c>
      <c r="AE204" s="43">
        <v>1150000</v>
      </c>
      <c r="AF204" s="315">
        <f>AE204*6.1</f>
        <v>7015000</v>
      </c>
      <c r="AR204" s="37" t="s">
        <v>92</v>
      </c>
      <c r="AS204" s="37" t="s">
        <v>82</v>
      </c>
      <c r="AT204" s="43">
        <v>1150000</v>
      </c>
      <c r="AU204" s="42">
        <f>AT204*6.1</f>
        <v>7015000</v>
      </c>
    </row>
    <row r="205" spans="2:47">
      <c r="B205" s="37"/>
      <c r="C205" s="37"/>
      <c r="P205" s="37"/>
      <c r="AC205" s="37" t="s">
        <v>96</v>
      </c>
      <c r="AD205" s="37" t="s">
        <v>83</v>
      </c>
      <c r="AE205" s="43">
        <v>334613.7897561164</v>
      </c>
      <c r="AF205" s="315">
        <f t="shared" ref="AF205:AF210" si="171">AE205*6.1</f>
        <v>2041144.1175123099</v>
      </c>
      <c r="AR205" s="37" t="s">
        <v>96</v>
      </c>
      <c r="AS205" s="37" t="s">
        <v>83</v>
      </c>
      <c r="AT205" s="43">
        <v>334613.7897561164</v>
      </c>
      <c r="AU205" s="42">
        <f t="shared" ref="AU205:AU210" si="172">AT205*6.1</f>
        <v>2041144.1175123099</v>
      </c>
    </row>
    <row r="206" spans="2:47">
      <c r="B206" s="37"/>
      <c r="C206" s="37"/>
      <c r="P206" s="37"/>
      <c r="AC206" s="37" t="s">
        <v>93</v>
      </c>
      <c r="AD206" s="37" t="s">
        <v>84</v>
      </c>
      <c r="AE206" s="43">
        <v>284312.67457268707</v>
      </c>
      <c r="AF206" s="315">
        <f t="shared" si="171"/>
        <v>1734307.314893391</v>
      </c>
      <c r="AR206" s="37" t="s">
        <v>93</v>
      </c>
      <c r="AS206" s="37" t="s">
        <v>84</v>
      </c>
      <c r="AT206" s="43">
        <v>284312.67457268707</v>
      </c>
      <c r="AU206" s="42">
        <f t="shared" si="172"/>
        <v>1734307.314893391</v>
      </c>
    </row>
    <row r="207" spans="2:47">
      <c r="B207" s="37"/>
      <c r="C207" s="37"/>
      <c r="P207" s="37"/>
      <c r="AC207" s="37" t="s">
        <v>93</v>
      </c>
      <c r="AD207" s="37" t="s">
        <v>85</v>
      </c>
      <c r="AE207" s="43">
        <v>1362010.5379428738</v>
      </c>
      <c r="AF207" s="315">
        <f t="shared" si="171"/>
        <v>8308264.2814515298</v>
      </c>
      <c r="AR207" s="37" t="s">
        <v>93</v>
      </c>
      <c r="AS207" s="37" t="s">
        <v>85</v>
      </c>
      <c r="AT207" s="43">
        <v>1362010.5379428738</v>
      </c>
      <c r="AU207" s="42">
        <f t="shared" si="172"/>
        <v>8308264.2814515298</v>
      </c>
    </row>
    <row r="208" spans="2:47">
      <c r="B208" s="37"/>
      <c r="C208" s="37"/>
      <c r="P208" s="37"/>
      <c r="AC208" s="37" t="s">
        <v>94</v>
      </c>
      <c r="AD208" s="37" t="s">
        <v>86</v>
      </c>
      <c r="AE208" s="43">
        <v>477452.04918137932</v>
      </c>
      <c r="AF208" s="315">
        <f t="shared" si="171"/>
        <v>2912457.5000064136</v>
      </c>
      <c r="AR208" s="37" t="s">
        <v>94</v>
      </c>
      <c r="AS208" s="37" t="s">
        <v>86</v>
      </c>
      <c r="AT208" s="43">
        <v>477452.04918137932</v>
      </c>
      <c r="AU208" s="42">
        <f t="shared" si="172"/>
        <v>2912457.5000064136</v>
      </c>
    </row>
    <row r="209" spans="2:47">
      <c r="B209" s="37"/>
      <c r="C209" s="37"/>
      <c r="P209" s="37"/>
      <c r="AC209" s="37" t="s">
        <v>93</v>
      </c>
      <c r="AD209" s="37" t="s">
        <v>87</v>
      </c>
      <c r="AE209" s="43">
        <v>456000</v>
      </c>
      <c r="AF209" s="315">
        <f t="shared" si="171"/>
        <v>2781600</v>
      </c>
      <c r="AR209" s="37" t="s">
        <v>93</v>
      </c>
      <c r="AS209" s="37" t="s">
        <v>87</v>
      </c>
      <c r="AT209" s="43">
        <v>456000</v>
      </c>
      <c r="AU209" s="42">
        <f t="shared" si="172"/>
        <v>2781600</v>
      </c>
    </row>
    <row r="210" spans="2:47">
      <c r="B210" s="37"/>
      <c r="C210" s="37"/>
      <c r="P210" s="37"/>
      <c r="AC210" s="37" t="s">
        <v>93</v>
      </c>
      <c r="AD210" s="37" t="s">
        <v>88</v>
      </c>
      <c r="AE210" s="43">
        <v>674088.81672784546</v>
      </c>
      <c r="AF210" s="315">
        <f t="shared" si="171"/>
        <v>4111941.782039857</v>
      </c>
      <c r="AR210" s="37" t="s">
        <v>93</v>
      </c>
      <c r="AS210" s="37" t="s">
        <v>88</v>
      </c>
      <c r="AT210" s="43">
        <v>674088.81672784546</v>
      </c>
      <c r="AU210" s="42">
        <f t="shared" si="172"/>
        <v>4111941.782039857</v>
      </c>
    </row>
    <row r="211" spans="2:47">
      <c r="B211" s="37"/>
      <c r="C211" s="37"/>
      <c r="P211" s="37"/>
    </row>
    <row r="212" spans="2:47">
      <c r="B212" s="37"/>
      <c r="C212" s="37"/>
      <c r="P212" s="37"/>
      <c r="AD212" s="37" t="s">
        <v>93</v>
      </c>
      <c r="AE212" s="43">
        <f>SUMIF($AR$204:$AR$210,$AS212,AE$204:AE$210)</f>
        <v>2776412.0292434064</v>
      </c>
      <c r="AF212" s="315">
        <f>SUMIF($AR$204:$AR$210,$AS212,AF$204:AF$210)</f>
        <v>16936113.37838478</v>
      </c>
      <c r="AS212" s="37" t="s">
        <v>93</v>
      </c>
      <c r="AT212" s="43">
        <f>SUMIF($AR$204:$AR$210,$AS212,AT$204:AT$210)</f>
        <v>2776412.0292434064</v>
      </c>
      <c r="AU212" s="42">
        <f>SUMIF($AR$204:$AR$210,$AS212,AU$204:AU$210)</f>
        <v>16936113.37838478</v>
      </c>
    </row>
    <row r="213" spans="2:47">
      <c r="B213" s="37"/>
      <c r="C213" s="37"/>
      <c r="P213" s="37"/>
      <c r="AD213" s="37" t="s">
        <v>94</v>
      </c>
      <c r="AE213" s="43">
        <f t="shared" ref="AE213:AF214" si="173">SUMIF($AR$204:$AR$210,$AS213,AE$204:AE$210)</f>
        <v>477452.04918137932</v>
      </c>
      <c r="AF213" s="315">
        <f t="shared" si="173"/>
        <v>2912457.5000064136</v>
      </c>
      <c r="AS213" s="37" t="s">
        <v>94</v>
      </c>
      <c r="AT213" s="43">
        <f t="shared" ref="AT213:AU214" si="174">SUMIF($AR$204:$AR$210,$AS213,AT$204:AT$210)</f>
        <v>477452.04918137932</v>
      </c>
      <c r="AU213" s="42">
        <f t="shared" si="174"/>
        <v>2912457.5000064136</v>
      </c>
    </row>
    <row r="214" spans="2:47">
      <c r="B214" s="37"/>
      <c r="C214" s="37"/>
      <c r="P214" s="37"/>
      <c r="AD214" s="37" t="s">
        <v>95</v>
      </c>
      <c r="AE214" s="43">
        <f t="shared" si="173"/>
        <v>1150000</v>
      </c>
      <c r="AF214" s="315">
        <f t="shared" si="173"/>
        <v>7015000</v>
      </c>
      <c r="AS214" s="37" t="s">
        <v>95</v>
      </c>
      <c r="AT214" s="43">
        <f t="shared" si="174"/>
        <v>1150000</v>
      </c>
      <c r="AU214" s="42">
        <f t="shared" si="174"/>
        <v>7015000</v>
      </c>
    </row>
    <row r="215" spans="2:47">
      <c r="B215" s="37"/>
      <c r="C215" s="37"/>
      <c r="P215" s="37"/>
      <c r="AD215" s="37" t="s">
        <v>91</v>
      </c>
      <c r="AE215" s="121">
        <f>SUM(S186:AD186)</f>
        <v>438</v>
      </c>
      <c r="AF215" s="302">
        <f>AE215</f>
        <v>438</v>
      </c>
      <c r="AS215" s="37" t="s">
        <v>91</v>
      </c>
      <c r="AT215" s="121">
        <f>SUM(AH186:AS186)</f>
        <v>586.15541638510103</v>
      </c>
      <c r="AU215" s="83">
        <f>AT215</f>
        <v>586.15541638510103</v>
      </c>
    </row>
    <row r="216" spans="2:47">
      <c r="B216" s="37"/>
      <c r="C216" s="37"/>
      <c r="P216" s="37"/>
      <c r="AE216" s="73">
        <f>SUM(AE212:AE214)-(SUM(AE204:AE210)-AE205)</f>
        <v>0</v>
      </c>
      <c r="AF216" s="306">
        <f>SUM(AF212:AF214)-(SUM(AF204:AF210)-AF205)</f>
        <v>0</v>
      </c>
      <c r="AT216" s="73">
        <f>SUM(AT212:AT214)-(SUM(AT204:AT210)-AT205)</f>
        <v>0</v>
      </c>
      <c r="AU216" s="42">
        <f>SUM(AU212:AU214)-(SUM(AU204:AU210)-AU205)</f>
        <v>0</v>
      </c>
    </row>
    <row r="217" spans="2:47">
      <c r="B217" s="37"/>
      <c r="C217" s="37"/>
      <c r="P217" s="37"/>
      <c r="AD217" s="37" t="s">
        <v>98</v>
      </c>
      <c r="AE217" s="37">
        <v>6.1</v>
      </c>
      <c r="AS217" s="37" t="s">
        <v>98</v>
      </c>
      <c r="AT217" s="37">
        <v>6.1</v>
      </c>
    </row>
  </sheetData>
  <autoFilter ref="A3:AU34" xr:uid="{00000000-0009-0000-0000-000001000000}"/>
  <phoneticPr fontId="189" type="noConversion"/>
  <pageMargins left="0.7" right="0.7" top="0.75" bottom="0.75" header="0.3" footer="0.3"/>
  <pageSetup paperSize="9" orientation="portrait" verticalDpi="90" r:id="rId1"/>
  <ignoredErrors>
    <ignoredError sqref="AT182 AI158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>
    <tabColor theme="5" tint="0.59999389629810485"/>
  </sheetPr>
  <dimension ref="A1:GK318"/>
  <sheetViews>
    <sheetView tabSelected="1" zoomScale="70" zoomScaleNormal="70" workbookViewId="0">
      <pane xSplit="9" ySplit="5" topLeftCell="DE201" activePane="bottomRight" state="frozen"/>
      <selection activeCell="A148" sqref="A148"/>
      <selection pane="topRight" activeCell="A148" sqref="A148"/>
      <selection pane="bottomLeft" activeCell="A148" sqref="A148"/>
      <selection pane="bottomRight" activeCell="G210" sqref="G210"/>
    </sheetView>
  </sheetViews>
  <sheetFormatPr defaultColWidth="11.19921875" defaultRowHeight="13.2" outlineLevelRow="1" outlineLevelCol="1"/>
  <cols>
    <col min="1" max="1" width="7.796875" style="351" customWidth="1"/>
    <col min="2" max="2" width="15.296875" style="268" customWidth="1"/>
    <col min="3" max="3" width="16.296875" style="356" customWidth="1" outlineLevel="1"/>
    <col min="4" max="5" width="17.19921875" style="354" customWidth="1" outlineLevel="1"/>
    <col min="6" max="6" width="9.69921875" style="354" customWidth="1" outlineLevel="1"/>
    <col min="7" max="7" width="8.796875" style="354" customWidth="1" outlineLevel="1"/>
    <col min="8" max="8" width="14.5" style="354" customWidth="1" outlineLevel="1"/>
    <col min="9" max="9" width="8.69921875" style="354" customWidth="1"/>
    <col min="10" max="10" width="13.09765625" style="409" customWidth="1" outlineLevel="1"/>
    <col min="11" max="11" width="13" style="409" customWidth="1" outlineLevel="1"/>
    <col min="12" max="12" width="12.69921875" style="409" customWidth="1" outlineLevel="1"/>
    <col min="13" max="13" width="13.09765625" style="409" customWidth="1" outlineLevel="1"/>
    <col min="14" max="14" width="12.69921875" style="409" customWidth="1" outlineLevel="1"/>
    <col min="15" max="15" width="13.19921875" style="409" customWidth="1" outlineLevel="1"/>
    <col min="16" max="16" width="13" style="409" customWidth="1" outlineLevel="1"/>
    <col min="17" max="17" width="13.59765625" style="409" customWidth="1" outlineLevel="1"/>
    <col min="18" max="18" width="13.09765625" style="409" customWidth="1" outlineLevel="1"/>
    <col min="19" max="21" width="16.69921875" style="409" customWidth="1" outlineLevel="1"/>
    <col min="22" max="22" width="13.69921875" style="410" customWidth="1"/>
    <col min="23" max="24" width="11.69921875" style="397" customWidth="1"/>
    <col min="25" max="26" width="10.59765625" style="411" customWidth="1"/>
    <col min="27" max="27" width="18" style="412" customWidth="1" outlineLevel="1"/>
    <col min="28" max="28" width="12.8984375" style="412" customWidth="1" outlineLevel="1"/>
    <col min="29" max="29" width="12.8984375" style="413" customWidth="1" outlineLevel="1"/>
    <col min="30" max="41" width="12.8984375" style="409" customWidth="1" outlineLevel="1"/>
    <col min="42" max="42" width="12.8984375" style="399" customWidth="1" outlineLevel="1"/>
    <col min="43" max="46" width="12.8984375" style="65" customWidth="1" outlineLevel="1"/>
    <col min="47" max="59" width="12.8984375" style="409" customWidth="1" outlineLevel="1"/>
    <col min="60" max="60" width="12.8984375" style="65" customWidth="1" outlineLevel="1"/>
    <col min="61" max="64" width="12.8984375" style="400" customWidth="1" outlineLevel="1"/>
    <col min="65" max="65" width="12.8984375" style="399" customWidth="1"/>
    <col min="66" max="66" width="12.8984375" style="409" customWidth="1"/>
    <col min="67" max="104" width="12.8984375" style="409" customWidth="1" outlineLevel="1"/>
    <col min="105" max="107" width="12.8984375" style="409" customWidth="1"/>
    <col min="108" max="117" width="11.69921875" style="409" customWidth="1"/>
    <col min="118" max="118" width="13" style="409" customWidth="1"/>
    <col min="119" max="119" width="10.3984375" style="409" customWidth="1"/>
    <col min="120" max="120" width="13.69921875" style="409" customWidth="1"/>
    <col min="121" max="123" width="11.69921875" style="409" customWidth="1"/>
    <col min="124" max="130" width="11.19921875" style="409" customWidth="1"/>
    <col min="131" max="131" width="11.69921875" style="409" customWidth="1"/>
    <col min="132" max="132" width="13" style="409" customWidth="1"/>
    <col min="133" max="133" width="6.69921875" style="409" customWidth="1"/>
    <col min="134" max="134" width="3.69921875" style="47" customWidth="1"/>
    <col min="135" max="146" width="11.69921875" style="37" hidden="1" customWidth="1"/>
    <col min="147" max="147" width="13" style="37" hidden="1" customWidth="1"/>
    <col min="148" max="148" width="4.69921875" style="37" hidden="1" customWidth="1"/>
    <col min="149" max="152" width="11.69921875" style="37" hidden="1" customWidth="1"/>
    <col min="153" max="159" width="11.19921875" style="37" hidden="1" customWidth="1"/>
    <col min="160" max="160" width="11.69921875" style="37" hidden="1" customWidth="1"/>
    <col min="161" max="161" width="13" style="37" hidden="1" customWidth="1"/>
    <col min="162" max="162" width="6.69921875" style="37" hidden="1" customWidth="1"/>
    <col min="163" max="163" width="3.69921875" style="47" hidden="1" customWidth="1"/>
    <col min="164" max="175" width="11.69921875" style="37" hidden="1" customWidth="1"/>
    <col min="176" max="176" width="13" style="37" hidden="1" customWidth="1"/>
    <col min="177" max="177" width="7.69921875" style="37" hidden="1" customWidth="1"/>
    <col min="178" max="189" width="11.69921875" style="37" hidden="1" customWidth="1"/>
    <col min="190" max="190" width="13" style="37" hidden="1" customWidth="1"/>
    <col min="191" max="191" width="6.19921875" style="37" hidden="1" customWidth="1"/>
    <col min="192" max="193" width="9.19921875" style="43" customWidth="1"/>
    <col min="194" max="16384" width="11.19921875" style="37"/>
  </cols>
  <sheetData>
    <row r="1" spans="1:193">
      <c r="BO1" s="401"/>
      <c r="BP1" s="401"/>
      <c r="BQ1" s="401"/>
      <c r="BR1" s="401"/>
      <c r="BS1" s="401"/>
      <c r="BT1" s="401"/>
      <c r="BU1" s="401"/>
      <c r="BV1" s="401"/>
      <c r="BW1" s="401"/>
      <c r="BX1" s="401"/>
      <c r="BY1" s="401"/>
      <c r="BZ1" s="401"/>
    </row>
    <row r="2" spans="1:193" s="47" customFormat="1">
      <c r="A2" s="351">
        <v>7.0209999999999999</v>
      </c>
      <c r="B2" s="351"/>
      <c r="C2" s="352"/>
      <c r="D2" s="465"/>
      <c r="E2" s="465"/>
      <c r="F2" s="353"/>
      <c r="G2" s="354"/>
      <c r="H2" s="354"/>
      <c r="I2" s="354"/>
      <c r="J2" s="414"/>
      <c r="K2" s="414"/>
      <c r="L2" s="414"/>
      <c r="M2" s="414"/>
      <c r="N2" s="414"/>
      <c r="O2" s="414"/>
      <c r="P2" s="414"/>
      <c r="Q2" s="414"/>
      <c r="R2" s="414"/>
      <c r="S2" s="414"/>
      <c r="T2" s="414"/>
      <c r="U2" s="414"/>
      <c r="V2" s="415"/>
      <c r="W2" s="416"/>
      <c r="X2" s="416"/>
      <c r="Y2" s="417"/>
      <c r="Z2" s="417"/>
      <c r="AA2" s="418"/>
      <c r="AB2" s="418"/>
      <c r="AC2" s="417"/>
      <c r="AD2" s="414"/>
      <c r="AE2" s="414"/>
      <c r="AF2" s="414"/>
      <c r="AG2" s="414"/>
      <c r="AH2" s="414"/>
      <c r="AI2" s="414"/>
      <c r="AJ2" s="414"/>
      <c r="AK2" s="414"/>
      <c r="AL2" s="414"/>
      <c r="AM2" s="414"/>
      <c r="AN2" s="414"/>
      <c r="AO2" s="414"/>
      <c r="AP2" s="414"/>
      <c r="AQ2" s="416"/>
      <c r="AR2" s="416"/>
      <c r="AS2" s="416"/>
      <c r="AT2" s="416"/>
      <c r="AU2" s="417"/>
      <c r="AV2" s="356">
        <v>1</v>
      </c>
      <c r="AW2" s="414"/>
      <c r="AX2" s="414"/>
      <c r="AY2" s="414"/>
      <c r="AZ2" s="414"/>
      <c r="BA2" s="414"/>
      <c r="BB2" s="414"/>
      <c r="BC2" s="414"/>
      <c r="BD2" s="414"/>
      <c r="BE2" s="414"/>
      <c r="BF2" s="414"/>
      <c r="BG2" s="414"/>
      <c r="BH2" s="414"/>
      <c r="BI2" s="356"/>
      <c r="BJ2" s="356"/>
      <c r="BK2" s="356"/>
      <c r="BL2" s="356"/>
      <c r="BM2" s="414"/>
      <c r="BN2" s="414"/>
      <c r="BO2" s="414"/>
      <c r="BP2" s="414"/>
      <c r="BQ2" s="414"/>
      <c r="BR2" s="414"/>
      <c r="BS2" s="414"/>
      <c r="BT2" s="414"/>
      <c r="BU2" s="414"/>
      <c r="BV2" s="414"/>
      <c r="BW2" s="414"/>
      <c r="BX2" s="414"/>
      <c r="BY2" s="414"/>
      <c r="BZ2" s="414"/>
      <c r="CA2" s="414"/>
      <c r="CB2" s="414"/>
      <c r="CC2" s="414"/>
      <c r="CD2" s="414"/>
      <c r="CE2" s="414"/>
      <c r="CF2" s="414"/>
      <c r="CG2" s="414"/>
      <c r="CH2" s="414"/>
      <c r="CI2" s="414"/>
      <c r="CJ2" s="414"/>
      <c r="CK2" s="414"/>
      <c r="CL2" s="414"/>
      <c r="CM2" s="414"/>
      <c r="CN2" s="414"/>
      <c r="CO2" s="414"/>
      <c r="CP2" s="414"/>
      <c r="CQ2" s="414"/>
      <c r="CR2" s="414"/>
      <c r="CS2" s="414"/>
      <c r="CT2" s="414"/>
      <c r="CU2" s="414"/>
      <c r="CV2" s="414"/>
      <c r="CW2" s="414"/>
      <c r="CX2" s="414"/>
      <c r="CY2" s="414"/>
      <c r="CZ2" s="414"/>
      <c r="DA2" s="414"/>
      <c r="DB2" s="414"/>
      <c r="DC2" s="414"/>
      <c r="DD2" s="414"/>
      <c r="DE2" s="414"/>
      <c r="DF2" s="414"/>
      <c r="DG2" s="414"/>
      <c r="DH2" s="414"/>
      <c r="DI2" s="414"/>
      <c r="DJ2" s="414"/>
      <c r="DK2" s="414"/>
      <c r="DL2" s="414"/>
      <c r="DM2" s="414"/>
      <c r="DN2" s="414"/>
      <c r="DO2" s="419"/>
      <c r="DP2" s="420">
        <f t="shared" ref="DP2:EB2" si="0">DP4/DB4</f>
        <v>0.35034597418360081</v>
      </c>
      <c r="DQ2" s="420">
        <f t="shared" si="0"/>
        <v>0.40387424254506016</v>
      </c>
      <c r="DR2" s="420">
        <f t="shared" si="0"/>
        <v>0.37167150936489918</v>
      </c>
      <c r="DS2" s="420">
        <f t="shared" si="0"/>
        <v>0.27888323769081991</v>
      </c>
      <c r="DT2" s="420">
        <f t="shared" si="0"/>
        <v>0.27526647376490904</v>
      </c>
      <c r="DU2" s="420">
        <f t="shared" si="0"/>
        <v>0.28652741674189669</v>
      </c>
      <c r="DV2" s="420">
        <f t="shared" si="0"/>
        <v>0.2415553491244839</v>
      </c>
      <c r="DW2" s="420">
        <f t="shared" si="0"/>
        <v>0.21735893785606292</v>
      </c>
      <c r="DX2" s="420">
        <f t="shared" si="0"/>
        <v>0.21913613082265795</v>
      </c>
      <c r="DY2" s="420">
        <f t="shared" si="0"/>
        <v>0.25773810848309914</v>
      </c>
      <c r="DZ2" s="420">
        <f t="shared" si="0"/>
        <v>0.29439202634683292</v>
      </c>
      <c r="EA2" s="420">
        <f t="shared" si="0"/>
        <v>0.29504503644648894</v>
      </c>
      <c r="EB2" s="421">
        <f t="shared" si="0"/>
        <v>0.28322438963915147</v>
      </c>
      <c r="EC2" s="414"/>
      <c r="ED2" s="46"/>
      <c r="EE2" s="46">
        <f>EE5/$A$2</f>
        <v>36.105423860647562</v>
      </c>
      <c r="EF2" s="46">
        <f t="shared" ref="EF2:EP2" si="1">EF5/$A$2</f>
        <v>36.105423860647562</v>
      </c>
      <c r="EG2" s="46">
        <f t="shared" si="1"/>
        <v>36.105423860647562</v>
      </c>
      <c r="EH2" s="46">
        <f t="shared" si="1"/>
        <v>35.573433603335204</v>
      </c>
      <c r="EI2" s="46">
        <f t="shared" si="1"/>
        <v>35.573433603335204</v>
      </c>
      <c r="EJ2" s="46">
        <f t="shared" si="1"/>
        <v>35.573433603335204</v>
      </c>
      <c r="EK2" s="46">
        <f t="shared" si="1"/>
        <v>35.009316337538756</v>
      </c>
      <c r="EL2" s="46">
        <f t="shared" si="1"/>
        <v>35.009316337538756</v>
      </c>
      <c r="EM2" s="46">
        <f t="shared" si="1"/>
        <v>35.009316337538756</v>
      </c>
      <c r="EN2" s="46">
        <f t="shared" si="1"/>
        <v>33.943805416604398</v>
      </c>
      <c r="EO2" s="46">
        <f t="shared" si="1"/>
        <v>33.943805416604398</v>
      </c>
      <c r="EP2" s="46">
        <f t="shared" si="1"/>
        <v>33.943805416604398</v>
      </c>
      <c r="EQ2" s="46">
        <f>EQ5/$A$2</f>
        <v>421.89593765437775</v>
      </c>
      <c r="ER2" s="46"/>
      <c r="ES2" s="46">
        <f>ES5/$A$2</f>
        <v>30.465532658407309</v>
      </c>
      <c r="ET2" s="46">
        <f t="shared" ref="ET2:FE2" si="2">ET5/$A$2</f>
        <v>30.465532658407309</v>
      </c>
      <c r="EU2" s="46">
        <f t="shared" si="2"/>
        <v>30.465532658407309</v>
      </c>
      <c r="EV2" s="46">
        <f t="shared" si="2"/>
        <v>30.160877331823233</v>
      </c>
      <c r="EW2" s="46">
        <f t="shared" si="2"/>
        <v>30.160877331823233</v>
      </c>
      <c r="EX2" s="46">
        <f t="shared" si="2"/>
        <v>30.160877331823233</v>
      </c>
      <c r="EY2" s="46">
        <f t="shared" si="2"/>
        <v>29.85622200523915</v>
      </c>
      <c r="EZ2" s="46">
        <f t="shared" si="2"/>
        <v>29.85622200523915</v>
      </c>
      <c r="FA2" s="46">
        <f t="shared" si="2"/>
        <v>29.85622200523915</v>
      </c>
      <c r="FB2" s="46">
        <f t="shared" si="2"/>
        <v>29.551566678655099</v>
      </c>
      <c r="FC2" s="46">
        <f t="shared" si="2"/>
        <v>29.551566678655099</v>
      </c>
      <c r="FD2" s="46">
        <f t="shared" si="2"/>
        <v>29.551566678655099</v>
      </c>
      <c r="FE2" s="46">
        <f t="shared" si="2"/>
        <v>360.10259602237443</v>
      </c>
      <c r="FF2" s="46"/>
      <c r="FG2" s="46"/>
      <c r="FH2" s="46">
        <f>FH5/$A$2</f>
        <v>0</v>
      </c>
      <c r="FI2" s="46">
        <f t="shared" ref="FI2:FT2" si="3">FI5/$A$2</f>
        <v>0</v>
      </c>
      <c r="FJ2" s="46">
        <f t="shared" si="3"/>
        <v>0</v>
      </c>
      <c r="FK2" s="46">
        <f t="shared" si="3"/>
        <v>0</v>
      </c>
      <c r="FL2" s="46">
        <f t="shared" si="3"/>
        <v>0</v>
      </c>
      <c r="FM2" s="46">
        <f t="shared" si="3"/>
        <v>0</v>
      </c>
      <c r="FN2" s="46">
        <f t="shared" si="3"/>
        <v>0</v>
      </c>
      <c r="FO2" s="46">
        <f t="shared" si="3"/>
        <v>0</v>
      </c>
      <c r="FP2" s="46">
        <f t="shared" si="3"/>
        <v>0</v>
      </c>
      <c r="FQ2" s="46">
        <f t="shared" si="3"/>
        <v>0</v>
      </c>
      <c r="FR2" s="46">
        <f t="shared" si="3"/>
        <v>0</v>
      </c>
      <c r="FS2" s="46">
        <f t="shared" si="3"/>
        <v>0</v>
      </c>
      <c r="FT2" s="46">
        <f t="shared" si="3"/>
        <v>0</v>
      </c>
      <c r="FU2" s="46"/>
      <c r="FV2" s="46">
        <f>FV5/$A$2</f>
        <v>0</v>
      </c>
      <c r="FW2" s="46">
        <f t="shared" ref="FW2:GH2" si="4">FW5/$A$2</f>
        <v>0</v>
      </c>
      <c r="FX2" s="46">
        <f t="shared" si="4"/>
        <v>0</v>
      </c>
      <c r="FY2" s="46">
        <f t="shared" si="4"/>
        <v>0</v>
      </c>
      <c r="FZ2" s="46">
        <f t="shared" si="4"/>
        <v>0</v>
      </c>
      <c r="GA2" s="46">
        <f t="shared" si="4"/>
        <v>0</v>
      </c>
      <c r="GB2" s="46">
        <f t="shared" si="4"/>
        <v>0</v>
      </c>
      <c r="GC2" s="46">
        <f t="shared" si="4"/>
        <v>0</v>
      </c>
      <c r="GD2" s="46">
        <f t="shared" si="4"/>
        <v>0</v>
      </c>
      <c r="GE2" s="46">
        <f t="shared" si="4"/>
        <v>0</v>
      </c>
      <c r="GF2" s="46">
        <f t="shared" si="4"/>
        <v>0</v>
      </c>
      <c r="GG2" s="46">
        <f t="shared" si="4"/>
        <v>0</v>
      </c>
      <c r="GH2" s="46">
        <f t="shared" si="4"/>
        <v>0</v>
      </c>
      <c r="GJ2" s="46"/>
      <c r="GK2" s="46"/>
    </row>
    <row r="3" spans="1:193" s="50" customFormat="1">
      <c r="A3" s="331"/>
      <c r="B3" s="351"/>
      <c r="C3" s="192"/>
      <c r="D3" s="57"/>
      <c r="E3" s="57"/>
      <c r="F3" s="57"/>
      <c r="G3" s="58"/>
      <c r="H3" s="59"/>
      <c r="I3" s="59"/>
      <c r="J3" s="48"/>
      <c r="K3" s="48"/>
      <c r="L3" s="48"/>
      <c r="M3" s="48"/>
      <c r="N3" s="48"/>
      <c r="O3" s="48"/>
      <c r="P3" s="49"/>
      <c r="Q3" s="49"/>
      <c r="R3" s="49"/>
      <c r="S3" s="133"/>
      <c r="T3" s="133"/>
      <c r="U3" s="48"/>
      <c r="V3" s="49"/>
      <c r="W3" s="51"/>
      <c r="X3" s="51"/>
      <c r="Y3" s="339"/>
      <c r="Z3" s="339"/>
      <c r="AA3" s="52" t="s">
        <v>19</v>
      </c>
      <c r="AB3" s="52">
        <f>'Summary &amp; Capacity'!A2</f>
        <v>7.0209999999999999</v>
      </c>
      <c r="AC3" s="53"/>
      <c r="AD3" s="54" t="s">
        <v>120</v>
      </c>
      <c r="AE3" s="54" t="s">
        <v>120</v>
      </c>
      <c r="AF3" s="54" t="s">
        <v>120</v>
      </c>
      <c r="AG3" s="54" t="s">
        <v>120</v>
      </c>
      <c r="AH3" s="54" t="s">
        <v>120</v>
      </c>
      <c r="AI3" s="54" t="s">
        <v>120</v>
      </c>
      <c r="AJ3" s="54" t="s">
        <v>120</v>
      </c>
      <c r="AK3" s="54" t="s">
        <v>120</v>
      </c>
      <c r="AL3" s="54" t="s">
        <v>120</v>
      </c>
      <c r="AM3" s="54" t="s">
        <v>120</v>
      </c>
      <c r="AN3" s="54" t="s">
        <v>120</v>
      </c>
      <c r="AO3" s="54" t="s">
        <v>120</v>
      </c>
      <c r="AP3" s="54"/>
      <c r="AQ3" s="55"/>
      <c r="AR3" s="55"/>
      <c r="AS3" s="55"/>
      <c r="AT3" s="55"/>
      <c r="AU3" s="54"/>
      <c r="AV3" s="54" t="s">
        <v>121</v>
      </c>
      <c r="AW3" s="54" t="s">
        <v>121</v>
      </c>
      <c r="AX3" s="54" t="s">
        <v>121</v>
      </c>
      <c r="AY3" s="54" t="s">
        <v>121</v>
      </c>
      <c r="AZ3" s="54" t="s">
        <v>121</v>
      </c>
      <c r="BA3" s="54" t="s">
        <v>121</v>
      </c>
      <c r="BB3" s="54" t="s">
        <v>121</v>
      </c>
      <c r="BC3" s="54" t="s">
        <v>121</v>
      </c>
      <c r="BD3" s="54" t="s">
        <v>121</v>
      </c>
      <c r="BE3" s="54" t="s">
        <v>121</v>
      </c>
      <c r="BF3" s="54" t="s">
        <v>121</v>
      </c>
      <c r="BG3" s="54" t="s">
        <v>121</v>
      </c>
      <c r="BH3" s="55"/>
      <c r="BI3" s="56"/>
      <c r="BJ3" s="56"/>
      <c r="BK3" s="56"/>
      <c r="BL3" s="56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 t="s">
        <v>13</v>
      </c>
      <c r="CC3" s="54" t="s">
        <v>13</v>
      </c>
      <c r="CD3" s="54" t="s">
        <v>13</v>
      </c>
      <c r="CE3" s="54" t="s">
        <v>13</v>
      </c>
      <c r="CF3" s="54" t="s">
        <v>13</v>
      </c>
      <c r="CG3" s="54" t="s">
        <v>13</v>
      </c>
      <c r="CH3" s="54" t="s">
        <v>13</v>
      </c>
      <c r="CI3" s="54" t="s">
        <v>13</v>
      </c>
      <c r="CJ3" s="54" t="s">
        <v>13</v>
      </c>
      <c r="CK3" s="54" t="s">
        <v>13</v>
      </c>
      <c r="CL3" s="54" t="s">
        <v>13</v>
      </c>
      <c r="CM3" s="54" t="s">
        <v>13</v>
      </c>
      <c r="CN3" s="54"/>
      <c r="CO3" s="54" t="s">
        <v>14</v>
      </c>
      <c r="CP3" s="54" t="s">
        <v>14</v>
      </c>
      <c r="CQ3" s="54" t="s">
        <v>14</v>
      </c>
      <c r="CR3" s="54" t="s">
        <v>14</v>
      </c>
      <c r="CS3" s="54" t="s">
        <v>14</v>
      </c>
      <c r="CT3" s="54" t="s">
        <v>14</v>
      </c>
      <c r="CU3" s="54" t="s">
        <v>14</v>
      </c>
      <c r="CV3" s="54" t="s">
        <v>14</v>
      </c>
      <c r="CW3" s="54" t="s">
        <v>14</v>
      </c>
      <c r="CX3" s="54" t="s">
        <v>14</v>
      </c>
      <c r="CY3" s="54" t="s">
        <v>14</v>
      </c>
      <c r="CZ3" s="54" t="s">
        <v>14</v>
      </c>
      <c r="DA3" s="54"/>
      <c r="DB3" s="54" t="s">
        <v>129</v>
      </c>
      <c r="DC3" s="54" t="s">
        <v>129</v>
      </c>
      <c r="DD3" s="54" t="s">
        <v>129</v>
      </c>
      <c r="DE3" s="54" t="s">
        <v>129</v>
      </c>
      <c r="DF3" s="54" t="s">
        <v>129</v>
      </c>
      <c r="DG3" s="54" t="s">
        <v>129</v>
      </c>
      <c r="DH3" s="54" t="s">
        <v>129</v>
      </c>
      <c r="DI3" s="54" t="s">
        <v>129</v>
      </c>
      <c r="DJ3" s="54" t="s">
        <v>129</v>
      </c>
      <c r="DK3" s="54" t="s">
        <v>129</v>
      </c>
      <c r="DL3" s="54" t="s">
        <v>129</v>
      </c>
      <c r="DM3" s="54" t="s">
        <v>129</v>
      </c>
      <c r="DN3" s="54" t="s">
        <v>129</v>
      </c>
      <c r="DO3" s="54"/>
      <c r="DP3" s="54" t="s">
        <v>130</v>
      </c>
      <c r="DQ3" s="54" t="s">
        <v>130</v>
      </c>
      <c r="DR3" s="54" t="s">
        <v>130</v>
      </c>
      <c r="DS3" s="54" t="s">
        <v>130</v>
      </c>
      <c r="DT3" s="54" t="s">
        <v>130</v>
      </c>
      <c r="DU3" s="54" t="s">
        <v>130</v>
      </c>
      <c r="DV3" s="54" t="s">
        <v>130</v>
      </c>
      <c r="DW3" s="54" t="s">
        <v>130</v>
      </c>
      <c r="DX3" s="54" t="s">
        <v>130</v>
      </c>
      <c r="DY3" s="54" t="s">
        <v>130</v>
      </c>
      <c r="DZ3" s="54" t="s">
        <v>130</v>
      </c>
      <c r="EA3" s="54" t="s">
        <v>130</v>
      </c>
      <c r="EB3" s="54" t="s">
        <v>130</v>
      </c>
      <c r="EC3" s="53"/>
      <c r="ED3" s="54"/>
      <c r="EE3" s="54" t="s">
        <v>15</v>
      </c>
      <c r="EF3" s="54" t="s">
        <v>15</v>
      </c>
      <c r="EG3" s="54" t="s">
        <v>15</v>
      </c>
      <c r="EH3" s="54" t="s">
        <v>15</v>
      </c>
      <c r="EI3" s="54" t="s">
        <v>15</v>
      </c>
      <c r="EJ3" s="54" t="s">
        <v>15</v>
      </c>
      <c r="EK3" s="54" t="s">
        <v>15</v>
      </c>
      <c r="EL3" s="54" t="s">
        <v>15</v>
      </c>
      <c r="EM3" s="54" t="s">
        <v>15</v>
      </c>
      <c r="EN3" s="54" t="s">
        <v>15</v>
      </c>
      <c r="EO3" s="54" t="s">
        <v>15</v>
      </c>
      <c r="EP3" s="54" t="s">
        <v>15</v>
      </c>
      <c r="EQ3" s="54" t="s">
        <v>15</v>
      </c>
      <c r="ER3" s="54"/>
      <c r="ES3" s="54" t="s">
        <v>16</v>
      </c>
      <c r="ET3" s="54" t="s">
        <v>16</v>
      </c>
      <c r="EU3" s="54" t="s">
        <v>16</v>
      </c>
      <c r="EV3" s="54" t="s">
        <v>16</v>
      </c>
      <c r="EW3" s="54" t="s">
        <v>16</v>
      </c>
      <c r="EX3" s="54" t="s">
        <v>16</v>
      </c>
      <c r="EY3" s="54" t="s">
        <v>16</v>
      </c>
      <c r="EZ3" s="54" t="s">
        <v>16</v>
      </c>
      <c r="FA3" s="54" t="s">
        <v>16</v>
      </c>
      <c r="FB3" s="54" t="s">
        <v>16</v>
      </c>
      <c r="FC3" s="54" t="s">
        <v>16</v>
      </c>
      <c r="FD3" s="54" t="s">
        <v>16</v>
      </c>
      <c r="FE3" s="54" t="s">
        <v>16</v>
      </c>
      <c r="FF3" s="53"/>
      <c r="FG3" s="54"/>
      <c r="FH3" s="54" t="s">
        <v>17</v>
      </c>
      <c r="FI3" s="54" t="s">
        <v>17</v>
      </c>
      <c r="FJ3" s="54" t="s">
        <v>17</v>
      </c>
      <c r="FK3" s="54" t="s">
        <v>17</v>
      </c>
      <c r="FL3" s="54" t="s">
        <v>17</v>
      </c>
      <c r="FM3" s="54" t="s">
        <v>17</v>
      </c>
      <c r="FN3" s="54" t="s">
        <v>17</v>
      </c>
      <c r="FO3" s="54" t="s">
        <v>17</v>
      </c>
      <c r="FP3" s="54" t="s">
        <v>17</v>
      </c>
      <c r="FQ3" s="54" t="s">
        <v>17</v>
      </c>
      <c r="FR3" s="54" t="s">
        <v>17</v>
      </c>
      <c r="FS3" s="54" t="s">
        <v>17</v>
      </c>
      <c r="FT3" s="54" t="s">
        <v>17</v>
      </c>
      <c r="FU3" s="54"/>
      <c r="FV3" s="54" t="s">
        <v>18</v>
      </c>
      <c r="FW3" s="54" t="s">
        <v>18</v>
      </c>
      <c r="FX3" s="54" t="s">
        <v>18</v>
      </c>
      <c r="FY3" s="54" t="s">
        <v>18</v>
      </c>
      <c r="FZ3" s="54" t="s">
        <v>18</v>
      </c>
      <c r="GA3" s="54" t="s">
        <v>18</v>
      </c>
      <c r="GB3" s="54" t="s">
        <v>18</v>
      </c>
      <c r="GC3" s="54" t="s">
        <v>18</v>
      </c>
      <c r="GD3" s="54" t="s">
        <v>18</v>
      </c>
      <c r="GE3" s="54" t="s">
        <v>18</v>
      </c>
      <c r="GF3" s="54" t="s">
        <v>18</v>
      </c>
      <c r="GG3" s="54" t="s">
        <v>18</v>
      </c>
      <c r="GH3" s="54" t="s">
        <v>18</v>
      </c>
      <c r="GI3" s="53"/>
      <c r="GJ3" s="54"/>
      <c r="GK3" s="54"/>
    </row>
    <row r="4" spans="1:193" s="50" customFormat="1">
      <c r="A4" s="331"/>
      <c r="B4" s="134"/>
      <c r="C4" s="192"/>
      <c r="D4" s="57"/>
      <c r="E4" s="57"/>
      <c r="F4" s="57"/>
      <c r="G4" s="58"/>
      <c r="H4" s="59"/>
      <c r="I4" s="59"/>
      <c r="J4" s="49">
        <f t="shared" ref="J4:V4" si="5">SUM(J6:J249)</f>
        <v>78187928.44242008</v>
      </c>
      <c r="K4" s="49">
        <f t="shared" si="5"/>
        <v>79200489.122289956</v>
      </c>
      <c r="L4" s="49">
        <f t="shared" si="5"/>
        <v>74740317.005229518</v>
      </c>
      <c r="M4" s="49">
        <f t="shared" si="5"/>
        <v>83269894.007991806</v>
      </c>
      <c r="N4" s="49">
        <f t="shared" si="5"/>
        <v>89307754.048465997</v>
      </c>
      <c r="O4" s="49">
        <f t="shared" si="5"/>
        <v>105461689.80217725</v>
      </c>
      <c r="P4" s="49">
        <f t="shared" si="5"/>
        <v>115228321.52858061</v>
      </c>
      <c r="Q4" s="49">
        <f t="shared" si="5"/>
        <v>126399049.84758055</v>
      </c>
      <c r="R4" s="49">
        <f t="shared" si="5"/>
        <v>126970111.15068054</v>
      </c>
      <c r="S4" s="49">
        <f t="shared" si="5"/>
        <v>119596584.69799183</v>
      </c>
      <c r="T4" s="49">
        <f t="shared" si="5"/>
        <v>106864081.28193213</v>
      </c>
      <c r="U4" s="49">
        <f t="shared" si="5"/>
        <v>78841912.302786827</v>
      </c>
      <c r="V4" s="49">
        <f t="shared" si="5"/>
        <v>1184068133.238127</v>
      </c>
      <c r="W4" s="51"/>
      <c r="X4" s="51"/>
      <c r="Y4" s="333"/>
      <c r="Z4" s="333"/>
      <c r="AA4" s="52"/>
      <c r="AB4" s="52"/>
      <c r="AC4" s="53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380"/>
      <c r="AR4" s="380"/>
      <c r="AS4" s="380"/>
      <c r="AT4" s="380"/>
      <c r="AU4" s="54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55"/>
      <c r="BI4" s="60"/>
      <c r="BJ4" s="60"/>
      <c r="BK4" s="60"/>
      <c r="BL4" s="60"/>
      <c r="BM4" s="48"/>
      <c r="BN4" s="54"/>
      <c r="BO4" s="54" t="s">
        <v>100</v>
      </c>
      <c r="BP4" s="54" t="s">
        <v>100</v>
      </c>
      <c r="BQ4" s="54" t="s">
        <v>100</v>
      </c>
      <c r="BR4" s="54" t="s">
        <v>100</v>
      </c>
      <c r="BS4" s="54" t="s">
        <v>100</v>
      </c>
      <c r="BT4" s="54" t="s">
        <v>100</v>
      </c>
      <c r="BU4" s="54" t="s">
        <v>100</v>
      </c>
      <c r="BV4" s="54" t="s">
        <v>100</v>
      </c>
      <c r="BW4" s="54" t="s">
        <v>100</v>
      </c>
      <c r="BX4" s="54" t="s">
        <v>100</v>
      </c>
      <c r="BY4" s="54" t="s">
        <v>100</v>
      </c>
      <c r="BZ4" s="54" t="s">
        <v>100</v>
      </c>
      <c r="CA4" s="54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54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54"/>
      <c r="DB4" s="49">
        <f t="shared" ref="DB4:DN4" si="6">SUM(DB6:DB236)</f>
        <v>1301563.1978385262</v>
      </c>
      <c r="DC4" s="49">
        <f t="shared" si="6"/>
        <v>1277917.5293831809</v>
      </c>
      <c r="DD4" s="49">
        <f t="shared" si="6"/>
        <v>1126366.8688342646</v>
      </c>
      <c r="DE4" s="49">
        <f t="shared" si="6"/>
        <v>968351.60708471353</v>
      </c>
      <c r="DF4" s="49">
        <f t="shared" si="6"/>
        <v>1192735.6305966345</v>
      </c>
      <c r="DG4" s="49">
        <f t="shared" si="6"/>
        <v>1585627.1723252079</v>
      </c>
      <c r="DH4" s="49">
        <f t="shared" si="6"/>
        <v>1706807.2463299816</v>
      </c>
      <c r="DI4" s="49">
        <f t="shared" si="6"/>
        <v>1928176.2692780017</v>
      </c>
      <c r="DJ4" s="49">
        <f t="shared" si="6"/>
        <v>1891323.6967350927</v>
      </c>
      <c r="DK4" s="49">
        <f t="shared" si="6"/>
        <v>1710571.424878777</v>
      </c>
      <c r="DL4" s="49">
        <f t="shared" si="6"/>
        <v>1465916.4762431097</v>
      </c>
      <c r="DM4" s="49">
        <f t="shared" si="6"/>
        <v>1171575.1343818801</v>
      </c>
      <c r="DN4" s="49">
        <f t="shared" si="6"/>
        <v>17326932.253909376</v>
      </c>
      <c r="DO4" s="54"/>
      <c r="DP4" s="49">
        <f t="shared" ref="DP4:EB4" si="7">SUM(DP6:DP112)</f>
        <v>455997.42650826124</v>
      </c>
      <c r="DQ4" s="49">
        <f t="shared" si="7"/>
        <v>516117.97421468684</v>
      </c>
      <c r="DR4" s="49">
        <f t="shared" si="7"/>
        <v>418638.4742382465</v>
      </c>
      <c r="DS4" s="49">
        <f t="shared" si="7"/>
        <v>270057.03140689363</v>
      </c>
      <c r="DT4" s="49">
        <f t="shared" si="7"/>
        <v>328320.13116810069</v>
      </c>
      <c r="DU4" s="49">
        <f t="shared" si="7"/>
        <v>454325.65760210005</v>
      </c>
      <c r="DV4" s="49">
        <f t="shared" si="7"/>
        <v>412288.4202754377</v>
      </c>
      <c r="DW4" s="49">
        <f t="shared" si="7"/>
        <v>419106.34588953241</v>
      </c>
      <c r="DX4" s="49">
        <f t="shared" si="7"/>
        <v>414457.35703573434</v>
      </c>
      <c r="DY4" s="49">
        <f t="shared" si="7"/>
        <v>440879.44347349566</v>
      </c>
      <c r="DZ4" s="49">
        <f t="shared" si="7"/>
        <v>431554.12189641799</v>
      </c>
      <c r="EA4" s="49">
        <f t="shared" si="7"/>
        <v>345667.42822350195</v>
      </c>
      <c r="EB4" s="49">
        <f t="shared" si="7"/>
        <v>4907409.8119324101</v>
      </c>
      <c r="EC4" s="53"/>
      <c r="ED4" s="48"/>
      <c r="EE4" s="48">
        <f t="shared" ref="EE4:EP4" si="8">CO4</f>
        <v>0</v>
      </c>
      <c r="EF4" s="48">
        <f t="shared" si="8"/>
        <v>0</v>
      </c>
      <c r="EG4" s="48">
        <f t="shared" si="8"/>
        <v>0</v>
      </c>
      <c r="EH4" s="48">
        <f t="shared" si="8"/>
        <v>0</v>
      </c>
      <c r="EI4" s="48">
        <f t="shared" si="8"/>
        <v>0</v>
      </c>
      <c r="EJ4" s="48">
        <f t="shared" si="8"/>
        <v>0</v>
      </c>
      <c r="EK4" s="48">
        <f t="shared" si="8"/>
        <v>0</v>
      </c>
      <c r="EL4" s="48">
        <f t="shared" si="8"/>
        <v>0</v>
      </c>
      <c r="EM4" s="48">
        <f t="shared" si="8"/>
        <v>0</v>
      </c>
      <c r="EN4" s="48">
        <f t="shared" si="8"/>
        <v>0</v>
      </c>
      <c r="EO4" s="48">
        <f t="shared" si="8"/>
        <v>0</v>
      </c>
      <c r="EP4" s="48">
        <f t="shared" si="8"/>
        <v>0</v>
      </c>
      <c r="EQ4" s="48" t="s">
        <v>104</v>
      </c>
      <c r="ER4" s="54"/>
      <c r="ES4" s="48">
        <f>EE4</f>
        <v>0</v>
      </c>
      <c r="ET4" s="48">
        <f t="shared" ref="ET4:FD4" si="9">EF4</f>
        <v>0</v>
      </c>
      <c r="EU4" s="48">
        <f t="shared" si="9"/>
        <v>0</v>
      </c>
      <c r="EV4" s="48">
        <f t="shared" si="9"/>
        <v>0</v>
      </c>
      <c r="EW4" s="48">
        <f t="shared" si="9"/>
        <v>0</v>
      </c>
      <c r="EX4" s="48">
        <f t="shared" si="9"/>
        <v>0</v>
      </c>
      <c r="EY4" s="48">
        <f t="shared" si="9"/>
        <v>0</v>
      </c>
      <c r="EZ4" s="48">
        <f t="shared" si="9"/>
        <v>0</v>
      </c>
      <c r="FA4" s="48">
        <f t="shared" si="9"/>
        <v>0</v>
      </c>
      <c r="FB4" s="48">
        <f t="shared" si="9"/>
        <v>0</v>
      </c>
      <c r="FC4" s="48">
        <f t="shared" si="9"/>
        <v>0</v>
      </c>
      <c r="FD4" s="48">
        <f t="shared" si="9"/>
        <v>0</v>
      </c>
      <c r="FE4" s="48" t="s">
        <v>103</v>
      </c>
      <c r="FF4" s="53"/>
      <c r="FG4" s="48"/>
      <c r="FH4" s="48">
        <f>ES4</f>
        <v>0</v>
      </c>
      <c r="FI4" s="48">
        <f t="shared" ref="FI4:FS4" si="10">ET4</f>
        <v>0</v>
      </c>
      <c r="FJ4" s="48">
        <f t="shared" si="10"/>
        <v>0</v>
      </c>
      <c r="FK4" s="48">
        <f t="shared" si="10"/>
        <v>0</v>
      </c>
      <c r="FL4" s="48">
        <f t="shared" si="10"/>
        <v>0</v>
      </c>
      <c r="FM4" s="48">
        <f t="shared" si="10"/>
        <v>0</v>
      </c>
      <c r="FN4" s="48">
        <f t="shared" si="10"/>
        <v>0</v>
      </c>
      <c r="FO4" s="48">
        <f t="shared" si="10"/>
        <v>0</v>
      </c>
      <c r="FP4" s="48">
        <f t="shared" si="10"/>
        <v>0</v>
      </c>
      <c r="FQ4" s="48">
        <f t="shared" si="10"/>
        <v>0</v>
      </c>
      <c r="FR4" s="48">
        <f t="shared" si="10"/>
        <v>0</v>
      </c>
      <c r="FS4" s="48">
        <f t="shared" si="10"/>
        <v>0</v>
      </c>
      <c r="FT4" s="48" t="s">
        <v>102</v>
      </c>
      <c r="FU4" s="54"/>
      <c r="FV4" s="48">
        <f>FH4</f>
        <v>0</v>
      </c>
      <c r="FW4" s="48">
        <f t="shared" ref="FW4:GG4" si="11">FI4</f>
        <v>0</v>
      </c>
      <c r="FX4" s="48">
        <f t="shared" si="11"/>
        <v>0</v>
      </c>
      <c r="FY4" s="48">
        <f t="shared" si="11"/>
        <v>0</v>
      </c>
      <c r="FZ4" s="48">
        <f t="shared" si="11"/>
        <v>0</v>
      </c>
      <c r="GA4" s="48">
        <f t="shared" si="11"/>
        <v>0</v>
      </c>
      <c r="GB4" s="48">
        <f t="shared" si="11"/>
        <v>0</v>
      </c>
      <c r="GC4" s="48">
        <f t="shared" si="11"/>
        <v>0</v>
      </c>
      <c r="GD4" s="48">
        <f t="shared" si="11"/>
        <v>0</v>
      </c>
      <c r="GE4" s="48">
        <f t="shared" si="11"/>
        <v>0</v>
      </c>
      <c r="GF4" s="48">
        <f t="shared" si="11"/>
        <v>0</v>
      </c>
      <c r="GG4" s="48">
        <f t="shared" si="11"/>
        <v>0</v>
      </c>
      <c r="GH4" s="48" t="s">
        <v>101</v>
      </c>
      <c r="GI4" s="53"/>
      <c r="GJ4" s="54"/>
      <c r="GK4" s="54"/>
    </row>
    <row r="5" spans="1:193" s="212" customFormat="1" ht="39" customHeight="1">
      <c r="A5" s="355" t="s">
        <v>3</v>
      </c>
      <c r="B5" s="198" t="s">
        <v>9</v>
      </c>
      <c r="C5" s="199" t="s">
        <v>9</v>
      </c>
      <c r="D5" s="200" t="s">
        <v>1</v>
      </c>
      <c r="E5" s="200" t="s">
        <v>693</v>
      </c>
      <c r="F5" s="200" t="s">
        <v>0</v>
      </c>
      <c r="G5" s="201" t="s">
        <v>4</v>
      </c>
      <c r="H5" s="202" t="s">
        <v>5</v>
      </c>
      <c r="I5" s="202" t="s">
        <v>6</v>
      </c>
      <c r="J5" s="213">
        <v>43891</v>
      </c>
      <c r="K5" s="213">
        <v>43922</v>
      </c>
      <c r="L5" s="213">
        <v>43952</v>
      </c>
      <c r="M5" s="213">
        <v>43983</v>
      </c>
      <c r="N5" s="213">
        <v>44013</v>
      </c>
      <c r="O5" s="213">
        <v>44044</v>
      </c>
      <c r="P5" s="213">
        <v>44075</v>
      </c>
      <c r="Q5" s="213">
        <v>44105</v>
      </c>
      <c r="R5" s="213">
        <v>44136</v>
      </c>
      <c r="S5" s="213">
        <v>44166</v>
      </c>
      <c r="T5" s="213">
        <v>44197</v>
      </c>
      <c r="U5" s="213">
        <v>44228</v>
      </c>
      <c r="V5" s="203" t="s">
        <v>2</v>
      </c>
      <c r="W5" s="204" t="s">
        <v>176</v>
      </c>
      <c r="X5" s="334" t="s">
        <v>276</v>
      </c>
      <c r="Y5" s="205" t="s">
        <v>127</v>
      </c>
      <c r="Z5" s="205"/>
      <c r="AA5" s="206" t="s">
        <v>10</v>
      </c>
      <c r="AB5" s="206" t="s">
        <v>11</v>
      </c>
      <c r="AC5" s="422" t="s">
        <v>12</v>
      </c>
      <c r="AD5" s="423">
        <f t="shared" ref="AD5:AO5" si="12">J5</f>
        <v>43891</v>
      </c>
      <c r="AE5" s="423">
        <f t="shared" si="12"/>
        <v>43922</v>
      </c>
      <c r="AF5" s="423">
        <f t="shared" si="12"/>
        <v>43952</v>
      </c>
      <c r="AG5" s="423">
        <f t="shared" si="12"/>
        <v>43983</v>
      </c>
      <c r="AH5" s="423">
        <f t="shared" si="12"/>
        <v>44013</v>
      </c>
      <c r="AI5" s="423">
        <f t="shared" si="12"/>
        <v>44044</v>
      </c>
      <c r="AJ5" s="423">
        <f t="shared" si="12"/>
        <v>44075</v>
      </c>
      <c r="AK5" s="423">
        <f t="shared" si="12"/>
        <v>44105</v>
      </c>
      <c r="AL5" s="423">
        <f t="shared" si="12"/>
        <v>44136</v>
      </c>
      <c r="AM5" s="423">
        <f t="shared" si="12"/>
        <v>44166</v>
      </c>
      <c r="AN5" s="423">
        <f t="shared" si="12"/>
        <v>44197</v>
      </c>
      <c r="AO5" s="423">
        <f t="shared" si="12"/>
        <v>44228</v>
      </c>
      <c r="AP5" s="207"/>
      <c r="AQ5" s="381" t="s">
        <v>118</v>
      </c>
      <c r="AR5" s="381" t="s">
        <v>115</v>
      </c>
      <c r="AS5" s="381" t="s">
        <v>116</v>
      </c>
      <c r="AT5" s="381" t="s">
        <v>117</v>
      </c>
      <c r="AU5" s="208"/>
      <c r="AV5" s="423">
        <f>AD5</f>
        <v>43891</v>
      </c>
      <c r="AW5" s="423">
        <f t="shared" ref="AW5:BG5" si="13">AE5</f>
        <v>43922</v>
      </c>
      <c r="AX5" s="423">
        <f t="shared" si="13"/>
        <v>43952</v>
      </c>
      <c r="AY5" s="423">
        <f t="shared" si="13"/>
        <v>43983</v>
      </c>
      <c r="AZ5" s="423">
        <f t="shared" si="13"/>
        <v>44013</v>
      </c>
      <c r="BA5" s="423">
        <f t="shared" si="13"/>
        <v>44044</v>
      </c>
      <c r="BB5" s="423">
        <f t="shared" si="13"/>
        <v>44075</v>
      </c>
      <c r="BC5" s="423">
        <f t="shared" si="13"/>
        <v>44105</v>
      </c>
      <c r="BD5" s="423">
        <f t="shared" si="13"/>
        <v>44136</v>
      </c>
      <c r="BE5" s="423">
        <f t="shared" si="13"/>
        <v>44166</v>
      </c>
      <c r="BF5" s="423">
        <f t="shared" si="13"/>
        <v>44197</v>
      </c>
      <c r="BG5" s="423">
        <f t="shared" si="13"/>
        <v>44228</v>
      </c>
      <c r="BH5" s="209"/>
      <c r="BI5" s="210" t="s">
        <v>118</v>
      </c>
      <c r="BJ5" s="210" t="s">
        <v>115</v>
      </c>
      <c r="BK5" s="210" t="s">
        <v>116</v>
      </c>
      <c r="BL5" s="210" t="s">
        <v>117</v>
      </c>
      <c r="BM5" s="207"/>
      <c r="BN5" s="208"/>
      <c r="BO5" s="424">
        <f t="shared" ref="BO5" si="14">AD5</f>
        <v>43891</v>
      </c>
      <c r="BP5" s="424">
        <f t="shared" ref="BP5" si="15">AE5</f>
        <v>43922</v>
      </c>
      <c r="BQ5" s="424">
        <f t="shared" ref="BQ5" si="16">AF5</f>
        <v>43952</v>
      </c>
      <c r="BR5" s="424">
        <f t="shared" ref="BR5" si="17">AG5</f>
        <v>43983</v>
      </c>
      <c r="BS5" s="424">
        <f t="shared" ref="BS5" si="18">AH5</f>
        <v>44013</v>
      </c>
      <c r="BT5" s="424">
        <f t="shared" ref="BT5" si="19">AI5</f>
        <v>44044</v>
      </c>
      <c r="BU5" s="424">
        <f t="shared" ref="BU5" si="20">AJ5</f>
        <v>44075</v>
      </c>
      <c r="BV5" s="424">
        <f t="shared" ref="BV5" si="21">AK5</f>
        <v>44105</v>
      </c>
      <c r="BW5" s="424">
        <f t="shared" ref="BW5" si="22">AL5</f>
        <v>44136</v>
      </c>
      <c r="BX5" s="424">
        <f t="shared" ref="BX5" si="23">AM5</f>
        <v>44166</v>
      </c>
      <c r="BY5" s="424">
        <f t="shared" ref="BY5" si="24">AN5</f>
        <v>44197</v>
      </c>
      <c r="BZ5" s="424">
        <f t="shared" ref="BZ5" si="25">AO5</f>
        <v>44228</v>
      </c>
      <c r="CA5" s="208"/>
      <c r="CB5" s="423">
        <f t="shared" ref="CB5" si="26">AV5</f>
        <v>43891</v>
      </c>
      <c r="CC5" s="423">
        <f t="shared" ref="CC5" si="27">AW5</f>
        <v>43922</v>
      </c>
      <c r="CD5" s="423">
        <f t="shared" ref="CD5" si="28">AX5</f>
        <v>43952</v>
      </c>
      <c r="CE5" s="423">
        <f t="shared" ref="CE5" si="29">AY5</f>
        <v>43983</v>
      </c>
      <c r="CF5" s="423">
        <f t="shared" ref="CF5" si="30">AZ5</f>
        <v>44013</v>
      </c>
      <c r="CG5" s="423">
        <f t="shared" ref="CG5" si="31">BA5</f>
        <v>44044</v>
      </c>
      <c r="CH5" s="423">
        <f t="shared" ref="CH5" si="32">BB5</f>
        <v>44075</v>
      </c>
      <c r="CI5" s="423">
        <f t="shared" ref="CI5" si="33">BC5</f>
        <v>44105</v>
      </c>
      <c r="CJ5" s="423">
        <f t="shared" ref="CJ5" si="34">BD5</f>
        <v>44136</v>
      </c>
      <c r="CK5" s="423">
        <f t="shared" ref="CK5" si="35">BE5</f>
        <v>44166</v>
      </c>
      <c r="CL5" s="423">
        <f t="shared" ref="CL5" si="36">BF5</f>
        <v>44197</v>
      </c>
      <c r="CM5" s="423">
        <f t="shared" ref="CM5" si="37">BG5</f>
        <v>44228</v>
      </c>
      <c r="CN5" s="425"/>
      <c r="CO5" s="423">
        <f>CB5</f>
        <v>43891</v>
      </c>
      <c r="CP5" s="423">
        <f t="shared" ref="CP5" si="38">CC5</f>
        <v>43922</v>
      </c>
      <c r="CQ5" s="423">
        <f t="shared" ref="CQ5" si="39">CD5</f>
        <v>43952</v>
      </c>
      <c r="CR5" s="423">
        <f t="shared" ref="CR5" si="40">CE5</f>
        <v>43983</v>
      </c>
      <c r="CS5" s="423">
        <f t="shared" ref="CS5" si="41">CF5</f>
        <v>44013</v>
      </c>
      <c r="CT5" s="423">
        <f t="shared" ref="CT5" si="42">CG5</f>
        <v>44044</v>
      </c>
      <c r="CU5" s="423">
        <f t="shared" ref="CU5" si="43">CH5</f>
        <v>44075</v>
      </c>
      <c r="CV5" s="423">
        <f t="shared" ref="CV5" si="44">CI5</f>
        <v>44105</v>
      </c>
      <c r="CW5" s="423">
        <f t="shared" ref="CW5" si="45">CJ5</f>
        <v>44136</v>
      </c>
      <c r="CX5" s="423">
        <f t="shared" ref="CX5" si="46">CK5</f>
        <v>44166</v>
      </c>
      <c r="CY5" s="423">
        <f t="shared" ref="CY5" si="47">CL5</f>
        <v>44197</v>
      </c>
      <c r="CZ5" s="423">
        <f t="shared" ref="CZ5" si="48">CM5</f>
        <v>44228</v>
      </c>
      <c r="DA5" s="208"/>
      <c r="DB5" s="441">
        <f t="shared" ref="DB5:DM5" si="49">J5</f>
        <v>43891</v>
      </c>
      <c r="DC5" s="441">
        <f t="shared" si="49"/>
        <v>43922</v>
      </c>
      <c r="DD5" s="441">
        <f t="shared" si="49"/>
        <v>43952</v>
      </c>
      <c r="DE5" s="441">
        <f t="shared" si="49"/>
        <v>43983</v>
      </c>
      <c r="DF5" s="441">
        <f t="shared" si="49"/>
        <v>44013</v>
      </c>
      <c r="DG5" s="441">
        <f t="shared" si="49"/>
        <v>44044</v>
      </c>
      <c r="DH5" s="441">
        <f t="shared" si="49"/>
        <v>44075</v>
      </c>
      <c r="DI5" s="441">
        <f t="shared" si="49"/>
        <v>44105</v>
      </c>
      <c r="DJ5" s="441">
        <f t="shared" si="49"/>
        <v>44136</v>
      </c>
      <c r="DK5" s="441">
        <f t="shared" si="49"/>
        <v>44166</v>
      </c>
      <c r="DL5" s="441">
        <f t="shared" si="49"/>
        <v>44197</v>
      </c>
      <c r="DM5" s="441">
        <f t="shared" si="49"/>
        <v>44228</v>
      </c>
      <c r="DN5" s="441" t="s">
        <v>119</v>
      </c>
      <c r="DO5" s="425"/>
      <c r="DP5" s="440">
        <f t="shared" ref="DP5:EA5" si="50">DB5</f>
        <v>43891</v>
      </c>
      <c r="DQ5" s="440">
        <f t="shared" si="50"/>
        <v>43922</v>
      </c>
      <c r="DR5" s="441">
        <f t="shared" si="50"/>
        <v>43952</v>
      </c>
      <c r="DS5" s="441">
        <f t="shared" si="50"/>
        <v>43983</v>
      </c>
      <c r="DT5" s="441">
        <f t="shared" si="50"/>
        <v>44013</v>
      </c>
      <c r="DU5" s="441">
        <f t="shared" si="50"/>
        <v>44044</v>
      </c>
      <c r="DV5" s="441">
        <f t="shared" si="50"/>
        <v>44075</v>
      </c>
      <c r="DW5" s="441">
        <f t="shared" si="50"/>
        <v>44105</v>
      </c>
      <c r="DX5" s="441">
        <f t="shared" si="50"/>
        <v>44136</v>
      </c>
      <c r="DY5" s="441">
        <f t="shared" si="50"/>
        <v>44166</v>
      </c>
      <c r="DZ5" s="441">
        <f t="shared" si="50"/>
        <v>44197</v>
      </c>
      <c r="EA5" s="441">
        <f t="shared" si="50"/>
        <v>44228</v>
      </c>
      <c r="EB5" s="440" t="s">
        <v>119</v>
      </c>
      <c r="EC5" s="426">
        <f t="shared" ref="EC5:EC16" si="51">IFERROR(EB5/DN5,0)</f>
        <v>0</v>
      </c>
      <c r="ED5" s="211"/>
      <c r="EE5" s="61">
        <f t="shared" ref="EE5:EQ5" si="52">SUM(EE6:EE404)</f>
        <v>253.49618092560655</v>
      </c>
      <c r="EF5" s="61">
        <f t="shared" si="52"/>
        <v>253.49618092560655</v>
      </c>
      <c r="EG5" s="61">
        <f t="shared" si="52"/>
        <v>253.49618092560655</v>
      </c>
      <c r="EH5" s="61">
        <f t="shared" si="52"/>
        <v>249.76107732901647</v>
      </c>
      <c r="EI5" s="61">
        <f t="shared" si="52"/>
        <v>249.76107732901647</v>
      </c>
      <c r="EJ5" s="61">
        <f t="shared" si="52"/>
        <v>249.76107732901647</v>
      </c>
      <c r="EK5" s="61">
        <f t="shared" si="52"/>
        <v>245.80041000585962</v>
      </c>
      <c r="EL5" s="61">
        <f t="shared" si="52"/>
        <v>245.80041000585962</v>
      </c>
      <c r="EM5" s="61">
        <f t="shared" si="52"/>
        <v>245.80041000585962</v>
      </c>
      <c r="EN5" s="61">
        <f t="shared" si="52"/>
        <v>238.31945782997948</v>
      </c>
      <c r="EO5" s="61">
        <f t="shared" si="52"/>
        <v>238.31945782997948</v>
      </c>
      <c r="EP5" s="61">
        <f t="shared" si="52"/>
        <v>238.31945782997948</v>
      </c>
      <c r="EQ5" s="61">
        <f t="shared" si="52"/>
        <v>2962.131378271386</v>
      </c>
      <c r="ER5" s="62"/>
      <c r="ES5" s="61">
        <f t="shared" ref="ES5:FE5" si="53">SUM(ES6:ES404)</f>
        <v>213.89850479467771</v>
      </c>
      <c r="ET5" s="61">
        <f t="shared" si="53"/>
        <v>213.89850479467771</v>
      </c>
      <c r="EU5" s="61">
        <f t="shared" si="53"/>
        <v>213.89850479467771</v>
      </c>
      <c r="EV5" s="61">
        <f t="shared" si="53"/>
        <v>211.75951974673092</v>
      </c>
      <c r="EW5" s="61">
        <f t="shared" si="53"/>
        <v>211.75951974673092</v>
      </c>
      <c r="EX5" s="61">
        <f t="shared" si="53"/>
        <v>211.75951974673092</v>
      </c>
      <c r="EY5" s="61">
        <f t="shared" si="53"/>
        <v>209.62053469878407</v>
      </c>
      <c r="EZ5" s="61">
        <f t="shared" si="53"/>
        <v>209.62053469878407</v>
      </c>
      <c r="FA5" s="61">
        <f t="shared" si="53"/>
        <v>209.62053469878407</v>
      </c>
      <c r="FB5" s="61">
        <f t="shared" si="53"/>
        <v>207.48154965083745</v>
      </c>
      <c r="FC5" s="61">
        <f t="shared" si="53"/>
        <v>207.48154965083745</v>
      </c>
      <c r="FD5" s="61">
        <f t="shared" si="53"/>
        <v>207.48154965083745</v>
      </c>
      <c r="FE5" s="61">
        <f t="shared" si="53"/>
        <v>2528.2803266730907</v>
      </c>
      <c r="FF5" s="63">
        <f t="shared" ref="FF5" si="54">IFERROR(FE5/EQ5,0)</f>
        <v>0.85353416300816531</v>
      </c>
      <c r="FG5" s="64"/>
      <c r="FH5" s="61">
        <f t="shared" ref="FH5:FT5" si="55">SUM(FH6:FH95)</f>
        <v>0</v>
      </c>
      <c r="FI5" s="61">
        <f t="shared" si="55"/>
        <v>0</v>
      </c>
      <c r="FJ5" s="61">
        <f t="shared" si="55"/>
        <v>0</v>
      </c>
      <c r="FK5" s="61">
        <f t="shared" si="55"/>
        <v>0</v>
      </c>
      <c r="FL5" s="61">
        <f t="shared" si="55"/>
        <v>0</v>
      </c>
      <c r="FM5" s="61">
        <f t="shared" si="55"/>
        <v>0</v>
      </c>
      <c r="FN5" s="61">
        <f t="shared" si="55"/>
        <v>0</v>
      </c>
      <c r="FO5" s="61">
        <f t="shared" si="55"/>
        <v>0</v>
      </c>
      <c r="FP5" s="61">
        <f t="shared" si="55"/>
        <v>0</v>
      </c>
      <c r="FQ5" s="61">
        <f t="shared" si="55"/>
        <v>0</v>
      </c>
      <c r="FR5" s="61">
        <f t="shared" si="55"/>
        <v>0</v>
      </c>
      <c r="FS5" s="61">
        <f t="shared" si="55"/>
        <v>0</v>
      </c>
      <c r="FT5" s="61">
        <f t="shared" si="55"/>
        <v>0</v>
      </c>
      <c r="FU5" s="62"/>
      <c r="FV5" s="61">
        <f t="shared" ref="FV5:GH5" si="56">SUM(FV6:FV404)</f>
        <v>0</v>
      </c>
      <c r="FW5" s="61">
        <f t="shared" si="56"/>
        <v>0</v>
      </c>
      <c r="FX5" s="61">
        <f t="shared" si="56"/>
        <v>0</v>
      </c>
      <c r="FY5" s="61">
        <f t="shared" si="56"/>
        <v>0</v>
      </c>
      <c r="FZ5" s="61">
        <f t="shared" si="56"/>
        <v>0</v>
      </c>
      <c r="GA5" s="61">
        <f t="shared" si="56"/>
        <v>0</v>
      </c>
      <c r="GB5" s="61">
        <f t="shared" si="56"/>
        <v>0</v>
      </c>
      <c r="GC5" s="61">
        <f t="shared" si="56"/>
        <v>0</v>
      </c>
      <c r="GD5" s="61">
        <f t="shared" si="56"/>
        <v>0</v>
      </c>
      <c r="GE5" s="61">
        <f t="shared" si="56"/>
        <v>0</v>
      </c>
      <c r="GF5" s="61">
        <f t="shared" si="56"/>
        <v>0</v>
      </c>
      <c r="GG5" s="61">
        <f t="shared" si="56"/>
        <v>0</v>
      </c>
      <c r="GH5" s="61">
        <f t="shared" si="56"/>
        <v>0</v>
      </c>
      <c r="GI5" s="63">
        <f t="shared" ref="GI5" si="57">IFERROR(GH5/FT5,0)</f>
        <v>0</v>
      </c>
      <c r="GJ5" s="208"/>
      <c r="GK5" s="208"/>
    </row>
    <row r="6" spans="1:193" s="393" customFormat="1" ht="12" hidden="1" customHeight="1" outlineLevel="1">
      <c r="A6" s="331">
        <v>1</v>
      </c>
      <c r="B6" s="454" t="s">
        <v>392</v>
      </c>
      <c r="C6" s="455" t="str">
        <f>B6</f>
        <v>8AJ946-00098-N</v>
      </c>
      <c r="D6" s="456" t="s">
        <v>394</v>
      </c>
      <c r="E6" s="456" t="s">
        <v>694</v>
      </c>
      <c r="F6" s="178" t="s">
        <v>374</v>
      </c>
      <c r="G6" s="179" t="s">
        <v>8</v>
      </c>
      <c r="H6" s="179" t="s">
        <v>471</v>
      </c>
      <c r="I6" s="467" t="s">
        <v>679</v>
      </c>
      <c r="J6" s="408">
        <v>292943</v>
      </c>
      <c r="K6" s="408">
        <v>198784</v>
      </c>
      <c r="L6" s="408">
        <v>201671</v>
      </c>
      <c r="M6" s="408">
        <v>113841</v>
      </c>
      <c r="N6" s="408">
        <v>300239</v>
      </c>
      <c r="O6" s="408">
        <v>190051</v>
      </c>
      <c r="P6" s="408">
        <v>266711</v>
      </c>
      <c r="Q6" s="408">
        <v>281773</v>
      </c>
      <c r="R6" s="408">
        <v>275133</v>
      </c>
      <c r="S6" s="437">
        <v>275995</v>
      </c>
      <c r="T6" s="437">
        <v>225040</v>
      </c>
      <c r="U6" s="437">
        <v>106752</v>
      </c>
      <c r="V6" s="357">
        <f>SUM(J6:U6)</f>
        <v>2728933</v>
      </c>
      <c r="W6" s="65">
        <v>0.8</v>
      </c>
      <c r="X6" s="65"/>
      <c r="Y6" s="332" t="s">
        <v>437</v>
      </c>
      <c r="Z6" s="332"/>
      <c r="AA6" s="332">
        <v>1.6667000000000001</v>
      </c>
      <c r="AB6" s="66">
        <v>1.1531467174500001</v>
      </c>
      <c r="AC6" s="180">
        <f t="shared" ref="AC6:AC37" si="58">IFERROR(AB6/AA6,"")</f>
        <v>0.69187419298614028</v>
      </c>
      <c r="AD6" s="181">
        <f t="shared" ref="AD6:AF25" si="59">$AA6*$AQ6</f>
        <v>1.6416995000000001</v>
      </c>
      <c r="AE6" s="181">
        <f t="shared" si="59"/>
        <v>1.6416995000000001</v>
      </c>
      <c r="AF6" s="181">
        <f t="shared" si="59"/>
        <v>1.6416995000000001</v>
      </c>
      <c r="AG6" s="181">
        <f t="shared" ref="AG6:AI25" si="60">$AA6*$AR6</f>
        <v>1.6166990000000001</v>
      </c>
      <c r="AH6" s="181">
        <f t="shared" si="60"/>
        <v>1.6166990000000001</v>
      </c>
      <c r="AI6" s="181">
        <f t="shared" si="60"/>
        <v>1.6166990000000001</v>
      </c>
      <c r="AJ6" s="181">
        <f t="shared" ref="AJ6:AL25" si="61">$AA6*$AS6</f>
        <v>1.5916984999999999</v>
      </c>
      <c r="AK6" s="181">
        <f t="shared" si="61"/>
        <v>1.5916984999999999</v>
      </c>
      <c r="AL6" s="181">
        <f t="shared" si="61"/>
        <v>1.5916984999999999</v>
      </c>
      <c r="AM6" s="181">
        <f t="shared" ref="AM6:AO25" si="62">$AA6*$AT6</f>
        <v>1.5416975000000002</v>
      </c>
      <c r="AN6" s="181">
        <f t="shared" si="62"/>
        <v>1.5416975000000002</v>
      </c>
      <c r="AO6" s="181">
        <f t="shared" si="62"/>
        <v>1.5416975000000002</v>
      </c>
      <c r="AP6" s="182"/>
      <c r="AQ6" s="480">
        <v>0.98499999999999999</v>
      </c>
      <c r="AR6" s="480">
        <v>0.97</v>
      </c>
      <c r="AS6" s="480">
        <v>0.95499999999999996</v>
      </c>
      <c r="AT6" s="480">
        <v>0.92500000000000004</v>
      </c>
      <c r="AU6" s="184"/>
      <c r="AV6" s="181">
        <f t="shared" ref="AV6:AV37" si="63">$AB6*$BI6*$AV$2</f>
        <v>1.1531467174500001</v>
      </c>
      <c r="AW6" s="181">
        <f t="shared" ref="AW6:AX25" si="64">$AB6*$BI6</f>
        <v>1.1531467174500001</v>
      </c>
      <c r="AX6" s="181">
        <f t="shared" si="64"/>
        <v>1.1531467174500001</v>
      </c>
      <c r="AY6" s="181">
        <f t="shared" ref="AY6:BA25" si="65">$AB6*$BJ6</f>
        <v>1.1416152502755001</v>
      </c>
      <c r="AZ6" s="181">
        <f t="shared" si="65"/>
        <v>1.1416152502755001</v>
      </c>
      <c r="BA6" s="181">
        <f t="shared" si="65"/>
        <v>1.1416152502755001</v>
      </c>
      <c r="BB6" s="181">
        <f t="shared" ref="BB6:BD25" si="66">$AB6*$BK6</f>
        <v>1.130083783101</v>
      </c>
      <c r="BC6" s="181">
        <f t="shared" si="66"/>
        <v>1.130083783101</v>
      </c>
      <c r="BD6" s="181">
        <f t="shared" si="66"/>
        <v>1.130083783101</v>
      </c>
      <c r="BE6" s="181">
        <f t="shared" ref="BE6:BG25" si="67">$AB6*$BL6</f>
        <v>1.1185523159265001</v>
      </c>
      <c r="BF6" s="181">
        <f t="shared" si="67"/>
        <v>1.1185523159265001</v>
      </c>
      <c r="BG6" s="181">
        <f t="shared" si="67"/>
        <v>1.1185523159265001</v>
      </c>
      <c r="BH6" s="183"/>
      <c r="BI6" s="185">
        <v>1</v>
      </c>
      <c r="BJ6" s="185">
        <v>0.99</v>
      </c>
      <c r="BK6" s="185">
        <v>0.98</v>
      </c>
      <c r="BL6" s="185">
        <v>0.97</v>
      </c>
      <c r="BM6" s="183"/>
      <c r="BN6" s="186">
        <f t="shared" ref="BN6:BN37" si="68">BO6+CB6+CO6-W6</f>
        <v>0</v>
      </c>
      <c r="BO6" s="189">
        <f t="shared" ref="BO6:BZ7" si="69">100%*$W6</f>
        <v>0.8</v>
      </c>
      <c r="BP6" s="189">
        <f t="shared" si="69"/>
        <v>0.8</v>
      </c>
      <c r="BQ6" s="189">
        <f t="shared" si="69"/>
        <v>0.8</v>
      </c>
      <c r="BR6" s="189">
        <f t="shared" si="69"/>
        <v>0.8</v>
      </c>
      <c r="BS6" s="189">
        <f t="shared" si="69"/>
        <v>0.8</v>
      </c>
      <c r="BT6" s="189">
        <f t="shared" si="69"/>
        <v>0.8</v>
      </c>
      <c r="BU6" s="189">
        <f t="shared" si="69"/>
        <v>0.8</v>
      </c>
      <c r="BV6" s="189">
        <f t="shared" si="69"/>
        <v>0.8</v>
      </c>
      <c r="BW6" s="189">
        <f t="shared" si="69"/>
        <v>0.8</v>
      </c>
      <c r="BX6" s="189">
        <f t="shared" si="69"/>
        <v>0.8</v>
      </c>
      <c r="BY6" s="189">
        <f t="shared" si="69"/>
        <v>0.8</v>
      </c>
      <c r="BZ6" s="189">
        <f t="shared" si="69"/>
        <v>0.8</v>
      </c>
      <c r="CA6" s="184"/>
      <c r="CB6" s="189">
        <f>$W6-BO6</f>
        <v>0</v>
      </c>
      <c r="CC6" s="189">
        <f t="shared" ref="CC6:CM6" si="70">$W6-BP6</f>
        <v>0</v>
      </c>
      <c r="CD6" s="189">
        <f t="shared" si="70"/>
        <v>0</v>
      </c>
      <c r="CE6" s="189">
        <f t="shared" si="70"/>
        <v>0</v>
      </c>
      <c r="CF6" s="189">
        <f t="shared" si="70"/>
        <v>0</v>
      </c>
      <c r="CG6" s="189">
        <f t="shared" si="70"/>
        <v>0</v>
      </c>
      <c r="CH6" s="189">
        <f t="shared" si="70"/>
        <v>0</v>
      </c>
      <c r="CI6" s="189">
        <f t="shared" si="70"/>
        <v>0</v>
      </c>
      <c r="CJ6" s="189">
        <f t="shared" si="70"/>
        <v>0</v>
      </c>
      <c r="CK6" s="189">
        <f t="shared" si="70"/>
        <v>0</v>
      </c>
      <c r="CL6" s="189">
        <f t="shared" si="70"/>
        <v>0</v>
      </c>
      <c r="CM6" s="189">
        <f t="shared" si="70"/>
        <v>0</v>
      </c>
      <c r="CN6" s="184"/>
      <c r="CO6" s="189"/>
      <c r="CP6" s="189"/>
      <c r="CQ6" s="189"/>
      <c r="CR6" s="189"/>
      <c r="CS6" s="189"/>
      <c r="CT6" s="189"/>
      <c r="CU6" s="189"/>
      <c r="CV6" s="189"/>
      <c r="CW6" s="189"/>
      <c r="CX6" s="189"/>
      <c r="CY6" s="189"/>
      <c r="CZ6" s="189"/>
      <c r="DA6" s="184"/>
      <c r="DB6" s="190">
        <f t="shared" ref="DB6:DB37" si="71">J6*AD6*(BO6+CB6+CO6)/$A$2</f>
        <v>54798.39072821536</v>
      </c>
      <c r="DC6" s="190">
        <f t="shared" ref="DC6:DC37" si="72">K6*AE6*(BP6+CC6+CP6)/$A$2</f>
        <v>37184.856106879364</v>
      </c>
      <c r="DD6" s="190">
        <f t="shared" ref="DD6:DD37" si="73">L6*AF6*(BQ6+CD6+CQ6)/$A$2</f>
        <v>37724.902989830516</v>
      </c>
      <c r="DE6" s="190">
        <f t="shared" ref="DE6:DE37" si="74">M6*AG6*(BR6+CE6+CR6)/$A$2</f>
        <v>20970.987706480562</v>
      </c>
      <c r="DF6" s="190">
        <f t="shared" ref="DF6:DF37" si="75">N6*AH6*(BS6+CF6+CS6)/$A$2</f>
        <v>55307.915232701896</v>
      </c>
      <c r="DG6" s="190">
        <f t="shared" ref="DG6:DG37" si="76">O6*AI6*(BT6+CG6+CT6)/$A$2</f>
        <v>35009.857473180462</v>
      </c>
      <c r="DH6" s="190">
        <f t="shared" ref="DH6:DH37" si="77">P6*AJ6*(BU6+CH6+CU6)/$A$2</f>
        <v>48371.85570528415</v>
      </c>
      <c r="DI6" s="190">
        <f t="shared" ref="DI6:DI37" si="78">Q6*AK6*(BV6+CI6+CV6)/$A$2</f>
        <v>51103.56489850449</v>
      </c>
      <c r="DJ6" s="190">
        <f t="shared" ref="DJ6:DJ37" si="79">R6*AL6*(BW6+CJ6+CW6)/$A$2</f>
        <v>49899.305899501494</v>
      </c>
      <c r="DK6" s="190">
        <f t="shared" ref="DK6:DK37" si="80">S6*AM6*(BX6+CK6+CX6)/$A$2</f>
        <v>48483.213389830511</v>
      </c>
      <c r="DL6" s="190">
        <f t="shared" ref="DL6:DL37" si="81">T6*AN6*(BY6+CL6+CY6)/$A$2</f>
        <v>39532.101455633114</v>
      </c>
      <c r="DM6" s="190">
        <f t="shared" ref="DM6:DM37" si="82">U6*AO6*(BZ6+CM6+CZ6)/$A$2</f>
        <v>18752.803477567304</v>
      </c>
      <c r="DN6" s="190">
        <f t="shared" ref="DN6" si="83">SUM(DB6:DM6)</f>
        <v>497139.75506360922</v>
      </c>
      <c r="DO6" s="184" t="s">
        <v>579</v>
      </c>
      <c r="DP6" s="190">
        <f t="shared" ref="DP6:DP37" si="84">J6*AV6*(BO6+CB6+CO6)/$A$2</f>
        <v>38490.956712713909</v>
      </c>
      <c r="DQ6" s="190">
        <f t="shared" ref="DQ6:DQ37" si="85">K6*AW6*(BP6+CC6+CP6)/$A$2</f>
        <v>26119.02772614509</v>
      </c>
      <c r="DR6" s="190">
        <f t="shared" ref="DR6:DR37" si="86">L6*AX6*(BQ6+CD6+CQ6)/$A$2</f>
        <v>26498.36224524814</v>
      </c>
      <c r="DS6" s="190">
        <f t="shared" ref="DS6:DS37" si="87">M6*AY6*(BR6+CE6+CR6)/$A$2</f>
        <v>14808.44571503925</v>
      </c>
      <c r="DT6" s="190">
        <f t="shared" ref="DT6:DT37" si="88">N6*AZ6*(BS6+CF6+CS6)/$A$2</f>
        <v>39055.111366183271</v>
      </c>
      <c r="DU6" s="190">
        <f t="shared" ref="DU6:DU37" si="89">O6*BA6*(BT6+CG6+CT6)/$A$2</f>
        <v>24721.848161812741</v>
      </c>
      <c r="DV6" s="190">
        <f t="shared" ref="DV6:DV37" si="90">P6*BB6*(BU6+CH6+CU6)/$A$2</f>
        <v>34343.344352616528</v>
      </c>
      <c r="DW6" s="190">
        <f t="shared" ref="DW6:DW37" si="91">Q6*BC6*(BV6+CI6+CV6)/$A$2</f>
        <v>36282.819862209726</v>
      </c>
      <c r="DX6" s="190">
        <f t="shared" ref="DX6:DX37" si="92">R6*BD6*(BW6+CJ6+CW6)/$A$2</f>
        <v>35427.81273276484</v>
      </c>
      <c r="DY6" s="190">
        <f t="shared" ref="DY6:DY37" si="93">S6*BE6*(BX6+CK6+CX6)/$A$2</f>
        <v>35176.168230637733</v>
      </c>
      <c r="DZ6" s="190">
        <f t="shared" ref="DZ6:DZ37" si="94">T6*BF6*(BY6+CL6+CY6)/$A$2</f>
        <v>28681.841695040544</v>
      </c>
      <c r="EA6" s="190">
        <f t="shared" ref="EA6:EA37" si="95">U6*BG6*(BZ6+CM6+CZ6)/$A$2</f>
        <v>13605.776593623215</v>
      </c>
      <c r="EB6" s="190">
        <f t="shared" ref="EB6" si="96">SUM(DP6:EA6)</f>
        <v>353211.51539403491</v>
      </c>
      <c r="EC6" s="191">
        <f t="shared" si="51"/>
        <v>0.71048736657329159</v>
      </c>
      <c r="ED6" s="382"/>
      <c r="EE6" s="391">
        <f t="shared" ref="EE6:EE16" si="97">AD6*CB6</f>
        <v>0</v>
      </c>
      <c r="EF6" s="391">
        <f t="shared" ref="EF6:EF16" si="98">AE6*CC6</f>
        <v>0</v>
      </c>
      <c r="EG6" s="391">
        <f t="shared" ref="EG6:EG16" si="99">AF6*CD6</f>
        <v>0</v>
      </c>
      <c r="EH6" s="391">
        <f t="shared" ref="EH6:EH16" si="100">AG6*CE6</f>
        <v>0</v>
      </c>
      <c r="EI6" s="391">
        <f t="shared" ref="EI6:EI16" si="101">AH6*CF6</f>
        <v>0</v>
      </c>
      <c r="EJ6" s="391">
        <f t="shared" ref="EJ6:EJ16" si="102">AI6*CG6</f>
        <v>0</v>
      </c>
      <c r="EK6" s="391">
        <f t="shared" ref="EK6:EK16" si="103">AJ6*CH6</f>
        <v>0</v>
      </c>
      <c r="EL6" s="391">
        <f t="shared" ref="EL6:EL16" si="104">AK6*CI6</f>
        <v>0</v>
      </c>
      <c r="EM6" s="391">
        <f t="shared" ref="EM6:EM16" si="105">AL6*CJ6</f>
        <v>0</v>
      </c>
      <c r="EN6" s="391">
        <f t="shared" ref="EN6:EN16" si="106">AM6*CK6</f>
        <v>0</v>
      </c>
      <c r="EO6" s="391">
        <f t="shared" ref="EO6:EO16" si="107">AN6*CL6</f>
        <v>0</v>
      </c>
      <c r="EP6" s="391">
        <f t="shared" ref="EP6:EP16" si="108">AO6*CM6</f>
        <v>0</v>
      </c>
      <c r="EQ6" s="391">
        <f t="shared" ref="EQ6" si="109">SUM(EE6:EP6)</f>
        <v>0</v>
      </c>
      <c r="ER6" s="390"/>
      <c r="ES6" s="391">
        <f t="shared" ref="ES6:ES16" si="110">AV6*CB6</f>
        <v>0</v>
      </c>
      <c r="ET6" s="391">
        <f t="shared" ref="ET6:ET16" si="111">AW6*CC6</f>
        <v>0</v>
      </c>
      <c r="EU6" s="391">
        <f t="shared" ref="EU6:EU16" si="112">AX6*CD6</f>
        <v>0</v>
      </c>
      <c r="EV6" s="391">
        <f t="shared" ref="EV6:EV16" si="113">AY6*CE6</f>
        <v>0</v>
      </c>
      <c r="EW6" s="391">
        <f t="shared" ref="EW6:EW16" si="114">AZ6*CF6</f>
        <v>0</v>
      </c>
      <c r="EX6" s="391">
        <f t="shared" ref="EX6:EX16" si="115">BA6*CG6</f>
        <v>0</v>
      </c>
      <c r="EY6" s="391">
        <f t="shared" ref="EY6:EY16" si="116">BB6*CH6</f>
        <v>0</v>
      </c>
      <c r="EZ6" s="391">
        <f t="shared" ref="EZ6:EZ16" si="117">BC6*CI6</f>
        <v>0</v>
      </c>
      <c r="FA6" s="391">
        <f t="shared" ref="FA6:FA16" si="118">BD6*CJ6</f>
        <v>0</v>
      </c>
      <c r="FB6" s="391">
        <f t="shared" ref="FB6:FB16" si="119">BE6*CK6</f>
        <v>0</v>
      </c>
      <c r="FC6" s="391">
        <f t="shared" ref="FC6:FC16" si="120">BF6*CL6</f>
        <v>0</v>
      </c>
      <c r="FD6" s="391">
        <f t="shared" ref="FD6:FD16" si="121">BG6*CM6</f>
        <v>0</v>
      </c>
      <c r="FE6" s="391">
        <f t="shared" ref="FE6" si="122">SUM(ES6:FD6)</f>
        <v>0</v>
      </c>
      <c r="FF6" s="392">
        <f t="shared" ref="FF6" si="123">IFERROR(FE6/EQ6,0)</f>
        <v>0</v>
      </c>
      <c r="FG6" s="382"/>
      <c r="FH6" s="391">
        <f t="shared" ref="FH6:FH16" si="124">AD6*CO6</f>
        <v>0</v>
      </c>
      <c r="FI6" s="391">
        <f t="shared" ref="FI6:FI16" si="125">AE6*CP6</f>
        <v>0</v>
      </c>
      <c r="FJ6" s="391">
        <f t="shared" ref="FJ6:FJ16" si="126">AF6*CQ6</f>
        <v>0</v>
      </c>
      <c r="FK6" s="391">
        <f t="shared" ref="FK6:FK16" si="127">AG6*CR6</f>
        <v>0</v>
      </c>
      <c r="FL6" s="391">
        <f t="shared" ref="FL6:FL16" si="128">AH6*CS6</f>
        <v>0</v>
      </c>
      <c r="FM6" s="391">
        <f t="shared" ref="FM6:FM16" si="129">AI6*CT6</f>
        <v>0</v>
      </c>
      <c r="FN6" s="391">
        <f t="shared" ref="FN6:FN16" si="130">AJ6*CU6</f>
        <v>0</v>
      </c>
      <c r="FO6" s="391">
        <f t="shared" ref="FO6:FO16" si="131">AK6*CV6</f>
        <v>0</v>
      </c>
      <c r="FP6" s="391">
        <f t="shared" ref="FP6:FP16" si="132">AL6*CW6</f>
        <v>0</v>
      </c>
      <c r="FQ6" s="391">
        <f t="shared" ref="FQ6:FQ16" si="133">AM6*CX6</f>
        <v>0</v>
      </c>
      <c r="FR6" s="391">
        <f t="shared" ref="FR6:FR16" si="134">AN6*CY6</f>
        <v>0</v>
      </c>
      <c r="FS6" s="391">
        <f t="shared" ref="FS6:FS16" si="135">AO6*CZ6</f>
        <v>0</v>
      </c>
      <c r="FT6" s="391">
        <f t="shared" ref="FT6" si="136">SUM(FH6:FS6)</f>
        <v>0</v>
      </c>
      <c r="FU6" s="390"/>
      <c r="FV6" s="391">
        <f t="shared" ref="FV6:FV16" si="137">AV6*CO6</f>
        <v>0</v>
      </c>
      <c r="FW6" s="391">
        <f t="shared" ref="FW6:FW16" si="138">AW6*CP6</f>
        <v>0</v>
      </c>
      <c r="FX6" s="391">
        <f t="shared" ref="FX6:FX16" si="139">AX6*CQ6</f>
        <v>0</v>
      </c>
      <c r="FY6" s="391">
        <f t="shared" ref="FY6:FY16" si="140">AY6*CR6</f>
        <v>0</v>
      </c>
      <c r="FZ6" s="391">
        <f t="shared" ref="FZ6:FZ16" si="141">AZ6*CS6</f>
        <v>0</v>
      </c>
      <c r="GA6" s="391">
        <f t="shared" ref="GA6:GA16" si="142">BA6*CT6</f>
        <v>0</v>
      </c>
      <c r="GB6" s="391">
        <f t="shared" ref="GB6:GB16" si="143">BB6*CU6</f>
        <v>0</v>
      </c>
      <c r="GC6" s="391">
        <f t="shared" ref="GC6:GC16" si="144">BC6*CV6</f>
        <v>0</v>
      </c>
      <c r="GD6" s="391">
        <f t="shared" ref="GD6:GD16" si="145">BD6*CW6</f>
        <v>0</v>
      </c>
      <c r="GE6" s="391">
        <f t="shared" ref="GE6:GE16" si="146">BE6*CX6</f>
        <v>0</v>
      </c>
      <c r="GF6" s="391">
        <f t="shared" ref="GF6:GF16" si="147">BF6*CY6</f>
        <v>0</v>
      </c>
      <c r="GG6" s="391">
        <f t="shared" ref="GG6:GG16" si="148">BG6*CZ6</f>
        <v>0</v>
      </c>
      <c r="GH6" s="391">
        <f t="shared" ref="GH6" si="149">SUM(FV6:GG6)</f>
        <v>0</v>
      </c>
      <c r="GI6" s="392">
        <f t="shared" ref="GI6" si="150">IFERROR(GH6/FT6,0)</f>
        <v>0</v>
      </c>
      <c r="GJ6" s="390"/>
      <c r="GK6" s="390"/>
    </row>
    <row r="7" spans="1:193" s="393" customFormat="1" ht="12" hidden="1" customHeight="1" outlineLevel="1">
      <c r="A7" s="331">
        <v>2</v>
      </c>
      <c r="B7" s="454" t="s">
        <v>393</v>
      </c>
      <c r="C7" s="455" t="str">
        <f t="shared" ref="C7:C16" si="151">B7</f>
        <v>8AJ946-00099-N</v>
      </c>
      <c r="D7" s="456" t="s">
        <v>395</v>
      </c>
      <c r="E7" s="456" t="s">
        <v>694</v>
      </c>
      <c r="F7" s="178" t="s">
        <v>374</v>
      </c>
      <c r="G7" s="179" t="s">
        <v>8</v>
      </c>
      <c r="H7" s="179" t="s">
        <v>227</v>
      </c>
      <c r="I7" s="467" t="s">
        <v>679</v>
      </c>
      <c r="J7" s="408">
        <v>292943</v>
      </c>
      <c r="K7" s="408">
        <v>198784</v>
      </c>
      <c r="L7" s="408">
        <v>201671</v>
      </c>
      <c r="M7" s="408">
        <v>113841</v>
      </c>
      <c r="N7" s="408">
        <v>300239</v>
      </c>
      <c r="O7" s="408">
        <v>190051</v>
      </c>
      <c r="P7" s="408">
        <v>266711</v>
      </c>
      <c r="Q7" s="408">
        <v>281773</v>
      </c>
      <c r="R7" s="408">
        <v>275133</v>
      </c>
      <c r="S7" s="437">
        <v>275995</v>
      </c>
      <c r="T7" s="437">
        <v>225040</v>
      </c>
      <c r="U7" s="437">
        <v>106752</v>
      </c>
      <c r="V7" s="357">
        <f t="shared" ref="V7:V16" si="152">SUM(J7:U7)</f>
        <v>2728933</v>
      </c>
      <c r="W7" s="65">
        <v>0.8</v>
      </c>
      <c r="X7" s="65"/>
      <c r="Y7" s="332" t="s">
        <v>437</v>
      </c>
      <c r="Z7" s="332"/>
      <c r="AA7" s="332">
        <v>1.6517999999999999</v>
      </c>
      <c r="AB7" s="66">
        <v>1.1531467174500001</v>
      </c>
      <c r="AC7" s="180">
        <f t="shared" si="58"/>
        <v>0.69811521821649114</v>
      </c>
      <c r="AD7" s="181">
        <f t="shared" si="59"/>
        <v>1.6270229999999999</v>
      </c>
      <c r="AE7" s="181">
        <f t="shared" si="59"/>
        <v>1.6270229999999999</v>
      </c>
      <c r="AF7" s="181">
        <f t="shared" si="59"/>
        <v>1.6270229999999999</v>
      </c>
      <c r="AG7" s="181">
        <f t="shared" si="60"/>
        <v>1.6022459999999998</v>
      </c>
      <c r="AH7" s="181">
        <f t="shared" si="60"/>
        <v>1.6022459999999998</v>
      </c>
      <c r="AI7" s="181">
        <f t="shared" si="60"/>
        <v>1.6022459999999998</v>
      </c>
      <c r="AJ7" s="181">
        <f t="shared" si="61"/>
        <v>1.5774689999999998</v>
      </c>
      <c r="AK7" s="181">
        <f t="shared" si="61"/>
        <v>1.5774689999999998</v>
      </c>
      <c r="AL7" s="181">
        <f t="shared" si="61"/>
        <v>1.5774689999999998</v>
      </c>
      <c r="AM7" s="181">
        <f t="shared" si="62"/>
        <v>1.5279149999999999</v>
      </c>
      <c r="AN7" s="181">
        <f t="shared" si="62"/>
        <v>1.5279149999999999</v>
      </c>
      <c r="AO7" s="181">
        <f t="shared" si="62"/>
        <v>1.5279149999999999</v>
      </c>
      <c r="AP7" s="182"/>
      <c r="AQ7" s="480">
        <v>0.98499999999999999</v>
      </c>
      <c r="AR7" s="480">
        <v>0.97</v>
      </c>
      <c r="AS7" s="480">
        <v>0.95499999999999996</v>
      </c>
      <c r="AT7" s="480">
        <v>0.92500000000000004</v>
      </c>
      <c r="AU7" s="184"/>
      <c r="AV7" s="181">
        <f t="shared" si="63"/>
        <v>1.1531467174500001</v>
      </c>
      <c r="AW7" s="181">
        <f t="shared" si="64"/>
        <v>1.1531467174500001</v>
      </c>
      <c r="AX7" s="181">
        <f t="shared" si="64"/>
        <v>1.1531467174500001</v>
      </c>
      <c r="AY7" s="181">
        <f t="shared" si="65"/>
        <v>1.1416152502755001</v>
      </c>
      <c r="AZ7" s="181">
        <f t="shared" si="65"/>
        <v>1.1416152502755001</v>
      </c>
      <c r="BA7" s="181">
        <f t="shared" si="65"/>
        <v>1.1416152502755001</v>
      </c>
      <c r="BB7" s="181">
        <f t="shared" si="66"/>
        <v>1.130083783101</v>
      </c>
      <c r="BC7" s="181">
        <f t="shared" si="66"/>
        <v>1.130083783101</v>
      </c>
      <c r="BD7" s="181">
        <f t="shared" si="66"/>
        <v>1.130083783101</v>
      </c>
      <c r="BE7" s="181">
        <f t="shared" si="67"/>
        <v>1.1185523159265001</v>
      </c>
      <c r="BF7" s="181">
        <f t="shared" si="67"/>
        <v>1.1185523159265001</v>
      </c>
      <c r="BG7" s="181">
        <f t="shared" si="67"/>
        <v>1.1185523159265001</v>
      </c>
      <c r="BH7" s="183"/>
      <c r="BI7" s="185">
        <v>1</v>
      </c>
      <c r="BJ7" s="185">
        <v>0.99</v>
      </c>
      <c r="BK7" s="185">
        <v>0.98</v>
      </c>
      <c r="BL7" s="185">
        <v>0.97</v>
      </c>
      <c r="BM7" s="183"/>
      <c r="BN7" s="186">
        <f t="shared" si="68"/>
        <v>0</v>
      </c>
      <c r="BO7" s="189">
        <f t="shared" si="69"/>
        <v>0.8</v>
      </c>
      <c r="BP7" s="189">
        <f t="shared" si="69"/>
        <v>0.8</v>
      </c>
      <c r="BQ7" s="189">
        <f t="shared" si="69"/>
        <v>0.8</v>
      </c>
      <c r="BR7" s="189">
        <f t="shared" si="69"/>
        <v>0.8</v>
      </c>
      <c r="BS7" s="189">
        <f t="shared" si="69"/>
        <v>0.8</v>
      </c>
      <c r="BT7" s="189">
        <f t="shared" si="69"/>
        <v>0.8</v>
      </c>
      <c r="BU7" s="189">
        <f t="shared" si="69"/>
        <v>0.8</v>
      </c>
      <c r="BV7" s="189">
        <f t="shared" si="69"/>
        <v>0.8</v>
      </c>
      <c r="BW7" s="189">
        <f t="shared" si="69"/>
        <v>0.8</v>
      </c>
      <c r="BX7" s="189">
        <f t="shared" si="69"/>
        <v>0.8</v>
      </c>
      <c r="BY7" s="189">
        <f t="shared" si="69"/>
        <v>0.8</v>
      </c>
      <c r="BZ7" s="189">
        <f t="shared" si="69"/>
        <v>0.8</v>
      </c>
      <c r="CA7" s="184"/>
      <c r="CB7" s="189">
        <f t="shared" ref="CB7:CB16" si="153">$W7-BO7</f>
        <v>0</v>
      </c>
      <c r="CC7" s="189">
        <f t="shared" ref="CC7:CC16" si="154">$W7-BP7</f>
        <v>0</v>
      </c>
      <c r="CD7" s="189">
        <f t="shared" ref="CD7:CD16" si="155">$W7-BQ7</f>
        <v>0</v>
      </c>
      <c r="CE7" s="189">
        <f t="shared" ref="CE7:CE16" si="156">$W7-BR7</f>
        <v>0</v>
      </c>
      <c r="CF7" s="189">
        <f t="shared" ref="CF7:CF16" si="157">$W7-BS7</f>
        <v>0</v>
      </c>
      <c r="CG7" s="189">
        <f t="shared" ref="CG7:CG16" si="158">$W7-BT7</f>
        <v>0</v>
      </c>
      <c r="CH7" s="189">
        <f t="shared" ref="CH7:CH16" si="159">$W7-BU7</f>
        <v>0</v>
      </c>
      <c r="CI7" s="189">
        <f t="shared" ref="CI7:CI16" si="160">$W7-BV7</f>
        <v>0</v>
      </c>
      <c r="CJ7" s="189">
        <f t="shared" ref="CJ7:CJ16" si="161">$W7-BW7</f>
        <v>0</v>
      </c>
      <c r="CK7" s="189">
        <f t="shared" ref="CK7:CK16" si="162">$W7-BX7</f>
        <v>0</v>
      </c>
      <c r="CL7" s="189">
        <f t="shared" ref="CL7:CL16" si="163">$W7-BY7</f>
        <v>0</v>
      </c>
      <c r="CM7" s="189">
        <f t="shared" ref="CM7:CM16" si="164">$W7-BZ7</f>
        <v>0</v>
      </c>
      <c r="CN7" s="184"/>
      <c r="CO7" s="189"/>
      <c r="CP7" s="189"/>
      <c r="CQ7" s="189"/>
      <c r="CR7" s="189"/>
      <c r="CS7" s="189"/>
      <c r="CT7" s="189"/>
      <c r="CU7" s="189"/>
      <c r="CV7" s="189"/>
      <c r="CW7" s="189"/>
      <c r="CX7" s="189"/>
      <c r="CY7" s="189"/>
      <c r="CZ7" s="189"/>
      <c r="DA7" s="184"/>
      <c r="DB7" s="190">
        <f t="shared" si="71"/>
        <v>54308.502912861411</v>
      </c>
      <c r="DC7" s="190">
        <f t="shared" si="72"/>
        <v>36852.430141803161</v>
      </c>
      <c r="DD7" s="190">
        <f t="shared" si="73"/>
        <v>37387.649102179173</v>
      </c>
      <c r="DE7" s="190">
        <f t="shared" si="74"/>
        <v>20783.510825922232</v>
      </c>
      <c r="DF7" s="190">
        <f t="shared" si="75"/>
        <v>54813.472359379011</v>
      </c>
      <c r="DG7" s="190">
        <f t="shared" si="76"/>
        <v>34696.875607007547</v>
      </c>
      <c r="DH7" s="190">
        <f t="shared" si="77"/>
        <v>47939.419963993729</v>
      </c>
      <c r="DI7" s="190">
        <f t="shared" si="78"/>
        <v>50646.708165446507</v>
      </c>
      <c r="DJ7" s="190">
        <f t="shared" si="79"/>
        <v>49453.215026577411</v>
      </c>
      <c r="DK7" s="190">
        <f t="shared" si="80"/>
        <v>48049.782130750609</v>
      </c>
      <c r="DL7" s="190">
        <f t="shared" si="81"/>
        <v>39178.691536818122</v>
      </c>
      <c r="DM7" s="190">
        <f t="shared" si="82"/>
        <v>18585.156767412049</v>
      </c>
      <c r="DN7" s="190">
        <f t="shared" ref="DN7:DN16" si="165">SUM(DB7:DM7)</f>
        <v>492695.4145401509</v>
      </c>
      <c r="DO7" s="184" t="s">
        <v>579</v>
      </c>
      <c r="DP7" s="190">
        <f t="shared" si="84"/>
        <v>38490.956712713909</v>
      </c>
      <c r="DQ7" s="190">
        <f t="shared" si="85"/>
        <v>26119.02772614509</v>
      </c>
      <c r="DR7" s="190">
        <f t="shared" si="86"/>
        <v>26498.36224524814</v>
      </c>
      <c r="DS7" s="190">
        <f t="shared" si="87"/>
        <v>14808.44571503925</v>
      </c>
      <c r="DT7" s="190">
        <f t="shared" si="88"/>
        <v>39055.111366183271</v>
      </c>
      <c r="DU7" s="190">
        <f t="shared" si="89"/>
        <v>24721.848161812741</v>
      </c>
      <c r="DV7" s="190">
        <f t="shared" si="90"/>
        <v>34343.344352616528</v>
      </c>
      <c r="DW7" s="190">
        <f t="shared" si="91"/>
        <v>36282.819862209726</v>
      </c>
      <c r="DX7" s="190">
        <f t="shared" si="92"/>
        <v>35427.81273276484</v>
      </c>
      <c r="DY7" s="190">
        <f t="shared" si="93"/>
        <v>35176.168230637733</v>
      </c>
      <c r="DZ7" s="190">
        <f t="shared" si="94"/>
        <v>28681.841695040544</v>
      </c>
      <c r="EA7" s="190">
        <f t="shared" si="95"/>
        <v>13605.776593623215</v>
      </c>
      <c r="EB7" s="190">
        <f t="shared" ref="EB7:EB16" si="166">SUM(DP7:EA7)</f>
        <v>353211.51539403491</v>
      </c>
      <c r="EC7" s="191">
        <f t="shared" si="51"/>
        <v>0.71689629123847043</v>
      </c>
      <c r="ED7" s="382"/>
      <c r="EE7" s="391">
        <f t="shared" si="97"/>
        <v>0</v>
      </c>
      <c r="EF7" s="391">
        <f t="shared" si="98"/>
        <v>0</v>
      </c>
      <c r="EG7" s="391">
        <f t="shared" si="99"/>
        <v>0</v>
      </c>
      <c r="EH7" s="391">
        <f t="shared" si="100"/>
        <v>0</v>
      </c>
      <c r="EI7" s="391">
        <f t="shared" si="101"/>
        <v>0</v>
      </c>
      <c r="EJ7" s="391">
        <f t="shared" si="102"/>
        <v>0</v>
      </c>
      <c r="EK7" s="391">
        <f t="shared" si="103"/>
        <v>0</v>
      </c>
      <c r="EL7" s="391">
        <f t="shared" si="104"/>
        <v>0</v>
      </c>
      <c r="EM7" s="391">
        <f t="shared" si="105"/>
        <v>0</v>
      </c>
      <c r="EN7" s="391">
        <f t="shared" si="106"/>
        <v>0</v>
      </c>
      <c r="EO7" s="391">
        <f t="shared" si="107"/>
        <v>0</v>
      </c>
      <c r="EP7" s="391">
        <f t="shared" si="108"/>
        <v>0</v>
      </c>
      <c r="EQ7" s="391">
        <f t="shared" ref="EQ7:EQ16" si="167">SUM(EE7:EP7)</f>
        <v>0</v>
      </c>
      <c r="ER7" s="390"/>
      <c r="ES7" s="391">
        <f t="shared" si="110"/>
        <v>0</v>
      </c>
      <c r="ET7" s="391">
        <f t="shared" si="111"/>
        <v>0</v>
      </c>
      <c r="EU7" s="391">
        <f t="shared" si="112"/>
        <v>0</v>
      </c>
      <c r="EV7" s="391">
        <f t="shared" si="113"/>
        <v>0</v>
      </c>
      <c r="EW7" s="391">
        <f t="shared" si="114"/>
        <v>0</v>
      </c>
      <c r="EX7" s="391">
        <f t="shared" si="115"/>
        <v>0</v>
      </c>
      <c r="EY7" s="391">
        <f t="shared" si="116"/>
        <v>0</v>
      </c>
      <c r="EZ7" s="391">
        <f t="shared" si="117"/>
        <v>0</v>
      </c>
      <c r="FA7" s="391">
        <f t="shared" si="118"/>
        <v>0</v>
      </c>
      <c r="FB7" s="391">
        <f t="shared" si="119"/>
        <v>0</v>
      </c>
      <c r="FC7" s="391">
        <f t="shared" si="120"/>
        <v>0</v>
      </c>
      <c r="FD7" s="391">
        <f t="shared" si="121"/>
        <v>0</v>
      </c>
      <c r="FE7" s="391">
        <f t="shared" ref="FE7:FE16" si="168">SUM(ES7:FD7)</f>
        <v>0</v>
      </c>
      <c r="FF7" s="392">
        <f t="shared" ref="FF7:FF16" si="169">IFERROR(FE7/EQ7,0)</f>
        <v>0</v>
      </c>
      <c r="FG7" s="382"/>
      <c r="FH7" s="391">
        <f t="shared" si="124"/>
        <v>0</v>
      </c>
      <c r="FI7" s="391">
        <f t="shared" si="125"/>
        <v>0</v>
      </c>
      <c r="FJ7" s="391">
        <f t="shared" si="126"/>
        <v>0</v>
      </c>
      <c r="FK7" s="391">
        <f t="shared" si="127"/>
        <v>0</v>
      </c>
      <c r="FL7" s="391">
        <f t="shared" si="128"/>
        <v>0</v>
      </c>
      <c r="FM7" s="391">
        <f t="shared" si="129"/>
        <v>0</v>
      </c>
      <c r="FN7" s="391">
        <f t="shared" si="130"/>
        <v>0</v>
      </c>
      <c r="FO7" s="391">
        <f t="shared" si="131"/>
        <v>0</v>
      </c>
      <c r="FP7" s="391">
        <f t="shared" si="132"/>
        <v>0</v>
      </c>
      <c r="FQ7" s="391">
        <f t="shared" si="133"/>
        <v>0</v>
      </c>
      <c r="FR7" s="391">
        <f t="shared" si="134"/>
        <v>0</v>
      </c>
      <c r="FS7" s="391">
        <f t="shared" si="135"/>
        <v>0</v>
      </c>
      <c r="FT7" s="391">
        <f t="shared" ref="FT7:FT16" si="170">SUM(FH7:FS7)</f>
        <v>0</v>
      </c>
      <c r="FU7" s="390"/>
      <c r="FV7" s="391">
        <f t="shared" si="137"/>
        <v>0</v>
      </c>
      <c r="FW7" s="391">
        <f t="shared" si="138"/>
        <v>0</v>
      </c>
      <c r="FX7" s="391">
        <f t="shared" si="139"/>
        <v>0</v>
      </c>
      <c r="FY7" s="391">
        <f t="shared" si="140"/>
        <v>0</v>
      </c>
      <c r="FZ7" s="391">
        <f t="shared" si="141"/>
        <v>0</v>
      </c>
      <c r="GA7" s="391">
        <f t="shared" si="142"/>
        <v>0</v>
      </c>
      <c r="GB7" s="391">
        <f t="shared" si="143"/>
        <v>0</v>
      </c>
      <c r="GC7" s="391">
        <f t="shared" si="144"/>
        <v>0</v>
      </c>
      <c r="GD7" s="391">
        <f t="shared" si="145"/>
        <v>0</v>
      </c>
      <c r="GE7" s="391">
        <f t="shared" si="146"/>
        <v>0</v>
      </c>
      <c r="GF7" s="391">
        <f t="shared" si="147"/>
        <v>0</v>
      </c>
      <c r="GG7" s="391">
        <f t="shared" si="148"/>
        <v>0</v>
      </c>
      <c r="GH7" s="391">
        <f t="shared" ref="GH7:GH16" si="171">SUM(FV7:GG7)</f>
        <v>0</v>
      </c>
      <c r="GI7" s="392">
        <f t="shared" ref="GI7:GI16" si="172">IFERROR(GH7/FT7,0)</f>
        <v>0</v>
      </c>
      <c r="GJ7" s="390"/>
      <c r="GK7" s="390"/>
    </row>
    <row r="8" spans="1:193" s="71" customFormat="1" ht="12" hidden="1" customHeight="1" outlineLevel="1">
      <c r="A8" s="331">
        <v>3</v>
      </c>
      <c r="B8" s="454" t="s">
        <v>144</v>
      </c>
      <c r="C8" s="455" t="str">
        <f t="shared" si="151"/>
        <v>8AJ818-00010-B</v>
      </c>
      <c r="D8" s="456" t="s">
        <v>123</v>
      </c>
      <c r="E8" s="456" t="s">
        <v>695</v>
      </c>
      <c r="F8" s="178" t="s">
        <v>77</v>
      </c>
      <c r="G8" s="179" t="s">
        <v>8</v>
      </c>
      <c r="H8" s="179" t="s">
        <v>227</v>
      </c>
      <c r="I8" s="467" t="s">
        <v>122</v>
      </c>
      <c r="J8" s="408">
        <v>200</v>
      </c>
      <c r="K8" s="408">
        <v>100</v>
      </c>
      <c r="L8" s="408">
        <v>100</v>
      </c>
      <c r="M8" s="408">
        <v>100</v>
      </c>
      <c r="N8" s="408">
        <v>150</v>
      </c>
      <c r="O8" s="408">
        <v>150</v>
      </c>
      <c r="P8" s="408"/>
      <c r="Q8" s="408"/>
      <c r="R8" s="408"/>
      <c r="S8" s="408">
        <v>0</v>
      </c>
      <c r="T8" s="408">
        <v>0</v>
      </c>
      <c r="U8" s="408">
        <v>0</v>
      </c>
      <c r="V8" s="357">
        <f t="shared" si="152"/>
        <v>800</v>
      </c>
      <c r="W8" s="65">
        <v>1</v>
      </c>
      <c r="X8" s="65"/>
      <c r="Y8" s="332" t="s">
        <v>437</v>
      </c>
      <c r="Z8" s="332"/>
      <c r="AA8" s="332">
        <v>61.122599999999998</v>
      </c>
      <c r="AB8" s="66">
        <v>51.84</v>
      </c>
      <c r="AC8" s="180">
        <f t="shared" si="58"/>
        <v>0.84813146037635845</v>
      </c>
      <c r="AD8" s="181">
        <f t="shared" si="59"/>
        <v>60.205760999999995</v>
      </c>
      <c r="AE8" s="181">
        <f t="shared" si="59"/>
        <v>60.205760999999995</v>
      </c>
      <c r="AF8" s="181">
        <f t="shared" si="59"/>
        <v>60.205760999999995</v>
      </c>
      <c r="AG8" s="181">
        <f t="shared" si="60"/>
        <v>59.288921999999999</v>
      </c>
      <c r="AH8" s="181">
        <f t="shared" si="60"/>
        <v>59.288921999999999</v>
      </c>
      <c r="AI8" s="181">
        <f t="shared" si="60"/>
        <v>59.288921999999999</v>
      </c>
      <c r="AJ8" s="181">
        <f t="shared" si="61"/>
        <v>58.372082999999996</v>
      </c>
      <c r="AK8" s="181">
        <f t="shared" si="61"/>
        <v>58.372082999999996</v>
      </c>
      <c r="AL8" s="181">
        <f t="shared" si="61"/>
        <v>58.372082999999996</v>
      </c>
      <c r="AM8" s="181">
        <f t="shared" si="62"/>
        <v>56.538405000000004</v>
      </c>
      <c r="AN8" s="181">
        <f t="shared" si="62"/>
        <v>56.538405000000004</v>
      </c>
      <c r="AO8" s="181">
        <f t="shared" si="62"/>
        <v>56.538405000000004</v>
      </c>
      <c r="AP8" s="182"/>
      <c r="AQ8" s="480">
        <v>0.98499999999999999</v>
      </c>
      <c r="AR8" s="480">
        <v>0.97</v>
      </c>
      <c r="AS8" s="480">
        <v>0.95499999999999996</v>
      </c>
      <c r="AT8" s="480">
        <v>0.92500000000000004</v>
      </c>
      <c r="AU8" s="184"/>
      <c r="AV8" s="181">
        <f t="shared" si="63"/>
        <v>51.84</v>
      </c>
      <c r="AW8" s="181">
        <f t="shared" si="64"/>
        <v>51.84</v>
      </c>
      <c r="AX8" s="181">
        <f t="shared" si="64"/>
        <v>51.84</v>
      </c>
      <c r="AY8" s="181">
        <f t="shared" si="65"/>
        <v>51.321600000000004</v>
      </c>
      <c r="AZ8" s="181">
        <f t="shared" si="65"/>
        <v>51.321600000000004</v>
      </c>
      <c r="BA8" s="181">
        <f t="shared" si="65"/>
        <v>51.321600000000004</v>
      </c>
      <c r="BB8" s="181">
        <f t="shared" si="66"/>
        <v>50.803200000000004</v>
      </c>
      <c r="BC8" s="181">
        <f t="shared" si="66"/>
        <v>50.803200000000004</v>
      </c>
      <c r="BD8" s="181">
        <f t="shared" si="66"/>
        <v>50.803200000000004</v>
      </c>
      <c r="BE8" s="181">
        <f t="shared" si="67"/>
        <v>50.284800000000004</v>
      </c>
      <c r="BF8" s="181">
        <f t="shared" si="67"/>
        <v>50.284800000000004</v>
      </c>
      <c r="BG8" s="181">
        <f t="shared" si="67"/>
        <v>50.284800000000004</v>
      </c>
      <c r="BH8" s="183"/>
      <c r="BI8" s="185">
        <v>1</v>
      </c>
      <c r="BJ8" s="185">
        <v>0.99</v>
      </c>
      <c r="BK8" s="185">
        <v>0.98</v>
      </c>
      <c r="BL8" s="185">
        <v>0.97</v>
      </c>
      <c r="BM8" s="183"/>
      <c r="BN8" s="186">
        <f t="shared" si="68"/>
        <v>0</v>
      </c>
      <c r="BO8" s="189"/>
      <c r="BP8" s="189"/>
      <c r="BQ8" s="189"/>
      <c r="BR8" s="189"/>
      <c r="BS8" s="189"/>
      <c r="BT8" s="189"/>
      <c r="BU8" s="189"/>
      <c r="BV8" s="189"/>
      <c r="BW8" s="189"/>
      <c r="BX8" s="189"/>
      <c r="BY8" s="189"/>
      <c r="BZ8" s="189"/>
      <c r="CA8" s="184"/>
      <c r="CB8" s="189">
        <f t="shared" si="153"/>
        <v>1</v>
      </c>
      <c r="CC8" s="189">
        <f t="shared" si="154"/>
        <v>1</v>
      </c>
      <c r="CD8" s="189">
        <f t="shared" si="155"/>
        <v>1</v>
      </c>
      <c r="CE8" s="189">
        <f t="shared" si="156"/>
        <v>1</v>
      </c>
      <c r="CF8" s="189">
        <f t="shared" si="157"/>
        <v>1</v>
      </c>
      <c r="CG8" s="189">
        <f t="shared" si="158"/>
        <v>1</v>
      </c>
      <c r="CH8" s="189">
        <f t="shared" si="159"/>
        <v>1</v>
      </c>
      <c r="CI8" s="189">
        <f t="shared" si="160"/>
        <v>1</v>
      </c>
      <c r="CJ8" s="189">
        <f t="shared" si="161"/>
        <v>1</v>
      </c>
      <c r="CK8" s="189">
        <f t="shared" si="162"/>
        <v>1</v>
      </c>
      <c r="CL8" s="189">
        <f t="shared" si="163"/>
        <v>1</v>
      </c>
      <c r="CM8" s="189">
        <f t="shared" si="164"/>
        <v>1</v>
      </c>
      <c r="CN8" s="184"/>
      <c r="CO8" s="189"/>
      <c r="CP8" s="189"/>
      <c r="CQ8" s="189"/>
      <c r="CR8" s="189"/>
      <c r="CS8" s="189"/>
      <c r="CT8" s="189"/>
      <c r="CU8" s="189"/>
      <c r="CV8" s="189"/>
      <c r="CW8" s="189"/>
      <c r="CX8" s="189"/>
      <c r="CY8" s="189"/>
      <c r="CZ8" s="189"/>
      <c r="DA8" s="184"/>
      <c r="DB8" s="190">
        <f t="shared" si="71"/>
        <v>1715.0195413758722</v>
      </c>
      <c r="DC8" s="190">
        <f t="shared" si="72"/>
        <v>857.50977068793611</v>
      </c>
      <c r="DD8" s="190">
        <f t="shared" si="73"/>
        <v>857.50977068793611</v>
      </c>
      <c r="DE8" s="190">
        <f t="shared" si="74"/>
        <v>844.4512462612164</v>
      </c>
      <c r="DF8" s="190">
        <f t="shared" si="75"/>
        <v>1266.6768693918245</v>
      </c>
      <c r="DG8" s="190">
        <f t="shared" si="76"/>
        <v>1266.6768693918245</v>
      </c>
      <c r="DH8" s="190">
        <f t="shared" si="77"/>
        <v>0</v>
      </c>
      <c r="DI8" s="190">
        <f t="shared" si="78"/>
        <v>0</v>
      </c>
      <c r="DJ8" s="190">
        <f t="shared" si="79"/>
        <v>0</v>
      </c>
      <c r="DK8" s="190">
        <f t="shared" si="80"/>
        <v>0</v>
      </c>
      <c r="DL8" s="190">
        <f t="shared" si="81"/>
        <v>0</v>
      </c>
      <c r="DM8" s="190">
        <f t="shared" si="82"/>
        <v>0</v>
      </c>
      <c r="DN8" s="190">
        <f t="shared" si="165"/>
        <v>6807.84406779661</v>
      </c>
      <c r="DO8" s="184" t="s">
        <v>579</v>
      </c>
      <c r="DP8" s="190">
        <f t="shared" si="84"/>
        <v>1476.7127189858995</v>
      </c>
      <c r="DQ8" s="190">
        <f t="shared" si="85"/>
        <v>738.35635949294976</v>
      </c>
      <c r="DR8" s="190">
        <f t="shared" si="86"/>
        <v>738.35635949294976</v>
      </c>
      <c r="DS8" s="190">
        <f t="shared" si="87"/>
        <v>730.97279589802031</v>
      </c>
      <c r="DT8" s="190">
        <f t="shared" si="88"/>
        <v>1096.4591938470305</v>
      </c>
      <c r="DU8" s="190">
        <f t="shared" si="89"/>
        <v>1096.4591938470305</v>
      </c>
      <c r="DV8" s="190">
        <f t="shared" si="90"/>
        <v>0</v>
      </c>
      <c r="DW8" s="190">
        <f t="shared" si="91"/>
        <v>0</v>
      </c>
      <c r="DX8" s="190">
        <f t="shared" si="92"/>
        <v>0</v>
      </c>
      <c r="DY8" s="190">
        <f t="shared" si="93"/>
        <v>0</v>
      </c>
      <c r="DZ8" s="190">
        <f t="shared" si="94"/>
        <v>0</v>
      </c>
      <c r="EA8" s="190">
        <f t="shared" si="95"/>
        <v>0</v>
      </c>
      <c r="EB8" s="190">
        <f t="shared" si="166"/>
        <v>5877.3166215638803</v>
      </c>
      <c r="EC8" s="191">
        <f t="shared" si="51"/>
        <v>0.86331539956468195</v>
      </c>
      <c r="ED8" s="54"/>
      <c r="EE8" s="190">
        <f t="shared" si="97"/>
        <v>60.205760999999995</v>
      </c>
      <c r="EF8" s="190">
        <f t="shared" si="98"/>
        <v>60.205760999999995</v>
      </c>
      <c r="EG8" s="190">
        <f t="shared" si="99"/>
        <v>60.205760999999995</v>
      </c>
      <c r="EH8" s="190">
        <f t="shared" si="100"/>
        <v>59.288921999999999</v>
      </c>
      <c r="EI8" s="190">
        <f t="shared" si="101"/>
        <v>59.288921999999999</v>
      </c>
      <c r="EJ8" s="190">
        <f t="shared" si="102"/>
        <v>59.288921999999999</v>
      </c>
      <c r="EK8" s="190">
        <f t="shared" si="103"/>
        <v>58.372082999999996</v>
      </c>
      <c r="EL8" s="190">
        <f t="shared" si="104"/>
        <v>58.372082999999996</v>
      </c>
      <c r="EM8" s="190">
        <f t="shared" si="105"/>
        <v>58.372082999999996</v>
      </c>
      <c r="EN8" s="190">
        <f t="shared" si="106"/>
        <v>56.538405000000004</v>
      </c>
      <c r="EO8" s="190">
        <f t="shared" si="107"/>
        <v>56.538405000000004</v>
      </c>
      <c r="EP8" s="190">
        <f t="shared" si="108"/>
        <v>56.538405000000004</v>
      </c>
      <c r="EQ8" s="190">
        <f t="shared" si="167"/>
        <v>703.21551299999999</v>
      </c>
      <c r="ER8" s="184"/>
      <c r="ES8" s="190">
        <f t="shared" si="110"/>
        <v>51.84</v>
      </c>
      <c r="ET8" s="190">
        <f t="shared" si="111"/>
        <v>51.84</v>
      </c>
      <c r="EU8" s="190">
        <f t="shared" si="112"/>
        <v>51.84</v>
      </c>
      <c r="EV8" s="190">
        <f t="shared" si="113"/>
        <v>51.321600000000004</v>
      </c>
      <c r="EW8" s="190">
        <f t="shared" si="114"/>
        <v>51.321600000000004</v>
      </c>
      <c r="EX8" s="190">
        <f t="shared" si="115"/>
        <v>51.321600000000004</v>
      </c>
      <c r="EY8" s="190">
        <f t="shared" si="116"/>
        <v>50.803200000000004</v>
      </c>
      <c r="EZ8" s="190">
        <f t="shared" si="117"/>
        <v>50.803200000000004</v>
      </c>
      <c r="FA8" s="190">
        <f t="shared" si="118"/>
        <v>50.803200000000004</v>
      </c>
      <c r="FB8" s="190">
        <f t="shared" si="119"/>
        <v>50.284800000000004</v>
      </c>
      <c r="FC8" s="190">
        <f t="shared" si="120"/>
        <v>50.284800000000004</v>
      </c>
      <c r="FD8" s="190">
        <f t="shared" si="121"/>
        <v>50.284800000000004</v>
      </c>
      <c r="FE8" s="190">
        <f t="shared" si="168"/>
        <v>612.74880000000007</v>
      </c>
      <c r="FF8" s="191">
        <f t="shared" si="169"/>
        <v>0.87135279110374242</v>
      </c>
      <c r="FG8" s="54"/>
      <c r="FH8" s="190">
        <f t="shared" si="124"/>
        <v>0</v>
      </c>
      <c r="FI8" s="190">
        <f t="shared" si="125"/>
        <v>0</v>
      </c>
      <c r="FJ8" s="190">
        <f t="shared" si="126"/>
        <v>0</v>
      </c>
      <c r="FK8" s="190">
        <f t="shared" si="127"/>
        <v>0</v>
      </c>
      <c r="FL8" s="190">
        <f t="shared" si="128"/>
        <v>0</v>
      </c>
      <c r="FM8" s="190">
        <f t="shared" si="129"/>
        <v>0</v>
      </c>
      <c r="FN8" s="190">
        <f t="shared" si="130"/>
        <v>0</v>
      </c>
      <c r="FO8" s="190">
        <f t="shared" si="131"/>
        <v>0</v>
      </c>
      <c r="FP8" s="190">
        <f t="shared" si="132"/>
        <v>0</v>
      </c>
      <c r="FQ8" s="190">
        <f t="shared" si="133"/>
        <v>0</v>
      </c>
      <c r="FR8" s="190">
        <f t="shared" si="134"/>
        <v>0</v>
      </c>
      <c r="FS8" s="190">
        <f t="shared" si="135"/>
        <v>0</v>
      </c>
      <c r="FT8" s="190">
        <f t="shared" si="170"/>
        <v>0</v>
      </c>
      <c r="FU8" s="184"/>
      <c r="FV8" s="190">
        <f t="shared" si="137"/>
        <v>0</v>
      </c>
      <c r="FW8" s="190">
        <f t="shared" si="138"/>
        <v>0</v>
      </c>
      <c r="FX8" s="190">
        <f t="shared" si="139"/>
        <v>0</v>
      </c>
      <c r="FY8" s="190">
        <f t="shared" si="140"/>
        <v>0</v>
      </c>
      <c r="FZ8" s="190">
        <f t="shared" si="141"/>
        <v>0</v>
      </c>
      <c r="GA8" s="190">
        <f t="shared" si="142"/>
        <v>0</v>
      </c>
      <c r="GB8" s="190">
        <f t="shared" si="143"/>
        <v>0</v>
      </c>
      <c r="GC8" s="190">
        <f t="shared" si="144"/>
        <v>0</v>
      </c>
      <c r="GD8" s="190">
        <f t="shared" si="145"/>
        <v>0</v>
      </c>
      <c r="GE8" s="190">
        <f t="shared" si="146"/>
        <v>0</v>
      </c>
      <c r="GF8" s="190">
        <f t="shared" si="147"/>
        <v>0</v>
      </c>
      <c r="GG8" s="190">
        <f t="shared" si="148"/>
        <v>0</v>
      </c>
      <c r="GH8" s="190">
        <f t="shared" si="171"/>
        <v>0</v>
      </c>
      <c r="GI8" s="191">
        <f t="shared" si="172"/>
        <v>0</v>
      </c>
      <c r="GJ8" s="184"/>
      <c r="GK8" s="184"/>
    </row>
    <row r="9" spans="1:193" s="71" customFormat="1" ht="12" hidden="1" customHeight="1" outlineLevel="1">
      <c r="A9" s="331">
        <v>4</v>
      </c>
      <c r="B9" s="454" t="s">
        <v>146</v>
      </c>
      <c r="C9" s="455" t="str">
        <f t="shared" si="151"/>
        <v>8AJ818-4133-Jab</v>
      </c>
      <c r="D9" s="456" t="s">
        <v>145</v>
      </c>
      <c r="E9" s="456" t="s">
        <v>694</v>
      </c>
      <c r="F9" s="178" t="s">
        <v>77</v>
      </c>
      <c r="G9" s="179" t="s">
        <v>8</v>
      </c>
      <c r="H9" s="179" t="s">
        <v>227</v>
      </c>
      <c r="I9" s="467" t="s">
        <v>122</v>
      </c>
      <c r="J9" s="408">
        <v>44564</v>
      </c>
      <c r="K9" s="408">
        <v>21784</v>
      </c>
      <c r="L9" s="408">
        <v>21026</v>
      </c>
      <c r="M9" s="408">
        <v>24585</v>
      </c>
      <c r="N9" s="408">
        <v>30000</v>
      </c>
      <c r="O9" s="408">
        <v>30000</v>
      </c>
      <c r="P9" s="408">
        <v>0</v>
      </c>
      <c r="Q9" s="408">
        <v>0</v>
      </c>
      <c r="R9" s="408">
        <v>0</v>
      </c>
      <c r="S9" s="408">
        <v>0</v>
      </c>
      <c r="T9" s="408">
        <v>0</v>
      </c>
      <c r="U9" s="408">
        <v>0</v>
      </c>
      <c r="V9" s="357">
        <f t="shared" si="152"/>
        <v>171959</v>
      </c>
      <c r="W9" s="65">
        <v>1</v>
      </c>
      <c r="X9" s="65"/>
      <c r="Y9" s="332" t="s">
        <v>437</v>
      </c>
      <c r="Z9" s="332"/>
      <c r="AA9" s="332">
        <v>1.566065</v>
      </c>
      <c r="AB9" s="66">
        <v>0.70546000000000009</v>
      </c>
      <c r="AC9" s="180">
        <f t="shared" si="58"/>
        <v>0.45046661537037103</v>
      </c>
      <c r="AD9" s="181">
        <f t="shared" si="59"/>
        <v>1.542574025</v>
      </c>
      <c r="AE9" s="181">
        <f t="shared" si="59"/>
        <v>1.542574025</v>
      </c>
      <c r="AF9" s="181">
        <f t="shared" si="59"/>
        <v>1.542574025</v>
      </c>
      <c r="AG9" s="181">
        <f t="shared" si="60"/>
        <v>1.5190830500000001</v>
      </c>
      <c r="AH9" s="181">
        <f t="shared" si="60"/>
        <v>1.5190830500000001</v>
      </c>
      <c r="AI9" s="181">
        <f t="shared" si="60"/>
        <v>1.5190830500000001</v>
      </c>
      <c r="AJ9" s="181">
        <f t="shared" si="61"/>
        <v>1.495592075</v>
      </c>
      <c r="AK9" s="181">
        <f t="shared" si="61"/>
        <v>1.495592075</v>
      </c>
      <c r="AL9" s="181">
        <f t="shared" si="61"/>
        <v>1.495592075</v>
      </c>
      <c r="AM9" s="181">
        <f t="shared" si="62"/>
        <v>1.4486101250000001</v>
      </c>
      <c r="AN9" s="181">
        <f t="shared" si="62"/>
        <v>1.4486101250000001</v>
      </c>
      <c r="AO9" s="181">
        <f t="shared" si="62"/>
        <v>1.4486101250000001</v>
      </c>
      <c r="AP9" s="182"/>
      <c r="AQ9" s="480">
        <v>0.98499999999999999</v>
      </c>
      <c r="AR9" s="480">
        <v>0.97</v>
      </c>
      <c r="AS9" s="480">
        <v>0.95499999999999996</v>
      </c>
      <c r="AT9" s="480">
        <v>0.92500000000000004</v>
      </c>
      <c r="AU9" s="184"/>
      <c r="AV9" s="181">
        <f t="shared" si="63"/>
        <v>0.70546000000000009</v>
      </c>
      <c r="AW9" s="181">
        <f t="shared" si="64"/>
        <v>0.70546000000000009</v>
      </c>
      <c r="AX9" s="181">
        <f t="shared" si="64"/>
        <v>0.70546000000000009</v>
      </c>
      <c r="AY9" s="181">
        <f t="shared" si="65"/>
        <v>0.69840540000000007</v>
      </c>
      <c r="AZ9" s="181">
        <f t="shared" si="65"/>
        <v>0.69840540000000007</v>
      </c>
      <c r="BA9" s="181">
        <f t="shared" si="65"/>
        <v>0.69840540000000007</v>
      </c>
      <c r="BB9" s="181">
        <f t="shared" si="66"/>
        <v>0.69135080000000004</v>
      </c>
      <c r="BC9" s="181">
        <f t="shared" si="66"/>
        <v>0.69135080000000004</v>
      </c>
      <c r="BD9" s="181">
        <f t="shared" si="66"/>
        <v>0.69135080000000004</v>
      </c>
      <c r="BE9" s="181">
        <f t="shared" si="67"/>
        <v>0.68429620000000002</v>
      </c>
      <c r="BF9" s="181">
        <f t="shared" si="67"/>
        <v>0.68429620000000002</v>
      </c>
      <c r="BG9" s="181">
        <f t="shared" si="67"/>
        <v>0.68429620000000002</v>
      </c>
      <c r="BH9" s="183"/>
      <c r="BI9" s="185">
        <v>1</v>
      </c>
      <c r="BJ9" s="185">
        <v>0.99</v>
      </c>
      <c r="BK9" s="185">
        <v>0.98</v>
      </c>
      <c r="BL9" s="185">
        <v>0.97</v>
      </c>
      <c r="BM9" s="183"/>
      <c r="BN9" s="186">
        <f t="shared" si="68"/>
        <v>0</v>
      </c>
      <c r="BO9" s="189"/>
      <c r="BP9" s="189"/>
      <c r="BQ9" s="189"/>
      <c r="BR9" s="189"/>
      <c r="BS9" s="189"/>
      <c r="BT9" s="189"/>
      <c r="BU9" s="189"/>
      <c r="BV9" s="189"/>
      <c r="BW9" s="189"/>
      <c r="BX9" s="189"/>
      <c r="BY9" s="189"/>
      <c r="BZ9" s="189"/>
      <c r="CA9" s="184"/>
      <c r="CB9" s="189">
        <f t="shared" si="153"/>
        <v>1</v>
      </c>
      <c r="CC9" s="189">
        <f t="shared" si="154"/>
        <v>1</v>
      </c>
      <c r="CD9" s="189">
        <f t="shared" si="155"/>
        <v>1</v>
      </c>
      <c r="CE9" s="189">
        <f t="shared" si="156"/>
        <v>1</v>
      </c>
      <c r="CF9" s="189">
        <f t="shared" si="157"/>
        <v>1</v>
      </c>
      <c r="CG9" s="189">
        <f t="shared" si="158"/>
        <v>1</v>
      </c>
      <c r="CH9" s="189">
        <f t="shared" si="159"/>
        <v>1</v>
      </c>
      <c r="CI9" s="189">
        <f t="shared" si="160"/>
        <v>1</v>
      </c>
      <c r="CJ9" s="189">
        <f t="shared" si="161"/>
        <v>1</v>
      </c>
      <c r="CK9" s="189">
        <f t="shared" si="162"/>
        <v>1</v>
      </c>
      <c r="CL9" s="189">
        <f t="shared" si="163"/>
        <v>1</v>
      </c>
      <c r="CM9" s="189">
        <f t="shared" si="164"/>
        <v>1</v>
      </c>
      <c r="CN9" s="184"/>
      <c r="CO9" s="189"/>
      <c r="CP9" s="189"/>
      <c r="CQ9" s="189"/>
      <c r="CR9" s="189"/>
      <c r="CS9" s="189"/>
      <c r="CT9" s="189"/>
      <c r="CU9" s="189"/>
      <c r="CV9" s="189"/>
      <c r="CW9" s="189"/>
      <c r="CX9" s="189"/>
      <c r="CY9" s="189"/>
      <c r="CZ9" s="189"/>
      <c r="DA9" s="184"/>
      <c r="DB9" s="190">
        <f t="shared" si="71"/>
        <v>9791.0936974932338</v>
      </c>
      <c r="DC9" s="190">
        <f t="shared" si="72"/>
        <v>4786.1319698903289</v>
      </c>
      <c r="DD9" s="190">
        <f t="shared" si="73"/>
        <v>4619.5928570930064</v>
      </c>
      <c r="DE9" s="190">
        <f t="shared" si="74"/>
        <v>5319.2788469235156</v>
      </c>
      <c r="DF9" s="190">
        <f t="shared" si="75"/>
        <v>6490.8832787352239</v>
      </c>
      <c r="DG9" s="190">
        <f t="shared" si="76"/>
        <v>6490.8832787352239</v>
      </c>
      <c r="DH9" s="190">
        <f t="shared" si="77"/>
        <v>0</v>
      </c>
      <c r="DI9" s="190">
        <f t="shared" si="78"/>
        <v>0</v>
      </c>
      <c r="DJ9" s="190">
        <f t="shared" si="79"/>
        <v>0</v>
      </c>
      <c r="DK9" s="190">
        <f t="shared" si="80"/>
        <v>0</v>
      </c>
      <c r="DL9" s="190">
        <f t="shared" si="81"/>
        <v>0</v>
      </c>
      <c r="DM9" s="190">
        <f t="shared" si="82"/>
        <v>0</v>
      </c>
      <c r="DN9" s="190">
        <f t="shared" si="165"/>
        <v>37497.863928870531</v>
      </c>
      <c r="DO9" s="184" t="s">
        <v>579</v>
      </c>
      <c r="DP9" s="190">
        <f t="shared" si="84"/>
        <v>4477.7267397806581</v>
      </c>
      <c r="DQ9" s="190">
        <f t="shared" si="85"/>
        <v>2188.8250448654039</v>
      </c>
      <c r="DR9" s="190">
        <f t="shared" si="86"/>
        <v>2112.6622931206384</v>
      </c>
      <c r="DS9" s="190">
        <f t="shared" si="87"/>
        <v>2445.5628484546364</v>
      </c>
      <c r="DT9" s="190">
        <f t="shared" si="88"/>
        <v>2984.2133599202393</v>
      </c>
      <c r="DU9" s="190">
        <f t="shared" si="89"/>
        <v>2984.2133599202393</v>
      </c>
      <c r="DV9" s="190">
        <f t="shared" si="90"/>
        <v>0</v>
      </c>
      <c r="DW9" s="190">
        <f t="shared" si="91"/>
        <v>0</v>
      </c>
      <c r="DX9" s="190">
        <f t="shared" si="92"/>
        <v>0</v>
      </c>
      <c r="DY9" s="190">
        <f t="shared" si="93"/>
        <v>0</v>
      </c>
      <c r="DZ9" s="190">
        <f t="shared" si="94"/>
        <v>0</v>
      </c>
      <c r="EA9" s="190">
        <f t="shared" si="95"/>
        <v>0</v>
      </c>
      <c r="EB9" s="190">
        <f t="shared" si="166"/>
        <v>17193.203646061815</v>
      </c>
      <c r="EC9" s="191">
        <f t="shared" si="51"/>
        <v>0.45851154824913487</v>
      </c>
      <c r="ED9" s="54"/>
      <c r="EE9" s="190">
        <f t="shared" si="97"/>
        <v>1.542574025</v>
      </c>
      <c r="EF9" s="190">
        <f t="shared" si="98"/>
        <v>1.542574025</v>
      </c>
      <c r="EG9" s="190">
        <f t="shared" si="99"/>
        <v>1.542574025</v>
      </c>
      <c r="EH9" s="190">
        <f t="shared" si="100"/>
        <v>1.5190830500000001</v>
      </c>
      <c r="EI9" s="190">
        <f t="shared" si="101"/>
        <v>1.5190830500000001</v>
      </c>
      <c r="EJ9" s="190">
        <f t="shared" si="102"/>
        <v>1.5190830500000001</v>
      </c>
      <c r="EK9" s="190">
        <f t="shared" si="103"/>
        <v>1.495592075</v>
      </c>
      <c r="EL9" s="190">
        <f t="shared" si="104"/>
        <v>1.495592075</v>
      </c>
      <c r="EM9" s="190">
        <f t="shared" si="105"/>
        <v>1.495592075</v>
      </c>
      <c r="EN9" s="190">
        <f t="shared" si="106"/>
        <v>1.4486101250000001</v>
      </c>
      <c r="EO9" s="190">
        <f t="shared" si="107"/>
        <v>1.4486101250000001</v>
      </c>
      <c r="EP9" s="190">
        <f t="shared" si="108"/>
        <v>1.4486101250000001</v>
      </c>
      <c r="EQ9" s="190">
        <f t="shared" si="167"/>
        <v>18.017577824999996</v>
      </c>
      <c r="ER9" s="184"/>
      <c r="ES9" s="190">
        <f t="shared" si="110"/>
        <v>0.70546000000000009</v>
      </c>
      <c r="ET9" s="190">
        <f t="shared" si="111"/>
        <v>0.70546000000000009</v>
      </c>
      <c r="EU9" s="190">
        <f t="shared" si="112"/>
        <v>0.70546000000000009</v>
      </c>
      <c r="EV9" s="190">
        <f t="shared" si="113"/>
        <v>0.69840540000000007</v>
      </c>
      <c r="EW9" s="190">
        <f t="shared" si="114"/>
        <v>0.69840540000000007</v>
      </c>
      <c r="EX9" s="190">
        <f t="shared" si="115"/>
        <v>0.69840540000000007</v>
      </c>
      <c r="EY9" s="190">
        <f t="shared" si="116"/>
        <v>0.69135080000000004</v>
      </c>
      <c r="EZ9" s="190">
        <f t="shared" si="117"/>
        <v>0.69135080000000004</v>
      </c>
      <c r="FA9" s="190">
        <f t="shared" si="118"/>
        <v>0.69135080000000004</v>
      </c>
      <c r="FB9" s="190">
        <f t="shared" si="119"/>
        <v>0.68429620000000002</v>
      </c>
      <c r="FC9" s="190">
        <f t="shared" si="120"/>
        <v>0.68429620000000002</v>
      </c>
      <c r="FD9" s="190">
        <f t="shared" si="121"/>
        <v>0.68429620000000002</v>
      </c>
      <c r="FE9" s="190">
        <f t="shared" si="168"/>
        <v>8.3385372000000029</v>
      </c>
      <c r="FF9" s="191">
        <f t="shared" si="169"/>
        <v>0.46280012113670471</v>
      </c>
      <c r="FG9" s="54"/>
      <c r="FH9" s="190">
        <f t="shared" si="124"/>
        <v>0</v>
      </c>
      <c r="FI9" s="190">
        <f t="shared" si="125"/>
        <v>0</v>
      </c>
      <c r="FJ9" s="190">
        <f t="shared" si="126"/>
        <v>0</v>
      </c>
      <c r="FK9" s="190">
        <f t="shared" si="127"/>
        <v>0</v>
      </c>
      <c r="FL9" s="190">
        <f t="shared" si="128"/>
        <v>0</v>
      </c>
      <c r="FM9" s="190">
        <f t="shared" si="129"/>
        <v>0</v>
      </c>
      <c r="FN9" s="190">
        <f t="shared" si="130"/>
        <v>0</v>
      </c>
      <c r="FO9" s="190">
        <f t="shared" si="131"/>
        <v>0</v>
      </c>
      <c r="FP9" s="190">
        <f t="shared" si="132"/>
        <v>0</v>
      </c>
      <c r="FQ9" s="190">
        <f t="shared" si="133"/>
        <v>0</v>
      </c>
      <c r="FR9" s="190">
        <f t="shared" si="134"/>
        <v>0</v>
      </c>
      <c r="FS9" s="190">
        <f t="shared" si="135"/>
        <v>0</v>
      </c>
      <c r="FT9" s="190">
        <f t="shared" si="170"/>
        <v>0</v>
      </c>
      <c r="FU9" s="184"/>
      <c r="FV9" s="190">
        <f t="shared" si="137"/>
        <v>0</v>
      </c>
      <c r="FW9" s="190">
        <f t="shared" si="138"/>
        <v>0</v>
      </c>
      <c r="FX9" s="190">
        <f t="shared" si="139"/>
        <v>0</v>
      </c>
      <c r="FY9" s="190">
        <f t="shared" si="140"/>
        <v>0</v>
      </c>
      <c r="FZ9" s="190">
        <f t="shared" si="141"/>
        <v>0</v>
      </c>
      <c r="GA9" s="190">
        <f t="shared" si="142"/>
        <v>0</v>
      </c>
      <c r="GB9" s="190">
        <f t="shared" si="143"/>
        <v>0</v>
      </c>
      <c r="GC9" s="190">
        <f t="shared" si="144"/>
        <v>0</v>
      </c>
      <c r="GD9" s="190">
        <f t="shared" si="145"/>
        <v>0</v>
      </c>
      <c r="GE9" s="190">
        <f t="shared" si="146"/>
        <v>0</v>
      </c>
      <c r="GF9" s="190">
        <f t="shared" si="147"/>
        <v>0</v>
      </c>
      <c r="GG9" s="190">
        <f t="shared" si="148"/>
        <v>0</v>
      </c>
      <c r="GH9" s="190">
        <f t="shared" si="171"/>
        <v>0</v>
      </c>
      <c r="GI9" s="191">
        <f t="shared" si="172"/>
        <v>0</v>
      </c>
      <c r="GJ9" s="184"/>
      <c r="GK9" s="184"/>
    </row>
    <row r="10" spans="1:193" s="71" customFormat="1" ht="12" hidden="1" customHeight="1" outlineLevel="1">
      <c r="A10" s="331">
        <v>5</v>
      </c>
      <c r="B10" s="454" t="s">
        <v>148</v>
      </c>
      <c r="C10" s="455" t="str">
        <f t="shared" si="151"/>
        <v>8AJ946-4830-Jab</v>
      </c>
      <c r="D10" s="456" t="s">
        <v>147</v>
      </c>
      <c r="E10" s="456" t="s">
        <v>694</v>
      </c>
      <c r="F10" s="178" t="s">
        <v>77</v>
      </c>
      <c r="G10" s="179" t="s">
        <v>8</v>
      </c>
      <c r="H10" s="179" t="s">
        <v>227</v>
      </c>
      <c r="I10" s="467" t="s">
        <v>122</v>
      </c>
      <c r="J10" s="408">
        <v>44564</v>
      </c>
      <c r="K10" s="408">
        <v>21784</v>
      </c>
      <c r="L10" s="408">
        <v>21026</v>
      </c>
      <c r="M10" s="408">
        <v>24585</v>
      </c>
      <c r="N10" s="408">
        <v>30000</v>
      </c>
      <c r="O10" s="408">
        <v>30000</v>
      </c>
      <c r="P10" s="408">
        <v>0</v>
      </c>
      <c r="Q10" s="408">
        <v>0</v>
      </c>
      <c r="R10" s="408">
        <v>0</v>
      </c>
      <c r="S10" s="408">
        <v>0</v>
      </c>
      <c r="T10" s="408">
        <v>0</v>
      </c>
      <c r="U10" s="408">
        <v>0</v>
      </c>
      <c r="V10" s="357">
        <f t="shared" si="152"/>
        <v>171959</v>
      </c>
      <c r="W10" s="65">
        <v>1</v>
      </c>
      <c r="X10" s="65"/>
      <c r="Y10" s="332" t="s">
        <v>437</v>
      </c>
      <c r="Z10" s="332"/>
      <c r="AA10" s="332">
        <v>0.46920000000000001</v>
      </c>
      <c r="AB10" s="66">
        <v>0.38301978078000004</v>
      </c>
      <c r="AC10" s="180">
        <f t="shared" si="58"/>
        <v>0.81632519347826094</v>
      </c>
      <c r="AD10" s="181">
        <f t="shared" si="59"/>
        <v>0.46216200000000002</v>
      </c>
      <c r="AE10" s="181">
        <f t="shared" si="59"/>
        <v>0.46216200000000002</v>
      </c>
      <c r="AF10" s="181">
        <f t="shared" si="59"/>
        <v>0.46216200000000002</v>
      </c>
      <c r="AG10" s="181">
        <f t="shared" si="60"/>
        <v>0.45512399999999997</v>
      </c>
      <c r="AH10" s="181">
        <f t="shared" si="60"/>
        <v>0.45512399999999997</v>
      </c>
      <c r="AI10" s="181">
        <f t="shared" si="60"/>
        <v>0.45512399999999997</v>
      </c>
      <c r="AJ10" s="181">
        <f t="shared" si="61"/>
        <v>0.44808599999999998</v>
      </c>
      <c r="AK10" s="181">
        <f t="shared" si="61"/>
        <v>0.44808599999999998</v>
      </c>
      <c r="AL10" s="181">
        <f t="shared" si="61"/>
        <v>0.44808599999999998</v>
      </c>
      <c r="AM10" s="181">
        <f t="shared" si="62"/>
        <v>0.43401000000000001</v>
      </c>
      <c r="AN10" s="181">
        <f t="shared" si="62"/>
        <v>0.43401000000000001</v>
      </c>
      <c r="AO10" s="181">
        <f t="shared" si="62"/>
        <v>0.43401000000000001</v>
      </c>
      <c r="AP10" s="182"/>
      <c r="AQ10" s="480">
        <v>0.98499999999999999</v>
      </c>
      <c r="AR10" s="480">
        <v>0.97</v>
      </c>
      <c r="AS10" s="480">
        <v>0.95499999999999996</v>
      </c>
      <c r="AT10" s="480">
        <v>0.92500000000000004</v>
      </c>
      <c r="AU10" s="184"/>
      <c r="AV10" s="181">
        <f t="shared" si="63"/>
        <v>0.38301978078000004</v>
      </c>
      <c r="AW10" s="181">
        <f t="shared" si="64"/>
        <v>0.38301978078000004</v>
      </c>
      <c r="AX10" s="181">
        <f t="shared" si="64"/>
        <v>0.38301978078000004</v>
      </c>
      <c r="AY10" s="181">
        <f t="shared" si="65"/>
        <v>0.37918958297220001</v>
      </c>
      <c r="AZ10" s="181">
        <f t="shared" si="65"/>
        <v>0.37918958297220001</v>
      </c>
      <c r="BA10" s="181">
        <f t="shared" si="65"/>
        <v>0.37918958297220001</v>
      </c>
      <c r="BB10" s="181">
        <f t="shared" si="66"/>
        <v>0.37535938516440004</v>
      </c>
      <c r="BC10" s="181">
        <f t="shared" si="66"/>
        <v>0.37535938516440004</v>
      </c>
      <c r="BD10" s="181">
        <f t="shared" si="66"/>
        <v>0.37535938516440004</v>
      </c>
      <c r="BE10" s="181">
        <f t="shared" si="67"/>
        <v>0.37152918735660001</v>
      </c>
      <c r="BF10" s="181">
        <f t="shared" si="67"/>
        <v>0.37152918735660001</v>
      </c>
      <c r="BG10" s="181">
        <f t="shared" si="67"/>
        <v>0.37152918735660001</v>
      </c>
      <c r="BH10" s="183"/>
      <c r="BI10" s="185">
        <v>1</v>
      </c>
      <c r="BJ10" s="185">
        <v>0.99</v>
      </c>
      <c r="BK10" s="185">
        <v>0.98</v>
      </c>
      <c r="BL10" s="185">
        <v>0.97</v>
      </c>
      <c r="BM10" s="183"/>
      <c r="BN10" s="186">
        <f t="shared" si="68"/>
        <v>0</v>
      </c>
      <c r="BO10" s="189"/>
      <c r="BP10" s="189"/>
      <c r="BQ10" s="189"/>
      <c r="BR10" s="189"/>
      <c r="BS10" s="189"/>
      <c r="BT10" s="189"/>
      <c r="BU10" s="189"/>
      <c r="BV10" s="189"/>
      <c r="BW10" s="189"/>
      <c r="BX10" s="189"/>
      <c r="BY10" s="189"/>
      <c r="BZ10" s="189"/>
      <c r="CA10" s="184"/>
      <c r="CB10" s="189">
        <f t="shared" si="153"/>
        <v>1</v>
      </c>
      <c r="CC10" s="189">
        <f t="shared" si="154"/>
        <v>1</v>
      </c>
      <c r="CD10" s="189">
        <f t="shared" si="155"/>
        <v>1</v>
      </c>
      <c r="CE10" s="189">
        <f t="shared" si="156"/>
        <v>1</v>
      </c>
      <c r="CF10" s="189">
        <f t="shared" si="157"/>
        <v>1</v>
      </c>
      <c r="CG10" s="189">
        <f t="shared" si="158"/>
        <v>1</v>
      </c>
      <c r="CH10" s="189">
        <f t="shared" si="159"/>
        <v>1</v>
      </c>
      <c r="CI10" s="189">
        <f t="shared" si="160"/>
        <v>1</v>
      </c>
      <c r="CJ10" s="189">
        <f t="shared" si="161"/>
        <v>1</v>
      </c>
      <c r="CK10" s="189">
        <f t="shared" si="162"/>
        <v>1</v>
      </c>
      <c r="CL10" s="189">
        <f t="shared" si="163"/>
        <v>1</v>
      </c>
      <c r="CM10" s="189">
        <f t="shared" si="164"/>
        <v>1</v>
      </c>
      <c r="CN10" s="184"/>
      <c r="CO10" s="189"/>
      <c r="CP10" s="189"/>
      <c r="CQ10" s="189"/>
      <c r="CR10" s="189"/>
      <c r="CS10" s="189"/>
      <c r="CT10" s="189"/>
      <c r="CU10" s="189"/>
      <c r="CV10" s="189"/>
      <c r="CW10" s="189"/>
      <c r="CX10" s="189"/>
      <c r="CY10" s="189"/>
      <c r="CZ10" s="189"/>
      <c r="DA10" s="184"/>
      <c r="DB10" s="190">
        <f t="shared" si="71"/>
        <v>2933.4549733656177</v>
      </c>
      <c r="DC10" s="190">
        <f t="shared" si="72"/>
        <v>1433.9463050847457</v>
      </c>
      <c r="DD10" s="190">
        <f t="shared" si="73"/>
        <v>1384.0504503631962</v>
      </c>
      <c r="DE10" s="190">
        <f t="shared" si="74"/>
        <v>1593.6794673123486</v>
      </c>
      <c r="DF10" s="190">
        <f t="shared" si="75"/>
        <v>1944.6973365617432</v>
      </c>
      <c r="DG10" s="190">
        <f t="shared" si="76"/>
        <v>1944.6973365617432</v>
      </c>
      <c r="DH10" s="190">
        <f t="shared" si="77"/>
        <v>0</v>
      </c>
      <c r="DI10" s="190">
        <f t="shared" si="78"/>
        <v>0</v>
      </c>
      <c r="DJ10" s="190">
        <f t="shared" si="79"/>
        <v>0</v>
      </c>
      <c r="DK10" s="190">
        <f t="shared" si="80"/>
        <v>0</v>
      </c>
      <c r="DL10" s="190">
        <f t="shared" si="81"/>
        <v>0</v>
      </c>
      <c r="DM10" s="190">
        <f t="shared" si="82"/>
        <v>0</v>
      </c>
      <c r="DN10" s="190">
        <f t="shared" si="165"/>
        <v>11234.525869249394</v>
      </c>
      <c r="DO10" s="184" t="s">
        <v>579</v>
      </c>
      <c r="DP10" s="190">
        <f t="shared" si="84"/>
        <v>2431.1199986725428</v>
      </c>
      <c r="DQ10" s="190">
        <f t="shared" si="85"/>
        <v>1188.3923806454241</v>
      </c>
      <c r="DR10" s="190">
        <f t="shared" si="86"/>
        <v>1147.0408646461017</v>
      </c>
      <c r="DS10" s="190">
        <f t="shared" si="87"/>
        <v>1327.7846314444578</v>
      </c>
      <c r="DT10" s="190">
        <f t="shared" si="88"/>
        <v>1620.2375002372883</v>
      </c>
      <c r="DU10" s="190">
        <f t="shared" si="89"/>
        <v>1620.2375002372883</v>
      </c>
      <c r="DV10" s="190">
        <f t="shared" si="90"/>
        <v>0</v>
      </c>
      <c r="DW10" s="190">
        <f t="shared" si="91"/>
        <v>0</v>
      </c>
      <c r="DX10" s="190">
        <f t="shared" si="92"/>
        <v>0</v>
      </c>
      <c r="DY10" s="190">
        <f t="shared" si="93"/>
        <v>0</v>
      </c>
      <c r="DZ10" s="190">
        <f t="shared" si="94"/>
        <v>0</v>
      </c>
      <c r="EA10" s="190">
        <f t="shared" si="95"/>
        <v>0</v>
      </c>
      <c r="EB10" s="190">
        <f t="shared" si="166"/>
        <v>9334.8128758831026</v>
      </c>
      <c r="EC10" s="191">
        <f t="shared" si="51"/>
        <v>0.83090403498325693</v>
      </c>
      <c r="ED10" s="54"/>
      <c r="EE10" s="190">
        <f t="shared" si="97"/>
        <v>0.46216200000000002</v>
      </c>
      <c r="EF10" s="190">
        <f t="shared" si="98"/>
        <v>0.46216200000000002</v>
      </c>
      <c r="EG10" s="190">
        <f t="shared" si="99"/>
        <v>0.46216200000000002</v>
      </c>
      <c r="EH10" s="190">
        <f t="shared" si="100"/>
        <v>0.45512399999999997</v>
      </c>
      <c r="EI10" s="190">
        <f t="shared" si="101"/>
        <v>0.45512399999999997</v>
      </c>
      <c r="EJ10" s="190">
        <f t="shared" si="102"/>
        <v>0.45512399999999997</v>
      </c>
      <c r="EK10" s="190">
        <f t="shared" si="103"/>
        <v>0.44808599999999998</v>
      </c>
      <c r="EL10" s="190">
        <f t="shared" si="104"/>
        <v>0.44808599999999998</v>
      </c>
      <c r="EM10" s="190">
        <f t="shared" si="105"/>
        <v>0.44808599999999998</v>
      </c>
      <c r="EN10" s="190">
        <f t="shared" si="106"/>
        <v>0.43401000000000001</v>
      </c>
      <c r="EO10" s="190">
        <f t="shared" si="107"/>
        <v>0.43401000000000001</v>
      </c>
      <c r="EP10" s="190">
        <f t="shared" si="108"/>
        <v>0.43401000000000001</v>
      </c>
      <c r="EQ10" s="190">
        <f t="shared" si="167"/>
        <v>5.3981459999999997</v>
      </c>
      <c r="ER10" s="184"/>
      <c r="ES10" s="190">
        <f t="shared" si="110"/>
        <v>0.38301978078000004</v>
      </c>
      <c r="ET10" s="190">
        <f t="shared" si="111"/>
        <v>0.38301978078000004</v>
      </c>
      <c r="EU10" s="190">
        <f t="shared" si="112"/>
        <v>0.38301978078000004</v>
      </c>
      <c r="EV10" s="190">
        <f t="shared" si="113"/>
        <v>0.37918958297220001</v>
      </c>
      <c r="EW10" s="190">
        <f t="shared" si="114"/>
        <v>0.37918958297220001</v>
      </c>
      <c r="EX10" s="190">
        <f t="shared" si="115"/>
        <v>0.37918958297220001</v>
      </c>
      <c r="EY10" s="190">
        <f t="shared" si="116"/>
        <v>0.37535938516440004</v>
      </c>
      <c r="EZ10" s="190">
        <f t="shared" si="117"/>
        <v>0.37535938516440004</v>
      </c>
      <c r="FA10" s="190">
        <f t="shared" si="118"/>
        <v>0.37535938516440004</v>
      </c>
      <c r="FB10" s="190">
        <f t="shared" si="119"/>
        <v>0.37152918735660001</v>
      </c>
      <c r="FC10" s="190">
        <f t="shared" si="120"/>
        <v>0.37152918735660001</v>
      </c>
      <c r="FD10" s="190">
        <f t="shared" si="121"/>
        <v>0.37152918735660001</v>
      </c>
      <c r="FE10" s="190">
        <f t="shared" si="168"/>
        <v>4.5272938088196009</v>
      </c>
      <c r="FF10" s="191">
        <f t="shared" si="169"/>
        <v>0.83867568769344158</v>
      </c>
      <c r="FG10" s="54"/>
      <c r="FH10" s="190">
        <f t="shared" si="124"/>
        <v>0</v>
      </c>
      <c r="FI10" s="190">
        <f t="shared" si="125"/>
        <v>0</v>
      </c>
      <c r="FJ10" s="190">
        <f t="shared" si="126"/>
        <v>0</v>
      </c>
      <c r="FK10" s="190">
        <f t="shared" si="127"/>
        <v>0</v>
      </c>
      <c r="FL10" s="190">
        <f t="shared" si="128"/>
        <v>0</v>
      </c>
      <c r="FM10" s="190">
        <f t="shared" si="129"/>
        <v>0</v>
      </c>
      <c r="FN10" s="190">
        <f t="shared" si="130"/>
        <v>0</v>
      </c>
      <c r="FO10" s="190">
        <f t="shared" si="131"/>
        <v>0</v>
      </c>
      <c r="FP10" s="190">
        <f t="shared" si="132"/>
        <v>0</v>
      </c>
      <c r="FQ10" s="190">
        <f t="shared" si="133"/>
        <v>0</v>
      </c>
      <c r="FR10" s="190">
        <f t="shared" si="134"/>
        <v>0</v>
      </c>
      <c r="FS10" s="190">
        <f t="shared" si="135"/>
        <v>0</v>
      </c>
      <c r="FT10" s="190">
        <f t="shared" si="170"/>
        <v>0</v>
      </c>
      <c r="FU10" s="184"/>
      <c r="FV10" s="190">
        <f t="shared" si="137"/>
        <v>0</v>
      </c>
      <c r="FW10" s="190">
        <f t="shared" si="138"/>
        <v>0</v>
      </c>
      <c r="FX10" s="190">
        <f t="shared" si="139"/>
        <v>0</v>
      </c>
      <c r="FY10" s="190">
        <f t="shared" si="140"/>
        <v>0</v>
      </c>
      <c r="FZ10" s="190">
        <f t="shared" si="141"/>
        <v>0</v>
      </c>
      <c r="GA10" s="190">
        <f t="shared" si="142"/>
        <v>0</v>
      </c>
      <c r="GB10" s="190">
        <f t="shared" si="143"/>
        <v>0</v>
      </c>
      <c r="GC10" s="190">
        <f t="shared" si="144"/>
        <v>0</v>
      </c>
      <c r="GD10" s="190">
        <f t="shared" si="145"/>
        <v>0</v>
      </c>
      <c r="GE10" s="190">
        <f t="shared" si="146"/>
        <v>0</v>
      </c>
      <c r="GF10" s="190">
        <f t="shared" si="147"/>
        <v>0</v>
      </c>
      <c r="GG10" s="190">
        <f t="shared" si="148"/>
        <v>0</v>
      </c>
      <c r="GH10" s="190">
        <f t="shared" si="171"/>
        <v>0</v>
      </c>
      <c r="GI10" s="191">
        <f t="shared" si="172"/>
        <v>0</v>
      </c>
      <c r="GJ10" s="184"/>
      <c r="GK10" s="184"/>
    </row>
    <row r="11" spans="1:193" s="71" customFormat="1" ht="12" hidden="1" customHeight="1" outlineLevel="1">
      <c r="A11" s="331">
        <v>6</v>
      </c>
      <c r="B11" s="454" t="s">
        <v>150</v>
      </c>
      <c r="C11" s="455" t="str">
        <f t="shared" si="151"/>
        <v>8AJ870-2101-Jab</v>
      </c>
      <c r="D11" s="456" t="s">
        <v>149</v>
      </c>
      <c r="E11" s="456" t="s">
        <v>694</v>
      </c>
      <c r="F11" s="178" t="s">
        <v>77</v>
      </c>
      <c r="G11" s="179" t="s">
        <v>8</v>
      </c>
      <c r="H11" s="179" t="s">
        <v>227</v>
      </c>
      <c r="I11" s="467" t="s">
        <v>122</v>
      </c>
      <c r="J11" s="408">
        <v>44564</v>
      </c>
      <c r="K11" s="408">
        <v>21784</v>
      </c>
      <c r="L11" s="408">
        <v>21026</v>
      </c>
      <c r="M11" s="408">
        <v>24585</v>
      </c>
      <c r="N11" s="408">
        <v>30000</v>
      </c>
      <c r="O11" s="408">
        <v>30000</v>
      </c>
      <c r="P11" s="408">
        <v>0</v>
      </c>
      <c r="Q11" s="408">
        <v>0</v>
      </c>
      <c r="R11" s="408">
        <v>0</v>
      </c>
      <c r="S11" s="408">
        <v>0</v>
      </c>
      <c r="T11" s="408">
        <v>0</v>
      </c>
      <c r="U11" s="408">
        <v>0</v>
      </c>
      <c r="V11" s="357">
        <f t="shared" si="152"/>
        <v>171959</v>
      </c>
      <c r="W11" s="65">
        <v>1</v>
      </c>
      <c r="X11" s="65"/>
      <c r="Y11" s="332" t="s">
        <v>437</v>
      </c>
      <c r="Z11" s="332"/>
      <c r="AA11" s="332">
        <v>3.5189999999999999E-2</v>
      </c>
      <c r="AB11" s="66">
        <v>1.6464648005000002E-2</v>
      </c>
      <c r="AC11" s="180">
        <f t="shared" si="58"/>
        <v>0.46787860201761872</v>
      </c>
      <c r="AD11" s="181">
        <f t="shared" si="59"/>
        <v>3.4662149999999996E-2</v>
      </c>
      <c r="AE11" s="181">
        <f t="shared" si="59"/>
        <v>3.4662149999999996E-2</v>
      </c>
      <c r="AF11" s="181">
        <f t="shared" si="59"/>
        <v>3.4662149999999996E-2</v>
      </c>
      <c r="AG11" s="181">
        <f t="shared" si="60"/>
        <v>3.4134299999999999E-2</v>
      </c>
      <c r="AH11" s="181">
        <f t="shared" si="60"/>
        <v>3.4134299999999999E-2</v>
      </c>
      <c r="AI11" s="181">
        <f t="shared" si="60"/>
        <v>3.4134299999999999E-2</v>
      </c>
      <c r="AJ11" s="181">
        <f t="shared" si="61"/>
        <v>3.3606449999999996E-2</v>
      </c>
      <c r="AK11" s="181">
        <f t="shared" si="61"/>
        <v>3.3606449999999996E-2</v>
      </c>
      <c r="AL11" s="181">
        <f t="shared" si="61"/>
        <v>3.3606449999999996E-2</v>
      </c>
      <c r="AM11" s="181">
        <f t="shared" si="62"/>
        <v>3.2550750000000003E-2</v>
      </c>
      <c r="AN11" s="181">
        <f t="shared" si="62"/>
        <v>3.2550750000000003E-2</v>
      </c>
      <c r="AO11" s="181">
        <f t="shared" si="62"/>
        <v>3.2550750000000003E-2</v>
      </c>
      <c r="AP11" s="182"/>
      <c r="AQ11" s="480">
        <v>0.98499999999999999</v>
      </c>
      <c r="AR11" s="480">
        <v>0.97</v>
      </c>
      <c r="AS11" s="480">
        <v>0.95499999999999996</v>
      </c>
      <c r="AT11" s="480">
        <v>0.92500000000000004</v>
      </c>
      <c r="AU11" s="184"/>
      <c r="AV11" s="181">
        <f t="shared" si="63"/>
        <v>1.6464648005000002E-2</v>
      </c>
      <c r="AW11" s="181">
        <f t="shared" si="64"/>
        <v>1.6464648005000002E-2</v>
      </c>
      <c r="AX11" s="181">
        <f t="shared" si="64"/>
        <v>1.6464648005000002E-2</v>
      </c>
      <c r="AY11" s="181">
        <f t="shared" si="65"/>
        <v>1.6300001524950002E-2</v>
      </c>
      <c r="AZ11" s="181">
        <f t="shared" si="65"/>
        <v>1.6300001524950002E-2</v>
      </c>
      <c r="BA11" s="181">
        <f t="shared" si="65"/>
        <v>1.6300001524950002E-2</v>
      </c>
      <c r="BB11" s="181">
        <f t="shared" si="66"/>
        <v>1.6135355044900001E-2</v>
      </c>
      <c r="BC11" s="181">
        <f t="shared" si="66"/>
        <v>1.6135355044900001E-2</v>
      </c>
      <c r="BD11" s="181">
        <f t="shared" si="66"/>
        <v>1.6135355044900001E-2</v>
      </c>
      <c r="BE11" s="181">
        <f t="shared" si="67"/>
        <v>1.597070856485E-2</v>
      </c>
      <c r="BF11" s="181">
        <f t="shared" si="67"/>
        <v>1.597070856485E-2</v>
      </c>
      <c r="BG11" s="181">
        <f t="shared" si="67"/>
        <v>1.597070856485E-2</v>
      </c>
      <c r="BH11" s="183"/>
      <c r="BI11" s="185">
        <v>1</v>
      </c>
      <c r="BJ11" s="185">
        <v>0.99</v>
      </c>
      <c r="BK11" s="185">
        <v>0.98</v>
      </c>
      <c r="BL11" s="185">
        <v>0.97</v>
      </c>
      <c r="BM11" s="183"/>
      <c r="BN11" s="186">
        <f t="shared" si="68"/>
        <v>0</v>
      </c>
      <c r="BO11" s="189"/>
      <c r="BP11" s="189"/>
      <c r="BQ11" s="189"/>
      <c r="BR11" s="189"/>
      <c r="BS11" s="189"/>
      <c r="BT11" s="189"/>
      <c r="BU11" s="189"/>
      <c r="BV11" s="189"/>
      <c r="BW11" s="189"/>
      <c r="BX11" s="189"/>
      <c r="BY11" s="189"/>
      <c r="BZ11" s="189"/>
      <c r="CA11" s="184"/>
      <c r="CB11" s="189">
        <f t="shared" si="153"/>
        <v>1</v>
      </c>
      <c r="CC11" s="189">
        <f t="shared" si="154"/>
        <v>1</v>
      </c>
      <c r="CD11" s="189">
        <f t="shared" si="155"/>
        <v>1</v>
      </c>
      <c r="CE11" s="189">
        <f t="shared" si="156"/>
        <v>1</v>
      </c>
      <c r="CF11" s="189">
        <f t="shared" si="157"/>
        <v>1</v>
      </c>
      <c r="CG11" s="189">
        <f t="shared" si="158"/>
        <v>1</v>
      </c>
      <c r="CH11" s="189">
        <f t="shared" si="159"/>
        <v>1</v>
      </c>
      <c r="CI11" s="189">
        <f t="shared" si="160"/>
        <v>1</v>
      </c>
      <c r="CJ11" s="189">
        <f t="shared" si="161"/>
        <v>1</v>
      </c>
      <c r="CK11" s="189">
        <f t="shared" si="162"/>
        <v>1</v>
      </c>
      <c r="CL11" s="189">
        <f t="shared" si="163"/>
        <v>1</v>
      </c>
      <c r="CM11" s="189">
        <f t="shared" si="164"/>
        <v>1</v>
      </c>
      <c r="CN11" s="184"/>
      <c r="CO11" s="189"/>
      <c r="CP11" s="189"/>
      <c r="CQ11" s="189"/>
      <c r="CR11" s="189"/>
      <c r="CS11" s="189"/>
      <c r="CT11" s="189"/>
      <c r="CU11" s="189"/>
      <c r="CV11" s="189"/>
      <c r="CW11" s="189"/>
      <c r="CX11" s="189"/>
      <c r="CY11" s="189"/>
      <c r="CZ11" s="189"/>
      <c r="DA11" s="184"/>
      <c r="DB11" s="190">
        <f t="shared" si="71"/>
        <v>220.00912300242129</v>
      </c>
      <c r="DC11" s="190">
        <f t="shared" si="72"/>
        <v>107.54597288135592</v>
      </c>
      <c r="DD11" s="190">
        <f t="shared" si="73"/>
        <v>103.8037837772397</v>
      </c>
      <c r="DE11" s="190">
        <f t="shared" si="74"/>
        <v>119.52596004842614</v>
      </c>
      <c r="DF11" s="190">
        <f t="shared" si="75"/>
        <v>145.85230024213075</v>
      </c>
      <c r="DG11" s="190">
        <f t="shared" si="76"/>
        <v>145.85230024213075</v>
      </c>
      <c r="DH11" s="190">
        <f t="shared" si="77"/>
        <v>0</v>
      </c>
      <c r="DI11" s="190">
        <f t="shared" si="78"/>
        <v>0</v>
      </c>
      <c r="DJ11" s="190">
        <f t="shared" si="79"/>
        <v>0</v>
      </c>
      <c r="DK11" s="190">
        <f t="shared" si="80"/>
        <v>0</v>
      </c>
      <c r="DL11" s="190">
        <f t="shared" si="81"/>
        <v>0</v>
      </c>
      <c r="DM11" s="190">
        <f t="shared" si="82"/>
        <v>0</v>
      </c>
      <c r="DN11" s="190">
        <f t="shared" si="165"/>
        <v>842.58944019370438</v>
      </c>
      <c r="DO11" s="184" t="s">
        <v>579</v>
      </c>
      <c r="DP11" s="190">
        <f t="shared" si="84"/>
        <v>104.50513797106112</v>
      </c>
      <c r="DQ11" s="190">
        <f t="shared" si="85"/>
        <v>51.084730400358929</v>
      </c>
      <c r="DR11" s="190">
        <f t="shared" si="86"/>
        <v>49.307176891202118</v>
      </c>
      <c r="DS11" s="190">
        <f t="shared" si="87"/>
        <v>57.076703815823358</v>
      </c>
      <c r="DT11" s="190">
        <f t="shared" si="88"/>
        <v>69.648204778307942</v>
      </c>
      <c r="DU11" s="190">
        <f t="shared" si="89"/>
        <v>69.648204778307942</v>
      </c>
      <c r="DV11" s="190">
        <f t="shared" si="90"/>
        <v>0</v>
      </c>
      <c r="DW11" s="190">
        <f t="shared" si="91"/>
        <v>0</v>
      </c>
      <c r="DX11" s="190">
        <f t="shared" si="92"/>
        <v>0</v>
      </c>
      <c r="DY11" s="190">
        <f t="shared" si="93"/>
        <v>0</v>
      </c>
      <c r="DZ11" s="190">
        <f t="shared" si="94"/>
        <v>0</v>
      </c>
      <c r="EA11" s="190">
        <f t="shared" si="95"/>
        <v>0</v>
      </c>
      <c r="EB11" s="190">
        <f t="shared" si="166"/>
        <v>401.27015863506142</v>
      </c>
      <c r="EC11" s="191">
        <f t="shared" si="51"/>
        <v>0.4762344974829173</v>
      </c>
      <c r="ED11" s="54"/>
      <c r="EE11" s="190">
        <f t="shared" si="97"/>
        <v>3.4662149999999996E-2</v>
      </c>
      <c r="EF11" s="190">
        <f t="shared" si="98"/>
        <v>3.4662149999999996E-2</v>
      </c>
      <c r="EG11" s="190">
        <f t="shared" si="99"/>
        <v>3.4662149999999996E-2</v>
      </c>
      <c r="EH11" s="190">
        <f t="shared" si="100"/>
        <v>3.4134299999999999E-2</v>
      </c>
      <c r="EI11" s="190">
        <f t="shared" si="101"/>
        <v>3.4134299999999999E-2</v>
      </c>
      <c r="EJ11" s="190">
        <f t="shared" si="102"/>
        <v>3.4134299999999999E-2</v>
      </c>
      <c r="EK11" s="190">
        <f t="shared" si="103"/>
        <v>3.3606449999999996E-2</v>
      </c>
      <c r="EL11" s="190">
        <f t="shared" si="104"/>
        <v>3.3606449999999996E-2</v>
      </c>
      <c r="EM11" s="190">
        <f t="shared" si="105"/>
        <v>3.3606449999999996E-2</v>
      </c>
      <c r="EN11" s="190">
        <f t="shared" si="106"/>
        <v>3.2550750000000003E-2</v>
      </c>
      <c r="EO11" s="190">
        <f t="shared" si="107"/>
        <v>3.2550750000000003E-2</v>
      </c>
      <c r="EP11" s="190">
        <f t="shared" si="108"/>
        <v>3.2550750000000003E-2</v>
      </c>
      <c r="EQ11" s="190">
        <f t="shared" si="167"/>
        <v>0.40486095000000005</v>
      </c>
      <c r="ER11" s="184"/>
      <c r="ES11" s="190">
        <f t="shared" si="110"/>
        <v>1.6464648005000002E-2</v>
      </c>
      <c r="ET11" s="190">
        <f t="shared" si="111"/>
        <v>1.6464648005000002E-2</v>
      </c>
      <c r="EU11" s="190">
        <f t="shared" si="112"/>
        <v>1.6464648005000002E-2</v>
      </c>
      <c r="EV11" s="190">
        <f t="shared" si="113"/>
        <v>1.6300001524950002E-2</v>
      </c>
      <c r="EW11" s="190">
        <f t="shared" si="114"/>
        <v>1.6300001524950002E-2</v>
      </c>
      <c r="EX11" s="190">
        <f t="shared" si="115"/>
        <v>1.6300001524950002E-2</v>
      </c>
      <c r="EY11" s="190">
        <f t="shared" si="116"/>
        <v>1.6135355044900001E-2</v>
      </c>
      <c r="EZ11" s="190">
        <f t="shared" si="117"/>
        <v>1.6135355044900001E-2</v>
      </c>
      <c r="FA11" s="190">
        <f t="shared" si="118"/>
        <v>1.6135355044900001E-2</v>
      </c>
      <c r="FB11" s="190">
        <f t="shared" si="119"/>
        <v>1.597070856485E-2</v>
      </c>
      <c r="FC11" s="190">
        <f t="shared" si="120"/>
        <v>1.597070856485E-2</v>
      </c>
      <c r="FD11" s="190">
        <f t="shared" si="121"/>
        <v>1.597070856485E-2</v>
      </c>
      <c r="FE11" s="190">
        <f t="shared" si="168"/>
        <v>0.19461213941910002</v>
      </c>
      <c r="FF11" s="191">
        <f t="shared" si="169"/>
        <v>0.48068883753570207</v>
      </c>
      <c r="FG11" s="54"/>
      <c r="FH11" s="190">
        <f t="shared" si="124"/>
        <v>0</v>
      </c>
      <c r="FI11" s="190">
        <f t="shared" si="125"/>
        <v>0</v>
      </c>
      <c r="FJ11" s="190">
        <f t="shared" si="126"/>
        <v>0</v>
      </c>
      <c r="FK11" s="190">
        <f t="shared" si="127"/>
        <v>0</v>
      </c>
      <c r="FL11" s="190">
        <f t="shared" si="128"/>
        <v>0</v>
      </c>
      <c r="FM11" s="190">
        <f t="shared" si="129"/>
        <v>0</v>
      </c>
      <c r="FN11" s="190">
        <f t="shared" si="130"/>
        <v>0</v>
      </c>
      <c r="FO11" s="190">
        <f t="shared" si="131"/>
        <v>0</v>
      </c>
      <c r="FP11" s="190">
        <f t="shared" si="132"/>
        <v>0</v>
      </c>
      <c r="FQ11" s="190">
        <f t="shared" si="133"/>
        <v>0</v>
      </c>
      <c r="FR11" s="190">
        <f t="shared" si="134"/>
        <v>0</v>
      </c>
      <c r="FS11" s="190">
        <f t="shared" si="135"/>
        <v>0</v>
      </c>
      <c r="FT11" s="190">
        <f t="shared" si="170"/>
        <v>0</v>
      </c>
      <c r="FU11" s="184"/>
      <c r="FV11" s="190">
        <f t="shared" si="137"/>
        <v>0</v>
      </c>
      <c r="FW11" s="190">
        <f t="shared" si="138"/>
        <v>0</v>
      </c>
      <c r="FX11" s="190">
        <f t="shared" si="139"/>
        <v>0</v>
      </c>
      <c r="FY11" s="190">
        <f t="shared" si="140"/>
        <v>0</v>
      </c>
      <c r="FZ11" s="190">
        <f t="shared" si="141"/>
        <v>0</v>
      </c>
      <c r="GA11" s="190">
        <f t="shared" si="142"/>
        <v>0</v>
      </c>
      <c r="GB11" s="190">
        <f t="shared" si="143"/>
        <v>0</v>
      </c>
      <c r="GC11" s="190">
        <f t="shared" si="144"/>
        <v>0</v>
      </c>
      <c r="GD11" s="190">
        <f t="shared" si="145"/>
        <v>0</v>
      </c>
      <c r="GE11" s="190">
        <f t="shared" si="146"/>
        <v>0</v>
      </c>
      <c r="GF11" s="190">
        <f t="shared" si="147"/>
        <v>0</v>
      </c>
      <c r="GG11" s="190">
        <f t="shared" si="148"/>
        <v>0</v>
      </c>
      <c r="GH11" s="190">
        <f t="shared" si="171"/>
        <v>0</v>
      </c>
      <c r="GI11" s="191">
        <f t="shared" si="172"/>
        <v>0</v>
      </c>
      <c r="GJ11" s="184"/>
      <c r="GK11" s="184"/>
    </row>
    <row r="12" spans="1:193" s="71" customFormat="1" ht="12" hidden="1" customHeight="1" outlineLevel="1">
      <c r="A12" s="331">
        <v>7</v>
      </c>
      <c r="B12" s="454" t="s">
        <v>152</v>
      </c>
      <c r="C12" s="455" t="str">
        <f t="shared" si="151"/>
        <v>8AJ870-2138-jab</v>
      </c>
      <c r="D12" s="456" t="s">
        <v>151</v>
      </c>
      <c r="E12" s="456" t="s">
        <v>694</v>
      </c>
      <c r="F12" s="178" t="s">
        <v>77</v>
      </c>
      <c r="G12" s="179" t="s">
        <v>8</v>
      </c>
      <c r="H12" s="179" t="s">
        <v>227</v>
      </c>
      <c r="I12" s="467" t="s">
        <v>122</v>
      </c>
      <c r="J12" s="408">
        <v>44564</v>
      </c>
      <c r="K12" s="408">
        <v>21784</v>
      </c>
      <c r="L12" s="408">
        <v>21026</v>
      </c>
      <c r="M12" s="408">
        <v>24585</v>
      </c>
      <c r="N12" s="408">
        <v>30000</v>
      </c>
      <c r="O12" s="408">
        <v>30000</v>
      </c>
      <c r="P12" s="408">
        <v>0</v>
      </c>
      <c r="Q12" s="408">
        <v>0</v>
      </c>
      <c r="R12" s="408">
        <v>0</v>
      </c>
      <c r="S12" s="408">
        <v>0</v>
      </c>
      <c r="T12" s="408">
        <v>0</v>
      </c>
      <c r="U12" s="408">
        <v>0</v>
      </c>
      <c r="V12" s="357">
        <f t="shared" si="152"/>
        <v>171959</v>
      </c>
      <c r="W12" s="65">
        <v>1</v>
      </c>
      <c r="X12" s="65"/>
      <c r="Y12" s="332" t="s">
        <v>437</v>
      </c>
      <c r="Z12" s="332"/>
      <c r="AA12" s="332">
        <v>3.5189999999999999E-2</v>
      </c>
      <c r="AB12" s="66">
        <v>1.6196565231E-2</v>
      </c>
      <c r="AC12" s="180">
        <f t="shared" si="58"/>
        <v>0.46026044987212278</v>
      </c>
      <c r="AD12" s="181">
        <f t="shared" si="59"/>
        <v>3.4662149999999996E-2</v>
      </c>
      <c r="AE12" s="181">
        <f t="shared" si="59"/>
        <v>3.4662149999999996E-2</v>
      </c>
      <c r="AF12" s="181">
        <f t="shared" si="59"/>
        <v>3.4662149999999996E-2</v>
      </c>
      <c r="AG12" s="181">
        <f t="shared" si="60"/>
        <v>3.4134299999999999E-2</v>
      </c>
      <c r="AH12" s="181">
        <f t="shared" si="60"/>
        <v>3.4134299999999999E-2</v>
      </c>
      <c r="AI12" s="181">
        <f t="shared" si="60"/>
        <v>3.4134299999999999E-2</v>
      </c>
      <c r="AJ12" s="181">
        <f t="shared" si="61"/>
        <v>3.3606449999999996E-2</v>
      </c>
      <c r="AK12" s="181">
        <f t="shared" si="61"/>
        <v>3.3606449999999996E-2</v>
      </c>
      <c r="AL12" s="181">
        <f t="shared" si="61"/>
        <v>3.3606449999999996E-2</v>
      </c>
      <c r="AM12" s="181">
        <f t="shared" si="62"/>
        <v>3.2550750000000003E-2</v>
      </c>
      <c r="AN12" s="181">
        <f t="shared" si="62"/>
        <v>3.2550750000000003E-2</v>
      </c>
      <c r="AO12" s="181">
        <f t="shared" si="62"/>
        <v>3.2550750000000003E-2</v>
      </c>
      <c r="AP12" s="182"/>
      <c r="AQ12" s="480">
        <v>0.98499999999999999</v>
      </c>
      <c r="AR12" s="480">
        <v>0.97</v>
      </c>
      <c r="AS12" s="480">
        <v>0.95499999999999996</v>
      </c>
      <c r="AT12" s="480">
        <v>0.92500000000000004</v>
      </c>
      <c r="AU12" s="184"/>
      <c r="AV12" s="181">
        <f t="shared" si="63"/>
        <v>1.6196565231E-2</v>
      </c>
      <c r="AW12" s="181">
        <f t="shared" si="64"/>
        <v>1.6196565231E-2</v>
      </c>
      <c r="AX12" s="181">
        <f t="shared" si="64"/>
        <v>1.6196565231E-2</v>
      </c>
      <c r="AY12" s="181">
        <f t="shared" si="65"/>
        <v>1.6034599578689999E-2</v>
      </c>
      <c r="AZ12" s="181">
        <f t="shared" si="65"/>
        <v>1.6034599578689999E-2</v>
      </c>
      <c r="BA12" s="181">
        <f t="shared" si="65"/>
        <v>1.6034599578689999E-2</v>
      </c>
      <c r="BB12" s="181">
        <f t="shared" si="66"/>
        <v>1.5872633926380001E-2</v>
      </c>
      <c r="BC12" s="181">
        <f t="shared" si="66"/>
        <v>1.5872633926380001E-2</v>
      </c>
      <c r="BD12" s="181">
        <f t="shared" si="66"/>
        <v>1.5872633926380001E-2</v>
      </c>
      <c r="BE12" s="181">
        <f t="shared" si="67"/>
        <v>1.571066827407E-2</v>
      </c>
      <c r="BF12" s="181">
        <f t="shared" si="67"/>
        <v>1.571066827407E-2</v>
      </c>
      <c r="BG12" s="181">
        <f t="shared" si="67"/>
        <v>1.571066827407E-2</v>
      </c>
      <c r="BH12" s="183"/>
      <c r="BI12" s="185">
        <v>1</v>
      </c>
      <c r="BJ12" s="185">
        <v>0.99</v>
      </c>
      <c r="BK12" s="185">
        <v>0.98</v>
      </c>
      <c r="BL12" s="185">
        <v>0.97</v>
      </c>
      <c r="BM12" s="183"/>
      <c r="BN12" s="186">
        <f t="shared" si="68"/>
        <v>0</v>
      </c>
      <c r="BO12" s="189"/>
      <c r="BP12" s="189"/>
      <c r="BQ12" s="189"/>
      <c r="BR12" s="189"/>
      <c r="BS12" s="189"/>
      <c r="BT12" s="189"/>
      <c r="BU12" s="189"/>
      <c r="BV12" s="189"/>
      <c r="BW12" s="189"/>
      <c r="BX12" s="189"/>
      <c r="BY12" s="189"/>
      <c r="BZ12" s="189"/>
      <c r="CA12" s="184"/>
      <c r="CB12" s="189">
        <f t="shared" si="153"/>
        <v>1</v>
      </c>
      <c r="CC12" s="189">
        <f t="shared" si="154"/>
        <v>1</v>
      </c>
      <c r="CD12" s="189">
        <f t="shared" si="155"/>
        <v>1</v>
      </c>
      <c r="CE12" s="189">
        <f t="shared" si="156"/>
        <v>1</v>
      </c>
      <c r="CF12" s="189">
        <f t="shared" si="157"/>
        <v>1</v>
      </c>
      <c r="CG12" s="189">
        <f t="shared" si="158"/>
        <v>1</v>
      </c>
      <c r="CH12" s="189">
        <f t="shared" si="159"/>
        <v>1</v>
      </c>
      <c r="CI12" s="189">
        <f t="shared" si="160"/>
        <v>1</v>
      </c>
      <c r="CJ12" s="189">
        <f t="shared" si="161"/>
        <v>1</v>
      </c>
      <c r="CK12" s="189">
        <f t="shared" si="162"/>
        <v>1</v>
      </c>
      <c r="CL12" s="189">
        <f t="shared" si="163"/>
        <v>1</v>
      </c>
      <c r="CM12" s="189">
        <f t="shared" si="164"/>
        <v>1</v>
      </c>
      <c r="CN12" s="184"/>
      <c r="CO12" s="189"/>
      <c r="CP12" s="189"/>
      <c r="CQ12" s="189"/>
      <c r="CR12" s="189"/>
      <c r="CS12" s="189"/>
      <c r="CT12" s="189"/>
      <c r="CU12" s="189"/>
      <c r="CV12" s="189"/>
      <c r="CW12" s="189"/>
      <c r="CX12" s="189"/>
      <c r="CY12" s="189"/>
      <c r="CZ12" s="189"/>
      <c r="DA12" s="184"/>
      <c r="DB12" s="190">
        <f t="shared" si="71"/>
        <v>220.00912300242129</v>
      </c>
      <c r="DC12" s="190">
        <f t="shared" si="72"/>
        <v>107.54597288135592</v>
      </c>
      <c r="DD12" s="190">
        <f t="shared" si="73"/>
        <v>103.8037837772397</v>
      </c>
      <c r="DE12" s="190">
        <f t="shared" si="74"/>
        <v>119.52596004842614</v>
      </c>
      <c r="DF12" s="190">
        <f t="shared" si="75"/>
        <v>145.85230024213075</v>
      </c>
      <c r="DG12" s="190">
        <f t="shared" si="76"/>
        <v>145.85230024213075</v>
      </c>
      <c r="DH12" s="190">
        <f t="shared" si="77"/>
        <v>0</v>
      </c>
      <c r="DI12" s="190">
        <f t="shared" si="78"/>
        <v>0</v>
      </c>
      <c r="DJ12" s="190">
        <f t="shared" si="79"/>
        <v>0</v>
      </c>
      <c r="DK12" s="190">
        <f t="shared" si="80"/>
        <v>0</v>
      </c>
      <c r="DL12" s="190">
        <f t="shared" si="81"/>
        <v>0</v>
      </c>
      <c r="DM12" s="190">
        <f t="shared" si="82"/>
        <v>0</v>
      </c>
      <c r="DN12" s="190">
        <f t="shared" si="165"/>
        <v>842.58944019370438</v>
      </c>
      <c r="DO12" s="184" t="s">
        <v>579</v>
      </c>
      <c r="DP12" s="190">
        <f t="shared" si="84"/>
        <v>102.80355119702094</v>
      </c>
      <c r="DQ12" s="190">
        <f t="shared" si="85"/>
        <v>50.25295214244467</v>
      </c>
      <c r="DR12" s="190">
        <f t="shared" si="86"/>
        <v>48.50434133983849</v>
      </c>
      <c r="DS12" s="190">
        <f t="shared" si="87"/>
        <v>56.147362290570236</v>
      </c>
      <c r="DT12" s="190">
        <f t="shared" si="88"/>
        <v>68.514169970189428</v>
      </c>
      <c r="DU12" s="190">
        <f t="shared" si="89"/>
        <v>68.514169970189428</v>
      </c>
      <c r="DV12" s="190">
        <f t="shared" si="90"/>
        <v>0</v>
      </c>
      <c r="DW12" s="190">
        <f t="shared" si="91"/>
        <v>0</v>
      </c>
      <c r="DX12" s="190">
        <f t="shared" si="92"/>
        <v>0</v>
      </c>
      <c r="DY12" s="190">
        <f t="shared" si="93"/>
        <v>0</v>
      </c>
      <c r="DZ12" s="190">
        <f t="shared" si="94"/>
        <v>0</v>
      </c>
      <c r="EA12" s="190">
        <f t="shared" si="95"/>
        <v>0</v>
      </c>
      <c r="EB12" s="190">
        <f t="shared" si="166"/>
        <v>394.7365469102532</v>
      </c>
      <c r="EC12" s="191">
        <f t="shared" si="51"/>
        <v>0.46848029191952195</v>
      </c>
      <c r="ED12" s="54"/>
      <c r="EE12" s="190">
        <f t="shared" si="97"/>
        <v>3.4662149999999996E-2</v>
      </c>
      <c r="EF12" s="190">
        <f t="shared" si="98"/>
        <v>3.4662149999999996E-2</v>
      </c>
      <c r="EG12" s="190">
        <f t="shared" si="99"/>
        <v>3.4662149999999996E-2</v>
      </c>
      <c r="EH12" s="190">
        <f t="shared" si="100"/>
        <v>3.4134299999999999E-2</v>
      </c>
      <c r="EI12" s="190">
        <f t="shared" si="101"/>
        <v>3.4134299999999999E-2</v>
      </c>
      <c r="EJ12" s="190">
        <f t="shared" si="102"/>
        <v>3.4134299999999999E-2</v>
      </c>
      <c r="EK12" s="190">
        <f t="shared" si="103"/>
        <v>3.3606449999999996E-2</v>
      </c>
      <c r="EL12" s="190">
        <f t="shared" si="104"/>
        <v>3.3606449999999996E-2</v>
      </c>
      <c r="EM12" s="190">
        <f t="shared" si="105"/>
        <v>3.3606449999999996E-2</v>
      </c>
      <c r="EN12" s="190">
        <f t="shared" si="106"/>
        <v>3.2550750000000003E-2</v>
      </c>
      <c r="EO12" s="190">
        <f t="shared" si="107"/>
        <v>3.2550750000000003E-2</v>
      </c>
      <c r="EP12" s="190">
        <f t="shared" si="108"/>
        <v>3.2550750000000003E-2</v>
      </c>
      <c r="EQ12" s="190">
        <f t="shared" si="167"/>
        <v>0.40486095000000005</v>
      </c>
      <c r="ER12" s="184"/>
      <c r="ES12" s="190">
        <f t="shared" si="110"/>
        <v>1.6196565231E-2</v>
      </c>
      <c r="ET12" s="190">
        <f t="shared" si="111"/>
        <v>1.6196565231E-2</v>
      </c>
      <c r="EU12" s="190">
        <f t="shared" si="112"/>
        <v>1.6196565231E-2</v>
      </c>
      <c r="EV12" s="190">
        <f t="shared" si="113"/>
        <v>1.6034599578689999E-2</v>
      </c>
      <c r="EW12" s="190">
        <f t="shared" si="114"/>
        <v>1.6034599578689999E-2</v>
      </c>
      <c r="EX12" s="190">
        <f t="shared" si="115"/>
        <v>1.6034599578689999E-2</v>
      </c>
      <c r="EY12" s="190">
        <f t="shared" si="116"/>
        <v>1.5872633926380001E-2</v>
      </c>
      <c r="EZ12" s="190">
        <f t="shared" si="117"/>
        <v>1.5872633926380001E-2</v>
      </c>
      <c r="FA12" s="190">
        <f t="shared" si="118"/>
        <v>1.5872633926380001E-2</v>
      </c>
      <c r="FB12" s="190">
        <f t="shared" si="119"/>
        <v>1.571066827407E-2</v>
      </c>
      <c r="FC12" s="190">
        <f t="shared" si="120"/>
        <v>1.571066827407E-2</v>
      </c>
      <c r="FD12" s="190">
        <f t="shared" si="121"/>
        <v>1.571066827407E-2</v>
      </c>
      <c r="FE12" s="190">
        <f t="shared" si="168"/>
        <v>0.19144340103041999</v>
      </c>
      <c r="FF12" s="191">
        <f t="shared" si="169"/>
        <v>0.47286210495336722</v>
      </c>
      <c r="FG12" s="54"/>
      <c r="FH12" s="190">
        <f t="shared" si="124"/>
        <v>0</v>
      </c>
      <c r="FI12" s="190">
        <f t="shared" si="125"/>
        <v>0</v>
      </c>
      <c r="FJ12" s="190">
        <f t="shared" si="126"/>
        <v>0</v>
      </c>
      <c r="FK12" s="190">
        <f t="shared" si="127"/>
        <v>0</v>
      </c>
      <c r="FL12" s="190">
        <f t="shared" si="128"/>
        <v>0</v>
      </c>
      <c r="FM12" s="190">
        <f t="shared" si="129"/>
        <v>0</v>
      </c>
      <c r="FN12" s="190">
        <f t="shared" si="130"/>
        <v>0</v>
      </c>
      <c r="FO12" s="190">
        <f t="shared" si="131"/>
        <v>0</v>
      </c>
      <c r="FP12" s="190">
        <f t="shared" si="132"/>
        <v>0</v>
      </c>
      <c r="FQ12" s="190">
        <f t="shared" si="133"/>
        <v>0</v>
      </c>
      <c r="FR12" s="190">
        <f t="shared" si="134"/>
        <v>0</v>
      </c>
      <c r="FS12" s="190">
        <f t="shared" si="135"/>
        <v>0</v>
      </c>
      <c r="FT12" s="190">
        <f t="shared" si="170"/>
        <v>0</v>
      </c>
      <c r="FU12" s="184"/>
      <c r="FV12" s="190">
        <f t="shared" si="137"/>
        <v>0</v>
      </c>
      <c r="FW12" s="190">
        <f t="shared" si="138"/>
        <v>0</v>
      </c>
      <c r="FX12" s="190">
        <f t="shared" si="139"/>
        <v>0</v>
      </c>
      <c r="FY12" s="190">
        <f t="shared" si="140"/>
        <v>0</v>
      </c>
      <c r="FZ12" s="190">
        <f t="shared" si="141"/>
        <v>0</v>
      </c>
      <c r="GA12" s="190">
        <f t="shared" si="142"/>
        <v>0</v>
      </c>
      <c r="GB12" s="190">
        <f t="shared" si="143"/>
        <v>0</v>
      </c>
      <c r="GC12" s="190">
        <f t="shared" si="144"/>
        <v>0</v>
      </c>
      <c r="GD12" s="190">
        <f t="shared" si="145"/>
        <v>0</v>
      </c>
      <c r="GE12" s="190">
        <f t="shared" si="146"/>
        <v>0</v>
      </c>
      <c r="GF12" s="190">
        <f t="shared" si="147"/>
        <v>0</v>
      </c>
      <c r="GG12" s="190">
        <f t="shared" si="148"/>
        <v>0</v>
      </c>
      <c r="GH12" s="190">
        <f t="shared" si="171"/>
        <v>0</v>
      </c>
      <c r="GI12" s="191">
        <f t="shared" si="172"/>
        <v>0</v>
      </c>
      <c r="GJ12" s="184"/>
      <c r="GK12" s="184"/>
    </row>
    <row r="13" spans="1:193" s="71" customFormat="1" ht="12" hidden="1" customHeight="1" outlineLevel="1">
      <c r="A13" s="331">
        <v>8</v>
      </c>
      <c r="B13" s="454" t="s">
        <v>154</v>
      </c>
      <c r="C13" s="455" t="str">
        <f t="shared" si="151"/>
        <v>8AJ946-2528-Jab</v>
      </c>
      <c r="D13" s="456" t="s">
        <v>153</v>
      </c>
      <c r="E13" s="456" t="s">
        <v>694</v>
      </c>
      <c r="F13" s="178" t="s">
        <v>77</v>
      </c>
      <c r="G13" s="179" t="s">
        <v>8</v>
      </c>
      <c r="H13" s="179" t="s">
        <v>227</v>
      </c>
      <c r="I13" s="467" t="s">
        <v>122</v>
      </c>
      <c r="J13" s="408">
        <v>44564</v>
      </c>
      <c r="K13" s="408">
        <v>21784</v>
      </c>
      <c r="L13" s="408">
        <v>21026</v>
      </c>
      <c r="M13" s="408">
        <v>24585</v>
      </c>
      <c r="N13" s="408">
        <v>30000</v>
      </c>
      <c r="O13" s="408">
        <v>30000</v>
      </c>
      <c r="P13" s="408">
        <v>0</v>
      </c>
      <c r="Q13" s="408">
        <v>0</v>
      </c>
      <c r="R13" s="408">
        <v>0</v>
      </c>
      <c r="S13" s="408">
        <v>0</v>
      </c>
      <c r="T13" s="408">
        <v>0</v>
      </c>
      <c r="U13" s="408">
        <v>0</v>
      </c>
      <c r="V13" s="357">
        <f t="shared" si="152"/>
        <v>171959</v>
      </c>
      <c r="W13" s="65">
        <v>1</v>
      </c>
      <c r="X13" s="65"/>
      <c r="Y13" s="332" t="s">
        <v>437</v>
      </c>
      <c r="Z13" s="332"/>
      <c r="AA13" s="332">
        <v>2.3460000000000002E-2</v>
      </c>
      <c r="AB13" s="66">
        <v>1.3090723148999995E-2</v>
      </c>
      <c r="AC13" s="180">
        <f t="shared" si="58"/>
        <v>0.55800183925831182</v>
      </c>
      <c r="AD13" s="181">
        <f t="shared" si="59"/>
        <v>2.3108100000000003E-2</v>
      </c>
      <c r="AE13" s="181">
        <f t="shared" si="59"/>
        <v>2.3108100000000003E-2</v>
      </c>
      <c r="AF13" s="181">
        <f t="shared" si="59"/>
        <v>2.3108100000000003E-2</v>
      </c>
      <c r="AG13" s="181">
        <f t="shared" si="60"/>
        <v>2.2756200000000001E-2</v>
      </c>
      <c r="AH13" s="181">
        <f t="shared" si="60"/>
        <v>2.2756200000000001E-2</v>
      </c>
      <c r="AI13" s="181">
        <f t="shared" si="60"/>
        <v>2.2756200000000001E-2</v>
      </c>
      <c r="AJ13" s="181">
        <f t="shared" si="61"/>
        <v>2.2404300000000002E-2</v>
      </c>
      <c r="AK13" s="181">
        <f t="shared" si="61"/>
        <v>2.2404300000000002E-2</v>
      </c>
      <c r="AL13" s="181">
        <f t="shared" si="61"/>
        <v>2.2404300000000002E-2</v>
      </c>
      <c r="AM13" s="181">
        <f t="shared" si="62"/>
        <v>2.1700500000000001E-2</v>
      </c>
      <c r="AN13" s="181">
        <f t="shared" si="62"/>
        <v>2.1700500000000001E-2</v>
      </c>
      <c r="AO13" s="181">
        <f t="shared" si="62"/>
        <v>2.1700500000000001E-2</v>
      </c>
      <c r="AP13" s="182"/>
      <c r="AQ13" s="480">
        <v>0.98499999999999999</v>
      </c>
      <c r="AR13" s="480">
        <v>0.97</v>
      </c>
      <c r="AS13" s="480">
        <v>0.95499999999999996</v>
      </c>
      <c r="AT13" s="480">
        <v>0.92500000000000004</v>
      </c>
      <c r="AU13" s="184"/>
      <c r="AV13" s="181">
        <f t="shared" si="63"/>
        <v>1.3090723148999995E-2</v>
      </c>
      <c r="AW13" s="181">
        <f t="shared" si="64"/>
        <v>1.3090723148999995E-2</v>
      </c>
      <c r="AX13" s="181">
        <f t="shared" si="64"/>
        <v>1.3090723148999995E-2</v>
      </c>
      <c r="AY13" s="181">
        <f t="shared" si="65"/>
        <v>1.2959815917509995E-2</v>
      </c>
      <c r="AZ13" s="181">
        <f t="shared" si="65"/>
        <v>1.2959815917509995E-2</v>
      </c>
      <c r="BA13" s="181">
        <f t="shared" si="65"/>
        <v>1.2959815917509995E-2</v>
      </c>
      <c r="BB13" s="181">
        <f t="shared" si="66"/>
        <v>1.2828908686019994E-2</v>
      </c>
      <c r="BC13" s="181">
        <f t="shared" si="66"/>
        <v>1.2828908686019994E-2</v>
      </c>
      <c r="BD13" s="181">
        <f t="shared" si="66"/>
        <v>1.2828908686019994E-2</v>
      </c>
      <c r="BE13" s="181">
        <f t="shared" si="67"/>
        <v>1.2698001454529994E-2</v>
      </c>
      <c r="BF13" s="181">
        <f t="shared" si="67"/>
        <v>1.2698001454529994E-2</v>
      </c>
      <c r="BG13" s="181">
        <f t="shared" si="67"/>
        <v>1.2698001454529994E-2</v>
      </c>
      <c r="BH13" s="183"/>
      <c r="BI13" s="185">
        <v>1</v>
      </c>
      <c r="BJ13" s="185">
        <v>0.99</v>
      </c>
      <c r="BK13" s="185">
        <v>0.98</v>
      </c>
      <c r="BL13" s="185">
        <v>0.97</v>
      </c>
      <c r="BM13" s="183"/>
      <c r="BN13" s="186">
        <f t="shared" si="68"/>
        <v>0</v>
      </c>
      <c r="BO13" s="189"/>
      <c r="BP13" s="189"/>
      <c r="BQ13" s="189"/>
      <c r="BR13" s="189"/>
      <c r="BS13" s="189"/>
      <c r="BT13" s="189"/>
      <c r="BU13" s="189"/>
      <c r="BV13" s="189"/>
      <c r="BW13" s="189"/>
      <c r="BX13" s="189"/>
      <c r="BY13" s="189"/>
      <c r="BZ13" s="189"/>
      <c r="CA13" s="184"/>
      <c r="CB13" s="189">
        <f t="shared" si="153"/>
        <v>1</v>
      </c>
      <c r="CC13" s="189">
        <f t="shared" si="154"/>
        <v>1</v>
      </c>
      <c r="CD13" s="189">
        <f t="shared" si="155"/>
        <v>1</v>
      </c>
      <c r="CE13" s="189">
        <f t="shared" si="156"/>
        <v>1</v>
      </c>
      <c r="CF13" s="189">
        <f t="shared" si="157"/>
        <v>1</v>
      </c>
      <c r="CG13" s="189">
        <f t="shared" si="158"/>
        <v>1</v>
      </c>
      <c r="CH13" s="189">
        <f t="shared" si="159"/>
        <v>1</v>
      </c>
      <c r="CI13" s="189">
        <f t="shared" si="160"/>
        <v>1</v>
      </c>
      <c r="CJ13" s="189">
        <f t="shared" si="161"/>
        <v>1</v>
      </c>
      <c r="CK13" s="189">
        <f t="shared" si="162"/>
        <v>1</v>
      </c>
      <c r="CL13" s="189">
        <f t="shared" si="163"/>
        <v>1</v>
      </c>
      <c r="CM13" s="189">
        <f t="shared" si="164"/>
        <v>1</v>
      </c>
      <c r="CN13" s="184"/>
      <c r="CO13" s="189"/>
      <c r="CP13" s="189"/>
      <c r="CQ13" s="189"/>
      <c r="CR13" s="189"/>
      <c r="CS13" s="189"/>
      <c r="CT13" s="189"/>
      <c r="CU13" s="189"/>
      <c r="CV13" s="189"/>
      <c r="CW13" s="189"/>
      <c r="CX13" s="189"/>
      <c r="CY13" s="189"/>
      <c r="CZ13" s="189"/>
      <c r="DA13" s="184"/>
      <c r="DB13" s="190">
        <f t="shared" si="71"/>
        <v>146.67274866828089</v>
      </c>
      <c r="DC13" s="190">
        <f t="shared" si="72"/>
        <v>71.697315254237296</v>
      </c>
      <c r="DD13" s="190">
        <f t="shared" si="73"/>
        <v>69.20252251815981</v>
      </c>
      <c r="DE13" s="190">
        <f t="shared" si="74"/>
        <v>79.683973365617433</v>
      </c>
      <c r="DF13" s="190">
        <f t="shared" si="75"/>
        <v>97.234866828087178</v>
      </c>
      <c r="DG13" s="190">
        <f t="shared" si="76"/>
        <v>97.234866828087178</v>
      </c>
      <c r="DH13" s="190">
        <f t="shared" si="77"/>
        <v>0</v>
      </c>
      <c r="DI13" s="190">
        <f t="shared" si="78"/>
        <v>0</v>
      </c>
      <c r="DJ13" s="190">
        <f t="shared" si="79"/>
        <v>0</v>
      </c>
      <c r="DK13" s="190">
        <f t="shared" si="80"/>
        <v>0</v>
      </c>
      <c r="DL13" s="190">
        <f t="shared" si="81"/>
        <v>0</v>
      </c>
      <c r="DM13" s="190">
        <f t="shared" si="82"/>
        <v>0</v>
      </c>
      <c r="DN13" s="190">
        <f t="shared" si="165"/>
        <v>561.72629346246981</v>
      </c>
      <c r="DO13" s="184" t="s">
        <v>579</v>
      </c>
      <c r="DP13" s="190">
        <f t="shared" si="84"/>
        <v>83.090013731952112</v>
      </c>
      <c r="DQ13" s="190">
        <f t="shared" si="85"/>
        <v>40.616480996697888</v>
      </c>
      <c r="DR13" s="190">
        <f t="shared" si="86"/>
        <v>39.203182585226308</v>
      </c>
      <c r="DS13" s="190">
        <f t="shared" si="87"/>
        <v>45.380583155103714</v>
      </c>
      <c r="DT13" s="190">
        <f t="shared" si="88"/>
        <v>55.375940396709851</v>
      </c>
      <c r="DU13" s="190">
        <f t="shared" si="89"/>
        <v>55.375940396709851</v>
      </c>
      <c r="DV13" s="190">
        <f t="shared" si="90"/>
        <v>0</v>
      </c>
      <c r="DW13" s="190">
        <f t="shared" si="91"/>
        <v>0</v>
      </c>
      <c r="DX13" s="190">
        <f t="shared" si="92"/>
        <v>0</v>
      </c>
      <c r="DY13" s="190">
        <f t="shared" si="93"/>
        <v>0</v>
      </c>
      <c r="DZ13" s="190">
        <f t="shared" si="94"/>
        <v>0</v>
      </c>
      <c r="EA13" s="190">
        <f t="shared" si="95"/>
        <v>0</v>
      </c>
      <c r="EB13" s="190">
        <f t="shared" si="166"/>
        <v>319.0421412623997</v>
      </c>
      <c r="EC13" s="191">
        <f t="shared" si="51"/>
        <v>0.56796725553975802</v>
      </c>
      <c r="ED13" s="54"/>
      <c r="EE13" s="190">
        <f t="shared" si="97"/>
        <v>2.3108100000000003E-2</v>
      </c>
      <c r="EF13" s="190">
        <f t="shared" si="98"/>
        <v>2.3108100000000003E-2</v>
      </c>
      <c r="EG13" s="190">
        <f t="shared" si="99"/>
        <v>2.3108100000000003E-2</v>
      </c>
      <c r="EH13" s="190">
        <f t="shared" si="100"/>
        <v>2.2756200000000001E-2</v>
      </c>
      <c r="EI13" s="190">
        <f t="shared" si="101"/>
        <v>2.2756200000000001E-2</v>
      </c>
      <c r="EJ13" s="190">
        <f t="shared" si="102"/>
        <v>2.2756200000000001E-2</v>
      </c>
      <c r="EK13" s="190">
        <f t="shared" si="103"/>
        <v>2.2404300000000002E-2</v>
      </c>
      <c r="EL13" s="190">
        <f t="shared" si="104"/>
        <v>2.2404300000000002E-2</v>
      </c>
      <c r="EM13" s="190">
        <f t="shared" si="105"/>
        <v>2.2404300000000002E-2</v>
      </c>
      <c r="EN13" s="190">
        <f t="shared" si="106"/>
        <v>2.1700500000000001E-2</v>
      </c>
      <c r="EO13" s="190">
        <f t="shared" si="107"/>
        <v>2.1700500000000001E-2</v>
      </c>
      <c r="EP13" s="190">
        <f t="shared" si="108"/>
        <v>2.1700500000000001E-2</v>
      </c>
      <c r="EQ13" s="190">
        <f t="shared" si="167"/>
        <v>0.26990730000000002</v>
      </c>
      <c r="ER13" s="184"/>
      <c r="ES13" s="190">
        <f t="shared" si="110"/>
        <v>1.3090723148999995E-2</v>
      </c>
      <c r="ET13" s="190">
        <f t="shared" si="111"/>
        <v>1.3090723148999995E-2</v>
      </c>
      <c r="EU13" s="190">
        <f t="shared" si="112"/>
        <v>1.3090723148999995E-2</v>
      </c>
      <c r="EV13" s="190">
        <f t="shared" si="113"/>
        <v>1.2959815917509995E-2</v>
      </c>
      <c r="EW13" s="190">
        <f t="shared" si="114"/>
        <v>1.2959815917509995E-2</v>
      </c>
      <c r="EX13" s="190">
        <f t="shared" si="115"/>
        <v>1.2959815917509995E-2</v>
      </c>
      <c r="EY13" s="190">
        <f t="shared" si="116"/>
        <v>1.2828908686019994E-2</v>
      </c>
      <c r="EZ13" s="190">
        <f t="shared" si="117"/>
        <v>1.2828908686019994E-2</v>
      </c>
      <c r="FA13" s="190">
        <f t="shared" si="118"/>
        <v>1.2828908686019994E-2</v>
      </c>
      <c r="FB13" s="190">
        <f t="shared" si="119"/>
        <v>1.2698001454529994E-2</v>
      </c>
      <c r="FC13" s="190">
        <f t="shared" si="120"/>
        <v>1.2698001454529994E-2</v>
      </c>
      <c r="FD13" s="190">
        <f t="shared" si="121"/>
        <v>1.2698001454529994E-2</v>
      </c>
      <c r="FE13" s="190">
        <f t="shared" si="168"/>
        <v>0.15473234762117991</v>
      </c>
      <c r="FF13" s="191">
        <f t="shared" si="169"/>
        <v>0.57327959496160308</v>
      </c>
      <c r="FG13" s="54"/>
      <c r="FH13" s="190">
        <f t="shared" si="124"/>
        <v>0</v>
      </c>
      <c r="FI13" s="190">
        <f t="shared" si="125"/>
        <v>0</v>
      </c>
      <c r="FJ13" s="190">
        <f t="shared" si="126"/>
        <v>0</v>
      </c>
      <c r="FK13" s="190">
        <f t="shared" si="127"/>
        <v>0</v>
      </c>
      <c r="FL13" s="190">
        <f t="shared" si="128"/>
        <v>0</v>
      </c>
      <c r="FM13" s="190">
        <f t="shared" si="129"/>
        <v>0</v>
      </c>
      <c r="FN13" s="190">
        <f t="shared" si="130"/>
        <v>0</v>
      </c>
      <c r="FO13" s="190">
        <f t="shared" si="131"/>
        <v>0</v>
      </c>
      <c r="FP13" s="190">
        <f t="shared" si="132"/>
        <v>0</v>
      </c>
      <c r="FQ13" s="190">
        <f t="shared" si="133"/>
        <v>0</v>
      </c>
      <c r="FR13" s="190">
        <f t="shared" si="134"/>
        <v>0</v>
      </c>
      <c r="FS13" s="190">
        <f t="shared" si="135"/>
        <v>0</v>
      </c>
      <c r="FT13" s="190">
        <f t="shared" si="170"/>
        <v>0</v>
      </c>
      <c r="FU13" s="184"/>
      <c r="FV13" s="190">
        <f t="shared" si="137"/>
        <v>0</v>
      </c>
      <c r="FW13" s="190">
        <f t="shared" si="138"/>
        <v>0</v>
      </c>
      <c r="FX13" s="190">
        <f t="shared" si="139"/>
        <v>0</v>
      </c>
      <c r="FY13" s="190">
        <f t="shared" si="140"/>
        <v>0</v>
      </c>
      <c r="FZ13" s="190">
        <f t="shared" si="141"/>
        <v>0</v>
      </c>
      <c r="GA13" s="190">
        <f t="shared" si="142"/>
        <v>0</v>
      </c>
      <c r="GB13" s="190">
        <f t="shared" si="143"/>
        <v>0</v>
      </c>
      <c r="GC13" s="190">
        <f t="shared" si="144"/>
        <v>0</v>
      </c>
      <c r="GD13" s="190">
        <f t="shared" si="145"/>
        <v>0</v>
      </c>
      <c r="GE13" s="190">
        <f t="shared" si="146"/>
        <v>0</v>
      </c>
      <c r="GF13" s="190">
        <f t="shared" si="147"/>
        <v>0</v>
      </c>
      <c r="GG13" s="190">
        <f t="shared" si="148"/>
        <v>0</v>
      </c>
      <c r="GH13" s="190">
        <f t="shared" si="171"/>
        <v>0</v>
      </c>
      <c r="GI13" s="191">
        <f t="shared" si="172"/>
        <v>0</v>
      </c>
      <c r="GJ13" s="184"/>
      <c r="GK13" s="184"/>
    </row>
    <row r="14" spans="1:193" s="71" customFormat="1" ht="12" hidden="1" customHeight="1" outlineLevel="1">
      <c r="A14" s="331">
        <v>9</v>
      </c>
      <c r="B14" s="454" t="s">
        <v>156</v>
      </c>
      <c r="C14" s="455" t="str">
        <f t="shared" si="151"/>
        <v>8AJ946-2402-Jab</v>
      </c>
      <c r="D14" s="456" t="s">
        <v>155</v>
      </c>
      <c r="E14" s="456" t="s">
        <v>694</v>
      </c>
      <c r="F14" s="178" t="s">
        <v>77</v>
      </c>
      <c r="G14" s="179" t="s">
        <v>8</v>
      </c>
      <c r="H14" s="179" t="s">
        <v>227</v>
      </c>
      <c r="I14" s="467" t="s">
        <v>122</v>
      </c>
      <c r="J14" s="408">
        <v>44564</v>
      </c>
      <c r="K14" s="408">
        <v>21784</v>
      </c>
      <c r="L14" s="408">
        <v>21026</v>
      </c>
      <c r="M14" s="408">
        <v>24585</v>
      </c>
      <c r="N14" s="408">
        <v>30000</v>
      </c>
      <c r="O14" s="408">
        <v>30000</v>
      </c>
      <c r="P14" s="408">
        <v>0</v>
      </c>
      <c r="Q14" s="408">
        <v>0</v>
      </c>
      <c r="R14" s="408">
        <v>0</v>
      </c>
      <c r="S14" s="408">
        <v>0</v>
      </c>
      <c r="T14" s="408">
        <v>0</v>
      </c>
      <c r="U14" s="408">
        <v>0</v>
      </c>
      <c r="V14" s="357">
        <f t="shared" si="152"/>
        <v>171959</v>
      </c>
      <c r="W14" s="65">
        <v>1</v>
      </c>
      <c r="X14" s="65"/>
      <c r="Y14" s="332" t="s">
        <v>437</v>
      </c>
      <c r="Z14" s="332"/>
      <c r="AA14" s="332">
        <v>0.10557999999999999</v>
      </c>
      <c r="AB14" s="66">
        <v>5.0806608215999999E-2</v>
      </c>
      <c r="AC14" s="180">
        <f t="shared" si="58"/>
        <v>0.48121432293995076</v>
      </c>
      <c r="AD14" s="181">
        <f t="shared" si="59"/>
        <v>0.10399629999999999</v>
      </c>
      <c r="AE14" s="181">
        <f t="shared" si="59"/>
        <v>0.10399629999999999</v>
      </c>
      <c r="AF14" s="181">
        <f t="shared" si="59"/>
        <v>0.10399629999999999</v>
      </c>
      <c r="AG14" s="181">
        <f t="shared" si="60"/>
        <v>0.10241259999999999</v>
      </c>
      <c r="AH14" s="181">
        <f t="shared" si="60"/>
        <v>0.10241259999999999</v>
      </c>
      <c r="AI14" s="181">
        <f t="shared" si="60"/>
        <v>0.10241259999999999</v>
      </c>
      <c r="AJ14" s="181">
        <f t="shared" si="61"/>
        <v>0.10082889999999999</v>
      </c>
      <c r="AK14" s="181">
        <f t="shared" si="61"/>
        <v>0.10082889999999999</v>
      </c>
      <c r="AL14" s="181">
        <f t="shared" si="61"/>
        <v>0.10082889999999999</v>
      </c>
      <c r="AM14" s="181">
        <f t="shared" si="62"/>
        <v>9.7661499999999998E-2</v>
      </c>
      <c r="AN14" s="181">
        <f t="shared" si="62"/>
        <v>9.7661499999999998E-2</v>
      </c>
      <c r="AO14" s="181">
        <f t="shared" si="62"/>
        <v>9.7661499999999998E-2</v>
      </c>
      <c r="AP14" s="182"/>
      <c r="AQ14" s="480">
        <v>0.98499999999999999</v>
      </c>
      <c r="AR14" s="480">
        <v>0.97</v>
      </c>
      <c r="AS14" s="480">
        <v>0.95499999999999996</v>
      </c>
      <c r="AT14" s="480">
        <v>0.92500000000000004</v>
      </c>
      <c r="AU14" s="184"/>
      <c r="AV14" s="181">
        <f t="shared" si="63"/>
        <v>5.0806608215999999E-2</v>
      </c>
      <c r="AW14" s="181">
        <f t="shared" si="64"/>
        <v>5.0806608215999999E-2</v>
      </c>
      <c r="AX14" s="181">
        <f t="shared" si="64"/>
        <v>5.0806608215999999E-2</v>
      </c>
      <c r="AY14" s="181">
        <f t="shared" si="65"/>
        <v>5.0298542133839996E-2</v>
      </c>
      <c r="AZ14" s="181">
        <f t="shared" si="65"/>
        <v>5.0298542133839996E-2</v>
      </c>
      <c r="BA14" s="181">
        <f t="shared" si="65"/>
        <v>5.0298542133839996E-2</v>
      </c>
      <c r="BB14" s="181">
        <f t="shared" si="66"/>
        <v>4.9790476051680001E-2</v>
      </c>
      <c r="BC14" s="181">
        <f t="shared" si="66"/>
        <v>4.9790476051680001E-2</v>
      </c>
      <c r="BD14" s="181">
        <f t="shared" si="66"/>
        <v>4.9790476051680001E-2</v>
      </c>
      <c r="BE14" s="181">
        <f t="shared" si="67"/>
        <v>4.9282409969519998E-2</v>
      </c>
      <c r="BF14" s="181">
        <f t="shared" si="67"/>
        <v>4.9282409969519998E-2</v>
      </c>
      <c r="BG14" s="181">
        <f t="shared" si="67"/>
        <v>4.9282409969519998E-2</v>
      </c>
      <c r="BH14" s="183"/>
      <c r="BI14" s="185">
        <v>1</v>
      </c>
      <c r="BJ14" s="185">
        <v>0.99</v>
      </c>
      <c r="BK14" s="185">
        <v>0.98</v>
      </c>
      <c r="BL14" s="185">
        <v>0.97</v>
      </c>
      <c r="BM14" s="183"/>
      <c r="BN14" s="186">
        <f t="shared" si="68"/>
        <v>0</v>
      </c>
      <c r="BO14" s="189"/>
      <c r="BP14" s="189"/>
      <c r="BQ14" s="189"/>
      <c r="BR14" s="189"/>
      <c r="BS14" s="189"/>
      <c r="BT14" s="189"/>
      <c r="BU14" s="189"/>
      <c r="BV14" s="189"/>
      <c r="BW14" s="189"/>
      <c r="BX14" s="189"/>
      <c r="BY14" s="189"/>
      <c r="BZ14" s="189"/>
      <c r="CA14" s="184"/>
      <c r="CB14" s="189">
        <f t="shared" si="153"/>
        <v>1</v>
      </c>
      <c r="CC14" s="189">
        <f t="shared" si="154"/>
        <v>1</v>
      </c>
      <c r="CD14" s="189">
        <f t="shared" si="155"/>
        <v>1</v>
      </c>
      <c r="CE14" s="189">
        <f t="shared" si="156"/>
        <v>1</v>
      </c>
      <c r="CF14" s="189">
        <f t="shared" si="157"/>
        <v>1</v>
      </c>
      <c r="CG14" s="189">
        <f t="shared" si="158"/>
        <v>1</v>
      </c>
      <c r="CH14" s="189">
        <f t="shared" si="159"/>
        <v>1</v>
      </c>
      <c r="CI14" s="189">
        <f t="shared" si="160"/>
        <v>1</v>
      </c>
      <c r="CJ14" s="189">
        <f t="shared" si="161"/>
        <v>1</v>
      </c>
      <c r="CK14" s="189">
        <f t="shared" si="162"/>
        <v>1</v>
      </c>
      <c r="CL14" s="189">
        <f t="shared" si="163"/>
        <v>1</v>
      </c>
      <c r="CM14" s="189">
        <f t="shared" si="164"/>
        <v>1</v>
      </c>
      <c r="CN14" s="184"/>
      <c r="CO14" s="189"/>
      <c r="CP14" s="189"/>
      <c r="CQ14" s="189"/>
      <c r="CR14" s="189"/>
      <c r="CS14" s="189"/>
      <c r="CT14" s="189"/>
      <c r="CU14" s="189"/>
      <c r="CV14" s="189"/>
      <c r="CW14" s="189"/>
      <c r="CX14" s="189"/>
      <c r="CY14" s="189"/>
      <c r="CZ14" s="189"/>
      <c r="DA14" s="184"/>
      <c r="DB14" s="190">
        <f t="shared" si="71"/>
        <v>660.08988936048991</v>
      </c>
      <c r="DC14" s="190">
        <f t="shared" si="72"/>
        <v>322.66848015952138</v>
      </c>
      <c r="DD14" s="190">
        <f t="shared" si="73"/>
        <v>311.44084942315902</v>
      </c>
      <c r="DE14" s="190">
        <f t="shared" si="74"/>
        <v>358.61184603332856</v>
      </c>
      <c r="DF14" s="190">
        <f t="shared" si="75"/>
        <v>437.59834781370171</v>
      </c>
      <c r="DG14" s="190">
        <f t="shared" si="76"/>
        <v>437.59834781370171</v>
      </c>
      <c r="DH14" s="190">
        <f t="shared" si="77"/>
        <v>0</v>
      </c>
      <c r="DI14" s="190">
        <f t="shared" si="78"/>
        <v>0</v>
      </c>
      <c r="DJ14" s="190">
        <f t="shared" si="79"/>
        <v>0</v>
      </c>
      <c r="DK14" s="190">
        <f t="shared" si="80"/>
        <v>0</v>
      </c>
      <c r="DL14" s="190">
        <f t="shared" si="81"/>
        <v>0</v>
      </c>
      <c r="DM14" s="190">
        <f t="shared" si="82"/>
        <v>0</v>
      </c>
      <c r="DN14" s="190">
        <f t="shared" si="165"/>
        <v>2528.0077606039026</v>
      </c>
      <c r="DO14" s="184" t="s">
        <v>579</v>
      </c>
      <c r="DP14" s="190">
        <f t="shared" si="84"/>
        <v>322.48193826204584</v>
      </c>
      <c r="DQ14" s="190">
        <f t="shared" si="85"/>
        <v>157.63725300916451</v>
      </c>
      <c r="DR14" s="190">
        <f t="shared" si="86"/>
        <v>152.15207867107478</v>
      </c>
      <c r="DS14" s="190">
        <f t="shared" si="87"/>
        <v>176.12728362917764</v>
      </c>
      <c r="DT14" s="190">
        <f t="shared" si="88"/>
        <v>214.92041931565302</v>
      </c>
      <c r="DU14" s="190">
        <f t="shared" si="89"/>
        <v>214.92041931565302</v>
      </c>
      <c r="DV14" s="190">
        <f t="shared" si="90"/>
        <v>0</v>
      </c>
      <c r="DW14" s="190">
        <f t="shared" si="91"/>
        <v>0</v>
      </c>
      <c r="DX14" s="190">
        <f t="shared" si="92"/>
        <v>0</v>
      </c>
      <c r="DY14" s="190">
        <f t="shared" si="93"/>
        <v>0</v>
      </c>
      <c r="DZ14" s="190">
        <f t="shared" si="94"/>
        <v>0</v>
      </c>
      <c r="EA14" s="190">
        <f t="shared" si="95"/>
        <v>0</v>
      </c>
      <c r="EB14" s="190">
        <f t="shared" si="166"/>
        <v>1238.2393922027688</v>
      </c>
      <c r="EC14" s="191">
        <f t="shared" si="51"/>
        <v>0.48980838251341929</v>
      </c>
      <c r="ED14" s="54"/>
      <c r="EE14" s="190">
        <f t="shared" si="97"/>
        <v>0.10399629999999999</v>
      </c>
      <c r="EF14" s="190">
        <f t="shared" si="98"/>
        <v>0.10399629999999999</v>
      </c>
      <c r="EG14" s="190">
        <f t="shared" si="99"/>
        <v>0.10399629999999999</v>
      </c>
      <c r="EH14" s="190">
        <f t="shared" si="100"/>
        <v>0.10241259999999999</v>
      </c>
      <c r="EI14" s="190">
        <f t="shared" si="101"/>
        <v>0.10241259999999999</v>
      </c>
      <c r="EJ14" s="190">
        <f t="shared" si="102"/>
        <v>0.10241259999999999</v>
      </c>
      <c r="EK14" s="190">
        <f t="shared" si="103"/>
        <v>0.10082889999999999</v>
      </c>
      <c r="EL14" s="190">
        <f t="shared" si="104"/>
        <v>0.10082889999999999</v>
      </c>
      <c r="EM14" s="190">
        <f t="shared" si="105"/>
        <v>0.10082889999999999</v>
      </c>
      <c r="EN14" s="190">
        <f t="shared" si="106"/>
        <v>9.7661499999999998E-2</v>
      </c>
      <c r="EO14" s="190">
        <f t="shared" si="107"/>
        <v>9.7661499999999998E-2</v>
      </c>
      <c r="EP14" s="190">
        <f t="shared" si="108"/>
        <v>9.7661499999999998E-2</v>
      </c>
      <c r="EQ14" s="190">
        <f t="shared" si="167"/>
        <v>1.2146979</v>
      </c>
      <c r="ER14" s="184"/>
      <c r="ES14" s="190">
        <f t="shared" si="110"/>
        <v>5.0806608215999999E-2</v>
      </c>
      <c r="ET14" s="190">
        <f t="shared" si="111"/>
        <v>5.0806608215999999E-2</v>
      </c>
      <c r="EU14" s="190">
        <f t="shared" si="112"/>
        <v>5.0806608215999999E-2</v>
      </c>
      <c r="EV14" s="190">
        <f t="shared" si="113"/>
        <v>5.0298542133839996E-2</v>
      </c>
      <c r="EW14" s="190">
        <f t="shared" si="114"/>
        <v>5.0298542133839996E-2</v>
      </c>
      <c r="EX14" s="190">
        <f t="shared" si="115"/>
        <v>5.0298542133839996E-2</v>
      </c>
      <c r="EY14" s="190">
        <f t="shared" si="116"/>
        <v>4.9790476051680001E-2</v>
      </c>
      <c r="EZ14" s="190">
        <f t="shared" si="117"/>
        <v>4.9790476051680001E-2</v>
      </c>
      <c r="FA14" s="190">
        <f t="shared" si="118"/>
        <v>4.9790476051680001E-2</v>
      </c>
      <c r="FB14" s="190">
        <f t="shared" si="119"/>
        <v>4.9282409969519998E-2</v>
      </c>
      <c r="FC14" s="190">
        <f t="shared" si="120"/>
        <v>4.9282409969519998E-2</v>
      </c>
      <c r="FD14" s="190">
        <f t="shared" si="121"/>
        <v>4.9282409969519998E-2</v>
      </c>
      <c r="FE14" s="190">
        <f t="shared" si="168"/>
        <v>0.60053410911312011</v>
      </c>
      <c r="FF14" s="191">
        <f t="shared" si="169"/>
        <v>0.49438968249893256</v>
      </c>
      <c r="FG14" s="54"/>
      <c r="FH14" s="190">
        <f t="shared" si="124"/>
        <v>0</v>
      </c>
      <c r="FI14" s="190">
        <f t="shared" si="125"/>
        <v>0</v>
      </c>
      <c r="FJ14" s="190">
        <f t="shared" si="126"/>
        <v>0</v>
      </c>
      <c r="FK14" s="190">
        <f t="shared" si="127"/>
        <v>0</v>
      </c>
      <c r="FL14" s="190">
        <f t="shared" si="128"/>
        <v>0</v>
      </c>
      <c r="FM14" s="190">
        <f t="shared" si="129"/>
        <v>0</v>
      </c>
      <c r="FN14" s="190">
        <f t="shared" si="130"/>
        <v>0</v>
      </c>
      <c r="FO14" s="190">
        <f t="shared" si="131"/>
        <v>0</v>
      </c>
      <c r="FP14" s="190">
        <f t="shared" si="132"/>
        <v>0</v>
      </c>
      <c r="FQ14" s="190">
        <f t="shared" si="133"/>
        <v>0</v>
      </c>
      <c r="FR14" s="190">
        <f t="shared" si="134"/>
        <v>0</v>
      </c>
      <c r="FS14" s="190">
        <f t="shared" si="135"/>
        <v>0</v>
      </c>
      <c r="FT14" s="190">
        <f t="shared" si="170"/>
        <v>0</v>
      </c>
      <c r="FU14" s="184"/>
      <c r="FV14" s="190">
        <f t="shared" si="137"/>
        <v>0</v>
      </c>
      <c r="FW14" s="190">
        <f t="shared" si="138"/>
        <v>0</v>
      </c>
      <c r="FX14" s="190">
        <f t="shared" si="139"/>
        <v>0</v>
      </c>
      <c r="FY14" s="190">
        <f t="shared" si="140"/>
        <v>0</v>
      </c>
      <c r="FZ14" s="190">
        <f t="shared" si="141"/>
        <v>0</v>
      </c>
      <c r="GA14" s="190">
        <f t="shared" si="142"/>
        <v>0</v>
      </c>
      <c r="GB14" s="190">
        <f t="shared" si="143"/>
        <v>0</v>
      </c>
      <c r="GC14" s="190">
        <f t="shared" si="144"/>
        <v>0</v>
      </c>
      <c r="GD14" s="190">
        <f t="shared" si="145"/>
        <v>0</v>
      </c>
      <c r="GE14" s="190">
        <f t="shared" si="146"/>
        <v>0</v>
      </c>
      <c r="GF14" s="190">
        <f t="shared" si="147"/>
        <v>0</v>
      </c>
      <c r="GG14" s="190">
        <f t="shared" si="148"/>
        <v>0</v>
      </c>
      <c r="GH14" s="190">
        <f t="shared" si="171"/>
        <v>0</v>
      </c>
      <c r="GI14" s="191">
        <f t="shared" si="172"/>
        <v>0</v>
      </c>
      <c r="GJ14" s="184"/>
      <c r="GK14" s="184"/>
    </row>
    <row r="15" spans="1:193" s="71" customFormat="1" ht="12" hidden="1" customHeight="1" outlineLevel="1">
      <c r="A15" s="331">
        <v>10</v>
      </c>
      <c r="B15" s="454" t="s">
        <v>157</v>
      </c>
      <c r="C15" s="455" t="str">
        <f t="shared" si="151"/>
        <v>8AJ825-7565</v>
      </c>
      <c r="D15" s="456" t="s">
        <v>76</v>
      </c>
      <c r="E15" s="456" t="s">
        <v>694</v>
      </c>
      <c r="F15" s="178" t="s">
        <v>77</v>
      </c>
      <c r="G15" s="179" t="s">
        <v>8</v>
      </c>
      <c r="H15" s="179" t="s">
        <v>227</v>
      </c>
      <c r="I15" s="467" t="s">
        <v>122</v>
      </c>
      <c r="J15" s="408">
        <v>44564</v>
      </c>
      <c r="K15" s="408">
        <v>21784</v>
      </c>
      <c r="L15" s="408">
        <v>21026</v>
      </c>
      <c r="M15" s="408">
        <v>24585</v>
      </c>
      <c r="N15" s="408">
        <v>30000</v>
      </c>
      <c r="O15" s="408">
        <v>30000</v>
      </c>
      <c r="P15" s="408">
        <v>0</v>
      </c>
      <c r="Q15" s="408">
        <v>0</v>
      </c>
      <c r="R15" s="408">
        <v>0</v>
      </c>
      <c r="S15" s="408">
        <v>0</v>
      </c>
      <c r="T15" s="408">
        <v>0</v>
      </c>
      <c r="U15" s="408">
        <v>0</v>
      </c>
      <c r="V15" s="357">
        <f t="shared" si="152"/>
        <v>171959</v>
      </c>
      <c r="W15" s="65">
        <v>1</v>
      </c>
      <c r="X15" s="65"/>
      <c r="Y15" s="332" t="s">
        <v>437</v>
      </c>
      <c r="Z15" s="332"/>
      <c r="AA15" s="332">
        <v>2.6700000000000002E-2</v>
      </c>
      <c r="AB15" s="66">
        <v>1.0906699399999999E-2</v>
      </c>
      <c r="AC15" s="180">
        <f t="shared" si="58"/>
        <v>0.40849061423220967</v>
      </c>
      <c r="AD15" s="181">
        <f t="shared" si="59"/>
        <v>2.62995E-2</v>
      </c>
      <c r="AE15" s="181">
        <f t="shared" si="59"/>
        <v>2.62995E-2</v>
      </c>
      <c r="AF15" s="181">
        <f t="shared" si="59"/>
        <v>2.62995E-2</v>
      </c>
      <c r="AG15" s="181">
        <f t="shared" si="60"/>
        <v>2.5899000000000002E-2</v>
      </c>
      <c r="AH15" s="181">
        <f t="shared" si="60"/>
        <v>2.5899000000000002E-2</v>
      </c>
      <c r="AI15" s="181">
        <f t="shared" si="60"/>
        <v>2.5899000000000002E-2</v>
      </c>
      <c r="AJ15" s="181">
        <f t="shared" si="61"/>
        <v>2.54985E-2</v>
      </c>
      <c r="AK15" s="181">
        <f t="shared" si="61"/>
        <v>2.54985E-2</v>
      </c>
      <c r="AL15" s="181">
        <f t="shared" si="61"/>
        <v>2.54985E-2</v>
      </c>
      <c r="AM15" s="181">
        <f t="shared" si="62"/>
        <v>2.4697500000000004E-2</v>
      </c>
      <c r="AN15" s="181">
        <f t="shared" si="62"/>
        <v>2.4697500000000004E-2</v>
      </c>
      <c r="AO15" s="181">
        <f t="shared" si="62"/>
        <v>2.4697500000000004E-2</v>
      </c>
      <c r="AP15" s="182"/>
      <c r="AQ15" s="480">
        <v>0.98499999999999999</v>
      </c>
      <c r="AR15" s="480">
        <v>0.97</v>
      </c>
      <c r="AS15" s="480">
        <v>0.95499999999999996</v>
      </c>
      <c r="AT15" s="480">
        <v>0.92500000000000004</v>
      </c>
      <c r="AU15" s="184"/>
      <c r="AV15" s="181">
        <f t="shared" si="63"/>
        <v>1.0906699399999999E-2</v>
      </c>
      <c r="AW15" s="181">
        <f t="shared" si="64"/>
        <v>1.0906699399999999E-2</v>
      </c>
      <c r="AX15" s="181">
        <f t="shared" si="64"/>
        <v>1.0906699399999999E-2</v>
      </c>
      <c r="AY15" s="181">
        <f t="shared" si="65"/>
        <v>1.0797632405999999E-2</v>
      </c>
      <c r="AZ15" s="181">
        <f t="shared" si="65"/>
        <v>1.0797632405999999E-2</v>
      </c>
      <c r="BA15" s="181">
        <f t="shared" si="65"/>
        <v>1.0797632405999999E-2</v>
      </c>
      <c r="BB15" s="181">
        <f t="shared" si="66"/>
        <v>1.0688565411999999E-2</v>
      </c>
      <c r="BC15" s="181">
        <f t="shared" si="66"/>
        <v>1.0688565411999999E-2</v>
      </c>
      <c r="BD15" s="181">
        <f t="shared" si="66"/>
        <v>1.0688565411999999E-2</v>
      </c>
      <c r="BE15" s="181">
        <f t="shared" si="67"/>
        <v>1.0579498417999999E-2</v>
      </c>
      <c r="BF15" s="181">
        <f t="shared" si="67"/>
        <v>1.0579498417999999E-2</v>
      </c>
      <c r="BG15" s="181">
        <f t="shared" si="67"/>
        <v>1.0579498417999999E-2</v>
      </c>
      <c r="BH15" s="183"/>
      <c r="BI15" s="185">
        <v>1</v>
      </c>
      <c r="BJ15" s="185">
        <v>0.99</v>
      </c>
      <c r="BK15" s="185">
        <v>0.98</v>
      </c>
      <c r="BL15" s="185">
        <v>0.97</v>
      </c>
      <c r="BM15" s="183"/>
      <c r="BN15" s="186">
        <f t="shared" si="68"/>
        <v>0</v>
      </c>
      <c r="BO15" s="189"/>
      <c r="BP15" s="189"/>
      <c r="BQ15" s="189"/>
      <c r="BR15" s="189"/>
      <c r="BS15" s="189"/>
      <c r="BT15" s="189"/>
      <c r="BU15" s="189"/>
      <c r="BV15" s="189"/>
      <c r="BW15" s="189"/>
      <c r="BX15" s="189"/>
      <c r="BY15" s="189"/>
      <c r="BZ15" s="189"/>
      <c r="CA15" s="184"/>
      <c r="CB15" s="189">
        <f t="shared" si="153"/>
        <v>1</v>
      </c>
      <c r="CC15" s="189">
        <f t="shared" si="154"/>
        <v>1</v>
      </c>
      <c r="CD15" s="189">
        <f t="shared" si="155"/>
        <v>1</v>
      </c>
      <c r="CE15" s="189">
        <f t="shared" si="156"/>
        <v>1</v>
      </c>
      <c r="CF15" s="189">
        <f t="shared" si="157"/>
        <v>1</v>
      </c>
      <c r="CG15" s="189">
        <f t="shared" si="158"/>
        <v>1</v>
      </c>
      <c r="CH15" s="189">
        <f t="shared" si="159"/>
        <v>1</v>
      </c>
      <c r="CI15" s="189">
        <f t="shared" si="160"/>
        <v>1</v>
      </c>
      <c r="CJ15" s="189">
        <f t="shared" si="161"/>
        <v>1</v>
      </c>
      <c r="CK15" s="189">
        <f t="shared" si="162"/>
        <v>1</v>
      </c>
      <c r="CL15" s="189">
        <f t="shared" si="163"/>
        <v>1</v>
      </c>
      <c r="CM15" s="189">
        <f t="shared" si="164"/>
        <v>1</v>
      </c>
      <c r="CN15" s="184"/>
      <c r="CO15" s="189"/>
      <c r="CP15" s="189"/>
      <c r="CQ15" s="189"/>
      <c r="CR15" s="189"/>
      <c r="CS15" s="189"/>
      <c r="CT15" s="189"/>
      <c r="CU15" s="189"/>
      <c r="CV15" s="189"/>
      <c r="CW15" s="189"/>
      <c r="CX15" s="189"/>
      <c r="CY15" s="189"/>
      <c r="CZ15" s="189"/>
      <c r="DA15" s="184"/>
      <c r="DB15" s="190">
        <f t="shared" si="71"/>
        <v>166.92934311351658</v>
      </c>
      <c r="DC15" s="190">
        <f t="shared" si="72"/>
        <v>81.599246261216351</v>
      </c>
      <c r="DD15" s="190">
        <f t="shared" si="73"/>
        <v>78.759904144708742</v>
      </c>
      <c r="DE15" s="190">
        <f t="shared" si="74"/>
        <v>90.688921093861282</v>
      </c>
      <c r="DF15" s="190">
        <f t="shared" si="75"/>
        <v>110.66372311636519</v>
      </c>
      <c r="DG15" s="190">
        <f t="shared" si="76"/>
        <v>110.66372311636519</v>
      </c>
      <c r="DH15" s="190">
        <f t="shared" si="77"/>
        <v>0</v>
      </c>
      <c r="DI15" s="190">
        <f t="shared" si="78"/>
        <v>0</v>
      </c>
      <c r="DJ15" s="190">
        <f t="shared" si="79"/>
        <v>0</v>
      </c>
      <c r="DK15" s="190">
        <f t="shared" si="80"/>
        <v>0</v>
      </c>
      <c r="DL15" s="190">
        <f t="shared" si="81"/>
        <v>0</v>
      </c>
      <c r="DM15" s="190">
        <f t="shared" si="82"/>
        <v>0</v>
      </c>
      <c r="DN15" s="190">
        <f t="shared" si="165"/>
        <v>639.30486084603331</v>
      </c>
      <c r="DO15" s="184" t="s">
        <v>579</v>
      </c>
      <c r="DP15" s="190">
        <f t="shared" si="84"/>
        <v>69.227482133827081</v>
      </c>
      <c r="DQ15" s="190">
        <f t="shared" si="85"/>
        <v>33.840128148354935</v>
      </c>
      <c r="DR15" s="190">
        <f t="shared" si="86"/>
        <v>32.662620934966526</v>
      </c>
      <c r="DS15" s="190">
        <f t="shared" si="87"/>
        <v>37.809399330794754</v>
      </c>
      <c r="DT15" s="190">
        <f t="shared" si="88"/>
        <v>46.137155986326732</v>
      </c>
      <c r="DU15" s="190">
        <f t="shared" si="89"/>
        <v>46.137155986326732</v>
      </c>
      <c r="DV15" s="190">
        <f t="shared" si="90"/>
        <v>0</v>
      </c>
      <c r="DW15" s="190">
        <f t="shared" si="91"/>
        <v>0</v>
      </c>
      <c r="DX15" s="190">
        <f t="shared" si="92"/>
        <v>0</v>
      </c>
      <c r="DY15" s="190">
        <f t="shared" si="93"/>
        <v>0</v>
      </c>
      <c r="DZ15" s="190">
        <f t="shared" si="94"/>
        <v>0</v>
      </c>
      <c r="EA15" s="190">
        <f t="shared" si="95"/>
        <v>0</v>
      </c>
      <c r="EB15" s="190">
        <f t="shared" si="166"/>
        <v>265.81394252059675</v>
      </c>
      <c r="EC15" s="191">
        <f t="shared" si="51"/>
        <v>0.41578589308523017</v>
      </c>
      <c r="ED15" s="54"/>
      <c r="EE15" s="190">
        <f t="shared" si="97"/>
        <v>2.62995E-2</v>
      </c>
      <c r="EF15" s="190">
        <f t="shared" si="98"/>
        <v>2.62995E-2</v>
      </c>
      <c r="EG15" s="190">
        <f t="shared" si="99"/>
        <v>2.62995E-2</v>
      </c>
      <c r="EH15" s="190">
        <f t="shared" si="100"/>
        <v>2.5899000000000002E-2</v>
      </c>
      <c r="EI15" s="190">
        <f t="shared" si="101"/>
        <v>2.5899000000000002E-2</v>
      </c>
      <c r="EJ15" s="190">
        <f t="shared" si="102"/>
        <v>2.5899000000000002E-2</v>
      </c>
      <c r="EK15" s="190">
        <f t="shared" si="103"/>
        <v>2.54985E-2</v>
      </c>
      <c r="EL15" s="190">
        <f t="shared" si="104"/>
        <v>2.54985E-2</v>
      </c>
      <c r="EM15" s="190">
        <f t="shared" si="105"/>
        <v>2.54985E-2</v>
      </c>
      <c r="EN15" s="190">
        <f t="shared" si="106"/>
        <v>2.4697500000000004E-2</v>
      </c>
      <c r="EO15" s="190">
        <f t="shared" si="107"/>
        <v>2.4697500000000004E-2</v>
      </c>
      <c r="EP15" s="190">
        <f t="shared" si="108"/>
        <v>2.4697500000000004E-2</v>
      </c>
      <c r="EQ15" s="190">
        <f t="shared" si="167"/>
        <v>0.3071835</v>
      </c>
      <c r="ER15" s="184"/>
      <c r="ES15" s="190">
        <f t="shared" si="110"/>
        <v>1.0906699399999999E-2</v>
      </c>
      <c r="ET15" s="190">
        <f t="shared" si="111"/>
        <v>1.0906699399999999E-2</v>
      </c>
      <c r="EU15" s="190">
        <f t="shared" si="112"/>
        <v>1.0906699399999999E-2</v>
      </c>
      <c r="EV15" s="190">
        <f t="shared" si="113"/>
        <v>1.0797632405999999E-2</v>
      </c>
      <c r="EW15" s="190">
        <f t="shared" si="114"/>
        <v>1.0797632405999999E-2</v>
      </c>
      <c r="EX15" s="190">
        <f t="shared" si="115"/>
        <v>1.0797632405999999E-2</v>
      </c>
      <c r="EY15" s="190">
        <f t="shared" si="116"/>
        <v>1.0688565411999999E-2</v>
      </c>
      <c r="EZ15" s="190">
        <f t="shared" si="117"/>
        <v>1.0688565411999999E-2</v>
      </c>
      <c r="FA15" s="190">
        <f t="shared" si="118"/>
        <v>1.0688565411999999E-2</v>
      </c>
      <c r="FB15" s="190">
        <f t="shared" si="119"/>
        <v>1.0579498417999999E-2</v>
      </c>
      <c r="FC15" s="190">
        <f t="shared" si="120"/>
        <v>1.0579498417999999E-2</v>
      </c>
      <c r="FD15" s="190">
        <f t="shared" si="121"/>
        <v>1.0579498417999999E-2</v>
      </c>
      <c r="FE15" s="190">
        <f t="shared" si="168"/>
        <v>0.128917186908</v>
      </c>
      <c r="FF15" s="191">
        <f t="shared" si="169"/>
        <v>0.41967484226203555</v>
      </c>
      <c r="FG15" s="54"/>
      <c r="FH15" s="190">
        <f t="shared" si="124"/>
        <v>0</v>
      </c>
      <c r="FI15" s="190">
        <f t="shared" si="125"/>
        <v>0</v>
      </c>
      <c r="FJ15" s="190">
        <f t="shared" si="126"/>
        <v>0</v>
      </c>
      <c r="FK15" s="190">
        <f t="shared" si="127"/>
        <v>0</v>
      </c>
      <c r="FL15" s="190">
        <f t="shared" si="128"/>
        <v>0</v>
      </c>
      <c r="FM15" s="190">
        <f t="shared" si="129"/>
        <v>0</v>
      </c>
      <c r="FN15" s="190">
        <f t="shared" si="130"/>
        <v>0</v>
      </c>
      <c r="FO15" s="190">
        <f t="shared" si="131"/>
        <v>0</v>
      </c>
      <c r="FP15" s="190">
        <f t="shared" si="132"/>
        <v>0</v>
      </c>
      <c r="FQ15" s="190">
        <f t="shared" si="133"/>
        <v>0</v>
      </c>
      <c r="FR15" s="190">
        <f t="shared" si="134"/>
        <v>0</v>
      </c>
      <c r="FS15" s="190">
        <f t="shared" si="135"/>
        <v>0</v>
      </c>
      <c r="FT15" s="190">
        <f t="shared" si="170"/>
        <v>0</v>
      </c>
      <c r="FU15" s="184"/>
      <c r="FV15" s="190">
        <f t="shared" si="137"/>
        <v>0</v>
      </c>
      <c r="FW15" s="190">
        <f t="shared" si="138"/>
        <v>0</v>
      </c>
      <c r="FX15" s="190">
        <f t="shared" si="139"/>
        <v>0</v>
      </c>
      <c r="FY15" s="190">
        <f t="shared" si="140"/>
        <v>0</v>
      </c>
      <c r="FZ15" s="190">
        <f t="shared" si="141"/>
        <v>0</v>
      </c>
      <c r="GA15" s="190">
        <f t="shared" si="142"/>
        <v>0</v>
      </c>
      <c r="GB15" s="190">
        <f t="shared" si="143"/>
        <v>0</v>
      </c>
      <c r="GC15" s="190">
        <f t="shared" si="144"/>
        <v>0</v>
      </c>
      <c r="GD15" s="190">
        <f t="shared" si="145"/>
        <v>0</v>
      </c>
      <c r="GE15" s="190">
        <f t="shared" si="146"/>
        <v>0</v>
      </c>
      <c r="GF15" s="190">
        <f t="shared" si="147"/>
        <v>0</v>
      </c>
      <c r="GG15" s="190">
        <f t="shared" si="148"/>
        <v>0</v>
      </c>
      <c r="GH15" s="190">
        <f t="shared" si="171"/>
        <v>0</v>
      </c>
      <c r="GI15" s="191">
        <f t="shared" si="172"/>
        <v>0</v>
      </c>
      <c r="GJ15" s="184"/>
      <c r="GK15" s="184"/>
    </row>
    <row r="16" spans="1:193" s="71" customFormat="1" ht="12" hidden="1" customHeight="1" outlineLevel="1">
      <c r="A16" s="331">
        <v>11</v>
      </c>
      <c r="B16" s="454" t="s">
        <v>159</v>
      </c>
      <c r="C16" s="455" t="str">
        <f t="shared" si="151"/>
        <v>8AJ946-2449-Jab</v>
      </c>
      <c r="D16" s="456" t="s">
        <v>158</v>
      </c>
      <c r="E16" s="456" t="s">
        <v>694</v>
      </c>
      <c r="F16" s="178" t="s">
        <v>77</v>
      </c>
      <c r="G16" s="179" t="s">
        <v>8</v>
      </c>
      <c r="H16" s="179" t="s">
        <v>227</v>
      </c>
      <c r="I16" s="467" t="s">
        <v>122</v>
      </c>
      <c r="J16" s="408">
        <v>44564</v>
      </c>
      <c r="K16" s="408">
        <v>21784</v>
      </c>
      <c r="L16" s="408">
        <v>21026</v>
      </c>
      <c r="M16" s="408">
        <v>24585</v>
      </c>
      <c r="N16" s="408">
        <v>30000</v>
      </c>
      <c r="O16" s="408">
        <v>30000</v>
      </c>
      <c r="P16" s="408">
        <v>0</v>
      </c>
      <c r="Q16" s="408">
        <v>0</v>
      </c>
      <c r="R16" s="408">
        <v>0</v>
      </c>
      <c r="S16" s="408">
        <v>0</v>
      </c>
      <c r="T16" s="408">
        <v>0</v>
      </c>
      <c r="U16" s="408">
        <v>0</v>
      </c>
      <c r="V16" s="357">
        <f t="shared" si="152"/>
        <v>171959</v>
      </c>
      <c r="W16" s="65">
        <v>1</v>
      </c>
      <c r="X16" s="65"/>
      <c r="Y16" s="332" t="s">
        <v>437</v>
      </c>
      <c r="Z16" s="332"/>
      <c r="AA16" s="332">
        <v>4.2999999999999997E-2</v>
      </c>
      <c r="AB16" s="66">
        <v>2.0806633900499995E-2</v>
      </c>
      <c r="AC16" s="180">
        <f t="shared" si="58"/>
        <v>0.48387520698837205</v>
      </c>
      <c r="AD16" s="181">
        <f t="shared" si="59"/>
        <v>4.2354999999999997E-2</v>
      </c>
      <c r="AE16" s="181">
        <f t="shared" si="59"/>
        <v>4.2354999999999997E-2</v>
      </c>
      <c r="AF16" s="181">
        <f t="shared" si="59"/>
        <v>4.2354999999999997E-2</v>
      </c>
      <c r="AG16" s="181">
        <f t="shared" si="60"/>
        <v>4.1709999999999997E-2</v>
      </c>
      <c r="AH16" s="181">
        <f t="shared" si="60"/>
        <v>4.1709999999999997E-2</v>
      </c>
      <c r="AI16" s="181">
        <f t="shared" si="60"/>
        <v>4.1709999999999997E-2</v>
      </c>
      <c r="AJ16" s="181">
        <f t="shared" si="61"/>
        <v>4.1064999999999997E-2</v>
      </c>
      <c r="AK16" s="181">
        <f t="shared" si="61"/>
        <v>4.1064999999999997E-2</v>
      </c>
      <c r="AL16" s="181">
        <f t="shared" si="61"/>
        <v>4.1064999999999997E-2</v>
      </c>
      <c r="AM16" s="181">
        <f t="shared" si="62"/>
        <v>3.9774999999999998E-2</v>
      </c>
      <c r="AN16" s="181">
        <f t="shared" si="62"/>
        <v>3.9774999999999998E-2</v>
      </c>
      <c r="AO16" s="181">
        <f t="shared" si="62"/>
        <v>3.9774999999999998E-2</v>
      </c>
      <c r="AP16" s="182"/>
      <c r="AQ16" s="480">
        <v>0.98499999999999999</v>
      </c>
      <c r="AR16" s="480">
        <v>0.97</v>
      </c>
      <c r="AS16" s="480">
        <v>0.95499999999999996</v>
      </c>
      <c r="AT16" s="480">
        <v>0.92500000000000004</v>
      </c>
      <c r="AU16" s="184"/>
      <c r="AV16" s="181">
        <f t="shared" si="63"/>
        <v>2.0806633900499995E-2</v>
      </c>
      <c r="AW16" s="181">
        <f t="shared" si="64"/>
        <v>2.0806633900499995E-2</v>
      </c>
      <c r="AX16" s="181">
        <f t="shared" si="64"/>
        <v>2.0806633900499995E-2</v>
      </c>
      <c r="AY16" s="181">
        <f t="shared" si="65"/>
        <v>2.0598567561494995E-2</v>
      </c>
      <c r="AZ16" s="181">
        <f t="shared" si="65"/>
        <v>2.0598567561494995E-2</v>
      </c>
      <c r="BA16" s="181">
        <f t="shared" si="65"/>
        <v>2.0598567561494995E-2</v>
      </c>
      <c r="BB16" s="181">
        <f t="shared" si="66"/>
        <v>2.0390501222489994E-2</v>
      </c>
      <c r="BC16" s="181">
        <f t="shared" si="66"/>
        <v>2.0390501222489994E-2</v>
      </c>
      <c r="BD16" s="181">
        <f t="shared" si="66"/>
        <v>2.0390501222489994E-2</v>
      </c>
      <c r="BE16" s="181">
        <f t="shared" si="67"/>
        <v>2.0182434883484996E-2</v>
      </c>
      <c r="BF16" s="181">
        <f t="shared" si="67"/>
        <v>2.0182434883484996E-2</v>
      </c>
      <c r="BG16" s="181">
        <f t="shared" si="67"/>
        <v>2.0182434883484996E-2</v>
      </c>
      <c r="BH16" s="183"/>
      <c r="BI16" s="185">
        <v>1</v>
      </c>
      <c r="BJ16" s="185">
        <v>0.99</v>
      </c>
      <c r="BK16" s="185">
        <v>0.98</v>
      </c>
      <c r="BL16" s="185">
        <v>0.97</v>
      </c>
      <c r="BM16" s="183"/>
      <c r="BN16" s="186">
        <f t="shared" si="68"/>
        <v>0</v>
      </c>
      <c r="BO16" s="189"/>
      <c r="BP16" s="189"/>
      <c r="BQ16" s="189"/>
      <c r="BR16" s="189"/>
      <c r="BS16" s="189"/>
      <c r="BT16" s="189"/>
      <c r="BU16" s="189"/>
      <c r="BV16" s="189"/>
      <c r="BW16" s="189"/>
      <c r="BX16" s="189"/>
      <c r="BY16" s="189"/>
      <c r="BZ16" s="189"/>
      <c r="CA16" s="184"/>
      <c r="CB16" s="189">
        <f t="shared" si="153"/>
        <v>1</v>
      </c>
      <c r="CC16" s="189">
        <f t="shared" si="154"/>
        <v>1</v>
      </c>
      <c r="CD16" s="189">
        <f t="shared" si="155"/>
        <v>1</v>
      </c>
      <c r="CE16" s="189">
        <f t="shared" si="156"/>
        <v>1</v>
      </c>
      <c r="CF16" s="189">
        <f t="shared" si="157"/>
        <v>1</v>
      </c>
      <c r="CG16" s="189">
        <f t="shared" si="158"/>
        <v>1</v>
      </c>
      <c r="CH16" s="189">
        <f t="shared" si="159"/>
        <v>1</v>
      </c>
      <c r="CI16" s="189">
        <f t="shared" si="160"/>
        <v>1</v>
      </c>
      <c r="CJ16" s="189">
        <f t="shared" si="161"/>
        <v>1</v>
      </c>
      <c r="CK16" s="189">
        <f t="shared" si="162"/>
        <v>1</v>
      </c>
      <c r="CL16" s="189">
        <f t="shared" si="163"/>
        <v>1</v>
      </c>
      <c r="CM16" s="189">
        <f t="shared" si="164"/>
        <v>1</v>
      </c>
      <c r="CN16" s="184"/>
      <c r="CO16" s="189"/>
      <c r="CP16" s="189"/>
      <c r="CQ16" s="189"/>
      <c r="CR16" s="189"/>
      <c r="CS16" s="189"/>
      <c r="CT16" s="189"/>
      <c r="CU16" s="189"/>
      <c r="CV16" s="189"/>
      <c r="CW16" s="189"/>
      <c r="CX16" s="189"/>
      <c r="CY16" s="189"/>
      <c r="CZ16" s="189"/>
      <c r="DA16" s="184"/>
      <c r="DB16" s="190">
        <f t="shared" si="71"/>
        <v>268.83751887195558</v>
      </c>
      <c r="DC16" s="190">
        <f t="shared" si="72"/>
        <v>131.41451645064805</v>
      </c>
      <c r="DD16" s="190">
        <f t="shared" si="73"/>
        <v>126.841793191853</v>
      </c>
      <c r="DE16" s="190">
        <f t="shared" si="74"/>
        <v>146.05331861558182</v>
      </c>
      <c r="DF16" s="190">
        <f t="shared" si="75"/>
        <v>178.2224754308503</v>
      </c>
      <c r="DG16" s="190">
        <f t="shared" si="76"/>
        <v>178.2224754308503</v>
      </c>
      <c r="DH16" s="190">
        <f t="shared" si="77"/>
        <v>0</v>
      </c>
      <c r="DI16" s="190">
        <f t="shared" si="78"/>
        <v>0</v>
      </c>
      <c r="DJ16" s="190">
        <f t="shared" si="79"/>
        <v>0</v>
      </c>
      <c r="DK16" s="190">
        <f t="shared" si="80"/>
        <v>0</v>
      </c>
      <c r="DL16" s="190">
        <f t="shared" si="81"/>
        <v>0</v>
      </c>
      <c r="DM16" s="190">
        <f t="shared" si="82"/>
        <v>0</v>
      </c>
      <c r="DN16" s="190">
        <f t="shared" si="165"/>
        <v>1029.5920979917391</v>
      </c>
      <c r="DO16" s="184" t="s">
        <v>579</v>
      </c>
      <c r="DP16" s="190">
        <f t="shared" si="84"/>
        <v>132.06478181767295</v>
      </c>
      <c r="DQ16" s="190">
        <f t="shared" si="85"/>
        <v>64.556574973435687</v>
      </c>
      <c r="DR16" s="190">
        <f t="shared" si="86"/>
        <v>62.310252726379851</v>
      </c>
      <c r="DS16" s="190">
        <f t="shared" si="87"/>
        <v>72.128725751225531</v>
      </c>
      <c r="DT16" s="190">
        <f t="shared" si="88"/>
        <v>88.015528677517423</v>
      </c>
      <c r="DU16" s="190">
        <f t="shared" si="89"/>
        <v>88.015528677517423</v>
      </c>
      <c r="DV16" s="190">
        <f t="shared" si="90"/>
        <v>0</v>
      </c>
      <c r="DW16" s="190">
        <f t="shared" si="91"/>
        <v>0</v>
      </c>
      <c r="DX16" s="190">
        <f t="shared" si="92"/>
        <v>0</v>
      </c>
      <c r="DY16" s="190">
        <f t="shared" si="93"/>
        <v>0</v>
      </c>
      <c r="DZ16" s="190">
        <f t="shared" si="94"/>
        <v>0</v>
      </c>
      <c r="EA16" s="190">
        <f t="shared" si="95"/>
        <v>0</v>
      </c>
      <c r="EB16" s="190">
        <f t="shared" si="166"/>
        <v>507.09139262374885</v>
      </c>
      <c r="EC16" s="191">
        <f t="shared" si="51"/>
        <v>0.4925167875830157</v>
      </c>
      <c r="ED16" s="54"/>
      <c r="EE16" s="190">
        <f t="shared" si="97"/>
        <v>4.2354999999999997E-2</v>
      </c>
      <c r="EF16" s="190">
        <f t="shared" si="98"/>
        <v>4.2354999999999997E-2</v>
      </c>
      <c r="EG16" s="190">
        <f t="shared" si="99"/>
        <v>4.2354999999999997E-2</v>
      </c>
      <c r="EH16" s="190">
        <f t="shared" si="100"/>
        <v>4.1709999999999997E-2</v>
      </c>
      <c r="EI16" s="190">
        <f t="shared" si="101"/>
        <v>4.1709999999999997E-2</v>
      </c>
      <c r="EJ16" s="190">
        <f t="shared" si="102"/>
        <v>4.1709999999999997E-2</v>
      </c>
      <c r="EK16" s="190">
        <f t="shared" si="103"/>
        <v>4.1064999999999997E-2</v>
      </c>
      <c r="EL16" s="190">
        <f t="shared" si="104"/>
        <v>4.1064999999999997E-2</v>
      </c>
      <c r="EM16" s="190">
        <f t="shared" si="105"/>
        <v>4.1064999999999997E-2</v>
      </c>
      <c r="EN16" s="190">
        <f t="shared" si="106"/>
        <v>3.9774999999999998E-2</v>
      </c>
      <c r="EO16" s="190">
        <f t="shared" si="107"/>
        <v>3.9774999999999998E-2</v>
      </c>
      <c r="EP16" s="190">
        <f t="shared" si="108"/>
        <v>3.9774999999999998E-2</v>
      </c>
      <c r="EQ16" s="190">
        <f t="shared" si="167"/>
        <v>0.49471500000000002</v>
      </c>
      <c r="ER16" s="184"/>
      <c r="ES16" s="190">
        <f t="shared" si="110"/>
        <v>2.0806633900499995E-2</v>
      </c>
      <c r="ET16" s="190">
        <f t="shared" si="111"/>
        <v>2.0806633900499995E-2</v>
      </c>
      <c r="EU16" s="190">
        <f t="shared" si="112"/>
        <v>2.0806633900499995E-2</v>
      </c>
      <c r="EV16" s="190">
        <f t="shared" si="113"/>
        <v>2.0598567561494995E-2</v>
      </c>
      <c r="EW16" s="190">
        <f t="shared" si="114"/>
        <v>2.0598567561494995E-2</v>
      </c>
      <c r="EX16" s="190">
        <f t="shared" si="115"/>
        <v>2.0598567561494995E-2</v>
      </c>
      <c r="EY16" s="190">
        <f t="shared" si="116"/>
        <v>2.0390501222489994E-2</v>
      </c>
      <c r="EZ16" s="190">
        <f t="shared" si="117"/>
        <v>2.0390501222489994E-2</v>
      </c>
      <c r="FA16" s="190">
        <f t="shared" si="118"/>
        <v>2.0390501222489994E-2</v>
      </c>
      <c r="FB16" s="190">
        <f t="shared" si="119"/>
        <v>2.0182434883484996E-2</v>
      </c>
      <c r="FC16" s="190">
        <f t="shared" si="120"/>
        <v>2.0182434883484996E-2</v>
      </c>
      <c r="FD16" s="190">
        <f t="shared" si="121"/>
        <v>2.0182434883484996E-2</v>
      </c>
      <c r="FE16" s="190">
        <f t="shared" si="168"/>
        <v>0.24593441270391</v>
      </c>
      <c r="FF16" s="191">
        <f t="shared" si="169"/>
        <v>0.49712341995676296</v>
      </c>
      <c r="FG16" s="54"/>
      <c r="FH16" s="190">
        <f t="shared" si="124"/>
        <v>0</v>
      </c>
      <c r="FI16" s="190">
        <f t="shared" si="125"/>
        <v>0</v>
      </c>
      <c r="FJ16" s="190">
        <f t="shared" si="126"/>
        <v>0</v>
      </c>
      <c r="FK16" s="190">
        <f t="shared" si="127"/>
        <v>0</v>
      </c>
      <c r="FL16" s="190">
        <f t="shared" si="128"/>
        <v>0</v>
      </c>
      <c r="FM16" s="190">
        <f t="shared" si="129"/>
        <v>0</v>
      </c>
      <c r="FN16" s="190">
        <f t="shared" si="130"/>
        <v>0</v>
      </c>
      <c r="FO16" s="190">
        <f t="shared" si="131"/>
        <v>0</v>
      </c>
      <c r="FP16" s="190">
        <f t="shared" si="132"/>
        <v>0</v>
      </c>
      <c r="FQ16" s="190">
        <f t="shared" si="133"/>
        <v>0</v>
      </c>
      <c r="FR16" s="190">
        <f t="shared" si="134"/>
        <v>0</v>
      </c>
      <c r="FS16" s="190">
        <f t="shared" si="135"/>
        <v>0</v>
      </c>
      <c r="FT16" s="190">
        <f t="shared" si="170"/>
        <v>0</v>
      </c>
      <c r="FU16" s="184"/>
      <c r="FV16" s="190">
        <f t="shared" si="137"/>
        <v>0</v>
      </c>
      <c r="FW16" s="190">
        <f t="shared" si="138"/>
        <v>0</v>
      </c>
      <c r="FX16" s="190">
        <f t="shared" si="139"/>
        <v>0</v>
      </c>
      <c r="FY16" s="190">
        <f t="shared" si="140"/>
        <v>0</v>
      </c>
      <c r="FZ16" s="190">
        <f t="shared" si="141"/>
        <v>0</v>
      </c>
      <c r="GA16" s="190">
        <f t="shared" si="142"/>
        <v>0</v>
      </c>
      <c r="GB16" s="190">
        <f t="shared" si="143"/>
        <v>0</v>
      </c>
      <c r="GC16" s="190">
        <f t="shared" si="144"/>
        <v>0</v>
      </c>
      <c r="GD16" s="190">
        <f t="shared" si="145"/>
        <v>0</v>
      </c>
      <c r="GE16" s="190">
        <f t="shared" si="146"/>
        <v>0</v>
      </c>
      <c r="GF16" s="190">
        <f t="shared" si="147"/>
        <v>0</v>
      </c>
      <c r="GG16" s="190">
        <f t="shared" si="148"/>
        <v>0</v>
      </c>
      <c r="GH16" s="190">
        <f t="shared" si="171"/>
        <v>0</v>
      </c>
      <c r="GI16" s="191">
        <f t="shared" si="172"/>
        <v>0</v>
      </c>
      <c r="GJ16" s="184"/>
      <c r="GK16" s="184"/>
    </row>
    <row r="17" spans="1:193" s="71" customFormat="1" ht="12" hidden="1" customHeight="1" outlineLevel="1">
      <c r="A17" s="331">
        <v>12</v>
      </c>
      <c r="B17" s="454" t="s">
        <v>228</v>
      </c>
      <c r="C17" s="455" t="str">
        <f t="shared" ref="C17:C28" si="173">B17</f>
        <v>8DCADH99002AP</v>
      </c>
      <c r="D17" s="456" t="s">
        <v>229</v>
      </c>
      <c r="E17" s="456" t="s">
        <v>696</v>
      </c>
      <c r="F17" s="178" t="s">
        <v>339</v>
      </c>
      <c r="G17" s="179" t="s">
        <v>8</v>
      </c>
      <c r="H17" s="179" t="s">
        <v>143</v>
      </c>
      <c r="I17" s="467" t="s">
        <v>122</v>
      </c>
      <c r="J17" s="408">
        <v>260000</v>
      </c>
      <c r="K17" s="408">
        <v>305000</v>
      </c>
      <c r="L17" s="408">
        <v>358000</v>
      </c>
      <c r="M17" s="408">
        <v>176000</v>
      </c>
      <c r="N17" s="408">
        <v>250000</v>
      </c>
      <c r="O17" s="408">
        <v>500000</v>
      </c>
      <c r="P17" s="408">
        <v>500000</v>
      </c>
      <c r="Q17" s="408">
        <v>500000</v>
      </c>
      <c r="R17" s="408">
        <v>500000</v>
      </c>
      <c r="S17" s="437">
        <v>200000</v>
      </c>
      <c r="T17" s="437">
        <v>200000</v>
      </c>
      <c r="U17" s="437">
        <v>200000</v>
      </c>
      <c r="V17" s="357">
        <f t="shared" ref="V17:V28" si="174">SUM(J17:U17)</f>
        <v>3949000</v>
      </c>
      <c r="W17" s="65">
        <v>1</v>
      </c>
      <c r="X17" s="65"/>
      <c r="Y17" s="332" t="s">
        <v>437</v>
      </c>
      <c r="Z17" s="332"/>
      <c r="AA17" s="332">
        <v>0.75529999999999997</v>
      </c>
      <c r="AB17" s="66">
        <v>0.357735031506</v>
      </c>
      <c r="AC17" s="180">
        <f t="shared" si="58"/>
        <v>0.47363303522573813</v>
      </c>
      <c r="AD17" s="181">
        <f t="shared" si="59"/>
        <v>0.74397049999999998</v>
      </c>
      <c r="AE17" s="181">
        <f t="shared" si="59"/>
        <v>0.74397049999999998</v>
      </c>
      <c r="AF17" s="181">
        <f t="shared" si="59"/>
        <v>0.74397049999999998</v>
      </c>
      <c r="AG17" s="181">
        <f t="shared" si="60"/>
        <v>0.73264099999999999</v>
      </c>
      <c r="AH17" s="181">
        <f t="shared" si="60"/>
        <v>0.73264099999999999</v>
      </c>
      <c r="AI17" s="181">
        <f t="shared" si="60"/>
        <v>0.73264099999999999</v>
      </c>
      <c r="AJ17" s="181">
        <f t="shared" si="61"/>
        <v>0.72131149999999999</v>
      </c>
      <c r="AK17" s="181">
        <f t="shared" si="61"/>
        <v>0.72131149999999999</v>
      </c>
      <c r="AL17" s="181">
        <f t="shared" si="61"/>
        <v>0.72131149999999999</v>
      </c>
      <c r="AM17" s="181">
        <f t="shared" si="62"/>
        <v>0.69865250000000001</v>
      </c>
      <c r="AN17" s="181">
        <f t="shared" si="62"/>
        <v>0.69865250000000001</v>
      </c>
      <c r="AO17" s="181">
        <f t="shared" si="62"/>
        <v>0.69865250000000001</v>
      </c>
      <c r="AP17" s="182"/>
      <c r="AQ17" s="480">
        <v>0.98499999999999999</v>
      </c>
      <c r="AR17" s="480">
        <v>0.97</v>
      </c>
      <c r="AS17" s="480">
        <v>0.95499999999999996</v>
      </c>
      <c r="AT17" s="480">
        <v>0.92500000000000004</v>
      </c>
      <c r="AU17" s="184"/>
      <c r="AV17" s="181">
        <f t="shared" si="63"/>
        <v>0.357735031506</v>
      </c>
      <c r="AW17" s="181">
        <f t="shared" si="64"/>
        <v>0.357735031506</v>
      </c>
      <c r="AX17" s="181">
        <f t="shared" si="64"/>
        <v>0.357735031506</v>
      </c>
      <c r="AY17" s="181">
        <f t="shared" si="65"/>
        <v>0.35415768119093999</v>
      </c>
      <c r="AZ17" s="181">
        <f t="shared" si="65"/>
        <v>0.35415768119093999</v>
      </c>
      <c r="BA17" s="181">
        <f t="shared" si="65"/>
        <v>0.35415768119093999</v>
      </c>
      <c r="BB17" s="181">
        <f t="shared" si="66"/>
        <v>0.35058033087587998</v>
      </c>
      <c r="BC17" s="181">
        <f t="shared" si="66"/>
        <v>0.35058033087587998</v>
      </c>
      <c r="BD17" s="181">
        <f t="shared" si="66"/>
        <v>0.35058033087587998</v>
      </c>
      <c r="BE17" s="181">
        <f t="shared" si="67"/>
        <v>0.34700298056082002</v>
      </c>
      <c r="BF17" s="181">
        <f t="shared" si="67"/>
        <v>0.34700298056082002</v>
      </c>
      <c r="BG17" s="181">
        <f t="shared" si="67"/>
        <v>0.34700298056082002</v>
      </c>
      <c r="BH17" s="183"/>
      <c r="BI17" s="185">
        <v>1</v>
      </c>
      <c r="BJ17" s="185">
        <v>0.99</v>
      </c>
      <c r="BK17" s="185">
        <v>0.98</v>
      </c>
      <c r="BL17" s="185">
        <v>0.97</v>
      </c>
      <c r="BM17" s="183"/>
      <c r="BN17" s="186">
        <f t="shared" si="68"/>
        <v>0</v>
      </c>
      <c r="BO17" s="189"/>
      <c r="BP17" s="189"/>
      <c r="BQ17" s="189"/>
      <c r="BR17" s="189"/>
      <c r="BS17" s="189"/>
      <c r="BT17" s="189"/>
      <c r="BU17" s="189"/>
      <c r="BV17" s="189"/>
      <c r="BW17" s="189"/>
      <c r="BX17" s="189"/>
      <c r="BY17" s="189"/>
      <c r="BZ17" s="189"/>
      <c r="CA17" s="184"/>
      <c r="CB17" s="189">
        <f t="shared" ref="CB17:CB28" si="175">$W17-BO17</f>
        <v>1</v>
      </c>
      <c r="CC17" s="189">
        <f t="shared" ref="CC17:CC28" si="176">$W17-BP17</f>
        <v>1</v>
      </c>
      <c r="CD17" s="189">
        <f t="shared" ref="CD17:CD28" si="177">$W17-BQ17</f>
        <v>1</v>
      </c>
      <c r="CE17" s="189">
        <f t="shared" ref="CE17:CE28" si="178">$W17-BR17</f>
        <v>1</v>
      </c>
      <c r="CF17" s="189">
        <f t="shared" ref="CF17:CF28" si="179">$W17-BS17</f>
        <v>1</v>
      </c>
      <c r="CG17" s="189">
        <f t="shared" ref="CG17:CG28" si="180">$W17-BT17</f>
        <v>1</v>
      </c>
      <c r="CH17" s="189">
        <f t="shared" ref="CH17:CH28" si="181">$W17-BU17</f>
        <v>1</v>
      </c>
      <c r="CI17" s="189">
        <f t="shared" ref="CI17:CI28" si="182">$W17-BV17</f>
        <v>1</v>
      </c>
      <c r="CJ17" s="189">
        <f t="shared" ref="CJ17:CJ28" si="183">$W17-BW17</f>
        <v>1</v>
      </c>
      <c r="CK17" s="189">
        <f t="shared" ref="CK17:CK28" si="184">$W17-BX17</f>
        <v>1</v>
      </c>
      <c r="CL17" s="189">
        <f t="shared" ref="CL17:CL28" si="185">$W17-BY17</f>
        <v>1</v>
      </c>
      <c r="CM17" s="189">
        <f t="shared" ref="CM17:CM28" si="186">$W17-BZ17</f>
        <v>1</v>
      </c>
      <c r="CN17" s="184"/>
      <c r="CO17" s="189"/>
      <c r="CP17" s="189"/>
      <c r="CQ17" s="189"/>
      <c r="CR17" s="189"/>
      <c r="CS17" s="189"/>
      <c r="CT17" s="189"/>
      <c r="CU17" s="189"/>
      <c r="CV17" s="189"/>
      <c r="CW17" s="189"/>
      <c r="CX17" s="189"/>
      <c r="CY17" s="189"/>
      <c r="CZ17" s="189"/>
      <c r="DA17" s="184"/>
      <c r="DB17" s="190">
        <f t="shared" si="71"/>
        <v>27550.538384845462</v>
      </c>
      <c r="DC17" s="190">
        <f t="shared" si="72"/>
        <v>32318.900797607181</v>
      </c>
      <c r="DD17" s="190">
        <f t="shared" si="73"/>
        <v>37934.972083748755</v>
      </c>
      <c r="DE17" s="190">
        <f t="shared" si="74"/>
        <v>18365.591226321038</v>
      </c>
      <c r="DF17" s="190">
        <f t="shared" si="75"/>
        <v>26087.487537387839</v>
      </c>
      <c r="DG17" s="190">
        <f t="shared" si="76"/>
        <v>52174.975074775677</v>
      </c>
      <c r="DH17" s="190">
        <f t="shared" si="77"/>
        <v>51368.14556331007</v>
      </c>
      <c r="DI17" s="190">
        <f t="shared" si="78"/>
        <v>51368.14556331007</v>
      </c>
      <c r="DJ17" s="190">
        <f t="shared" si="79"/>
        <v>51368.14556331007</v>
      </c>
      <c r="DK17" s="190">
        <f t="shared" si="80"/>
        <v>19901.794616151547</v>
      </c>
      <c r="DL17" s="190">
        <f t="shared" si="81"/>
        <v>19901.794616151547</v>
      </c>
      <c r="DM17" s="190">
        <f t="shared" si="82"/>
        <v>19901.794616151547</v>
      </c>
      <c r="DN17" s="190">
        <f t="shared" ref="DN17:DN28" si="187">SUM(DB17:DM17)</f>
        <v>408242.28564307076</v>
      </c>
      <c r="DO17" s="184" t="s">
        <v>579</v>
      </c>
      <c r="DP17" s="190">
        <f t="shared" si="84"/>
        <v>13247.55849473864</v>
      </c>
      <c r="DQ17" s="190">
        <f t="shared" si="85"/>
        <v>15540.405157289561</v>
      </c>
      <c r="DR17" s="190">
        <f t="shared" si="86"/>
        <v>18240.869004293974</v>
      </c>
      <c r="DS17" s="190">
        <f t="shared" si="87"/>
        <v>8877.9022773971574</v>
      </c>
      <c r="DT17" s="190">
        <f t="shared" si="88"/>
        <v>12610.656644030052</v>
      </c>
      <c r="DU17" s="190">
        <f t="shared" si="89"/>
        <v>25221.313288060104</v>
      </c>
      <c r="DV17" s="190">
        <f t="shared" si="90"/>
        <v>24966.552547776668</v>
      </c>
      <c r="DW17" s="190">
        <f t="shared" si="91"/>
        <v>24966.552547776668</v>
      </c>
      <c r="DX17" s="190">
        <f t="shared" si="92"/>
        <v>24966.552547776668</v>
      </c>
      <c r="DY17" s="190">
        <f t="shared" si="93"/>
        <v>9884.7167229972947</v>
      </c>
      <c r="DZ17" s="190">
        <f t="shared" si="94"/>
        <v>9884.7167229972947</v>
      </c>
      <c r="EA17" s="190">
        <f t="shared" si="95"/>
        <v>9884.7167229972947</v>
      </c>
      <c r="EB17" s="190">
        <f t="shared" ref="EB17:EB28" si="188">SUM(DP17:EA17)</f>
        <v>198292.51267813134</v>
      </c>
      <c r="EC17" s="191">
        <f t="shared" ref="EC17:EC27" si="189">IFERROR(EB17/DN17,0)</f>
        <v>0.48572262024688923</v>
      </c>
      <c r="ED17" s="54"/>
      <c r="EE17" s="190">
        <f t="shared" ref="EE17:EE28" si="190">AD17*CB17</f>
        <v>0.74397049999999998</v>
      </c>
      <c r="EF17" s="190">
        <f t="shared" ref="EF17:EF28" si="191">AE17*CC17</f>
        <v>0.74397049999999998</v>
      </c>
      <c r="EG17" s="190">
        <f t="shared" ref="EG17:EG28" si="192">AF17*CD17</f>
        <v>0.74397049999999998</v>
      </c>
      <c r="EH17" s="190">
        <f t="shared" ref="EH17:EH28" si="193">AG17*CE17</f>
        <v>0.73264099999999999</v>
      </c>
      <c r="EI17" s="190">
        <f t="shared" ref="EI17:EI28" si="194">AH17*CF17</f>
        <v>0.73264099999999999</v>
      </c>
      <c r="EJ17" s="190">
        <f t="shared" ref="EJ17:EJ28" si="195">AI17*CG17</f>
        <v>0.73264099999999999</v>
      </c>
      <c r="EK17" s="190">
        <f t="shared" ref="EK17:EK28" si="196">AJ17*CH17</f>
        <v>0.72131149999999999</v>
      </c>
      <c r="EL17" s="190">
        <f t="shared" ref="EL17:EL28" si="197">AK17*CI17</f>
        <v>0.72131149999999999</v>
      </c>
      <c r="EM17" s="190">
        <f t="shared" ref="EM17:EM28" si="198">AL17*CJ17</f>
        <v>0.72131149999999999</v>
      </c>
      <c r="EN17" s="190">
        <f t="shared" ref="EN17:EN28" si="199">AM17*CK17</f>
        <v>0.69865250000000001</v>
      </c>
      <c r="EO17" s="190">
        <f t="shared" ref="EO17:EO28" si="200">AN17*CL17</f>
        <v>0.69865250000000001</v>
      </c>
      <c r="EP17" s="190">
        <f t="shared" ref="EP17:EP28" si="201">AO17*CM17</f>
        <v>0.69865250000000001</v>
      </c>
      <c r="EQ17" s="190">
        <f t="shared" ref="EQ17:EQ28" si="202">SUM(EE17:EP17)</f>
        <v>8.689726499999999</v>
      </c>
      <c r="ER17" s="184"/>
      <c r="ES17" s="190">
        <f t="shared" ref="ES17:ES28" si="203">AV17*CB17</f>
        <v>0.357735031506</v>
      </c>
      <c r="ET17" s="190">
        <f t="shared" ref="ET17:ET28" si="204">AW17*CC17</f>
        <v>0.357735031506</v>
      </c>
      <c r="EU17" s="190">
        <f t="shared" ref="EU17:EU28" si="205">AX17*CD17</f>
        <v>0.357735031506</v>
      </c>
      <c r="EV17" s="190">
        <f t="shared" ref="EV17:EV28" si="206">AY17*CE17</f>
        <v>0.35415768119093999</v>
      </c>
      <c r="EW17" s="190">
        <f t="shared" ref="EW17:EW28" si="207">AZ17*CF17</f>
        <v>0.35415768119093999</v>
      </c>
      <c r="EX17" s="190">
        <f t="shared" ref="EX17:EX28" si="208">BA17*CG17</f>
        <v>0.35415768119093999</v>
      </c>
      <c r="EY17" s="190">
        <f t="shared" ref="EY17:EY28" si="209">BB17*CH17</f>
        <v>0.35058033087587998</v>
      </c>
      <c r="EZ17" s="190">
        <f t="shared" ref="EZ17:EZ28" si="210">BC17*CI17</f>
        <v>0.35058033087587998</v>
      </c>
      <c r="FA17" s="190">
        <f t="shared" ref="FA17:FA28" si="211">BD17*CJ17</f>
        <v>0.35058033087587998</v>
      </c>
      <c r="FB17" s="190">
        <f t="shared" ref="FB17:FB28" si="212">BE17*CK17</f>
        <v>0.34700298056082002</v>
      </c>
      <c r="FC17" s="190">
        <f t="shared" ref="FC17:FC28" si="213">BF17*CL17</f>
        <v>0.34700298056082002</v>
      </c>
      <c r="FD17" s="190">
        <f t="shared" ref="FD17:FD28" si="214">BG17*CM17</f>
        <v>0.34700298056082002</v>
      </c>
      <c r="FE17" s="190">
        <f t="shared" ref="FE17:FE28" si="215">SUM(ES17:FD17)</f>
        <v>4.22842807240092</v>
      </c>
      <c r="FF17" s="191">
        <f t="shared" ref="FF17:FF28" si="216">IFERROR(FE17/EQ17,0)</f>
        <v>0.48660082367390051</v>
      </c>
      <c r="FG17" s="54"/>
      <c r="FH17" s="190">
        <f t="shared" ref="FH17:FH28" si="217">AD17*CO17</f>
        <v>0</v>
      </c>
      <c r="FI17" s="190">
        <f t="shared" ref="FI17:FI28" si="218">AE17*CP17</f>
        <v>0</v>
      </c>
      <c r="FJ17" s="190">
        <f t="shared" ref="FJ17:FJ28" si="219">AF17*CQ17</f>
        <v>0</v>
      </c>
      <c r="FK17" s="190">
        <f t="shared" ref="FK17:FK28" si="220">AG17*CR17</f>
        <v>0</v>
      </c>
      <c r="FL17" s="190">
        <f t="shared" ref="FL17:FL28" si="221">AH17*CS17</f>
        <v>0</v>
      </c>
      <c r="FM17" s="190">
        <f t="shared" ref="FM17:FM28" si="222">AI17*CT17</f>
        <v>0</v>
      </c>
      <c r="FN17" s="190">
        <f t="shared" ref="FN17:FN28" si="223">AJ17*CU17</f>
        <v>0</v>
      </c>
      <c r="FO17" s="190">
        <f t="shared" ref="FO17:FO28" si="224">AK17*CV17</f>
        <v>0</v>
      </c>
      <c r="FP17" s="190">
        <f t="shared" ref="FP17:FP28" si="225">AL17*CW17</f>
        <v>0</v>
      </c>
      <c r="FQ17" s="190">
        <f t="shared" ref="FQ17:FQ28" si="226">AM17*CX17</f>
        <v>0</v>
      </c>
      <c r="FR17" s="190">
        <f t="shared" ref="FR17:FR28" si="227">AN17*CY17</f>
        <v>0</v>
      </c>
      <c r="FS17" s="190">
        <f t="shared" ref="FS17:FS28" si="228">AO17*CZ17</f>
        <v>0</v>
      </c>
      <c r="FT17" s="190">
        <f t="shared" ref="FT17:FT28" si="229">SUM(FH17:FS17)</f>
        <v>0</v>
      </c>
      <c r="FU17" s="184"/>
      <c r="FV17" s="190">
        <f t="shared" ref="FV17:FV28" si="230">AV17*CO17</f>
        <v>0</v>
      </c>
      <c r="FW17" s="190">
        <f t="shared" ref="FW17:FW28" si="231">AW17*CP17</f>
        <v>0</v>
      </c>
      <c r="FX17" s="190">
        <f t="shared" ref="FX17:FX28" si="232">AX17*CQ17</f>
        <v>0</v>
      </c>
      <c r="FY17" s="190">
        <f t="shared" ref="FY17:FY28" si="233">AY17*CR17</f>
        <v>0</v>
      </c>
      <c r="FZ17" s="190">
        <f t="shared" ref="FZ17:FZ28" si="234">AZ17*CS17</f>
        <v>0</v>
      </c>
      <c r="GA17" s="190">
        <f t="shared" ref="GA17:GA28" si="235">BA17*CT17</f>
        <v>0</v>
      </c>
      <c r="GB17" s="190">
        <f t="shared" ref="GB17:GB28" si="236">BB17*CU17</f>
        <v>0</v>
      </c>
      <c r="GC17" s="190">
        <f t="shared" ref="GC17:GC28" si="237">BC17*CV17</f>
        <v>0</v>
      </c>
      <c r="GD17" s="190">
        <f t="shared" ref="GD17:GD28" si="238">BD17*CW17</f>
        <v>0</v>
      </c>
      <c r="GE17" s="190">
        <f t="shared" ref="GE17:GE28" si="239">BE17*CX17</f>
        <v>0</v>
      </c>
      <c r="GF17" s="190">
        <f t="shared" ref="GF17:GF28" si="240">BF17*CY17</f>
        <v>0</v>
      </c>
      <c r="GG17" s="190">
        <f t="shared" ref="GG17:GG28" si="241">BG17*CZ17</f>
        <v>0</v>
      </c>
      <c r="GH17" s="190">
        <f t="shared" ref="GH17:GH28" si="242">SUM(FV17:GG17)</f>
        <v>0</v>
      </c>
      <c r="GI17" s="191">
        <f t="shared" ref="GI17:GI28" si="243">IFERROR(GH17/FT17,0)</f>
        <v>0</v>
      </c>
      <c r="GJ17" s="184"/>
      <c r="GK17" s="184"/>
    </row>
    <row r="18" spans="1:193" s="71" customFormat="1" ht="12" customHeight="1" outlineLevel="1">
      <c r="A18" s="331">
        <v>13</v>
      </c>
      <c r="B18" s="454" t="s">
        <v>230</v>
      </c>
      <c r="C18" s="455" t="str">
        <f t="shared" si="173"/>
        <v>8DCPFM05022AP</v>
      </c>
      <c r="D18" s="456" t="s">
        <v>231</v>
      </c>
      <c r="E18" s="456" t="s">
        <v>696</v>
      </c>
      <c r="F18" s="354" t="s">
        <v>339</v>
      </c>
      <c r="G18" s="179" t="s">
        <v>8</v>
      </c>
      <c r="H18" s="179" t="s">
        <v>143</v>
      </c>
      <c r="I18" s="467" t="s">
        <v>75</v>
      </c>
      <c r="J18" s="408">
        <v>260000</v>
      </c>
      <c r="K18" s="408">
        <v>305000</v>
      </c>
      <c r="L18" s="408">
        <v>358000</v>
      </c>
      <c r="M18" s="408">
        <v>176000</v>
      </c>
      <c r="N18" s="408">
        <v>250000</v>
      </c>
      <c r="O18" s="408">
        <v>500000</v>
      </c>
      <c r="P18" s="408">
        <v>500000</v>
      </c>
      <c r="Q18" s="408">
        <v>500000</v>
      </c>
      <c r="R18" s="408">
        <v>500000</v>
      </c>
      <c r="S18" s="437">
        <v>200000</v>
      </c>
      <c r="T18" s="437">
        <v>200000</v>
      </c>
      <c r="U18" s="437">
        <v>200000</v>
      </c>
      <c r="V18" s="357">
        <f t="shared" si="174"/>
        <v>3949000</v>
      </c>
      <c r="W18" s="65">
        <v>1</v>
      </c>
      <c r="X18" s="65"/>
      <c r="Y18" s="332" t="s">
        <v>437</v>
      </c>
      <c r="Z18" s="332"/>
      <c r="AA18" s="332">
        <v>2.5600000000000001E-2</v>
      </c>
      <c r="AB18" s="66">
        <v>2.0309906924999995E-3</v>
      </c>
      <c r="AC18" s="180">
        <f t="shared" si="58"/>
        <v>7.9335573925781222E-2</v>
      </c>
      <c r="AD18" s="181">
        <f t="shared" si="59"/>
        <v>2.5216000000000002E-2</v>
      </c>
      <c r="AE18" s="181">
        <f t="shared" si="59"/>
        <v>2.5216000000000002E-2</v>
      </c>
      <c r="AF18" s="181">
        <f t="shared" si="59"/>
        <v>2.5216000000000002E-2</v>
      </c>
      <c r="AG18" s="181">
        <f t="shared" si="60"/>
        <v>2.4832E-2</v>
      </c>
      <c r="AH18" s="181">
        <f t="shared" si="60"/>
        <v>2.4832E-2</v>
      </c>
      <c r="AI18" s="181">
        <f t="shared" si="60"/>
        <v>2.4832E-2</v>
      </c>
      <c r="AJ18" s="181">
        <f t="shared" si="61"/>
        <v>2.4448000000000001E-2</v>
      </c>
      <c r="AK18" s="181">
        <f t="shared" si="61"/>
        <v>2.4448000000000001E-2</v>
      </c>
      <c r="AL18" s="181">
        <f t="shared" si="61"/>
        <v>2.4448000000000001E-2</v>
      </c>
      <c r="AM18" s="181">
        <f t="shared" si="62"/>
        <v>2.3680000000000003E-2</v>
      </c>
      <c r="AN18" s="181">
        <f t="shared" si="62"/>
        <v>2.3680000000000003E-2</v>
      </c>
      <c r="AO18" s="181">
        <f t="shared" si="62"/>
        <v>2.3680000000000003E-2</v>
      </c>
      <c r="AP18" s="182"/>
      <c r="AQ18" s="480">
        <v>0.98499999999999999</v>
      </c>
      <c r="AR18" s="480">
        <v>0.97</v>
      </c>
      <c r="AS18" s="480">
        <v>0.95499999999999996</v>
      </c>
      <c r="AT18" s="480">
        <v>0.92500000000000004</v>
      </c>
      <c r="AU18" s="184"/>
      <c r="AV18" s="181">
        <f t="shared" si="63"/>
        <v>2.0309906924999995E-3</v>
      </c>
      <c r="AW18" s="181">
        <f t="shared" si="64"/>
        <v>2.0309906924999995E-3</v>
      </c>
      <c r="AX18" s="181">
        <f t="shared" si="64"/>
        <v>2.0309906924999995E-3</v>
      </c>
      <c r="AY18" s="181">
        <f t="shared" si="65"/>
        <v>2.0106807855749995E-3</v>
      </c>
      <c r="AZ18" s="181">
        <f t="shared" si="65"/>
        <v>2.0106807855749995E-3</v>
      </c>
      <c r="BA18" s="181">
        <f t="shared" si="65"/>
        <v>2.0106807855749995E-3</v>
      </c>
      <c r="BB18" s="181">
        <f t="shared" si="66"/>
        <v>1.9903708786499995E-3</v>
      </c>
      <c r="BC18" s="181">
        <f t="shared" si="66"/>
        <v>1.9903708786499995E-3</v>
      </c>
      <c r="BD18" s="181">
        <f t="shared" si="66"/>
        <v>1.9903708786499995E-3</v>
      </c>
      <c r="BE18" s="181">
        <f t="shared" si="67"/>
        <v>1.9700609717249996E-3</v>
      </c>
      <c r="BF18" s="181">
        <f t="shared" si="67"/>
        <v>1.9700609717249996E-3</v>
      </c>
      <c r="BG18" s="181">
        <f t="shared" si="67"/>
        <v>1.9700609717249996E-3</v>
      </c>
      <c r="BH18" s="183"/>
      <c r="BI18" s="185">
        <v>1</v>
      </c>
      <c r="BJ18" s="185">
        <v>0.99</v>
      </c>
      <c r="BK18" s="185">
        <v>0.98</v>
      </c>
      <c r="BL18" s="185">
        <v>0.97</v>
      </c>
      <c r="BM18" s="183"/>
      <c r="BN18" s="186">
        <f t="shared" si="68"/>
        <v>0</v>
      </c>
      <c r="BO18" s="189">
        <f t="shared" ref="BO18:BZ18" si="244">100%*$W18</f>
        <v>1</v>
      </c>
      <c r="BP18" s="189">
        <f t="shared" si="244"/>
        <v>1</v>
      </c>
      <c r="BQ18" s="189">
        <f t="shared" si="244"/>
        <v>1</v>
      </c>
      <c r="BR18" s="189">
        <f t="shared" si="244"/>
        <v>1</v>
      </c>
      <c r="BS18" s="189">
        <f t="shared" si="244"/>
        <v>1</v>
      </c>
      <c r="BT18" s="189">
        <f t="shared" si="244"/>
        <v>1</v>
      </c>
      <c r="BU18" s="189">
        <f t="shared" si="244"/>
        <v>1</v>
      </c>
      <c r="BV18" s="189">
        <f t="shared" si="244"/>
        <v>1</v>
      </c>
      <c r="BW18" s="189">
        <f t="shared" si="244"/>
        <v>1</v>
      </c>
      <c r="BX18" s="189">
        <f t="shared" si="244"/>
        <v>1</v>
      </c>
      <c r="BY18" s="189">
        <f t="shared" si="244"/>
        <v>1</v>
      </c>
      <c r="BZ18" s="189">
        <f t="shared" si="244"/>
        <v>1</v>
      </c>
      <c r="CA18" s="184"/>
      <c r="CB18" s="189">
        <f t="shared" si="175"/>
        <v>0</v>
      </c>
      <c r="CC18" s="189">
        <f t="shared" si="176"/>
        <v>0</v>
      </c>
      <c r="CD18" s="189">
        <f t="shared" si="177"/>
        <v>0</v>
      </c>
      <c r="CE18" s="189">
        <f t="shared" si="178"/>
        <v>0</v>
      </c>
      <c r="CF18" s="189">
        <f t="shared" si="179"/>
        <v>0</v>
      </c>
      <c r="CG18" s="189">
        <f t="shared" si="180"/>
        <v>0</v>
      </c>
      <c r="CH18" s="189">
        <f t="shared" si="181"/>
        <v>0</v>
      </c>
      <c r="CI18" s="189">
        <f t="shared" si="182"/>
        <v>0</v>
      </c>
      <c r="CJ18" s="189">
        <f t="shared" si="183"/>
        <v>0</v>
      </c>
      <c r="CK18" s="189">
        <f t="shared" si="184"/>
        <v>0</v>
      </c>
      <c r="CL18" s="189">
        <f t="shared" si="185"/>
        <v>0</v>
      </c>
      <c r="CM18" s="189">
        <f t="shared" si="186"/>
        <v>0</v>
      </c>
      <c r="CN18" s="184"/>
      <c r="CO18" s="189"/>
      <c r="CP18" s="189"/>
      <c r="CQ18" s="189"/>
      <c r="CR18" s="189"/>
      <c r="CS18" s="189"/>
      <c r="CT18" s="189"/>
      <c r="CU18" s="189"/>
      <c r="CV18" s="189"/>
      <c r="CW18" s="189"/>
      <c r="CX18" s="189"/>
      <c r="CY18" s="189"/>
      <c r="CZ18" s="189"/>
      <c r="DA18" s="184"/>
      <c r="DB18" s="190">
        <f t="shared" si="71"/>
        <v>933.79290699330591</v>
      </c>
      <c r="DC18" s="190">
        <f t="shared" si="72"/>
        <v>1095.4109101267627</v>
      </c>
      <c r="DD18" s="190">
        <f t="shared" si="73"/>
        <v>1285.7610027061673</v>
      </c>
      <c r="DE18" s="190">
        <f t="shared" si="74"/>
        <v>622.47998860561177</v>
      </c>
      <c r="DF18" s="190">
        <f t="shared" si="75"/>
        <v>884.2045292693349</v>
      </c>
      <c r="DG18" s="190">
        <f t="shared" si="76"/>
        <v>1768.4090585386698</v>
      </c>
      <c r="DH18" s="190">
        <f t="shared" si="77"/>
        <v>1741.0625267055975</v>
      </c>
      <c r="DI18" s="190">
        <f t="shared" si="78"/>
        <v>1741.0625267055975</v>
      </c>
      <c r="DJ18" s="190">
        <f t="shared" si="79"/>
        <v>1741.0625267055975</v>
      </c>
      <c r="DK18" s="190">
        <f t="shared" si="80"/>
        <v>674.54778521578135</v>
      </c>
      <c r="DL18" s="190">
        <f t="shared" si="81"/>
        <v>674.54778521578135</v>
      </c>
      <c r="DM18" s="190">
        <f t="shared" si="82"/>
        <v>674.54778521578135</v>
      </c>
      <c r="DN18" s="190">
        <f t="shared" si="187"/>
        <v>13836.889332003993</v>
      </c>
      <c r="DO18" s="184" t="s">
        <v>579</v>
      </c>
      <c r="DP18" s="190">
        <f t="shared" si="84"/>
        <v>75.211163659022915</v>
      </c>
      <c r="DQ18" s="190">
        <f t="shared" si="85"/>
        <v>88.228480446161498</v>
      </c>
      <c r="DR18" s="190">
        <f t="shared" si="86"/>
        <v>103.55998688434694</v>
      </c>
      <c r="DS18" s="190">
        <f t="shared" si="87"/>
        <v>50.403050599800579</v>
      </c>
      <c r="DT18" s="190">
        <f t="shared" si="88"/>
        <v>71.595242329262206</v>
      </c>
      <c r="DU18" s="190">
        <f t="shared" si="89"/>
        <v>143.19048465852441</v>
      </c>
      <c r="DV18" s="190">
        <f t="shared" si="90"/>
        <v>141.7441161266201</v>
      </c>
      <c r="DW18" s="190">
        <f t="shared" si="91"/>
        <v>141.7441161266201</v>
      </c>
      <c r="DX18" s="190">
        <f t="shared" si="92"/>
        <v>141.7441161266201</v>
      </c>
      <c r="DY18" s="190">
        <f t="shared" si="93"/>
        <v>56.119099037886329</v>
      </c>
      <c r="DZ18" s="190">
        <f t="shared" si="94"/>
        <v>56.119099037886329</v>
      </c>
      <c r="EA18" s="190">
        <f t="shared" si="95"/>
        <v>56.119099037886329</v>
      </c>
      <c r="EB18" s="190">
        <f t="shared" si="188"/>
        <v>1125.7780540706381</v>
      </c>
      <c r="EC18" s="191">
        <f t="shared" si="189"/>
        <v>8.1360631501675232E-2</v>
      </c>
      <c r="ED18" s="54"/>
      <c r="EE18" s="190">
        <f t="shared" si="190"/>
        <v>0</v>
      </c>
      <c r="EF18" s="190">
        <f t="shared" si="191"/>
        <v>0</v>
      </c>
      <c r="EG18" s="190">
        <f t="shared" si="192"/>
        <v>0</v>
      </c>
      <c r="EH18" s="190">
        <f t="shared" si="193"/>
        <v>0</v>
      </c>
      <c r="EI18" s="190">
        <f t="shared" si="194"/>
        <v>0</v>
      </c>
      <c r="EJ18" s="190">
        <f t="shared" si="195"/>
        <v>0</v>
      </c>
      <c r="EK18" s="190">
        <f t="shared" si="196"/>
        <v>0</v>
      </c>
      <c r="EL18" s="190">
        <f t="shared" si="197"/>
        <v>0</v>
      </c>
      <c r="EM18" s="190">
        <f t="shared" si="198"/>
        <v>0</v>
      </c>
      <c r="EN18" s="190">
        <f t="shared" si="199"/>
        <v>0</v>
      </c>
      <c r="EO18" s="190">
        <f t="shared" si="200"/>
        <v>0</v>
      </c>
      <c r="EP18" s="190">
        <f t="shared" si="201"/>
        <v>0</v>
      </c>
      <c r="EQ18" s="190">
        <f t="shared" si="202"/>
        <v>0</v>
      </c>
      <c r="ER18" s="184"/>
      <c r="ES18" s="190">
        <f t="shared" si="203"/>
        <v>0</v>
      </c>
      <c r="ET18" s="190">
        <f t="shared" si="204"/>
        <v>0</v>
      </c>
      <c r="EU18" s="190">
        <f t="shared" si="205"/>
        <v>0</v>
      </c>
      <c r="EV18" s="190">
        <f t="shared" si="206"/>
        <v>0</v>
      </c>
      <c r="EW18" s="190">
        <f t="shared" si="207"/>
        <v>0</v>
      </c>
      <c r="EX18" s="190">
        <f t="shared" si="208"/>
        <v>0</v>
      </c>
      <c r="EY18" s="190">
        <f t="shared" si="209"/>
        <v>0</v>
      </c>
      <c r="EZ18" s="190">
        <f t="shared" si="210"/>
        <v>0</v>
      </c>
      <c r="FA18" s="190">
        <f t="shared" si="211"/>
        <v>0</v>
      </c>
      <c r="FB18" s="190">
        <f t="shared" si="212"/>
        <v>0</v>
      </c>
      <c r="FC18" s="190">
        <f t="shared" si="213"/>
        <v>0</v>
      </c>
      <c r="FD18" s="190">
        <f t="shared" si="214"/>
        <v>0</v>
      </c>
      <c r="FE18" s="190">
        <f t="shared" si="215"/>
        <v>0</v>
      </c>
      <c r="FF18" s="191">
        <f t="shared" si="216"/>
        <v>0</v>
      </c>
      <c r="FG18" s="54"/>
      <c r="FH18" s="190">
        <f t="shared" si="217"/>
        <v>0</v>
      </c>
      <c r="FI18" s="190">
        <f t="shared" si="218"/>
        <v>0</v>
      </c>
      <c r="FJ18" s="190">
        <f t="shared" si="219"/>
        <v>0</v>
      </c>
      <c r="FK18" s="190">
        <f t="shared" si="220"/>
        <v>0</v>
      </c>
      <c r="FL18" s="190">
        <f t="shared" si="221"/>
        <v>0</v>
      </c>
      <c r="FM18" s="190">
        <f t="shared" si="222"/>
        <v>0</v>
      </c>
      <c r="FN18" s="190">
        <f t="shared" si="223"/>
        <v>0</v>
      </c>
      <c r="FO18" s="190">
        <f t="shared" si="224"/>
        <v>0</v>
      </c>
      <c r="FP18" s="190">
        <f t="shared" si="225"/>
        <v>0</v>
      </c>
      <c r="FQ18" s="190">
        <f t="shared" si="226"/>
        <v>0</v>
      </c>
      <c r="FR18" s="190">
        <f t="shared" si="227"/>
        <v>0</v>
      </c>
      <c r="FS18" s="190">
        <f t="shared" si="228"/>
        <v>0</v>
      </c>
      <c r="FT18" s="190">
        <f t="shared" si="229"/>
        <v>0</v>
      </c>
      <c r="FU18" s="184"/>
      <c r="FV18" s="190">
        <f t="shared" si="230"/>
        <v>0</v>
      </c>
      <c r="FW18" s="190">
        <f t="shared" si="231"/>
        <v>0</v>
      </c>
      <c r="FX18" s="190">
        <f t="shared" si="232"/>
        <v>0</v>
      </c>
      <c r="FY18" s="190">
        <f t="shared" si="233"/>
        <v>0</v>
      </c>
      <c r="FZ18" s="190">
        <f t="shared" si="234"/>
        <v>0</v>
      </c>
      <c r="GA18" s="190">
        <f t="shared" si="235"/>
        <v>0</v>
      </c>
      <c r="GB18" s="190">
        <f t="shared" si="236"/>
        <v>0</v>
      </c>
      <c r="GC18" s="190">
        <f t="shared" si="237"/>
        <v>0</v>
      </c>
      <c r="GD18" s="190">
        <f t="shared" si="238"/>
        <v>0</v>
      </c>
      <c r="GE18" s="190">
        <f t="shared" si="239"/>
        <v>0</v>
      </c>
      <c r="GF18" s="190">
        <f t="shared" si="240"/>
        <v>0</v>
      </c>
      <c r="GG18" s="190">
        <f t="shared" si="241"/>
        <v>0</v>
      </c>
      <c r="GH18" s="190">
        <f t="shared" si="242"/>
        <v>0</v>
      </c>
      <c r="GI18" s="191">
        <f t="shared" si="243"/>
        <v>0</v>
      </c>
      <c r="GJ18" s="184"/>
      <c r="GK18" s="184"/>
    </row>
    <row r="19" spans="1:193" s="71" customFormat="1" ht="12" hidden="1" customHeight="1" outlineLevel="1">
      <c r="A19" s="331">
        <v>14</v>
      </c>
      <c r="B19" s="454" t="s">
        <v>161</v>
      </c>
      <c r="C19" s="455" t="str">
        <f t="shared" si="173"/>
        <v>8PSA18413-WHP</v>
      </c>
      <c r="D19" s="456" t="s">
        <v>160</v>
      </c>
      <c r="E19" s="456" t="s">
        <v>696</v>
      </c>
      <c r="F19" s="178" t="s">
        <v>109</v>
      </c>
      <c r="G19" s="179" t="s">
        <v>109</v>
      </c>
      <c r="H19" s="179" t="s">
        <v>390</v>
      </c>
      <c r="I19" s="467" t="s">
        <v>122</v>
      </c>
      <c r="J19" s="408">
        <v>13800</v>
      </c>
      <c r="K19" s="408">
        <v>13530</v>
      </c>
      <c r="L19" s="408">
        <v>10000</v>
      </c>
      <c r="M19" s="408">
        <v>10000</v>
      </c>
      <c r="N19" s="408">
        <v>10000</v>
      </c>
      <c r="O19" s="408">
        <v>10000</v>
      </c>
      <c r="P19" s="438">
        <v>10000</v>
      </c>
      <c r="Q19" s="438">
        <v>20000</v>
      </c>
      <c r="R19" s="438">
        <v>10000</v>
      </c>
      <c r="S19" s="438">
        <v>10000</v>
      </c>
      <c r="T19" s="438">
        <v>20000</v>
      </c>
      <c r="U19" s="438">
        <v>10000</v>
      </c>
      <c r="V19" s="357">
        <f t="shared" si="174"/>
        <v>147330</v>
      </c>
      <c r="W19" s="65">
        <v>1</v>
      </c>
      <c r="X19" s="65"/>
      <c r="Y19" s="332" t="s">
        <v>437</v>
      </c>
      <c r="Z19" s="332"/>
      <c r="AA19" s="332">
        <v>3.75560772</v>
      </c>
      <c r="AB19" s="66">
        <v>2.1055653704949999</v>
      </c>
      <c r="AC19" s="180">
        <f t="shared" si="58"/>
        <v>0.56064571368358995</v>
      </c>
      <c r="AD19" s="181">
        <f t="shared" si="59"/>
        <v>3.7180516427999999</v>
      </c>
      <c r="AE19" s="181">
        <f t="shared" si="59"/>
        <v>3.7180516427999999</v>
      </c>
      <c r="AF19" s="181">
        <f t="shared" si="59"/>
        <v>3.7180516427999999</v>
      </c>
      <c r="AG19" s="181">
        <f t="shared" si="60"/>
        <v>3.6804955655999998</v>
      </c>
      <c r="AH19" s="181">
        <f t="shared" si="60"/>
        <v>3.6804955655999998</v>
      </c>
      <c r="AI19" s="181">
        <f t="shared" si="60"/>
        <v>3.6804955655999998</v>
      </c>
      <c r="AJ19" s="181">
        <f t="shared" si="61"/>
        <v>3.6053834112000001</v>
      </c>
      <c r="AK19" s="181">
        <f t="shared" si="61"/>
        <v>3.6053834112000001</v>
      </c>
      <c r="AL19" s="181">
        <f t="shared" si="61"/>
        <v>3.6053834112000001</v>
      </c>
      <c r="AM19" s="181">
        <f t="shared" si="62"/>
        <v>3.5302712567999999</v>
      </c>
      <c r="AN19" s="181">
        <f t="shared" si="62"/>
        <v>3.5302712567999999</v>
      </c>
      <c r="AO19" s="181">
        <f t="shared" si="62"/>
        <v>3.5302712567999999</v>
      </c>
      <c r="AP19" s="182"/>
      <c r="AQ19" s="183">
        <v>0.99</v>
      </c>
      <c r="AR19" s="183">
        <v>0.98</v>
      </c>
      <c r="AS19" s="183">
        <v>0.96</v>
      </c>
      <c r="AT19" s="183">
        <v>0.94</v>
      </c>
      <c r="AU19" s="184"/>
      <c r="AV19" s="181">
        <f t="shared" si="63"/>
        <v>2.1055653704949999</v>
      </c>
      <c r="AW19" s="181">
        <f t="shared" si="64"/>
        <v>2.1055653704949999</v>
      </c>
      <c r="AX19" s="181">
        <f t="shared" si="64"/>
        <v>2.1055653704949999</v>
      </c>
      <c r="AY19" s="181">
        <f t="shared" si="65"/>
        <v>2.0845097167900497</v>
      </c>
      <c r="AZ19" s="181">
        <f t="shared" si="65"/>
        <v>2.0845097167900497</v>
      </c>
      <c r="BA19" s="181">
        <f t="shared" si="65"/>
        <v>2.0845097167900497</v>
      </c>
      <c r="BB19" s="181">
        <f t="shared" si="66"/>
        <v>2.0634540630850999</v>
      </c>
      <c r="BC19" s="181">
        <f t="shared" si="66"/>
        <v>2.0634540630850999</v>
      </c>
      <c r="BD19" s="181">
        <f t="shared" si="66"/>
        <v>2.0634540630850999</v>
      </c>
      <c r="BE19" s="181">
        <f t="shared" si="67"/>
        <v>2.0423984093801497</v>
      </c>
      <c r="BF19" s="181">
        <f t="shared" si="67"/>
        <v>2.0423984093801497</v>
      </c>
      <c r="BG19" s="181">
        <f t="shared" si="67"/>
        <v>2.0423984093801497</v>
      </c>
      <c r="BH19" s="183"/>
      <c r="BI19" s="185">
        <v>1</v>
      </c>
      <c r="BJ19" s="185">
        <v>0.99</v>
      </c>
      <c r="BK19" s="185">
        <v>0.98</v>
      </c>
      <c r="BL19" s="185">
        <v>0.97</v>
      </c>
      <c r="BM19" s="183"/>
      <c r="BN19" s="186">
        <f t="shared" si="68"/>
        <v>0</v>
      </c>
      <c r="BO19" s="187"/>
      <c r="BP19" s="187"/>
      <c r="BQ19" s="188"/>
      <c r="BR19" s="188"/>
      <c r="BS19" s="188"/>
      <c r="BT19" s="188"/>
      <c r="BU19" s="188"/>
      <c r="BV19" s="188"/>
      <c r="BW19" s="188"/>
      <c r="BX19" s="188"/>
      <c r="BY19" s="188"/>
      <c r="BZ19" s="188"/>
      <c r="CA19" s="184"/>
      <c r="CB19" s="189">
        <f t="shared" si="175"/>
        <v>1</v>
      </c>
      <c r="CC19" s="189">
        <f t="shared" si="176"/>
        <v>1</v>
      </c>
      <c r="CD19" s="189">
        <f t="shared" si="177"/>
        <v>1</v>
      </c>
      <c r="CE19" s="189">
        <f t="shared" si="178"/>
        <v>1</v>
      </c>
      <c r="CF19" s="189">
        <f t="shared" si="179"/>
        <v>1</v>
      </c>
      <c r="CG19" s="189">
        <f t="shared" si="180"/>
        <v>1</v>
      </c>
      <c r="CH19" s="189">
        <f t="shared" si="181"/>
        <v>1</v>
      </c>
      <c r="CI19" s="189">
        <f t="shared" si="182"/>
        <v>1</v>
      </c>
      <c r="CJ19" s="189">
        <f t="shared" si="183"/>
        <v>1</v>
      </c>
      <c r="CK19" s="189">
        <f t="shared" si="184"/>
        <v>1</v>
      </c>
      <c r="CL19" s="189">
        <f t="shared" si="185"/>
        <v>1</v>
      </c>
      <c r="CM19" s="189">
        <f t="shared" si="186"/>
        <v>1</v>
      </c>
      <c r="CN19" s="184"/>
      <c r="CO19" s="189"/>
      <c r="CP19" s="189"/>
      <c r="CQ19" s="189"/>
      <c r="CR19" s="189"/>
      <c r="CS19" s="189"/>
      <c r="CT19" s="189"/>
      <c r="CU19" s="189"/>
      <c r="CV19" s="189"/>
      <c r="CW19" s="189"/>
      <c r="CX19" s="189"/>
      <c r="CY19" s="189"/>
      <c r="CZ19" s="189"/>
      <c r="DA19" s="184"/>
      <c r="DB19" s="190">
        <f t="shared" si="71"/>
        <v>7307.9493904913825</v>
      </c>
      <c r="DC19" s="190">
        <f t="shared" si="72"/>
        <v>7164.9677719817682</v>
      </c>
      <c r="DD19" s="190">
        <f t="shared" si="73"/>
        <v>5295.6155003560743</v>
      </c>
      <c r="DE19" s="190">
        <f t="shared" si="74"/>
        <v>5242.124434695912</v>
      </c>
      <c r="DF19" s="190">
        <f t="shared" si="75"/>
        <v>5242.124434695912</v>
      </c>
      <c r="DG19" s="190">
        <f t="shared" si="76"/>
        <v>5242.124434695912</v>
      </c>
      <c r="DH19" s="190">
        <f t="shared" si="77"/>
        <v>5135.1423033755882</v>
      </c>
      <c r="DI19" s="190">
        <f t="shared" si="78"/>
        <v>10270.284606751176</v>
      </c>
      <c r="DJ19" s="190">
        <f t="shared" si="79"/>
        <v>5135.1423033755882</v>
      </c>
      <c r="DK19" s="190">
        <f t="shared" si="80"/>
        <v>5028.1601720552626</v>
      </c>
      <c r="DL19" s="190">
        <f t="shared" si="81"/>
        <v>10056.320344110525</v>
      </c>
      <c r="DM19" s="190">
        <f t="shared" si="82"/>
        <v>5028.1601720552626</v>
      </c>
      <c r="DN19" s="190">
        <f t="shared" si="187"/>
        <v>76148.115868640365</v>
      </c>
      <c r="DO19" s="184" t="s">
        <v>579</v>
      </c>
      <c r="DP19" s="190">
        <f t="shared" si="84"/>
        <v>4138.5560622177754</v>
      </c>
      <c r="DQ19" s="190">
        <f t="shared" si="85"/>
        <v>4057.5843131743841</v>
      </c>
      <c r="DR19" s="190">
        <f t="shared" si="86"/>
        <v>2998.9536682737503</v>
      </c>
      <c r="DS19" s="190">
        <f t="shared" si="87"/>
        <v>2968.9641315910126</v>
      </c>
      <c r="DT19" s="190">
        <f t="shared" si="88"/>
        <v>2968.9641315910126</v>
      </c>
      <c r="DU19" s="190">
        <f t="shared" si="89"/>
        <v>2968.9641315910126</v>
      </c>
      <c r="DV19" s="190">
        <f t="shared" si="90"/>
        <v>2938.9745949082749</v>
      </c>
      <c r="DW19" s="190">
        <f t="shared" si="91"/>
        <v>5877.9491898165497</v>
      </c>
      <c r="DX19" s="190">
        <f t="shared" si="92"/>
        <v>2938.9745949082749</v>
      </c>
      <c r="DY19" s="190">
        <f t="shared" si="93"/>
        <v>2908.9850582255372</v>
      </c>
      <c r="DZ19" s="190">
        <f t="shared" si="94"/>
        <v>5817.9701164510743</v>
      </c>
      <c r="EA19" s="190">
        <f t="shared" si="95"/>
        <v>2908.9850582255372</v>
      </c>
      <c r="EB19" s="190">
        <f t="shared" si="188"/>
        <v>43493.825050974199</v>
      </c>
      <c r="EC19" s="191">
        <f t="shared" si="189"/>
        <v>0.57117401467954121</v>
      </c>
      <c r="ED19" s="54"/>
      <c r="EE19" s="190">
        <f t="shared" si="190"/>
        <v>3.7180516427999999</v>
      </c>
      <c r="EF19" s="190">
        <f t="shared" si="191"/>
        <v>3.7180516427999999</v>
      </c>
      <c r="EG19" s="190">
        <f t="shared" si="192"/>
        <v>3.7180516427999999</v>
      </c>
      <c r="EH19" s="190">
        <f t="shared" si="193"/>
        <v>3.6804955655999998</v>
      </c>
      <c r="EI19" s="190">
        <f t="shared" si="194"/>
        <v>3.6804955655999998</v>
      </c>
      <c r="EJ19" s="190">
        <f t="shared" si="195"/>
        <v>3.6804955655999998</v>
      </c>
      <c r="EK19" s="190">
        <f t="shared" si="196"/>
        <v>3.6053834112000001</v>
      </c>
      <c r="EL19" s="190">
        <f t="shared" si="197"/>
        <v>3.6053834112000001</v>
      </c>
      <c r="EM19" s="190">
        <f t="shared" si="198"/>
        <v>3.6053834112000001</v>
      </c>
      <c r="EN19" s="190">
        <f t="shared" si="199"/>
        <v>3.5302712567999999</v>
      </c>
      <c r="EO19" s="190">
        <f t="shared" si="200"/>
        <v>3.5302712567999999</v>
      </c>
      <c r="EP19" s="190">
        <f t="shared" si="201"/>
        <v>3.5302712567999999</v>
      </c>
      <c r="EQ19" s="190">
        <f t="shared" si="202"/>
        <v>43.602605629199999</v>
      </c>
      <c r="ER19" s="184"/>
      <c r="ES19" s="190">
        <f t="shared" si="203"/>
        <v>2.1055653704949999</v>
      </c>
      <c r="ET19" s="190">
        <f t="shared" si="204"/>
        <v>2.1055653704949999</v>
      </c>
      <c r="EU19" s="190">
        <f t="shared" si="205"/>
        <v>2.1055653704949999</v>
      </c>
      <c r="EV19" s="190">
        <f t="shared" si="206"/>
        <v>2.0845097167900497</v>
      </c>
      <c r="EW19" s="190">
        <f t="shared" si="207"/>
        <v>2.0845097167900497</v>
      </c>
      <c r="EX19" s="190">
        <f t="shared" si="208"/>
        <v>2.0845097167900497</v>
      </c>
      <c r="EY19" s="190">
        <f t="shared" si="209"/>
        <v>2.0634540630850999</v>
      </c>
      <c r="EZ19" s="190">
        <f t="shared" si="210"/>
        <v>2.0634540630850999</v>
      </c>
      <c r="FA19" s="190">
        <f t="shared" si="211"/>
        <v>2.0634540630850999</v>
      </c>
      <c r="FB19" s="190">
        <f t="shared" si="212"/>
        <v>2.0423984093801497</v>
      </c>
      <c r="FC19" s="190">
        <f t="shared" si="213"/>
        <v>2.0423984093801497</v>
      </c>
      <c r="FD19" s="190">
        <f t="shared" si="214"/>
        <v>2.0423984093801497</v>
      </c>
      <c r="FE19" s="190">
        <f t="shared" si="215"/>
        <v>24.887782679250897</v>
      </c>
      <c r="FF19" s="191">
        <f t="shared" si="216"/>
        <v>0.5707865922256703</v>
      </c>
      <c r="FG19" s="54"/>
      <c r="FH19" s="190">
        <f t="shared" si="217"/>
        <v>0</v>
      </c>
      <c r="FI19" s="190">
        <f t="shared" si="218"/>
        <v>0</v>
      </c>
      <c r="FJ19" s="190">
        <f t="shared" si="219"/>
        <v>0</v>
      </c>
      <c r="FK19" s="190">
        <f t="shared" si="220"/>
        <v>0</v>
      </c>
      <c r="FL19" s="190">
        <f t="shared" si="221"/>
        <v>0</v>
      </c>
      <c r="FM19" s="190">
        <f t="shared" si="222"/>
        <v>0</v>
      </c>
      <c r="FN19" s="190">
        <f t="shared" si="223"/>
        <v>0</v>
      </c>
      <c r="FO19" s="190">
        <f t="shared" si="224"/>
        <v>0</v>
      </c>
      <c r="FP19" s="190">
        <f t="shared" si="225"/>
        <v>0</v>
      </c>
      <c r="FQ19" s="190">
        <f t="shared" si="226"/>
        <v>0</v>
      </c>
      <c r="FR19" s="190">
        <f t="shared" si="227"/>
        <v>0</v>
      </c>
      <c r="FS19" s="190">
        <f t="shared" si="228"/>
        <v>0</v>
      </c>
      <c r="FT19" s="190">
        <f t="shared" si="229"/>
        <v>0</v>
      </c>
      <c r="FU19" s="184"/>
      <c r="FV19" s="190">
        <f t="shared" si="230"/>
        <v>0</v>
      </c>
      <c r="FW19" s="190">
        <f t="shared" si="231"/>
        <v>0</v>
      </c>
      <c r="FX19" s="190">
        <f t="shared" si="232"/>
        <v>0</v>
      </c>
      <c r="FY19" s="190">
        <f t="shared" si="233"/>
        <v>0</v>
      </c>
      <c r="FZ19" s="190">
        <f t="shared" si="234"/>
        <v>0</v>
      </c>
      <c r="GA19" s="190">
        <f t="shared" si="235"/>
        <v>0</v>
      </c>
      <c r="GB19" s="190">
        <f t="shared" si="236"/>
        <v>0</v>
      </c>
      <c r="GC19" s="190">
        <f t="shared" si="237"/>
        <v>0</v>
      </c>
      <c r="GD19" s="190">
        <f t="shared" si="238"/>
        <v>0</v>
      </c>
      <c r="GE19" s="190">
        <f t="shared" si="239"/>
        <v>0</v>
      </c>
      <c r="GF19" s="190">
        <f t="shared" si="240"/>
        <v>0</v>
      </c>
      <c r="GG19" s="190">
        <f t="shared" si="241"/>
        <v>0</v>
      </c>
      <c r="GH19" s="190">
        <f t="shared" si="242"/>
        <v>0</v>
      </c>
      <c r="GI19" s="191">
        <f t="shared" si="243"/>
        <v>0</v>
      </c>
      <c r="GJ19" s="184"/>
      <c r="GK19" s="184"/>
    </row>
    <row r="20" spans="1:193" s="71" customFormat="1" ht="12" hidden="1" customHeight="1" outlineLevel="1">
      <c r="A20" s="331">
        <v>15</v>
      </c>
      <c r="B20" s="454" t="s">
        <v>277</v>
      </c>
      <c r="C20" s="455" t="str">
        <f t="shared" si="173"/>
        <v>8EL316257201C</v>
      </c>
      <c r="D20" s="457" t="s">
        <v>582</v>
      </c>
      <c r="E20" s="456" t="s">
        <v>696</v>
      </c>
      <c r="F20" s="178" t="s">
        <v>109</v>
      </c>
      <c r="G20" s="179" t="s">
        <v>109</v>
      </c>
      <c r="H20" s="179" t="s">
        <v>390</v>
      </c>
      <c r="I20" s="467" t="s">
        <v>122</v>
      </c>
      <c r="J20" s="408">
        <v>2000</v>
      </c>
      <c r="K20" s="408">
        <v>2000</v>
      </c>
      <c r="L20" s="408">
        <v>2000</v>
      </c>
      <c r="M20" s="408">
        <v>2000</v>
      </c>
      <c r="N20" s="408">
        <v>2000</v>
      </c>
      <c r="O20" s="408">
        <v>2000</v>
      </c>
      <c r="P20" s="438">
        <v>2000</v>
      </c>
      <c r="Q20" s="438">
        <v>2000</v>
      </c>
      <c r="R20" s="438">
        <v>2000</v>
      </c>
      <c r="S20" s="438">
        <v>2000</v>
      </c>
      <c r="T20" s="438">
        <v>2000</v>
      </c>
      <c r="U20" s="438">
        <v>2000</v>
      </c>
      <c r="V20" s="357">
        <f t="shared" si="174"/>
        <v>24000</v>
      </c>
      <c r="W20" s="65">
        <v>1</v>
      </c>
      <c r="X20" s="65"/>
      <c r="Y20" s="332" t="s">
        <v>437</v>
      </c>
      <c r="Z20" s="332"/>
      <c r="AA20" s="332">
        <v>11.0124</v>
      </c>
      <c r="AB20" s="66">
        <v>7.0566410399999997</v>
      </c>
      <c r="AC20" s="180">
        <f t="shared" si="58"/>
        <v>0.64079047619047624</v>
      </c>
      <c r="AD20" s="181">
        <f t="shared" si="59"/>
        <v>10.902275999999999</v>
      </c>
      <c r="AE20" s="181">
        <f t="shared" si="59"/>
        <v>10.902275999999999</v>
      </c>
      <c r="AF20" s="181">
        <f t="shared" si="59"/>
        <v>10.902275999999999</v>
      </c>
      <c r="AG20" s="181">
        <f t="shared" si="60"/>
        <v>10.792152</v>
      </c>
      <c r="AH20" s="181">
        <f t="shared" si="60"/>
        <v>10.792152</v>
      </c>
      <c r="AI20" s="181">
        <f t="shared" si="60"/>
        <v>10.792152</v>
      </c>
      <c r="AJ20" s="181">
        <f t="shared" si="61"/>
        <v>10.571904</v>
      </c>
      <c r="AK20" s="181">
        <f t="shared" si="61"/>
        <v>10.571904</v>
      </c>
      <c r="AL20" s="181">
        <f t="shared" si="61"/>
        <v>10.571904</v>
      </c>
      <c r="AM20" s="181">
        <f t="shared" si="62"/>
        <v>10.351655999999998</v>
      </c>
      <c r="AN20" s="181">
        <f t="shared" si="62"/>
        <v>10.351655999999998</v>
      </c>
      <c r="AO20" s="181">
        <f t="shared" si="62"/>
        <v>10.351655999999998</v>
      </c>
      <c r="AP20" s="182"/>
      <c r="AQ20" s="183">
        <v>0.99</v>
      </c>
      <c r="AR20" s="183">
        <v>0.98</v>
      </c>
      <c r="AS20" s="183">
        <v>0.96</v>
      </c>
      <c r="AT20" s="183">
        <v>0.94</v>
      </c>
      <c r="AU20" s="184"/>
      <c r="AV20" s="181">
        <f t="shared" si="63"/>
        <v>7.0566410399999997</v>
      </c>
      <c r="AW20" s="181">
        <f t="shared" si="64"/>
        <v>7.0566410399999997</v>
      </c>
      <c r="AX20" s="181">
        <f t="shared" si="64"/>
        <v>7.0566410399999997</v>
      </c>
      <c r="AY20" s="181">
        <f t="shared" si="65"/>
        <v>6.9860746296</v>
      </c>
      <c r="AZ20" s="181">
        <f t="shared" si="65"/>
        <v>6.9860746296</v>
      </c>
      <c r="BA20" s="181">
        <f t="shared" si="65"/>
        <v>6.9860746296</v>
      </c>
      <c r="BB20" s="181">
        <f t="shared" si="66"/>
        <v>6.9155082191999995</v>
      </c>
      <c r="BC20" s="181">
        <f t="shared" si="66"/>
        <v>6.9155082191999995</v>
      </c>
      <c r="BD20" s="181">
        <f t="shared" si="66"/>
        <v>6.9155082191999995</v>
      </c>
      <c r="BE20" s="181">
        <f t="shared" si="67"/>
        <v>6.8449418087999998</v>
      </c>
      <c r="BF20" s="181">
        <f t="shared" si="67"/>
        <v>6.8449418087999998</v>
      </c>
      <c r="BG20" s="181">
        <f t="shared" si="67"/>
        <v>6.8449418087999998</v>
      </c>
      <c r="BH20" s="183"/>
      <c r="BI20" s="185">
        <v>1</v>
      </c>
      <c r="BJ20" s="185">
        <v>0.99</v>
      </c>
      <c r="BK20" s="185">
        <v>0.98</v>
      </c>
      <c r="BL20" s="185">
        <v>0.97</v>
      </c>
      <c r="BM20" s="183"/>
      <c r="BN20" s="186">
        <f t="shared" si="68"/>
        <v>0</v>
      </c>
      <c r="BO20" s="187"/>
      <c r="BP20" s="187"/>
      <c r="BQ20" s="188"/>
      <c r="BR20" s="188"/>
      <c r="BS20" s="188"/>
      <c r="BT20" s="188"/>
      <c r="BU20" s="188"/>
      <c r="BV20" s="188"/>
      <c r="BW20" s="188"/>
      <c r="BX20" s="188"/>
      <c r="BY20" s="188"/>
      <c r="BZ20" s="188"/>
      <c r="CA20" s="184"/>
      <c r="CB20" s="189">
        <f t="shared" si="175"/>
        <v>1</v>
      </c>
      <c r="CC20" s="189">
        <f t="shared" si="176"/>
        <v>1</v>
      </c>
      <c r="CD20" s="189">
        <f t="shared" si="177"/>
        <v>1</v>
      </c>
      <c r="CE20" s="189">
        <f t="shared" si="178"/>
        <v>1</v>
      </c>
      <c r="CF20" s="189">
        <f t="shared" si="179"/>
        <v>1</v>
      </c>
      <c r="CG20" s="189">
        <f t="shared" si="180"/>
        <v>1</v>
      </c>
      <c r="CH20" s="189">
        <f t="shared" si="181"/>
        <v>1</v>
      </c>
      <c r="CI20" s="189">
        <f t="shared" si="182"/>
        <v>1</v>
      </c>
      <c r="CJ20" s="189">
        <f t="shared" si="183"/>
        <v>1</v>
      </c>
      <c r="CK20" s="189">
        <f t="shared" si="184"/>
        <v>1</v>
      </c>
      <c r="CL20" s="189">
        <f t="shared" si="185"/>
        <v>1</v>
      </c>
      <c r="CM20" s="189">
        <f t="shared" si="186"/>
        <v>1</v>
      </c>
      <c r="CN20" s="184"/>
      <c r="CO20" s="189"/>
      <c r="CP20" s="189"/>
      <c r="CQ20" s="189"/>
      <c r="CR20" s="189"/>
      <c r="CS20" s="189"/>
      <c r="CT20" s="189"/>
      <c r="CU20" s="189"/>
      <c r="CV20" s="189"/>
      <c r="CW20" s="189"/>
      <c r="CX20" s="189"/>
      <c r="CY20" s="189"/>
      <c r="CZ20" s="189"/>
      <c r="DA20" s="184"/>
      <c r="DB20" s="190">
        <f t="shared" si="71"/>
        <v>3105.6191425722827</v>
      </c>
      <c r="DC20" s="190">
        <f t="shared" si="72"/>
        <v>3105.6191425722827</v>
      </c>
      <c r="DD20" s="190">
        <f t="shared" si="73"/>
        <v>3105.6191425722827</v>
      </c>
      <c r="DE20" s="190">
        <f t="shared" si="74"/>
        <v>3074.2492522432703</v>
      </c>
      <c r="DF20" s="190">
        <f t="shared" si="75"/>
        <v>3074.2492522432703</v>
      </c>
      <c r="DG20" s="190">
        <f t="shared" si="76"/>
        <v>3074.2492522432703</v>
      </c>
      <c r="DH20" s="190">
        <f t="shared" si="77"/>
        <v>3011.5094715852442</v>
      </c>
      <c r="DI20" s="190">
        <f t="shared" si="78"/>
        <v>3011.5094715852442</v>
      </c>
      <c r="DJ20" s="190">
        <f t="shared" si="79"/>
        <v>3011.5094715852442</v>
      </c>
      <c r="DK20" s="190">
        <f t="shared" si="80"/>
        <v>2948.7696909272181</v>
      </c>
      <c r="DL20" s="190">
        <f t="shared" si="81"/>
        <v>2948.7696909272181</v>
      </c>
      <c r="DM20" s="190">
        <f t="shared" si="82"/>
        <v>2948.7696909272181</v>
      </c>
      <c r="DN20" s="190">
        <f t="shared" si="187"/>
        <v>36420.442671984041</v>
      </c>
      <c r="DO20" s="184" t="s">
        <v>579</v>
      </c>
      <c r="DP20" s="190">
        <f t="shared" si="84"/>
        <v>2010.1526961971229</v>
      </c>
      <c r="DQ20" s="190">
        <f t="shared" si="85"/>
        <v>2010.1526961971229</v>
      </c>
      <c r="DR20" s="190">
        <f t="shared" si="86"/>
        <v>2010.1526961971229</v>
      </c>
      <c r="DS20" s="190">
        <f t="shared" si="87"/>
        <v>1990.0511692351517</v>
      </c>
      <c r="DT20" s="190">
        <f t="shared" si="88"/>
        <v>1990.0511692351517</v>
      </c>
      <c r="DU20" s="190">
        <f t="shared" si="89"/>
        <v>1990.0511692351517</v>
      </c>
      <c r="DV20" s="190">
        <f t="shared" si="90"/>
        <v>1969.9496422731802</v>
      </c>
      <c r="DW20" s="190">
        <f t="shared" si="91"/>
        <v>1969.9496422731802</v>
      </c>
      <c r="DX20" s="190">
        <f t="shared" si="92"/>
        <v>1969.9496422731802</v>
      </c>
      <c r="DY20" s="190">
        <f t="shared" si="93"/>
        <v>1949.8481153112093</v>
      </c>
      <c r="DZ20" s="190">
        <f t="shared" si="94"/>
        <v>1949.8481153112093</v>
      </c>
      <c r="EA20" s="190">
        <f t="shared" si="95"/>
        <v>1949.8481153112093</v>
      </c>
      <c r="EB20" s="190">
        <f t="shared" si="188"/>
        <v>23760.00486904999</v>
      </c>
      <c r="EC20" s="191">
        <f t="shared" si="189"/>
        <v>0.65238100159960632</v>
      </c>
      <c r="ED20" s="54"/>
      <c r="EE20" s="190">
        <f t="shared" si="190"/>
        <v>10.902275999999999</v>
      </c>
      <c r="EF20" s="190">
        <f t="shared" si="191"/>
        <v>10.902275999999999</v>
      </c>
      <c r="EG20" s="190">
        <f t="shared" si="192"/>
        <v>10.902275999999999</v>
      </c>
      <c r="EH20" s="190">
        <f t="shared" si="193"/>
        <v>10.792152</v>
      </c>
      <c r="EI20" s="190">
        <f t="shared" si="194"/>
        <v>10.792152</v>
      </c>
      <c r="EJ20" s="190">
        <f t="shared" si="195"/>
        <v>10.792152</v>
      </c>
      <c r="EK20" s="190">
        <f t="shared" si="196"/>
        <v>10.571904</v>
      </c>
      <c r="EL20" s="190">
        <f t="shared" si="197"/>
        <v>10.571904</v>
      </c>
      <c r="EM20" s="190">
        <f t="shared" si="198"/>
        <v>10.571904</v>
      </c>
      <c r="EN20" s="190">
        <f t="shared" si="199"/>
        <v>10.351655999999998</v>
      </c>
      <c r="EO20" s="190">
        <f t="shared" si="200"/>
        <v>10.351655999999998</v>
      </c>
      <c r="EP20" s="190">
        <f t="shared" si="201"/>
        <v>10.351655999999998</v>
      </c>
      <c r="EQ20" s="190">
        <f t="shared" si="202"/>
        <v>127.85396399999999</v>
      </c>
      <c r="ER20" s="184"/>
      <c r="ES20" s="190">
        <f t="shared" si="203"/>
        <v>7.0566410399999997</v>
      </c>
      <c r="ET20" s="190">
        <f t="shared" si="204"/>
        <v>7.0566410399999997</v>
      </c>
      <c r="EU20" s="190">
        <f t="shared" si="205"/>
        <v>7.0566410399999997</v>
      </c>
      <c r="EV20" s="190">
        <f t="shared" si="206"/>
        <v>6.9860746296</v>
      </c>
      <c r="EW20" s="190">
        <f t="shared" si="207"/>
        <v>6.9860746296</v>
      </c>
      <c r="EX20" s="190">
        <f t="shared" si="208"/>
        <v>6.9860746296</v>
      </c>
      <c r="EY20" s="190">
        <f t="shared" si="209"/>
        <v>6.9155082191999995</v>
      </c>
      <c r="EZ20" s="190">
        <f t="shared" si="210"/>
        <v>6.9155082191999995</v>
      </c>
      <c r="FA20" s="190">
        <f t="shared" si="211"/>
        <v>6.9155082191999995</v>
      </c>
      <c r="FB20" s="190">
        <f t="shared" si="212"/>
        <v>6.8449418087999998</v>
      </c>
      <c r="FC20" s="190">
        <f t="shared" si="213"/>
        <v>6.8449418087999998</v>
      </c>
      <c r="FD20" s="190">
        <f t="shared" si="214"/>
        <v>6.8449418087999998</v>
      </c>
      <c r="FE20" s="190">
        <f t="shared" si="215"/>
        <v>83.409497092799995</v>
      </c>
      <c r="FF20" s="191">
        <f t="shared" si="216"/>
        <v>0.65238100159960621</v>
      </c>
      <c r="FG20" s="54"/>
      <c r="FH20" s="190">
        <f t="shared" si="217"/>
        <v>0</v>
      </c>
      <c r="FI20" s="190">
        <f t="shared" si="218"/>
        <v>0</v>
      </c>
      <c r="FJ20" s="190">
        <f t="shared" si="219"/>
        <v>0</v>
      </c>
      <c r="FK20" s="190">
        <f t="shared" si="220"/>
        <v>0</v>
      </c>
      <c r="FL20" s="190">
        <f t="shared" si="221"/>
        <v>0</v>
      </c>
      <c r="FM20" s="190">
        <f t="shared" si="222"/>
        <v>0</v>
      </c>
      <c r="FN20" s="190">
        <f t="shared" si="223"/>
        <v>0</v>
      </c>
      <c r="FO20" s="190">
        <f t="shared" si="224"/>
        <v>0</v>
      </c>
      <c r="FP20" s="190">
        <f t="shared" si="225"/>
        <v>0</v>
      </c>
      <c r="FQ20" s="190">
        <f t="shared" si="226"/>
        <v>0</v>
      </c>
      <c r="FR20" s="190">
        <f t="shared" si="227"/>
        <v>0</v>
      </c>
      <c r="FS20" s="190">
        <f t="shared" si="228"/>
        <v>0</v>
      </c>
      <c r="FT20" s="190">
        <f t="shared" si="229"/>
        <v>0</v>
      </c>
      <c r="FU20" s="184"/>
      <c r="FV20" s="190">
        <f t="shared" si="230"/>
        <v>0</v>
      </c>
      <c r="FW20" s="190">
        <f t="shared" si="231"/>
        <v>0</v>
      </c>
      <c r="FX20" s="190">
        <f t="shared" si="232"/>
        <v>0</v>
      </c>
      <c r="FY20" s="190">
        <f t="shared" si="233"/>
        <v>0</v>
      </c>
      <c r="FZ20" s="190">
        <f t="shared" si="234"/>
        <v>0</v>
      </c>
      <c r="GA20" s="190">
        <f t="shared" si="235"/>
        <v>0</v>
      </c>
      <c r="GB20" s="190">
        <f t="shared" si="236"/>
        <v>0</v>
      </c>
      <c r="GC20" s="190">
        <f t="shared" si="237"/>
        <v>0</v>
      </c>
      <c r="GD20" s="190">
        <f t="shared" si="238"/>
        <v>0</v>
      </c>
      <c r="GE20" s="190">
        <f t="shared" si="239"/>
        <v>0</v>
      </c>
      <c r="GF20" s="190">
        <f t="shared" si="240"/>
        <v>0</v>
      </c>
      <c r="GG20" s="190">
        <f t="shared" si="241"/>
        <v>0</v>
      </c>
      <c r="GH20" s="190">
        <f t="shared" si="242"/>
        <v>0</v>
      </c>
      <c r="GI20" s="191">
        <f t="shared" si="243"/>
        <v>0</v>
      </c>
      <c r="GJ20" s="184"/>
      <c r="GK20" s="184"/>
    </row>
    <row r="21" spans="1:193" s="71" customFormat="1" ht="12" hidden="1" customHeight="1" outlineLevel="1">
      <c r="A21" s="331">
        <v>16</v>
      </c>
      <c r="B21" s="454" t="s">
        <v>187</v>
      </c>
      <c r="C21" s="455" t="str">
        <f t="shared" si="173"/>
        <v>8AJ875-02656-A</v>
      </c>
      <c r="D21" s="456" t="s">
        <v>188</v>
      </c>
      <c r="E21" s="456" t="s">
        <v>694</v>
      </c>
      <c r="F21" s="178" t="s">
        <v>139</v>
      </c>
      <c r="G21" s="179" t="s">
        <v>8</v>
      </c>
      <c r="H21" s="179" t="s">
        <v>227</v>
      </c>
      <c r="I21" s="467" t="s">
        <v>122</v>
      </c>
      <c r="J21" s="408">
        <v>182884</v>
      </c>
      <c r="K21" s="408">
        <v>18794</v>
      </c>
      <c r="L21" s="408">
        <v>0</v>
      </c>
      <c r="M21" s="408">
        <v>0</v>
      </c>
      <c r="N21" s="408">
        <v>0</v>
      </c>
      <c r="O21" s="408">
        <v>0</v>
      </c>
      <c r="P21" s="408">
        <v>0</v>
      </c>
      <c r="Q21" s="408">
        <v>0</v>
      </c>
      <c r="R21" s="408">
        <v>0</v>
      </c>
      <c r="S21" s="408">
        <v>0</v>
      </c>
      <c r="T21" s="408">
        <v>0</v>
      </c>
      <c r="U21" s="408">
        <v>0</v>
      </c>
      <c r="V21" s="357">
        <f t="shared" si="174"/>
        <v>201678</v>
      </c>
      <c r="W21" s="65">
        <v>0.7</v>
      </c>
      <c r="X21" s="65"/>
      <c r="Y21" s="332" t="s">
        <v>437</v>
      </c>
      <c r="Z21" s="332"/>
      <c r="AA21" s="332">
        <v>0.1115</v>
      </c>
      <c r="AB21" s="66">
        <v>7.4179101677499998E-2</v>
      </c>
      <c r="AC21" s="180">
        <f t="shared" si="58"/>
        <v>0.66528342311659194</v>
      </c>
      <c r="AD21" s="181">
        <f t="shared" si="59"/>
        <v>0.10982749999999999</v>
      </c>
      <c r="AE21" s="181">
        <f t="shared" si="59"/>
        <v>0.10982749999999999</v>
      </c>
      <c r="AF21" s="181">
        <f t="shared" si="59"/>
        <v>0.10982749999999999</v>
      </c>
      <c r="AG21" s="181">
        <f t="shared" si="60"/>
        <v>0.108155</v>
      </c>
      <c r="AH21" s="181">
        <f t="shared" si="60"/>
        <v>0.108155</v>
      </c>
      <c r="AI21" s="181">
        <f t="shared" si="60"/>
        <v>0.108155</v>
      </c>
      <c r="AJ21" s="181">
        <f t="shared" si="61"/>
        <v>0.10648249999999999</v>
      </c>
      <c r="AK21" s="181">
        <f t="shared" si="61"/>
        <v>0.10648249999999999</v>
      </c>
      <c r="AL21" s="181">
        <f t="shared" si="61"/>
        <v>0.10648249999999999</v>
      </c>
      <c r="AM21" s="181">
        <f t="shared" si="62"/>
        <v>0.10313750000000001</v>
      </c>
      <c r="AN21" s="181">
        <f t="shared" si="62"/>
        <v>0.10313750000000001</v>
      </c>
      <c r="AO21" s="181">
        <f t="shared" si="62"/>
        <v>0.10313750000000001</v>
      </c>
      <c r="AP21" s="182"/>
      <c r="AQ21" s="480">
        <v>0.98499999999999999</v>
      </c>
      <c r="AR21" s="480">
        <v>0.97</v>
      </c>
      <c r="AS21" s="480">
        <v>0.95499999999999996</v>
      </c>
      <c r="AT21" s="480">
        <v>0.92500000000000004</v>
      </c>
      <c r="AU21" s="184"/>
      <c r="AV21" s="181">
        <f t="shared" si="63"/>
        <v>7.4179101677499998E-2</v>
      </c>
      <c r="AW21" s="181">
        <f t="shared" si="64"/>
        <v>7.4179101677499998E-2</v>
      </c>
      <c r="AX21" s="181">
        <f t="shared" si="64"/>
        <v>7.4179101677499998E-2</v>
      </c>
      <c r="AY21" s="181">
        <f t="shared" si="65"/>
        <v>7.3437310660724994E-2</v>
      </c>
      <c r="AZ21" s="181">
        <f t="shared" si="65"/>
        <v>7.3437310660724994E-2</v>
      </c>
      <c r="BA21" s="181">
        <f t="shared" si="65"/>
        <v>7.3437310660724994E-2</v>
      </c>
      <c r="BB21" s="181">
        <f t="shared" si="66"/>
        <v>7.2695519643949991E-2</v>
      </c>
      <c r="BC21" s="181">
        <f t="shared" si="66"/>
        <v>7.2695519643949991E-2</v>
      </c>
      <c r="BD21" s="181">
        <f t="shared" si="66"/>
        <v>7.2695519643949991E-2</v>
      </c>
      <c r="BE21" s="181">
        <f t="shared" si="67"/>
        <v>7.1953728627175001E-2</v>
      </c>
      <c r="BF21" s="181">
        <f t="shared" si="67"/>
        <v>7.1953728627175001E-2</v>
      </c>
      <c r="BG21" s="181">
        <f t="shared" si="67"/>
        <v>7.1953728627175001E-2</v>
      </c>
      <c r="BH21" s="183"/>
      <c r="BI21" s="185">
        <v>1</v>
      </c>
      <c r="BJ21" s="185">
        <v>0.99</v>
      </c>
      <c r="BK21" s="185">
        <v>0.98</v>
      </c>
      <c r="BL21" s="185">
        <v>0.97</v>
      </c>
      <c r="BM21" s="183"/>
      <c r="BN21" s="186">
        <f t="shared" si="68"/>
        <v>0</v>
      </c>
      <c r="BO21" s="189"/>
      <c r="BP21" s="189"/>
      <c r="BQ21" s="189"/>
      <c r="BR21" s="189"/>
      <c r="BS21" s="189"/>
      <c r="BT21" s="189"/>
      <c r="BU21" s="189"/>
      <c r="BV21" s="189"/>
      <c r="BW21" s="189"/>
      <c r="BX21" s="189"/>
      <c r="BY21" s="189"/>
      <c r="BZ21" s="189"/>
      <c r="CA21" s="184"/>
      <c r="CB21" s="189">
        <f t="shared" si="175"/>
        <v>0.7</v>
      </c>
      <c r="CC21" s="189">
        <f t="shared" si="176"/>
        <v>0.7</v>
      </c>
      <c r="CD21" s="189">
        <f t="shared" si="177"/>
        <v>0.7</v>
      </c>
      <c r="CE21" s="189">
        <f t="shared" si="178"/>
        <v>0.7</v>
      </c>
      <c r="CF21" s="189">
        <f t="shared" si="179"/>
        <v>0.7</v>
      </c>
      <c r="CG21" s="189">
        <f t="shared" si="180"/>
        <v>0.7</v>
      </c>
      <c r="CH21" s="189">
        <f t="shared" si="181"/>
        <v>0.7</v>
      </c>
      <c r="CI21" s="189">
        <f t="shared" si="182"/>
        <v>0.7</v>
      </c>
      <c r="CJ21" s="189">
        <f t="shared" si="183"/>
        <v>0.7</v>
      </c>
      <c r="CK21" s="189">
        <f t="shared" si="184"/>
        <v>0.7</v>
      </c>
      <c r="CL21" s="189">
        <f t="shared" si="185"/>
        <v>0.7</v>
      </c>
      <c r="CM21" s="189">
        <f t="shared" si="186"/>
        <v>0.7</v>
      </c>
      <c r="CN21" s="184"/>
      <c r="CO21" s="189"/>
      <c r="CP21" s="189"/>
      <c r="CQ21" s="189"/>
      <c r="CR21" s="189"/>
      <c r="CS21" s="189"/>
      <c r="CT21" s="189"/>
      <c r="CU21" s="189"/>
      <c r="CV21" s="189"/>
      <c r="CW21" s="189"/>
      <c r="CX21" s="189"/>
      <c r="CY21" s="189"/>
      <c r="CZ21" s="189"/>
      <c r="DA21" s="184"/>
      <c r="DB21" s="190">
        <f t="shared" si="71"/>
        <v>2002.5615663010967</v>
      </c>
      <c r="DC21" s="190">
        <f t="shared" si="72"/>
        <v>205.79242622133597</v>
      </c>
      <c r="DD21" s="190">
        <f t="shared" si="73"/>
        <v>0</v>
      </c>
      <c r="DE21" s="190">
        <f t="shared" si="74"/>
        <v>0</v>
      </c>
      <c r="DF21" s="190">
        <f t="shared" si="75"/>
        <v>0</v>
      </c>
      <c r="DG21" s="190">
        <f t="shared" si="76"/>
        <v>0</v>
      </c>
      <c r="DH21" s="190">
        <f t="shared" si="77"/>
        <v>0</v>
      </c>
      <c r="DI21" s="190">
        <f t="shared" si="78"/>
        <v>0</v>
      </c>
      <c r="DJ21" s="190">
        <f t="shared" si="79"/>
        <v>0</v>
      </c>
      <c r="DK21" s="190">
        <f t="shared" si="80"/>
        <v>0</v>
      </c>
      <c r="DL21" s="190">
        <f t="shared" si="81"/>
        <v>0</v>
      </c>
      <c r="DM21" s="190">
        <f t="shared" si="82"/>
        <v>0</v>
      </c>
      <c r="DN21" s="190">
        <f t="shared" si="187"/>
        <v>2208.3539925224327</v>
      </c>
      <c r="DO21" s="184" t="s">
        <v>579</v>
      </c>
      <c r="DP21" s="190">
        <f t="shared" si="84"/>
        <v>1352.5594049040787</v>
      </c>
      <c r="DQ21" s="190">
        <f t="shared" si="85"/>
        <v>138.99521803857775</v>
      </c>
      <c r="DR21" s="190">
        <f t="shared" si="86"/>
        <v>0</v>
      </c>
      <c r="DS21" s="190">
        <f t="shared" si="87"/>
        <v>0</v>
      </c>
      <c r="DT21" s="190">
        <f t="shared" si="88"/>
        <v>0</v>
      </c>
      <c r="DU21" s="190">
        <f t="shared" si="89"/>
        <v>0</v>
      </c>
      <c r="DV21" s="190">
        <f t="shared" si="90"/>
        <v>0</v>
      </c>
      <c r="DW21" s="190">
        <f t="shared" si="91"/>
        <v>0</v>
      </c>
      <c r="DX21" s="190">
        <f t="shared" si="92"/>
        <v>0</v>
      </c>
      <c r="DY21" s="190">
        <f t="shared" si="93"/>
        <v>0</v>
      </c>
      <c r="DZ21" s="190">
        <f t="shared" si="94"/>
        <v>0</v>
      </c>
      <c r="EA21" s="190">
        <f t="shared" si="95"/>
        <v>0</v>
      </c>
      <c r="EB21" s="190">
        <f t="shared" si="188"/>
        <v>1491.5546229426566</v>
      </c>
      <c r="EC21" s="191">
        <f t="shared" si="189"/>
        <v>0.67541464275796137</v>
      </c>
      <c r="ED21" s="54"/>
      <c r="EE21" s="190">
        <f t="shared" si="190"/>
        <v>7.6879249999999996E-2</v>
      </c>
      <c r="EF21" s="190">
        <f t="shared" si="191"/>
        <v>7.6879249999999996E-2</v>
      </c>
      <c r="EG21" s="190">
        <f t="shared" si="192"/>
        <v>7.6879249999999996E-2</v>
      </c>
      <c r="EH21" s="190">
        <f t="shared" si="193"/>
        <v>7.5708499999999998E-2</v>
      </c>
      <c r="EI21" s="190">
        <f t="shared" si="194"/>
        <v>7.5708499999999998E-2</v>
      </c>
      <c r="EJ21" s="190">
        <f t="shared" si="195"/>
        <v>7.5708499999999998E-2</v>
      </c>
      <c r="EK21" s="190">
        <f t="shared" si="196"/>
        <v>7.4537749999999986E-2</v>
      </c>
      <c r="EL21" s="190">
        <f t="shared" si="197"/>
        <v>7.4537749999999986E-2</v>
      </c>
      <c r="EM21" s="190">
        <f t="shared" si="198"/>
        <v>7.4537749999999986E-2</v>
      </c>
      <c r="EN21" s="190">
        <f t="shared" si="199"/>
        <v>7.2196250000000003E-2</v>
      </c>
      <c r="EO21" s="190">
        <f t="shared" si="200"/>
        <v>7.2196250000000003E-2</v>
      </c>
      <c r="EP21" s="190">
        <f t="shared" si="201"/>
        <v>7.2196250000000003E-2</v>
      </c>
      <c r="EQ21" s="190">
        <f t="shared" si="202"/>
        <v>0.89796524999999983</v>
      </c>
      <c r="ER21" s="184"/>
      <c r="ES21" s="190">
        <f t="shared" si="203"/>
        <v>5.1925371174249994E-2</v>
      </c>
      <c r="ET21" s="190">
        <f t="shared" si="204"/>
        <v>5.1925371174249994E-2</v>
      </c>
      <c r="EU21" s="190">
        <f t="shared" si="205"/>
        <v>5.1925371174249994E-2</v>
      </c>
      <c r="EV21" s="190">
        <f t="shared" si="206"/>
        <v>5.1406117462507492E-2</v>
      </c>
      <c r="EW21" s="190">
        <f t="shared" si="207"/>
        <v>5.1406117462507492E-2</v>
      </c>
      <c r="EX21" s="190">
        <f t="shared" si="208"/>
        <v>5.1406117462507492E-2</v>
      </c>
      <c r="EY21" s="190">
        <f t="shared" si="209"/>
        <v>5.0886863750764989E-2</v>
      </c>
      <c r="EZ21" s="190">
        <f t="shared" si="210"/>
        <v>5.0886863750764989E-2</v>
      </c>
      <c r="FA21" s="190">
        <f t="shared" si="211"/>
        <v>5.0886863750764989E-2</v>
      </c>
      <c r="FB21" s="190">
        <f t="shared" si="212"/>
        <v>5.0367610039022501E-2</v>
      </c>
      <c r="FC21" s="190">
        <f t="shared" si="213"/>
        <v>5.0367610039022501E-2</v>
      </c>
      <c r="FD21" s="190">
        <f t="shared" si="214"/>
        <v>5.0367610039022501E-2</v>
      </c>
      <c r="FE21" s="190">
        <f t="shared" si="215"/>
        <v>0.61375788727963487</v>
      </c>
      <c r="FF21" s="191">
        <f t="shared" si="216"/>
        <v>0.68349848424494708</v>
      </c>
      <c r="FG21" s="54"/>
      <c r="FH21" s="190">
        <f t="shared" si="217"/>
        <v>0</v>
      </c>
      <c r="FI21" s="190">
        <f t="shared" si="218"/>
        <v>0</v>
      </c>
      <c r="FJ21" s="190">
        <f t="shared" si="219"/>
        <v>0</v>
      </c>
      <c r="FK21" s="190">
        <f t="shared" si="220"/>
        <v>0</v>
      </c>
      <c r="FL21" s="190">
        <f t="shared" si="221"/>
        <v>0</v>
      </c>
      <c r="FM21" s="190">
        <f t="shared" si="222"/>
        <v>0</v>
      </c>
      <c r="FN21" s="190">
        <f t="shared" si="223"/>
        <v>0</v>
      </c>
      <c r="FO21" s="190">
        <f t="shared" si="224"/>
        <v>0</v>
      </c>
      <c r="FP21" s="190">
        <f t="shared" si="225"/>
        <v>0</v>
      </c>
      <c r="FQ21" s="190">
        <f t="shared" si="226"/>
        <v>0</v>
      </c>
      <c r="FR21" s="190">
        <f t="shared" si="227"/>
        <v>0</v>
      </c>
      <c r="FS21" s="190">
        <f t="shared" si="228"/>
        <v>0</v>
      </c>
      <c r="FT21" s="190">
        <f t="shared" si="229"/>
        <v>0</v>
      </c>
      <c r="FU21" s="184"/>
      <c r="FV21" s="190">
        <f t="shared" si="230"/>
        <v>0</v>
      </c>
      <c r="FW21" s="190">
        <f t="shared" si="231"/>
        <v>0</v>
      </c>
      <c r="FX21" s="190">
        <f t="shared" si="232"/>
        <v>0</v>
      </c>
      <c r="FY21" s="190">
        <f t="shared" si="233"/>
        <v>0</v>
      </c>
      <c r="FZ21" s="190">
        <f t="shared" si="234"/>
        <v>0</v>
      </c>
      <c r="GA21" s="190">
        <f t="shared" si="235"/>
        <v>0</v>
      </c>
      <c r="GB21" s="190">
        <f t="shared" si="236"/>
        <v>0</v>
      </c>
      <c r="GC21" s="190">
        <f t="shared" si="237"/>
        <v>0</v>
      </c>
      <c r="GD21" s="190">
        <f t="shared" si="238"/>
        <v>0</v>
      </c>
      <c r="GE21" s="190">
        <f t="shared" si="239"/>
        <v>0</v>
      </c>
      <c r="GF21" s="190">
        <f t="shared" si="240"/>
        <v>0</v>
      </c>
      <c r="GG21" s="190">
        <f t="shared" si="241"/>
        <v>0</v>
      </c>
      <c r="GH21" s="190">
        <f t="shared" si="242"/>
        <v>0</v>
      </c>
      <c r="GI21" s="191">
        <f t="shared" si="243"/>
        <v>0</v>
      </c>
      <c r="GJ21" s="184"/>
      <c r="GK21" s="184"/>
    </row>
    <row r="22" spans="1:193" s="71" customFormat="1" ht="12" hidden="1" customHeight="1" outlineLevel="1">
      <c r="A22" s="331">
        <v>17</v>
      </c>
      <c r="B22" s="454" t="s">
        <v>171</v>
      </c>
      <c r="C22" s="455" t="str">
        <f t="shared" si="173"/>
        <v>8AJ946-00090</v>
      </c>
      <c r="D22" s="456" t="s">
        <v>172</v>
      </c>
      <c r="E22" s="456" t="s">
        <v>694</v>
      </c>
      <c r="F22" s="178" t="s">
        <v>139</v>
      </c>
      <c r="G22" s="179" t="s">
        <v>8</v>
      </c>
      <c r="H22" s="179" t="s">
        <v>227</v>
      </c>
      <c r="I22" s="467" t="s">
        <v>122</v>
      </c>
      <c r="J22" s="408">
        <v>91442</v>
      </c>
      <c r="K22" s="408">
        <v>9397</v>
      </c>
      <c r="L22" s="408">
        <v>0</v>
      </c>
      <c r="M22" s="408">
        <v>0</v>
      </c>
      <c r="N22" s="408">
        <v>0</v>
      </c>
      <c r="O22" s="408">
        <v>0</v>
      </c>
      <c r="P22" s="408">
        <v>0</v>
      </c>
      <c r="Q22" s="408">
        <v>0</v>
      </c>
      <c r="R22" s="408">
        <v>0</v>
      </c>
      <c r="S22" s="408">
        <v>0</v>
      </c>
      <c r="T22" s="408">
        <v>0</v>
      </c>
      <c r="U22" s="408">
        <v>0</v>
      </c>
      <c r="V22" s="357">
        <f t="shared" si="174"/>
        <v>100839</v>
      </c>
      <c r="W22" s="65">
        <v>0.6</v>
      </c>
      <c r="X22" s="65"/>
      <c r="Y22" s="332" t="s">
        <v>437</v>
      </c>
      <c r="Z22" s="332"/>
      <c r="AA22" s="332">
        <v>1.3055000000000001</v>
      </c>
      <c r="AB22" s="66">
        <v>0.86918222900250008</v>
      </c>
      <c r="AC22" s="180">
        <f t="shared" si="58"/>
        <v>0.66578493221179624</v>
      </c>
      <c r="AD22" s="181">
        <f t="shared" si="59"/>
        <v>1.2859175</v>
      </c>
      <c r="AE22" s="181">
        <f t="shared" si="59"/>
        <v>1.2859175</v>
      </c>
      <c r="AF22" s="181">
        <f t="shared" si="59"/>
        <v>1.2859175</v>
      </c>
      <c r="AG22" s="181">
        <f t="shared" si="60"/>
        <v>1.266335</v>
      </c>
      <c r="AH22" s="181">
        <f t="shared" si="60"/>
        <v>1.266335</v>
      </c>
      <c r="AI22" s="181">
        <f t="shared" si="60"/>
        <v>1.266335</v>
      </c>
      <c r="AJ22" s="181">
        <f t="shared" si="61"/>
        <v>1.2467525000000002</v>
      </c>
      <c r="AK22" s="181">
        <f t="shared" si="61"/>
        <v>1.2467525000000002</v>
      </c>
      <c r="AL22" s="181">
        <f t="shared" si="61"/>
        <v>1.2467525000000002</v>
      </c>
      <c r="AM22" s="181">
        <f t="shared" si="62"/>
        <v>1.2075875000000003</v>
      </c>
      <c r="AN22" s="181">
        <f t="shared" si="62"/>
        <v>1.2075875000000003</v>
      </c>
      <c r="AO22" s="181">
        <f t="shared" si="62"/>
        <v>1.2075875000000003</v>
      </c>
      <c r="AP22" s="182"/>
      <c r="AQ22" s="480">
        <v>0.98499999999999999</v>
      </c>
      <c r="AR22" s="480">
        <v>0.97</v>
      </c>
      <c r="AS22" s="480">
        <v>0.95499999999999996</v>
      </c>
      <c r="AT22" s="480">
        <v>0.92500000000000004</v>
      </c>
      <c r="AU22" s="184"/>
      <c r="AV22" s="181">
        <f t="shared" si="63"/>
        <v>0.86918222900250008</v>
      </c>
      <c r="AW22" s="181">
        <f t="shared" si="64"/>
        <v>0.86918222900250008</v>
      </c>
      <c r="AX22" s="181">
        <f t="shared" si="64"/>
        <v>0.86918222900250008</v>
      </c>
      <c r="AY22" s="181">
        <f t="shared" si="65"/>
        <v>0.86049040671247512</v>
      </c>
      <c r="AZ22" s="181">
        <f t="shared" si="65"/>
        <v>0.86049040671247512</v>
      </c>
      <c r="BA22" s="181">
        <f t="shared" si="65"/>
        <v>0.86049040671247512</v>
      </c>
      <c r="BB22" s="181">
        <f t="shared" si="66"/>
        <v>0.85179858442245004</v>
      </c>
      <c r="BC22" s="181">
        <f t="shared" si="66"/>
        <v>0.85179858442245004</v>
      </c>
      <c r="BD22" s="181">
        <f t="shared" si="66"/>
        <v>0.85179858442245004</v>
      </c>
      <c r="BE22" s="181">
        <f t="shared" si="67"/>
        <v>0.84310676213242508</v>
      </c>
      <c r="BF22" s="181">
        <f t="shared" si="67"/>
        <v>0.84310676213242508</v>
      </c>
      <c r="BG22" s="181">
        <f t="shared" si="67"/>
        <v>0.84310676213242508</v>
      </c>
      <c r="BH22" s="183"/>
      <c r="BI22" s="185">
        <v>1</v>
      </c>
      <c r="BJ22" s="185">
        <v>0.99</v>
      </c>
      <c r="BK22" s="185">
        <v>0.98</v>
      </c>
      <c r="BL22" s="185">
        <v>0.97</v>
      </c>
      <c r="BM22" s="183"/>
      <c r="BN22" s="186">
        <f t="shared" si="68"/>
        <v>0</v>
      </c>
      <c r="BO22" s="189"/>
      <c r="BP22" s="189"/>
      <c r="BQ22" s="189"/>
      <c r="BR22" s="189"/>
      <c r="BS22" s="189"/>
      <c r="BT22" s="189"/>
      <c r="BU22" s="189"/>
      <c r="BV22" s="189"/>
      <c r="BW22" s="189"/>
      <c r="BX22" s="189"/>
      <c r="BY22" s="189"/>
      <c r="BZ22" s="189"/>
      <c r="CA22" s="184"/>
      <c r="CB22" s="189">
        <f t="shared" si="175"/>
        <v>0.6</v>
      </c>
      <c r="CC22" s="189">
        <f t="shared" si="176"/>
        <v>0.6</v>
      </c>
      <c r="CD22" s="189">
        <f t="shared" si="177"/>
        <v>0.6</v>
      </c>
      <c r="CE22" s="189">
        <f t="shared" si="178"/>
        <v>0.6</v>
      </c>
      <c r="CF22" s="189">
        <f t="shared" si="179"/>
        <v>0.6</v>
      </c>
      <c r="CG22" s="189">
        <f t="shared" si="180"/>
        <v>0.6</v>
      </c>
      <c r="CH22" s="189">
        <f t="shared" si="181"/>
        <v>0.6</v>
      </c>
      <c r="CI22" s="189">
        <f t="shared" si="182"/>
        <v>0.6</v>
      </c>
      <c r="CJ22" s="189">
        <f t="shared" si="183"/>
        <v>0.6</v>
      </c>
      <c r="CK22" s="189">
        <f t="shared" si="184"/>
        <v>0.6</v>
      </c>
      <c r="CL22" s="189">
        <f t="shared" si="185"/>
        <v>0.6</v>
      </c>
      <c r="CM22" s="189">
        <f t="shared" si="186"/>
        <v>0.6</v>
      </c>
      <c r="CN22" s="184"/>
      <c r="CO22" s="189"/>
      <c r="CP22" s="189"/>
      <c r="CQ22" s="189"/>
      <c r="CR22" s="189"/>
      <c r="CS22" s="189"/>
      <c r="CT22" s="189"/>
      <c r="CU22" s="189"/>
      <c r="CV22" s="189"/>
      <c r="CW22" s="189"/>
      <c r="CX22" s="189"/>
      <c r="CY22" s="189"/>
      <c r="CZ22" s="189"/>
      <c r="DA22" s="184"/>
      <c r="DB22" s="190">
        <f t="shared" si="71"/>
        <v>10048.728218344966</v>
      </c>
      <c r="DC22" s="190">
        <f t="shared" si="72"/>
        <v>1032.6534750747755</v>
      </c>
      <c r="DD22" s="190">
        <f t="shared" si="73"/>
        <v>0</v>
      </c>
      <c r="DE22" s="190">
        <f t="shared" si="74"/>
        <v>0</v>
      </c>
      <c r="DF22" s="190">
        <f t="shared" si="75"/>
        <v>0</v>
      </c>
      <c r="DG22" s="190">
        <f t="shared" si="76"/>
        <v>0</v>
      </c>
      <c r="DH22" s="190">
        <f t="shared" si="77"/>
        <v>0</v>
      </c>
      <c r="DI22" s="190">
        <f t="shared" si="78"/>
        <v>0</v>
      </c>
      <c r="DJ22" s="190">
        <f t="shared" si="79"/>
        <v>0</v>
      </c>
      <c r="DK22" s="190">
        <f t="shared" si="80"/>
        <v>0</v>
      </c>
      <c r="DL22" s="190">
        <f t="shared" si="81"/>
        <v>0</v>
      </c>
      <c r="DM22" s="190">
        <f t="shared" si="82"/>
        <v>0</v>
      </c>
      <c r="DN22" s="190">
        <f t="shared" si="187"/>
        <v>11081.381693419742</v>
      </c>
      <c r="DO22" s="184" t="s">
        <v>579</v>
      </c>
      <c r="DP22" s="190">
        <f t="shared" si="84"/>
        <v>6792.1744524523529</v>
      </c>
      <c r="DQ22" s="190">
        <f t="shared" si="85"/>
        <v>697.9950496456197</v>
      </c>
      <c r="DR22" s="190">
        <f t="shared" si="86"/>
        <v>0</v>
      </c>
      <c r="DS22" s="190">
        <f t="shared" si="87"/>
        <v>0</v>
      </c>
      <c r="DT22" s="190">
        <f t="shared" si="88"/>
        <v>0</v>
      </c>
      <c r="DU22" s="190">
        <f t="shared" si="89"/>
        <v>0</v>
      </c>
      <c r="DV22" s="190">
        <f t="shared" si="90"/>
        <v>0</v>
      </c>
      <c r="DW22" s="190">
        <f t="shared" si="91"/>
        <v>0</v>
      </c>
      <c r="DX22" s="190">
        <f t="shared" si="92"/>
        <v>0</v>
      </c>
      <c r="DY22" s="190">
        <f t="shared" si="93"/>
        <v>0</v>
      </c>
      <c r="DZ22" s="190">
        <f t="shared" si="94"/>
        <v>0</v>
      </c>
      <c r="EA22" s="190">
        <f t="shared" si="95"/>
        <v>0</v>
      </c>
      <c r="EB22" s="190">
        <f t="shared" si="188"/>
        <v>7490.1695020979723</v>
      </c>
      <c r="EC22" s="191">
        <f t="shared" si="189"/>
        <v>0.67592378904750883</v>
      </c>
      <c r="ED22" s="54"/>
      <c r="EE22" s="190">
        <f t="shared" si="190"/>
        <v>0.77155050000000003</v>
      </c>
      <c r="EF22" s="190">
        <f t="shared" si="191"/>
        <v>0.77155050000000003</v>
      </c>
      <c r="EG22" s="190">
        <f t="shared" si="192"/>
        <v>0.77155050000000003</v>
      </c>
      <c r="EH22" s="190">
        <f t="shared" si="193"/>
        <v>0.75980099999999995</v>
      </c>
      <c r="EI22" s="190">
        <f t="shared" si="194"/>
        <v>0.75980099999999995</v>
      </c>
      <c r="EJ22" s="190">
        <f t="shared" si="195"/>
        <v>0.75980099999999995</v>
      </c>
      <c r="EK22" s="190">
        <f t="shared" si="196"/>
        <v>0.74805150000000009</v>
      </c>
      <c r="EL22" s="190">
        <f t="shared" si="197"/>
        <v>0.74805150000000009</v>
      </c>
      <c r="EM22" s="190">
        <f t="shared" si="198"/>
        <v>0.74805150000000009</v>
      </c>
      <c r="EN22" s="190">
        <f t="shared" si="199"/>
        <v>0.72455250000000015</v>
      </c>
      <c r="EO22" s="190">
        <f t="shared" si="200"/>
        <v>0.72455250000000015</v>
      </c>
      <c r="EP22" s="190">
        <f t="shared" si="201"/>
        <v>0.72455250000000015</v>
      </c>
      <c r="EQ22" s="190">
        <f t="shared" si="202"/>
        <v>9.0118665</v>
      </c>
      <c r="ER22" s="184"/>
      <c r="ES22" s="190">
        <f t="shared" si="203"/>
        <v>0.52150933740150007</v>
      </c>
      <c r="ET22" s="190">
        <f t="shared" si="204"/>
        <v>0.52150933740150007</v>
      </c>
      <c r="EU22" s="190">
        <f t="shared" si="205"/>
        <v>0.52150933740150007</v>
      </c>
      <c r="EV22" s="190">
        <f t="shared" si="206"/>
        <v>0.51629424402748503</v>
      </c>
      <c r="EW22" s="190">
        <f t="shared" si="207"/>
        <v>0.51629424402748503</v>
      </c>
      <c r="EX22" s="190">
        <f t="shared" si="208"/>
        <v>0.51629424402748503</v>
      </c>
      <c r="EY22" s="190">
        <f t="shared" si="209"/>
        <v>0.51107915065346998</v>
      </c>
      <c r="EZ22" s="190">
        <f t="shared" si="210"/>
        <v>0.51107915065346998</v>
      </c>
      <c r="FA22" s="190">
        <f t="shared" si="211"/>
        <v>0.51107915065346998</v>
      </c>
      <c r="FB22" s="190">
        <f t="shared" si="212"/>
        <v>0.50586405727945505</v>
      </c>
      <c r="FC22" s="190">
        <f t="shared" si="213"/>
        <v>0.50586405727945505</v>
      </c>
      <c r="FD22" s="190">
        <f t="shared" si="214"/>
        <v>0.50586405727945505</v>
      </c>
      <c r="FE22" s="190">
        <f t="shared" si="215"/>
        <v>6.1642403680857294</v>
      </c>
      <c r="FF22" s="191">
        <f t="shared" si="216"/>
        <v>0.68401372435840335</v>
      </c>
      <c r="FG22" s="54"/>
      <c r="FH22" s="190">
        <f t="shared" si="217"/>
        <v>0</v>
      </c>
      <c r="FI22" s="190">
        <f t="shared" si="218"/>
        <v>0</v>
      </c>
      <c r="FJ22" s="190">
        <f t="shared" si="219"/>
        <v>0</v>
      </c>
      <c r="FK22" s="190">
        <f t="shared" si="220"/>
        <v>0</v>
      </c>
      <c r="FL22" s="190">
        <f t="shared" si="221"/>
        <v>0</v>
      </c>
      <c r="FM22" s="190">
        <f t="shared" si="222"/>
        <v>0</v>
      </c>
      <c r="FN22" s="190">
        <f t="shared" si="223"/>
        <v>0</v>
      </c>
      <c r="FO22" s="190">
        <f t="shared" si="224"/>
        <v>0</v>
      </c>
      <c r="FP22" s="190">
        <f t="shared" si="225"/>
        <v>0</v>
      </c>
      <c r="FQ22" s="190">
        <f t="shared" si="226"/>
        <v>0</v>
      </c>
      <c r="FR22" s="190">
        <f t="shared" si="227"/>
        <v>0</v>
      </c>
      <c r="FS22" s="190">
        <f t="shared" si="228"/>
        <v>0</v>
      </c>
      <c r="FT22" s="190">
        <f t="shared" si="229"/>
        <v>0</v>
      </c>
      <c r="FU22" s="184"/>
      <c r="FV22" s="190">
        <f t="shared" si="230"/>
        <v>0</v>
      </c>
      <c r="FW22" s="190">
        <f t="shared" si="231"/>
        <v>0</v>
      </c>
      <c r="FX22" s="190">
        <f t="shared" si="232"/>
        <v>0</v>
      </c>
      <c r="FY22" s="190">
        <f t="shared" si="233"/>
        <v>0</v>
      </c>
      <c r="FZ22" s="190">
        <f t="shared" si="234"/>
        <v>0</v>
      </c>
      <c r="GA22" s="190">
        <f t="shared" si="235"/>
        <v>0</v>
      </c>
      <c r="GB22" s="190">
        <f t="shared" si="236"/>
        <v>0</v>
      </c>
      <c r="GC22" s="190">
        <f t="shared" si="237"/>
        <v>0</v>
      </c>
      <c r="GD22" s="190">
        <f t="shared" si="238"/>
        <v>0</v>
      </c>
      <c r="GE22" s="190">
        <f t="shared" si="239"/>
        <v>0</v>
      </c>
      <c r="GF22" s="190">
        <f t="shared" si="240"/>
        <v>0</v>
      </c>
      <c r="GG22" s="190">
        <f t="shared" si="241"/>
        <v>0</v>
      </c>
      <c r="GH22" s="190">
        <f t="shared" si="242"/>
        <v>0</v>
      </c>
      <c r="GI22" s="191">
        <f t="shared" si="243"/>
        <v>0</v>
      </c>
      <c r="GJ22" s="184"/>
      <c r="GK22" s="184"/>
    </row>
    <row r="23" spans="1:193" s="71" customFormat="1" ht="12" hidden="1" customHeight="1" outlineLevel="1">
      <c r="A23" s="331">
        <v>18</v>
      </c>
      <c r="B23" s="454" t="s">
        <v>173</v>
      </c>
      <c r="C23" s="455" t="str">
        <f t="shared" si="173"/>
        <v>8AJ946-00092</v>
      </c>
      <c r="D23" s="456" t="s">
        <v>174</v>
      </c>
      <c r="E23" s="456" t="s">
        <v>694</v>
      </c>
      <c r="F23" s="178" t="s">
        <v>139</v>
      </c>
      <c r="G23" s="179" t="s">
        <v>8</v>
      </c>
      <c r="H23" s="179" t="s">
        <v>227</v>
      </c>
      <c r="I23" s="467" t="s">
        <v>122</v>
      </c>
      <c r="J23" s="408">
        <v>91442</v>
      </c>
      <c r="K23" s="408">
        <v>9397</v>
      </c>
      <c r="L23" s="408">
        <v>0</v>
      </c>
      <c r="M23" s="408">
        <v>0</v>
      </c>
      <c r="N23" s="408">
        <v>0</v>
      </c>
      <c r="O23" s="408">
        <v>0</v>
      </c>
      <c r="P23" s="408">
        <v>0</v>
      </c>
      <c r="Q23" s="408">
        <v>0</v>
      </c>
      <c r="R23" s="408">
        <v>0</v>
      </c>
      <c r="S23" s="408">
        <v>0</v>
      </c>
      <c r="T23" s="408">
        <v>0</v>
      </c>
      <c r="U23" s="408">
        <v>0</v>
      </c>
      <c r="V23" s="357">
        <f t="shared" si="174"/>
        <v>100839</v>
      </c>
      <c r="W23" s="65">
        <v>0.6</v>
      </c>
      <c r="X23" s="65"/>
      <c r="Y23" s="332" t="s">
        <v>437</v>
      </c>
      <c r="Z23" s="332"/>
      <c r="AA23" s="332">
        <v>1.3055000000000001</v>
      </c>
      <c r="AB23" s="66">
        <v>0.86918222900250008</v>
      </c>
      <c r="AC23" s="180">
        <f t="shared" si="58"/>
        <v>0.66578493221179624</v>
      </c>
      <c r="AD23" s="181">
        <f t="shared" si="59"/>
        <v>1.2859175</v>
      </c>
      <c r="AE23" s="181">
        <f t="shared" si="59"/>
        <v>1.2859175</v>
      </c>
      <c r="AF23" s="181">
        <f t="shared" si="59"/>
        <v>1.2859175</v>
      </c>
      <c r="AG23" s="181">
        <f t="shared" si="60"/>
        <v>1.266335</v>
      </c>
      <c r="AH23" s="181">
        <f t="shared" si="60"/>
        <v>1.266335</v>
      </c>
      <c r="AI23" s="181">
        <f t="shared" si="60"/>
        <v>1.266335</v>
      </c>
      <c r="AJ23" s="181">
        <f t="shared" si="61"/>
        <v>1.2467525000000002</v>
      </c>
      <c r="AK23" s="181">
        <f t="shared" si="61"/>
        <v>1.2467525000000002</v>
      </c>
      <c r="AL23" s="181">
        <f t="shared" si="61"/>
        <v>1.2467525000000002</v>
      </c>
      <c r="AM23" s="181">
        <f t="shared" si="62"/>
        <v>1.2075875000000003</v>
      </c>
      <c r="AN23" s="181">
        <f t="shared" si="62"/>
        <v>1.2075875000000003</v>
      </c>
      <c r="AO23" s="181">
        <f t="shared" si="62"/>
        <v>1.2075875000000003</v>
      </c>
      <c r="AP23" s="182"/>
      <c r="AQ23" s="480">
        <v>0.98499999999999999</v>
      </c>
      <c r="AR23" s="480">
        <v>0.97</v>
      </c>
      <c r="AS23" s="480">
        <v>0.95499999999999996</v>
      </c>
      <c r="AT23" s="480">
        <v>0.92500000000000004</v>
      </c>
      <c r="AU23" s="184"/>
      <c r="AV23" s="181">
        <f t="shared" si="63"/>
        <v>0.86918222900250008</v>
      </c>
      <c r="AW23" s="181">
        <f t="shared" si="64"/>
        <v>0.86918222900250008</v>
      </c>
      <c r="AX23" s="181">
        <f t="shared" si="64"/>
        <v>0.86918222900250008</v>
      </c>
      <c r="AY23" s="181">
        <f t="shared" si="65"/>
        <v>0.86049040671247512</v>
      </c>
      <c r="AZ23" s="181">
        <f t="shared" si="65"/>
        <v>0.86049040671247512</v>
      </c>
      <c r="BA23" s="181">
        <f t="shared" si="65"/>
        <v>0.86049040671247512</v>
      </c>
      <c r="BB23" s="181">
        <f t="shared" si="66"/>
        <v>0.85179858442245004</v>
      </c>
      <c r="BC23" s="181">
        <f t="shared" si="66"/>
        <v>0.85179858442245004</v>
      </c>
      <c r="BD23" s="181">
        <f t="shared" si="66"/>
        <v>0.85179858442245004</v>
      </c>
      <c r="BE23" s="181">
        <f t="shared" si="67"/>
        <v>0.84310676213242508</v>
      </c>
      <c r="BF23" s="181">
        <f t="shared" si="67"/>
        <v>0.84310676213242508</v>
      </c>
      <c r="BG23" s="181">
        <f t="shared" si="67"/>
        <v>0.84310676213242508</v>
      </c>
      <c r="BH23" s="183"/>
      <c r="BI23" s="185">
        <v>1</v>
      </c>
      <c r="BJ23" s="185">
        <v>0.99</v>
      </c>
      <c r="BK23" s="185">
        <v>0.98</v>
      </c>
      <c r="BL23" s="185">
        <v>0.97</v>
      </c>
      <c r="BM23" s="183"/>
      <c r="BN23" s="186">
        <f t="shared" si="68"/>
        <v>0</v>
      </c>
      <c r="BO23" s="189"/>
      <c r="BP23" s="189"/>
      <c r="BQ23" s="189"/>
      <c r="BR23" s="189"/>
      <c r="BS23" s="189"/>
      <c r="BT23" s="189"/>
      <c r="BU23" s="189"/>
      <c r="BV23" s="189"/>
      <c r="BW23" s="189"/>
      <c r="BX23" s="189"/>
      <c r="BY23" s="189"/>
      <c r="BZ23" s="189"/>
      <c r="CA23" s="184"/>
      <c r="CB23" s="189">
        <f t="shared" si="175"/>
        <v>0.6</v>
      </c>
      <c r="CC23" s="189">
        <f t="shared" si="176"/>
        <v>0.6</v>
      </c>
      <c r="CD23" s="189">
        <f t="shared" si="177"/>
        <v>0.6</v>
      </c>
      <c r="CE23" s="189">
        <f t="shared" si="178"/>
        <v>0.6</v>
      </c>
      <c r="CF23" s="189">
        <f t="shared" si="179"/>
        <v>0.6</v>
      </c>
      <c r="CG23" s="189">
        <f t="shared" si="180"/>
        <v>0.6</v>
      </c>
      <c r="CH23" s="189">
        <f t="shared" si="181"/>
        <v>0.6</v>
      </c>
      <c r="CI23" s="189">
        <f t="shared" si="182"/>
        <v>0.6</v>
      </c>
      <c r="CJ23" s="189">
        <f t="shared" si="183"/>
        <v>0.6</v>
      </c>
      <c r="CK23" s="189">
        <f t="shared" si="184"/>
        <v>0.6</v>
      </c>
      <c r="CL23" s="189">
        <f t="shared" si="185"/>
        <v>0.6</v>
      </c>
      <c r="CM23" s="189">
        <f t="shared" si="186"/>
        <v>0.6</v>
      </c>
      <c r="CN23" s="184"/>
      <c r="CO23" s="189"/>
      <c r="CP23" s="189"/>
      <c r="CQ23" s="189"/>
      <c r="CR23" s="189"/>
      <c r="CS23" s="189"/>
      <c r="CT23" s="189"/>
      <c r="CU23" s="189"/>
      <c r="CV23" s="189"/>
      <c r="CW23" s="189"/>
      <c r="CX23" s="189"/>
      <c r="CY23" s="189"/>
      <c r="CZ23" s="189"/>
      <c r="DA23" s="184"/>
      <c r="DB23" s="190">
        <f t="shared" si="71"/>
        <v>10048.728218344966</v>
      </c>
      <c r="DC23" s="190">
        <f t="shared" si="72"/>
        <v>1032.6534750747755</v>
      </c>
      <c r="DD23" s="190">
        <f t="shared" si="73"/>
        <v>0</v>
      </c>
      <c r="DE23" s="190">
        <f t="shared" si="74"/>
        <v>0</v>
      </c>
      <c r="DF23" s="190">
        <f t="shared" si="75"/>
        <v>0</v>
      </c>
      <c r="DG23" s="190">
        <f t="shared" si="76"/>
        <v>0</v>
      </c>
      <c r="DH23" s="190">
        <f t="shared" si="77"/>
        <v>0</v>
      </c>
      <c r="DI23" s="190">
        <f t="shared" si="78"/>
        <v>0</v>
      </c>
      <c r="DJ23" s="190">
        <f t="shared" si="79"/>
        <v>0</v>
      </c>
      <c r="DK23" s="190">
        <f t="shared" si="80"/>
        <v>0</v>
      </c>
      <c r="DL23" s="190">
        <f t="shared" si="81"/>
        <v>0</v>
      </c>
      <c r="DM23" s="190">
        <f t="shared" si="82"/>
        <v>0</v>
      </c>
      <c r="DN23" s="190">
        <f t="shared" si="187"/>
        <v>11081.381693419742</v>
      </c>
      <c r="DO23" s="184" t="s">
        <v>579</v>
      </c>
      <c r="DP23" s="190">
        <f t="shared" si="84"/>
        <v>6792.1744524523529</v>
      </c>
      <c r="DQ23" s="190">
        <f t="shared" si="85"/>
        <v>697.9950496456197</v>
      </c>
      <c r="DR23" s="190">
        <f t="shared" si="86"/>
        <v>0</v>
      </c>
      <c r="DS23" s="190">
        <f t="shared" si="87"/>
        <v>0</v>
      </c>
      <c r="DT23" s="190">
        <f t="shared" si="88"/>
        <v>0</v>
      </c>
      <c r="DU23" s="190">
        <f t="shared" si="89"/>
        <v>0</v>
      </c>
      <c r="DV23" s="190">
        <f t="shared" si="90"/>
        <v>0</v>
      </c>
      <c r="DW23" s="190">
        <f t="shared" si="91"/>
        <v>0</v>
      </c>
      <c r="DX23" s="190">
        <f t="shared" si="92"/>
        <v>0</v>
      </c>
      <c r="DY23" s="190">
        <f t="shared" si="93"/>
        <v>0</v>
      </c>
      <c r="DZ23" s="190">
        <f t="shared" si="94"/>
        <v>0</v>
      </c>
      <c r="EA23" s="190">
        <f t="shared" si="95"/>
        <v>0</v>
      </c>
      <c r="EB23" s="190">
        <f t="shared" si="188"/>
        <v>7490.1695020979723</v>
      </c>
      <c r="EC23" s="191">
        <f t="shared" si="189"/>
        <v>0.67592378904750883</v>
      </c>
      <c r="ED23" s="54"/>
      <c r="EE23" s="190">
        <f t="shared" si="190"/>
        <v>0.77155050000000003</v>
      </c>
      <c r="EF23" s="190">
        <f t="shared" si="191"/>
        <v>0.77155050000000003</v>
      </c>
      <c r="EG23" s="190">
        <f t="shared" si="192"/>
        <v>0.77155050000000003</v>
      </c>
      <c r="EH23" s="190">
        <f t="shared" si="193"/>
        <v>0.75980099999999995</v>
      </c>
      <c r="EI23" s="190">
        <f t="shared" si="194"/>
        <v>0.75980099999999995</v>
      </c>
      <c r="EJ23" s="190">
        <f t="shared" si="195"/>
        <v>0.75980099999999995</v>
      </c>
      <c r="EK23" s="190">
        <f t="shared" si="196"/>
        <v>0.74805150000000009</v>
      </c>
      <c r="EL23" s="190">
        <f t="shared" si="197"/>
        <v>0.74805150000000009</v>
      </c>
      <c r="EM23" s="190">
        <f t="shared" si="198"/>
        <v>0.74805150000000009</v>
      </c>
      <c r="EN23" s="190">
        <f t="shared" si="199"/>
        <v>0.72455250000000015</v>
      </c>
      <c r="EO23" s="190">
        <f t="shared" si="200"/>
        <v>0.72455250000000015</v>
      </c>
      <c r="EP23" s="190">
        <f t="shared" si="201"/>
        <v>0.72455250000000015</v>
      </c>
      <c r="EQ23" s="190">
        <f t="shared" si="202"/>
        <v>9.0118665</v>
      </c>
      <c r="ER23" s="184"/>
      <c r="ES23" s="190">
        <f t="shared" si="203"/>
        <v>0.52150933740150007</v>
      </c>
      <c r="ET23" s="190">
        <f t="shared" si="204"/>
        <v>0.52150933740150007</v>
      </c>
      <c r="EU23" s="190">
        <f t="shared" si="205"/>
        <v>0.52150933740150007</v>
      </c>
      <c r="EV23" s="190">
        <f t="shared" si="206"/>
        <v>0.51629424402748503</v>
      </c>
      <c r="EW23" s="190">
        <f t="shared" si="207"/>
        <v>0.51629424402748503</v>
      </c>
      <c r="EX23" s="190">
        <f t="shared" si="208"/>
        <v>0.51629424402748503</v>
      </c>
      <c r="EY23" s="190">
        <f t="shared" si="209"/>
        <v>0.51107915065346998</v>
      </c>
      <c r="EZ23" s="190">
        <f t="shared" si="210"/>
        <v>0.51107915065346998</v>
      </c>
      <c r="FA23" s="190">
        <f t="shared" si="211"/>
        <v>0.51107915065346998</v>
      </c>
      <c r="FB23" s="190">
        <f t="shared" si="212"/>
        <v>0.50586405727945505</v>
      </c>
      <c r="FC23" s="190">
        <f t="shared" si="213"/>
        <v>0.50586405727945505</v>
      </c>
      <c r="FD23" s="190">
        <f t="shared" si="214"/>
        <v>0.50586405727945505</v>
      </c>
      <c r="FE23" s="190">
        <f t="shared" si="215"/>
        <v>6.1642403680857294</v>
      </c>
      <c r="FF23" s="191">
        <f t="shared" si="216"/>
        <v>0.68401372435840335</v>
      </c>
      <c r="FG23" s="54"/>
      <c r="FH23" s="190">
        <f t="shared" si="217"/>
        <v>0</v>
      </c>
      <c r="FI23" s="190">
        <f t="shared" si="218"/>
        <v>0</v>
      </c>
      <c r="FJ23" s="190">
        <f t="shared" si="219"/>
        <v>0</v>
      </c>
      <c r="FK23" s="190">
        <f t="shared" si="220"/>
        <v>0</v>
      </c>
      <c r="FL23" s="190">
        <f t="shared" si="221"/>
        <v>0</v>
      </c>
      <c r="FM23" s="190">
        <f t="shared" si="222"/>
        <v>0</v>
      </c>
      <c r="FN23" s="190">
        <f t="shared" si="223"/>
        <v>0</v>
      </c>
      <c r="FO23" s="190">
        <f t="shared" si="224"/>
        <v>0</v>
      </c>
      <c r="FP23" s="190">
        <f t="shared" si="225"/>
        <v>0</v>
      </c>
      <c r="FQ23" s="190">
        <f t="shared" si="226"/>
        <v>0</v>
      </c>
      <c r="FR23" s="190">
        <f t="shared" si="227"/>
        <v>0</v>
      </c>
      <c r="FS23" s="190">
        <f t="shared" si="228"/>
        <v>0</v>
      </c>
      <c r="FT23" s="190">
        <f t="shared" si="229"/>
        <v>0</v>
      </c>
      <c r="FU23" s="184"/>
      <c r="FV23" s="190">
        <f t="shared" si="230"/>
        <v>0</v>
      </c>
      <c r="FW23" s="190">
        <f t="shared" si="231"/>
        <v>0</v>
      </c>
      <c r="FX23" s="190">
        <f t="shared" si="232"/>
        <v>0</v>
      </c>
      <c r="FY23" s="190">
        <f t="shared" si="233"/>
        <v>0</v>
      </c>
      <c r="FZ23" s="190">
        <f t="shared" si="234"/>
        <v>0</v>
      </c>
      <c r="GA23" s="190">
        <f t="shared" si="235"/>
        <v>0</v>
      </c>
      <c r="GB23" s="190">
        <f t="shared" si="236"/>
        <v>0</v>
      </c>
      <c r="GC23" s="190">
        <f t="shared" si="237"/>
        <v>0</v>
      </c>
      <c r="GD23" s="190">
        <f t="shared" si="238"/>
        <v>0</v>
      </c>
      <c r="GE23" s="190">
        <f t="shared" si="239"/>
        <v>0</v>
      </c>
      <c r="GF23" s="190">
        <f t="shared" si="240"/>
        <v>0</v>
      </c>
      <c r="GG23" s="190">
        <f t="shared" si="241"/>
        <v>0</v>
      </c>
      <c r="GH23" s="190">
        <f t="shared" si="242"/>
        <v>0</v>
      </c>
      <c r="GI23" s="191">
        <f t="shared" si="243"/>
        <v>0</v>
      </c>
      <c r="GJ23" s="184"/>
      <c r="GK23" s="184"/>
    </row>
    <row r="24" spans="1:193" s="71" customFormat="1" ht="12" hidden="1" customHeight="1" outlineLevel="1">
      <c r="A24" s="331">
        <v>19</v>
      </c>
      <c r="B24" s="454" t="s">
        <v>189</v>
      </c>
      <c r="C24" s="455" t="str">
        <f t="shared" si="173"/>
        <v>8AJ875-00003-JAB</v>
      </c>
      <c r="D24" s="457" t="s">
        <v>190</v>
      </c>
      <c r="E24" s="456" t="s">
        <v>694</v>
      </c>
      <c r="F24" s="178" t="s">
        <v>139</v>
      </c>
      <c r="G24" s="179" t="s">
        <v>8</v>
      </c>
      <c r="H24" s="179" t="s">
        <v>227</v>
      </c>
      <c r="I24" s="467" t="s">
        <v>122</v>
      </c>
      <c r="J24" s="408">
        <v>91442</v>
      </c>
      <c r="K24" s="408">
        <v>9397</v>
      </c>
      <c r="L24" s="408">
        <v>0</v>
      </c>
      <c r="M24" s="408">
        <v>0</v>
      </c>
      <c r="N24" s="408">
        <v>0</v>
      </c>
      <c r="O24" s="408">
        <v>0</v>
      </c>
      <c r="P24" s="408">
        <v>0</v>
      </c>
      <c r="Q24" s="408">
        <v>0</v>
      </c>
      <c r="R24" s="408">
        <v>0</v>
      </c>
      <c r="S24" s="408">
        <v>0</v>
      </c>
      <c r="T24" s="408">
        <v>0</v>
      </c>
      <c r="U24" s="408">
        <v>0</v>
      </c>
      <c r="V24" s="357">
        <f t="shared" si="174"/>
        <v>100839</v>
      </c>
      <c r="W24" s="65">
        <v>0.6</v>
      </c>
      <c r="X24" s="65"/>
      <c r="Y24" s="332" t="s">
        <v>437</v>
      </c>
      <c r="Z24" s="332"/>
      <c r="AA24" s="332">
        <v>0.74980000000000002</v>
      </c>
      <c r="AB24" s="66">
        <v>0.60211999999999999</v>
      </c>
      <c r="AC24" s="180">
        <f t="shared" si="58"/>
        <v>0.80304081088290202</v>
      </c>
      <c r="AD24" s="181">
        <f t="shared" si="59"/>
        <v>0.73855300000000002</v>
      </c>
      <c r="AE24" s="181">
        <f t="shared" si="59"/>
        <v>0.73855300000000002</v>
      </c>
      <c r="AF24" s="181">
        <f t="shared" si="59"/>
        <v>0.73855300000000002</v>
      </c>
      <c r="AG24" s="181">
        <f t="shared" si="60"/>
        <v>0.72730600000000001</v>
      </c>
      <c r="AH24" s="181">
        <f t="shared" si="60"/>
        <v>0.72730600000000001</v>
      </c>
      <c r="AI24" s="181">
        <f t="shared" si="60"/>
        <v>0.72730600000000001</v>
      </c>
      <c r="AJ24" s="181">
        <f t="shared" si="61"/>
        <v>0.716059</v>
      </c>
      <c r="AK24" s="181">
        <f t="shared" si="61"/>
        <v>0.716059</v>
      </c>
      <c r="AL24" s="181">
        <f t="shared" si="61"/>
        <v>0.716059</v>
      </c>
      <c r="AM24" s="181">
        <f t="shared" si="62"/>
        <v>0.6935650000000001</v>
      </c>
      <c r="AN24" s="181">
        <f t="shared" si="62"/>
        <v>0.6935650000000001</v>
      </c>
      <c r="AO24" s="181">
        <f t="shared" si="62"/>
        <v>0.6935650000000001</v>
      </c>
      <c r="AP24" s="182"/>
      <c r="AQ24" s="480">
        <v>0.98499999999999999</v>
      </c>
      <c r="AR24" s="480">
        <v>0.97</v>
      </c>
      <c r="AS24" s="480">
        <v>0.95499999999999996</v>
      </c>
      <c r="AT24" s="480">
        <v>0.92500000000000004</v>
      </c>
      <c r="AU24" s="184"/>
      <c r="AV24" s="181">
        <f t="shared" si="63"/>
        <v>0.60211999999999999</v>
      </c>
      <c r="AW24" s="181">
        <f t="shared" si="64"/>
        <v>0.60211999999999999</v>
      </c>
      <c r="AX24" s="181">
        <f t="shared" si="64"/>
        <v>0.60211999999999999</v>
      </c>
      <c r="AY24" s="181">
        <f t="shared" si="65"/>
        <v>0.59609879999999993</v>
      </c>
      <c r="AZ24" s="181">
        <f t="shared" si="65"/>
        <v>0.59609879999999993</v>
      </c>
      <c r="BA24" s="181">
        <f t="shared" si="65"/>
        <v>0.59609879999999993</v>
      </c>
      <c r="BB24" s="181">
        <f t="shared" si="66"/>
        <v>0.59007759999999998</v>
      </c>
      <c r="BC24" s="181">
        <f t="shared" si="66"/>
        <v>0.59007759999999998</v>
      </c>
      <c r="BD24" s="181">
        <f t="shared" si="66"/>
        <v>0.59007759999999998</v>
      </c>
      <c r="BE24" s="181">
        <f t="shared" si="67"/>
        <v>0.58405639999999992</v>
      </c>
      <c r="BF24" s="181">
        <f t="shared" si="67"/>
        <v>0.58405639999999992</v>
      </c>
      <c r="BG24" s="181">
        <f t="shared" si="67"/>
        <v>0.58405639999999992</v>
      </c>
      <c r="BH24" s="183"/>
      <c r="BI24" s="185">
        <v>1</v>
      </c>
      <c r="BJ24" s="185">
        <v>0.99</v>
      </c>
      <c r="BK24" s="185">
        <v>0.98</v>
      </c>
      <c r="BL24" s="185">
        <v>0.97</v>
      </c>
      <c r="BM24" s="183"/>
      <c r="BN24" s="186">
        <f t="shared" si="68"/>
        <v>0</v>
      </c>
      <c r="BO24" s="189"/>
      <c r="BP24" s="189"/>
      <c r="BQ24" s="189"/>
      <c r="BR24" s="189"/>
      <c r="BS24" s="189"/>
      <c r="BT24" s="189"/>
      <c r="BU24" s="189"/>
      <c r="BV24" s="189"/>
      <c r="BW24" s="189"/>
      <c r="BX24" s="189"/>
      <c r="BY24" s="189"/>
      <c r="BZ24" s="189"/>
      <c r="CA24" s="184"/>
      <c r="CB24" s="189">
        <f t="shared" si="175"/>
        <v>0.6</v>
      </c>
      <c r="CC24" s="189">
        <f t="shared" si="176"/>
        <v>0.6</v>
      </c>
      <c r="CD24" s="189">
        <f t="shared" si="177"/>
        <v>0.6</v>
      </c>
      <c r="CE24" s="189">
        <f t="shared" si="178"/>
        <v>0.6</v>
      </c>
      <c r="CF24" s="189">
        <f t="shared" si="179"/>
        <v>0.6</v>
      </c>
      <c r="CG24" s="189">
        <f t="shared" si="180"/>
        <v>0.6</v>
      </c>
      <c r="CH24" s="189">
        <f t="shared" si="181"/>
        <v>0.6</v>
      </c>
      <c r="CI24" s="189">
        <f t="shared" si="182"/>
        <v>0.6</v>
      </c>
      <c r="CJ24" s="189">
        <f t="shared" si="183"/>
        <v>0.6</v>
      </c>
      <c r="CK24" s="189">
        <f t="shared" si="184"/>
        <v>0.6</v>
      </c>
      <c r="CL24" s="189">
        <f t="shared" si="185"/>
        <v>0.6</v>
      </c>
      <c r="CM24" s="189">
        <f t="shared" si="186"/>
        <v>0.6</v>
      </c>
      <c r="CN24" s="184"/>
      <c r="CO24" s="189"/>
      <c r="CP24" s="189"/>
      <c r="CQ24" s="189"/>
      <c r="CR24" s="189"/>
      <c r="CS24" s="189"/>
      <c r="CT24" s="189"/>
      <c r="CU24" s="189"/>
      <c r="CV24" s="189"/>
      <c r="CW24" s="189"/>
      <c r="CX24" s="189"/>
      <c r="CY24" s="189"/>
      <c r="CZ24" s="189"/>
      <c r="DA24" s="184"/>
      <c r="DB24" s="190">
        <f t="shared" si="71"/>
        <v>5771.3798683378436</v>
      </c>
      <c r="DC24" s="190">
        <f t="shared" si="72"/>
        <v>593.09350870246396</v>
      </c>
      <c r="DD24" s="190">
        <f t="shared" si="73"/>
        <v>0</v>
      </c>
      <c r="DE24" s="190">
        <f t="shared" si="74"/>
        <v>0</v>
      </c>
      <c r="DF24" s="190">
        <f t="shared" si="75"/>
        <v>0</v>
      </c>
      <c r="DG24" s="190">
        <f t="shared" si="76"/>
        <v>0</v>
      </c>
      <c r="DH24" s="190">
        <f t="shared" si="77"/>
        <v>0</v>
      </c>
      <c r="DI24" s="190">
        <f t="shared" si="78"/>
        <v>0</v>
      </c>
      <c r="DJ24" s="190">
        <f t="shared" si="79"/>
        <v>0</v>
      </c>
      <c r="DK24" s="190">
        <f t="shared" si="80"/>
        <v>0</v>
      </c>
      <c r="DL24" s="190">
        <f t="shared" si="81"/>
        <v>0</v>
      </c>
      <c r="DM24" s="190">
        <f t="shared" si="82"/>
        <v>0</v>
      </c>
      <c r="DN24" s="190">
        <f t="shared" si="187"/>
        <v>6364.4733770403072</v>
      </c>
      <c r="DO24" s="184" t="s">
        <v>579</v>
      </c>
      <c r="DP24" s="190">
        <f t="shared" si="84"/>
        <v>4705.2320501353079</v>
      </c>
      <c r="DQ24" s="190">
        <f t="shared" si="85"/>
        <v>483.53126107392109</v>
      </c>
      <c r="DR24" s="190">
        <f t="shared" si="86"/>
        <v>0</v>
      </c>
      <c r="DS24" s="190">
        <f t="shared" si="87"/>
        <v>0</v>
      </c>
      <c r="DT24" s="190">
        <f t="shared" si="88"/>
        <v>0</v>
      </c>
      <c r="DU24" s="190">
        <f t="shared" si="89"/>
        <v>0</v>
      </c>
      <c r="DV24" s="190">
        <f t="shared" si="90"/>
        <v>0</v>
      </c>
      <c r="DW24" s="190">
        <f t="shared" si="91"/>
        <v>0</v>
      </c>
      <c r="DX24" s="190">
        <f t="shared" si="92"/>
        <v>0</v>
      </c>
      <c r="DY24" s="190">
        <f t="shared" si="93"/>
        <v>0</v>
      </c>
      <c r="DZ24" s="190">
        <f t="shared" si="94"/>
        <v>0</v>
      </c>
      <c r="EA24" s="190">
        <f t="shared" si="95"/>
        <v>0</v>
      </c>
      <c r="EB24" s="190">
        <f t="shared" si="188"/>
        <v>5188.763311209229</v>
      </c>
      <c r="EC24" s="191">
        <f t="shared" si="189"/>
        <v>0.81526985876436764</v>
      </c>
      <c r="ED24" s="54"/>
      <c r="EE24" s="190">
        <f t="shared" si="190"/>
        <v>0.44313180000000002</v>
      </c>
      <c r="EF24" s="190">
        <f t="shared" si="191"/>
        <v>0.44313180000000002</v>
      </c>
      <c r="EG24" s="190">
        <f t="shared" si="192"/>
        <v>0.44313180000000002</v>
      </c>
      <c r="EH24" s="190">
        <f t="shared" si="193"/>
        <v>0.43638359999999998</v>
      </c>
      <c r="EI24" s="190">
        <f t="shared" si="194"/>
        <v>0.43638359999999998</v>
      </c>
      <c r="EJ24" s="190">
        <f t="shared" si="195"/>
        <v>0.43638359999999998</v>
      </c>
      <c r="EK24" s="190">
        <f t="shared" si="196"/>
        <v>0.4296354</v>
      </c>
      <c r="EL24" s="190">
        <f t="shared" si="197"/>
        <v>0.4296354</v>
      </c>
      <c r="EM24" s="190">
        <f t="shared" si="198"/>
        <v>0.4296354</v>
      </c>
      <c r="EN24" s="190">
        <f t="shared" si="199"/>
        <v>0.41613900000000004</v>
      </c>
      <c r="EO24" s="190">
        <f t="shared" si="200"/>
        <v>0.41613900000000004</v>
      </c>
      <c r="EP24" s="190">
        <f t="shared" si="201"/>
        <v>0.41613900000000004</v>
      </c>
      <c r="EQ24" s="190">
        <f t="shared" si="202"/>
        <v>5.1758694000000007</v>
      </c>
      <c r="ER24" s="184"/>
      <c r="ES24" s="190">
        <f t="shared" si="203"/>
        <v>0.36127199999999998</v>
      </c>
      <c r="ET24" s="190">
        <f t="shared" si="204"/>
        <v>0.36127199999999998</v>
      </c>
      <c r="EU24" s="190">
        <f t="shared" si="205"/>
        <v>0.36127199999999998</v>
      </c>
      <c r="EV24" s="190">
        <f t="shared" si="206"/>
        <v>0.35765927999999997</v>
      </c>
      <c r="EW24" s="190">
        <f t="shared" si="207"/>
        <v>0.35765927999999997</v>
      </c>
      <c r="EX24" s="190">
        <f t="shared" si="208"/>
        <v>0.35765927999999997</v>
      </c>
      <c r="EY24" s="190">
        <f t="shared" si="209"/>
        <v>0.35404655999999995</v>
      </c>
      <c r="EZ24" s="190">
        <f t="shared" si="210"/>
        <v>0.35404655999999995</v>
      </c>
      <c r="FA24" s="190">
        <f t="shared" si="211"/>
        <v>0.35404655999999995</v>
      </c>
      <c r="FB24" s="190">
        <f t="shared" si="212"/>
        <v>0.35043383999999994</v>
      </c>
      <c r="FC24" s="190">
        <f t="shared" si="213"/>
        <v>0.35043383999999994</v>
      </c>
      <c r="FD24" s="190">
        <f t="shared" si="214"/>
        <v>0.35043383999999994</v>
      </c>
      <c r="FE24" s="190">
        <f t="shared" si="215"/>
        <v>4.2702350399999993</v>
      </c>
      <c r="FF24" s="191">
        <f t="shared" si="216"/>
        <v>0.82502758666978704</v>
      </c>
      <c r="FG24" s="54"/>
      <c r="FH24" s="190">
        <f t="shared" si="217"/>
        <v>0</v>
      </c>
      <c r="FI24" s="190">
        <f t="shared" si="218"/>
        <v>0</v>
      </c>
      <c r="FJ24" s="190">
        <f t="shared" si="219"/>
        <v>0</v>
      </c>
      <c r="FK24" s="190">
        <f t="shared" si="220"/>
        <v>0</v>
      </c>
      <c r="FL24" s="190">
        <f t="shared" si="221"/>
        <v>0</v>
      </c>
      <c r="FM24" s="190">
        <f t="shared" si="222"/>
        <v>0</v>
      </c>
      <c r="FN24" s="190">
        <f t="shared" si="223"/>
        <v>0</v>
      </c>
      <c r="FO24" s="190">
        <f t="shared" si="224"/>
        <v>0</v>
      </c>
      <c r="FP24" s="190">
        <f t="shared" si="225"/>
        <v>0</v>
      </c>
      <c r="FQ24" s="190">
        <f t="shared" si="226"/>
        <v>0</v>
      </c>
      <c r="FR24" s="190">
        <f t="shared" si="227"/>
        <v>0</v>
      </c>
      <c r="FS24" s="190">
        <f t="shared" si="228"/>
        <v>0</v>
      </c>
      <c r="FT24" s="190">
        <f t="shared" si="229"/>
        <v>0</v>
      </c>
      <c r="FU24" s="184"/>
      <c r="FV24" s="190">
        <f t="shared" si="230"/>
        <v>0</v>
      </c>
      <c r="FW24" s="190">
        <f t="shared" si="231"/>
        <v>0</v>
      </c>
      <c r="FX24" s="190">
        <f t="shared" si="232"/>
        <v>0</v>
      </c>
      <c r="FY24" s="190">
        <f t="shared" si="233"/>
        <v>0</v>
      </c>
      <c r="FZ24" s="190">
        <f t="shared" si="234"/>
        <v>0</v>
      </c>
      <c r="GA24" s="190">
        <f t="shared" si="235"/>
        <v>0</v>
      </c>
      <c r="GB24" s="190">
        <f t="shared" si="236"/>
        <v>0</v>
      </c>
      <c r="GC24" s="190">
        <f t="shared" si="237"/>
        <v>0</v>
      </c>
      <c r="GD24" s="190">
        <f t="shared" si="238"/>
        <v>0</v>
      </c>
      <c r="GE24" s="190">
        <f t="shared" si="239"/>
        <v>0</v>
      </c>
      <c r="GF24" s="190">
        <f t="shared" si="240"/>
        <v>0</v>
      </c>
      <c r="GG24" s="190">
        <f t="shared" si="241"/>
        <v>0</v>
      </c>
      <c r="GH24" s="190">
        <f t="shared" si="242"/>
        <v>0</v>
      </c>
      <c r="GI24" s="191">
        <f t="shared" si="243"/>
        <v>0</v>
      </c>
      <c r="GJ24" s="184"/>
      <c r="GK24" s="184"/>
    </row>
    <row r="25" spans="1:193" s="71" customFormat="1" ht="12" hidden="1" customHeight="1" outlineLevel="1">
      <c r="A25" s="331">
        <v>20</v>
      </c>
      <c r="B25" s="454" t="s">
        <v>191</v>
      </c>
      <c r="C25" s="455" t="str">
        <f t="shared" si="173"/>
        <v>8AJ946-04905</v>
      </c>
      <c r="D25" s="456" t="s">
        <v>192</v>
      </c>
      <c r="E25" s="456" t="s">
        <v>694</v>
      </c>
      <c r="F25" s="178" t="s">
        <v>139</v>
      </c>
      <c r="G25" s="179" t="s">
        <v>8</v>
      </c>
      <c r="H25" s="179" t="s">
        <v>227</v>
      </c>
      <c r="I25" s="467" t="s">
        <v>122</v>
      </c>
      <c r="J25" s="408">
        <v>91442</v>
      </c>
      <c r="K25" s="408">
        <v>9397</v>
      </c>
      <c r="L25" s="408">
        <v>0</v>
      </c>
      <c r="M25" s="408">
        <v>0</v>
      </c>
      <c r="N25" s="408">
        <v>0</v>
      </c>
      <c r="O25" s="408">
        <v>0</v>
      </c>
      <c r="P25" s="408">
        <v>0</v>
      </c>
      <c r="Q25" s="408">
        <v>0</v>
      </c>
      <c r="R25" s="408">
        <v>0</v>
      </c>
      <c r="S25" s="408">
        <v>0</v>
      </c>
      <c r="T25" s="408">
        <v>0</v>
      </c>
      <c r="U25" s="408">
        <v>0</v>
      </c>
      <c r="V25" s="357">
        <f t="shared" si="174"/>
        <v>100839</v>
      </c>
      <c r="W25" s="65">
        <v>0.45</v>
      </c>
      <c r="X25" s="65"/>
      <c r="Y25" s="332" t="s">
        <v>437</v>
      </c>
      <c r="Z25" s="332"/>
      <c r="AA25" s="332">
        <v>1.2402</v>
      </c>
      <c r="AB25" s="66">
        <v>0.6401905101180001</v>
      </c>
      <c r="AC25" s="180">
        <f t="shared" si="58"/>
        <v>0.51619941148040649</v>
      </c>
      <c r="AD25" s="181">
        <f t="shared" si="59"/>
        <v>1.221597</v>
      </c>
      <c r="AE25" s="181">
        <f t="shared" si="59"/>
        <v>1.221597</v>
      </c>
      <c r="AF25" s="181">
        <f t="shared" si="59"/>
        <v>1.221597</v>
      </c>
      <c r="AG25" s="181">
        <f t="shared" si="60"/>
        <v>1.2029939999999999</v>
      </c>
      <c r="AH25" s="181">
        <f t="shared" si="60"/>
        <v>1.2029939999999999</v>
      </c>
      <c r="AI25" s="181">
        <f t="shared" si="60"/>
        <v>1.2029939999999999</v>
      </c>
      <c r="AJ25" s="181">
        <f t="shared" si="61"/>
        <v>1.184391</v>
      </c>
      <c r="AK25" s="181">
        <f t="shared" si="61"/>
        <v>1.184391</v>
      </c>
      <c r="AL25" s="181">
        <f t="shared" si="61"/>
        <v>1.184391</v>
      </c>
      <c r="AM25" s="181">
        <f t="shared" si="62"/>
        <v>1.1471850000000001</v>
      </c>
      <c r="AN25" s="181">
        <f t="shared" si="62"/>
        <v>1.1471850000000001</v>
      </c>
      <c r="AO25" s="181">
        <f t="shared" si="62"/>
        <v>1.1471850000000001</v>
      </c>
      <c r="AP25" s="182"/>
      <c r="AQ25" s="480">
        <v>0.98499999999999999</v>
      </c>
      <c r="AR25" s="480">
        <v>0.97</v>
      </c>
      <c r="AS25" s="480">
        <v>0.95499999999999996</v>
      </c>
      <c r="AT25" s="480">
        <v>0.92500000000000004</v>
      </c>
      <c r="AU25" s="184"/>
      <c r="AV25" s="181">
        <f t="shared" si="63"/>
        <v>0.6401905101180001</v>
      </c>
      <c r="AW25" s="181">
        <f t="shared" si="64"/>
        <v>0.6401905101180001</v>
      </c>
      <c r="AX25" s="181">
        <f t="shared" si="64"/>
        <v>0.6401905101180001</v>
      </c>
      <c r="AY25" s="181">
        <f t="shared" si="65"/>
        <v>0.63378860501682011</v>
      </c>
      <c r="AZ25" s="181">
        <f t="shared" si="65"/>
        <v>0.63378860501682011</v>
      </c>
      <c r="BA25" s="181">
        <f t="shared" si="65"/>
        <v>0.63378860501682011</v>
      </c>
      <c r="BB25" s="181">
        <f t="shared" si="66"/>
        <v>0.62738669991564011</v>
      </c>
      <c r="BC25" s="181">
        <f t="shared" si="66"/>
        <v>0.62738669991564011</v>
      </c>
      <c r="BD25" s="181">
        <f t="shared" si="66"/>
        <v>0.62738669991564011</v>
      </c>
      <c r="BE25" s="181">
        <f t="shared" si="67"/>
        <v>0.62098479481446012</v>
      </c>
      <c r="BF25" s="181">
        <f t="shared" si="67"/>
        <v>0.62098479481446012</v>
      </c>
      <c r="BG25" s="181">
        <f t="shared" si="67"/>
        <v>0.62098479481446012</v>
      </c>
      <c r="BH25" s="183"/>
      <c r="BI25" s="185">
        <v>1</v>
      </c>
      <c r="BJ25" s="185">
        <v>0.99</v>
      </c>
      <c r="BK25" s="185">
        <v>0.98</v>
      </c>
      <c r="BL25" s="185">
        <v>0.97</v>
      </c>
      <c r="BM25" s="183"/>
      <c r="BN25" s="186">
        <f t="shared" si="68"/>
        <v>0</v>
      </c>
      <c r="BO25" s="189"/>
      <c r="BP25" s="189"/>
      <c r="BQ25" s="189"/>
      <c r="BR25" s="189"/>
      <c r="BS25" s="189"/>
      <c r="BT25" s="189"/>
      <c r="BU25" s="189"/>
      <c r="BV25" s="189"/>
      <c r="BW25" s="189"/>
      <c r="BX25" s="189"/>
      <c r="BY25" s="189"/>
      <c r="BZ25" s="189"/>
      <c r="CA25" s="184"/>
      <c r="CB25" s="189">
        <f t="shared" si="175"/>
        <v>0.45</v>
      </c>
      <c r="CC25" s="189">
        <f t="shared" si="176"/>
        <v>0.45</v>
      </c>
      <c r="CD25" s="189">
        <f t="shared" si="177"/>
        <v>0.45</v>
      </c>
      <c r="CE25" s="189">
        <f t="shared" si="178"/>
        <v>0.45</v>
      </c>
      <c r="CF25" s="189">
        <f t="shared" si="179"/>
        <v>0.45</v>
      </c>
      <c r="CG25" s="189">
        <f t="shared" si="180"/>
        <v>0.45</v>
      </c>
      <c r="CH25" s="189">
        <f t="shared" si="181"/>
        <v>0.45</v>
      </c>
      <c r="CI25" s="189">
        <f t="shared" si="182"/>
        <v>0.45</v>
      </c>
      <c r="CJ25" s="189">
        <f t="shared" si="183"/>
        <v>0.45</v>
      </c>
      <c r="CK25" s="189">
        <f t="shared" si="184"/>
        <v>0.45</v>
      </c>
      <c r="CL25" s="189">
        <f t="shared" si="185"/>
        <v>0.45</v>
      </c>
      <c r="CM25" s="189">
        <f t="shared" si="186"/>
        <v>0.45</v>
      </c>
      <c r="CN25" s="184"/>
      <c r="CO25" s="189"/>
      <c r="CP25" s="189"/>
      <c r="CQ25" s="189"/>
      <c r="CR25" s="189"/>
      <c r="CS25" s="189"/>
      <c r="CT25" s="189"/>
      <c r="CU25" s="189"/>
      <c r="CV25" s="189"/>
      <c r="CW25" s="189"/>
      <c r="CX25" s="189"/>
      <c r="CY25" s="189"/>
      <c r="CZ25" s="189"/>
      <c r="DA25" s="184"/>
      <c r="DB25" s="190">
        <f t="shared" si="71"/>
        <v>7159.5745325879516</v>
      </c>
      <c r="DC25" s="190">
        <f t="shared" si="72"/>
        <v>735.75076969804888</v>
      </c>
      <c r="DD25" s="190">
        <f t="shared" si="73"/>
        <v>0</v>
      </c>
      <c r="DE25" s="190">
        <f t="shared" si="74"/>
        <v>0</v>
      </c>
      <c r="DF25" s="190">
        <f t="shared" si="75"/>
        <v>0</v>
      </c>
      <c r="DG25" s="190">
        <f t="shared" si="76"/>
        <v>0</v>
      </c>
      <c r="DH25" s="190">
        <f t="shared" si="77"/>
        <v>0</v>
      </c>
      <c r="DI25" s="190">
        <f t="shared" si="78"/>
        <v>0</v>
      </c>
      <c r="DJ25" s="190">
        <f t="shared" si="79"/>
        <v>0</v>
      </c>
      <c r="DK25" s="190">
        <f t="shared" si="80"/>
        <v>0</v>
      </c>
      <c r="DL25" s="190">
        <f t="shared" si="81"/>
        <v>0</v>
      </c>
      <c r="DM25" s="190">
        <f t="shared" si="82"/>
        <v>0</v>
      </c>
      <c r="DN25" s="190">
        <f t="shared" si="187"/>
        <v>7895.3253022860008</v>
      </c>
      <c r="DO25" s="184" t="s">
        <v>579</v>
      </c>
      <c r="DP25" s="190">
        <f t="shared" si="84"/>
        <v>3752.0488935756407</v>
      </c>
      <c r="DQ25" s="190">
        <f t="shared" si="85"/>
        <v>385.57778102983633</v>
      </c>
      <c r="DR25" s="190">
        <f t="shared" si="86"/>
        <v>0</v>
      </c>
      <c r="DS25" s="190">
        <f t="shared" si="87"/>
        <v>0</v>
      </c>
      <c r="DT25" s="190">
        <f t="shared" si="88"/>
        <v>0</v>
      </c>
      <c r="DU25" s="190">
        <f t="shared" si="89"/>
        <v>0</v>
      </c>
      <c r="DV25" s="190">
        <f t="shared" si="90"/>
        <v>0</v>
      </c>
      <c r="DW25" s="190">
        <f t="shared" si="91"/>
        <v>0</v>
      </c>
      <c r="DX25" s="190">
        <f t="shared" si="92"/>
        <v>0</v>
      </c>
      <c r="DY25" s="190">
        <f t="shared" si="93"/>
        <v>0</v>
      </c>
      <c r="DZ25" s="190">
        <f t="shared" si="94"/>
        <v>0</v>
      </c>
      <c r="EA25" s="190">
        <f t="shared" si="95"/>
        <v>0</v>
      </c>
      <c r="EB25" s="190">
        <f t="shared" si="188"/>
        <v>4137.6266746054771</v>
      </c>
      <c r="EC25" s="191">
        <f t="shared" si="189"/>
        <v>0.52406031622376281</v>
      </c>
      <c r="ED25" s="54"/>
      <c r="EE25" s="190">
        <f t="shared" si="190"/>
        <v>0.54971865000000009</v>
      </c>
      <c r="EF25" s="190">
        <f t="shared" si="191"/>
        <v>0.54971865000000009</v>
      </c>
      <c r="EG25" s="190">
        <f t="shared" si="192"/>
        <v>0.54971865000000009</v>
      </c>
      <c r="EH25" s="190">
        <f t="shared" si="193"/>
        <v>0.54134729999999998</v>
      </c>
      <c r="EI25" s="190">
        <f t="shared" si="194"/>
        <v>0.54134729999999998</v>
      </c>
      <c r="EJ25" s="190">
        <f t="shared" si="195"/>
        <v>0.54134729999999998</v>
      </c>
      <c r="EK25" s="190">
        <f t="shared" si="196"/>
        <v>0.53297594999999998</v>
      </c>
      <c r="EL25" s="190">
        <f t="shared" si="197"/>
        <v>0.53297594999999998</v>
      </c>
      <c r="EM25" s="190">
        <f t="shared" si="198"/>
        <v>0.53297594999999998</v>
      </c>
      <c r="EN25" s="190">
        <f t="shared" si="199"/>
        <v>0.51623325000000009</v>
      </c>
      <c r="EO25" s="190">
        <f t="shared" si="200"/>
        <v>0.51623325000000009</v>
      </c>
      <c r="EP25" s="190">
        <f t="shared" si="201"/>
        <v>0.51623325000000009</v>
      </c>
      <c r="EQ25" s="190">
        <f t="shared" si="202"/>
        <v>6.4208254500000006</v>
      </c>
      <c r="ER25" s="184"/>
      <c r="ES25" s="190">
        <f t="shared" si="203"/>
        <v>0.28808572955310008</v>
      </c>
      <c r="ET25" s="190">
        <f t="shared" si="204"/>
        <v>0.28808572955310008</v>
      </c>
      <c r="EU25" s="190">
        <f t="shared" si="205"/>
        <v>0.28808572955310008</v>
      </c>
      <c r="EV25" s="190">
        <f t="shared" si="206"/>
        <v>0.28520487225756908</v>
      </c>
      <c r="EW25" s="190">
        <f t="shared" si="207"/>
        <v>0.28520487225756908</v>
      </c>
      <c r="EX25" s="190">
        <f t="shared" si="208"/>
        <v>0.28520487225756908</v>
      </c>
      <c r="EY25" s="190">
        <f t="shared" si="209"/>
        <v>0.28232401496203807</v>
      </c>
      <c r="EZ25" s="190">
        <f t="shared" si="210"/>
        <v>0.28232401496203807</v>
      </c>
      <c r="FA25" s="190">
        <f t="shared" si="211"/>
        <v>0.28232401496203807</v>
      </c>
      <c r="FB25" s="190">
        <f t="shared" si="212"/>
        <v>0.27944315766650707</v>
      </c>
      <c r="FC25" s="190">
        <f t="shared" si="213"/>
        <v>0.27944315766650707</v>
      </c>
      <c r="FD25" s="190">
        <f t="shared" si="214"/>
        <v>0.27944315766650707</v>
      </c>
      <c r="FE25" s="190">
        <f t="shared" si="215"/>
        <v>3.4051733233176424</v>
      </c>
      <c r="FF25" s="191">
        <f t="shared" si="216"/>
        <v>0.53033264178169526</v>
      </c>
      <c r="FG25" s="54"/>
      <c r="FH25" s="190">
        <f t="shared" si="217"/>
        <v>0</v>
      </c>
      <c r="FI25" s="190">
        <f t="shared" si="218"/>
        <v>0</v>
      </c>
      <c r="FJ25" s="190">
        <f t="shared" si="219"/>
        <v>0</v>
      </c>
      <c r="FK25" s="190">
        <f t="shared" si="220"/>
        <v>0</v>
      </c>
      <c r="FL25" s="190">
        <f t="shared" si="221"/>
        <v>0</v>
      </c>
      <c r="FM25" s="190">
        <f t="shared" si="222"/>
        <v>0</v>
      </c>
      <c r="FN25" s="190">
        <f t="shared" si="223"/>
        <v>0</v>
      </c>
      <c r="FO25" s="190">
        <f t="shared" si="224"/>
        <v>0</v>
      </c>
      <c r="FP25" s="190">
        <f t="shared" si="225"/>
        <v>0</v>
      </c>
      <c r="FQ25" s="190">
        <f t="shared" si="226"/>
        <v>0</v>
      </c>
      <c r="FR25" s="190">
        <f t="shared" si="227"/>
        <v>0</v>
      </c>
      <c r="FS25" s="190">
        <f t="shared" si="228"/>
        <v>0</v>
      </c>
      <c r="FT25" s="190">
        <f t="shared" si="229"/>
        <v>0</v>
      </c>
      <c r="FU25" s="184"/>
      <c r="FV25" s="190">
        <f t="shared" si="230"/>
        <v>0</v>
      </c>
      <c r="FW25" s="190">
        <f t="shared" si="231"/>
        <v>0</v>
      </c>
      <c r="FX25" s="190">
        <f t="shared" si="232"/>
        <v>0</v>
      </c>
      <c r="FY25" s="190">
        <f t="shared" si="233"/>
        <v>0</v>
      </c>
      <c r="FZ25" s="190">
        <f t="shared" si="234"/>
        <v>0</v>
      </c>
      <c r="GA25" s="190">
        <f t="shared" si="235"/>
        <v>0</v>
      </c>
      <c r="GB25" s="190">
        <f t="shared" si="236"/>
        <v>0</v>
      </c>
      <c r="GC25" s="190">
        <f t="shared" si="237"/>
        <v>0</v>
      </c>
      <c r="GD25" s="190">
        <f t="shared" si="238"/>
        <v>0</v>
      </c>
      <c r="GE25" s="190">
        <f t="shared" si="239"/>
        <v>0</v>
      </c>
      <c r="GF25" s="190">
        <f t="shared" si="240"/>
        <v>0</v>
      </c>
      <c r="GG25" s="190">
        <f t="shared" si="241"/>
        <v>0</v>
      </c>
      <c r="GH25" s="190">
        <f t="shared" si="242"/>
        <v>0</v>
      </c>
      <c r="GI25" s="191">
        <f t="shared" si="243"/>
        <v>0</v>
      </c>
      <c r="GJ25" s="184"/>
      <c r="GK25" s="184"/>
    </row>
    <row r="26" spans="1:193" s="71" customFormat="1" ht="12" hidden="1" customHeight="1" outlineLevel="1">
      <c r="A26" s="331">
        <v>21</v>
      </c>
      <c r="B26" s="454" t="s">
        <v>193</v>
      </c>
      <c r="C26" s="455" t="str">
        <f t="shared" si="173"/>
        <v>8AJ946-04717</v>
      </c>
      <c r="D26" s="456" t="s">
        <v>194</v>
      </c>
      <c r="E26" s="456" t="s">
        <v>694</v>
      </c>
      <c r="F26" s="178" t="s">
        <v>139</v>
      </c>
      <c r="G26" s="179" t="s">
        <v>8</v>
      </c>
      <c r="H26" s="179" t="s">
        <v>227</v>
      </c>
      <c r="I26" s="467" t="s">
        <v>122</v>
      </c>
      <c r="J26" s="408">
        <v>91442</v>
      </c>
      <c r="K26" s="408">
        <v>9397</v>
      </c>
      <c r="L26" s="408">
        <v>0</v>
      </c>
      <c r="M26" s="408">
        <v>0</v>
      </c>
      <c r="N26" s="408">
        <v>0</v>
      </c>
      <c r="O26" s="408">
        <v>0</v>
      </c>
      <c r="P26" s="408">
        <v>0</v>
      </c>
      <c r="Q26" s="408">
        <v>0</v>
      </c>
      <c r="R26" s="408">
        <v>0</v>
      </c>
      <c r="S26" s="408">
        <v>0</v>
      </c>
      <c r="T26" s="408">
        <v>0</v>
      </c>
      <c r="U26" s="408">
        <v>0</v>
      </c>
      <c r="V26" s="357">
        <f t="shared" si="174"/>
        <v>100839</v>
      </c>
      <c r="W26" s="65">
        <v>0.35</v>
      </c>
      <c r="X26" s="65"/>
      <c r="Y26" s="332" t="s">
        <v>437</v>
      </c>
      <c r="Z26" s="332"/>
      <c r="AA26" s="332">
        <v>1.7063999999999999</v>
      </c>
      <c r="AB26" s="66">
        <v>1.0179007448500001</v>
      </c>
      <c r="AC26" s="180">
        <f t="shared" si="58"/>
        <v>0.59651942384552281</v>
      </c>
      <c r="AD26" s="181">
        <f t="shared" ref="AD26:AF45" si="245">$AA26*$AQ26</f>
        <v>1.680804</v>
      </c>
      <c r="AE26" s="181">
        <f t="shared" si="245"/>
        <v>1.680804</v>
      </c>
      <c r="AF26" s="181">
        <f t="shared" si="245"/>
        <v>1.680804</v>
      </c>
      <c r="AG26" s="181">
        <f t="shared" ref="AG26:AI45" si="246">$AA26*$AR26</f>
        <v>1.6552079999999998</v>
      </c>
      <c r="AH26" s="181">
        <f t="shared" si="246"/>
        <v>1.6552079999999998</v>
      </c>
      <c r="AI26" s="181">
        <f t="shared" si="246"/>
        <v>1.6552079999999998</v>
      </c>
      <c r="AJ26" s="181">
        <f t="shared" ref="AJ26:AL45" si="247">$AA26*$AS26</f>
        <v>1.6296119999999998</v>
      </c>
      <c r="AK26" s="181">
        <f t="shared" si="247"/>
        <v>1.6296119999999998</v>
      </c>
      <c r="AL26" s="181">
        <f t="shared" si="247"/>
        <v>1.6296119999999998</v>
      </c>
      <c r="AM26" s="181">
        <f t="shared" ref="AM26:AO45" si="248">$AA26*$AT26</f>
        <v>1.5784199999999999</v>
      </c>
      <c r="AN26" s="181">
        <f t="shared" si="248"/>
        <v>1.5784199999999999</v>
      </c>
      <c r="AO26" s="181">
        <f t="shared" si="248"/>
        <v>1.5784199999999999</v>
      </c>
      <c r="AP26" s="182"/>
      <c r="AQ26" s="480">
        <v>0.98499999999999999</v>
      </c>
      <c r="AR26" s="480">
        <v>0.97</v>
      </c>
      <c r="AS26" s="480">
        <v>0.95499999999999996</v>
      </c>
      <c r="AT26" s="480">
        <v>0.92500000000000004</v>
      </c>
      <c r="AU26" s="184"/>
      <c r="AV26" s="181">
        <f t="shared" si="63"/>
        <v>1.0179007448500001</v>
      </c>
      <c r="AW26" s="181">
        <f t="shared" ref="AW26:AX45" si="249">$AB26*$BI26</f>
        <v>1.0179007448500001</v>
      </c>
      <c r="AX26" s="181">
        <f t="shared" si="249"/>
        <v>1.0179007448500001</v>
      </c>
      <c r="AY26" s="181">
        <f t="shared" ref="AY26:BA45" si="250">$AB26*$BJ26</f>
        <v>1.0077217374015002</v>
      </c>
      <c r="AZ26" s="181">
        <f t="shared" si="250"/>
        <v>1.0077217374015002</v>
      </c>
      <c r="BA26" s="181">
        <f t="shared" si="250"/>
        <v>1.0077217374015002</v>
      </c>
      <c r="BB26" s="181">
        <f t="shared" ref="BB26:BD45" si="251">$AB26*$BK26</f>
        <v>0.99754272995300008</v>
      </c>
      <c r="BC26" s="181">
        <f t="shared" si="251"/>
        <v>0.99754272995300008</v>
      </c>
      <c r="BD26" s="181">
        <f t="shared" si="251"/>
        <v>0.99754272995300008</v>
      </c>
      <c r="BE26" s="181">
        <f t="shared" ref="BE26:BG45" si="252">$AB26*$BL26</f>
        <v>0.98736372250450011</v>
      </c>
      <c r="BF26" s="181">
        <f t="shared" si="252"/>
        <v>0.98736372250450011</v>
      </c>
      <c r="BG26" s="181">
        <f t="shared" si="252"/>
        <v>0.98736372250450011</v>
      </c>
      <c r="BH26" s="183"/>
      <c r="BI26" s="185">
        <v>1</v>
      </c>
      <c r="BJ26" s="185">
        <v>0.99</v>
      </c>
      <c r="BK26" s="185">
        <v>0.98</v>
      </c>
      <c r="BL26" s="185">
        <v>0.97</v>
      </c>
      <c r="BM26" s="183"/>
      <c r="BN26" s="186">
        <f t="shared" si="68"/>
        <v>0</v>
      </c>
      <c r="BO26" s="189"/>
      <c r="BP26" s="189"/>
      <c r="BQ26" s="189"/>
      <c r="BR26" s="189"/>
      <c r="BS26" s="189"/>
      <c r="BT26" s="189"/>
      <c r="BU26" s="189"/>
      <c r="BV26" s="189"/>
      <c r="BW26" s="189"/>
      <c r="BX26" s="189"/>
      <c r="BY26" s="189"/>
      <c r="BZ26" s="189"/>
      <c r="CA26" s="184"/>
      <c r="CB26" s="189">
        <f t="shared" si="175"/>
        <v>0.35</v>
      </c>
      <c r="CC26" s="189">
        <f t="shared" si="176"/>
        <v>0.35</v>
      </c>
      <c r="CD26" s="189">
        <f t="shared" si="177"/>
        <v>0.35</v>
      </c>
      <c r="CE26" s="189">
        <f t="shared" si="178"/>
        <v>0.35</v>
      </c>
      <c r="CF26" s="189">
        <f t="shared" si="179"/>
        <v>0.35</v>
      </c>
      <c r="CG26" s="189">
        <f t="shared" si="180"/>
        <v>0.35</v>
      </c>
      <c r="CH26" s="189">
        <f t="shared" si="181"/>
        <v>0.35</v>
      </c>
      <c r="CI26" s="189">
        <f t="shared" si="182"/>
        <v>0.35</v>
      </c>
      <c r="CJ26" s="189">
        <f t="shared" si="183"/>
        <v>0.35</v>
      </c>
      <c r="CK26" s="189">
        <f t="shared" si="184"/>
        <v>0.35</v>
      </c>
      <c r="CL26" s="189">
        <f t="shared" si="185"/>
        <v>0.35</v>
      </c>
      <c r="CM26" s="189">
        <f t="shared" si="186"/>
        <v>0.35</v>
      </c>
      <c r="CN26" s="184"/>
      <c r="CO26" s="189"/>
      <c r="CP26" s="189"/>
      <c r="CQ26" s="189"/>
      <c r="CR26" s="189"/>
      <c r="CS26" s="189"/>
      <c r="CT26" s="189"/>
      <c r="CU26" s="189"/>
      <c r="CV26" s="189"/>
      <c r="CW26" s="189"/>
      <c r="CX26" s="189"/>
      <c r="CY26" s="189"/>
      <c r="CZ26" s="189"/>
      <c r="DA26" s="184"/>
      <c r="DB26" s="190">
        <f t="shared" si="71"/>
        <v>7661.8185128614159</v>
      </c>
      <c r="DC26" s="190">
        <f t="shared" si="72"/>
        <v>787.36366839481559</v>
      </c>
      <c r="DD26" s="190">
        <f t="shared" si="73"/>
        <v>0</v>
      </c>
      <c r="DE26" s="190">
        <f t="shared" si="74"/>
        <v>0</v>
      </c>
      <c r="DF26" s="190">
        <f t="shared" si="75"/>
        <v>0</v>
      </c>
      <c r="DG26" s="190">
        <f t="shared" si="76"/>
        <v>0</v>
      </c>
      <c r="DH26" s="190">
        <f t="shared" si="77"/>
        <v>0</v>
      </c>
      <c r="DI26" s="190">
        <f t="shared" si="78"/>
        <v>0</v>
      </c>
      <c r="DJ26" s="190">
        <f t="shared" si="79"/>
        <v>0</v>
      </c>
      <c r="DK26" s="190">
        <f t="shared" si="80"/>
        <v>0</v>
      </c>
      <c r="DL26" s="190">
        <f t="shared" si="81"/>
        <v>0</v>
      </c>
      <c r="DM26" s="190">
        <f t="shared" si="82"/>
        <v>0</v>
      </c>
      <c r="DN26" s="190">
        <f t="shared" si="187"/>
        <v>8449.1821812562321</v>
      </c>
      <c r="DO26" s="184" t="s">
        <v>579</v>
      </c>
      <c r="DP26" s="190">
        <f t="shared" si="84"/>
        <v>4640.0239237574133</v>
      </c>
      <c r="DQ26" s="190">
        <f t="shared" si="85"/>
        <v>476.83017444443925</v>
      </c>
      <c r="DR26" s="190">
        <f t="shared" si="86"/>
        <v>0</v>
      </c>
      <c r="DS26" s="190">
        <f t="shared" si="87"/>
        <v>0</v>
      </c>
      <c r="DT26" s="190">
        <f t="shared" si="88"/>
        <v>0</v>
      </c>
      <c r="DU26" s="190">
        <f t="shared" si="89"/>
        <v>0</v>
      </c>
      <c r="DV26" s="190">
        <f t="shared" si="90"/>
        <v>0</v>
      </c>
      <c r="DW26" s="190">
        <f t="shared" si="91"/>
        <v>0</v>
      </c>
      <c r="DX26" s="190">
        <f t="shared" si="92"/>
        <v>0</v>
      </c>
      <c r="DY26" s="190">
        <f t="shared" si="93"/>
        <v>0</v>
      </c>
      <c r="DZ26" s="190">
        <f t="shared" si="94"/>
        <v>0</v>
      </c>
      <c r="EA26" s="190">
        <f t="shared" si="95"/>
        <v>0</v>
      </c>
      <c r="EB26" s="190">
        <f t="shared" si="188"/>
        <v>5116.8540982018521</v>
      </c>
      <c r="EC26" s="191">
        <f t="shared" si="189"/>
        <v>0.60560347598530229</v>
      </c>
      <c r="ED26" s="54"/>
      <c r="EE26" s="190">
        <f t="shared" si="190"/>
        <v>0.58828139999999995</v>
      </c>
      <c r="EF26" s="190">
        <f t="shared" si="191"/>
        <v>0.58828139999999995</v>
      </c>
      <c r="EG26" s="190">
        <f t="shared" si="192"/>
        <v>0.58828139999999995</v>
      </c>
      <c r="EH26" s="190">
        <f t="shared" si="193"/>
        <v>0.57932279999999992</v>
      </c>
      <c r="EI26" s="190">
        <f t="shared" si="194"/>
        <v>0.57932279999999992</v>
      </c>
      <c r="EJ26" s="190">
        <f t="shared" si="195"/>
        <v>0.57932279999999992</v>
      </c>
      <c r="EK26" s="190">
        <f t="shared" si="196"/>
        <v>0.57036419999999988</v>
      </c>
      <c r="EL26" s="190">
        <f t="shared" si="197"/>
        <v>0.57036419999999988</v>
      </c>
      <c r="EM26" s="190">
        <f t="shared" si="198"/>
        <v>0.57036419999999988</v>
      </c>
      <c r="EN26" s="190">
        <f t="shared" si="199"/>
        <v>0.55244699999999991</v>
      </c>
      <c r="EO26" s="190">
        <f t="shared" si="200"/>
        <v>0.55244699999999991</v>
      </c>
      <c r="EP26" s="190">
        <f t="shared" si="201"/>
        <v>0.55244699999999991</v>
      </c>
      <c r="EQ26" s="190">
        <f t="shared" si="202"/>
        <v>6.8712461999999999</v>
      </c>
      <c r="ER26" s="184"/>
      <c r="ES26" s="190">
        <f t="shared" si="203"/>
        <v>0.35626526069750003</v>
      </c>
      <c r="ET26" s="190">
        <f t="shared" si="204"/>
        <v>0.35626526069750003</v>
      </c>
      <c r="EU26" s="190">
        <f t="shared" si="205"/>
        <v>0.35626526069750003</v>
      </c>
      <c r="EV26" s="190">
        <f t="shared" si="206"/>
        <v>0.35270260809052506</v>
      </c>
      <c r="EW26" s="190">
        <f t="shared" si="207"/>
        <v>0.35270260809052506</v>
      </c>
      <c r="EX26" s="190">
        <f t="shared" si="208"/>
        <v>0.35270260809052506</v>
      </c>
      <c r="EY26" s="190">
        <f t="shared" si="209"/>
        <v>0.34913995548355004</v>
      </c>
      <c r="EZ26" s="190">
        <f t="shared" si="210"/>
        <v>0.34913995548355004</v>
      </c>
      <c r="FA26" s="190">
        <f t="shared" si="211"/>
        <v>0.34913995548355004</v>
      </c>
      <c r="FB26" s="190">
        <f t="shared" si="212"/>
        <v>0.34557730287657501</v>
      </c>
      <c r="FC26" s="190">
        <f t="shared" si="213"/>
        <v>0.34557730287657501</v>
      </c>
      <c r="FD26" s="190">
        <f t="shared" si="214"/>
        <v>0.34557730287657501</v>
      </c>
      <c r="FE26" s="190">
        <f t="shared" si="215"/>
        <v>4.2110553814444511</v>
      </c>
      <c r="FF26" s="191">
        <f t="shared" si="216"/>
        <v>0.61285176791430518</v>
      </c>
      <c r="FG26" s="54"/>
      <c r="FH26" s="190">
        <f t="shared" si="217"/>
        <v>0</v>
      </c>
      <c r="FI26" s="190">
        <f t="shared" si="218"/>
        <v>0</v>
      </c>
      <c r="FJ26" s="190">
        <f t="shared" si="219"/>
        <v>0</v>
      </c>
      <c r="FK26" s="190">
        <f t="shared" si="220"/>
        <v>0</v>
      </c>
      <c r="FL26" s="190">
        <f t="shared" si="221"/>
        <v>0</v>
      </c>
      <c r="FM26" s="190">
        <f t="shared" si="222"/>
        <v>0</v>
      </c>
      <c r="FN26" s="190">
        <f t="shared" si="223"/>
        <v>0</v>
      </c>
      <c r="FO26" s="190">
        <f t="shared" si="224"/>
        <v>0</v>
      </c>
      <c r="FP26" s="190">
        <f t="shared" si="225"/>
        <v>0</v>
      </c>
      <c r="FQ26" s="190">
        <f t="shared" si="226"/>
        <v>0</v>
      </c>
      <c r="FR26" s="190">
        <f t="shared" si="227"/>
        <v>0</v>
      </c>
      <c r="FS26" s="190">
        <f t="shared" si="228"/>
        <v>0</v>
      </c>
      <c r="FT26" s="190">
        <f t="shared" si="229"/>
        <v>0</v>
      </c>
      <c r="FU26" s="184"/>
      <c r="FV26" s="190">
        <f t="shared" si="230"/>
        <v>0</v>
      </c>
      <c r="FW26" s="190">
        <f t="shared" si="231"/>
        <v>0</v>
      </c>
      <c r="FX26" s="190">
        <f t="shared" si="232"/>
        <v>0</v>
      </c>
      <c r="FY26" s="190">
        <f t="shared" si="233"/>
        <v>0</v>
      </c>
      <c r="FZ26" s="190">
        <f t="shared" si="234"/>
        <v>0</v>
      </c>
      <c r="GA26" s="190">
        <f t="shared" si="235"/>
        <v>0</v>
      </c>
      <c r="GB26" s="190">
        <f t="shared" si="236"/>
        <v>0</v>
      </c>
      <c r="GC26" s="190">
        <f t="shared" si="237"/>
        <v>0</v>
      </c>
      <c r="GD26" s="190">
        <f t="shared" si="238"/>
        <v>0</v>
      </c>
      <c r="GE26" s="190">
        <f t="shared" si="239"/>
        <v>0</v>
      </c>
      <c r="GF26" s="190">
        <f t="shared" si="240"/>
        <v>0</v>
      </c>
      <c r="GG26" s="190">
        <f t="shared" si="241"/>
        <v>0</v>
      </c>
      <c r="GH26" s="190">
        <f t="shared" si="242"/>
        <v>0</v>
      </c>
      <c r="GI26" s="191">
        <f t="shared" si="243"/>
        <v>0</v>
      </c>
      <c r="GJ26" s="184"/>
      <c r="GK26" s="184"/>
    </row>
    <row r="27" spans="1:193" s="71" customFormat="1" ht="12" hidden="1" customHeight="1" outlineLevel="1">
      <c r="A27" s="331">
        <v>22</v>
      </c>
      <c r="B27" s="454" t="s">
        <v>195</v>
      </c>
      <c r="C27" s="455" t="str">
        <f t="shared" si="173"/>
        <v>8AJ946-04716</v>
      </c>
      <c r="D27" s="456" t="s">
        <v>196</v>
      </c>
      <c r="E27" s="456" t="s">
        <v>694</v>
      </c>
      <c r="F27" s="178" t="s">
        <v>139</v>
      </c>
      <c r="G27" s="179" t="s">
        <v>8</v>
      </c>
      <c r="H27" s="179" t="s">
        <v>227</v>
      </c>
      <c r="I27" s="467" t="s">
        <v>122</v>
      </c>
      <c r="J27" s="408">
        <v>91442</v>
      </c>
      <c r="K27" s="408">
        <v>9397</v>
      </c>
      <c r="L27" s="408">
        <v>0</v>
      </c>
      <c r="M27" s="408">
        <v>0</v>
      </c>
      <c r="N27" s="408">
        <v>0</v>
      </c>
      <c r="O27" s="408">
        <v>0</v>
      </c>
      <c r="P27" s="408">
        <v>0</v>
      </c>
      <c r="Q27" s="408">
        <v>0</v>
      </c>
      <c r="R27" s="408">
        <v>0</v>
      </c>
      <c r="S27" s="408">
        <v>0</v>
      </c>
      <c r="T27" s="408">
        <v>0</v>
      </c>
      <c r="U27" s="408">
        <v>0</v>
      </c>
      <c r="V27" s="357">
        <f t="shared" si="174"/>
        <v>100839</v>
      </c>
      <c r="W27" s="65">
        <v>0.6</v>
      </c>
      <c r="X27" s="65"/>
      <c r="Y27" s="332" t="s">
        <v>437</v>
      </c>
      <c r="Z27" s="332"/>
      <c r="AA27" s="332">
        <v>3.7760000000000002E-2</v>
      </c>
      <c r="AB27" s="66">
        <v>1.957139469E-2</v>
      </c>
      <c r="AC27" s="180">
        <f t="shared" si="58"/>
        <v>0.51831024073093224</v>
      </c>
      <c r="AD27" s="181">
        <f t="shared" si="245"/>
        <v>3.71936E-2</v>
      </c>
      <c r="AE27" s="181">
        <f t="shared" si="245"/>
        <v>3.71936E-2</v>
      </c>
      <c r="AF27" s="181">
        <f t="shared" si="245"/>
        <v>3.71936E-2</v>
      </c>
      <c r="AG27" s="181">
        <f t="shared" si="246"/>
        <v>3.6627199999999999E-2</v>
      </c>
      <c r="AH27" s="181">
        <f t="shared" si="246"/>
        <v>3.6627199999999999E-2</v>
      </c>
      <c r="AI27" s="181">
        <f t="shared" si="246"/>
        <v>3.6627199999999999E-2</v>
      </c>
      <c r="AJ27" s="181">
        <f t="shared" si="247"/>
        <v>3.6060799999999997E-2</v>
      </c>
      <c r="AK27" s="181">
        <f t="shared" si="247"/>
        <v>3.6060799999999997E-2</v>
      </c>
      <c r="AL27" s="181">
        <f t="shared" si="247"/>
        <v>3.6060799999999997E-2</v>
      </c>
      <c r="AM27" s="181">
        <f t="shared" si="248"/>
        <v>3.4928000000000001E-2</v>
      </c>
      <c r="AN27" s="181">
        <f t="shared" si="248"/>
        <v>3.4928000000000001E-2</v>
      </c>
      <c r="AO27" s="181">
        <f t="shared" si="248"/>
        <v>3.4928000000000001E-2</v>
      </c>
      <c r="AP27" s="182"/>
      <c r="AQ27" s="480">
        <v>0.98499999999999999</v>
      </c>
      <c r="AR27" s="480">
        <v>0.97</v>
      </c>
      <c r="AS27" s="480">
        <v>0.95499999999999996</v>
      </c>
      <c r="AT27" s="480">
        <v>0.92500000000000004</v>
      </c>
      <c r="AU27" s="184"/>
      <c r="AV27" s="181">
        <f t="shared" si="63"/>
        <v>1.957139469E-2</v>
      </c>
      <c r="AW27" s="181">
        <f t="shared" si="249"/>
        <v>1.957139469E-2</v>
      </c>
      <c r="AX27" s="181">
        <f t="shared" si="249"/>
        <v>1.957139469E-2</v>
      </c>
      <c r="AY27" s="181">
        <f t="shared" si="250"/>
        <v>1.9375680743100001E-2</v>
      </c>
      <c r="AZ27" s="181">
        <f t="shared" si="250"/>
        <v>1.9375680743100001E-2</v>
      </c>
      <c r="BA27" s="181">
        <f t="shared" si="250"/>
        <v>1.9375680743100001E-2</v>
      </c>
      <c r="BB27" s="181">
        <f t="shared" si="251"/>
        <v>1.9179966796200001E-2</v>
      </c>
      <c r="BC27" s="181">
        <f t="shared" si="251"/>
        <v>1.9179966796200001E-2</v>
      </c>
      <c r="BD27" s="181">
        <f t="shared" si="251"/>
        <v>1.9179966796200001E-2</v>
      </c>
      <c r="BE27" s="181">
        <f t="shared" si="252"/>
        <v>1.8984252849299998E-2</v>
      </c>
      <c r="BF27" s="181">
        <f t="shared" si="252"/>
        <v>1.8984252849299998E-2</v>
      </c>
      <c r="BG27" s="181">
        <f t="shared" si="252"/>
        <v>1.8984252849299998E-2</v>
      </c>
      <c r="BH27" s="183"/>
      <c r="BI27" s="185">
        <v>1</v>
      </c>
      <c r="BJ27" s="185">
        <v>0.99</v>
      </c>
      <c r="BK27" s="185">
        <v>0.98</v>
      </c>
      <c r="BL27" s="185">
        <v>0.97</v>
      </c>
      <c r="BM27" s="183"/>
      <c r="BN27" s="186">
        <f t="shared" si="68"/>
        <v>0</v>
      </c>
      <c r="BO27" s="189"/>
      <c r="BP27" s="189"/>
      <c r="BQ27" s="189"/>
      <c r="BR27" s="189"/>
      <c r="BS27" s="189"/>
      <c r="BT27" s="189"/>
      <c r="BU27" s="189"/>
      <c r="BV27" s="189"/>
      <c r="BW27" s="189"/>
      <c r="BX27" s="189"/>
      <c r="BY27" s="189"/>
      <c r="BZ27" s="189"/>
      <c r="CA27" s="184"/>
      <c r="CB27" s="189">
        <f t="shared" si="175"/>
        <v>0.6</v>
      </c>
      <c r="CC27" s="189">
        <f t="shared" si="176"/>
        <v>0.6</v>
      </c>
      <c r="CD27" s="189">
        <f t="shared" si="177"/>
        <v>0.6</v>
      </c>
      <c r="CE27" s="189">
        <f t="shared" si="178"/>
        <v>0.6</v>
      </c>
      <c r="CF27" s="189">
        <f t="shared" si="179"/>
        <v>0.6</v>
      </c>
      <c r="CG27" s="189">
        <f t="shared" si="180"/>
        <v>0.6</v>
      </c>
      <c r="CH27" s="189">
        <f t="shared" si="181"/>
        <v>0.6</v>
      </c>
      <c r="CI27" s="189">
        <f t="shared" si="182"/>
        <v>0.6</v>
      </c>
      <c r="CJ27" s="189">
        <f t="shared" si="183"/>
        <v>0.6</v>
      </c>
      <c r="CK27" s="189">
        <f t="shared" si="184"/>
        <v>0.6</v>
      </c>
      <c r="CL27" s="189">
        <f t="shared" si="185"/>
        <v>0.6</v>
      </c>
      <c r="CM27" s="189">
        <f t="shared" si="186"/>
        <v>0.6</v>
      </c>
      <c r="CN27" s="184"/>
      <c r="CO27" s="189"/>
      <c r="CP27" s="189"/>
      <c r="CQ27" s="189"/>
      <c r="CR27" s="189"/>
      <c r="CS27" s="189"/>
      <c r="CT27" s="189"/>
      <c r="CU27" s="189"/>
      <c r="CV27" s="189"/>
      <c r="CW27" s="189"/>
      <c r="CX27" s="189"/>
      <c r="CY27" s="189"/>
      <c r="CZ27" s="189"/>
      <c r="DA27" s="184"/>
      <c r="DB27" s="190">
        <f t="shared" si="71"/>
        <v>290.64724436974791</v>
      </c>
      <c r="DC27" s="190">
        <f t="shared" si="72"/>
        <v>29.868246050420169</v>
      </c>
      <c r="DD27" s="190">
        <f t="shared" si="73"/>
        <v>0</v>
      </c>
      <c r="DE27" s="190">
        <f t="shared" si="74"/>
        <v>0</v>
      </c>
      <c r="DF27" s="190">
        <f t="shared" si="75"/>
        <v>0</v>
      </c>
      <c r="DG27" s="190">
        <f t="shared" si="76"/>
        <v>0</v>
      </c>
      <c r="DH27" s="190">
        <f t="shared" si="77"/>
        <v>0</v>
      </c>
      <c r="DI27" s="190">
        <f t="shared" si="78"/>
        <v>0</v>
      </c>
      <c r="DJ27" s="190">
        <f t="shared" si="79"/>
        <v>0</v>
      </c>
      <c r="DK27" s="190">
        <f t="shared" si="80"/>
        <v>0</v>
      </c>
      <c r="DL27" s="190">
        <f t="shared" si="81"/>
        <v>0</v>
      </c>
      <c r="DM27" s="190">
        <f t="shared" si="82"/>
        <v>0</v>
      </c>
      <c r="DN27" s="190">
        <f t="shared" si="187"/>
        <v>320.51549042016808</v>
      </c>
      <c r="DO27" s="184" t="s">
        <v>579</v>
      </c>
      <c r="DP27" s="190">
        <f t="shared" si="84"/>
        <v>152.93953624067629</v>
      </c>
      <c r="DQ27" s="190">
        <f t="shared" si="85"/>
        <v>15.716769340714713</v>
      </c>
      <c r="DR27" s="190">
        <f t="shared" si="86"/>
        <v>0</v>
      </c>
      <c r="DS27" s="190">
        <f t="shared" si="87"/>
        <v>0</v>
      </c>
      <c r="DT27" s="190">
        <f t="shared" si="88"/>
        <v>0</v>
      </c>
      <c r="DU27" s="190">
        <f t="shared" si="89"/>
        <v>0</v>
      </c>
      <c r="DV27" s="190">
        <f t="shared" si="90"/>
        <v>0</v>
      </c>
      <c r="DW27" s="190">
        <f t="shared" si="91"/>
        <v>0</v>
      </c>
      <c r="DX27" s="190">
        <f t="shared" si="92"/>
        <v>0</v>
      </c>
      <c r="DY27" s="190">
        <f t="shared" si="93"/>
        <v>0</v>
      </c>
      <c r="DZ27" s="190">
        <f t="shared" si="94"/>
        <v>0</v>
      </c>
      <c r="EA27" s="190">
        <f t="shared" si="95"/>
        <v>0</v>
      </c>
      <c r="EB27" s="190">
        <f t="shared" si="188"/>
        <v>168.656305581391</v>
      </c>
      <c r="EC27" s="191">
        <f t="shared" si="189"/>
        <v>0.52620329008216471</v>
      </c>
      <c r="ED27" s="54"/>
      <c r="EE27" s="190">
        <f t="shared" si="190"/>
        <v>2.2316159999999998E-2</v>
      </c>
      <c r="EF27" s="190">
        <f t="shared" si="191"/>
        <v>2.2316159999999998E-2</v>
      </c>
      <c r="EG27" s="190">
        <f t="shared" si="192"/>
        <v>2.2316159999999998E-2</v>
      </c>
      <c r="EH27" s="190">
        <f t="shared" si="193"/>
        <v>2.1976319999999997E-2</v>
      </c>
      <c r="EI27" s="190">
        <f t="shared" si="194"/>
        <v>2.1976319999999997E-2</v>
      </c>
      <c r="EJ27" s="190">
        <f t="shared" si="195"/>
        <v>2.1976319999999997E-2</v>
      </c>
      <c r="EK27" s="190">
        <f t="shared" si="196"/>
        <v>2.1636479999999996E-2</v>
      </c>
      <c r="EL27" s="190">
        <f t="shared" si="197"/>
        <v>2.1636479999999996E-2</v>
      </c>
      <c r="EM27" s="190">
        <f t="shared" si="198"/>
        <v>2.1636479999999996E-2</v>
      </c>
      <c r="EN27" s="190">
        <f t="shared" si="199"/>
        <v>2.0956800000000001E-2</v>
      </c>
      <c r="EO27" s="190">
        <f t="shared" si="200"/>
        <v>2.0956800000000001E-2</v>
      </c>
      <c r="EP27" s="190">
        <f t="shared" si="201"/>
        <v>2.0956800000000001E-2</v>
      </c>
      <c r="EQ27" s="190">
        <f t="shared" si="202"/>
        <v>0.26065727999999994</v>
      </c>
      <c r="ER27" s="184"/>
      <c r="ES27" s="190">
        <f t="shared" si="203"/>
        <v>1.1742836814000001E-2</v>
      </c>
      <c r="ET27" s="190">
        <f t="shared" si="204"/>
        <v>1.1742836814000001E-2</v>
      </c>
      <c r="EU27" s="190">
        <f t="shared" si="205"/>
        <v>1.1742836814000001E-2</v>
      </c>
      <c r="EV27" s="190">
        <f t="shared" si="206"/>
        <v>1.162540844586E-2</v>
      </c>
      <c r="EW27" s="190">
        <f t="shared" si="207"/>
        <v>1.162540844586E-2</v>
      </c>
      <c r="EX27" s="190">
        <f t="shared" si="208"/>
        <v>1.162540844586E-2</v>
      </c>
      <c r="EY27" s="190">
        <f t="shared" si="209"/>
        <v>1.150798007772E-2</v>
      </c>
      <c r="EZ27" s="190">
        <f t="shared" si="210"/>
        <v>1.150798007772E-2</v>
      </c>
      <c r="FA27" s="190">
        <f t="shared" si="211"/>
        <v>1.150798007772E-2</v>
      </c>
      <c r="FB27" s="190">
        <f t="shared" si="212"/>
        <v>1.1390551709579999E-2</v>
      </c>
      <c r="FC27" s="190">
        <f t="shared" si="213"/>
        <v>1.1390551709579999E-2</v>
      </c>
      <c r="FD27" s="190">
        <f t="shared" si="214"/>
        <v>1.1390551709579999E-2</v>
      </c>
      <c r="FE27" s="190">
        <f t="shared" si="215"/>
        <v>0.13880033114147999</v>
      </c>
      <c r="FF27" s="191">
        <f t="shared" si="216"/>
        <v>0.53250126427115341</v>
      </c>
      <c r="FG27" s="54"/>
      <c r="FH27" s="190">
        <f t="shared" si="217"/>
        <v>0</v>
      </c>
      <c r="FI27" s="190">
        <f t="shared" si="218"/>
        <v>0</v>
      </c>
      <c r="FJ27" s="190">
        <f t="shared" si="219"/>
        <v>0</v>
      </c>
      <c r="FK27" s="190">
        <f t="shared" si="220"/>
        <v>0</v>
      </c>
      <c r="FL27" s="190">
        <f t="shared" si="221"/>
        <v>0</v>
      </c>
      <c r="FM27" s="190">
        <f t="shared" si="222"/>
        <v>0</v>
      </c>
      <c r="FN27" s="190">
        <f t="shared" si="223"/>
        <v>0</v>
      </c>
      <c r="FO27" s="190">
        <f t="shared" si="224"/>
        <v>0</v>
      </c>
      <c r="FP27" s="190">
        <f t="shared" si="225"/>
        <v>0</v>
      </c>
      <c r="FQ27" s="190">
        <f t="shared" si="226"/>
        <v>0</v>
      </c>
      <c r="FR27" s="190">
        <f t="shared" si="227"/>
        <v>0</v>
      </c>
      <c r="FS27" s="190">
        <f t="shared" si="228"/>
        <v>0</v>
      </c>
      <c r="FT27" s="190">
        <f t="shared" si="229"/>
        <v>0</v>
      </c>
      <c r="FU27" s="184"/>
      <c r="FV27" s="190">
        <f t="shared" si="230"/>
        <v>0</v>
      </c>
      <c r="FW27" s="190">
        <f t="shared" si="231"/>
        <v>0</v>
      </c>
      <c r="FX27" s="190">
        <f t="shared" si="232"/>
        <v>0</v>
      </c>
      <c r="FY27" s="190">
        <f t="shared" si="233"/>
        <v>0</v>
      </c>
      <c r="FZ27" s="190">
        <f t="shared" si="234"/>
        <v>0</v>
      </c>
      <c r="GA27" s="190">
        <f t="shared" si="235"/>
        <v>0</v>
      </c>
      <c r="GB27" s="190">
        <f t="shared" si="236"/>
        <v>0</v>
      </c>
      <c r="GC27" s="190">
        <f t="shared" si="237"/>
        <v>0</v>
      </c>
      <c r="GD27" s="190">
        <f t="shared" si="238"/>
        <v>0</v>
      </c>
      <c r="GE27" s="190">
        <f t="shared" si="239"/>
        <v>0</v>
      </c>
      <c r="GF27" s="190">
        <f t="shared" si="240"/>
        <v>0</v>
      </c>
      <c r="GG27" s="190">
        <f t="shared" si="241"/>
        <v>0</v>
      </c>
      <c r="GH27" s="190">
        <f t="shared" si="242"/>
        <v>0</v>
      </c>
      <c r="GI27" s="191">
        <f t="shared" si="243"/>
        <v>0</v>
      </c>
      <c r="GJ27" s="184"/>
      <c r="GK27" s="184"/>
    </row>
    <row r="28" spans="1:193" s="71" customFormat="1" ht="12" hidden="1" customHeight="1" outlineLevel="1">
      <c r="A28" s="331">
        <v>23</v>
      </c>
      <c r="B28" s="454" t="s">
        <v>197</v>
      </c>
      <c r="C28" s="455" t="str">
        <f t="shared" si="173"/>
        <v>8AJ725-00418</v>
      </c>
      <c r="D28" s="457" t="s">
        <v>198</v>
      </c>
      <c r="E28" s="456" t="s">
        <v>694</v>
      </c>
      <c r="F28" s="178" t="s">
        <v>139</v>
      </c>
      <c r="G28" s="179" t="s">
        <v>8</v>
      </c>
      <c r="H28" s="179" t="s">
        <v>227</v>
      </c>
      <c r="I28" s="467" t="s">
        <v>122</v>
      </c>
      <c r="J28" s="408">
        <v>182884</v>
      </c>
      <c r="K28" s="408">
        <v>18794</v>
      </c>
      <c r="L28" s="408">
        <v>0</v>
      </c>
      <c r="M28" s="408">
        <v>0</v>
      </c>
      <c r="N28" s="408">
        <v>0</v>
      </c>
      <c r="O28" s="408">
        <v>0</v>
      </c>
      <c r="P28" s="408">
        <v>0</v>
      </c>
      <c r="Q28" s="408">
        <v>0</v>
      </c>
      <c r="R28" s="408">
        <v>0</v>
      </c>
      <c r="S28" s="408">
        <v>0</v>
      </c>
      <c r="T28" s="408">
        <v>0</v>
      </c>
      <c r="U28" s="408">
        <v>0</v>
      </c>
      <c r="V28" s="357">
        <f t="shared" si="174"/>
        <v>201678</v>
      </c>
      <c r="W28" s="65">
        <v>0.5</v>
      </c>
      <c r="X28" s="65"/>
      <c r="Y28" s="332" t="s">
        <v>437</v>
      </c>
      <c r="Z28" s="332"/>
      <c r="AA28" s="332">
        <v>4.53E-2</v>
      </c>
      <c r="AB28" s="66">
        <v>1.6608850752000002E-2</v>
      </c>
      <c r="AC28" s="180">
        <f t="shared" si="58"/>
        <v>0.36664129695364245</v>
      </c>
      <c r="AD28" s="181">
        <f t="shared" si="245"/>
        <v>4.46205E-2</v>
      </c>
      <c r="AE28" s="181">
        <f t="shared" si="245"/>
        <v>4.46205E-2</v>
      </c>
      <c r="AF28" s="181">
        <f t="shared" si="245"/>
        <v>4.46205E-2</v>
      </c>
      <c r="AG28" s="181">
        <f t="shared" si="246"/>
        <v>4.3941000000000001E-2</v>
      </c>
      <c r="AH28" s="181">
        <f t="shared" si="246"/>
        <v>4.3941000000000001E-2</v>
      </c>
      <c r="AI28" s="181">
        <f t="shared" si="246"/>
        <v>4.3941000000000001E-2</v>
      </c>
      <c r="AJ28" s="181">
        <f t="shared" si="247"/>
        <v>4.3261500000000001E-2</v>
      </c>
      <c r="AK28" s="181">
        <f t="shared" si="247"/>
        <v>4.3261500000000001E-2</v>
      </c>
      <c r="AL28" s="181">
        <f t="shared" si="247"/>
        <v>4.3261500000000001E-2</v>
      </c>
      <c r="AM28" s="181">
        <f t="shared" si="248"/>
        <v>4.1902500000000002E-2</v>
      </c>
      <c r="AN28" s="181">
        <f t="shared" si="248"/>
        <v>4.1902500000000002E-2</v>
      </c>
      <c r="AO28" s="181">
        <f t="shared" si="248"/>
        <v>4.1902500000000002E-2</v>
      </c>
      <c r="AP28" s="182"/>
      <c r="AQ28" s="480">
        <v>0.98499999999999999</v>
      </c>
      <c r="AR28" s="480">
        <v>0.97</v>
      </c>
      <c r="AS28" s="480">
        <v>0.95499999999999996</v>
      </c>
      <c r="AT28" s="480">
        <v>0.92500000000000004</v>
      </c>
      <c r="AU28" s="184"/>
      <c r="AV28" s="181">
        <f t="shared" si="63"/>
        <v>1.6608850752000002E-2</v>
      </c>
      <c r="AW28" s="181">
        <f t="shared" si="249"/>
        <v>1.6608850752000002E-2</v>
      </c>
      <c r="AX28" s="181">
        <f t="shared" si="249"/>
        <v>1.6608850752000002E-2</v>
      </c>
      <c r="AY28" s="181">
        <f t="shared" si="250"/>
        <v>1.6442762244480002E-2</v>
      </c>
      <c r="AZ28" s="181">
        <f t="shared" si="250"/>
        <v>1.6442762244480002E-2</v>
      </c>
      <c r="BA28" s="181">
        <f t="shared" si="250"/>
        <v>1.6442762244480002E-2</v>
      </c>
      <c r="BB28" s="181">
        <f t="shared" si="251"/>
        <v>1.6276673736960002E-2</v>
      </c>
      <c r="BC28" s="181">
        <f t="shared" si="251"/>
        <v>1.6276673736960002E-2</v>
      </c>
      <c r="BD28" s="181">
        <f t="shared" si="251"/>
        <v>1.6276673736960002E-2</v>
      </c>
      <c r="BE28" s="181">
        <f t="shared" si="252"/>
        <v>1.6110585229440002E-2</v>
      </c>
      <c r="BF28" s="181">
        <f t="shared" si="252"/>
        <v>1.6110585229440002E-2</v>
      </c>
      <c r="BG28" s="181">
        <f t="shared" si="252"/>
        <v>1.6110585229440002E-2</v>
      </c>
      <c r="BH28" s="183"/>
      <c r="BI28" s="185">
        <v>1</v>
      </c>
      <c r="BJ28" s="185">
        <v>0.99</v>
      </c>
      <c r="BK28" s="185">
        <v>0.98</v>
      </c>
      <c r="BL28" s="185">
        <v>0.97</v>
      </c>
      <c r="BM28" s="183"/>
      <c r="BN28" s="186">
        <f t="shared" si="68"/>
        <v>0</v>
      </c>
      <c r="BO28" s="189"/>
      <c r="BP28" s="189"/>
      <c r="BQ28" s="189"/>
      <c r="BR28" s="189"/>
      <c r="BS28" s="189"/>
      <c r="BT28" s="189"/>
      <c r="BU28" s="189"/>
      <c r="BV28" s="189"/>
      <c r="BW28" s="189"/>
      <c r="BX28" s="189"/>
      <c r="BY28" s="189"/>
      <c r="BZ28" s="189"/>
      <c r="CA28" s="184"/>
      <c r="CB28" s="189">
        <f t="shared" si="175"/>
        <v>0.5</v>
      </c>
      <c r="CC28" s="189">
        <f t="shared" si="176"/>
        <v>0.5</v>
      </c>
      <c r="CD28" s="189">
        <f t="shared" si="177"/>
        <v>0.5</v>
      </c>
      <c r="CE28" s="189">
        <f t="shared" si="178"/>
        <v>0.5</v>
      </c>
      <c r="CF28" s="189">
        <f t="shared" si="179"/>
        <v>0.5</v>
      </c>
      <c r="CG28" s="189">
        <f t="shared" si="180"/>
        <v>0.5</v>
      </c>
      <c r="CH28" s="189">
        <f t="shared" si="181"/>
        <v>0.5</v>
      </c>
      <c r="CI28" s="189">
        <f t="shared" si="182"/>
        <v>0.5</v>
      </c>
      <c r="CJ28" s="189">
        <f t="shared" si="183"/>
        <v>0.5</v>
      </c>
      <c r="CK28" s="189">
        <f t="shared" si="184"/>
        <v>0.5</v>
      </c>
      <c r="CL28" s="189">
        <f t="shared" si="185"/>
        <v>0.5</v>
      </c>
      <c r="CM28" s="189">
        <f t="shared" si="186"/>
        <v>0.5</v>
      </c>
      <c r="CN28" s="184"/>
      <c r="CO28" s="189"/>
      <c r="CP28" s="189"/>
      <c r="CQ28" s="189"/>
      <c r="CR28" s="189"/>
      <c r="CS28" s="189"/>
      <c r="CT28" s="189"/>
      <c r="CU28" s="189"/>
      <c r="CV28" s="189"/>
      <c r="CW28" s="189"/>
      <c r="CX28" s="189"/>
      <c r="CY28" s="189"/>
      <c r="CZ28" s="189"/>
      <c r="DA28" s="184"/>
      <c r="DB28" s="190">
        <f t="shared" si="71"/>
        <v>581.14054422446952</v>
      </c>
      <c r="DC28" s="190">
        <f t="shared" si="72"/>
        <v>59.720672055262781</v>
      </c>
      <c r="DD28" s="190">
        <f t="shared" si="73"/>
        <v>0</v>
      </c>
      <c r="DE28" s="190">
        <f t="shared" si="74"/>
        <v>0</v>
      </c>
      <c r="DF28" s="190">
        <f t="shared" si="75"/>
        <v>0</v>
      </c>
      <c r="DG28" s="190">
        <f t="shared" si="76"/>
        <v>0</v>
      </c>
      <c r="DH28" s="190">
        <f t="shared" si="77"/>
        <v>0</v>
      </c>
      <c r="DI28" s="190">
        <f t="shared" si="78"/>
        <v>0</v>
      </c>
      <c r="DJ28" s="190">
        <f t="shared" si="79"/>
        <v>0</v>
      </c>
      <c r="DK28" s="190">
        <f t="shared" si="80"/>
        <v>0</v>
      </c>
      <c r="DL28" s="190">
        <f t="shared" si="81"/>
        <v>0</v>
      </c>
      <c r="DM28" s="190">
        <f t="shared" si="82"/>
        <v>0</v>
      </c>
      <c r="DN28" s="190">
        <f t="shared" si="187"/>
        <v>640.86121627973228</v>
      </c>
      <c r="DO28" s="184" t="s">
        <v>579</v>
      </c>
      <c r="DP28" s="190">
        <f t="shared" si="84"/>
        <v>216.31484552975135</v>
      </c>
      <c r="DQ28" s="190">
        <f t="shared" si="85"/>
        <v>22.229507266278883</v>
      </c>
      <c r="DR28" s="190">
        <f t="shared" si="86"/>
        <v>0</v>
      </c>
      <c r="DS28" s="190">
        <f t="shared" si="87"/>
        <v>0</v>
      </c>
      <c r="DT28" s="190">
        <f t="shared" si="88"/>
        <v>0</v>
      </c>
      <c r="DU28" s="190">
        <f t="shared" si="89"/>
        <v>0</v>
      </c>
      <c r="DV28" s="190">
        <f t="shared" si="90"/>
        <v>0</v>
      </c>
      <c r="DW28" s="190">
        <f t="shared" si="91"/>
        <v>0</v>
      </c>
      <c r="DX28" s="190">
        <f t="shared" si="92"/>
        <v>0</v>
      </c>
      <c r="DY28" s="190">
        <f t="shared" si="93"/>
        <v>0</v>
      </c>
      <c r="DZ28" s="190">
        <f t="shared" si="94"/>
        <v>0</v>
      </c>
      <c r="EA28" s="190">
        <f t="shared" si="95"/>
        <v>0</v>
      </c>
      <c r="EB28" s="190">
        <f t="shared" si="188"/>
        <v>238.54435279603024</v>
      </c>
      <c r="EC28" s="191">
        <f t="shared" ref="EC28:EC42" si="253">IFERROR(EB28/DN28,0)</f>
        <v>0.3722246669580126</v>
      </c>
      <c r="ED28" s="54"/>
      <c r="EE28" s="190">
        <f t="shared" si="190"/>
        <v>2.231025E-2</v>
      </c>
      <c r="EF28" s="190">
        <f t="shared" si="191"/>
        <v>2.231025E-2</v>
      </c>
      <c r="EG28" s="190">
        <f t="shared" si="192"/>
        <v>2.231025E-2</v>
      </c>
      <c r="EH28" s="190">
        <f t="shared" si="193"/>
        <v>2.19705E-2</v>
      </c>
      <c r="EI28" s="190">
        <f t="shared" si="194"/>
        <v>2.19705E-2</v>
      </c>
      <c r="EJ28" s="190">
        <f t="shared" si="195"/>
        <v>2.19705E-2</v>
      </c>
      <c r="EK28" s="190">
        <f t="shared" si="196"/>
        <v>2.1630750000000001E-2</v>
      </c>
      <c r="EL28" s="190">
        <f t="shared" si="197"/>
        <v>2.1630750000000001E-2</v>
      </c>
      <c r="EM28" s="190">
        <f t="shared" si="198"/>
        <v>2.1630750000000001E-2</v>
      </c>
      <c r="EN28" s="190">
        <f t="shared" si="199"/>
        <v>2.0951250000000001E-2</v>
      </c>
      <c r="EO28" s="190">
        <f t="shared" si="200"/>
        <v>2.0951250000000001E-2</v>
      </c>
      <c r="EP28" s="190">
        <f t="shared" si="201"/>
        <v>2.0951250000000001E-2</v>
      </c>
      <c r="EQ28" s="190">
        <f t="shared" si="202"/>
        <v>0.26058825000000002</v>
      </c>
      <c r="ER28" s="184"/>
      <c r="ES28" s="190">
        <f t="shared" si="203"/>
        <v>8.3044253760000009E-3</v>
      </c>
      <c r="ET28" s="190">
        <f t="shared" si="204"/>
        <v>8.3044253760000009E-3</v>
      </c>
      <c r="EU28" s="190">
        <f t="shared" si="205"/>
        <v>8.3044253760000009E-3</v>
      </c>
      <c r="EV28" s="190">
        <f t="shared" si="206"/>
        <v>8.2213811222400009E-3</v>
      </c>
      <c r="EW28" s="190">
        <f t="shared" si="207"/>
        <v>8.2213811222400009E-3</v>
      </c>
      <c r="EX28" s="190">
        <f t="shared" si="208"/>
        <v>8.2213811222400009E-3</v>
      </c>
      <c r="EY28" s="190">
        <f t="shared" si="209"/>
        <v>8.1383368684800009E-3</v>
      </c>
      <c r="EZ28" s="190">
        <f t="shared" si="210"/>
        <v>8.1383368684800009E-3</v>
      </c>
      <c r="FA28" s="190">
        <f t="shared" si="211"/>
        <v>8.1383368684800009E-3</v>
      </c>
      <c r="FB28" s="190">
        <f t="shared" si="212"/>
        <v>8.055292614720001E-3</v>
      </c>
      <c r="FC28" s="190">
        <f t="shared" si="213"/>
        <v>8.055292614720001E-3</v>
      </c>
      <c r="FD28" s="190">
        <f t="shared" si="214"/>
        <v>8.055292614720001E-3</v>
      </c>
      <c r="FE28" s="190">
        <f t="shared" si="215"/>
        <v>9.8158307944320025E-2</v>
      </c>
      <c r="FF28" s="191">
        <f t="shared" si="216"/>
        <v>0.37667971577505899</v>
      </c>
      <c r="FG28" s="54"/>
      <c r="FH28" s="190">
        <f t="shared" si="217"/>
        <v>0</v>
      </c>
      <c r="FI28" s="190">
        <f t="shared" si="218"/>
        <v>0</v>
      </c>
      <c r="FJ28" s="190">
        <f t="shared" si="219"/>
        <v>0</v>
      </c>
      <c r="FK28" s="190">
        <f t="shared" si="220"/>
        <v>0</v>
      </c>
      <c r="FL28" s="190">
        <f t="shared" si="221"/>
        <v>0</v>
      </c>
      <c r="FM28" s="190">
        <f t="shared" si="222"/>
        <v>0</v>
      </c>
      <c r="FN28" s="190">
        <f t="shared" si="223"/>
        <v>0</v>
      </c>
      <c r="FO28" s="190">
        <f t="shared" si="224"/>
        <v>0</v>
      </c>
      <c r="FP28" s="190">
        <f t="shared" si="225"/>
        <v>0</v>
      </c>
      <c r="FQ28" s="190">
        <f t="shared" si="226"/>
        <v>0</v>
      </c>
      <c r="FR28" s="190">
        <f t="shared" si="227"/>
        <v>0</v>
      </c>
      <c r="FS28" s="190">
        <f t="shared" si="228"/>
        <v>0</v>
      </c>
      <c r="FT28" s="190">
        <f t="shared" si="229"/>
        <v>0</v>
      </c>
      <c r="FU28" s="184"/>
      <c r="FV28" s="190">
        <f t="shared" si="230"/>
        <v>0</v>
      </c>
      <c r="FW28" s="190">
        <f t="shared" si="231"/>
        <v>0</v>
      </c>
      <c r="FX28" s="190">
        <f t="shared" si="232"/>
        <v>0</v>
      </c>
      <c r="FY28" s="190">
        <f t="shared" si="233"/>
        <v>0</v>
      </c>
      <c r="FZ28" s="190">
        <f t="shared" si="234"/>
        <v>0</v>
      </c>
      <c r="GA28" s="190">
        <f t="shared" si="235"/>
        <v>0</v>
      </c>
      <c r="GB28" s="190">
        <f t="shared" si="236"/>
        <v>0</v>
      </c>
      <c r="GC28" s="190">
        <f t="shared" si="237"/>
        <v>0</v>
      </c>
      <c r="GD28" s="190">
        <f t="shared" si="238"/>
        <v>0</v>
      </c>
      <c r="GE28" s="190">
        <f t="shared" si="239"/>
        <v>0</v>
      </c>
      <c r="GF28" s="190">
        <f t="shared" si="240"/>
        <v>0</v>
      </c>
      <c r="GG28" s="190">
        <f t="shared" si="241"/>
        <v>0</v>
      </c>
      <c r="GH28" s="190">
        <f t="shared" si="242"/>
        <v>0</v>
      </c>
      <c r="GI28" s="191">
        <f t="shared" si="243"/>
        <v>0</v>
      </c>
      <c r="GJ28" s="184"/>
      <c r="GK28" s="184"/>
    </row>
    <row r="29" spans="1:193" s="71" customFormat="1" ht="12" hidden="1" customHeight="1" outlineLevel="1">
      <c r="A29" s="331">
        <v>24</v>
      </c>
      <c r="B29" s="454" t="s">
        <v>177</v>
      </c>
      <c r="C29" s="455" t="str">
        <f t="shared" ref="C29:C41" si="254">B29</f>
        <v>8AJ946-04853</v>
      </c>
      <c r="D29" s="456" t="s">
        <v>179</v>
      </c>
      <c r="E29" s="456" t="s">
        <v>694</v>
      </c>
      <c r="F29" s="178" t="s">
        <v>140</v>
      </c>
      <c r="G29" s="179" t="s">
        <v>8</v>
      </c>
      <c r="H29" s="179" t="s">
        <v>227</v>
      </c>
      <c r="I29" s="467" t="s">
        <v>122</v>
      </c>
      <c r="J29" s="408"/>
      <c r="K29" s="408"/>
      <c r="L29" s="408"/>
      <c r="M29" s="408"/>
      <c r="N29" s="408"/>
      <c r="O29" s="408"/>
      <c r="P29" s="408"/>
      <c r="Q29" s="408"/>
      <c r="R29" s="408"/>
      <c r="S29" s="437"/>
      <c r="T29" s="437"/>
      <c r="U29" s="437"/>
      <c r="V29" s="357">
        <f t="shared" ref="V29:V42" si="255">SUM(J29:U29)</f>
        <v>0</v>
      </c>
      <c r="W29" s="65">
        <v>0.35</v>
      </c>
      <c r="X29" s="65"/>
      <c r="Y29" s="332" t="s">
        <v>437</v>
      </c>
      <c r="Z29" s="332"/>
      <c r="AA29" s="332">
        <v>1.7282999999999999</v>
      </c>
      <c r="AB29" s="66">
        <v>0.94306615226879997</v>
      </c>
      <c r="AC29" s="180">
        <f t="shared" si="58"/>
        <v>0.5456611423183475</v>
      </c>
      <c r="AD29" s="181">
        <f t="shared" si="245"/>
        <v>1.7023754999999998</v>
      </c>
      <c r="AE29" s="181">
        <f t="shared" si="245"/>
        <v>1.7023754999999998</v>
      </c>
      <c r="AF29" s="181">
        <f t="shared" si="245"/>
        <v>1.7023754999999998</v>
      </c>
      <c r="AG29" s="181">
        <f t="shared" si="246"/>
        <v>1.6764509999999999</v>
      </c>
      <c r="AH29" s="181">
        <f t="shared" si="246"/>
        <v>1.6764509999999999</v>
      </c>
      <c r="AI29" s="181">
        <f t="shared" si="246"/>
        <v>1.6764509999999999</v>
      </c>
      <c r="AJ29" s="181">
        <f t="shared" si="247"/>
        <v>1.6505264999999998</v>
      </c>
      <c r="AK29" s="181">
        <f t="shared" si="247"/>
        <v>1.6505264999999998</v>
      </c>
      <c r="AL29" s="181">
        <f t="shared" si="247"/>
        <v>1.6505264999999998</v>
      </c>
      <c r="AM29" s="181">
        <f t="shared" si="248"/>
        <v>1.5986775</v>
      </c>
      <c r="AN29" s="181">
        <f t="shared" si="248"/>
        <v>1.5986775</v>
      </c>
      <c r="AO29" s="181">
        <f t="shared" si="248"/>
        <v>1.5986775</v>
      </c>
      <c r="AP29" s="182"/>
      <c r="AQ29" s="480">
        <v>0.98499999999999999</v>
      </c>
      <c r="AR29" s="480">
        <v>0.97</v>
      </c>
      <c r="AS29" s="480">
        <v>0.95499999999999996</v>
      </c>
      <c r="AT29" s="480">
        <v>0.92500000000000004</v>
      </c>
      <c r="AU29" s="184"/>
      <c r="AV29" s="181">
        <f t="shared" si="63"/>
        <v>0.94306615226879997</v>
      </c>
      <c r="AW29" s="181">
        <f t="shared" si="249"/>
        <v>0.94306615226879997</v>
      </c>
      <c r="AX29" s="181">
        <f t="shared" si="249"/>
        <v>0.94306615226879997</v>
      </c>
      <c r="AY29" s="181">
        <f t="shared" si="250"/>
        <v>0.93363549074611196</v>
      </c>
      <c r="AZ29" s="181">
        <f t="shared" si="250"/>
        <v>0.93363549074611196</v>
      </c>
      <c r="BA29" s="181">
        <f t="shared" si="250"/>
        <v>0.93363549074611196</v>
      </c>
      <c r="BB29" s="181">
        <f t="shared" si="251"/>
        <v>0.92420482922342395</v>
      </c>
      <c r="BC29" s="181">
        <f t="shared" si="251"/>
        <v>0.92420482922342395</v>
      </c>
      <c r="BD29" s="181">
        <f t="shared" si="251"/>
        <v>0.92420482922342395</v>
      </c>
      <c r="BE29" s="181">
        <f t="shared" si="252"/>
        <v>0.91477416770073594</v>
      </c>
      <c r="BF29" s="181">
        <f t="shared" si="252"/>
        <v>0.91477416770073594</v>
      </c>
      <c r="BG29" s="181">
        <f t="shared" si="252"/>
        <v>0.91477416770073594</v>
      </c>
      <c r="BH29" s="183"/>
      <c r="BI29" s="185">
        <v>1</v>
      </c>
      <c r="BJ29" s="185">
        <v>0.99</v>
      </c>
      <c r="BK29" s="185">
        <v>0.98</v>
      </c>
      <c r="BL29" s="185">
        <v>0.97</v>
      </c>
      <c r="BM29" s="183"/>
      <c r="BN29" s="186">
        <f t="shared" si="68"/>
        <v>0</v>
      </c>
      <c r="BO29" s="189"/>
      <c r="BP29" s="189"/>
      <c r="BQ29" s="189"/>
      <c r="BR29" s="189"/>
      <c r="BS29" s="189"/>
      <c r="BT29" s="189"/>
      <c r="BU29" s="189"/>
      <c r="BV29" s="189"/>
      <c r="BW29" s="189"/>
      <c r="BX29" s="189"/>
      <c r="BY29" s="189"/>
      <c r="BZ29" s="189"/>
      <c r="CA29" s="184"/>
      <c r="CB29" s="189">
        <f t="shared" ref="CB29:CB42" si="256">$W29-BO29</f>
        <v>0.35</v>
      </c>
      <c r="CC29" s="189">
        <f t="shared" ref="CC29:CC42" si="257">$W29-BP29</f>
        <v>0.35</v>
      </c>
      <c r="CD29" s="189">
        <f t="shared" ref="CD29:CD42" si="258">$W29-BQ29</f>
        <v>0.35</v>
      </c>
      <c r="CE29" s="189">
        <f t="shared" ref="CE29:CE42" si="259">$W29-BR29</f>
        <v>0.35</v>
      </c>
      <c r="CF29" s="189">
        <f t="shared" ref="CF29:CF42" si="260">$W29-BS29</f>
        <v>0.35</v>
      </c>
      <c r="CG29" s="189">
        <f t="shared" ref="CG29:CG42" si="261">$W29-BT29</f>
        <v>0.35</v>
      </c>
      <c r="CH29" s="189">
        <f t="shared" ref="CH29:CH42" si="262">$W29-BU29</f>
        <v>0.35</v>
      </c>
      <c r="CI29" s="189">
        <f t="shared" ref="CI29:CI42" si="263">$W29-BV29</f>
        <v>0.35</v>
      </c>
      <c r="CJ29" s="189">
        <f t="shared" ref="CJ29:CJ42" si="264">$W29-BW29</f>
        <v>0.35</v>
      </c>
      <c r="CK29" s="189">
        <f t="shared" ref="CK29:CK42" si="265">$W29-BX29</f>
        <v>0.35</v>
      </c>
      <c r="CL29" s="189">
        <f t="shared" ref="CL29:CL42" si="266">$W29-BY29</f>
        <v>0.35</v>
      </c>
      <c r="CM29" s="189">
        <f t="shared" ref="CM29:CM42" si="267">$W29-BZ29</f>
        <v>0.35</v>
      </c>
      <c r="CN29" s="184"/>
      <c r="CO29" s="189"/>
      <c r="CP29" s="189"/>
      <c r="CQ29" s="189"/>
      <c r="CR29" s="189"/>
      <c r="CS29" s="189"/>
      <c r="CT29" s="189"/>
      <c r="CU29" s="189"/>
      <c r="CV29" s="189"/>
      <c r="CW29" s="189"/>
      <c r="CX29" s="189"/>
      <c r="CY29" s="189"/>
      <c r="CZ29" s="189"/>
      <c r="DA29" s="184"/>
      <c r="DB29" s="190">
        <f t="shared" si="71"/>
        <v>0</v>
      </c>
      <c r="DC29" s="190">
        <f t="shared" si="72"/>
        <v>0</v>
      </c>
      <c r="DD29" s="190">
        <f t="shared" si="73"/>
        <v>0</v>
      </c>
      <c r="DE29" s="190">
        <f t="shared" si="74"/>
        <v>0</v>
      </c>
      <c r="DF29" s="190">
        <f t="shared" si="75"/>
        <v>0</v>
      </c>
      <c r="DG29" s="190">
        <f t="shared" si="76"/>
        <v>0</v>
      </c>
      <c r="DH29" s="190">
        <f t="shared" si="77"/>
        <v>0</v>
      </c>
      <c r="DI29" s="190">
        <f t="shared" si="78"/>
        <v>0</v>
      </c>
      <c r="DJ29" s="190">
        <f t="shared" si="79"/>
        <v>0</v>
      </c>
      <c r="DK29" s="190">
        <f t="shared" si="80"/>
        <v>0</v>
      </c>
      <c r="DL29" s="190">
        <f t="shared" si="81"/>
        <v>0</v>
      </c>
      <c r="DM29" s="190">
        <f t="shared" si="82"/>
        <v>0</v>
      </c>
      <c r="DN29" s="190">
        <f t="shared" ref="DN29:DN42" si="268">SUM(DB29:DM29)</f>
        <v>0</v>
      </c>
      <c r="DO29" s="184" t="s">
        <v>579</v>
      </c>
      <c r="DP29" s="190">
        <f t="shared" si="84"/>
        <v>0</v>
      </c>
      <c r="DQ29" s="190">
        <f t="shared" si="85"/>
        <v>0</v>
      </c>
      <c r="DR29" s="190">
        <f t="shared" si="86"/>
        <v>0</v>
      </c>
      <c r="DS29" s="190">
        <f t="shared" si="87"/>
        <v>0</v>
      </c>
      <c r="DT29" s="190">
        <f t="shared" si="88"/>
        <v>0</v>
      </c>
      <c r="DU29" s="190">
        <f t="shared" si="89"/>
        <v>0</v>
      </c>
      <c r="DV29" s="190">
        <f t="shared" si="90"/>
        <v>0</v>
      </c>
      <c r="DW29" s="190">
        <f t="shared" si="91"/>
        <v>0</v>
      </c>
      <c r="DX29" s="190">
        <f t="shared" si="92"/>
        <v>0</v>
      </c>
      <c r="DY29" s="190">
        <f t="shared" si="93"/>
        <v>0</v>
      </c>
      <c r="DZ29" s="190">
        <f t="shared" si="94"/>
        <v>0</v>
      </c>
      <c r="EA29" s="190">
        <f t="shared" si="95"/>
        <v>0</v>
      </c>
      <c r="EB29" s="190">
        <f t="shared" ref="EB29:EB42" si="269">SUM(DP29:EA29)</f>
        <v>0</v>
      </c>
      <c r="EC29" s="191">
        <f t="shared" si="253"/>
        <v>0</v>
      </c>
      <c r="ED29" s="54"/>
      <c r="EE29" s="190">
        <f t="shared" ref="EE29:EE42" si="270">AD29*CB29</f>
        <v>0.59583142499999986</v>
      </c>
      <c r="EF29" s="190">
        <f t="shared" ref="EF29:EF42" si="271">AE29*CC29</f>
        <v>0.59583142499999986</v>
      </c>
      <c r="EG29" s="190">
        <f t="shared" ref="EG29:EG42" si="272">AF29*CD29</f>
        <v>0.59583142499999986</v>
      </c>
      <c r="EH29" s="190">
        <f t="shared" ref="EH29:EH42" si="273">AG29*CE29</f>
        <v>0.58675784999999991</v>
      </c>
      <c r="EI29" s="190">
        <f t="shared" ref="EI29:EI42" si="274">AH29*CF29</f>
        <v>0.58675784999999991</v>
      </c>
      <c r="EJ29" s="190">
        <f t="shared" ref="EJ29:EJ42" si="275">AI29*CG29</f>
        <v>0.58675784999999991</v>
      </c>
      <c r="EK29" s="190">
        <f t="shared" ref="EK29:EK42" si="276">AJ29*CH29</f>
        <v>0.57768427499999986</v>
      </c>
      <c r="EL29" s="190">
        <f t="shared" ref="EL29:EL42" si="277">AK29*CI29</f>
        <v>0.57768427499999986</v>
      </c>
      <c r="EM29" s="190">
        <f t="shared" ref="EM29:EM42" si="278">AL29*CJ29</f>
        <v>0.57768427499999986</v>
      </c>
      <c r="EN29" s="190">
        <f t="shared" ref="EN29:EN42" si="279">AM29*CK29</f>
        <v>0.55953712499999997</v>
      </c>
      <c r="EO29" s="190">
        <f t="shared" ref="EO29:EO42" si="280">AN29*CL29</f>
        <v>0.55953712499999997</v>
      </c>
      <c r="EP29" s="190">
        <f t="shared" ref="EP29:EP42" si="281">AO29*CM29</f>
        <v>0.55953712499999997</v>
      </c>
      <c r="EQ29" s="190">
        <f t="shared" ref="EQ29:EQ54" si="282">SUM(EE29:EP29)</f>
        <v>6.9594320250000008</v>
      </c>
      <c r="ER29" s="184"/>
      <c r="ES29" s="190">
        <f t="shared" ref="ES29:ES42" si="283">AV29*CB29</f>
        <v>0.33007315329407999</v>
      </c>
      <c r="ET29" s="190">
        <f t="shared" ref="ET29:ET42" si="284">AW29*CC29</f>
        <v>0.33007315329407999</v>
      </c>
      <c r="EU29" s="190">
        <f t="shared" ref="EU29:EU42" si="285">AX29*CD29</f>
        <v>0.33007315329407999</v>
      </c>
      <c r="EV29" s="190">
        <f t="shared" ref="EV29:EV42" si="286">AY29*CE29</f>
        <v>0.32677242176113919</v>
      </c>
      <c r="EW29" s="190">
        <f t="shared" ref="EW29:EW42" si="287">AZ29*CF29</f>
        <v>0.32677242176113919</v>
      </c>
      <c r="EX29" s="190">
        <f t="shared" ref="EX29:EX42" si="288">BA29*CG29</f>
        <v>0.32677242176113919</v>
      </c>
      <c r="EY29" s="190">
        <f t="shared" ref="EY29:EY42" si="289">BB29*CH29</f>
        <v>0.32347169022819838</v>
      </c>
      <c r="EZ29" s="190">
        <f t="shared" ref="EZ29:EZ42" si="290">BC29*CI29</f>
        <v>0.32347169022819838</v>
      </c>
      <c r="FA29" s="190">
        <f t="shared" ref="FA29:FA42" si="291">BD29*CJ29</f>
        <v>0.32347169022819838</v>
      </c>
      <c r="FB29" s="190">
        <f t="shared" ref="FB29:FB42" si="292">BE29*CK29</f>
        <v>0.32017095869525758</v>
      </c>
      <c r="FC29" s="190">
        <f t="shared" ref="FC29:FC42" si="293">BF29*CL29</f>
        <v>0.32017095869525758</v>
      </c>
      <c r="FD29" s="190">
        <f t="shared" ref="FD29:FD42" si="294">BG29*CM29</f>
        <v>0.32017095869525758</v>
      </c>
      <c r="FE29" s="190">
        <f t="shared" ref="FE29:FE54" si="295">SUM(ES29:FD29)</f>
        <v>3.9014646719360249</v>
      </c>
      <c r="FF29" s="191">
        <f t="shared" ref="FF29:FF54" si="296">IFERROR(FE29/EQ29,0)</f>
        <v>0.56060101714062283</v>
      </c>
      <c r="FG29" s="54"/>
      <c r="FH29" s="190">
        <f t="shared" ref="FH29:FH42" si="297">AD29*CO29</f>
        <v>0</v>
      </c>
      <c r="FI29" s="190">
        <f t="shared" ref="FI29:FI42" si="298">AE29*CP29</f>
        <v>0</v>
      </c>
      <c r="FJ29" s="190">
        <f t="shared" ref="FJ29:FJ42" si="299">AF29*CQ29</f>
        <v>0</v>
      </c>
      <c r="FK29" s="190">
        <f t="shared" ref="FK29:FK42" si="300">AG29*CR29</f>
        <v>0</v>
      </c>
      <c r="FL29" s="190">
        <f t="shared" ref="FL29:FL42" si="301">AH29*CS29</f>
        <v>0</v>
      </c>
      <c r="FM29" s="190">
        <f t="shared" ref="FM29:FM42" si="302">AI29*CT29</f>
        <v>0</v>
      </c>
      <c r="FN29" s="190">
        <f t="shared" ref="FN29:FN42" si="303">AJ29*CU29</f>
        <v>0</v>
      </c>
      <c r="FO29" s="190">
        <f t="shared" ref="FO29:FO42" si="304">AK29*CV29</f>
        <v>0</v>
      </c>
      <c r="FP29" s="190">
        <f t="shared" ref="FP29:FP42" si="305">AL29*CW29</f>
        <v>0</v>
      </c>
      <c r="FQ29" s="190">
        <f t="shared" ref="FQ29:FQ42" si="306">AM29*CX29</f>
        <v>0</v>
      </c>
      <c r="FR29" s="190">
        <f t="shared" ref="FR29:FR42" si="307">AN29*CY29</f>
        <v>0</v>
      </c>
      <c r="FS29" s="190">
        <f t="shared" ref="FS29:FS42" si="308">AO29*CZ29</f>
        <v>0</v>
      </c>
      <c r="FT29" s="190">
        <f t="shared" ref="FT29:FT54" si="309">SUM(FH29:FS29)</f>
        <v>0</v>
      </c>
      <c r="FU29" s="184"/>
      <c r="FV29" s="190">
        <f t="shared" ref="FV29:FV42" si="310">AV29*CO29</f>
        <v>0</v>
      </c>
      <c r="FW29" s="190">
        <f t="shared" ref="FW29:FW42" si="311">AW29*CP29</f>
        <v>0</v>
      </c>
      <c r="FX29" s="190">
        <f t="shared" ref="FX29:FX42" si="312">AX29*CQ29</f>
        <v>0</v>
      </c>
      <c r="FY29" s="190">
        <f t="shared" ref="FY29:FY42" si="313">AY29*CR29</f>
        <v>0</v>
      </c>
      <c r="FZ29" s="190">
        <f t="shared" ref="FZ29:FZ42" si="314">AZ29*CS29</f>
        <v>0</v>
      </c>
      <c r="GA29" s="190">
        <f t="shared" ref="GA29:GA42" si="315">BA29*CT29</f>
        <v>0</v>
      </c>
      <c r="GB29" s="190">
        <f t="shared" ref="GB29:GB42" si="316">BB29*CU29</f>
        <v>0</v>
      </c>
      <c r="GC29" s="190">
        <f t="shared" ref="GC29:GC42" si="317">BC29*CV29</f>
        <v>0</v>
      </c>
      <c r="GD29" s="190">
        <f t="shared" ref="GD29:GD42" si="318">BD29*CW29</f>
        <v>0</v>
      </c>
      <c r="GE29" s="190">
        <f t="shared" ref="GE29:GE42" si="319">BE29*CX29</f>
        <v>0</v>
      </c>
      <c r="GF29" s="190">
        <f t="shared" ref="GF29:GF42" si="320">BF29*CY29</f>
        <v>0</v>
      </c>
      <c r="GG29" s="190">
        <f t="shared" ref="GG29:GG42" si="321">BG29*CZ29</f>
        <v>0</v>
      </c>
      <c r="GH29" s="190">
        <f t="shared" ref="GH29:GH54" si="322">SUM(FV29:GG29)</f>
        <v>0</v>
      </c>
      <c r="GI29" s="191">
        <f t="shared" ref="GI29:GI54" si="323">IFERROR(GH29/FT29,0)</f>
        <v>0</v>
      </c>
      <c r="GJ29" s="184"/>
      <c r="GK29" s="184"/>
    </row>
    <row r="30" spans="1:193" s="71" customFormat="1" ht="12" hidden="1" customHeight="1" outlineLevel="1">
      <c r="A30" s="331">
        <v>25</v>
      </c>
      <c r="B30" s="454" t="s">
        <v>181</v>
      </c>
      <c r="C30" s="455" t="str">
        <f t="shared" si="254"/>
        <v>8AJ875-03564</v>
      </c>
      <c r="D30" s="456" t="s">
        <v>180</v>
      </c>
      <c r="E30" s="456" t="s">
        <v>694</v>
      </c>
      <c r="F30" s="178" t="s">
        <v>140</v>
      </c>
      <c r="G30" s="179" t="s">
        <v>8</v>
      </c>
      <c r="H30" s="179" t="s">
        <v>227</v>
      </c>
      <c r="I30" s="467" t="s">
        <v>122</v>
      </c>
      <c r="J30" s="408"/>
      <c r="K30" s="408"/>
      <c r="L30" s="408"/>
      <c r="M30" s="408"/>
      <c r="N30" s="408"/>
      <c r="O30" s="408"/>
      <c r="P30" s="408"/>
      <c r="Q30" s="408"/>
      <c r="R30" s="408"/>
      <c r="S30" s="437"/>
      <c r="T30" s="437"/>
      <c r="U30" s="437"/>
      <c r="V30" s="357">
        <f t="shared" si="255"/>
        <v>0</v>
      </c>
      <c r="W30" s="65">
        <v>0.55000000000000004</v>
      </c>
      <c r="X30" s="65"/>
      <c r="Y30" s="332" t="s">
        <v>437</v>
      </c>
      <c r="Z30" s="332"/>
      <c r="AA30" s="332">
        <v>0.22456128895200003</v>
      </c>
      <c r="AB30" s="66">
        <v>0.12458989079999999</v>
      </c>
      <c r="AC30" s="180">
        <f t="shared" si="58"/>
        <v>0.55481464049946327</v>
      </c>
      <c r="AD30" s="181">
        <f t="shared" si="245"/>
        <v>0.22119286961772003</v>
      </c>
      <c r="AE30" s="181">
        <f t="shared" si="245"/>
        <v>0.22119286961772003</v>
      </c>
      <c r="AF30" s="181">
        <f t="shared" si="245"/>
        <v>0.22119286961772003</v>
      </c>
      <c r="AG30" s="181">
        <f t="shared" si="246"/>
        <v>0.21782445028344002</v>
      </c>
      <c r="AH30" s="181">
        <f t="shared" si="246"/>
        <v>0.21782445028344002</v>
      </c>
      <c r="AI30" s="181">
        <f t="shared" si="246"/>
        <v>0.21782445028344002</v>
      </c>
      <c r="AJ30" s="181">
        <f t="shared" si="247"/>
        <v>0.21445603094916002</v>
      </c>
      <c r="AK30" s="181">
        <f t="shared" si="247"/>
        <v>0.21445603094916002</v>
      </c>
      <c r="AL30" s="181">
        <f t="shared" si="247"/>
        <v>0.21445603094916002</v>
      </c>
      <c r="AM30" s="181">
        <f t="shared" si="248"/>
        <v>0.20771919228060004</v>
      </c>
      <c r="AN30" s="181">
        <f t="shared" si="248"/>
        <v>0.20771919228060004</v>
      </c>
      <c r="AO30" s="181">
        <f t="shared" si="248"/>
        <v>0.20771919228060004</v>
      </c>
      <c r="AP30" s="182"/>
      <c r="AQ30" s="480">
        <v>0.98499999999999999</v>
      </c>
      <c r="AR30" s="480">
        <v>0.97</v>
      </c>
      <c r="AS30" s="480">
        <v>0.95499999999999996</v>
      </c>
      <c r="AT30" s="480">
        <v>0.92500000000000004</v>
      </c>
      <c r="AU30" s="184"/>
      <c r="AV30" s="181">
        <f t="shared" si="63"/>
        <v>0.12458989079999999</v>
      </c>
      <c r="AW30" s="181">
        <f t="shared" si="249"/>
        <v>0.12458989079999999</v>
      </c>
      <c r="AX30" s="181">
        <f t="shared" si="249"/>
        <v>0.12458989079999999</v>
      </c>
      <c r="AY30" s="181">
        <f t="shared" si="250"/>
        <v>0.12334399189199999</v>
      </c>
      <c r="AZ30" s="181">
        <f t="shared" si="250"/>
        <v>0.12334399189199999</v>
      </c>
      <c r="BA30" s="181">
        <f t="shared" si="250"/>
        <v>0.12334399189199999</v>
      </c>
      <c r="BB30" s="181">
        <f t="shared" si="251"/>
        <v>0.12209809298399998</v>
      </c>
      <c r="BC30" s="181">
        <f t="shared" si="251"/>
        <v>0.12209809298399998</v>
      </c>
      <c r="BD30" s="181">
        <f t="shared" si="251"/>
        <v>0.12209809298399998</v>
      </c>
      <c r="BE30" s="181">
        <f t="shared" si="252"/>
        <v>0.12085219407599999</v>
      </c>
      <c r="BF30" s="181">
        <f t="shared" si="252"/>
        <v>0.12085219407599999</v>
      </c>
      <c r="BG30" s="181">
        <f t="shared" si="252"/>
        <v>0.12085219407599999</v>
      </c>
      <c r="BH30" s="183"/>
      <c r="BI30" s="185">
        <v>1</v>
      </c>
      <c r="BJ30" s="185">
        <v>0.99</v>
      </c>
      <c r="BK30" s="185">
        <v>0.98</v>
      </c>
      <c r="BL30" s="185">
        <v>0.97</v>
      </c>
      <c r="BM30" s="183"/>
      <c r="BN30" s="186">
        <f t="shared" si="68"/>
        <v>0</v>
      </c>
      <c r="BO30" s="189"/>
      <c r="BP30" s="189"/>
      <c r="BQ30" s="189"/>
      <c r="BR30" s="189"/>
      <c r="BS30" s="189"/>
      <c r="BT30" s="189"/>
      <c r="BU30" s="189"/>
      <c r="BV30" s="189"/>
      <c r="BW30" s="189"/>
      <c r="BX30" s="189"/>
      <c r="BY30" s="189"/>
      <c r="BZ30" s="189"/>
      <c r="CA30" s="184"/>
      <c r="CB30" s="189">
        <f t="shared" si="256"/>
        <v>0.55000000000000004</v>
      </c>
      <c r="CC30" s="189">
        <f t="shared" si="257"/>
        <v>0.55000000000000004</v>
      </c>
      <c r="CD30" s="189">
        <f t="shared" si="258"/>
        <v>0.55000000000000004</v>
      </c>
      <c r="CE30" s="189">
        <f t="shared" si="259"/>
        <v>0.55000000000000004</v>
      </c>
      <c r="CF30" s="189">
        <f t="shared" si="260"/>
        <v>0.55000000000000004</v>
      </c>
      <c r="CG30" s="189">
        <f t="shared" si="261"/>
        <v>0.55000000000000004</v>
      </c>
      <c r="CH30" s="189">
        <f t="shared" si="262"/>
        <v>0.55000000000000004</v>
      </c>
      <c r="CI30" s="189">
        <f t="shared" si="263"/>
        <v>0.55000000000000004</v>
      </c>
      <c r="CJ30" s="189">
        <f t="shared" si="264"/>
        <v>0.55000000000000004</v>
      </c>
      <c r="CK30" s="189">
        <f t="shared" si="265"/>
        <v>0.55000000000000004</v>
      </c>
      <c r="CL30" s="189">
        <f t="shared" si="266"/>
        <v>0.55000000000000004</v>
      </c>
      <c r="CM30" s="189">
        <f t="shared" si="267"/>
        <v>0.55000000000000004</v>
      </c>
      <c r="CN30" s="184"/>
      <c r="CO30" s="189"/>
      <c r="CP30" s="189"/>
      <c r="CQ30" s="189"/>
      <c r="CR30" s="189"/>
      <c r="CS30" s="189"/>
      <c r="CT30" s="189"/>
      <c r="CU30" s="189"/>
      <c r="CV30" s="189"/>
      <c r="CW30" s="189"/>
      <c r="CX30" s="189"/>
      <c r="CY30" s="189"/>
      <c r="CZ30" s="189"/>
      <c r="DA30" s="184"/>
      <c r="DB30" s="190">
        <f t="shared" si="71"/>
        <v>0</v>
      </c>
      <c r="DC30" s="190">
        <f t="shared" si="72"/>
        <v>0</v>
      </c>
      <c r="DD30" s="190">
        <f t="shared" si="73"/>
        <v>0</v>
      </c>
      <c r="DE30" s="190">
        <f t="shared" si="74"/>
        <v>0</v>
      </c>
      <c r="DF30" s="190">
        <f t="shared" si="75"/>
        <v>0</v>
      </c>
      <c r="DG30" s="190">
        <f t="shared" si="76"/>
        <v>0</v>
      </c>
      <c r="DH30" s="190">
        <f t="shared" si="77"/>
        <v>0</v>
      </c>
      <c r="DI30" s="190">
        <f t="shared" si="78"/>
        <v>0</v>
      </c>
      <c r="DJ30" s="190">
        <f t="shared" si="79"/>
        <v>0</v>
      </c>
      <c r="DK30" s="190">
        <f t="shared" si="80"/>
        <v>0</v>
      </c>
      <c r="DL30" s="190">
        <f t="shared" si="81"/>
        <v>0</v>
      </c>
      <c r="DM30" s="190">
        <f t="shared" si="82"/>
        <v>0</v>
      </c>
      <c r="DN30" s="190">
        <f t="shared" si="268"/>
        <v>0</v>
      </c>
      <c r="DO30" s="184" t="s">
        <v>579</v>
      </c>
      <c r="DP30" s="190">
        <f t="shared" si="84"/>
        <v>0</v>
      </c>
      <c r="DQ30" s="190">
        <f t="shared" si="85"/>
        <v>0</v>
      </c>
      <c r="DR30" s="190">
        <f t="shared" si="86"/>
        <v>0</v>
      </c>
      <c r="DS30" s="190">
        <f t="shared" si="87"/>
        <v>0</v>
      </c>
      <c r="DT30" s="190">
        <f t="shared" si="88"/>
        <v>0</v>
      </c>
      <c r="DU30" s="190">
        <f t="shared" si="89"/>
        <v>0</v>
      </c>
      <c r="DV30" s="190">
        <f t="shared" si="90"/>
        <v>0</v>
      </c>
      <c r="DW30" s="190">
        <f t="shared" si="91"/>
        <v>0</v>
      </c>
      <c r="DX30" s="190">
        <f t="shared" si="92"/>
        <v>0</v>
      </c>
      <c r="DY30" s="190">
        <f t="shared" si="93"/>
        <v>0</v>
      </c>
      <c r="DZ30" s="190">
        <f t="shared" si="94"/>
        <v>0</v>
      </c>
      <c r="EA30" s="190">
        <f t="shared" si="95"/>
        <v>0</v>
      </c>
      <c r="EB30" s="190">
        <f t="shared" si="269"/>
        <v>0</v>
      </c>
      <c r="EC30" s="191">
        <f t="shared" si="253"/>
        <v>0</v>
      </c>
      <c r="ED30" s="54"/>
      <c r="EE30" s="190">
        <f t="shared" si="270"/>
        <v>0.12165607828974602</v>
      </c>
      <c r="EF30" s="190">
        <f t="shared" si="271"/>
        <v>0.12165607828974602</v>
      </c>
      <c r="EG30" s="190">
        <f t="shared" si="272"/>
        <v>0.12165607828974602</v>
      </c>
      <c r="EH30" s="190">
        <f t="shared" si="273"/>
        <v>0.11980344765589203</v>
      </c>
      <c r="EI30" s="190">
        <f t="shared" si="274"/>
        <v>0.11980344765589203</v>
      </c>
      <c r="EJ30" s="190">
        <f t="shared" si="275"/>
        <v>0.11980344765589203</v>
      </c>
      <c r="EK30" s="190">
        <f t="shared" si="276"/>
        <v>0.11795081702203802</v>
      </c>
      <c r="EL30" s="190">
        <f t="shared" si="277"/>
        <v>0.11795081702203802</v>
      </c>
      <c r="EM30" s="190">
        <f t="shared" si="278"/>
        <v>0.11795081702203802</v>
      </c>
      <c r="EN30" s="190">
        <f t="shared" si="279"/>
        <v>0.11424555575433003</v>
      </c>
      <c r="EO30" s="190">
        <f t="shared" si="280"/>
        <v>0.11424555575433003</v>
      </c>
      <c r="EP30" s="190">
        <f t="shared" si="281"/>
        <v>0.11424555575433003</v>
      </c>
      <c r="EQ30" s="190">
        <f t="shared" si="282"/>
        <v>1.4209676961660183</v>
      </c>
      <c r="ER30" s="184"/>
      <c r="ES30" s="190">
        <f t="shared" si="283"/>
        <v>6.8524439940000001E-2</v>
      </c>
      <c r="ET30" s="190">
        <f t="shared" si="284"/>
        <v>6.8524439940000001E-2</v>
      </c>
      <c r="EU30" s="190">
        <f t="shared" si="285"/>
        <v>6.8524439940000001E-2</v>
      </c>
      <c r="EV30" s="190">
        <f t="shared" si="286"/>
        <v>6.78391955406E-2</v>
      </c>
      <c r="EW30" s="190">
        <f t="shared" si="287"/>
        <v>6.78391955406E-2</v>
      </c>
      <c r="EX30" s="190">
        <f t="shared" si="288"/>
        <v>6.78391955406E-2</v>
      </c>
      <c r="EY30" s="190">
        <f t="shared" si="289"/>
        <v>6.71539511412E-2</v>
      </c>
      <c r="EZ30" s="190">
        <f t="shared" si="290"/>
        <v>6.71539511412E-2</v>
      </c>
      <c r="FA30" s="190">
        <f t="shared" si="291"/>
        <v>6.71539511412E-2</v>
      </c>
      <c r="FB30" s="190">
        <f t="shared" si="292"/>
        <v>6.6468706741799999E-2</v>
      </c>
      <c r="FC30" s="190">
        <f t="shared" si="293"/>
        <v>6.6468706741799999E-2</v>
      </c>
      <c r="FD30" s="190">
        <f t="shared" si="294"/>
        <v>6.6468706741799999E-2</v>
      </c>
      <c r="FE30" s="190">
        <f t="shared" si="295"/>
        <v>0.80995888009079997</v>
      </c>
      <c r="FF30" s="191">
        <f t="shared" si="296"/>
        <v>0.57000513261222563</v>
      </c>
      <c r="FG30" s="54"/>
      <c r="FH30" s="190">
        <f t="shared" si="297"/>
        <v>0</v>
      </c>
      <c r="FI30" s="190">
        <f t="shared" si="298"/>
        <v>0</v>
      </c>
      <c r="FJ30" s="190">
        <f t="shared" si="299"/>
        <v>0</v>
      </c>
      <c r="FK30" s="190">
        <f t="shared" si="300"/>
        <v>0</v>
      </c>
      <c r="FL30" s="190">
        <f t="shared" si="301"/>
        <v>0</v>
      </c>
      <c r="FM30" s="190">
        <f t="shared" si="302"/>
        <v>0</v>
      </c>
      <c r="FN30" s="190">
        <f t="shared" si="303"/>
        <v>0</v>
      </c>
      <c r="FO30" s="190">
        <f t="shared" si="304"/>
        <v>0</v>
      </c>
      <c r="FP30" s="190">
        <f t="shared" si="305"/>
        <v>0</v>
      </c>
      <c r="FQ30" s="190">
        <f t="shared" si="306"/>
        <v>0</v>
      </c>
      <c r="FR30" s="190">
        <f t="shared" si="307"/>
        <v>0</v>
      </c>
      <c r="FS30" s="190">
        <f t="shared" si="308"/>
        <v>0</v>
      </c>
      <c r="FT30" s="190">
        <f t="shared" si="309"/>
        <v>0</v>
      </c>
      <c r="FU30" s="184"/>
      <c r="FV30" s="190">
        <f t="shared" si="310"/>
        <v>0</v>
      </c>
      <c r="FW30" s="190">
        <f t="shared" si="311"/>
        <v>0</v>
      </c>
      <c r="FX30" s="190">
        <f t="shared" si="312"/>
        <v>0</v>
      </c>
      <c r="FY30" s="190">
        <f t="shared" si="313"/>
        <v>0</v>
      </c>
      <c r="FZ30" s="190">
        <f t="shared" si="314"/>
        <v>0</v>
      </c>
      <c r="GA30" s="190">
        <f t="shared" si="315"/>
        <v>0</v>
      </c>
      <c r="GB30" s="190">
        <f t="shared" si="316"/>
        <v>0</v>
      </c>
      <c r="GC30" s="190">
        <f t="shared" si="317"/>
        <v>0</v>
      </c>
      <c r="GD30" s="190">
        <f t="shared" si="318"/>
        <v>0</v>
      </c>
      <c r="GE30" s="190">
        <f t="shared" si="319"/>
        <v>0</v>
      </c>
      <c r="GF30" s="190">
        <f t="shared" si="320"/>
        <v>0</v>
      </c>
      <c r="GG30" s="190">
        <f t="shared" si="321"/>
        <v>0</v>
      </c>
      <c r="GH30" s="190">
        <f t="shared" si="322"/>
        <v>0</v>
      </c>
      <c r="GI30" s="191">
        <f t="shared" si="323"/>
        <v>0</v>
      </c>
      <c r="GJ30" s="184"/>
      <c r="GK30" s="184"/>
    </row>
    <row r="31" spans="1:193" s="71" customFormat="1" ht="12" hidden="1" customHeight="1" outlineLevel="1">
      <c r="A31" s="331">
        <v>26</v>
      </c>
      <c r="B31" s="454" t="s">
        <v>178</v>
      </c>
      <c r="C31" s="455" t="str">
        <f t="shared" si="254"/>
        <v>8AJ946-05945</v>
      </c>
      <c r="D31" s="456" t="s">
        <v>182</v>
      </c>
      <c r="E31" s="456" t="s">
        <v>694</v>
      </c>
      <c r="F31" s="178" t="s">
        <v>140</v>
      </c>
      <c r="G31" s="179" t="s">
        <v>8</v>
      </c>
      <c r="H31" s="179" t="s">
        <v>227</v>
      </c>
      <c r="I31" s="467" t="s">
        <v>122</v>
      </c>
      <c r="J31" s="408"/>
      <c r="K31" s="408"/>
      <c r="L31" s="408"/>
      <c r="M31" s="408"/>
      <c r="N31" s="408"/>
      <c r="O31" s="408"/>
      <c r="P31" s="408"/>
      <c r="Q31" s="408"/>
      <c r="R31" s="408"/>
      <c r="S31" s="437"/>
      <c r="T31" s="437"/>
      <c r="U31" s="437"/>
      <c r="V31" s="357">
        <f t="shared" si="255"/>
        <v>0</v>
      </c>
      <c r="W31" s="65">
        <v>0.5</v>
      </c>
      <c r="X31" s="65"/>
      <c r="Y31" s="332" t="s">
        <v>437</v>
      </c>
      <c r="Z31" s="332"/>
      <c r="AA31" s="332">
        <v>2.0287999999999999</v>
      </c>
      <c r="AB31" s="66">
        <v>1.2266281315750001</v>
      </c>
      <c r="AC31" s="180">
        <f t="shared" si="58"/>
        <v>0.60460771469587937</v>
      </c>
      <c r="AD31" s="181">
        <f t="shared" si="245"/>
        <v>1.9983679999999999</v>
      </c>
      <c r="AE31" s="181">
        <f t="shared" si="245"/>
        <v>1.9983679999999999</v>
      </c>
      <c r="AF31" s="181">
        <f t="shared" si="245"/>
        <v>1.9983679999999999</v>
      </c>
      <c r="AG31" s="181">
        <f t="shared" si="246"/>
        <v>1.9679359999999999</v>
      </c>
      <c r="AH31" s="181">
        <f t="shared" si="246"/>
        <v>1.9679359999999999</v>
      </c>
      <c r="AI31" s="181">
        <f t="shared" si="246"/>
        <v>1.9679359999999999</v>
      </c>
      <c r="AJ31" s="181">
        <f t="shared" si="247"/>
        <v>1.9375039999999999</v>
      </c>
      <c r="AK31" s="181">
        <f t="shared" si="247"/>
        <v>1.9375039999999999</v>
      </c>
      <c r="AL31" s="181">
        <f t="shared" si="247"/>
        <v>1.9375039999999999</v>
      </c>
      <c r="AM31" s="181">
        <f t="shared" si="248"/>
        <v>1.8766400000000001</v>
      </c>
      <c r="AN31" s="181">
        <f t="shared" si="248"/>
        <v>1.8766400000000001</v>
      </c>
      <c r="AO31" s="181">
        <f t="shared" si="248"/>
        <v>1.8766400000000001</v>
      </c>
      <c r="AP31" s="182"/>
      <c r="AQ31" s="480">
        <v>0.98499999999999999</v>
      </c>
      <c r="AR31" s="480">
        <v>0.97</v>
      </c>
      <c r="AS31" s="480">
        <v>0.95499999999999996</v>
      </c>
      <c r="AT31" s="480">
        <v>0.92500000000000004</v>
      </c>
      <c r="AU31" s="184"/>
      <c r="AV31" s="181">
        <f t="shared" si="63"/>
        <v>1.2266281315750001</v>
      </c>
      <c r="AW31" s="181">
        <f t="shared" si="249"/>
        <v>1.2266281315750001</v>
      </c>
      <c r="AX31" s="181">
        <f t="shared" si="249"/>
        <v>1.2266281315750001</v>
      </c>
      <c r="AY31" s="181">
        <f t="shared" si="250"/>
        <v>1.2143618502592501</v>
      </c>
      <c r="AZ31" s="181">
        <f t="shared" si="250"/>
        <v>1.2143618502592501</v>
      </c>
      <c r="BA31" s="181">
        <f t="shared" si="250"/>
        <v>1.2143618502592501</v>
      </c>
      <c r="BB31" s="181">
        <f t="shared" si="251"/>
        <v>1.2020955689435</v>
      </c>
      <c r="BC31" s="181">
        <f t="shared" si="251"/>
        <v>1.2020955689435</v>
      </c>
      <c r="BD31" s="181">
        <f t="shared" si="251"/>
        <v>1.2020955689435</v>
      </c>
      <c r="BE31" s="181">
        <f t="shared" si="252"/>
        <v>1.1898292876277501</v>
      </c>
      <c r="BF31" s="181">
        <f t="shared" si="252"/>
        <v>1.1898292876277501</v>
      </c>
      <c r="BG31" s="181">
        <f t="shared" si="252"/>
        <v>1.1898292876277501</v>
      </c>
      <c r="BH31" s="183"/>
      <c r="BI31" s="185">
        <v>1</v>
      </c>
      <c r="BJ31" s="185">
        <v>0.99</v>
      </c>
      <c r="BK31" s="185">
        <v>0.98</v>
      </c>
      <c r="BL31" s="185">
        <v>0.97</v>
      </c>
      <c r="BM31" s="183"/>
      <c r="BN31" s="186">
        <f t="shared" si="68"/>
        <v>0</v>
      </c>
      <c r="BO31" s="189"/>
      <c r="BP31" s="189"/>
      <c r="BQ31" s="189"/>
      <c r="BR31" s="189"/>
      <c r="BS31" s="189"/>
      <c r="BT31" s="189"/>
      <c r="BU31" s="189"/>
      <c r="BV31" s="189"/>
      <c r="BW31" s="189"/>
      <c r="BX31" s="189"/>
      <c r="BY31" s="189"/>
      <c r="BZ31" s="189"/>
      <c r="CA31" s="184"/>
      <c r="CB31" s="189">
        <f t="shared" si="256"/>
        <v>0.5</v>
      </c>
      <c r="CC31" s="189">
        <f t="shared" si="257"/>
        <v>0.5</v>
      </c>
      <c r="CD31" s="189">
        <f t="shared" si="258"/>
        <v>0.5</v>
      </c>
      <c r="CE31" s="189">
        <f t="shared" si="259"/>
        <v>0.5</v>
      </c>
      <c r="CF31" s="189">
        <f t="shared" si="260"/>
        <v>0.5</v>
      </c>
      <c r="CG31" s="189">
        <f t="shared" si="261"/>
        <v>0.5</v>
      </c>
      <c r="CH31" s="189">
        <f t="shared" si="262"/>
        <v>0.5</v>
      </c>
      <c r="CI31" s="189">
        <f t="shared" si="263"/>
        <v>0.5</v>
      </c>
      <c r="CJ31" s="189">
        <f t="shared" si="264"/>
        <v>0.5</v>
      </c>
      <c r="CK31" s="189">
        <f t="shared" si="265"/>
        <v>0.5</v>
      </c>
      <c r="CL31" s="189">
        <f t="shared" si="266"/>
        <v>0.5</v>
      </c>
      <c r="CM31" s="189">
        <f t="shared" si="267"/>
        <v>0.5</v>
      </c>
      <c r="CN31" s="184"/>
      <c r="CO31" s="189"/>
      <c r="CP31" s="189"/>
      <c r="CQ31" s="189"/>
      <c r="CR31" s="189"/>
      <c r="CS31" s="189"/>
      <c r="CT31" s="189"/>
      <c r="CU31" s="189"/>
      <c r="CV31" s="189"/>
      <c r="CW31" s="189"/>
      <c r="CX31" s="189"/>
      <c r="CY31" s="189"/>
      <c r="CZ31" s="189"/>
      <c r="DA31" s="184"/>
      <c r="DB31" s="190">
        <f t="shared" si="71"/>
        <v>0</v>
      </c>
      <c r="DC31" s="190">
        <f t="shared" si="72"/>
        <v>0</v>
      </c>
      <c r="DD31" s="190">
        <f t="shared" si="73"/>
        <v>0</v>
      </c>
      <c r="DE31" s="190">
        <f t="shared" si="74"/>
        <v>0</v>
      </c>
      <c r="DF31" s="190">
        <f t="shared" si="75"/>
        <v>0</v>
      </c>
      <c r="DG31" s="190">
        <f t="shared" si="76"/>
        <v>0</v>
      </c>
      <c r="DH31" s="190">
        <f t="shared" si="77"/>
        <v>0</v>
      </c>
      <c r="DI31" s="190">
        <f t="shared" si="78"/>
        <v>0</v>
      </c>
      <c r="DJ31" s="190">
        <f t="shared" si="79"/>
        <v>0</v>
      </c>
      <c r="DK31" s="190">
        <f t="shared" si="80"/>
        <v>0</v>
      </c>
      <c r="DL31" s="190">
        <f t="shared" si="81"/>
        <v>0</v>
      </c>
      <c r="DM31" s="190">
        <f t="shared" si="82"/>
        <v>0</v>
      </c>
      <c r="DN31" s="190">
        <f t="shared" si="268"/>
        <v>0</v>
      </c>
      <c r="DO31" s="184" t="s">
        <v>579</v>
      </c>
      <c r="DP31" s="190">
        <f t="shared" si="84"/>
        <v>0</v>
      </c>
      <c r="DQ31" s="190">
        <f t="shared" si="85"/>
        <v>0</v>
      </c>
      <c r="DR31" s="190">
        <f t="shared" si="86"/>
        <v>0</v>
      </c>
      <c r="DS31" s="190">
        <f t="shared" si="87"/>
        <v>0</v>
      </c>
      <c r="DT31" s="190">
        <f t="shared" si="88"/>
        <v>0</v>
      </c>
      <c r="DU31" s="190">
        <f t="shared" si="89"/>
        <v>0</v>
      </c>
      <c r="DV31" s="190">
        <f t="shared" si="90"/>
        <v>0</v>
      </c>
      <c r="DW31" s="190">
        <f t="shared" si="91"/>
        <v>0</v>
      </c>
      <c r="DX31" s="190">
        <f t="shared" si="92"/>
        <v>0</v>
      </c>
      <c r="DY31" s="190">
        <f t="shared" si="93"/>
        <v>0</v>
      </c>
      <c r="DZ31" s="190">
        <f t="shared" si="94"/>
        <v>0</v>
      </c>
      <c r="EA31" s="190">
        <f t="shared" si="95"/>
        <v>0</v>
      </c>
      <c r="EB31" s="190">
        <f t="shared" si="269"/>
        <v>0</v>
      </c>
      <c r="EC31" s="191">
        <f t="shared" si="253"/>
        <v>0</v>
      </c>
      <c r="ED31" s="54"/>
      <c r="EE31" s="190">
        <f t="shared" si="270"/>
        <v>0.99918399999999996</v>
      </c>
      <c r="EF31" s="190">
        <f t="shared" si="271"/>
        <v>0.99918399999999996</v>
      </c>
      <c r="EG31" s="190">
        <f t="shared" si="272"/>
        <v>0.99918399999999996</v>
      </c>
      <c r="EH31" s="190">
        <f t="shared" si="273"/>
        <v>0.98396799999999995</v>
      </c>
      <c r="EI31" s="190">
        <f t="shared" si="274"/>
        <v>0.98396799999999995</v>
      </c>
      <c r="EJ31" s="190">
        <f t="shared" si="275"/>
        <v>0.98396799999999995</v>
      </c>
      <c r="EK31" s="190">
        <f t="shared" si="276"/>
        <v>0.96875199999999995</v>
      </c>
      <c r="EL31" s="190">
        <f t="shared" si="277"/>
        <v>0.96875199999999995</v>
      </c>
      <c r="EM31" s="190">
        <f t="shared" si="278"/>
        <v>0.96875199999999995</v>
      </c>
      <c r="EN31" s="190">
        <f t="shared" si="279"/>
        <v>0.93832000000000004</v>
      </c>
      <c r="EO31" s="190">
        <f t="shared" si="280"/>
        <v>0.93832000000000004</v>
      </c>
      <c r="EP31" s="190">
        <f t="shared" si="281"/>
        <v>0.93832000000000004</v>
      </c>
      <c r="EQ31" s="190">
        <f t="shared" si="282"/>
        <v>11.670672000000003</v>
      </c>
      <c r="ER31" s="184"/>
      <c r="ES31" s="190">
        <f t="shared" si="283"/>
        <v>0.61331406578750003</v>
      </c>
      <c r="ET31" s="190">
        <f t="shared" si="284"/>
        <v>0.61331406578750003</v>
      </c>
      <c r="EU31" s="190">
        <f t="shared" si="285"/>
        <v>0.61331406578750003</v>
      </c>
      <c r="EV31" s="190">
        <f t="shared" si="286"/>
        <v>0.60718092512962507</v>
      </c>
      <c r="EW31" s="190">
        <f t="shared" si="287"/>
        <v>0.60718092512962507</v>
      </c>
      <c r="EX31" s="190">
        <f t="shared" si="288"/>
        <v>0.60718092512962507</v>
      </c>
      <c r="EY31" s="190">
        <f t="shared" si="289"/>
        <v>0.60104778447175</v>
      </c>
      <c r="EZ31" s="190">
        <f t="shared" si="290"/>
        <v>0.60104778447175</v>
      </c>
      <c r="FA31" s="190">
        <f t="shared" si="291"/>
        <v>0.60104778447175</v>
      </c>
      <c r="FB31" s="190">
        <f t="shared" si="292"/>
        <v>0.59491464381387504</v>
      </c>
      <c r="FC31" s="190">
        <f t="shared" si="293"/>
        <v>0.59491464381387504</v>
      </c>
      <c r="FD31" s="190">
        <f t="shared" si="294"/>
        <v>0.59491464381387504</v>
      </c>
      <c r="FE31" s="190">
        <f t="shared" si="295"/>
        <v>7.2493722576082513</v>
      </c>
      <c r="FF31" s="191">
        <f t="shared" si="296"/>
        <v>0.62116151131727881</v>
      </c>
      <c r="FG31" s="54"/>
      <c r="FH31" s="190">
        <f t="shared" si="297"/>
        <v>0</v>
      </c>
      <c r="FI31" s="190">
        <f t="shared" si="298"/>
        <v>0</v>
      </c>
      <c r="FJ31" s="190">
        <f t="shared" si="299"/>
        <v>0</v>
      </c>
      <c r="FK31" s="190">
        <f t="shared" si="300"/>
        <v>0</v>
      </c>
      <c r="FL31" s="190">
        <f t="shared" si="301"/>
        <v>0</v>
      </c>
      <c r="FM31" s="190">
        <f t="shared" si="302"/>
        <v>0</v>
      </c>
      <c r="FN31" s="190">
        <f t="shared" si="303"/>
        <v>0</v>
      </c>
      <c r="FO31" s="190">
        <f t="shared" si="304"/>
        <v>0</v>
      </c>
      <c r="FP31" s="190">
        <f t="shared" si="305"/>
        <v>0</v>
      </c>
      <c r="FQ31" s="190">
        <f t="shared" si="306"/>
        <v>0</v>
      </c>
      <c r="FR31" s="190">
        <f t="shared" si="307"/>
        <v>0</v>
      </c>
      <c r="FS31" s="190">
        <f t="shared" si="308"/>
        <v>0</v>
      </c>
      <c r="FT31" s="190">
        <f t="shared" si="309"/>
        <v>0</v>
      </c>
      <c r="FU31" s="184"/>
      <c r="FV31" s="190">
        <f t="shared" si="310"/>
        <v>0</v>
      </c>
      <c r="FW31" s="190">
        <f t="shared" si="311"/>
        <v>0</v>
      </c>
      <c r="FX31" s="190">
        <f t="shared" si="312"/>
        <v>0</v>
      </c>
      <c r="FY31" s="190">
        <f t="shared" si="313"/>
        <v>0</v>
      </c>
      <c r="FZ31" s="190">
        <f t="shared" si="314"/>
        <v>0</v>
      </c>
      <c r="GA31" s="190">
        <f t="shared" si="315"/>
        <v>0</v>
      </c>
      <c r="GB31" s="190">
        <f t="shared" si="316"/>
        <v>0</v>
      </c>
      <c r="GC31" s="190">
        <f t="shared" si="317"/>
        <v>0</v>
      </c>
      <c r="GD31" s="190">
        <f t="shared" si="318"/>
        <v>0</v>
      </c>
      <c r="GE31" s="190">
        <f t="shared" si="319"/>
        <v>0</v>
      </c>
      <c r="GF31" s="190">
        <f t="shared" si="320"/>
        <v>0</v>
      </c>
      <c r="GG31" s="190">
        <f t="shared" si="321"/>
        <v>0</v>
      </c>
      <c r="GH31" s="190">
        <f t="shared" si="322"/>
        <v>0</v>
      </c>
      <c r="GI31" s="191">
        <f t="shared" si="323"/>
        <v>0</v>
      </c>
      <c r="GJ31" s="184"/>
      <c r="GK31" s="184"/>
    </row>
    <row r="32" spans="1:193" s="71" customFormat="1" ht="12" hidden="1" customHeight="1" outlineLevel="1">
      <c r="A32" s="331">
        <v>27</v>
      </c>
      <c r="B32" s="454" t="s">
        <v>199</v>
      </c>
      <c r="C32" s="455" t="str">
        <f t="shared" si="254"/>
        <v>8AJ875-03566</v>
      </c>
      <c r="D32" s="456" t="s">
        <v>200</v>
      </c>
      <c r="E32" s="456" t="s">
        <v>694</v>
      </c>
      <c r="F32" s="178" t="s">
        <v>140</v>
      </c>
      <c r="G32" s="179" t="s">
        <v>8</v>
      </c>
      <c r="H32" s="179" t="s">
        <v>227</v>
      </c>
      <c r="I32" s="467" t="s">
        <v>122</v>
      </c>
      <c r="J32" s="408"/>
      <c r="K32" s="408"/>
      <c r="L32" s="408"/>
      <c r="M32" s="408"/>
      <c r="N32" s="408"/>
      <c r="O32" s="408"/>
      <c r="P32" s="408"/>
      <c r="Q32" s="408"/>
      <c r="R32" s="408"/>
      <c r="S32" s="437"/>
      <c r="T32" s="437"/>
      <c r="U32" s="437"/>
      <c r="V32" s="357">
        <f t="shared" si="255"/>
        <v>0</v>
      </c>
      <c r="W32" s="65">
        <v>0.55000000000000004</v>
      </c>
      <c r="X32" s="65"/>
      <c r="Y32" s="332" t="s">
        <v>437</v>
      </c>
      <c r="Z32" s="332"/>
      <c r="AA32" s="332">
        <v>0.22456128895200003</v>
      </c>
      <c r="AB32" s="66">
        <v>0.12458989079999999</v>
      </c>
      <c r="AC32" s="180">
        <f t="shared" si="58"/>
        <v>0.55481464049946327</v>
      </c>
      <c r="AD32" s="181">
        <f t="shared" si="245"/>
        <v>0.22119286961772003</v>
      </c>
      <c r="AE32" s="181">
        <f t="shared" si="245"/>
        <v>0.22119286961772003</v>
      </c>
      <c r="AF32" s="181">
        <f t="shared" si="245"/>
        <v>0.22119286961772003</v>
      </c>
      <c r="AG32" s="181">
        <f t="shared" si="246"/>
        <v>0.21782445028344002</v>
      </c>
      <c r="AH32" s="181">
        <f t="shared" si="246"/>
        <v>0.21782445028344002</v>
      </c>
      <c r="AI32" s="181">
        <f t="shared" si="246"/>
        <v>0.21782445028344002</v>
      </c>
      <c r="AJ32" s="181">
        <f t="shared" si="247"/>
        <v>0.21445603094916002</v>
      </c>
      <c r="AK32" s="181">
        <f t="shared" si="247"/>
        <v>0.21445603094916002</v>
      </c>
      <c r="AL32" s="181">
        <f t="shared" si="247"/>
        <v>0.21445603094916002</v>
      </c>
      <c r="AM32" s="181">
        <f t="shared" si="248"/>
        <v>0.20771919228060004</v>
      </c>
      <c r="AN32" s="181">
        <f t="shared" si="248"/>
        <v>0.20771919228060004</v>
      </c>
      <c r="AO32" s="181">
        <f t="shared" si="248"/>
        <v>0.20771919228060004</v>
      </c>
      <c r="AP32" s="182"/>
      <c r="AQ32" s="480">
        <v>0.98499999999999999</v>
      </c>
      <c r="AR32" s="480">
        <v>0.97</v>
      </c>
      <c r="AS32" s="480">
        <v>0.95499999999999996</v>
      </c>
      <c r="AT32" s="480">
        <v>0.92500000000000004</v>
      </c>
      <c r="AU32" s="184"/>
      <c r="AV32" s="181">
        <f t="shared" si="63"/>
        <v>0.12458989079999999</v>
      </c>
      <c r="AW32" s="181">
        <f t="shared" si="249"/>
        <v>0.12458989079999999</v>
      </c>
      <c r="AX32" s="181">
        <f t="shared" si="249"/>
        <v>0.12458989079999999</v>
      </c>
      <c r="AY32" s="181">
        <f t="shared" si="250"/>
        <v>0.12334399189199999</v>
      </c>
      <c r="AZ32" s="181">
        <f t="shared" si="250"/>
        <v>0.12334399189199999</v>
      </c>
      <c r="BA32" s="181">
        <f t="shared" si="250"/>
        <v>0.12334399189199999</v>
      </c>
      <c r="BB32" s="181">
        <f t="shared" si="251"/>
        <v>0.12209809298399998</v>
      </c>
      <c r="BC32" s="181">
        <f t="shared" si="251"/>
        <v>0.12209809298399998</v>
      </c>
      <c r="BD32" s="181">
        <f t="shared" si="251"/>
        <v>0.12209809298399998</v>
      </c>
      <c r="BE32" s="181">
        <f t="shared" si="252"/>
        <v>0.12085219407599999</v>
      </c>
      <c r="BF32" s="181">
        <f t="shared" si="252"/>
        <v>0.12085219407599999</v>
      </c>
      <c r="BG32" s="181">
        <f t="shared" si="252"/>
        <v>0.12085219407599999</v>
      </c>
      <c r="BH32" s="183"/>
      <c r="BI32" s="185">
        <v>1</v>
      </c>
      <c r="BJ32" s="185">
        <v>0.99</v>
      </c>
      <c r="BK32" s="185">
        <v>0.98</v>
      </c>
      <c r="BL32" s="185">
        <v>0.97</v>
      </c>
      <c r="BM32" s="183"/>
      <c r="BN32" s="186">
        <f t="shared" si="68"/>
        <v>0</v>
      </c>
      <c r="BO32" s="189"/>
      <c r="BP32" s="189"/>
      <c r="BQ32" s="189"/>
      <c r="BR32" s="189"/>
      <c r="BS32" s="189"/>
      <c r="BT32" s="189"/>
      <c r="BU32" s="189"/>
      <c r="BV32" s="189"/>
      <c r="BW32" s="189"/>
      <c r="BX32" s="189"/>
      <c r="BY32" s="189"/>
      <c r="BZ32" s="189"/>
      <c r="CA32" s="184"/>
      <c r="CB32" s="189">
        <f t="shared" si="256"/>
        <v>0.55000000000000004</v>
      </c>
      <c r="CC32" s="189">
        <f t="shared" si="257"/>
        <v>0.55000000000000004</v>
      </c>
      <c r="CD32" s="189">
        <f t="shared" si="258"/>
        <v>0.55000000000000004</v>
      </c>
      <c r="CE32" s="189">
        <f t="shared" si="259"/>
        <v>0.55000000000000004</v>
      </c>
      <c r="CF32" s="189">
        <f t="shared" si="260"/>
        <v>0.55000000000000004</v>
      </c>
      <c r="CG32" s="189">
        <f t="shared" si="261"/>
        <v>0.55000000000000004</v>
      </c>
      <c r="CH32" s="189">
        <f t="shared" si="262"/>
        <v>0.55000000000000004</v>
      </c>
      <c r="CI32" s="189">
        <f t="shared" si="263"/>
        <v>0.55000000000000004</v>
      </c>
      <c r="CJ32" s="189">
        <f t="shared" si="264"/>
        <v>0.55000000000000004</v>
      </c>
      <c r="CK32" s="189">
        <f t="shared" si="265"/>
        <v>0.55000000000000004</v>
      </c>
      <c r="CL32" s="189">
        <f t="shared" si="266"/>
        <v>0.55000000000000004</v>
      </c>
      <c r="CM32" s="189">
        <f t="shared" si="267"/>
        <v>0.55000000000000004</v>
      </c>
      <c r="CN32" s="184"/>
      <c r="CO32" s="189"/>
      <c r="CP32" s="189"/>
      <c r="CQ32" s="189"/>
      <c r="CR32" s="189"/>
      <c r="CS32" s="189"/>
      <c r="CT32" s="189"/>
      <c r="CU32" s="189"/>
      <c r="CV32" s="189"/>
      <c r="CW32" s="189"/>
      <c r="CX32" s="189"/>
      <c r="CY32" s="189"/>
      <c r="CZ32" s="189"/>
      <c r="DA32" s="184"/>
      <c r="DB32" s="190">
        <f t="shared" si="71"/>
        <v>0</v>
      </c>
      <c r="DC32" s="190">
        <f t="shared" si="72"/>
        <v>0</v>
      </c>
      <c r="DD32" s="190">
        <f t="shared" si="73"/>
        <v>0</v>
      </c>
      <c r="DE32" s="190">
        <f t="shared" si="74"/>
        <v>0</v>
      </c>
      <c r="DF32" s="190">
        <f t="shared" si="75"/>
        <v>0</v>
      </c>
      <c r="DG32" s="190">
        <f t="shared" si="76"/>
        <v>0</v>
      </c>
      <c r="DH32" s="190">
        <f t="shared" si="77"/>
        <v>0</v>
      </c>
      <c r="DI32" s="190">
        <f t="shared" si="78"/>
        <v>0</v>
      </c>
      <c r="DJ32" s="190">
        <f t="shared" si="79"/>
        <v>0</v>
      </c>
      <c r="DK32" s="190">
        <f t="shared" si="80"/>
        <v>0</v>
      </c>
      <c r="DL32" s="190">
        <f t="shared" si="81"/>
        <v>0</v>
      </c>
      <c r="DM32" s="190">
        <f t="shared" si="82"/>
        <v>0</v>
      </c>
      <c r="DN32" s="190">
        <f t="shared" si="268"/>
        <v>0</v>
      </c>
      <c r="DO32" s="184" t="s">
        <v>579</v>
      </c>
      <c r="DP32" s="190">
        <f t="shared" si="84"/>
        <v>0</v>
      </c>
      <c r="DQ32" s="190">
        <f t="shared" si="85"/>
        <v>0</v>
      </c>
      <c r="DR32" s="190">
        <f t="shared" si="86"/>
        <v>0</v>
      </c>
      <c r="DS32" s="190">
        <f t="shared" si="87"/>
        <v>0</v>
      </c>
      <c r="DT32" s="190">
        <f t="shared" si="88"/>
        <v>0</v>
      </c>
      <c r="DU32" s="190">
        <f t="shared" si="89"/>
        <v>0</v>
      </c>
      <c r="DV32" s="190">
        <f t="shared" si="90"/>
        <v>0</v>
      </c>
      <c r="DW32" s="190">
        <f t="shared" si="91"/>
        <v>0</v>
      </c>
      <c r="DX32" s="190">
        <f t="shared" si="92"/>
        <v>0</v>
      </c>
      <c r="DY32" s="190">
        <f t="shared" si="93"/>
        <v>0</v>
      </c>
      <c r="DZ32" s="190">
        <f t="shared" si="94"/>
        <v>0</v>
      </c>
      <c r="EA32" s="190">
        <f t="shared" si="95"/>
        <v>0</v>
      </c>
      <c r="EB32" s="190">
        <f t="shared" si="269"/>
        <v>0</v>
      </c>
      <c r="EC32" s="191">
        <f t="shared" si="253"/>
        <v>0</v>
      </c>
      <c r="ED32" s="54"/>
      <c r="EE32" s="190">
        <f t="shared" si="270"/>
        <v>0.12165607828974602</v>
      </c>
      <c r="EF32" s="190">
        <f t="shared" si="271"/>
        <v>0.12165607828974602</v>
      </c>
      <c r="EG32" s="190">
        <f t="shared" si="272"/>
        <v>0.12165607828974602</v>
      </c>
      <c r="EH32" s="190">
        <f t="shared" si="273"/>
        <v>0.11980344765589203</v>
      </c>
      <c r="EI32" s="190">
        <f t="shared" si="274"/>
        <v>0.11980344765589203</v>
      </c>
      <c r="EJ32" s="190">
        <f t="shared" si="275"/>
        <v>0.11980344765589203</v>
      </c>
      <c r="EK32" s="190">
        <f t="shared" si="276"/>
        <v>0.11795081702203802</v>
      </c>
      <c r="EL32" s="190">
        <f t="shared" si="277"/>
        <v>0.11795081702203802</v>
      </c>
      <c r="EM32" s="190">
        <f t="shared" si="278"/>
        <v>0.11795081702203802</v>
      </c>
      <c r="EN32" s="190">
        <f t="shared" si="279"/>
        <v>0.11424555575433003</v>
      </c>
      <c r="EO32" s="190">
        <f t="shared" si="280"/>
        <v>0.11424555575433003</v>
      </c>
      <c r="EP32" s="190">
        <f t="shared" si="281"/>
        <v>0.11424555575433003</v>
      </c>
      <c r="EQ32" s="190">
        <f t="shared" si="282"/>
        <v>1.4209676961660183</v>
      </c>
      <c r="ER32" s="184"/>
      <c r="ES32" s="190">
        <f t="shared" si="283"/>
        <v>6.8524439940000001E-2</v>
      </c>
      <c r="ET32" s="190">
        <f t="shared" si="284"/>
        <v>6.8524439940000001E-2</v>
      </c>
      <c r="EU32" s="190">
        <f t="shared" si="285"/>
        <v>6.8524439940000001E-2</v>
      </c>
      <c r="EV32" s="190">
        <f t="shared" si="286"/>
        <v>6.78391955406E-2</v>
      </c>
      <c r="EW32" s="190">
        <f t="shared" si="287"/>
        <v>6.78391955406E-2</v>
      </c>
      <c r="EX32" s="190">
        <f t="shared" si="288"/>
        <v>6.78391955406E-2</v>
      </c>
      <c r="EY32" s="190">
        <f t="shared" si="289"/>
        <v>6.71539511412E-2</v>
      </c>
      <c r="EZ32" s="190">
        <f t="shared" si="290"/>
        <v>6.71539511412E-2</v>
      </c>
      <c r="FA32" s="190">
        <f t="shared" si="291"/>
        <v>6.71539511412E-2</v>
      </c>
      <c r="FB32" s="190">
        <f t="shared" si="292"/>
        <v>6.6468706741799999E-2</v>
      </c>
      <c r="FC32" s="190">
        <f t="shared" si="293"/>
        <v>6.6468706741799999E-2</v>
      </c>
      <c r="FD32" s="190">
        <f t="shared" si="294"/>
        <v>6.6468706741799999E-2</v>
      </c>
      <c r="FE32" s="190">
        <f t="shared" si="295"/>
        <v>0.80995888009079997</v>
      </c>
      <c r="FF32" s="191">
        <f t="shared" si="296"/>
        <v>0.57000513261222563</v>
      </c>
      <c r="FG32" s="54"/>
      <c r="FH32" s="190">
        <f t="shared" si="297"/>
        <v>0</v>
      </c>
      <c r="FI32" s="190">
        <f t="shared" si="298"/>
        <v>0</v>
      </c>
      <c r="FJ32" s="190">
        <f t="shared" si="299"/>
        <v>0</v>
      </c>
      <c r="FK32" s="190">
        <f t="shared" si="300"/>
        <v>0</v>
      </c>
      <c r="FL32" s="190">
        <f t="shared" si="301"/>
        <v>0</v>
      </c>
      <c r="FM32" s="190">
        <f t="shared" si="302"/>
        <v>0</v>
      </c>
      <c r="FN32" s="190">
        <f t="shared" si="303"/>
        <v>0</v>
      </c>
      <c r="FO32" s="190">
        <f t="shared" si="304"/>
        <v>0</v>
      </c>
      <c r="FP32" s="190">
        <f t="shared" si="305"/>
        <v>0</v>
      </c>
      <c r="FQ32" s="190">
        <f t="shared" si="306"/>
        <v>0</v>
      </c>
      <c r="FR32" s="190">
        <f t="shared" si="307"/>
        <v>0</v>
      </c>
      <c r="FS32" s="190">
        <f t="shared" si="308"/>
        <v>0</v>
      </c>
      <c r="FT32" s="190">
        <f t="shared" si="309"/>
        <v>0</v>
      </c>
      <c r="FU32" s="184"/>
      <c r="FV32" s="190">
        <f t="shared" si="310"/>
        <v>0</v>
      </c>
      <c r="FW32" s="190">
        <f t="shared" si="311"/>
        <v>0</v>
      </c>
      <c r="FX32" s="190">
        <f t="shared" si="312"/>
        <v>0</v>
      </c>
      <c r="FY32" s="190">
        <f t="shared" si="313"/>
        <v>0</v>
      </c>
      <c r="FZ32" s="190">
        <f t="shared" si="314"/>
        <v>0</v>
      </c>
      <c r="GA32" s="190">
        <f t="shared" si="315"/>
        <v>0</v>
      </c>
      <c r="GB32" s="190">
        <f t="shared" si="316"/>
        <v>0</v>
      </c>
      <c r="GC32" s="190">
        <f t="shared" si="317"/>
        <v>0</v>
      </c>
      <c r="GD32" s="190">
        <f t="shared" si="318"/>
        <v>0</v>
      </c>
      <c r="GE32" s="190">
        <f t="shared" si="319"/>
        <v>0</v>
      </c>
      <c r="GF32" s="190">
        <f t="shared" si="320"/>
        <v>0</v>
      </c>
      <c r="GG32" s="190">
        <f t="shared" si="321"/>
        <v>0</v>
      </c>
      <c r="GH32" s="190">
        <f t="shared" si="322"/>
        <v>0</v>
      </c>
      <c r="GI32" s="191">
        <f t="shared" si="323"/>
        <v>0</v>
      </c>
      <c r="GJ32" s="184"/>
      <c r="GK32" s="184"/>
    </row>
    <row r="33" spans="1:193" s="71" customFormat="1" ht="12" hidden="1" customHeight="1" outlineLevel="1">
      <c r="A33" s="331">
        <v>28</v>
      </c>
      <c r="B33" s="454" t="s">
        <v>215</v>
      </c>
      <c r="C33" s="455" t="str">
        <f t="shared" si="254"/>
        <v>89ZU000301AGEN</v>
      </c>
      <c r="D33" s="456" t="s">
        <v>216</v>
      </c>
      <c r="E33" s="456" t="s">
        <v>695</v>
      </c>
      <c r="F33" s="178" t="s">
        <v>77</v>
      </c>
      <c r="G33" s="179" t="s">
        <v>8</v>
      </c>
      <c r="H33" s="179" t="s">
        <v>227</v>
      </c>
      <c r="I33" s="467" t="s">
        <v>122</v>
      </c>
      <c r="J33" s="408">
        <v>100</v>
      </c>
      <c r="K33" s="408">
        <v>50</v>
      </c>
      <c r="L33" s="408">
        <v>50</v>
      </c>
      <c r="M33" s="408">
        <v>50</v>
      </c>
      <c r="N33" s="408">
        <v>75</v>
      </c>
      <c r="O33" s="408">
        <v>75</v>
      </c>
      <c r="P33" s="408"/>
      <c r="Q33" s="408"/>
      <c r="R33" s="408"/>
      <c r="S33" s="408">
        <v>0</v>
      </c>
      <c r="T33" s="408">
        <v>0</v>
      </c>
      <c r="U33" s="408">
        <v>0</v>
      </c>
      <c r="V33" s="357">
        <f t="shared" si="255"/>
        <v>400</v>
      </c>
      <c r="W33" s="65">
        <v>1</v>
      </c>
      <c r="X33" s="65"/>
      <c r="Y33" s="332" t="s">
        <v>437</v>
      </c>
      <c r="Z33" s="332"/>
      <c r="AA33" s="332">
        <v>52</v>
      </c>
      <c r="AB33" s="66">
        <v>45.375</v>
      </c>
      <c r="AC33" s="180">
        <f t="shared" si="58"/>
        <v>0.87259615384615385</v>
      </c>
      <c r="AD33" s="181">
        <f t="shared" si="245"/>
        <v>51.22</v>
      </c>
      <c r="AE33" s="181">
        <f t="shared" si="245"/>
        <v>51.22</v>
      </c>
      <c r="AF33" s="181">
        <f t="shared" si="245"/>
        <v>51.22</v>
      </c>
      <c r="AG33" s="181">
        <f t="shared" si="246"/>
        <v>50.44</v>
      </c>
      <c r="AH33" s="181">
        <f t="shared" si="246"/>
        <v>50.44</v>
      </c>
      <c r="AI33" s="181">
        <f t="shared" si="246"/>
        <v>50.44</v>
      </c>
      <c r="AJ33" s="181">
        <f t="shared" si="247"/>
        <v>49.66</v>
      </c>
      <c r="AK33" s="181">
        <f t="shared" si="247"/>
        <v>49.66</v>
      </c>
      <c r="AL33" s="181">
        <f t="shared" si="247"/>
        <v>49.66</v>
      </c>
      <c r="AM33" s="181">
        <f t="shared" si="248"/>
        <v>48.1</v>
      </c>
      <c r="AN33" s="181">
        <f t="shared" si="248"/>
        <v>48.1</v>
      </c>
      <c r="AO33" s="181">
        <f t="shared" si="248"/>
        <v>48.1</v>
      </c>
      <c r="AP33" s="182"/>
      <c r="AQ33" s="480">
        <v>0.98499999999999999</v>
      </c>
      <c r="AR33" s="480">
        <v>0.97</v>
      </c>
      <c r="AS33" s="480">
        <v>0.95499999999999996</v>
      </c>
      <c r="AT33" s="480">
        <v>0.92500000000000004</v>
      </c>
      <c r="AU33" s="184"/>
      <c r="AV33" s="181">
        <f t="shared" si="63"/>
        <v>45.375</v>
      </c>
      <c r="AW33" s="181">
        <f t="shared" si="249"/>
        <v>45.375</v>
      </c>
      <c r="AX33" s="181">
        <f t="shared" si="249"/>
        <v>45.375</v>
      </c>
      <c r="AY33" s="181">
        <f t="shared" si="250"/>
        <v>44.921250000000001</v>
      </c>
      <c r="AZ33" s="181">
        <f t="shared" si="250"/>
        <v>44.921250000000001</v>
      </c>
      <c r="BA33" s="181">
        <f t="shared" si="250"/>
        <v>44.921250000000001</v>
      </c>
      <c r="BB33" s="181">
        <f t="shared" si="251"/>
        <v>44.467500000000001</v>
      </c>
      <c r="BC33" s="181">
        <f t="shared" si="251"/>
        <v>44.467500000000001</v>
      </c>
      <c r="BD33" s="181">
        <f t="shared" si="251"/>
        <v>44.467500000000001</v>
      </c>
      <c r="BE33" s="181">
        <f t="shared" si="252"/>
        <v>44.013750000000002</v>
      </c>
      <c r="BF33" s="181">
        <f t="shared" si="252"/>
        <v>44.013750000000002</v>
      </c>
      <c r="BG33" s="181">
        <f t="shared" si="252"/>
        <v>44.013750000000002</v>
      </c>
      <c r="BH33" s="183"/>
      <c r="BI33" s="185">
        <v>1</v>
      </c>
      <c r="BJ33" s="185">
        <v>0.99</v>
      </c>
      <c r="BK33" s="185">
        <v>0.98</v>
      </c>
      <c r="BL33" s="185">
        <v>0.97</v>
      </c>
      <c r="BM33" s="183"/>
      <c r="BN33" s="186">
        <f t="shared" si="68"/>
        <v>0</v>
      </c>
      <c r="BO33" s="189"/>
      <c r="BP33" s="189"/>
      <c r="BQ33" s="189"/>
      <c r="BR33" s="189"/>
      <c r="BS33" s="189"/>
      <c r="BT33" s="189"/>
      <c r="BU33" s="189"/>
      <c r="BV33" s="189"/>
      <c r="BW33" s="189"/>
      <c r="BX33" s="189"/>
      <c r="BY33" s="189"/>
      <c r="BZ33" s="189"/>
      <c r="CA33" s="184"/>
      <c r="CB33" s="189">
        <f t="shared" si="256"/>
        <v>1</v>
      </c>
      <c r="CC33" s="189">
        <f t="shared" si="257"/>
        <v>1</v>
      </c>
      <c r="CD33" s="189">
        <f t="shared" si="258"/>
        <v>1</v>
      </c>
      <c r="CE33" s="189">
        <f t="shared" si="259"/>
        <v>1</v>
      </c>
      <c r="CF33" s="189">
        <f t="shared" si="260"/>
        <v>1</v>
      </c>
      <c r="CG33" s="189">
        <f t="shared" si="261"/>
        <v>1</v>
      </c>
      <c r="CH33" s="189">
        <f t="shared" si="262"/>
        <v>1</v>
      </c>
      <c r="CI33" s="189">
        <f t="shared" si="263"/>
        <v>1</v>
      </c>
      <c r="CJ33" s="189">
        <f t="shared" si="264"/>
        <v>1</v>
      </c>
      <c r="CK33" s="189">
        <f t="shared" si="265"/>
        <v>1</v>
      </c>
      <c r="CL33" s="189">
        <f t="shared" si="266"/>
        <v>1</v>
      </c>
      <c r="CM33" s="189">
        <f t="shared" si="267"/>
        <v>1</v>
      </c>
      <c r="CN33" s="184"/>
      <c r="CO33" s="189"/>
      <c r="CP33" s="189"/>
      <c r="CQ33" s="189"/>
      <c r="CR33" s="189"/>
      <c r="CS33" s="189"/>
      <c r="CT33" s="189"/>
      <c r="CU33" s="189"/>
      <c r="CV33" s="189"/>
      <c r="CW33" s="189"/>
      <c r="CX33" s="189"/>
      <c r="CY33" s="189"/>
      <c r="CZ33" s="189"/>
      <c r="DA33" s="184"/>
      <c r="DB33" s="190">
        <f t="shared" si="71"/>
        <v>729.52570858852016</v>
      </c>
      <c r="DC33" s="190">
        <f t="shared" si="72"/>
        <v>364.76285429426008</v>
      </c>
      <c r="DD33" s="190">
        <f t="shared" si="73"/>
        <v>364.76285429426008</v>
      </c>
      <c r="DE33" s="190">
        <f t="shared" si="74"/>
        <v>359.20809001566727</v>
      </c>
      <c r="DF33" s="190">
        <f t="shared" si="75"/>
        <v>538.8121350235009</v>
      </c>
      <c r="DG33" s="190">
        <f t="shared" si="76"/>
        <v>538.8121350235009</v>
      </c>
      <c r="DH33" s="190">
        <f t="shared" si="77"/>
        <v>0</v>
      </c>
      <c r="DI33" s="190">
        <f t="shared" si="78"/>
        <v>0</v>
      </c>
      <c r="DJ33" s="190">
        <f t="shared" si="79"/>
        <v>0</v>
      </c>
      <c r="DK33" s="190">
        <f t="shared" si="80"/>
        <v>0</v>
      </c>
      <c r="DL33" s="190">
        <f t="shared" si="81"/>
        <v>0</v>
      </c>
      <c r="DM33" s="190">
        <f t="shared" si="82"/>
        <v>0</v>
      </c>
      <c r="DN33" s="190">
        <f t="shared" si="268"/>
        <v>2895.8837772397096</v>
      </c>
      <c r="DO33" s="184" t="s">
        <v>579</v>
      </c>
      <c r="DP33" s="190">
        <f t="shared" si="84"/>
        <v>646.27545933627687</v>
      </c>
      <c r="DQ33" s="190">
        <f t="shared" si="85"/>
        <v>323.13772966813843</v>
      </c>
      <c r="DR33" s="190">
        <f t="shared" si="86"/>
        <v>323.13772966813843</v>
      </c>
      <c r="DS33" s="190">
        <f t="shared" si="87"/>
        <v>319.90635237145705</v>
      </c>
      <c r="DT33" s="190">
        <f t="shared" si="88"/>
        <v>479.85952855718557</v>
      </c>
      <c r="DU33" s="190">
        <f t="shared" si="89"/>
        <v>479.85952855718557</v>
      </c>
      <c r="DV33" s="190">
        <f t="shared" si="90"/>
        <v>0</v>
      </c>
      <c r="DW33" s="190">
        <f t="shared" si="91"/>
        <v>0</v>
      </c>
      <c r="DX33" s="190">
        <f t="shared" si="92"/>
        <v>0</v>
      </c>
      <c r="DY33" s="190">
        <f t="shared" si="93"/>
        <v>0</v>
      </c>
      <c r="DZ33" s="190">
        <f t="shared" si="94"/>
        <v>0</v>
      </c>
      <c r="EA33" s="190">
        <f t="shared" si="95"/>
        <v>0</v>
      </c>
      <c r="EB33" s="190">
        <f t="shared" si="269"/>
        <v>2572.1763281583817</v>
      </c>
      <c r="EC33" s="191">
        <f t="shared" si="253"/>
        <v>0.88821807987408996</v>
      </c>
      <c r="ED33" s="54"/>
      <c r="EE33" s="190">
        <f t="shared" si="270"/>
        <v>51.22</v>
      </c>
      <c r="EF33" s="190">
        <f t="shared" si="271"/>
        <v>51.22</v>
      </c>
      <c r="EG33" s="190">
        <f t="shared" si="272"/>
        <v>51.22</v>
      </c>
      <c r="EH33" s="190">
        <f t="shared" si="273"/>
        <v>50.44</v>
      </c>
      <c r="EI33" s="190">
        <f t="shared" si="274"/>
        <v>50.44</v>
      </c>
      <c r="EJ33" s="190">
        <f t="shared" si="275"/>
        <v>50.44</v>
      </c>
      <c r="EK33" s="190">
        <f t="shared" si="276"/>
        <v>49.66</v>
      </c>
      <c r="EL33" s="190">
        <f t="shared" si="277"/>
        <v>49.66</v>
      </c>
      <c r="EM33" s="190">
        <f t="shared" si="278"/>
        <v>49.66</v>
      </c>
      <c r="EN33" s="190">
        <f t="shared" si="279"/>
        <v>48.1</v>
      </c>
      <c r="EO33" s="190">
        <f t="shared" si="280"/>
        <v>48.1</v>
      </c>
      <c r="EP33" s="190">
        <f t="shared" si="281"/>
        <v>48.1</v>
      </c>
      <c r="EQ33" s="190">
        <f t="shared" si="282"/>
        <v>598.26</v>
      </c>
      <c r="ER33" s="184"/>
      <c r="ES33" s="190">
        <f t="shared" si="283"/>
        <v>45.375</v>
      </c>
      <c r="ET33" s="190">
        <f t="shared" si="284"/>
        <v>45.375</v>
      </c>
      <c r="EU33" s="190">
        <f t="shared" si="285"/>
        <v>45.375</v>
      </c>
      <c r="EV33" s="190">
        <f t="shared" si="286"/>
        <v>44.921250000000001</v>
      </c>
      <c r="EW33" s="190">
        <f t="shared" si="287"/>
        <v>44.921250000000001</v>
      </c>
      <c r="EX33" s="190">
        <f t="shared" si="288"/>
        <v>44.921250000000001</v>
      </c>
      <c r="EY33" s="190">
        <f t="shared" si="289"/>
        <v>44.467500000000001</v>
      </c>
      <c r="EZ33" s="190">
        <f t="shared" si="290"/>
        <v>44.467500000000001</v>
      </c>
      <c r="FA33" s="190">
        <f t="shared" si="291"/>
        <v>44.467500000000001</v>
      </c>
      <c r="FB33" s="190">
        <f t="shared" si="292"/>
        <v>44.013750000000002</v>
      </c>
      <c r="FC33" s="190">
        <f t="shared" si="293"/>
        <v>44.013750000000002</v>
      </c>
      <c r="FD33" s="190">
        <f t="shared" si="294"/>
        <v>44.013750000000002</v>
      </c>
      <c r="FE33" s="190">
        <f t="shared" si="295"/>
        <v>536.33249999999987</v>
      </c>
      <c r="FF33" s="191">
        <f t="shared" si="296"/>
        <v>0.89648731320830388</v>
      </c>
      <c r="FG33" s="54"/>
      <c r="FH33" s="190">
        <f t="shared" si="297"/>
        <v>0</v>
      </c>
      <c r="FI33" s="190">
        <f t="shared" si="298"/>
        <v>0</v>
      </c>
      <c r="FJ33" s="190">
        <f t="shared" si="299"/>
        <v>0</v>
      </c>
      <c r="FK33" s="190">
        <f t="shared" si="300"/>
        <v>0</v>
      </c>
      <c r="FL33" s="190">
        <f t="shared" si="301"/>
        <v>0</v>
      </c>
      <c r="FM33" s="190">
        <f t="shared" si="302"/>
        <v>0</v>
      </c>
      <c r="FN33" s="190">
        <f t="shared" si="303"/>
        <v>0</v>
      </c>
      <c r="FO33" s="190">
        <f t="shared" si="304"/>
        <v>0</v>
      </c>
      <c r="FP33" s="190">
        <f t="shared" si="305"/>
        <v>0</v>
      </c>
      <c r="FQ33" s="190">
        <f t="shared" si="306"/>
        <v>0</v>
      </c>
      <c r="FR33" s="190">
        <f t="shared" si="307"/>
        <v>0</v>
      </c>
      <c r="FS33" s="190">
        <f t="shared" si="308"/>
        <v>0</v>
      </c>
      <c r="FT33" s="190">
        <f t="shared" si="309"/>
        <v>0</v>
      </c>
      <c r="FU33" s="184"/>
      <c r="FV33" s="190">
        <f t="shared" si="310"/>
        <v>0</v>
      </c>
      <c r="FW33" s="190">
        <f t="shared" si="311"/>
        <v>0</v>
      </c>
      <c r="FX33" s="190">
        <f t="shared" si="312"/>
        <v>0</v>
      </c>
      <c r="FY33" s="190">
        <f t="shared" si="313"/>
        <v>0</v>
      </c>
      <c r="FZ33" s="190">
        <f t="shared" si="314"/>
        <v>0</v>
      </c>
      <c r="GA33" s="190">
        <f t="shared" si="315"/>
        <v>0</v>
      </c>
      <c r="GB33" s="190">
        <f t="shared" si="316"/>
        <v>0</v>
      </c>
      <c r="GC33" s="190">
        <f t="shared" si="317"/>
        <v>0</v>
      </c>
      <c r="GD33" s="190">
        <f t="shared" si="318"/>
        <v>0</v>
      </c>
      <c r="GE33" s="190">
        <f t="shared" si="319"/>
        <v>0</v>
      </c>
      <c r="GF33" s="190">
        <f t="shared" si="320"/>
        <v>0</v>
      </c>
      <c r="GG33" s="190">
        <f t="shared" si="321"/>
        <v>0</v>
      </c>
      <c r="GH33" s="190">
        <f t="shared" si="322"/>
        <v>0</v>
      </c>
      <c r="GI33" s="191">
        <f t="shared" si="323"/>
        <v>0</v>
      </c>
      <c r="GJ33" s="184"/>
      <c r="GK33" s="184"/>
    </row>
    <row r="34" spans="1:193" s="71" customFormat="1" ht="12" hidden="1" customHeight="1" outlineLevel="1">
      <c r="A34" s="331">
        <v>29</v>
      </c>
      <c r="B34" s="459" t="s">
        <v>184</v>
      </c>
      <c r="C34" s="460" t="str">
        <f t="shared" si="254"/>
        <v>8AJ818-00050C</v>
      </c>
      <c r="D34" s="461" t="s">
        <v>183</v>
      </c>
      <c r="E34" s="461" t="s">
        <v>695</v>
      </c>
      <c r="F34" s="178" t="s">
        <v>140</v>
      </c>
      <c r="G34" s="179" t="s">
        <v>8</v>
      </c>
      <c r="H34" s="179" t="s">
        <v>227</v>
      </c>
      <c r="I34" s="467" t="s">
        <v>122</v>
      </c>
      <c r="J34" s="408"/>
      <c r="K34" s="408"/>
      <c r="L34" s="408"/>
      <c r="M34" s="408"/>
      <c r="N34" s="408"/>
      <c r="O34" s="408"/>
      <c r="P34" s="408"/>
      <c r="Q34" s="408"/>
      <c r="R34" s="408"/>
      <c r="S34" s="437"/>
      <c r="T34" s="437"/>
      <c r="U34" s="437"/>
      <c r="V34" s="357">
        <f t="shared" si="255"/>
        <v>0</v>
      </c>
      <c r="W34" s="65">
        <v>0.6</v>
      </c>
      <c r="X34" s="65"/>
      <c r="Y34" s="332" t="s">
        <v>437</v>
      </c>
      <c r="Z34" s="332"/>
      <c r="AA34" s="332">
        <v>64.654129999999995</v>
      </c>
      <c r="AB34" s="66">
        <v>57.599999999999994</v>
      </c>
      <c r="AC34" s="180">
        <f t="shared" si="58"/>
        <v>0.89089436359285945</v>
      </c>
      <c r="AD34" s="181">
        <f t="shared" si="245"/>
        <v>63.684318049999995</v>
      </c>
      <c r="AE34" s="181">
        <f t="shared" si="245"/>
        <v>63.684318049999995</v>
      </c>
      <c r="AF34" s="181">
        <f t="shared" si="245"/>
        <v>63.684318049999995</v>
      </c>
      <c r="AG34" s="181">
        <f t="shared" si="246"/>
        <v>62.714506099999994</v>
      </c>
      <c r="AH34" s="181">
        <f t="shared" si="246"/>
        <v>62.714506099999994</v>
      </c>
      <c r="AI34" s="181">
        <f t="shared" si="246"/>
        <v>62.714506099999994</v>
      </c>
      <c r="AJ34" s="181">
        <f t="shared" si="247"/>
        <v>61.744694149999994</v>
      </c>
      <c r="AK34" s="181">
        <f t="shared" si="247"/>
        <v>61.744694149999994</v>
      </c>
      <c r="AL34" s="181">
        <f t="shared" si="247"/>
        <v>61.744694149999994</v>
      </c>
      <c r="AM34" s="181">
        <f t="shared" si="248"/>
        <v>59.80507025</v>
      </c>
      <c r="AN34" s="181">
        <f t="shared" si="248"/>
        <v>59.80507025</v>
      </c>
      <c r="AO34" s="181">
        <f t="shared" si="248"/>
        <v>59.80507025</v>
      </c>
      <c r="AP34" s="182"/>
      <c r="AQ34" s="480">
        <v>0.98499999999999999</v>
      </c>
      <c r="AR34" s="480">
        <v>0.97</v>
      </c>
      <c r="AS34" s="480">
        <v>0.95499999999999996</v>
      </c>
      <c r="AT34" s="480">
        <v>0.92500000000000004</v>
      </c>
      <c r="AU34" s="184"/>
      <c r="AV34" s="181">
        <f t="shared" si="63"/>
        <v>57.599999999999994</v>
      </c>
      <c r="AW34" s="181">
        <f t="shared" si="249"/>
        <v>57.599999999999994</v>
      </c>
      <c r="AX34" s="181">
        <f t="shared" si="249"/>
        <v>57.599999999999994</v>
      </c>
      <c r="AY34" s="181">
        <f t="shared" si="250"/>
        <v>57.023999999999994</v>
      </c>
      <c r="AZ34" s="181">
        <f t="shared" si="250"/>
        <v>57.023999999999994</v>
      </c>
      <c r="BA34" s="181">
        <f t="shared" si="250"/>
        <v>57.023999999999994</v>
      </c>
      <c r="BB34" s="181">
        <f t="shared" si="251"/>
        <v>56.447999999999993</v>
      </c>
      <c r="BC34" s="181">
        <f t="shared" si="251"/>
        <v>56.447999999999993</v>
      </c>
      <c r="BD34" s="181">
        <f t="shared" si="251"/>
        <v>56.447999999999993</v>
      </c>
      <c r="BE34" s="181">
        <f t="shared" si="252"/>
        <v>55.871999999999993</v>
      </c>
      <c r="BF34" s="181">
        <f t="shared" si="252"/>
        <v>55.871999999999993</v>
      </c>
      <c r="BG34" s="181">
        <f t="shared" si="252"/>
        <v>55.871999999999993</v>
      </c>
      <c r="BH34" s="183"/>
      <c r="BI34" s="185">
        <v>1</v>
      </c>
      <c r="BJ34" s="185">
        <v>0.99</v>
      </c>
      <c r="BK34" s="185">
        <v>0.98</v>
      </c>
      <c r="BL34" s="185">
        <v>0.97</v>
      </c>
      <c r="BM34" s="183"/>
      <c r="BN34" s="186">
        <f t="shared" si="68"/>
        <v>0</v>
      </c>
      <c r="BO34" s="189"/>
      <c r="BP34" s="189"/>
      <c r="BQ34" s="189"/>
      <c r="BR34" s="189"/>
      <c r="BS34" s="189"/>
      <c r="BT34" s="189"/>
      <c r="BU34" s="189"/>
      <c r="BV34" s="189"/>
      <c r="BW34" s="189"/>
      <c r="BX34" s="189"/>
      <c r="BY34" s="189"/>
      <c r="BZ34" s="189"/>
      <c r="CA34" s="184"/>
      <c r="CB34" s="189">
        <f t="shared" si="256"/>
        <v>0.6</v>
      </c>
      <c r="CC34" s="189">
        <f t="shared" si="257"/>
        <v>0.6</v>
      </c>
      <c r="CD34" s="189">
        <f t="shared" si="258"/>
        <v>0.6</v>
      </c>
      <c r="CE34" s="189">
        <f t="shared" si="259"/>
        <v>0.6</v>
      </c>
      <c r="CF34" s="189">
        <f t="shared" si="260"/>
        <v>0.6</v>
      </c>
      <c r="CG34" s="189">
        <f t="shared" si="261"/>
        <v>0.6</v>
      </c>
      <c r="CH34" s="189">
        <f t="shared" si="262"/>
        <v>0.6</v>
      </c>
      <c r="CI34" s="189">
        <f t="shared" si="263"/>
        <v>0.6</v>
      </c>
      <c r="CJ34" s="189">
        <f t="shared" si="264"/>
        <v>0.6</v>
      </c>
      <c r="CK34" s="189">
        <f t="shared" si="265"/>
        <v>0.6</v>
      </c>
      <c r="CL34" s="189">
        <f t="shared" si="266"/>
        <v>0.6</v>
      </c>
      <c r="CM34" s="189">
        <f t="shared" si="267"/>
        <v>0.6</v>
      </c>
      <c r="CN34" s="184"/>
      <c r="CO34" s="189"/>
      <c r="CP34" s="189"/>
      <c r="CQ34" s="189"/>
      <c r="CR34" s="189"/>
      <c r="CS34" s="189"/>
      <c r="CT34" s="189"/>
      <c r="CU34" s="189"/>
      <c r="CV34" s="189"/>
      <c r="CW34" s="189"/>
      <c r="CX34" s="189"/>
      <c r="CY34" s="189"/>
      <c r="CZ34" s="189"/>
      <c r="DA34" s="184"/>
      <c r="DB34" s="190">
        <f t="shared" si="71"/>
        <v>0</v>
      </c>
      <c r="DC34" s="190">
        <f t="shared" si="72"/>
        <v>0</v>
      </c>
      <c r="DD34" s="190">
        <f t="shared" si="73"/>
        <v>0</v>
      </c>
      <c r="DE34" s="190">
        <f t="shared" si="74"/>
        <v>0</v>
      </c>
      <c r="DF34" s="190">
        <f t="shared" si="75"/>
        <v>0</v>
      </c>
      <c r="DG34" s="190">
        <f t="shared" si="76"/>
        <v>0</v>
      </c>
      <c r="DH34" s="190">
        <f t="shared" si="77"/>
        <v>0</v>
      </c>
      <c r="DI34" s="190">
        <f t="shared" si="78"/>
        <v>0</v>
      </c>
      <c r="DJ34" s="190">
        <f t="shared" si="79"/>
        <v>0</v>
      </c>
      <c r="DK34" s="190">
        <f t="shared" si="80"/>
        <v>0</v>
      </c>
      <c r="DL34" s="190">
        <f t="shared" si="81"/>
        <v>0</v>
      </c>
      <c r="DM34" s="190">
        <f t="shared" si="82"/>
        <v>0</v>
      </c>
      <c r="DN34" s="190">
        <f t="shared" si="268"/>
        <v>0</v>
      </c>
      <c r="DO34" s="184" t="s">
        <v>579</v>
      </c>
      <c r="DP34" s="190">
        <f t="shared" si="84"/>
        <v>0</v>
      </c>
      <c r="DQ34" s="190">
        <f t="shared" si="85"/>
        <v>0</v>
      </c>
      <c r="DR34" s="190">
        <f t="shared" si="86"/>
        <v>0</v>
      </c>
      <c r="DS34" s="190">
        <f t="shared" si="87"/>
        <v>0</v>
      </c>
      <c r="DT34" s="190">
        <f t="shared" si="88"/>
        <v>0</v>
      </c>
      <c r="DU34" s="190">
        <f t="shared" si="89"/>
        <v>0</v>
      </c>
      <c r="DV34" s="190">
        <f t="shared" si="90"/>
        <v>0</v>
      </c>
      <c r="DW34" s="190">
        <f t="shared" si="91"/>
        <v>0</v>
      </c>
      <c r="DX34" s="190">
        <f t="shared" si="92"/>
        <v>0</v>
      </c>
      <c r="DY34" s="190">
        <f t="shared" si="93"/>
        <v>0</v>
      </c>
      <c r="DZ34" s="190">
        <f t="shared" si="94"/>
        <v>0</v>
      </c>
      <c r="EA34" s="190">
        <f t="shared" si="95"/>
        <v>0</v>
      </c>
      <c r="EB34" s="190">
        <f t="shared" si="269"/>
        <v>0</v>
      </c>
      <c r="EC34" s="191">
        <f t="shared" si="253"/>
        <v>0</v>
      </c>
      <c r="ED34" s="70"/>
      <c r="EE34" s="68">
        <f t="shared" si="270"/>
        <v>38.210590829999994</v>
      </c>
      <c r="EF34" s="68">
        <f t="shared" si="271"/>
        <v>38.210590829999994</v>
      </c>
      <c r="EG34" s="68">
        <f t="shared" si="272"/>
        <v>38.210590829999994</v>
      </c>
      <c r="EH34" s="68">
        <f t="shared" si="273"/>
        <v>37.628703659999992</v>
      </c>
      <c r="EI34" s="68">
        <f t="shared" si="274"/>
        <v>37.628703659999992</v>
      </c>
      <c r="EJ34" s="68">
        <f t="shared" si="275"/>
        <v>37.628703659999992</v>
      </c>
      <c r="EK34" s="68">
        <f t="shared" si="276"/>
        <v>37.046816489999998</v>
      </c>
      <c r="EL34" s="68">
        <f t="shared" si="277"/>
        <v>37.046816489999998</v>
      </c>
      <c r="EM34" s="68">
        <f t="shared" si="278"/>
        <v>37.046816489999998</v>
      </c>
      <c r="EN34" s="68">
        <f t="shared" si="279"/>
        <v>35.883042150000001</v>
      </c>
      <c r="EO34" s="68">
        <f t="shared" si="280"/>
        <v>35.883042150000001</v>
      </c>
      <c r="EP34" s="68">
        <f t="shared" si="281"/>
        <v>35.883042150000001</v>
      </c>
      <c r="EQ34" s="68">
        <f t="shared" si="282"/>
        <v>446.30745938999991</v>
      </c>
      <c r="ER34" s="67"/>
      <c r="ES34" s="68">
        <f t="shared" si="283"/>
        <v>34.559999999999995</v>
      </c>
      <c r="ET34" s="68">
        <f t="shared" si="284"/>
        <v>34.559999999999995</v>
      </c>
      <c r="EU34" s="68">
        <f t="shared" si="285"/>
        <v>34.559999999999995</v>
      </c>
      <c r="EV34" s="68">
        <f t="shared" si="286"/>
        <v>34.214399999999998</v>
      </c>
      <c r="EW34" s="68">
        <f t="shared" si="287"/>
        <v>34.214399999999998</v>
      </c>
      <c r="EX34" s="68">
        <f t="shared" si="288"/>
        <v>34.214399999999998</v>
      </c>
      <c r="EY34" s="68">
        <f t="shared" si="289"/>
        <v>33.868799999999993</v>
      </c>
      <c r="EZ34" s="68">
        <f t="shared" si="290"/>
        <v>33.868799999999993</v>
      </c>
      <c r="FA34" s="68">
        <f t="shared" si="291"/>
        <v>33.868799999999993</v>
      </c>
      <c r="FB34" s="68">
        <f t="shared" si="292"/>
        <v>33.523199999999996</v>
      </c>
      <c r="FC34" s="68">
        <f t="shared" si="293"/>
        <v>33.523199999999996</v>
      </c>
      <c r="FD34" s="68">
        <f t="shared" si="294"/>
        <v>33.523199999999996</v>
      </c>
      <c r="FE34" s="68">
        <f t="shared" si="295"/>
        <v>408.49919999999986</v>
      </c>
      <c r="FF34" s="69">
        <f t="shared" si="296"/>
        <v>0.91528651696371988</v>
      </c>
      <c r="FG34" s="70"/>
      <c r="FH34" s="68">
        <f t="shared" si="297"/>
        <v>0</v>
      </c>
      <c r="FI34" s="68">
        <f t="shared" si="298"/>
        <v>0</v>
      </c>
      <c r="FJ34" s="68">
        <f t="shared" si="299"/>
        <v>0</v>
      </c>
      <c r="FK34" s="68">
        <f t="shared" si="300"/>
        <v>0</v>
      </c>
      <c r="FL34" s="68">
        <f t="shared" si="301"/>
        <v>0</v>
      </c>
      <c r="FM34" s="68">
        <f t="shared" si="302"/>
        <v>0</v>
      </c>
      <c r="FN34" s="68">
        <f t="shared" si="303"/>
        <v>0</v>
      </c>
      <c r="FO34" s="68">
        <f t="shared" si="304"/>
        <v>0</v>
      </c>
      <c r="FP34" s="68">
        <f t="shared" si="305"/>
        <v>0</v>
      </c>
      <c r="FQ34" s="68">
        <f t="shared" si="306"/>
        <v>0</v>
      </c>
      <c r="FR34" s="68">
        <f t="shared" si="307"/>
        <v>0</v>
      </c>
      <c r="FS34" s="68">
        <f t="shared" si="308"/>
        <v>0</v>
      </c>
      <c r="FT34" s="68">
        <f t="shared" si="309"/>
        <v>0</v>
      </c>
      <c r="FU34" s="67"/>
      <c r="FV34" s="68">
        <f t="shared" si="310"/>
        <v>0</v>
      </c>
      <c r="FW34" s="68">
        <f t="shared" si="311"/>
        <v>0</v>
      </c>
      <c r="FX34" s="68">
        <f t="shared" si="312"/>
        <v>0</v>
      </c>
      <c r="FY34" s="68">
        <f t="shared" si="313"/>
        <v>0</v>
      </c>
      <c r="FZ34" s="68">
        <f t="shared" si="314"/>
        <v>0</v>
      </c>
      <c r="GA34" s="68">
        <f t="shared" si="315"/>
        <v>0</v>
      </c>
      <c r="GB34" s="68">
        <f t="shared" si="316"/>
        <v>0</v>
      </c>
      <c r="GC34" s="68">
        <f t="shared" si="317"/>
        <v>0</v>
      </c>
      <c r="GD34" s="68">
        <f t="shared" si="318"/>
        <v>0</v>
      </c>
      <c r="GE34" s="68">
        <f t="shared" si="319"/>
        <v>0</v>
      </c>
      <c r="GF34" s="68">
        <f t="shared" si="320"/>
        <v>0</v>
      </c>
      <c r="GG34" s="68">
        <f t="shared" si="321"/>
        <v>0</v>
      </c>
      <c r="GH34" s="68">
        <f t="shared" si="322"/>
        <v>0</v>
      </c>
      <c r="GI34" s="69">
        <f t="shared" si="323"/>
        <v>0</v>
      </c>
      <c r="GJ34" s="67"/>
      <c r="GK34" s="184"/>
    </row>
    <row r="35" spans="1:193" s="71" customFormat="1" ht="12" hidden="1" customHeight="1" outlineLevel="1">
      <c r="A35" s="331">
        <v>30</v>
      </c>
      <c r="B35" s="459" t="s">
        <v>201</v>
      </c>
      <c r="C35" s="460" t="str">
        <f t="shared" si="254"/>
        <v>8AJ946-00098</v>
      </c>
      <c r="D35" s="461" t="s">
        <v>202</v>
      </c>
      <c r="E35" s="456" t="s">
        <v>694</v>
      </c>
      <c r="F35" s="178" t="s">
        <v>140</v>
      </c>
      <c r="G35" s="179" t="s">
        <v>8</v>
      </c>
      <c r="H35" s="179" t="s">
        <v>227</v>
      </c>
      <c r="I35" s="467" t="s">
        <v>122</v>
      </c>
      <c r="J35" s="408"/>
      <c r="K35" s="408"/>
      <c r="L35" s="408"/>
      <c r="M35" s="408"/>
      <c r="N35" s="408"/>
      <c r="O35" s="408"/>
      <c r="P35" s="408"/>
      <c r="Q35" s="408"/>
      <c r="R35" s="408"/>
      <c r="S35" s="437"/>
      <c r="T35" s="437"/>
      <c r="U35" s="437"/>
      <c r="V35" s="357">
        <f t="shared" si="255"/>
        <v>0</v>
      </c>
      <c r="W35" s="65">
        <v>0.5</v>
      </c>
      <c r="X35" s="65"/>
      <c r="Y35" s="332" t="s">
        <v>437</v>
      </c>
      <c r="Z35" s="332"/>
      <c r="AA35" s="332">
        <v>1.6617</v>
      </c>
      <c r="AB35" s="66">
        <v>1.1531467174500001</v>
      </c>
      <c r="AC35" s="180">
        <f t="shared" si="58"/>
        <v>0.69395601940783547</v>
      </c>
      <c r="AD35" s="181">
        <f t="shared" si="245"/>
        <v>1.6367745</v>
      </c>
      <c r="AE35" s="181">
        <f t="shared" si="245"/>
        <v>1.6367745</v>
      </c>
      <c r="AF35" s="181">
        <f t="shared" si="245"/>
        <v>1.6367745</v>
      </c>
      <c r="AG35" s="181">
        <f t="shared" si="246"/>
        <v>1.6118489999999999</v>
      </c>
      <c r="AH35" s="181">
        <f t="shared" si="246"/>
        <v>1.6118489999999999</v>
      </c>
      <c r="AI35" s="181">
        <f t="shared" si="246"/>
        <v>1.6118489999999999</v>
      </c>
      <c r="AJ35" s="181">
        <f t="shared" si="247"/>
        <v>1.5869234999999999</v>
      </c>
      <c r="AK35" s="181">
        <f t="shared" si="247"/>
        <v>1.5869234999999999</v>
      </c>
      <c r="AL35" s="181">
        <f t="shared" si="247"/>
        <v>1.5869234999999999</v>
      </c>
      <c r="AM35" s="181">
        <f t="shared" si="248"/>
        <v>1.5370725000000001</v>
      </c>
      <c r="AN35" s="181">
        <f t="shared" si="248"/>
        <v>1.5370725000000001</v>
      </c>
      <c r="AO35" s="181">
        <f t="shared" si="248"/>
        <v>1.5370725000000001</v>
      </c>
      <c r="AP35" s="182"/>
      <c r="AQ35" s="480">
        <v>0.98499999999999999</v>
      </c>
      <c r="AR35" s="480">
        <v>0.97</v>
      </c>
      <c r="AS35" s="480">
        <v>0.95499999999999996</v>
      </c>
      <c r="AT35" s="480">
        <v>0.92500000000000004</v>
      </c>
      <c r="AU35" s="184"/>
      <c r="AV35" s="181">
        <f t="shared" si="63"/>
        <v>1.1531467174500001</v>
      </c>
      <c r="AW35" s="181">
        <f t="shared" si="249"/>
        <v>1.1531467174500001</v>
      </c>
      <c r="AX35" s="181">
        <f t="shared" si="249"/>
        <v>1.1531467174500001</v>
      </c>
      <c r="AY35" s="181">
        <f t="shared" si="250"/>
        <v>1.1416152502755001</v>
      </c>
      <c r="AZ35" s="181">
        <f t="shared" si="250"/>
        <v>1.1416152502755001</v>
      </c>
      <c r="BA35" s="181">
        <f t="shared" si="250"/>
        <v>1.1416152502755001</v>
      </c>
      <c r="BB35" s="181">
        <f t="shared" si="251"/>
        <v>1.130083783101</v>
      </c>
      <c r="BC35" s="181">
        <f t="shared" si="251"/>
        <v>1.130083783101</v>
      </c>
      <c r="BD35" s="181">
        <f t="shared" si="251"/>
        <v>1.130083783101</v>
      </c>
      <c r="BE35" s="181">
        <f t="shared" si="252"/>
        <v>1.1185523159265001</v>
      </c>
      <c r="BF35" s="181">
        <f t="shared" si="252"/>
        <v>1.1185523159265001</v>
      </c>
      <c r="BG35" s="181">
        <f t="shared" si="252"/>
        <v>1.1185523159265001</v>
      </c>
      <c r="BH35" s="183"/>
      <c r="BI35" s="185">
        <v>1</v>
      </c>
      <c r="BJ35" s="185">
        <v>0.99</v>
      </c>
      <c r="BK35" s="185">
        <v>0.98</v>
      </c>
      <c r="BL35" s="185">
        <v>0.97</v>
      </c>
      <c r="BM35" s="183"/>
      <c r="BN35" s="186">
        <f t="shared" si="68"/>
        <v>0</v>
      </c>
      <c r="BO35" s="189"/>
      <c r="BP35" s="189"/>
      <c r="BQ35" s="189"/>
      <c r="BR35" s="189"/>
      <c r="BS35" s="189"/>
      <c r="BT35" s="189"/>
      <c r="BU35" s="189"/>
      <c r="BV35" s="189"/>
      <c r="BW35" s="189"/>
      <c r="BX35" s="189"/>
      <c r="BY35" s="189"/>
      <c r="BZ35" s="189"/>
      <c r="CA35" s="184"/>
      <c r="CB35" s="189">
        <f t="shared" si="256"/>
        <v>0.5</v>
      </c>
      <c r="CC35" s="189">
        <f t="shared" si="257"/>
        <v>0.5</v>
      </c>
      <c r="CD35" s="189">
        <f t="shared" si="258"/>
        <v>0.5</v>
      </c>
      <c r="CE35" s="189">
        <f t="shared" si="259"/>
        <v>0.5</v>
      </c>
      <c r="CF35" s="189">
        <f t="shared" si="260"/>
        <v>0.5</v>
      </c>
      <c r="CG35" s="189">
        <f t="shared" si="261"/>
        <v>0.5</v>
      </c>
      <c r="CH35" s="189">
        <f t="shared" si="262"/>
        <v>0.5</v>
      </c>
      <c r="CI35" s="189">
        <f t="shared" si="263"/>
        <v>0.5</v>
      </c>
      <c r="CJ35" s="189">
        <f t="shared" si="264"/>
        <v>0.5</v>
      </c>
      <c r="CK35" s="189">
        <f t="shared" si="265"/>
        <v>0.5</v>
      </c>
      <c r="CL35" s="189">
        <f t="shared" si="266"/>
        <v>0.5</v>
      </c>
      <c r="CM35" s="189">
        <f t="shared" si="267"/>
        <v>0.5</v>
      </c>
      <c r="CN35" s="184"/>
      <c r="CO35" s="189"/>
      <c r="CP35" s="189"/>
      <c r="CQ35" s="189"/>
      <c r="CR35" s="189"/>
      <c r="CS35" s="189"/>
      <c r="CT35" s="189"/>
      <c r="CU35" s="189"/>
      <c r="CV35" s="189"/>
      <c r="CW35" s="189"/>
      <c r="CX35" s="189"/>
      <c r="CY35" s="189"/>
      <c r="CZ35" s="189"/>
      <c r="DA35" s="184"/>
      <c r="DB35" s="190">
        <f t="shared" si="71"/>
        <v>0</v>
      </c>
      <c r="DC35" s="190">
        <f t="shared" si="72"/>
        <v>0</v>
      </c>
      <c r="DD35" s="190">
        <f t="shared" si="73"/>
        <v>0</v>
      </c>
      <c r="DE35" s="190">
        <f t="shared" si="74"/>
        <v>0</v>
      </c>
      <c r="DF35" s="190">
        <f t="shared" si="75"/>
        <v>0</v>
      </c>
      <c r="DG35" s="190">
        <f t="shared" si="76"/>
        <v>0</v>
      </c>
      <c r="DH35" s="190">
        <f t="shared" si="77"/>
        <v>0</v>
      </c>
      <c r="DI35" s="190">
        <f t="shared" si="78"/>
        <v>0</v>
      </c>
      <c r="DJ35" s="190">
        <f t="shared" si="79"/>
        <v>0</v>
      </c>
      <c r="DK35" s="190">
        <f t="shared" si="80"/>
        <v>0</v>
      </c>
      <c r="DL35" s="190">
        <f t="shared" si="81"/>
        <v>0</v>
      </c>
      <c r="DM35" s="190">
        <f t="shared" si="82"/>
        <v>0</v>
      </c>
      <c r="DN35" s="190">
        <f t="shared" si="268"/>
        <v>0</v>
      </c>
      <c r="DO35" s="184" t="s">
        <v>579</v>
      </c>
      <c r="DP35" s="190">
        <f t="shared" si="84"/>
        <v>0</v>
      </c>
      <c r="DQ35" s="190">
        <f t="shared" si="85"/>
        <v>0</v>
      </c>
      <c r="DR35" s="190">
        <f t="shared" si="86"/>
        <v>0</v>
      </c>
      <c r="DS35" s="190">
        <f t="shared" si="87"/>
        <v>0</v>
      </c>
      <c r="DT35" s="190">
        <f t="shared" si="88"/>
        <v>0</v>
      </c>
      <c r="DU35" s="190">
        <f t="shared" si="89"/>
        <v>0</v>
      </c>
      <c r="DV35" s="190">
        <f t="shared" si="90"/>
        <v>0</v>
      </c>
      <c r="DW35" s="190">
        <f t="shared" si="91"/>
        <v>0</v>
      </c>
      <c r="DX35" s="190">
        <f t="shared" si="92"/>
        <v>0</v>
      </c>
      <c r="DY35" s="190">
        <f t="shared" si="93"/>
        <v>0</v>
      </c>
      <c r="DZ35" s="190">
        <f t="shared" si="94"/>
        <v>0</v>
      </c>
      <c r="EA35" s="190">
        <f t="shared" si="95"/>
        <v>0</v>
      </c>
      <c r="EB35" s="190">
        <f t="shared" si="269"/>
        <v>0</v>
      </c>
      <c r="EC35" s="191">
        <f t="shared" si="253"/>
        <v>0</v>
      </c>
      <c r="ED35" s="70"/>
      <c r="EE35" s="68">
        <f t="shared" si="270"/>
        <v>0.81838725000000001</v>
      </c>
      <c r="EF35" s="68">
        <f t="shared" si="271"/>
        <v>0.81838725000000001</v>
      </c>
      <c r="EG35" s="68">
        <f t="shared" si="272"/>
        <v>0.81838725000000001</v>
      </c>
      <c r="EH35" s="68">
        <f t="shared" si="273"/>
        <v>0.80592449999999993</v>
      </c>
      <c r="EI35" s="68">
        <f t="shared" si="274"/>
        <v>0.80592449999999993</v>
      </c>
      <c r="EJ35" s="68">
        <f t="shared" si="275"/>
        <v>0.80592449999999993</v>
      </c>
      <c r="EK35" s="68">
        <f t="shared" si="276"/>
        <v>0.79346174999999997</v>
      </c>
      <c r="EL35" s="68">
        <f t="shared" si="277"/>
        <v>0.79346174999999997</v>
      </c>
      <c r="EM35" s="68">
        <f t="shared" si="278"/>
        <v>0.79346174999999997</v>
      </c>
      <c r="EN35" s="68">
        <f t="shared" si="279"/>
        <v>0.76853625000000003</v>
      </c>
      <c r="EO35" s="68">
        <f t="shared" si="280"/>
        <v>0.76853625000000003</v>
      </c>
      <c r="EP35" s="68">
        <f t="shared" si="281"/>
        <v>0.76853625000000003</v>
      </c>
      <c r="EQ35" s="68">
        <f t="shared" si="282"/>
        <v>9.5589292499999985</v>
      </c>
      <c r="ER35" s="67"/>
      <c r="ES35" s="68">
        <f t="shared" si="283"/>
        <v>0.57657335872500004</v>
      </c>
      <c r="ET35" s="68">
        <f t="shared" si="284"/>
        <v>0.57657335872500004</v>
      </c>
      <c r="EU35" s="68">
        <f t="shared" si="285"/>
        <v>0.57657335872500004</v>
      </c>
      <c r="EV35" s="68">
        <f t="shared" si="286"/>
        <v>0.57080762513775007</v>
      </c>
      <c r="EW35" s="68">
        <f t="shared" si="287"/>
        <v>0.57080762513775007</v>
      </c>
      <c r="EX35" s="68">
        <f t="shared" si="288"/>
        <v>0.57080762513775007</v>
      </c>
      <c r="EY35" s="68">
        <f t="shared" si="289"/>
        <v>0.5650418915505</v>
      </c>
      <c r="EZ35" s="68">
        <f t="shared" si="290"/>
        <v>0.5650418915505</v>
      </c>
      <c r="FA35" s="68">
        <f t="shared" si="291"/>
        <v>0.5650418915505</v>
      </c>
      <c r="FB35" s="68">
        <f t="shared" si="292"/>
        <v>0.55927615796325003</v>
      </c>
      <c r="FC35" s="68">
        <f t="shared" si="293"/>
        <v>0.55927615796325003</v>
      </c>
      <c r="FD35" s="68">
        <f t="shared" si="294"/>
        <v>0.55927615796325003</v>
      </c>
      <c r="FE35" s="68">
        <f t="shared" si="295"/>
        <v>6.8150971001295</v>
      </c>
      <c r="FF35" s="69">
        <f t="shared" si="296"/>
        <v>0.71295611902656364</v>
      </c>
      <c r="FG35" s="70"/>
      <c r="FH35" s="68">
        <f t="shared" si="297"/>
        <v>0</v>
      </c>
      <c r="FI35" s="68">
        <f t="shared" si="298"/>
        <v>0</v>
      </c>
      <c r="FJ35" s="68">
        <f t="shared" si="299"/>
        <v>0</v>
      </c>
      <c r="FK35" s="68">
        <f t="shared" si="300"/>
        <v>0</v>
      </c>
      <c r="FL35" s="68">
        <f t="shared" si="301"/>
        <v>0</v>
      </c>
      <c r="FM35" s="68">
        <f t="shared" si="302"/>
        <v>0</v>
      </c>
      <c r="FN35" s="68">
        <f t="shared" si="303"/>
        <v>0</v>
      </c>
      <c r="FO35" s="68">
        <f t="shared" si="304"/>
        <v>0</v>
      </c>
      <c r="FP35" s="68">
        <f t="shared" si="305"/>
        <v>0</v>
      </c>
      <c r="FQ35" s="68">
        <f t="shared" si="306"/>
        <v>0</v>
      </c>
      <c r="FR35" s="68">
        <f t="shared" si="307"/>
        <v>0</v>
      </c>
      <c r="FS35" s="68">
        <f t="shared" si="308"/>
        <v>0</v>
      </c>
      <c r="FT35" s="68">
        <f t="shared" si="309"/>
        <v>0</v>
      </c>
      <c r="FU35" s="67"/>
      <c r="FV35" s="68">
        <f t="shared" si="310"/>
        <v>0</v>
      </c>
      <c r="FW35" s="68">
        <f t="shared" si="311"/>
        <v>0</v>
      </c>
      <c r="FX35" s="68">
        <f t="shared" si="312"/>
        <v>0</v>
      </c>
      <c r="FY35" s="68">
        <f t="shared" si="313"/>
        <v>0</v>
      </c>
      <c r="FZ35" s="68">
        <f t="shared" si="314"/>
        <v>0</v>
      </c>
      <c r="GA35" s="68">
        <f t="shared" si="315"/>
        <v>0</v>
      </c>
      <c r="GB35" s="68">
        <f t="shared" si="316"/>
        <v>0</v>
      </c>
      <c r="GC35" s="68">
        <f t="shared" si="317"/>
        <v>0</v>
      </c>
      <c r="GD35" s="68">
        <f t="shared" si="318"/>
        <v>0</v>
      </c>
      <c r="GE35" s="68">
        <f t="shared" si="319"/>
        <v>0</v>
      </c>
      <c r="GF35" s="68">
        <f t="shared" si="320"/>
        <v>0</v>
      </c>
      <c r="GG35" s="68">
        <f t="shared" si="321"/>
        <v>0</v>
      </c>
      <c r="GH35" s="68">
        <f t="shared" si="322"/>
        <v>0</v>
      </c>
      <c r="GI35" s="69">
        <f t="shared" si="323"/>
        <v>0</v>
      </c>
      <c r="GJ35" s="67"/>
      <c r="GK35" s="184"/>
    </row>
    <row r="36" spans="1:193" s="71" customFormat="1" ht="12" hidden="1" customHeight="1" outlineLevel="1">
      <c r="A36" s="331">
        <v>31</v>
      </c>
      <c r="B36" s="459" t="s">
        <v>203</v>
      </c>
      <c r="C36" s="460" t="str">
        <f t="shared" si="254"/>
        <v>8AJ946-00099</v>
      </c>
      <c r="D36" s="461" t="s">
        <v>204</v>
      </c>
      <c r="E36" s="456" t="s">
        <v>694</v>
      </c>
      <c r="F36" s="178" t="s">
        <v>140</v>
      </c>
      <c r="G36" s="179" t="s">
        <v>8</v>
      </c>
      <c r="H36" s="179" t="s">
        <v>227</v>
      </c>
      <c r="I36" s="467" t="s">
        <v>122</v>
      </c>
      <c r="J36" s="408"/>
      <c r="K36" s="408"/>
      <c r="L36" s="408"/>
      <c r="M36" s="408"/>
      <c r="N36" s="408"/>
      <c r="O36" s="408"/>
      <c r="P36" s="408"/>
      <c r="Q36" s="408"/>
      <c r="R36" s="408"/>
      <c r="S36" s="437"/>
      <c r="T36" s="437"/>
      <c r="U36" s="437"/>
      <c r="V36" s="357">
        <f t="shared" si="255"/>
        <v>0</v>
      </c>
      <c r="W36" s="65">
        <v>0.45</v>
      </c>
      <c r="X36" s="65"/>
      <c r="Y36" s="332" t="s">
        <v>437</v>
      </c>
      <c r="Z36" s="332"/>
      <c r="AA36" s="332">
        <v>1.6468</v>
      </c>
      <c r="AB36" s="66">
        <v>1.1531467174500001</v>
      </c>
      <c r="AC36" s="180">
        <f t="shared" si="58"/>
        <v>0.7002348296393005</v>
      </c>
      <c r="AD36" s="181">
        <f t="shared" si="245"/>
        <v>1.622098</v>
      </c>
      <c r="AE36" s="181">
        <f t="shared" si="245"/>
        <v>1.622098</v>
      </c>
      <c r="AF36" s="181">
        <f t="shared" si="245"/>
        <v>1.622098</v>
      </c>
      <c r="AG36" s="181">
        <f t="shared" si="246"/>
        <v>1.597396</v>
      </c>
      <c r="AH36" s="181">
        <f t="shared" si="246"/>
        <v>1.597396</v>
      </c>
      <c r="AI36" s="181">
        <f t="shared" si="246"/>
        <v>1.597396</v>
      </c>
      <c r="AJ36" s="181">
        <f t="shared" si="247"/>
        <v>1.572694</v>
      </c>
      <c r="AK36" s="181">
        <f t="shared" si="247"/>
        <v>1.572694</v>
      </c>
      <c r="AL36" s="181">
        <f t="shared" si="247"/>
        <v>1.572694</v>
      </c>
      <c r="AM36" s="181">
        <f t="shared" si="248"/>
        <v>1.52329</v>
      </c>
      <c r="AN36" s="181">
        <f t="shared" si="248"/>
        <v>1.52329</v>
      </c>
      <c r="AO36" s="181">
        <f t="shared" si="248"/>
        <v>1.52329</v>
      </c>
      <c r="AP36" s="182"/>
      <c r="AQ36" s="480">
        <v>0.98499999999999999</v>
      </c>
      <c r="AR36" s="480">
        <v>0.97</v>
      </c>
      <c r="AS36" s="480">
        <v>0.95499999999999996</v>
      </c>
      <c r="AT36" s="480">
        <v>0.92500000000000004</v>
      </c>
      <c r="AU36" s="184"/>
      <c r="AV36" s="181">
        <f t="shared" si="63"/>
        <v>1.1531467174500001</v>
      </c>
      <c r="AW36" s="181">
        <f t="shared" si="249"/>
        <v>1.1531467174500001</v>
      </c>
      <c r="AX36" s="181">
        <f t="shared" si="249"/>
        <v>1.1531467174500001</v>
      </c>
      <c r="AY36" s="181">
        <f t="shared" si="250"/>
        <v>1.1416152502755001</v>
      </c>
      <c r="AZ36" s="181">
        <f t="shared" si="250"/>
        <v>1.1416152502755001</v>
      </c>
      <c r="BA36" s="181">
        <f t="shared" si="250"/>
        <v>1.1416152502755001</v>
      </c>
      <c r="BB36" s="181">
        <f t="shared" si="251"/>
        <v>1.130083783101</v>
      </c>
      <c r="BC36" s="181">
        <f t="shared" si="251"/>
        <v>1.130083783101</v>
      </c>
      <c r="BD36" s="181">
        <f t="shared" si="251"/>
        <v>1.130083783101</v>
      </c>
      <c r="BE36" s="181">
        <f t="shared" si="252"/>
        <v>1.1185523159265001</v>
      </c>
      <c r="BF36" s="181">
        <f t="shared" si="252"/>
        <v>1.1185523159265001</v>
      </c>
      <c r="BG36" s="181">
        <f t="shared" si="252"/>
        <v>1.1185523159265001</v>
      </c>
      <c r="BH36" s="183"/>
      <c r="BI36" s="185">
        <v>1</v>
      </c>
      <c r="BJ36" s="185">
        <v>0.99</v>
      </c>
      <c r="BK36" s="185">
        <v>0.98</v>
      </c>
      <c r="BL36" s="185">
        <v>0.97</v>
      </c>
      <c r="BM36" s="183"/>
      <c r="BN36" s="186">
        <f t="shared" si="68"/>
        <v>0</v>
      </c>
      <c r="BO36" s="189"/>
      <c r="BP36" s="189"/>
      <c r="BQ36" s="189"/>
      <c r="BR36" s="189"/>
      <c r="BS36" s="189"/>
      <c r="BT36" s="189"/>
      <c r="BU36" s="189"/>
      <c r="BV36" s="189"/>
      <c r="BW36" s="189"/>
      <c r="BX36" s="189"/>
      <c r="BY36" s="189"/>
      <c r="BZ36" s="189"/>
      <c r="CA36" s="184"/>
      <c r="CB36" s="189">
        <f t="shared" si="256"/>
        <v>0.45</v>
      </c>
      <c r="CC36" s="189">
        <f t="shared" si="257"/>
        <v>0.45</v>
      </c>
      <c r="CD36" s="189">
        <f t="shared" si="258"/>
        <v>0.45</v>
      </c>
      <c r="CE36" s="189">
        <f t="shared" si="259"/>
        <v>0.45</v>
      </c>
      <c r="CF36" s="189">
        <f t="shared" si="260"/>
        <v>0.45</v>
      </c>
      <c r="CG36" s="189">
        <f t="shared" si="261"/>
        <v>0.45</v>
      </c>
      <c r="CH36" s="189">
        <f t="shared" si="262"/>
        <v>0.45</v>
      </c>
      <c r="CI36" s="189">
        <f t="shared" si="263"/>
        <v>0.45</v>
      </c>
      <c r="CJ36" s="189">
        <f t="shared" si="264"/>
        <v>0.45</v>
      </c>
      <c r="CK36" s="189">
        <f t="shared" si="265"/>
        <v>0.45</v>
      </c>
      <c r="CL36" s="189">
        <f t="shared" si="266"/>
        <v>0.45</v>
      </c>
      <c r="CM36" s="189">
        <f t="shared" si="267"/>
        <v>0.45</v>
      </c>
      <c r="CN36" s="184"/>
      <c r="CO36" s="189"/>
      <c r="CP36" s="189"/>
      <c r="CQ36" s="189"/>
      <c r="CR36" s="189"/>
      <c r="CS36" s="189"/>
      <c r="CT36" s="189"/>
      <c r="CU36" s="189"/>
      <c r="CV36" s="189"/>
      <c r="CW36" s="189"/>
      <c r="CX36" s="189"/>
      <c r="CY36" s="189"/>
      <c r="CZ36" s="189"/>
      <c r="DA36" s="184"/>
      <c r="DB36" s="190">
        <f t="shared" si="71"/>
        <v>0</v>
      </c>
      <c r="DC36" s="190">
        <f t="shared" si="72"/>
        <v>0</v>
      </c>
      <c r="DD36" s="190">
        <f t="shared" si="73"/>
        <v>0</v>
      </c>
      <c r="DE36" s="190">
        <f t="shared" si="74"/>
        <v>0</v>
      </c>
      <c r="DF36" s="190">
        <f t="shared" si="75"/>
        <v>0</v>
      </c>
      <c r="DG36" s="190">
        <f t="shared" si="76"/>
        <v>0</v>
      </c>
      <c r="DH36" s="190">
        <f t="shared" si="77"/>
        <v>0</v>
      </c>
      <c r="DI36" s="190">
        <f t="shared" si="78"/>
        <v>0</v>
      </c>
      <c r="DJ36" s="190">
        <f t="shared" si="79"/>
        <v>0</v>
      </c>
      <c r="DK36" s="190">
        <f t="shared" si="80"/>
        <v>0</v>
      </c>
      <c r="DL36" s="190">
        <f t="shared" si="81"/>
        <v>0</v>
      </c>
      <c r="DM36" s="190">
        <f t="shared" si="82"/>
        <v>0</v>
      </c>
      <c r="DN36" s="190">
        <f t="shared" si="268"/>
        <v>0</v>
      </c>
      <c r="DO36" s="184" t="s">
        <v>579</v>
      </c>
      <c r="DP36" s="190">
        <f t="shared" si="84"/>
        <v>0</v>
      </c>
      <c r="DQ36" s="190">
        <f t="shared" si="85"/>
        <v>0</v>
      </c>
      <c r="DR36" s="190">
        <f t="shared" si="86"/>
        <v>0</v>
      </c>
      <c r="DS36" s="190">
        <f t="shared" si="87"/>
        <v>0</v>
      </c>
      <c r="DT36" s="190">
        <f t="shared" si="88"/>
        <v>0</v>
      </c>
      <c r="DU36" s="190">
        <f t="shared" si="89"/>
        <v>0</v>
      </c>
      <c r="DV36" s="190">
        <f t="shared" si="90"/>
        <v>0</v>
      </c>
      <c r="DW36" s="190">
        <f t="shared" si="91"/>
        <v>0</v>
      </c>
      <c r="DX36" s="190">
        <f t="shared" si="92"/>
        <v>0</v>
      </c>
      <c r="DY36" s="190">
        <f t="shared" si="93"/>
        <v>0</v>
      </c>
      <c r="DZ36" s="190">
        <f t="shared" si="94"/>
        <v>0</v>
      </c>
      <c r="EA36" s="190">
        <f t="shared" si="95"/>
        <v>0</v>
      </c>
      <c r="EB36" s="190">
        <f t="shared" si="269"/>
        <v>0</v>
      </c>
      <c r="EC36" s="191">
        <f t="shared" si="253"/>
        <v>0</v>
      </c>
      <c r="ED36" s="70"/>
      <c r="EE36" s="68">
        <f t="shared" si="270"/>
        <v>0.72994409999999998</v>
      </c>
      <c r="EF36" s="68">
        <f t="shared" si="271"/>
        <v>0.72994409999999998</v>
      </c>
      <c r="EG36" s="68">
        <f t="shared" si="272"/>
        <v>0.72994409999999998</v>
      </c>
      <c r="EH36" s="68">
        <f t="shared" si="273"/>
        <v>0.71882820000000003</v>
      </c>
      <c r="EI36" s="68">
        <f t="shared" si="274"/>
        <v>0.71882820000000003</v>
      </c>
      <c r="EJ36" s="68">
        <f t="shared" si="275"/>
        <v>0.71882820000000003</v>
      </c>
      <c r="EK36" s="68">
        <f t="shared" si="276"/>
        <v>0.70771230000000007</v>
      </c>
      <c r="EL36" s="68">
        <f t="shared" si="277"/>
        <v>0.70771230000000007</v>
      </c>
      <c r="EM36" s="68">
        <f t="shared" si="278"/>
        <v>0.70771230000000007</v>
      </c>
      <c r="EN36" s="68">
        <f t="shared" si="279"/>
        <v>0.68548050000000005</v>
      </c>
      <c r="EO36" s="68">
        <f t="shared" si="280"/>
        <v>0.68548050000000005</v>
      </c>
      <c r="EP36" s="68">
        <f t="shared" si="281"/>
        <v>0.68548050000000005</v>
      </c>
      <c r="EQ36" s="68">
        <f t="shared" si="282"/>
        <v>8.5258952999999984</v>
      </c>
      <c r="ER36" s="67"/>
      <c r="ES36" s="68">
        <f t="shared" si="283"/>
        <v>0.51891602285250005</v>
      </c>
      <c r="ET36" s="68">
        <f t="shared" si="284"/>
        <v>0.51891602285250005</v>
      </c>
      <c r="EU36" s="68">
        <f t="shared" si="285"/>
        <v>0.51891602285250005</v>
      </c>
      <c r="EV36" s="68">
        <f t="shared" si="286"/>
        <v>0.51372686262397504</v>
      </c>
      <c r="EW36" s="68">
        <f t="shared" si="287"/>
        <v>0.51372686262397504</v>
      </c>
      <c r="EX36" s="68">
        <f t="shared" si="288"/>
        <v>0.51372686262397504</v>
      </c>
      <c r="EY36" s="68">
        <f t="shared" si="289"/>
        <v>0.50853770239545004</v>
      </c>
      <c r="EZ36" s="68">
        <f t="shared" si="290"/>
        <v>0.50853770239545004</v>
      </c>
      <c r="FA36" s="68">
        <f t="shared" si="291"/>
        <v>0.50853770239545004</v>
      </c>
      <c r="FB36" s="68">
        <f t="shared" si="292"/>
        <v>0.50334854216692504</v>
      </c>
      <c r="FC36" s="68">
        <f t="shared" si="293"/>
        <v>0.50334854216692504</v>
      </c>
      <c r="FD36" s="68">
        <f t="shared" si="294"/>
        <v>0.50334854216692504</v>
      </c>
      <c r="FE36" s="68">
        <f t="shared" si="295"/>
        <v>6.133587390116551</v>
      </c>
      <c r="FF36" s="69">
        <f t="shared" si="296"/>
        <v>0.7194068393165175</v>
      </c>
      <c r="FG36" s="70"/>
      <c r="FH36" s="68">
        <f t="shared" si="297"/>
        <v>0</v>
      </c>
      <c r="FI36" s="68">
        <f t="shared" si="298"/>
        <v>0</v>
      </c>
      <c r="FJ36" s="68">
        <f t="shared" si="299"/>
        <v>0</v>
      </c>
      <c r="FK36" s="68">
        <f t="shared" si="300"/>
        <v>0</v>
      </c>
      <c r="FL36" s="68">
        <f t="shared" si="301"/>
        <v>0</v>
      </c>
      <c r="FM36" s="68">
        <f t="shared" si="302"/>
        <v>0</v>
      </c>
      <c r="FN36" s="68">
        <f t="shared" si="303"/>
        <v>0</v>
      </c>
      <c r="FO36" s="68">
        <f t="shared" si="304"/>
        <v>0</v>
      </c>
      <c r="FP36" s="68">
        <f t="shared" si="305"/>
        <v>0</v>
      </c>
      <c r="FQ36" s="68">
        <f t="shared" si="306"/>
        <v>0</v>
      </c>
      <c r="FR36" s="68">
        <f t="shared" si="307"/>
        <v>0</v>
      </c>
      <c r="FS36" s="68">
        <f t="shared" si="308"/>
        <v>0</v>
      </c>
      <c r="FT36" s="68">
        <f t="shared" si="309"/>
        <v>0</v>
      </c>
      <c r="FU36" s="67"/>
      <c r="FV36" s="68">
        <f t="shared" si="310"/>
        <v>0</v>
      </c>
      <c r="FW36" s="68">
        <f t="shared" si="311"/>
        <v>0</v>
      </c>
      <c r="FX36" s="68">
        <f t="shared" si="312"/>
        <v>0</v>
      </c>
      <c r="FY36" s="68">
        <f t="shared" si="313"/>
        <v>0</v>
      </c>
      <c r="FZ36" s="68">
        <f t="shared" si="314"/>
        <v>0</v>
      </c>
      <c r="GA36" s="68">
        <f t="shared" si="315"/>
        <v>0</v>
      </c>
      <c r="GB36" s="68">
        <f t="shared" si="316"/>
        <v>0</v>
      </c>
      <c r="GC36" s="68">
        <f t="shared" si="317"/>
        <v>0</v>
      </c>
      <c r="GD36" s="68">
        <f t="shared" si="318"/>
        <v>0</v>
      </c>
      <c r="GE36" s="68">
        <f t="shared" si="319"/>
        <v>0</v>
      </c>
      <c r="GF36" s="68">
        <f t="shared" si="320"/>
        <v>0</v>
      </c>
      <c r="GG36" s="68">
        <f t="shared" si="321"/>
        <v>0</v>
      </c>
      <c r="GH36" s="68">
        <f t="shared" si="322"/>
        <v>0</v>
      </c>
      <c r="GI36" s="69">
        <f t="shared" si="323"/>
        <v>0</v>
      </c>
      <c r="GJ36" s="67"/>
      <c r="GK36" s="184"/>
    </row>
    <row r="37" spans="1:193" s="71" customFormat="1" ht="12" hidden="1" customHeight="1" outlineLevel="1">
      <c r="A37" s="331">
        <v>32</v>
      </c>
      <c r="B37" s="459" t="s">
        <v>186</v>
      </c>
      <c r="C37" s="460" t="str">
        <f t="shared" si="254"/>
        <v>8AJ818-00030C</v>
      </c>
      <c r="D37" s="461" t="s">
        <v>185</v>
      </c>
      <c r="E37" s="461" t="s">
        <v>695</v>
      </c>
      <c r="F37" s="178" t="s">
        <v>139</v>
      </c>
      <c r="G37" s="179" t="s">
        <v>8</v>
      </c>
      <c r="H37" s="179" t="s">
        <v>227</v>
      </c>
      <c r="I37" s="467" t="s">
        <v>122</v>
      </c>
      <c r="J37" s="408">
        <v>200</v>
      </c>
      <c r="K37" s="408">
        <v>20</v>
      </c>
      <c r="L37" s="408">
        <v>0</v>
      </c>
      <c r="M37" s="408">
        <v>0</v>
      </c>
      <c r="N37" s="408">
        <v>0</v>
      </c>
      <c r="O37" s="408">
        <v>0</v>
      </c>
      <c r="P37" s="408">
        <v>0</v>
      </c>
      <c r="Q37" s="408">
        <v>0</v>
      </c>
      <c r="R37" s="408">
        <v>0</v>
      </c>
      <c r="S37" s="408">
        <v>0</v>
      </c>
      <c r="T37" s="408">
        <v>0</v>
      </c>
      <c r="U37" s="408">
        <v>0</v>
      </c>
      <c r="V37" s="357">
        <f t="shared" si="255"/>
        <v>220</v>
      </c>
      <c r="W37" s="65">
        <v>0.6</v>
      </c>
      <c r="X37" s="65"/>
      <c r="Y37" s="332" t="s">
        <v>437</v>
      </c>
      <c r="Z37" s="332"/>
      <c r="AA37" s="332">
        <v>58.949350000000003</v>
      </c>
      <c r="AB37" s="66">
        <v>51.84</v>
      </c>
      <c r="AC37" s="180">
        <f t="shared" si="58"/>
        <v>0.87939900948865424</v>
      </c>
      <c r="AD37" s="181">
        <f t="shared" si="245"/>
        <v>58.065109750000005</v>
      </c>
      <c r="AE37" s="181">
        <f t="shared" si="245"/>
        <v>58.065109750000005</v>
      </c>
      <c r="AF37" s="181">
        <f t="shared" si="245"/>
        <v>58.065109750000005</v>
      </c>
      <c r="AG37" s="181">
        <f t="shared" si="246"/>
        <v>57.1808695</v>
      </c>
      <c r="AH37" s="181">
        <f t="shared" si="246"/>
        <v>57.1808695</v>
      </c>
      <c r="AI37" s="181">
        <f t="shared" si="246"/>
        <v>57.1808695</v>
      </c>
      <c r="AJ37" s="181">
        <f t="shared" si="247"/>
        <v>56.296629250000002</v>
      </c>
      <c r="AK37" s="181">
        <f t="shared" si="247"/>
        <v>56.296629250000002</v>
      </c>
      <c r="AL37" s="181">
        <f t="shared" si="247"/>
        <v>56.296629250000002</v>
      </c>
      <c r="AM37" s="181">
        <f t="shared" si="248"/>
        <v>54.528148750000007</v>
      </c>
      <c r="AN37" s="181">
        <f t="shared" si="248"/>
        <v>54.528148750000007</v>
      </c>
      <c r="AO37" s="181">
        <f t="shared" si="248"/>
        <v>54.528148750000007</v>
      </c>
      <c r="AP37" s="182"/>
      <c r="AQ37" s="480">
        <v>0.98499999999999999</v>
      </c>
      <c r="AR37" s="480">
        <v>0.97</v>
      </c>
      <c r="AS37" s="480">
        <v>0.95499999999999996</v>
      </c>
      <c r="AT37" s="480">
        <v>0.92500000000000004</v>
      </c>
      <c r="AU37" s="184"/>
      <c r="AV37" s="181">
        <f t="shared" si="63"/>
        <v>51.84</v>
      </c>
      <c r="AW37" s="181">
        <f t="shared" si="249"/>
        <v>51.84</v>
      </c>
      <c r="AX37" s="181">
        <f t="shared" si="249"/>
        <v>51.84</v>
      </c>
      <c r="AY37" s="181">
        <f t="shared" si="250"/>
        <v>51.321600000000004</v>
      </c>
      <c r="AZ37" s="181">
        <f t="shared" si="250"/>
        <v>51.321600000000004</v>
      </c>
      <c r="BA37" s="181">
        <f t="shared" si="250"/>
        <v>51.321600000000004</v>
      </c>
      <c r="BB37" s="181">
        <f t="shared" si="251"/>
        <v>50.803200000000004</v>
      </c>
      <c r="BC37" s="181">
        <f t="shared" si="251"/>
        <v>50.803200000000004</v>
      </c>
      <c r="BD37" s="181">
        <f t="shared" si="251"/>
        <v>50.803200000000004</v>
      </c>
      <c r="BE37" s="181">
        <f t="shared" si="252"/>
        <v>50.284800000000004</v>
      </c>
      <c r="BF37" s="181">
        <f t="shared" si="252"/>
        <v>50.284800000000004</v>
      </c>
      <c r="BG37" s="181">
        <f t="shared" si="252"/>
        <v>50.284800000000004</v>
      </c>
      <c r="BH37" s="183"/>
      <c r="BI37" s="185">
        <v>1</v>
      </c>
      <c r="BJ37" s="185">
        <v>0.99</v>
      </c>
      <c r="BK37" s="185">
        <v>0.98</v>
      </c>
      <c r="BL37" s="185">
        <v>0.97</v>
      </c>
      <c r="BM37" s="183"/>
      <c r="BN37" s="186">
        <f t="shared" si="68"/>
        <v>0</v>
      </c>
      <c r="BO37" s="189"/>
      <c r="BP37" s="189"/>
      <c r="BQ37" s="189"/>
      <c r="BR37" s="189"/>
      <c r="BS37" s="189"/>
      <c r="BT37" s="189"/>
      <c r="BU37" s="189"/>
      <c r="BV37" s="189"/>
      <c r="BW37" s="189"/>
      <c r="BX37" s="189"/>
      <c r="BY37" s="189"/>
      <c r="BZ37" s="189"/>
      <c r="CA37" s="184"/>
      <c r="CB37" s="189">
        <f t="shared" si="256"/>
        <v>0.6</v>
      </c>
      <c r="CC37" s="189">
        <f t="shared" si="257"/>
        <v>0.6</v>
      </c>
      <c r="CD37" s="189">
        <f t="shared" si="258"/>
        <v>0.6</v>
      </c>
      <c r="CE37" s="189">
        <f t="shared" si="259"/>
        <v>0.6</v>
      </c>
      <c r="CF37" s="189">
        <f t="shared" si="260"/>
        <v>0.6</v>
      </c>
      <c r="CG37" s="189">
        <f t="shared" si="261"/>
        <v>0.6</v>
      </c>
      <c r="CH37" s="189">
        <f t="shared" si="262"/>
        <v>0.6</v>
      </c>
      <c r="CI37" s="189">
        <f t="shared" si="263"/>
        <v>0.6</v>
      </c>
      <c r="CJ37" s="189">
        <f t="shared" si="264"/>
        <v>0.6</v>
      </c>
      <c r="CK37" s="189">
        <f t="shared" si="265"/>
        <v>0.6</v>
      </c>
      <c r="CL37" s="189">
        <f t="shared" si="266"/>
        <v>0.6</v>
      </c>
      <c r="CM37" s="189">
        <f t="shared" si="267"/>
        <v>0.6</v>
      </c>
      <c r="CN37" s="184"/>
      <c r="CO37" s="189"/>
      <c r="CP37" s="189"/>
      <c r="CQ37" s="189"/>
      <c r="CR37" s="189"/>
      <c r="CS37" s="189"/>
      <c r="CT37" s="189"/>
      <c r="CU37" s="189"/>
      <c r="CV37" s="189"/>
      <c r="CW37" s="189"/>
      <c r="CX37" s="189"/>
      <c r="CY37" s="189"/>
      <c r="CZ37" s="189"/>
      <c r="DA37" s="184"/>
      <c r="DB37" s="190">
        <f t="shared" si="71"/>
        <v>992.4246076057542</v>
      </c>
      <c r="DC37" s="190">
        <f t="shared" si="72"/>
        <v>99.242460760575426</v>
      </c>
      <c r="DD37" s="190">
        <f t="shared" si="73"/>
        <v>0</v>
      </c>
      <c r="DE37" s="190">
        <f t="shared" si="74"/>
        <v>0</v>
      </c>
      <c r="DF37" s="190">
        <f t="shared" si="75"/>
        <v>0</v>
      </c>
      <c r="DG37" s="190">
        <f t="shared" si="76"/>
        <v>0</v>
      </c>
      <c r="DH37" s="190">
        <f t="shared" si="77"/>
        <v>0</v>
      </c>
      <c r="DI37" s="190">
        <f t="shared" si="78"/>
        <v>0</v>
      </c>
      <c r="DJ37" s="190">
        <f t="shared" si="79"/>
        <v>0</v>
      </c>
      <c r="DK37" s="190">
        <f t="shared" si="80"/>
        <v>0</v>
      </c>
      <c r="DL37" s="190">
        <f t="shared" si="81"/>
        <v>0</v>
      </c>
      <c r="DM37" s="190">
        <f t="shared" si="82"/>
        <v>0</v>
      </c>
      <c r="DN37" s="190">
        <f t="shared" si="268"/>
        <v>1091.6670683663297</v>
      </c>
      <c r="DO37" s="184" t="s">
        <v>579</v>
      </c>
      <c r="DP37" s="190">
        <f t="shared" si="84"/>
        <v>886.02763139153967</v>
      </c>
      <c r="DQ37" s="190">
        <f t="shared" si="85"/>
        <v>88.602763139153978</v>
      </c>
      <c r="DR37" s="190">
        <f t="shared" si="86"/>
        <v>0</v>
      </c>
      <c r="DS37" s="190">
        <f t="shared" si="87"/>
        <v>0</v>
      </c>
      <c r="DT37" s="190">
        <f t="shared" si="88"/>
        <v>0</v>
      </c>
      <c r="DU37" s="190">
        <f t="shared" si="89"/>
        <v>0</v>
      </c>
      <c r="DV37" s="190">
        <f t="shared" si="90"/>
        <v>0</v>
      </c>
      <c r="DW37" s="190">
        <f t="shared" si="91"/>
        <v>0</v>
      </c>
      <c r="DX37" s="190">
        <f t="shared" si="92"/>
        <v>0</v>
      </c>
      <c r="DY37" s="190">
        <f t="shared" si="93"/>
        <v>0</v>
      </c>
      <c r="DZ37" s="190">
        <f t="shared" si="94"/>
        <v>0</v>
      </c>
      <c r="EA37" s="190">
        <f t="shared" si="95"/>
        <v>0</v>
      </c>
      <c r="EB37" s="190">
        <f t="shared" si="269"/>
        <v>974.63039453069359</v>
      </c>
      <c r="EC37" s="191">
        <f t="shared" si="253"/>
        <v>0.89279087257731382</v>
      </c>
      <c r="ED37" s="70"/>
      <c r="EE37" s="68">
        <f t="shared" si="270"/>
        <v>34.839065850000004</v>
      </c>
      <c r="EF37" s="68">
        <f t="shared" si="271"/>
        <v>34.839065850000004</v>
      </c>
      <c r="EG37" s="68">
        <f t="shared" si="272"/>
        <v>34.839065850000004</v>
      </c>
      <c r="EH37" s="68">
        <f t="shared" si="273"/>
        <v>34.3085217</v>
      </c>
      <c r="EI37" s="68">
        <f t="shared" si="274"/>
        <v>34.3085217</v>
      </c>
      <c r="EJ37" s="68">
        <f t="shared" si="275"/>
        <v>34.3085217</v>
      </c>
      <c r="EK37" s="68">
        <f t="shared" si="276"/>
        <v>33.777977550000003</v>
      </c>
      <c r="EL37" s="68">
        <f t="shared" si="277"/>
        <v>33.777977550000003</v>
      </c>
      <c r="EM37" s="68">
        <f t="shared" si="278"/>
        <v>33.777977550000003</v>
      </c>
      <c r="EN37" s="68">
        <f t="shared" si="279"/>
        <v>32.716889250000001</v>
      </c>
      <c r="EO37" s="68">
        <f t="shared" si="280"/>
        <v>32.716889250000001</v>
      </c>
      <c r="EP37" s="68">
        <f t="shared" si="281"/>
        <v>32.716889250000001</v>
      </c>
      <c r="EQ37" s="68">
        <f t="shared" si="282"/>
        <v>406.92736305000005</v>
      </c>
      <c r="ER37" s="67"/>
      <c r="ES37" s="68">
        <f t="shared" si="283"/>
        <v>31.103999999999999</v>
      </c>
      <c r="ET37" s="68">
        <f t="shared" si="284"/>
        <v>31.103999999999999</v>
      </c>
      <c r="EU37" s="68">
        <f t="shared" si="285"/>
        <v>31.103999999999999</v>
      </c>
      <c r="EV37" s="68">
        <f t="shared" si="286"/>
        <v>30.792960000000001</v>
      </c>
      <c r="EW37" s="68">
        <f t="shared" si="287"/>
        <v>30.792960000000001</v>
      </c>
      <c r="EX37" s="68">
        <f t="shared" si="288"/>
        <v>30.792960000000001</v>
      </c>
      <c r="EY37" s="68">
        <f t="shared" si="289"/>
        <v>30.481920000000002</v>
      </c>
      <c r="EZ37" s="68">
        <f t="shared" si="290"/>
        <v>30.481920000000002</v>
      </c>
      <c r="FA37" s="68">
        <f t="shared" si="291"/>
        <v>30.481920000000002</v>
      </c>
      <c r="FB37" s="68">
        <f t="shared" si="292"/>
        <v>30.17088</v>
      </c>
      <c r="FC37" s="68">
        <f t="shared" si="293"/>
        <v>30.17088</v>
      </c>
      <c r="FD37" s="68">
        <f t="shared" si="294"/>
        <v>30.17088</v>
      </c>
      <c r="FE37" s="68">
        <f t="shared" si="295"/>
        <v>367.64928000000003</v>
      </c>
      <c r="FF37" s="69">
        <f t="shared" si="296"/>
        <v>0.90347642695835662</v>
      </c>
      <c r="FG37" s="70"/>
      <c r="FH37" s="68">
        <f t="shared" si="297"/>
        <v>0</v>
      </c>
      <c r="FI37" s="68">
        <f t="shared" si="298"/>
        <v>0</v>
      </c>
      <c r="FJ37" s="68">
        <f t="shared" si="299"/>
        <v>0</v>
      </c>
      <c r="FK37" s="68">
        <f t="shared" si="300"/>
        <v>0</v>
      </c>
      <c r="FL37" s="68">
        <f t="shared" si="301"/>
        <v>0</v>
      </c>
      <c r="FM37" s="68">
        <f t="shared" si="302"/>
        <v>0</v>
      </c>
      <c r="FN37" s="68">
        <f t="shared" si="303"/>
        <v>0</v>
      </c>
      <c r="FO37" s="68">
        <f t="shared" si="304"/>
        <v>0</v>
      </c>
      <c r="FP37" s="68">
        <f t="shared" si="305"/>
        <v>0</v>
      </c>
      <c r="FQ37" s="68">
        <f t="shared" si="306"/>
        <v>0</v>
      </c>
      <c r="FR37" s="68">
        <f t="shared" si="307"/>
        <v>0</v>
      </c>
      <c r="FS37" s="68">
        <f t="shared" si="308"/>
        <v>0</v>
      </c>
      <c r="FT37" s="68">
        <f t="shared" si="309"/>
        <v>0</v>
      </c>
      <c r="FU37" s="67"/>
      <c r="FV37" s="68">
        <f t="shared" si="310"/>
        <v>0</v>
      </c>
      <c r="FW37" s="68">
        <f t="shared" si="311"/>
        <v>0</v>
      </c>
      <c r="FX37" s="68">
        <f t="shared" si="312"/>
        <v>0</v>
      </c>
      <c r="FY37" s="68">
        <f t="shared" si="313"/>
        <v>0</v>
      </c>
      <c r="FZ37" s="68">
        <f t="shared" si="314"/>
        <v>0</v>
      </c>
      <c r="GA37" s="68">
        <f t="shared" si="315"/>
        <v>0</v>
      </c>
      <c r="GB37" s="68">
        <f t="shared" si="316"/>
        <v>0</v>
      </c>
      <c r="GC37" s="68">
        <f t="shared" si="317"/>
        <v>0</v>
      </c>
      <c r="GD37" s="68">
        <f t="shared" si="318"/>
        <v>0</v>
      </c>
      <c r="GE37" s="68">
        <f t="shared" si="319"/>
        <v>0</v>
      </c>
      <c r="GF37" s="68">
        <f t="shared" si="320"/>
        <v>0</v>
      </c>
      <c r="GG37" s="68">
        <f t="shared" si="321"/>
        <v>0</v>
      </c>
      <c r="GH37" s="68">
        <f t="shared" si="322"/>
        <v>0</v>
      </c>
      <c r="GI37" s="69">
        <f t="shared" si="323"/>
        <v>0</v>
      </c>
      <c r="GJ37" s="67"/>
      <c r="GK37" s="184"/>
    </row>
    <row r="38" spans="1:193" s="71" customFormat="1" ht="12" hidden="1" customHeight="1" outlineLevel="1">
      <c r="A38" s="331">
        <v>33</v>
      </c>
      <c r="B38" s="454" t="s">
        <v>205</v>
      </c>
      <c r="C38" s="455" t="str">
        <f t="shared" si="254"/>
        <v>8AJ725-00006</v>
      </c>
      <c r="D38" s="456" t="s">
        <v>206</v>
      </c>
      <c r="E38" s="456" t="s">
        <v>694</v>
      </c>
      <c r="F38" s="178" t="s">
        <v>140</v>
      </c>
      <c r="G38" s="179" t="s">
        <v>8</v>
      </c>
      <c r="H38" s="179" t="s">
        <v>227</v>
      </c>
      <c r="I38" s="467" t="s">
        <v>122</v>
      </c>
      <c r="J38" s="408"/>
      <c r="K38" s="408"/>
      <c r="L38" s="408"/>
      <c r="M38" s="408"/>
      <c r="N38" s="408"/>
      <c r="O38" s="408"/>
      <c r="P38" s="408"/>
      <c r="Q38" s="408"/>
      <c r="R38" s="408"/>
      <c r="S38" s="437"/>
      <c r="T38" s="437"/>
      <c r="U38" s="437"/>
      <c r="V38" s="357">
        <f t="shared" si="255"/>
        <v>0</v>
      </c>
      <c r="W38" s="65">
        <v>0.5</v>
      </c>
      <c r="X38" s="65"/>
      <c r="Y38" s="332" t="s">
        <v>437</v>
      </c>
      <c r="Z38" s="332"/>
      <c r="AA38" s="332">
        <v>0.35993094272380449</v>
      </c>
      <c r="AB38" s="66">
        <v>0.18938381224400003</v>
      </c>
      <c r="AC38" s="180">
        <f t="shared" ref="AC38:AC69" si="324">IFERROR(AB38/AA38,"")</f>
        <v>0.52616707752554914</v>
      </c>
      <c r="AD38" s="181">
        <f t="shared" si="245"/>
        <v>0.35453197858294744</v>
      </c>
      <c r="AE38" s="181">
        <f t="shared" si="245"/>
        <v>0.35453197858294744</v>
      </c>
      <c r="AF38" s="181">
        <f t="shared" si="245"/>
        <v>0.35453197858294744</v>
      </c>
      <c r="AG38" s="181">
        <f t="shared" si="246"/>
        <v>0.34913301444209033</v>
      </c>
      <c r="AH38" s="181">
        <f t="shared" si="246"/>
        <v>0.34913301444209033</v>
      </c>
      <c r="AI38" s="181">
        <f t="shared" si="246"/>
        <v>0.34913301444209033</v>
      </c>
      <c r="AJ38" s="181">
        <f t="shared" si="247"/>
        <v>0.34373405030123327</v>
      </c>
      <c r="AK38" s="181">
        <f t="shared" si="247"/>
        <v>0.34373405030123327</v>
      </c>
      <c r="AL38" s="181">
        <f t="shared" si="247"/>
        <v>0.34373405030123327</v>
      </c>
      <c r="AM38" s="181">
        <f t="shared" si="248"/>
        <v>0.33293612201951917</v>
      </c>
      <c r="AN38" s="181">
        <f t="shared" si="248"/>
        <v>0.33293612201951917</v>
      </c>
      <c r="AO38" s="181">
        <f t="shared" si="248"/>
        <v>0.33293612201951917</v>
      </c>
      <c r="AP38" s="182"/>
      <c r="AQ38" s="480">
        <v>0.98499999999999999</v>
      </c>
      <c r="AR38" s="480">
        <v>0.97</v>
      </c>
      <c r="AS38" s="480">
        <v>0.95499999999999996</v>
      </c>
      <c r="AT38" s="480">
        <v>0.92500000000000004</v>
      </c>
      <c r="AU38" s="184"/>
      <c r="AV38" s="181">
        <f t="shared" ref="AV38:AV69" si="325">$AB38*$BI38*$AV$2</f>
        <v>0.18938381224400003</v>
      </c>
      <c r="AW38" s="181">
        <f t="shared" si="249"/>
        <v>0.18938381224400003</v>
      </c>
      <c r="AX38" s="181">
        <f t="shared" si="249"/>
        <v>0.18938381224400003</v>
      </c>
      <c r="AY38" s="181">
        <f t="shared" si="250"/>
        <v>0.18748997412156002</v>
      </c>
      <c r="AZ38" s="181">
        <f t="shared" si="250"/>
        <v>0.18748997412156002</v>
      </c>
      <c r="BA38" s="181">
        <f t="shared" si="250"/>
        <v>0.18748997412156002</v>
      </c>
      <c r="BB38" s="181">
        <f t="shared" si="251"/>
        <v>0.18559613599912003</v>
      </c>
      <c r="BC38" s="181">
        <f t="shared" si="251"/>
        <v>0.18559613599912003</v>
      </c>
      <c r="BD38" s="181">
        <f t="shared" si="251"/>
        <v>0.18559613599912003</v>
      </c>
      <c r="BE38" s="181">
        <f t="shared" si="252"/>
        <v>0.18370229787668002</v>
      </c>
      <c r="BF38" s="181">
        <f t="shared" si="252"/>
        <v>0.18370229787668002</v>
      </c>
      <c r="BG38" s="181">
        <f t="shared" si="252"/>
        <v>0.18370229787668002</v>
      </c>
      <c r="BH38" s="183"/>
      <c r="BI38" s="185">
        <v>1</v>
      </c>
      <c r="BJ38" s="185">
        <v>0.99</v>
      </c>
      <c r="BK38" s="185">
        <v>0.98</v>
      </c>
      <c r="BL38" s="185">
        <v>0.97</v>
      </c>
      <c r="BM38" s="183"/>
      <c r="BN38" s="186">
        <f t="shared" ref="BN38:BN69" si="326">BO38+CB38+CO38-W38</f>
        <v>0</v>
      </c>
      <c r="BO38" s="189"/>
      <c r="BP38" s="189"/>
      <c r="BQ38" s="189"/>
      <c r="BR38" s="189"/>
      <c r="BS38" s="189"/>
      <c r="BT38" s="189"/>
      <c r="BU38" s="189"/>
      <c r="BV38" s="189"/>
      <c r="BW38" s="189"/>
      <c r="BX38" s="189"/>
      <c r="BY38" s="189"/>
      <c r="BZ38" s="189"/>
      <c r="CA38" s="184"/>
      <c r="CB38" s="189">
        <f t="shared" si="256"/>
        <v>0.5</v>
      </c>
      <c r="CC38" s="189">
        <f t="shared" si="257"/>
        <v>0.5</v>
      </c>
      <c r="CD38" s="189">
        <f t="shared" si="258"/>
        <v>0.5</v>
      </c>
      <c r="CE38" s="189">
        <f t="shared" si="259"/>
        <v>0.5</v>
      </c>
      <c r="CF38" s="189">
        <f t="shared" si="260"/>
        <v>0.5</v>
      </c>
      <c r="CG38" s="189">
        <f t="shared" si="261"/>
        <v>0.5</v>
      </c>
      <c r="CH38" s="189">
        <f t="shared" si="262"/>
        <v>0.5</v>
      </c>
      <c r="CI38" s="189">
        <f t="shared" si="263"/>
        <v>0.5</v>
      </c>
      <c r="CJ38" s="189">
        <f t="shared" si="264"/>
        <v>0.5</v>
      </c>
      <c r="CK38" s="189">
        <f t="shared" si="265"/>
        <v>0.5</v>
      </c>
      <c r="CL38" s="189">
        <f t="shared" si="266"/>
        <v>0.5</v>
      </c>
      <c r="CM38" s="189">
        <f t="shared" si="267"/>
        <v>0.5</v>
      </c>
      <c r="CN38" s="184"/>
      <c r="CO38" s="189"/>
      <c r="CP38" s="189"/>
      <c r="CQ38" s="189"/>
      <c r="CR38" s="189"/>
      <c r="CS38" s="189"/>
      <c r="CT38" s="189"/>
      <c r="CU38" s="189"/>
      <c r="CV38" s="189"/>
      <c r="CW38" s="189"/>
      <c r="CX38" s="189"/>
      <c r="CY38" s="189"/>
      <c r="CZ38" s="189"/>
      <c r="DA38" s="184"/>
      <c r="DB38" s="190">
        <f t="shared" ref="DB38:DB69" si="327">J38*AD38*(BO38+CB38+CO38)/$A$2</f>
        <v>0</v>
      </c>
      <c r="DC38" s="190">
        <f t="shared" ref="DC38:DC69" si="328">K38*AE38*(BP38+CC38+CP38)/$A$2</f>
        <v>0</v>
      </c>
      <c r="DD38" s="190">
        <f t="shared" ref="DD38:DD69" si="329">L38*AF38*(BQ38+CD38+CQ38)/$A$2</f>
        <v>0</v>
      </c>
      <c r="DE38" s="190">
        <f t="shared" ref="DE38:DE69" si="330">M38*AG38*(BR38+CE38+CR38)/$A$2</f>
        <v>0</v>
      </c>
      <c r="DF38" s="190">
        <f t="shared" ref="DF38:DF69" si="331">N38*AH38*(BS38+CF38+CS38)/$A$2</f>
        <v>0</v>
      </c>
      <c r="DG38" s="190">
        <f t="shared" ref="DG38:DG69" si="332">O38*AI38*(BT38+CG38+CT38)/$A$2</f>
        <v>0</v>
      </c>
      <c r="DH38" s="190">
        <f t="shared" ref="DH38:DH69" si="333">P38*AJ38*(BU38+CH38+CU38)/$A$2</f>
        <v>0</v>
      </c>
      <c r="DI38" s="190">
        <f t="shared" ref="DI38:DI69" si="334">Q38*AK38*(BV38+CI38+CV38)/$A$2</f>
        <v>0</v>
      </c>
      <c r="DJ38" s="190">
        <f t="shared" ref="DJ38:DJ69" si="335">R38*AL38*(BW38+CJ38+CW38)/$A$2</f>
        <v>0</v>
      </c>
      <c r="DK38" s="190">
        <f t="shared" ref="DK38:DK69" si="336">S38*AM38*(BX38+CK38+CX38)/$A$2</f>
        <v>0</v>
      </c>
      <c r="DL38" s="190">
        <f t="shared" ref="DL38:DL69" si="337">T38*AN38*(BY38+CL38+CY38)/$A$2</f>
        <v>0</v>
      </c>
      <c r="DM38" s="190">
        <f t="shared" ref="DM38:DM69" si="338">U38*AO38*(BZ38+CM38+CZ38)/$A$2</f>
        <v>0</v>
      </c>
      <c r="DN38" s="190">
        <f t="shared" si="268"/>
        <v>0</v>
      </c>
      <c r="DO38" s="184" t="s">
        <v>579</v>
      </c>
      <c r="DP38" s="190">
        <f t="shared" ref="DP38:DP69" si="339">J38*AV38*(BO38+CB38+CO38)/$A$2</f>
        <v>0</v>
      </c>
      <c r="DQ38" s="190">
        <f t="shared" ref="DQ38:DQ69" si="340">K38*AW38*(BP38+CC38+CP38)/$A$2</f>
        <v>0</v>
      </c>
      <c r="DR38" s="190">
        <f t="shared" ref="DR38:DR69" si="341">L38*AX38*(BQ38+CD38+CQ38)/$A$2</f>
        <v>0</v>
      </c>
      <c r="DS38" s="190">
        <f t="shared" ref="DS38:DS69" si="342">M38*AY38*(BR38+CE38+CR38)/$A$2</f>
        <v>0</v>
      </c>
      <c r="DT38" s="190">
        <f t="shared" ref="DT38:DT69" si="343">N38*AZ38*(BS38+CF38+CS38)/$A$2</f>
        <v>0</v>
      </c>
      <c r="DU38" s="190">
        <f t="shared" ref="DU38:DU69" si="344">O38*BA38*(BT38+CG38+CT38)/$A$2</f>
        <v>0</v>
      </c>
      <c r="DV38" s="190">
        <f t="shared" ref="DV38:DV69" si="345">P38*BB38*(BU38+CH38+CU38)/$A$2</f>
        <v>0</v>
      </c>
      <c r="DW38" s="190">
        <f t="shared" ref="DW38:DW69" si="346">Q38*BC38*(BV38+CI38+CV38)/$A$2</f>
        <v>0</v>
      </c>
      <c r="DX38" s="190">
        <f t="shared" ref="DX38:DX69" si="347">R38*BD38*(BW38+CJ38+CW38)/$A$2</f>
        <v>0</v>
      </c>
      <c r="DY38" s="190">
        <f t="shared" ref="DY38:DY69" si="348">S38*BE38*(BX38+CK38+CX38)/$A$2</f>
        <v>0</v>
      </c>
      <c r="DZ38" s="190">
        <f t="shared" ref="DZ38:DZ69" si="349">T38*BF38*(BY38+CL38+CY38)/$A$2</f>
        <v>0</v>
      </c>
      <c r="EA38" s="190">
        <f t="shared" ref="EA38:EA69" si="350">U38*BG38*(BZ38+CM38+CZ38)/$A$2</f>
        <v>0</v>
      </c>
      <c r="EB38" s="190">
        <f t="shared" si="269"/>
        <v>0</v>
      </c>
      <c r="EC38" s="191">
        <f t="shared" si="253"/>
        <v>0</v>
      </c>
      <c r="ED38" s="70"/>
      <c r="EE38" s="68">
        <f t="shared" si="270"/>
        <v>0.17726598929147372</v>
      </c>
      <c r="EF38" s="68">
        <f t="shared" si="271"/>
        <v>0.17726598929147372</v>
      </c>
      <c r="EG38" s="68">
        <f t="shared" si="272"/>
        <v>0.17726598929147372</v>
      </c>
      <c r="EH38" s="68">
        <f t="shared" si="273"/>
        <v>0.17456650722104516</v>
      </c>
      <c r="EI38" s="68">
        <f t="shared" si="274"/>
        <v>0.17456650722104516</v>
      </c>
      <c r="EJ38" s="68">
        <f t="shared" si="275"/>
        <v>0.17456650722104516</v>
      </c>
      <c r="EK38" s="68">
        <f t="shared" si="276"/>
        <v>0.17186702515061664</v>
      </c>
      <c r="EL38" s="68">
        <f t="shared" si="277"/>
        <v>0.17186702515061664</v>
      </c>
      <c r="EM38" s="68">
        <f t="shared" si="278"/>
        <v>0.17186702515061664</v>
      </c>
      <c r="EN38" s="68">
        <f t="shared" si="279"/>
        <v>0.16646806100975958</v>
      </c>
      <c r="EO38" s="68">
        <f t="shared" si="280"/>
        <v>0.16646806100975958</v>
      </c>
      <c r="EP38" s="68">
        <f t="shared" si="281"/>
        <v>0.16646806100975958</v>
      </c>
      <c r="EQ38" s="68">
        <f t="shared" si="282"/>
        <v>2.0705027480186855</v>
      </c>
      <c r="ER38" s="67"/>
      <c r="ES38" s="68">
        <f t="shared" si="283"/>
        <v>9.4691906122000014E-2</v>
      </c>
      <c r="ET38" s="68">
        <f t="shared" si="284"/>
        <v>9.4691906122000014E-2</v>
      </c>
      <c r="EU38" s="68">
        <f t="shared" si="285"/>
        <v>9.4691906122000014E-2</v>
      </c>
      <c r="EV38" s="68">
        <f t="shared" si="286"/>
        <v>9.3744987060780008E-2</v>
      </c>
      <c r="EW38" s="68">
        <f t="shared" si="287"/>
        <v>9.3744987060780008E-2</v>
      </c>
      <c r="EX38" s="68">
        <f t="shared" si="288"/>
        <v>9.3744987060780008E-2</v>
      </c>
      <c r="EY38" s="68">
        <f t="shared" si="289"/>
        <v>9.2798067999560016E-2</v>
      </c>
      <c r="EZ38" s="68">
        <f t="shared" si="290"/>
        <v>9.2798067999560016E-2</v>
      </c>
      <c r="FA38" s="68">
        <f t="shared" si="291"/>
        <v>9.2798067999560016E-2</v>
      </c>
      <c r="FB38" s="68">
        <f t="shared" si="292"/>
        <v>9.185114893834001E-2</v>
      </c>
      <c r="FC38" s="68">
        <f t="shared" si="293"/>
        <v>9.185114893834001E-2</v>
      </c>
      <c r="FD38" s="68">
        <f t="shared" si="294"/>
        <v>9.185114893834001E-2</v>
      </c>
      <c r="FE38" s="68">
        <f t="shared" si="295"/>
        <v>1.1192583303620403</v>
      </c>
      <c r="FF38" s="69">
        <f t="shared" si="296"/>
        <v>0.54057321654515345</v>
      </c>
      <c r="FG38" s="70"/>
      <c r="FH38" s="68">
        <f t="shared" si="297"/>
        <v>0</v>
      </c>
      <c r="FI38" s="68">
        <f t="shared" si="298"/>
        <v>0</v>
      </c>
      <c r="FJ38" s="68">
        <f t="shared" si="299"/>
        <v>0</v>
      </c>
      <c r="FK38" s="68">
        <f t="shared" si="300"/>
        <v>0</v>
      </c>
      <c r="FL38" s="68">
        <f t="shared" si="301"/>
        <v>0</v>
      </c>
      <c r="FM38" s="68">
        <f t="shared" si="302"/>
        <v>0</v>
      </c>
      <c r="FN38" s="68">
        <f t="shared" si="303"/>
        <v>0</v>
      </c>
      <c r="FO38" s="68">
        <f t="shared" si="304"/>
        <v>0</v>
      </c>
      <c r="FP38" s="68">
        <f t="shared" si="305"/>
        <v>0</v>
      </c>
      <c r="FQ38" s="68">
        <f t="shared" si="306"/>
        <v>0</v>
      </c>
      <c r="FR38" s="68">
        <f t="shared" si="307"/>
        <v>0</v>
      </c>
      <c r="FS38" s="68">
        <f t="shared" si="308"/>
        <v>0</v>
      </c>
      <c r="FT38" s="68">
        <f t="shared" si="309"/>
        <v>0</v>
      </c>
      <c r="FU38" s="67"/>
      <c r="FV38" s="68">
        <f t="shared" si="310"/>
        <v>0</v>
      </c>
      <c r="FW38" s="68">
        <f t="shared" si="311"/>
        <v>0</v>
      </c>
      <c r="FX38" s="68">
        <f t="shared" si="312"/>
        <v>0</v>
      </c>
      <c r="FY38" s="68">
        <f t="shared" si="313"/>
        <v>0</v>
      </c>
      <c r="FZ38" s="68">
        <f t="shared" si="314"/>
        <v>0</v>
      </c>
      <c r="GA38" s="68">
        <f t="shared" si="315"/>
        <v>0</v>
      </c>
      <c r="GB38" s="68">
        <f t="shared" si="316"/>
        <v>0</v>
      </c>
      <c r="GC38" s="68">
        <f t="shared" si="317"/>
        <v>0</v>
      </c>
      <c r="GD38" s="68">
        <f t="shared" si="318"/>
        <v>0</v>
      </c>
      <c r="GE38" s="68">
        <f t="shared" si="319"/>
        <v>0</v>
      </c>
      <c r="GF38" s="68">
        <f t="shared" si="320"/>
        <v>0</v>
      </c>
      <c r="GG38" s="68">
        <f t="shared" si="321"/>
        <v>0</v>
      </c>
      <c r="GH38" s="68">
        <f t="shared" si="322"/>
        <v>0</v>
      </c>
      <c r="GI38" s="69">
        <f t="shared" si="323"/>
        <v>0</v>
      </c>
      <c r="GJ38" s="67"/>
      <c r="GK38" s="184"/>
    </row>
    <row r="39" spans="1:193" s="71" customFormat="1" ht="12" hidden="1" customHeight="1" outlineLevel="1">
      <c r="A39" s="331">
        <v>34</v>
      </c>
      <c r="B39" s="454" t="s">
        <v>207</v>
      </c>
      <c r="C39" s="455" t="str">
        <f t="shared" si="254"/>
        <v>8AJ725-00007</v>
      </c>
      <c r="D39" s="456" t="s">
        <v>208</v>
      </c>
      <c r="E39" s="456" t="s">
        <v>694</v>
      </c>
      <c r="F39" s="178" t="s">
        <v>140</v>
      </c>
      <c r="G39" s="179" t="s">
        <v>8</v>
      </c>
      <c r="H39" s="179" t="s">
        <v>227</v>
      </c>
      <c r="I39" s="467" t="s">
        <v>122</v>
      </c>
      <c r="J39" s="408"/>
      <c r="K39" s="408"/>
      <c r="L39" s="408"/>
      <c r="M39" s="408"/>
      <c r="N39" s="408"/>
      <c r="O39" s="408"/>
      <c r="P39" s="408"/>
      <c r="Q39" s="408"/>
      <c r="R39" s="408"/>
      <c r="S39" s="437"/>
      <c r="T39" s="437"/>
      <c r="U39" s="437"/>
      <c r="V39" s="357">
        <f t="shared" si="255"/>
        <v>0</v>
      </c>
      <c r="W39" s="65">
        <v>0.5</v>
      </c>
      <c r="X39" s="65"/>
      <c r="Y39" s="332" t="s">
        <v>437</v>
      </c>
      <c r="Z39" s="332"/>
      <c r="AA39" s="332">
        <v>0.34920500063063509</v>
      </c>
      <c r="AB39" s="66">
        <v>0.18988297495200002</v>
      </c>
      <c r="AC39" s="180">
        <f t="shared" si="324"/>
        <v>0.54375789180878631</v>
      </c>
      <c r="AD39" s="181">
        <f t="shared" si="245"/>
        <v>0.34396692562117553</v>
      </c>
      <c r="AE39" s="181">
        <f t="shared" si="245"/>
        <v>0.34396692562117553</v>
      </c>
      <c r="AF39" s="181">
        <f t="shared" si="245"/>
        <v>0.34396692562117553</v>
      </c>
      <c r="AG39" s="181">
        <f t="shared" si="246"/>
        <v>0.33872885061171604</v>
      </c>
      <c r="AH39" s="181">
        <f t="shared" si="246"/>
        <v>0.33872885061171604</v>
      </c>
      <c r="AI39" s="181">
        <f t="shared" si="246"/>
        <v>0.33872885061171604</v>
      </c>
      <c r="AJ39" s="181">
        <f t="shared" si="247"/>
        <v>0.33349077560225648</v>
      </c>
      <c r="AK39" s="181">
        <f t="shared" si="247"/>
        <v>0.33349077560225648</v>
      </c>
      <c r="AL39" s="181">
        <f t="shared" si="247"/>
        <v>0.33349077560225648</v>
      </c>
      <c r="AM39" s="181">
        <f t="shared" si="248"/>
        <v>0.32301462558333749</v>
      </c>
      <c r="AN39" s="181">
        <f t="shared" si="248"/>
        <v>0.32301462558333749</v>
      </c>
      <c r="AO39" s="181">
        <f t="shared" si="248"/>
        <v>0.32301462558333749</v>
      </c>
      <c r="AP39" s="182"/>
      <c r="AQ39" s="480">
        <v>0.98499999999999999</v>
      </c>
      <c r="AR39" s="480">
        <v>0.97</v>
      </c>
      <c r="AS39" s="480">
        <v>0.95499999999999996</v>
      </c>
      <c r="AT39" s="480">
        <v>0.92500000000000004</v>
      </c>
      <c r="AU39" s="184"/>
      <c r="AV39" s="181">
        <f t="shared" si="325"/>
        <v>0.18988297495200002</v>
      </c>
      <c r="AW39" s="181">
        <f t="shared" si="249"/>
        <v>0.18988297495200002</v>
      </c>
      <c r="AX39" s="181">
        <f t="shared" si="249"/>
        <v>0.18988297495200002</v>
      </c>
      <c r="AY39" s="181">
        <f t="shared" si="250"/>
        <v>0.18798414520248002</v>
      </c>
      <c r="AZ39" s="181">
        <f t="shared" si="250"/>
        <v>0.18798414520248002</v>
      </c>
      <c r="BA39" s="181">
        <f t="shared" si="250"/>
        <v>0.18798414520248002</v>
      </c>
      <c r="BB39" s="181">
        <f t="shared" si="251"/>
        <v>0.18608531545296</v>
      </c>
      <c r="BC39" s="181">
        <f t="shared" si="251"/>
        <v>0.18608531545296</v>
      </c>
      <c r="BD39" s="181">
        <f t="shared" si="251"/>
        <v>0.18608531545296</v>
      </c>
      <c r="BE39" s="181">
        <f t="shared" si="252"/>
        <v>0.18418648570344001</v>
      </c>
      <c r="BF39" s="181">
        <f t="shared" si="252"/>
        <v>0.18418648570344001</v>
      </c>
      <c r="BG39" s="181">
        <f t="shared" si="252"/>
        <v>0.18418648570344001</v>
      </c>
      <c r="BH39" s="183"/>
      <c r="BI39" s="185">
        <v>1</v>
      </c>
      <c r="BJ39" s="185">
        <v>0.99</v>
      </c>
      <c r="BK39" s="185">
        <v>0.98</v>
      </c>
      <c r="BL39" s="185">
        <v>0.97</v>
      </c>
      <c r="BM39" s="183"/>
      <c r="BN39" s="186">
        <f t="shared" si="326"/>
        <v>0</v>
      </c>
      <c r="BO39" s="189"/>
      <c r="BP39" s="189"/>
      <c r="BQ39" s="189"/>
      <c r="BR39" s="189"/>
      <c r="BS39" s="189"/>
      <c r="BT39" s="189"/>
      <c r="BU39" s="189"/>
      <c r="BV39" s="189"/>
      <c r="BW39" s="189"/>
      <c r="BX39" s="189"/>
      <c r="BY39" s="189"/>
      <c r="BZ39" s="189"/>
      <c r="CA39" s="184"/>
      <c r="CB39" s="189">
        <f t="shared" si="256"/>
        <v>0.5</v>
      </c>
      <c r="CC39" s="189">
        <f t="shared" si="257"/>
        <v>0.5</v>
      </c>
      <c r="CD39" s="189">
        <f t="shared" si="258"/>
        <v>0.5</v>
      </c>
      <c r="CE39" s="189">
        <f t="shared" si="259"/>
        <v>0.5</v>
      </c>
      <c r="CF39" s="189">
        <f t="shared" si="260"/>
        <v>0.5</v>
      </c>
      <c r="CG39" s="189">
        <f t="shared" si="261"/>
        <v>0.5</v>
      </c>
      <c r="CH39" s="189">
        <f t="shared" si="262"/>
        <v>0.5</v>
      </c>
      <c r="CI39" s="189">
        <f t="shared" si="263"/>
        <v>0.5</v>
      </c>
      <c r="CJ39" s="189">
        <f t="shared" si="264"/>
        <v>0.5</v>
      </c>
      <c r="CK39" s="189">
        <f t="shared" si="265"/>
        <v>0.5</v>
      </c>
      <c r="CL39" s="189">
        <f t="shared" si="266"/>
        <v>0.5</v>
      </c>
      <c r="CM39" s="189">
        <f t="shared" si="267"/>
        <v>0.5</v>
      </c>
      <c r="CN39" s="184"/>
      <c r="CO39" s="189"/>
      <c r="CP39" s="189"/>
      <c r="CQ39" s="189"/>
      <c r="CR39" s="189"/>
      <c r="CS39" s="189"/>
      <c r="CT39" s="189"/>
      <c r="CU39" s="189"/>
      <c r="CV39" s="189"/>
      <c r="CW39" s="189"/>
      <c r="CX39" s="189"/>
      <c r="CY39" s="189"/>
      <c r="CZ39" s="189"/>
      <c r="DA39" s="184"/>
      <c r="DB39" s="190">
        <f t="shared" si="327"/>
        <v>0</v>
      </c>
      <c r="DC39" s="190">
        <f t="shared" si="328"/>
        <v>0</v>
      </c>
      <c r="DD39" s="190">
        <f t="shared" si="329"/>
        <v>0</v>
      </c>
      <c r="DE39" s="190">
        <f t="shared" si="330"/>
        <v>0</v>
      </c>
      <c r="DF39" s="190">
        <f t="shared" si="331"/>
        <v>0</v>
      </c>
      <c r="DG39" s="190">
        <f t="shared" si="332"/>
        <v>0</v>
      </c>
      <c r="DH39" s="190">
        <f t="shared" si="333"/>
        <v>0</v>
      </c>
      <c r="DI39" s="190">
        <f t="shared" si="334"/>
        <v>0</v>
      </c>
      <c r="DJ39" s="190">
        <f t="shared" si="335"/>
        <v>0</v>
      </c>
      <c r="DK39" s="190">
        <f t="shared" si="336"/>
        <v>0</v>
      </c>
      <c r="DL39" s="190">
        <f t="shared" si="337"/>
        <v>0</v>
      </c>
      <c r="DM39" s="190">
        <f t="shared" si="338"/>
        <v>0</v>
      </c>
      <c r="DN39" s="190">
        <f t="shared" si="268"/>
        <v>0</v>
      </c>
      <c r="DO39" s="184" t="s">
        <v>579</v>
      </c>
      <c r="DP39" s="190">
        <f t="shared" si="339"/>
        <v>0</v>
      </c>
      <c r="DQ39" s="190">
        <f t="shared" si="340"/>
        <v>0</v>
      </c>
      <c r="DR39" s="190">
        <f t="shared" si="341"/>
        <v>0</v>
      </c>
      <c r="DS39" s="190">
        <f t="shared" si="342"/>
        <v>0</v>
      </c>
      <c r="DT39" s="190">
        <f t="shared" si="343"/>
        <v>0</v>
      </c>
      <c r="DU39" s="190">
        <f t="shared" si="344"/>
        <v>0</v>
      </c>
      <c r="DV39" s="190">
        <f t="shared" si="345"/>
        <v>0</v>
      </c>
      <c r="DW39" s="190">
        <f t="shared" si="346"/>
        <v>0</v>
      </c>
      <c r="DX39" s="190">
        <f t="shared" si="347"/>
        <v>0</v>
      </c>
      <c r="DY39" s="190">
        <f t="shared" si="348"/>
        <v>0</v>
      </c>
      <c r="DZ39" s="190">
        <f t="shared" si="349"/>
        <v>0</v>
      </c>
      <c r="EA39" s="190">
        <f t="shared" si="350"/>
        <v>0</v>
      </c>
      <c r="EB39" s="190">
        <f t="shared" si="269"/>
        <v>0</v>
      </c>
      <c r="EC39" s="191">
        <f t="shared" si="253"/>
        <v>0</v>
      </c>
      <c r="ED39" s="70"/>
      <c r="EE39" s="68">
        <f t="shared" si="270"/>
        <v>0.17198346281058777</v>
      </c>
      <c r="EF39" s="68">
        <f t="shared" si="271"/>
        <v>0.17198346281058777</v>
      </c>
      <c r="EG39" s="68">
        <f t="shared" si="272"/>
        <v>0.17198346281058777</v>
      </c>
      <c r="EH39" s="68">
        <f t="shared" si="273"/>
        <v>0.16936442530585802</v>
      </c>
      <c r="EI39" s="68">
        <f t="shared" si="274"/>
        <v>0.16936442530585802</v>
      </c>
      <c r="EJ39" s="68">
        <f t="shared" si="275"/>
        <v>0.16936442530585802</v>
      </c>
      <c r="EK39" s="68">
        <f t="shared" si="276"/>
        <v>0.16674538780112824</v>
      </c>
      <c r="EL39" s="68">
        <f t="shared" si="277"/>
        <v>0.16674538780112824</v>
      </c>
      <c r="EM39" s="68">
        <f t="shared" si="278"/>
        <v>0.16674538780112824</v>
      </c>
      <c r="EN39" s="68">
        <f t="shared" si="279"/>
        <v>0.16150731279166874</v>
      </c>
      <c r="EO39" s="68">
        <f t="shared" si="280"/>
        <v>0.16150731279166874</v>
      </c>
      <c r="EP39" s="68">
        <f t="shared" si="281"/>
        <v>0.16150731279166874</v>
      </c>
      <c r="EQ39" s="68">
        <f t="shared" si="282"/>
        <v>2.0088017661277284</v>
      </c>
      <c r="ER39" s="67"/>
      <c r="ES39" s="68">
        <f t="shared" si="283"/>
        <v>9.4941487476000008E-2</v>
      </c>
      <c r="ET39" s="68">
        <f t="shared" si="284"/>
        <v>9.4941487476000008E-2</v>
      </c>
      <c r="EU39" s="68">
        <f t="shared" si="285"/>
        <v>9.4941487476000008E-2</v>
      </c>
      <c r="EV39" s="68">
        <f t="shared" si="286"/>
        <v>9.3992072601240012E-2</v>
      </c>
      <c r="EW39" s="68">
        <f t="shared" si="287"/>
        <v>9.3992072601240012E-2</v>
      </c>
      <c r="EX39" s="68">
        <f t="shared" si="288"/>
        <v>9.3992072601240012E-2</v>
      </c>
      <c r="EY39" s="68">
        <f t="shared" si="289"/>
        <v>9.3042657726480002E-2</v>
      </c>
      <c r="EZ39" s="68">
        <f t="shared" si="290"/>
        <v>9.3042657726480002E-2</v>
      </c>
      <c r="FA39" s="68">
        <f t="shared" si="291"/>
        <v>9.3042657726480002E-2</v>
      </c>
      <c r="FB39" s="68">
        <f t="shared" si="292"/>
        <v>9.2093242851720006E-2</v>
      </c>
      <c r="FC39" s="68">
        <f t="shared" si="293"/>
        <v>9.2093242851720006E-2</v>
      </c>
      <c r="FD39" s="68">
        <f t="shared" si="294"/>
        <v>9.2093242851720006E-2</v>
      </c>
      <c r="FE39" s="68">
        <f t="shared" si="295"/>
        <v>1.1222083819663202</v>
      </c>
      <c r="FF39" s="69">
        <f t="shared" si="296"/>
        <v>0.55864565677356404</v>
      </c>
      <c r="FG39" s="70"/>
      <c r="FH39" s="68">
        <f t="shared" si="297"/>
        <v>0</v>
      </c>
      <c r="FI39" s="68">
        <f t="shared" si="298"/>
        <v>0</v>
      </c>
      <c r="FJ39" s="68">
        <f t="shared" si="299"/>
        <v>0</v>
      </c>
      <c r="FK39" s="68">
        <f t="shared" si="300"/>
        <v>0</v>
      </c>
      <c r="FL39" s="68">
        <f t="shared" si="301"/>
        <v>0</v>
      </c>
      <c r="FM39" s="68">
        <f t="shared" si="302"/>
        <v>0</v>
      </c>
      <c r="FN39" s="68">
        <f t="shared" si="303"/>
        <v>0</v>
      </c>
      <c r="FO39" s="68">
        <f t="shared" si="304"/>
        <v>0</v>
      </c>
      <c r="FP39" s="68">
        <f t="shared" si="305"/>
        <v>0</v>
      </c>
      <c r="FQ39" s="68">
        <f t="shared" si="306"/>
        <v>0</v>
      </c>
      <c r="FR39" s="68">
        <f t="shared" si="307"/>
        <v>0</v>
      </c>
      <c r="FS39" s="68">
        <f t="shared" si="308"/>
        <v>0</v>
      </c>
      <c r="FT39" s="68">
        <f t="shared" si="309"/>
        <v>0</v>
      </c>
      <c r="FU39" s="67"/>
      <c r="FV39" s="68">
        <f t="shared" si="310"/>
        <v>0</v>
      </c>
      <c r="FW39" s="68">
        <f t="shared" si="311"/>
        <v>0</v>
      </c>
      <c r="FX39" s="68">
        <f t="shared" si="312"/>
        <v>0</v>
      </c>
      <c r="FY39" s="68">
        <f t="shared" si="313"/>
        <v>0</v>
      </c>
      <c r="FZ39" s="68">
        <f t="shared" si="314"/>
        <v>0</v>
      </c>
      <c r="GA39" s="68">
        <f t="shared" si="315"/>
        <v>0</v>
      </c>
      <c r="GB39" s="68">
        <f t="shared" si="316"/>
        <v>0</v>
      </c>
      <c r="GC39" s="68">
        <f t="shared" si="317"/>
        <v>0</v>
      </c>
      <c r="GD39" s="68">
        <f t="shared" si="318"/>
        <v>0</v>
      </c>
      <c r="GE39" s="68">
        <f t="shared" si="319"/>
        <v>0</v>
      </c>
      <c r="GF39" s="68">
        <f t="shared" si="320"/>
        <v>0</v>
      </c>
      <c r="GG39" s="68">
        <f t="shared" si="321"/>
        <v>0</v>
      </c>
      <c r="GH39" s="68">
        <f t="shared" si="322"/>
        <v>0</v>
      </c>
      <c r="GI39" s="69">
        <f t="shared" si="323"/>
        <v>0</v>
      </c>
      <c r="GJ39" s="67"/>
      <c r="GK39" s="184"/>
    </row>
    <row r="40" spans="1:193" s="71" customFormat="1" ht="12" hidden="1" customHeight="1" outlineLevel="1">
      <c r="A40" s="331">
        <v>35</v>
      </c>
      <c r="B40" s="454" t="s">
        <v>209</v>
      </c>
      <c r="C40" s="455" t="str">
        <f t="shared" si="254"/>
        <v>8AJ725-00408</v>
      </c>
      <c r="D40" s="456" t="s">
        <v>210</v>
      </c>
      <c r="E40" s="456" t="s">
        <v>694</v>
      </c>
      <c r="F40" s="178" t="s">
        <v>140</v>
      </c>
      <c r="G40" s="179" t="s">
        <v>8</v>
      </c>
      <c r="H40" s="179" t="s">
        <v>227</v>
      </c>
      <c r="I40" s="467" t="s">
        <v>122</v>
      </c>
      <c r="J40" s="408"/>
      <c r="K40" s="408"/>
      <c r="L40" s="408"/>
      <c r="M40" s="408"/>
      <c r="N40" s="408"/>
      <c r="O40" s="408"/>
      <c r="P40" s="408"/>
      <c r="Q40" s="408"/>
      <c r="R40" s="408"/>
      <c r="S40" s="437"/>
      <c r="T40" s="437"/>
      <c r="U40" s="437"/>
      <c r="V40" s="357">
        <f t="shared" si="255"/>
        <v>0</v>
      </c>
      <c r="W40" s="65">
        <v>0.6</v>
      </c>
      <c r="X40" s="65"/>
      <c r="Y40" s="332" t="s">
        <v>437</v>
      </c>
      <c r="Z40" s="332"/>
      <c r="AA40" s="332">
        <v>0.2898</v>
      </c>
      <c r="AB40" s="66">
        <v>0.137264707944</v>
      </c>
      <c r="AC40" s="180">
        <f t="shared" si="324"/>
        <v>0.47365323652173913</v>
      </c>
      <c r="AD40" s="181">
        <f t="shared" si="245"/>
        <v>0.28545300000000001</v>
      </c>
      <c r="AE40" s="181">
        <f t="shared" si="245"/>
        <v>0.28545300000000001</v>
      </c>
      <c r="AF40" s="181">
        <f t="shared" si="245"/>
        <v>0.28545300000000001</v>
      </c>
      <c r="AG40" s="181">
        <f t="shared" si="246"/>
        <v>0.28110599999999997</v>
      </c>
      <c r="AH40" s="181">
        <f t="shared" si="246"/>
        <v>0.28110599999999997</v>
      </c>
      <c r="AI40" s="181">
        <f t="shared" si="246"/>
        <v>0.28110599999999997</v>
      </c>
      <c r="AJ40" s="181">
        <f t="shared" si="247"/>
        <v>0.27675899999999998</v>
      </c>
      <c r="AK40" s="181">
        <f t="shared" si="247"/>
        <v>0.27675899999999998</v>
      </c>
      <c r="AL40" s="181">
        <f t="shared" si="247"/>
        <v>0.27675899999999998</v>
      </c>
      <c r="AM40" s="181">
        <f t="shared" si="248"/>
        <v>0.268065</v>
      </c>
      <c r="AN40" s="181">
        <f t="shared" si="248"/>
        <v>0.268065</v>
      </c>
      <c r="AO40" s="181">
        <f t="shared" si="248"/>
        <v>0.268065</v>
      </c>
      <c r="AP40" s="182"/>
      <c r="AQ40" s="480">
        <v>0.98499999999999999</v>
      </c>
      <c r="AR40" s="480">
        <v>0.97</v>
      </c>
      <c r="AS40" s="480">
        <v>0.95499999999999996</v>
      </c>
      <c r="AT40" s="480">
        <v>0.92500000000000004</v>
      </c>
      <c r="AU40" s="184"/>
      <c r="AV40" s="181">
        <f t="shared" si="325"/>
        <v>0.137264707944</v>
      </c>
      <c r="AW40" s="181">
        <f t="shared" si="249"/>
        <v>0.137264707944</v>
      </c>
      <c r="AX40" s="181">
        <f t="shared" si="249"/>
        <v>0.137264707944</v>
      </c>
      <c r="AY40" s="181">
        <f t="shared" si="250"/>
        <v>0.13589206086455999</v>
      </c>
      <c r="AZ40" s="181">
        <f t="shared" si="250"/>
        <v>0.13589206086455999</v>
      </c>
      <c r="BA40" s="181">
        <f t="shared" si="250"/>
        <v>0.13589206086455999</v>
      </c>
      <c r="BB40" s="181">
        <f t="shared" si="251"/>
        <v>0.13451941378512</v>
      </c>
      <c r="BC40" s="181">
        <f t="shared" si="251"/>
        <v>0.13451941378512</v>
      </c>
      <c r="BD40" s="181">
        <f t="shared" si="251"/>
        <v>0.13451941378512</v>
      </c>
      <c r="BE40" s="181">
        <f t="shared" si="252"/>
        <v>0.13314676670567999</v>
      </c>
      <c r="BF40" s="181">
        <f t="shared" si="252"/>
        <v>0.13314676670567999</v>
      </c>
      <c r="BG40" s="181">
        <f t="shared" si="252"/>
        <v>0.13314676670567999</v>
      </c>
      <c r="BH40" s="183"/>
      <c r="BI40" s="185">
        <v>1</v>
      </c>
      <c r="BJ40" s="185">
        <v>0.99</v>
      </c>
      <c r="BK40" s="185">
        <v>0.98</v>
      </c>
      <c r="BL40" s="185">
        <v>0.97</v>
      </c>
      <c r="BM40" s="183"/>
      <c r="BN40" s="186">
        <f t="shared" si="326"/>
        <v>0</v>
      </c>
      <c r="BO40" s="189"/>
      <c r="BP40" s="189"/>
      <c r="BQ40" s="189"/>
      <c r="BR40" s="189"/>
      <c r="BS40" s="189"/>
      <c r="BT40" s="189"/>
      <c r="BU40" s="189"/>
      <c r="BV40" s="189"/>
      <c r="BW40" s="189"/>
      <c r="BX40" s="189"/>
      <c r="BY40" s="189"/>
      <c r="BZ40" s="189"/>
      <c r="CA40" s="184"/>
      <c r="CB40" s="189">
        <f t="shared" si="256"/>
        <v>0.6</v>
      </c>
      <c r="CC40" s="189">
        <f t="shared" si="257"/>
        <v>0.6</v>
      </c>
      <c r="CD40" s="189">
        <f t="shared" si="258"/>
        <v>0.6</v>
      </c>
      <c r="CE40" s="189">
        <f t="shared" si="259"/>
        <v>0.6</v>
      </c>
      <c r="CF40" s="189">
        <f t="shared" si="260"/>
        <v>0.6</v>
      </c>
      <c r="CG40" s="189">
        <f t="shared" si="261"/>
        <v>0.6</v>
      </c>
      <c r="CH40" s="189">
        <f t="shared" si="262"/>
        <v>0.6</v>
      </c>
      <c r="CI40" s="189">
        <f t="shared" si="263"/>
        <v>0.6</v>
      </c>
      <c r="CJ40" s="189">
        <f t="shared" si="264"/>
        <v>0.6</v>
      </c>
      <c r="CK40" s="189">
        <f t="shared" si="265"/>
        <v>0.6</v>
      </c>
      <c r="CL40" s="189">
        <f t="shared" si="266"/>
        <v>0.6</v>
      </c>
      <c r="CM40" s="189">
        <f t="shared" si="267"/>
        <v>0.6</v>
      </c>
      <c r="CN40" s="184"/>
      <c r="CO40" s="189"/>
      <c r="CP40" s="189"/>
      <c r="CQ40" s="189"/>
      <c r="CR40" s="189"/>
      <c r="CS40" s="189"/>
      <c r="CT40" s="189"/>
      <c r="CU40" s="189"/>
      <c r="CV40" s="189"/>
      <c r="CW40" s="189"/>
      <c r="CX40" s="189"/>
      <c r="CY40" s="189"/>
      <c r="CZ40" s="189"/>
      <c r="DA40" s="184"/>
      <c r="DB40" s="190">
        <f t="shared" si="327"/>
        <v>0</v>
      </c>
      <c r="DC40" s="190">
        <f t="shared" si="328"/>
        <v>0</v>
      </c>
      <c r="DD40" s="190">
        <f t="shared" si="329"/>
        <v>0</v>
      </c>
      <c r="DE40" s="190">
        <f t="shared" si="330"/>
        <v>0</v>
      </c>
      <c r="DF40" s="190">
        <f t="shared" si="331"/>
        <v>0</v>
      </c>
      <c r="DG40" s="190">
        <f t="shared" si="332"/>
        <v>0</v>
      </c>
      <c r="DH40" s="190">
        <f t="shared" si="333"/>
        <v>0</v>
      </c>
      <c r="DI40" s="190">
        <f t="shared" si="334"/>
        <v>0</v>
      </c>
      <c r="DJ40" s="190">
        <f t="shared" si="335"/>
        <v>0</v>
      </c>
      <c r="DK40" s="190">
        <f t="shared" si="336"/>
        <v>0</v>
      </c>
      <c r="DL40" s="190">
        <f t="shared" si="337"/>
        <v>0</v>
      </c>
      <c r="DM40" s="190">
        <f t="shared" si="338"/>
        <v>0</v>
      </c>
      <c r="DN40" s="190">
        <f t="shared" si="268"/>
        <v>0</v>
      </c>
      <c r="DO40" s="184" t="s">
        <v>579</v>
      </c>
      <c r="DP40" s="190">
        <f t="shared" si="339"/>
        <v>0</v>
      </c>
      <c r="DQ40" s="190">
        <f t="shared" si="340"/>
        <v>0</v>
      </c>
      <c r="DR40" s="190">
        <f t="shared" si="341"/>
        <v>0</v>
      </c>
      <c r="DS40" s="190">
        <f t="shared" si="342"/>
        <v>0</v>
      </c>
      <c r="DT40" s="190">
        <f t="shared" si="343"/>
        <v>0</v>
      </c>
      <c r="DU40" s="190">
        <f t="shared" si="344"/>
        <v>0</v>
      </c>
      <c r="DV40" s="190">
        <f t="shared" si="345"/>
        <v>0</v>
      </c>
      <c r="DW40" s="190">
        <f t="shared" si="346"/>
        <v>0</v>
      </c>
      <c r="DX40" s="190">
        <f t="shared" si="347"/>
        <v>0</v>
      </c>
      <c r="DY40" s="190">
        <f t="shared" si="348"/>
        <v>0</v>
      </c>
      <c r="DZ40" s="190">
        <f t="shared" si="349"/>
        <v>0</v>
      </c>
      <c r="EA40" s="190">
        <f t="shared" si="350"/>
        <v>0</v>
      </c>
      <c r="EB40" s="190">
        <f t="shared" si="269"/>
        <v>0</v>
      </c>
      <c r="EC40" s="191">
        <f t="shared" si="253"/>
        <v>0</v>
      </c>
      <c r="ED40" s="70"/>
      <c r="EE40" s="68">
        <f t="shared" si="270"/>
        <v>0.1712718</v>
      </c>
      <c r="EF40" s="68">
        <f t="shared" si="271"/>
        <v>0.1712718</v>
      </c>
      <c r="EG40" s="68">
        <f t="shared" si="272"/>
        <v>0.1712718</v>
      </c>
      <c r="EH40" s="68">
        <f t="shared" si="273"/>
        <v>0.16866359999999997</v>
      </c>
      <c r="EI40" s="68">
        <f t="shared" si="274"/>
        <v>0.16866359999999997</v>
      </c>
      <c r="EJ40" s="68">
        <f t="shared" si="275"/>
        <v>0.16866359999999997</v>
      </c>
      <c r="EK40" s="68">
        <f t="shared" si="276"/>
        <v>0.16605539999999999</v>
      </c>
      <c r="EL40" s="68">
        <f t="shared" si="277"/>
        <v>0.16605539999999999</v>
      </c>
      <c r="EM40" s="68">
        <f t="shared" si="278"/>
        <v>0.16605539999999999</v>
      </c>
      <c r="EN40" s="68">
        <f t="shared" si="279"/>
        <v>0.16083899999999998</v>
      </c>
      <c r="EO40" s="68">
        <f t="shared" si="280"/>
        <v>0.16083899999999998</v>
      </c>
      <c r="EP40" s="68">
        <f t="shared" si="281"/>
        <v>0.16083899999999998</v>
      </c>
      <c r="EQ40" s="68">
        <f t="shared" si="282"/>
        <v>2.0004894000000002</v>
      </c>
      <c r="ER40" s="67"/>
      <c r="ES40" s="68">
        <f t="shared" si="283"/>
        <v>8.2358824766399996E-2</v>
      </c>
      <c r="ET40" s="68">
        <f t="shared" si="284"/>
        <v>8.2358824766399996E-2</v>
      </c>
      <c r="EU40" s="68">
        <f t="shared" si="285"/>
        <v>8.2358824766399996E-2</v>
      </c>
      <c r="EV40" s="68">
        <f t="shared" si="286"/>
        <v>8.1535236518735996E-2</v>
      </c>
      <c r="EW40" s="68">
        <f t="shared" si="287"/>
        <v>8.1535236518735996E-2</v>
      </c>
      <c r="EX40" s="68">
        <f t="shared" si="288"/>
        <v>8.1535236518735996E-2</v>
      </c>
      <c r="EY40" s="68">
        <f t="shared" si="289"/>
        <v>8.0711648271071995E-2</v>
      </c>
      <c r="EZ40" s="68">
        <f t="shared" si="290"/>
        <v>8.0711648271071995E-2</v>
      </c>
      <c r="FA40" s="68">
        <f t="shared" si="291"/>
        <v>8.0711648271071995E-2</v>
      </c>
      <c r="FB40" s="68">
        <f t="shared" si="292"/>
        <v>7.9888060023407995E-2</v>
      </c>
      <c r="FC40" s="68">
        <f t="shared" si="293"/>
        <v>7.9888060023407995E-2</v>
      </c>
      <c r="FD40" s="68">
        <f t="shared" si="294"/>
        <v>7.9888060023407995E-2</v>
      </c>
      <c r="FE40" s="68">
        <f t="shared" si="295"/>
        <v>0.97348130873884797</v>
      </c>
      <c r="FF40" s="69">
        <f t="shared" si="296"/>
        <v>0.48662157806927037</v>
      </c>
      <c r="FG40" s="70"/>
      <c r="FH40" s="68">
        <f t="shared" si="297"/>
        <v>0</v>
      </c>
      <c r="FI40" s="68">
        <f t="shared" si="298"/>
        <v>0</v>
      </c>
      <c r="FJ40" s="68">
        <f t="shared" si="299"/>
        <v>0</v>
      </c>
      <c r="FK40" s="68">
        <f t="shared" si="300"/>
        <v>0</v>
      </c>
      <c r="FL40" s="68">
        <f t="shared" si="301"/>
        <v>0</v>
      </c>
      <c r="FM40" s="68">
        <f t="shared" si="302"/>
        <v>0</v>
      </c>
      <c r="FN40" s="68">
        <f t="shared" si="303"/>
        <v>0</v>
      </c>
      <c r="FO40" s="68">
        <f t="shared" si="304"/>
        <v>0</v>
      </c>
      <c r="FP40" s="68">
        <f t="shared" si="305"/>
        <v>0</v>
      </c>
      <c r="FQ40" s="68">
        <f t="shared" si="306"/>
        <v>0</v>
      </c>
      <c r="FR40" s="68">
        <f t="shared" si="307"/>
        <v>0</v>
      </c>
      <c r="FS40" s="68">
        <f t="shared" si="308"/>
        <v>0</v>
      </c>
      <c r="FT40" s="68">
        <f t="shared" si="309"/>
        <v>0</v>
      </c>
      <c r="FU40" s="67"/>
      <c r="FV40" s="68">
        <f t="shared" si="310"/>
        <v>0</v>
      </c>
      <c r="FW40" s="68">
        <f t="shared" si="311"/>
        <v>0</v>
      </c>
      <c r="FX40" s="68">
        <f t="shared" si="312"/>
        <v>0</v>
      </c>
      <c r="FY40" s="68">
        <f t="shared" si="313"/>
        <v>0</v>
      </c>
      <c r="FZ40" s="68">
        <f t="shared" si="314"/>
        <v>0</v>
      </c>
      <c r="GA40" s="68">
        <f t="shared" si="315"/>
        <v>0</v>
      </c>
      <c r="GB40" s="68">
        <f t="shared" si="316"/>
        <v>0</v>
      </c>
      <c r="GC40" s="68">
        <f t="shared" si="317"/>
        <v>0</v>
      </c>
      <c r="GD40" s="68">
        <f t="shared" si="318"/>
        <v>0</v>
      </c>
      <c r="GE40" s="68">
        <f t="shared" si="319"/>
        <v>0</v>
      </c>
      <c r="GF40" s="68">
        <f t="shared" si="320"/>
        <v>0</v>
      </c>
      <c r="GG40" s="68">
        <f t="shared" si="321"/>
        <v>0</v>
      </c>
      <c r="GH40" s="68">
        <f t="shared" si="322"/>
        <v>0</v>
      </c>
      <c r="GI40" s="69">
        <f t="shared" si="323"/>
        <v>0</v>
      </c>
      <c r="GJ40" s="67"/>
      <c r="GK40" s="184"/>
    </row>
    <row r="41" spans="1:193" s="71" customFormat="1" ht="12" hidden="1" customHeight="1" outlineLevel="1">
      <c r="A41" s="331">
        <v>36</v>
      </c>
      <c r="B41" s="454" t="s">
        <v>232</v>
      </c>
      <c r="C41" s="455" t="str">
        <f t="shared" si="254"/>
        <v>8AJ946-09907</v>
      </c>
      <c r="D41" s="456" t="s">
        <v>233</v>
      </c>
      <c r="E41" s="456" t="s">
        <v>694</v>
      </c>
      <c r="F41" s="178" t="s">
        <v>214</v>
      </c>
      <c r="G41" s="179" t="s">
        <v>8</v>
      </c>
      <c r="H41" s="179" t="s">
        <v>227</v>
      </c>
      <c r="I41" s="467" t="s">
        <v>122</v>
      </c>
      <c r="J41" s="408">
        <v>0</v>
      </c>
      <c r="K41" s="408">
        <v>0</v>
      </c>
      <c r="L41" s="408">
        <v>0</v>
      </c>
      <c r="M41" s="408">
        <v>0</v>
      </c>
      <c r="N41" s="408">
        <v>0</v>
      </c>
      <c r="O41" s="408">
        <v>0</v>
      </c>
      <c r="P41" s="408">
        <v>0</v>
      </c>
      <c r="Q41" s="408">
        <v>0</v>
      </c>
      <c r="R41" s="408">
        <v>0</v>
      </c>
      <c r="S41" s="408">
        <v>0</v>
      </c>
      <c r="T41" s="408">
        <v>0</v>
      </c>
      <c r="U41" s="408">
        <v>0</v>
      </c>
      <c r="V41" s="357">
        <f t="shared" si="255"/>
        <v>0</v>
      </c>
      <c r="W41" s="65">
        <v>0.3</v>
      </c>
      <c r="X41" s="65"/>
      <c r="Y41" s="332" t="s">
        <v>437</v>
      </c>
      <c r="Z41" s="332"/>
      <c r="AA41" s="332">
        <v>0.52810000000000001</v>
      </c>
      <c r="AB41" s="66">
        <v>0.129583</v>
      </c>
      <c r="AC41" s="180">
        <f t="shared" si="324"/>
        <v>0.24537587578110207</v>
      </c>
      <c r="AD41" s="181">
        <f t="shared" si="245"/>
        <v>0.52017849999999999</v>
      </c>
      <c r="AE41" s="181">
        <f t="shared" si="245"/>
        <v>0.52017849999999999</v>
      </c>
      <c r="AF41" s="181">
        <f t="shared" si="245"/>
        <v>0.52017849999999999</v>
      </c>
      <c r="AG41" s="181">
        <f t="shared" si="246"/>
        <v>0.51225699999999996</v>
      </c>
      <c r="AH41" s="181">
        <f t="shared" si="246"/>
        <v>0.51225699999999996</v>
      </c>
      <c r="AI41" s="181">
        <f t="shared" si="246"/>
        <v>0.51225699999999996</v>
      </c>
      <c r="AJ41" s="181">
        <f t="shared" si="247"/>
        <v>0.50433550000000005</v>
      </c>
      <c r="AK41" s="181">
        <f t="shared" si="247"/>
        <v>0.50433550000000005</v>
      </c>
      <c r="AL41" s="181">
        <f t="shared" si="247"/>
        <v>0.50433550000000005</v>
      </c>
      <c r="AM41" s="181">
        <f t="shared" si="248"/>
        <v>0.48849250000000005</v>
      </c>
      <c r="AN41" s="181">
        <f t="shared" si="248"/>
        <v>0.48849250000000005</v>
      </c>
      <c r="AO41" s="181">
        <f t="shared" si="248"/>
        <v>0.48849250000000005</v>
      </c>
      <c r="AP41" s="182"/>
      <c r="AQ41" s="480">
        <v>0.98499999999999999</v>
      </c>
      <c r="AR41" s="480">
        <v>0.97</v>
      </c>
      <c r="AS41" s="480">
        <v>0.95499999999999996</v>
      </c>
      <c r="AT41" s="480">
        <v>0.92500000000000004</v>
      </c>
      <c r="AU41" s="184"/>
      <c r="AV41" s="181">
        <f t="shared" si="325"/>
        <v>0.129583</v>
      </c>
      <c r="AW41" s="181">
        <f t="shared" si="249"/>
        <v>0.129583</v>
      </c>
      <c r="AX41" s="181">
        <f t="shared" si="249"/>
        <v>0.129583</v>
      </c>
      <c r="AY41" s="181">
        <f t="shared" si="250"/>
        <v>0.12828717000000001</v>
      </c>
      <c r="AZ41" s="181">
        <f t="shared" si="250"/>
        <v>0.12828717000000001</v>
      </c>
      <c r="BA41" s="181">
        <f t="shared" si="250"/>
        <v>0.12828717000000001</v>
      </c>
      <c r="BB41" s="181">
        <f t="shared" si="251"/>
        <v>0.12699134000000001</v>
      </c>
      <c r="BC41" s="181">
        <f t="shared" si="251"/>
        <v>0.12699134000000001</v>
      </c>
      <c r="BD41" s="181">
        <f t="shared" si="251"/>
        <v>0.12699134000000001</v>
      </c>
      <c r="BE41" s="181">
        <f t="shared" si="252"/>
        <v>0.12569551000000001</v>
      </c>
      <c r="BF41" s="181">
        <f t="shared" si="252"/>
        <v>0.12569551000000001</v>
      </c>
      <c r="BG41" s="181">
        <f t="shared" si="252"/>
        <v>0.12569551000000001</v>
      </c>
      <c r="BH41" s="183"/>
      <c r="BI41" s="185">
        <v>1</v>
      </c>
      <c r="BJ41" s="185">
        <v>0.99</v>
      </c>
      <c r="BK41" s="185">
        <v>0.98</v>
      </c>
      <c r="BL41" s="185">
        <v>0.97</v>
      </c>
      <c r="BM41" s="183"/>
      <c r="BN41" s="186">
        <f t="shared" si="326"/>
        <v>0</v>
      </c>
      <c r="BO41" s="189"/>
      <c r="BP41" s="189"/>
      <c r="BQ41" s="189"/>
      <c r="BR41" s="189"/>
      <c r="BS41" s="189"/>
      <c r="BT41" s="189"/>
      <c r="BU41" s="189"/>
      <c r="BV41" s="189"/>
      <c r="BW41" s="189"/>
      <c r="BX41" s="189"/>
      <c r="BY41" s="189"/>
      <c r="BZ41" s="189"/>
      <c r="CA41" s="184"/>
      <c r="CB41" s="189">
        <f t="shared" si="256"/>
        <v>0.3</v>
      </c>
      <c r="CC41" s="189">
        <f t="shared" si="257"/>
        <v>0.3</v>
      </c>
      <c r="CD41" s="189">
        <f t="shared" si="258"/>
        <v>0.3</v>
      </c>
      <c r="CE41" s="189">
        <f t="shared" si="259"/>
        <v>0.3</v>
      </c>
      <c r="CF41" s="189">
        <f t="shared" si="260"/>
        <v>0.3</v>
      </c>
      <c r="CG41" s="189">
        <f t="shared" si="261"/>
        <v>0.3</v>
      </c>
      <c r="CH41" s="189">
        <f t="shared" si="262"/>
        <v>0.3</v>
      </c>
      <c r="CI41" s="189">
        <f t="shared" si="263"/>
        <v>0.3</v>
      </c>
      <c r="CJ41" s="189">
        <f t="shared" si="264"/>
        <v>0.3</v>
      </c>
      <c r="CK41" s="189">
        <f t="shared" si="265"/>
        <v>0.3</v>
      </c>
      <c r="CL41" s="189">
        <f t="shared" si="266"/>
        <v>0.3</v>
      </c>
      <c r="CM41" s="189">
        <f t="shared" si="267"/>
        <v>0.3</v>
      </c>
      <c r="CN41" s="184"/>
      <c r="CO41" s="189"/>
      <c r="CP41" s="189"/>
      <c r="CQ41" s="189"/>
      <c r="CR41" s="189"/>
      <c r="CS41" s="189"/>
      <c r="CT41" s="189"/>
      <c r="CU41" s="189"/>
      <c r="CV41" s="189"/>
      <c r="CW41" s="189"/>
      <c r="CX41" s="189"/>
      <c r="CY41" s="189"/>
      <c r="CZ41" s="189"/>
      <c r="DA41" s="184"/>
      <c r="DB41" s="190">
        <f t="shared" si="327"/>
        <v>0</v>
      </c>
      <c r="DC41" s="190">
        <f t="shared" si="328"/>
        <v>0</v>
      </c>
      <c r="DD41" s="190">
        <f t="shared" si="329"/>
        <v>0</v>
      </c>
      <c r="DE41" s="190">
        <f t="shared" si="330"/>
        <v>0</v>
      </c>
      <c r="DF41" s="190">
        <f t="shared" si="331"/>
        <v>0</v>
      </c>
      <c r="DG41" s="190">
        <f t="shared" si="332"/>
        <v>0</v>
      </c>
      <c r="DH41" s="190">
        <f t="shared" si="333"/>
        <v>0</v>
      </c>
      <c r="DI41" s="190">
        <f t="shared" si="334"/>
        <v>0</v>
      </c>
      <c r="DJ41" s="190">
        <f t="shared" si="335"/>
        <v>0</v>
      </c>
      <c r="DK41" s="190">
        <f t="shared" si="336"/>
        <v>0</v>
      </c>
      <c r="DL41" s="190">
        <f t="shared" si="337"/>
        <v>0</v>
      </c>
      <c r="DM41" s="190">
        <f t="shared" si="338"/>
        <v>0</v>
      </c>
      <c r="DN41" s="190">
        <f t="shared" si="268"/>
        <v>0</v>
      </c>
      <c r="DO41" s="184" t="s">
        <v>579</v>
      </c>
      <c r="DP41" s="190">
        <f t="shared" si="339"/>
        <v>0</v>
      </c>
      <c r="DQ41" s="190">
        <f t="shared" si="340"/>
        <v>0</v>
      </c>
      <c r="DR41" s="190">
        <f t="shared" si="341"/>
        <v>0</v>
      </c>
      <c r="DS41" s="190">
        <f t="shared" si="342"/>
        <v>0</v>
      </c>
      <c r="DT41" s="190">
        <f t="shared" si="343"/>
        <v>0</v>
      </c>
      <c r="DU41" s="190">
        <f t="shared" si="344"/>
        <v>0</v>
      </c>
      <c r="DV41" s="190">
        <f t="shared" si="345"/>
        <v>0</v>
      </c>
      <c r="DW41" s="190">
        <f t="shared" si="346"/>
        <v>0</v>
      </c>
      <c r="DX41" s="190">
        <f t="shared" si="347"/>
        <v>0</v>
      </c>
      <c r="DY41" s="190">
        <f t="shared" si="348"/>
        <v>0</v>
      </c>
      <c r="DZ41" s="190">
        <f t="shared" si="349"/>
        <v>0</v>
      </c>
      <c r="EA41" s="190">
        <f t="shared" si="350"/>
        <v>0</v>
      </c>
      <c r="EB41" s="190">
        <f t="shared" si="269"/>
        <v>0</v>
      </c>
      <c r="EC41" s="191">
        <f t="shared" si="253"/>
        <v>0</v>
      </c>
      <c r="ED41" s="70"/>
      <c r="EE41" s="68">
        <f t="shared" si="270"/>
        <v>0.15605354999999999</v>
      </c>
      <c r="EF41" s="68">
        <f t="shared" si="271"/>
        <v>0.15605354999999999</v>
      </c>
      <c r="EG41" s="68">
        <f t="shared" si="272"/>
        <v>0.15605354999999999</v>
      </c>
      <c r="EH41" s="68">
        <f t="shared" si="273"/>
        <v>0.15367709999999998</v>
      </c>
      <c r="EI41" s="68">
        <f t="shared" si="274"/>
        <v>0.15367709999999998</v>
      </c>
      <c r="EJ41" s="68">
        <f t="shared" si="275"/>
        <v>0.15367709999999998</v>
      </c>
      <c r="EK41" s="68">
        <f t="shared" si="276"/>
        <v>0.15130065000000001</v>
      </c>
      <c r="EL41" s="68">
        <f t="shared" si="277"/>
        <v>0.15130065000000001</v>
      </c>
      <c r="EM41" s="68">
        <f t="shared" si="278"/>
        <v>0.15130065000000001</v>
      </c>
      <c r="EN41" s="68">
        <f t="shared" si="279"/>
        <v>0.14654775</v>
      </c>
      <c r="EO41" s="68">
        <f t="shared" si="280"/>
        <v>0.14654775</v>
      </c>
      <c r="EP41" s="68">
        <f t="shared" si="281"/>
        <v>0.14654775</v>
      </c>
      <c r="EQ41" s="68">
        <f t="shared" si="282"/>
        <v>1.8227371500000003</v>
      </c>
      <c r="ER41" s="67"/>
      <c r="ES41" s="68">
        <f t="shared" si="283"/>
        <v>3.8874899999999997E-2</v>
      </c>
      <c r="ET41" s="68">
        <f t="shared" si="284"/>
        <v>3.8874899999999997E-2</v>
      </c>
      <c r="EU41" s="68">
        <f t="shared" si="285"/>
        <v>3.8874899999999997E-2</v>
      </c>
      <c r="EV41" s="68">
        <f t="shared" si="286"/>
        <v>3.8486151000000003E-2</v>
      </c>
      <c r="EW41" s="68">
        <f t="shared" si="287"/>
        <v>3.8486151000000003E-2</v>
      </c>
      <c r="EX41" s="68">
        <f t="shared" si="288"/>
        <v>3.8486151000000003E-2</v>
      </c>
      <c r="EY41" s="68">
        <f t="shared" si="289"/>
        <v>3.8097402000000002E-2</v>
      </c>
      <c r="EZ41" s="68">
        <f t="shared" si="290"/>
        <v>3.8097402000000002E-2</v>
      </c>
      <c r="FA41" s="68">
        <f t="shared" si="291"/>
        <v>3.8097402000000002E-2</v>
      </c>
      <c r="FB41" s="68">
        <f t="shared" si="292"/>
        <v>3.7708653000000002E-2</v>
      </c>
      <c r="FC41" s="68">
        <f t="shared" si="293"/>
        <v>3.7708653000000002E-2</v>
      </c>
      <c r="FD41" s="68">
        <f t="shared" si="294"/>
        <v>3.7708653000000002E-2</v>
      </c>
      <c r="FE41" s="68">
        <f t="shared" si="295"/>
        <v>0.45950131799999994</v>
      </c>
      <c r="FF41" s="69">
        <f t="shared" si="296"/>
        <v>0.25209412009844639</v>
      </c>
      <c r="FG41" s="70"/>
      <c r="FH41" s="68">
        <f t="shared" si="297"/>
        <v>0</v>
      </c>
      <c r="FI41" s="68">
        <f t="shared" si="298"/>
        <v>0</v>
      </c>
      <c r="FJ41" s="68">
        <f t="shared" si="299"/>
        <v>0</v>
      </c>
      <c r="FK41" s="68">
        <f t="shared" si="300"/>
        <v>0</v>
      </c>
      <c r="FL41" s="68">
        <f t="shared" si="301"/>
        <v>0</v>
      </c>
      <c r="FM41" s="68">
        <f t="shared" si="302"/>
        <v>0</v>
      </c>
      <c r="FN41" s="68">
        <f t="shared" si="303"/>
        <v>0</v>
      </c>
      <c r="FO41" s="68">
        <f t="shared" si="304"/>
        <v>0</v>
      </c>
      <c r="FP41" s="68">
        <f t="shared" si="305"/>
        <v>0</v>
      </c>
      <c r="FQ41" s="68">
        <f t="shared" si="306"/>
        <v>0</v>
      </c>
      <c r="FR41" s="68">
        <f t="shared" si="307"/>
        <v>0</v>
      </c>
      <c r="FS41" s="68">
        <f t="shared" si="308"/>
        <v>0</v>
      </c>
      <c r="FT41" s="68">
        <f t="shared" si="309"/>
        <v>0</v>
      </c>
      <c r="FU41" s="67"/>
      <c r="FV41" s="68">
        <f t="shared" si="310"/>
        <v>0</v>
      </c>
      <c r="FW41" s="68">
        <f t="shared" si="311"/>
        <v>0</v>
      </c>
      <c r="FX41" s="68">
        <f t="shared" si="312"/>
        <v>0</v>
      </c>
      <c r="FY41" s="68">
        <f t="shared" si="313"/>
        <v>0</v>
      </c>
      <c r="FZ41" s="68">
        <f t="shared" si="314"/>
        <v>0</v>
      </c>
      <c r="GA41" s="68">
        <f t="shared" si="315"/>
        <v>0</v>
      </c>
      <c r="GB41" s="68">
        <f t="shared" si="316"/>
        <v>0</v>
      </c>
      <c r="GC41" s="68">
        <f t="shared" si="317"/>
        <v>0</v>
      </c>
      <c r="GD41" s="68">
        <f t="shared" si="318"/>
        <v>0</v>
      </c>
      <c r="GE41" s="68">
        <f t="shared" si="319"/>
        <v>0</v>
      </c>
      <c r="GF41" s="68">
        <f t="shared" si="320"/>
        <v>0</v>
      </c>
      <c r="GG41" s="68">
        <f t="shared" si="321"/>
        <v>0</v>
      </c>
      <c r="GH41" s="68">
        <f t="shared" si="322"/>
        <v>0</v>
      </c>
      <c r="GI41" s="69">
        <f t="shared" si="323"/>
        <v>0</v>
      </c>
      <c r="GJ41" s="67"/>
      <c r="GK41" s="184"/>
    </row>
    <row r="42" spans="1:193" s="71" customFormat="1" ht="12" hidden="1" customHeight="1" outlineLevel="1">
      <c r="A42" s="331">
        <v>37</v>
      </c>
      <c r="B42" s="454" t="s">
        <v>461</v>
      </c>
      <c r="C42" s="455" t="s">
        <v>163</v>
      </c>
      <c r="D42" s="454" t="s">
        <v>461</v>
      </c>
      <c r="E42" s="456" t="s">
        <v>696</v>
      </c>
      <c r="F42" s="178" t="s">
        <v>583</v>
      </c>
      <c r="G42" s="178" t="s">
        <v>163</v>
      </c>
      <c r="H42" s="179" t="s">
        <v>390</v>
      </c>
      <c r="I42" s="467" t="s">
        <v>122</v>
      </c>
      <c r="J42" s="408"/>
      <c r="K42" s="408"/>
      <c r="L42" s="408"/>
      <c r="M42" s="408"/>
      <c r="N42" s="408"/>
      <c r="O42" s="408"/>
      <c r="P42" s="439"/>
      <c r="Q42" s="439"/>
      <c r="R42" s="439"/>
      <c r="S42" s="439"/>
      <c r="T42" s="439"/>
      <c r="U42" s="439"/>
      <c r="V42" s="357">
        <f t="shared" si="255"/>
        <v>0</v>
      </c>
      <c r="W42" s="65">
        <v>1</v>
      </c>
      <c r="X42" s="65"/>
      <c r="Y42" s="332" t="s">
        <v>437</v>
      </c>
      <c r="Z42" s="332"/>
      <c r="AA42" s="332">
        <v>3.823866666666667</v>
      </c>
      <c r="AB42" s="66">
        <v>3.6100927999999999</v>
      </c>
      <c r="AC42" s="180">
        <f t="shared" si="324"/>
        <v>0.94409484291641954</v>
      </c>
      <c r="AD42" s="181">
        <f t="shared" si="245"/>
        <v>3.7856280000000004</v>
      </c>
      <c r="AE42" s="181">
        <f t="shared" si="245"/>
        <v>3.7856280000000004</v>
      </c>
      <c r="AF42" s="181">
        <f t="shared" si="245"/>
        <v>3.7856280000000004</v>
      </c>
      <c r="AG42" s="181">
        <f t="shared" si="246"/>
        <v>3.7473893333333335</v>
      </c>
      <c r="AH42" s="181">
        <f t="shared" si="246"/>
        <v>3.7473893333333335</v>
      </c>
      <c r="AI42" s="181">
        <f t="shared" si="246"/>
        <v>3.7473893333333335</v>
      </c>
      <c r="AJ42" s="181">
        <f t="shared" si="247"/>
        <v>3.670912</v>
      </c>
      <c r="AK42" s="181">
        <f t="shared" si="247"/>
        <v>3.670912</v>
      </c>
      <c r="AL42" s="181">
        <f t="shared" si="247"/>
        <v>3.670912</v>
      </c>
      <c r="AM42" s="181">
        <f t="shared" si="248"/>
        <v>3.5944346666666669</v>
      </c>
      <c r="AN42" s="181">
        <f t="shared" si="248"/>
        <v>3.5944346666666669</v>
      </c>
      <c r="AO42" s="181">
        <f t="shared" si="248"/>
        <v>3.5944346666666669</v>
      </c>
      <c r="AP42" s="182"/>
      <c r="AQ42" s="183">
        <v>0.99</v>
      </c>
      <c r="AR42" s="183">
        <v>0.98</v>
      </c>
      <c r="AS42" s="183">
        <v>0.96</v>
      </c>
      <c r="AT42" s="183">
        <v>0.94</v>
      </c>
      <c r="AU42" s="184"/>
      <c r="AV42" s="181">
        <f t="shared" si="325"/>
        <v>3.6100927999999999</v>
      </c>
      <c r="AW42" s="181">
        <f t="shared" si="249"/>
        <v>3.6100927999999999</v>
      </c>
      <c r="AX42" s="181">
        <f t="shared" si="249"/>
        <v>3.6100927999999999</v>
      </c>
      <c r="AY42" s="181">
        <f t="shared" si="250"/>
        <v>3.5739918719999997</v>
      </c>
      <c r="AZ42" s="181">
        <f t="shared" si="250"/>
        <v>3.5739918719999997</v>
      </c>
      <c r="BA42" s="181">
        <f t="shared" si="250"/>
        <v>3.5739918719999997</v>
      </c>
      <c r="BB42" s="181">
        <f t="shared" si="251"/>
        <v>3.5378909439999999</v>
      </c>
      <c r="BC42" s="181">
        <f t="shared" si="251"/>
        <v>3.5378909439999999</v>
      </c>
      <c r="BD42" s="181">
        <f t="shared" si="251"/>
        <v>3.5378909439999999</v>
      </c>
      <c r="BE42" s="181">
        <f t="shared" si="252"/>
        <v>3.5017900159999997</v>
      </c>
      <c r="BF42" s="181">
        <f t="shared" si="252"/>
        <v>3.5017900159999997</v>
      </c>
      <c r="BG42" s="181">
        <f t="shared" si="252"/>
        <v>3.5017900159999997</v>
      </c>
      <c r="BH42" s="183"/>
      <c r="BI42" s="185">
        <v>1</v>
      </c>
      <c r="BJ42" s="185">
        <v>0.99</v>
      </c>
      <c r="BK42" s="185">
        <v>0.98</v>
      </c>
      <c r="BL42" s="185">
        <v>0.97</v>
      </c>
      <c r="BM42" s="183"/>
      <c r="BN42" s="186">
        <f t="shared" si="326"/>
        <v>0</v>
      </c>
      <c r="BO42" s="187"/>
      <c r="BP42" s="187"/>
      <c r="BQ42" s="188"/>
      <c r="BR42" s="188"/>
      <c r="BS42" s="188"/>
      <c r="BT42" s="188"/>
      <c r="BU42" s="188"/>
      <c r="BV42" s="188"/>
      <c r="BW42" s="188"/>
      <c r="BX42" s="188"/>
      <c r="BY42" s="188"/>
      <c r="BZ42" s="188"/>
      <c r="CA42" s="184"/>
      <c r="CB42" s="189">
        <f t="shared" si="256"/>
        <v>1</v>
      </c>
      <c r="CC42" s="189">
        <f t="shared" si="257"/>
        <v>1</v>
      </c>
      <c r="CD42" s="189">
        <f t="shared" si="258"/>
        <v>1</v>
      </c>
      <c r="CE42" s="189">
        <f t="shared" si="259"/>
        <v>1</v>
      </c>
      <c r="CF42" s="189">
        <f t="shared" si="260"/>
        <v>1</v>
      </c>
      <c r="CG42" s="189">
        <f t="shared" si="261"/>
        <v>1</v>
      </c>
      <c r="CH42" s="189">
        <f t="shared" si="262"/>
        <v>1</v>
      </c>
      <c r="CI42" s="189">
        <f t="shared" si="263"/>
        <v>1</v>
      </c>
      <c r="CJ42" s="189">
        <f t="shared" si="264"/>
        <v>1</v>
      </c>
      <c r="CK42" s="189">
        <f t="shared" si="265"/>
        <v>1</v>
      </c>
      <c r="CL42" s="189">
        <f t="shared" si="266"/>
        <v>1</v>
      </c>
      <c r="CM42" s="189">
        <f t="shared" si="267"/>
        <v>1</v>
      </c>
      <c r="CN42" s="184"/>
      <c r="CO42" s="189"/>
      <c r="CP42" s="189"/>
      <c r="CQ42" s="189"/>
      <c r="CR42" s="189"/>
      <c r="CS42" s="189"/>
      <c r="CT42" s="189"/>
      <c r="CU42" s="189"/>
      <c r="CV42" s="189"/>
      <c r="CW42" s="189"/>
      <c r="CX42" s="189"/>
      <c r="CY42" s="189"/>
      <c r="CZ42" s="189"/>
      <c r="DA42" s="184"/>
      <c r="DB42" s="190">
        <f t="shared" si="327"/>
        <v>0</v>
      </c>
      <c r="DC42" s="190">
        <f t="shared" si="328"/>
        <v>0</v>
      </c>
      <c r="DD42" s="190">
        <f t="shared" si="329"/>
        <v>0</v>
      </c>
      <c r="DE42" s="190">
        <f t="shared" si="330"/>
        <v>0</v>
      </c>
      <c r="DF42" s="190">
        <f t="shared" si="331"/>
        <v>0</v>
      </c>
      <c r="DG42" s="190">
        <f t="shared" si="332"/>
        <v>0</v>
      </c>
      <c r="DH42" s="190">
        <f t="shared" si="333"/>
        <v>0</v>
      </c>
      <c r="DI42" s="190">
        <f t="shared" si="334"/>
        <v>0</v>
      </c>
      <c r="DJ42" s="190">
        <f t="shared" si="335"/>
        <v>0</v>
      </c>
      <c r="DK42" s="190">
        <f t="shared" si="336"/>
        <v>0</v>
      </c>
      <c r="DL42" s="190">
        <f t="shared" si="337"/>
        <v>0</v>
      </c>
      <c r="DM42" s="190">
        <f t="shared" si="338"/>
        <v>0</v>
      </c>
      <c r="DN42" s="190">
        <f t="shared" si="268"/>
        <v>0</v>
      </c>
      <c r="DO42" s="184" t="s">
        <v>579</v>
      </c>
      <c r="DP42" s="190">
        <f t="shared" si="339"/>
        <v>0</v>
      </c>
      <c r="DQ42" s="190">
        <f t="shared" si="340"/>
        <v>0</v>
      </c>
      <c r="DR42" s="190">
        <f t="shared" si="341"/>
        <v>0</v>
      </c>
      <c r="DS42" s="190">
        <f t="shared" si="342"/>
        <v>0</v>
      </c>
      <c r="DT42" s="190">
        <f t="shared" si="343"/>
        <v>0</v>
      </c>
      <c r="DU42" s="190">
        <f t="shared" si="344"/>
        <v>0</v>
      </c>
      <c r="DV42" s="190">
        <f t="shared" si="345"/>
        <v>0</v>
      </c>
      <c r="DW42" s="190">
        <f t="shared" si="346"/>
        <v>0</v>
      </c>
      <c r="DX42" s="190">
        <f t="shared" si="347"/>
        <v>0</v>
      </c>
      <c r="DY42" s="190">
        <f t="shared" si="348"/>
        <v>0</v>
      </c>
      <c r="DZ42" s="190">
        <f t="shared" si="349"/>
        <v>0</v>
      </c>
      <c r="EA42" s="190">
        <f t="shared" si="350"/>
        <v>0</v>
      </c>
      <c r="EB42" s="190">
        <f t="shared" si="269"/>
        <v>0</v>
      </c>
      <c r="EC42" s="191">
        <f t="shared" si="253"/>
        <v>0</v>
      </c>
      <c r="ED42" s="70"/>
      <c r="EE42" s="68">
        <f t="shared" si="270"/>
        <v>3.7856280000000004</v>
      </c>
      <c r="EF42" s="68">
        <f t="shared" si="271"/>
        <v>3.7856280000000004</v>
      </c>
      <c r="EG42" s="68">
        <f t="shared" si="272"/>
        <v>3.7856280000000004</v>
      </c>
      <c r="EH42" s="68">
        <f t="shared" si="273"/>
        <v>3.7473893333333335</v>
      </c>
      <c r="EI42" s="68">
        <f t="shared" si="274"/>
        <v>3.7473893333333335</v>
      </c>
      <c r="EJ42" s="68">
        <f t="shared" si="275"/>
        <v>3.7473893333333335</v>
      </c>
      <c r="EK42" s="68">
        <f t="shared" si="276"/>
        <v>3.670912</v>
      </c>
      <c r="EL42" s="68">
        <f t="shared" si="277"/>
        <v>3.670912</v>
      </c>
      <c r="EM42" s="68">
        <f t="shared" si="278"/>
        <v>3.670912</v>
      </c>
      <c r="EN42" s="68">
        <f t="shared" si="279"/>
        <v>3.5944346666666669</v>
      </c>
      <c r="EO42" s="68">
        <f t="shared" si="280"/>
        <v>3.5944346666666669</v>
      </c>
      <c r="EP42" s="68">
        <f t="shared" si="281"/>
        <v>3.5944346666666669</v>
      </c>
      <c r="EQ42" s="68">
        <f t="shared" si="282"/>
        <v>44.395091999999998</v>
      </c>
      <c r="ER42" s="67"/>
      <c r="ES42" s="68">
        <f t="shared" si="283"/>
        <v>3.6100927999999999</v>
      </c>
      <c r="ET42" s="68">
        <f t="shared" si="284"/>
        <v>3.6100927999999999</v>
      </c>
      <c r="EU42" s="68">
        <f t="shared" si="285"/>
        <v>3.6100927999999999</v>
      </c>
      <c r="EV42" s="68">
        <f t="shared" si="286"/>
        <v>3.5739918719999997</v>
      </c>
      <c r="EW42" s="68">
        <f t="shared" si="287"/>
        <v>3.5739918719999997</v>
      </c>
      <c r="EX42" s="68">
        <f t="shared" si="288"/>
        <v>3.5739918719999997</v>
      </c>
      <c r="EY42" s="68">
        <f t="shared" si="289"/>
        <v>3.5378909439999999</v>
      </c>
      <c r="EZ42" s="68">
        <f t="shared" si="290"/>
        <v>3.5378909439999999</v>
      </c>
      <c r="FA42" s="68">
        <f t="shared" si="291"/>
        <v>3.5378909439999999</v>
      </c>
      <c r="FB42" s="68">
        <f t="shared" si="292"/>
        <v>3.5017900159999997</v>
      </c>
      <c r="FC42" s="68">
        <f t="shared" si="293"/>
        <v>3.5017900159999997</v>
      </c>
      <c r="FD42" s="68">
        <f t="shared" si="294"/>
        <v>3.5017900159999997</v>
      </c>
      <c r="FE42" s="68">
        <f t="shared" si="295"/>
        <v>42.671296896000001</v>
      </c>
      <c r="FF42" s="69">
        <f t="shared" si="296"/>
        <v>0.96117149382188471</v>
      </c>
      <c r="FG42" s="70"/>
      <c r="FH42" s="68">
        <f t="shared" si="297"/>
        <v>0</v>
      </c>
      <c r="FI42" s="68">
        <f t="shared" si="298"/>
        <v>0</v>
      </c>
      <c r="FJ42" s="68">
        <f t="shared" si="299"/>
        <v>0</v>
      </c>
      <c r="FK42" s="68">
        <f t="shared" si="300"/>
        <v>0</v>
      </c>
      <c r="FL42" s="68">
        <f t="shared" si="301"/>
        <v>0</v>
      </c>
      <c r="FM42" s="68">
        <f t="shared" si="302"/>
        <v>0</v>
      </c>
      <c r="FN42" s="68">
        <f t="shared" si="303"/>
        <v>0</v>
      </c>
      <c r="FO42" s="68">
        <f t="shared" si="304"/>
        <v>0</v>
      </c>
      <c r="FP42" s="68">
        <f t="shared" si="305"/>
        <v>0</v>
      </c>
      <c r="FQ42" s="68">
        <f t="shared" si="306"/>
        <v>0</v>
      </c>
      <c r="FR42" s="68">
        <f t="shared" si="307"/>
        <v>0</v>
      </c>
      <c r="FS42" s="68">
        <f t="shared" si="308"/>
        <v>0</v>
      </c>
      <c r="FT42" s="68">
        <f t="shared" si="309"/>
        <v>0</v>
      </c>
      <c r="FU42" s="67"/>
      <c r="FV42" s="68">
        <f t="shared" si="310"/>
        <v>0</v>
      </c>
      <c r="FW42" s="68">
        <f t="shared" si="311"/>
        <v>0</v>
      </c>
      <c r="FX42" s="68">
        <f t="shared" si="312"/>
        <v>0</v>
      </c>
      <c r="FY42" s="68">
        <f t="shared" si="313"/>
        <v>0</v>
      </c>
      <c r="FZ42" s="68">
        <f t="shared" si="314"/>
        <v>0</v>
      </c>
      <c r="GA42" s="68">
        <f t="shared" si="315"/>
        <v>0</v>
      </c>
      <c r="GB42" s="68">
        <f t="shared" si="316"/>
        <v>0</v>
      </c>
      <c r="GC42" s="68">
        <f t="shared" si="317"/>
        <v>0</v>
      </c>
      <c r="GD42" s="68">
        <f t="shared" si="318"/>
        <v>0</v>
      </c>
      <c r="GE42" s="68">
        <f t="shared" si="319"/>
        <v>0</v>
      </c>
      <c r="GF42" s="68">
        <f t="shared" si="320"/>
        <v>0</v>
      </c>
      <c r="GG42" s="68">
        <f t="shared" si="321"/>
        <v>0</v>
      </c>
      <c r="GH42" s="68">
        <f t="shared" si="322"/>
        <v>0</v>
      </c>
      <c r="GI42" s="69">
        <f t="shared" si="323"/>
        <v>0</v>
      </c>
      <c r="GJ42" s="67"/>
      <c r="GK42" s="184"/>
    </row>
    <row r="43" spans="1:193" s="71" customFormat="1" ht="12" hidden="1" customHeight="1" outlineLevel="1">
      <c r="A43" s="331">
        <v>38</v>
      </c>
      <c r="B43" s="454" t="s">
        <v>440</v>
      </c>
      <c r="C43" s="455" t="s">
        <v>163</v>
      </c>
      <c r="D43" s="456" t="s">
        <v>165</v>
      </c>
      <c r="E43" s="456"/>
      <c r="F43" s="178" t="s">
        <v>584</v>
      </c>
      <c r="G43" s="179" t="s">
        <v>166</v>
      </c>
      <c r="H43" s="179" t="s">
        <v>167</v>
      </c>
      <c r="I43" s="467" t="s">
        <v>122</v>
      </c>
      <c r="J43" s="408"/>
      <c r="K43" s="439"/>
      <c r="L43" s="439"/>
      <c r="M43" s="439"/>
      <c r="N43" s="439"/>
      <c r="O43" s="439"/>
      <c r="P43" s="438"/>
      <c r="Q43" s="438"/>
      <c r="R43" s="438"/>
      <c r="S43" s="438"/>
      <c r="T43" s="438"/>
      <c r="U43" s="438"/>
      <c r="V43" s="357">
        <f t="shared" ref="V43:V61" si="351">SUM(J43:U43)</f>
        <v>0</v>
      </c>
      <c r="W43" s="65">
        <v>1</v>
      </c>
      <c r="X43" s="65"/>
      <c r="Y43" s="332" t="s">
        <v>437</v>
      </c>
      <c r="Z43" s="332"/>
      <c r="AA43" s="332">
        <v>2</v>
      </c>
      <c r="AB43" s="66">
        <v>1.2</v>
      </c>
      <c r="AC43" s="180">
        <f t="shared" si="324"/>
        <v>0.6</v>
      </c>
      <c r="AD43" s="181">
        <f t="shared" si="245"/>
        <v>1.98</v>
      </c>
      <c r="AE43" s="181">
        <f t="shared" si="245"/>
        <v>1.98</v>
      </c>
      <c r="AF43" s="181">
        <f t="shared" si="245"/>
        <v>1.98</v>
      </c>
      <c r="AG43" s="181">
        <f t="shared" si="246"/>
        <v>1.96</v>
      </c>
      <c r="AH43" s="181">
        <f t="shared" si="246"/>
        <v>1.96</v>
      </c>
      <c r="AI43" s="181">
        <f t="shared" si="246"/>
        <v>1.96</v>
      </c>
      <c r="AJ43" s="181">
        <f t="shared" si="247"/>
        <v>1.92</v>
      </c>
      <c r="AK43" s="181">
        <f t="shared" si="247"/>
        <v>1.92</v>
      </c>
      <c r="AL43" s="181">
        <f t="shared" si="247"/>
        <v>1.92</v>
      </c>
      <c r="AM43" s="181">
        <f t="shared" si="248"/>
        <v>1.88</v>
      </c>
      <c r="AN43" s="181">
        <f t="shared" si="248"/>
        <v>1.88</v>
      </c>
      <c r="AO43" s="181">
        <f t="shared" si="248"/>
        <v>1.88</v>
      </c>
      <c r="AP43" s="182"/>
      <c r="AQ43" s="183">
        <v>0.99</v>
      </c>
      <c r="AR43" s="183">
        <v>0.98</v>
      </c>
      <c r="AS43" s="183">
        <v>0.96</v>
      </c>
      <c r="AT43" s="183">
        <v>0.94</v>
      </c>
      <c r="AU43" s="184"/>
      <c r="AV43" s="181">
        <f t="shared" si="325"/>
        <v>1.2</v>
      </c>
      <c r="AW43" s="181">
        <f t="shared" si="249"/>
        <v>1.2</v>
      </c>
      <c r="AX43" s="181">
        <f t="shared" si="249"/>
        <v>1.2</v>
      </c>
      <c r="AY43" s="181">
        <f t="shared" si="250"/>
        <v>1.1879999999999999</v>
      </c>
      <c r="AZ43" s="181">
        <f t="shared" si="250"/>
        <v>1.1879999999999999</v>
      </c>
      <c r="BA43" s="181">
        <f t="shared" si="250"/>
        <v>1.1879999999999999</v>
      </c>
      <c r="BB43" s="181">
        <f t="shared" si="251"/>
        <v>1.1759999999999999</v>
      </c>
      <c r="BC43" s="181">
        <f t="shared" si="251"/>
        <v>1.1759999999999999</v>
      </c>
      <c r="BD43" s="181">
        <f t="shared" si="251"/>
        <v>1.1759999999999999</v>
      </c>
      <c r="BE43" s="181">
        <f t="shared" si="252"/>
        <v>1.1639999999999999</v>
      </c>
      <c r="BF43" s="181">
        <f t="shared" si="252"/>
        <v>1.1639999999999999</v>
      </c>
      <c r="BG43" s="181">
        <f t="shared" si="252"/>
        <v>1.1639999999999999</v>
      </c>
      <c r="BH43" s="183"/>
      <c r="BI43" s="185">
        <v>1</v>
      </c>
      <c r="BJ43" s="185">
        <v>0.99</v>
      </c>
      <c r="BK43" s="185">
        <v>0.98</v>
      </c>
      <c r="BL43" s="185">
        <v>0.97</v>
      </c>
      <c r="BM43" s="183"/>
      <c r="BN43" s="186">
        <f t="shared" si="326"/>
        <v>0</v>
      </c>
      <c r="BO43" s="187"/>
      <c r="BP43" s="187"/>
      <c r="BQ43" s="188"/>
      <c r="BR43" s="188"/>
      <c r="BS43" s="188"/>
      <c r="BT43" s="188"/>
      <c r="BU43" s="188"/>
      <c r="BV43" s="188"/>
      <c r="BW43" s="188"/>
      <c r="BX43" s="188"/>
      <c r="BY43" s="188"/>
      <c r="BZ43" s="188"/>
      <c r="CA43" s="184"/>
      <c r="CB43" s="189">
        <f t="shared" ref="CB43:CB61" si="352">$W43-BO43</f>
        <v>1</v>
      </c>
      <c r="CC43" s="189">
        <f t="shared" ref="CC43:CC61" si="353">$W43-BP43</f>
        <v>1</v>
      </c>
      <c r="CD43" s="189">
        <f t="shared" ref="CD43:CD61" si="354">$W43-BQ43</f>
        <v>1</v>
      </c>
      <c r="CE43" s="189">
        <f t="shared" ref="CE43:CE61" si="355">$W43-BR43</f>
        <v>1</v>
      </c>
      <c r="CF43" s="189">
        <f t="shared" ref="CF43:CF61" si="356">$W43-BS43</f>
        <v>1</v>
      </c>
      <c r="CG43" s="189">
        <f t="shared" ref="CG43:CG61" si="357">$W43-BT43</f>
        <v>1</v>
      </c>
      <c r="CH43" s="189">
        <f t="shared" ref="CH43:CH61" si="358">$W43-BU43</f>
        <v>1</v>
      </c>
      <c r="CI43" s="189">
        <f t="shared" ref="CI43:CI61" si="359">$W43-BV43</f>
        <v>1</v>
      </c>
      <c r="CJ43" s="189">
        <f t="shared" ref="CJ43:CJ61" si="360">$W43-BW43</f>
        <v>1</v>
      </c>
      <c r="CK43" s="189">
        <f t="shared" ref="CK43:CK61" si="361">$W43-BX43</f>
        <v>1</v>
      </c>
      <c r="CL43" s="189">
        <f t="shared" ref="CL43:CL61" si="362">$W43-BY43</f>
        <v>1</v>
      </c>
      <c r="CM43" s="189">
        <f t="shared" ref="CM43:CM61" si="363">$W43-BZ43</f>
        <v>1</v>
      </c>
      <c r="CN43" s="184"/>
      <c r="CO43" s="189"/>
      <c r="CP43" s="189"/>
      <c r="CQ43" s="189"/>
      <c r="CR43" s="189"/>
      <c r="CS43" s="189"/>
      <c r="CT43" s="189"/>
      <c r="CU43" s="189"/>
      <c r="CV43" s="189"/>
      <c r="CW43" s="189"/>
      <c r="CX43" s="189"/>
      <c r="CY43" s="189"/>
      <c r="CZ43" s="189"/>
      <c r="DA43" s="184"/>
      <c r="DB43" s="190">
        <f t="shared" si="327"/>
        <v>0</v>
      </c>
      <c r="DC43" s="190">
        <f t="shared" si="328"/>
        <v>0</v>
      </c>
      <c r="DD43" s="190">
        <f t="shared" si="329"/>
        <v>0</v>
      </c>
      <c r="DE43" s="190">
        <f t="shared" si="330"/>
        <v>0</v>
      </c>
      <c r="DF43" s="190">
        <f t="shared" si="331"/>
        <v>0</v>
      </c>
      <c r="DG43" s="190">
        <f t="shared" si="332"/>
        <v>0</v>
      </c>
      <c r="DH43" s="190">
        <f t="shared" si="333"/>
        <v>0</v>
      </c>
      <c r="DI43" s="190">
        <f t="shared" si="334"/>
        <v>0</v>
      </c>
      <c r="DJ43" s="190">
        <f t="shared" si="335"/>
        <v>0</v>
      </c>
      <c r="DK43" s="190">
        <f t="shared" si="336"/>
        <v>0</v>
      </c>
      <c r="DL43" s="190">
        <f t="shared" si="337"/>
        <v>0</v>
      </c>
      <c r="DM43" s="190">
        <f t="shared" si="338"/>
        <v>0</v>
      </c>
      <c r="DN43" s="190">
        <f t="shared" ref="DN43:DN61" si="364">SUM(DB43:DM43)</f>
        <v>0</v>
      </c>
      <c r="DO43" s="184" t="s">
        <v>579</v>
      </c>
      <c r="DP43" s="190">
        <f t="shared" si="339"/>
        <v>0</v>
      </c>
      <c r="DQ43" s="190">
        <f t="shared" si="340"/>
        <v>0</v>
      </c>
      <c r="DR43" s="190">
        <f t="shared" si="341"/>
        <v>0</v>
      </c>
      <c r="DS43" s="190">
        <f t="shared" si="342"/>
        <v>0</v>
      </c>
      <c r="DT43" s="190">
        <f t="shared" si="343"/>
        <v>0</v>
      </c>
      <c r="DU43" s="190">
        <f t="shared" si="344"/>
        <v>0</v>
      </c>
      <c r="DV43" s="190">
        <f t="shared" si="345"/>
        <v>0</v>
      </c>
      <c r="DW43" s="190">
        <f t="shared" si="346"/>
        <v>0</v>
      </c>
      <c r="DX43" s="190">
        <f t="shared" si="347"/>
        <v>0</v>
      </c>
      <c r="DY43" s="190">
        <f t="shared" si="348"/>
        <v>0</v>
      </c>
      <c r="DZ43" s="190">
        <f t="shared" si="349"/>
        <v>0</v>
      </c>
      <c r="EA43" s="190">
        <f t="shared" si="350"/>
        <v>0</v>
      </c>
      <c r="EB43" s="190">
        <f t="shared" ref="EB43:EB61" si="365">SUM(DP43:EA43)</f>
        <v>0</v>
      </c>
      <c r="EC43" s="191">
        <f t="shared" ref="EC43:EC61" si="366">IFERROR(EB43/DN43,0)</f>
        <v>0</v>
      </c>
      <c r="ED43" s="70"/>
      <c r="EE43" s="68">
        <f t="shared" ref="EE43:EE61" si="367">AD43*CB43</f>
        <v>1.98</v>
      </c>
      <c r="EF43" s="68">
        <f t="shared" ref="EF43:EF61" si="368">AE43*CC43</f>
        <v>1.98</v>
      </c>
      <c r="EG43" s="68">
        <f t="shared" ref="EG43:EG61" si="369">AF43*CD43</f>
        <v>1.98</v>
      </c>
      <c r="EH43" s="68">
        <f t="shared" ref="EH43:EH61" si="370">AG43*CE43</f>
        <v>1.96</v>
      </c>
      <c r="EI43" s="68">
        <f t="shared" ref="EI43:EI61" si="371">AH43*CF43</f>
        <v>1.96</v>
      </c>
      <c r="EJ43" s="68">
        <f t="shared" ref="EJ43:EJ61" si="372">AI43*CG43</f>
        <v>1.96</v>
      </c>
      <c r="EK43" s="68">
        <f t="shared" ref="EK43:EK61" si="373">AJ43*CH43</f>
        <v>1.92</v>
      </c>
      <c r="EL43" s="68">
        <f t="shared" ref="EL43:EL61" si="374">AK43*CI43</f>
        <v>1.92</v>
      </c>
      <c r="EM43" s="68">
        <f t="shared" ref="EM43:EM61" si="375">AL43*CJ43</f>
        <v>1.92</v>
      </c>
      <c r="EN43" s="68">
        <f t="shared" ref="EN43:EN61" si="376">AM43*CK43</f>
        <v>1.88</v>
      </c>
      <c r="EO43" s="68">
        <f t="shared" ref="EO43:EO61" si="377">AN43*CL43</f>
        <v>1.88</v>
      </c>
      <c r="EP43" s="68">
        <f t="shared" ref="EP43:EP61" si="378">AO43*CM43</f>
        <v>1.88</v>
      </c>
      <c r="EQ43" s="68">
        <f t="shared" ref="EQ43:EQ45" si="379">SUM(EE43:EP43)</f>
        <v>23.219999999999995</v>
      </c>
      <c r="ER43" s="67"/>
      <c r="ES43" s="68">
        <f t="shared" ref="ES43:ES61" si="380">AV43*CB43</f>
        <v>1.2</v>
      </c>
      <c r="ET43" s="68">
        <f t="shared" ref="ET43:ET61" si="381">AW43*CC43</f>
        <v>1.2</v>
      </c>
      <c r="EU43" s="68">
        <f t="shared" ref="EU43:EU61" si="382">AX43*CD43</f>
        <v>1.2</v>
      </c>
      <c r="EV43" s="68">
        <f t="shared" ref="EV43:EV61" si="383">AY43*CE43</f>
        <v>1.1879999999999999</v>
      </c>
      <c r="EW43" s="68">
        <f t="shared" ref="EW43:EW61" si="384">AZ43*CF43</f>
        <v>1.1879999999999999</v>
      </c>
      <c r="EX43" s="68">
        <f t="shared" ref="EX43:EX61" si="385">BA43*CG43</f>
        <v>1.1879999999999999</v>
      </c>
      <c r="EY43" s="68">
        <f t="shared" ref="EY43:EY61" si="386">BB43*CH43</f>
        <v>1.1759999999999999</v>
      </c>
      <c r="EZ43" s="68">
        <f t="shared" ref="EZ43:EZ61" si="387">BC43*CI43</f>
        <v>1.1759999999999999</v>
      </c>
      <c r="FA43" s="68">
        <f t="shared" ref="FA43:FA61" si="388">BD43*CJ43</f>
        <v>1.1759999999999999</v>
      </c>
      <c r="FB43" s="68">
        <f t="shared" ref="FB43:FB61" si="389">BE43*CK43</f>
        <v>1.1639999999999999</v>
      </c>
      <c r="FC43" s="68">
        <f t="shared" ref="FC43:FC61" si="390">BF43*CL43</f>
        <v>1.1639999999999999</v>
      </c>
      <c r="FD43" s="68">
        <f t="shared" ref="FD43:FD61" si="391">BG43*CM43</f>
        <v>1.1639999999999999</v>
      </c>
      <c r="FE43" s="68">
        <f t="shared" ref="FE43:FE45" si="392">SUM(ES43:FD43)</f>
        <v>14.183999999999997</v>
      </c>
      <c r="FF43" s="69">
        <f t="shared" ref="FF43:FF45" si="393">IFERROR(FE43/EQ43,0)</f>
        <v>0.61085271317829459</v>
      </c>
      <c r="FG43" s="70"/>
      <c r="FH43" s="68">
        <f t="shared" ref="FH43:FH61" si="394">AD43*CO43</f>
        <v>0</v>
      </c>
      <c r="FI43" s="68">
        <f t="shared" ref="FI43:FI61" si="395">AE43*CP43</f>
        <v>0</v>
      </c>
      <c r="FJ43" s="68">
        <f t="shared" ref="FJ43:FJ61" si="396">AF43*CQ43</f>
        <v>0</v>
      </c>
      <c r="FK43" s="68">
        <f t="shared" ref="FK43:FK61" si="397">AG43*CR43</f>
        <v>0</v>
      </c>
      <c r="FL43" s="68">
        <f t="shared" ref="FL43:FL61" si="398">AH43*CS43</f>
        <v>0</v>
      </c>
      <c r="FM43" s="68">
        <f t="shared" ref="FM43:FM61" si="399">AI43*CT43</f>
        <v>0</v>
      </c>
      <c r="FN43" s="68">
        <f t="shared" ref="FN43:FN61" si="400">AJ43*CU43</f>
        <v>0</v>
      </c>
      <c r="FO43" s="68">
        <f t="shared" ref="FO43:FO61" si="401">AK43*CV43</f>
        <v>0</v>
      </c>
      <c r="FP43" s="68">
        <f t="shared" ref="FP43:FP61" si="402">AL43*CW43</f>
        <v>0</v>
      </c>
      <c r="FQ43" s="68">
        <f t="shared" ref="FQ43:FQ61" si="403">AM43*CX43</f>
        <v>0</v>
      </c>
      <c r="FR43" s="68">
        <f t="shared" ref="FR43:FR61" si="404">AN43*CY43</f>
        <v>0</v>
      </c>
      <c r="FS43" s="68">
        <f t="shared" ref="FS43:FS61" si="405">AO43*CZ43</f>
        <v>0</v>
      </c>
      <c r="FT43" s="68">
        <f t="shared" ref="FT43:FT45" si="406">SUM(FH43:FS43)</f>
        <v>0</v>
      </c>
      <c r="FU43" s="67"/>
      <c r="FV43" s="68">
        <f t="shared" ref="FV43:FV61" si="407">AV43*CO43</f>
        <v>0</v>
      </c>
      <c r="FW43" s="68">
        <f t="shared" ref="FW43:FW61" si="408">AW43*CP43</f>
        <v>0</v>
      </c>
      <c r="FX43" s="68">
        <f t="shared" ref="FX43:FX61" si="409">AX43*CQ43</f>
        <v>0</v>
      </c>
      <c r="FY43" s="68">
        <f t="shared" ref="FY43:FY61" si="410">AY43*CR43</f>
        <v>0</v>
      </c>
      <c r="FZ43" s="68">
        <f t="shared" ref="FZ43:FZ61" si="411">AZ43*CS43</f>
        <v>0</v>
      </c>
      <c r="GA43" s="68">
        <f t="shared" ref="GA43:GA61" si="412">BA43*CT43</f>
        <v>0</v>
      </c>
      <c r="GB43" s="68">
        <f t="shared" ref="GB43:GB61" si="413">BB43*CU43</f>
        <v>0</v>
      </c>
      <c r="GC43" s="68">
        <f t="shared" ref="GC43:GC61" si="414">BC43*CV43</f>
        <v>0</v>
      </c>
      <c r="GD43" s="68">
        <f t="shared" ref="GD43:GD61" si="415">BD43*CW43</f>
        <v>0</v>
      </c>
      <c r="GE43" s="68">
        <f t="shared" ref="GE43:GE61" si="416">BE43*CX43</f>
        <v>0</v>
      </c>
      <c r="GF43" s="68">
        <f t="shared" ref="GF43:GF61" si="417">BF43*CY43</f>
        <v>0</v>
      </c>
      <c r="GG43" s="68">
        <f t="shared" ref="GG43:GG61" si="418">BG43*CZ43</f>
        <v>0</v>
      </c>
      <c r="GH43" s="68">
        <f t="shared" ref="GH43:GH45" si="419">SUM(FV43:GG43)</f>
        <v>0</v>
      </c>
      <c r="GI43" s="69">
        <f t="shared" ref="GI43:GI45" si="420">IFERROR(GH43/FT43,0)</f>
        <v>0</v>
      </c>
      <c r="GJ43" s="67"/>
      <c r="GK43" s="184"/>
    </row>
    <row r="44" spans="1:193" s="71" customFormat="1" ht="12" hidden="1" customHeight="1" outlineLevel="1">
      <c r="A44" s="331">
        <v>39</v>
      </c>
      <c r="B44" s="454" t="s">
        <v>212</v>
      </c>
      <c r="C44" s="455" t="str">
        <f t="shared" ref="C44:C61" si="421">B44</f>
        <v>8296154708AB</v>
      </c>
      <c r="D44" s="456" t="s">
        <v>213</v>
      </c>
      <c r="E44" s="456" t="s">
        <v>696</v>
      </c>
      <c r="F44" s="178" t="s">
        <v>168</v>
      </c>
      <c r="G44" s="179" t="s">
        <v>168</v>
      </c>
      <c r="H44" s="179" t="s">
        <v>169</v>
      </c>
      <c r="I44" s="467" t="s">
        <v>122</v>
      </c>
      <c r="J44" s="408">
        <v>3000</v>
      </c>
      <c r="K44" s="408">
        <v>3000</v>
      </c>
      <c r="L44" s="408">
        <v>3000</v>
      </c>
      <c r="M44" s="408">
        <v>3000</v>
      </c>
      <c r="N44" s="408">
        <v>3000</v>
      </c>
      <c r="O44" s="408">
        <v>3000</v>
      </c>
      <c r="P44" s="408">
        <v>3000</v>
      </c>
      <c r="Q44" s="408">
        <v>3000</v>
      </c>
      <c r="R44" s="408">
        <v>3000</v>
      </c>
      <c r="S44" s="437">
        <v>3000</v>
      </c>
      <c r="T44" s="437">
        <v>3000</v>
      </c>
      <c r="U44" s="437">
        <v>3000</v>
      </c>
      <c r="V44" s="357">
        <f t="shared" si="351"/>
        <v>36000</v>
      </c>
      <c r="W44" s="65">
        <v>1</v>
      </c>
      <c r="X44" s="65"/>
      <c r="Y44" s="332" t="s">
        <v>437</v>
      </c>
      <c r="Z44" s="332"/>
      <c r="AA44" s="332">
        <v>1.0744982700000001</v>
      </c>
      <c r="AB44" s="66">
        <v>0.5350693753125001</v>
      </c>
      <c r="AC44" s="180">
        <f t="shared" si="324"/>
        <v>0.49797136975613748</v>
      </c>
      <c r="AD44" s="181">
        <f t="shared" si="245"/>
        <v>1.0637532873000002</v>
      </c>
      <c r="AE44" s="181">
        <f t="shared" si="245"/>
        <v>1.0637532873000002</v>
      </c>
      <c r="AF44" s="181">
        <f t="shared" si="245"/>
        <v>1.0637532873000002</v>
      </c>
      <c r="AG44" s="181">
        <f t="shared" si="246"/>
        <v>1.0637532873000002</v>
      </c>
      <c r="AH44" s="181">
        <f t="shared" si="246"/>
        <v>1.0637532873000002</v>
      </c>
      <c r="AI44" s="181">
        <f t="shared" si="246"/>
        <v>1.0637532873000002</v>
      </c>
      <c r="AJ44" s="181">
        <f t="shared" si="247"/>
        <v>1.0530083046000001</v>
      </c>
      <c r="AK44" s="181">
        <f t="shared" si="247"/>
        <v>1.0530083046000001</v>
      </c>
      <c r="AL44" s="181">
        <f t="shared" si="247"/>
        <v>1.0530083046000001</v>
      </c>
      <c r="AM44" s="181">
        <f t="shared" si="248"/>
        <v>1.0422633219000002</v>
      </c>
      <c r="AN44" s="181">
        <f t="shared" si="248"/>
        <v>1.0422633219000002</v>
      </c>
      <c r="AO44" s="181">
        <f t="shared" si="248"/>
        <v>1.0422633219000002</v>
      </c>
      <c r="AP44" s="182"/>
      <c r="AQ44" s="183">
        <v>0.99</v>
      </c>
      <c r="AR44" s="183">
        <v>0.99</v>
      </c>
      <c r="AS44" s="183">
        <v>0.98</v>
      </c>
      <c r="AT44" s="183">
        <v>0.97</v>
      </c>
      <c r="AU44" s="184"/>
      <c r="AV44" s="181">
        <f t="shared" si="325"/>
        <v>0.5350693753125001</v>
      </c>
      <c r="AW44" s="181">
        <f t="shared" si="249"/>
        <v>0.5350693753125001</v>
      </c>
      <c r="AX44" s="181">
        <f t="shared" si="249"/>
        <v>0.5350693753125001</v>
      </c>
      <c r="AY44" s="181">
        <f t="shared" si="250"/>
        <v>0.52971868155937507</v>
      </c>
      <c r="AZ44" s="181">
        <f t="shared" si="250"/>
        <v>0.52971868155937507</v>
      </c>
      <c r="BA44" s="181">
        <f t="shared" si="250"/>
        <v>0.52971868155937507</v>
      </c>
      <c r="BB44" s="181">
        <f t="shared" si="251"/>
        <v>0.52436798780625005</v>
      </c>
      <c r="BC44" s="181">
        <f t="shared" si="251"/>
        <v>0.52436798780625005</v>
      </c>
      <c r="BD44" s="181">
        <f t="shared" si="251"/>
        <v>0.52436798780625005</v>
      </c>
      <c r="BE44" s="181">
        <f t="shared" si="252"/>
        <v>0.51901729405312513</v>
      </c>
      <c r="BF44" s="181">
        <f t="shared" si="252"/>
        <v>0.51901729405312513</v>
      </c>
      <c r="BG44" s="181">
        <f t="shared" si="252"/>
        <v>0.51901729405312513</v>
      </c>
      <c r="BH44" s="183"/>
      <c r="BI44" s="185">
        <v>1</v>
      </c>
      <c r="BJ44" s="185">
        <v>0.99</v>
      </c>
      <c r="BK44" s="185">
        <v>0.98</v>
      </c>
      <c r="BL44" s="185">
        <v>0.97</v>
      </c>
      <c r="BM44" s="183"/>
      <c r="BN44" s="186">
        <f t="shared" si="326"/>
        <v>0</v>
      </c>
      <c r="BO44" s="187"/>
      <c r="BP44" s="187"/>
      <c r="BQ44" s="188"/>
      <c r="BR44" s="188"/>
      <c r="BS44" s="188"/>
      <c r="BT44" s="188"/>
      <c r="BU44" s="188"/>
      <c r="BV44" s="188"/>
      <c r="BW44" s="188"/>
      <c r="BX44" s="188"/>
      <c r="BY44" s="188"/>
      <c r="BZ44" s="188"/>
      <c r="CA44" s="184"/>
      <c r="CB44" s="189">
        <f t="shared" si="352"/>
        <v>1</v>
      </c>
      <c r="CC44" s="189">
        <f t="shared" si="353"/>
        <v>1</v>
      </c>
      <c r="CD44" s="189">
        <f t="shared" si="354"/>
        <v>1</v>
      </c>
      <c r="CE44" s="189">
        <f t="shared" si="355"/>
        <v>1</v>
      </c>
      <c r="CF44" s="189">
        <f t="shared" si="356"/>
        <v>1</v>
      </c>
      <c r="CG44" s="189">
        <f t="shared" si="357"/>
        <v>1</v>
      </c>
      <c r="CH44" s="189">
        <f t="shared" si="358"/>
        <v>1</v>
      </c>
      <c r="CI44" s="189">
        <f t="shared" si="359"/>
        <v>1</v>
      </c>
      <c r="CJ44" s="189">
        <f t="shared" si="360"/>
        <v>1</v>
      </c>
      <c r="CK44" s="189">
        <f t="shared" si="361"/>
        <v>1</v>
      </c>
      <c r="CL44" s="189">
        <f t="shared" si="362"/>
        <v>1</v>
      </c>
      <c r="CM44" s="189">
        <f t="shared" si="363"/>
        <v>1</v>
      </c>
      <c r="CN44" s="184"/>
      <c r="CO44" s="189"/>
      <c r="CP44" s="189"/>
      <c r="CQ44" s="189"/>
      <c r="CR44" s="189"/>
      <c r="CS44" s="189"/>
      <c r="CT44" s="189"/>
      <c r="CU44" s="189"/>
      <c r="CV44" s="189"/>
      <c r="CW44" s="189"/>
      <c r="CX44" s="189"/>
      <c r="CY44" s="189"/>
      <c r="CZ44" s="189"/>
      <c r="DA44" s="184"/>
      <c r="DB44" s="190">
        <f t="shared" si="327"/>
        <v>454.53067396382289</v>
      </c>
      <c r="DC44" s="190">
        <f t="shared" si="328"/>
        <v>454.53067396382289</v>
      </c>
      <c r="DD44" s="190">
        <f t="shared" si="329"/>
        <v>454.53067396382289</v>
      </c>
      <c r="DE44" s="190">
        <f t="shared" si="330"/>
        <v>454.53067396382289</v>
      </c>
      <c r="DF44" s="190">
        <f t="shared" si="331"/>
        <v>454.53067396382289</v>
      </c>
      <c r="DG44" s="190">
        <f t="shared" si="332"/>
        <v>454.53067396382289</v>
      </c>
      <c r="DH44" s="190">
        <f t="shared" si="333"/>
        <v>449.93945503489539</v>
      </c>
      <c r="DI44" s="190">
        <f t="shared" si="334"/>
        <v>449.93945503489539</v>
      </c>
      <c r="DJ44" s="190">
        <f t="shared" si="335"/>
        <v>449.93945503489539</v>
      </c>
      <c r="DK44" s="190">
        <f t="shared" si="336"/>
        <v>445.34823610596783</v>
      </c>
      <c r="DL44" s="190">
        <f t="shared" si="337"/>
        <v>445.34823610596783</v>
      </c>
      <c r="DM44" s="190">
        <f t="shared" si="338"/>
        <v>445.34823610596783</v>
      </c>
      <c r="DN44" s="190">
        <f t="shared" si="364"/>
        <v>5413.0471172055259</v>
      </c>
      <c r="DO44" s="184" t="s">
        <v>579</v>
      </c>
      <c r="DP44" s="190">
        <f t="shared" si="339"/>
        <v>228.62955788883352</v>
      </c>
      <c r="DQ44" s="190">
        <f t="shared" si="340"/>
        <v>228.62955788883352</v>
      </c>
      <c r="DR44" s="190">
        <f t="shared" si="341"/>
        <v>228.62955788883352</v>
      </c>
      <c r="DS44" s="190">
        <f t="shared" si="342"/>
        <v>226.3432623099452</v>
      </c>
      <c r="DT44" s="190">
        <f t="shared" si="343"/>
        <v>226.3432623099452</v>
      </c>
      <c r="DU44" s="190">
        <f t="shared" si="344"/>
        <v>226.3432623099452</v>
      </c>
      <c r="DV44" s="190">
        <f t="shared" si="345"/>
        <v>224.05696673105683</v>
      </c>
      <c r="DW44" s="190">
        <f t="shared" si="346"/>
        <v>224.05696673105683</v>
      </c>
      <c r="DX44" s="190">
        <f t="shared" si="347"/>
        <v>224.05696673105683</v>
      </c>
      <c r="DY44" s="190">
        <f t="shared" si="348"/>
        <v>221.77067115216857</v>
      </c>
      <c r="DZ44" s="190">
        <f t="shared" si="349"/>
        <v>221.77067115216857</v>
      </c>
      <c r="EA44" s="190">
        <f t="shared" si="350"/>
        <v>221.77067115216857</v>
      </c>
      <c r="EB44" s="190">
        <f t="shared" si="365"/>
        <v>2702.4013742460129</v>
      </c>
      <c r="EC44" s="191">
        <f t="shared" si="366"/>
        <v>0.49923847247816344</v>
      </c>
      <c r="ED44" s="70"/>
      <c r="EE44" s="68">
        <f t="shared" si="367"/>
        <v>1.0637532873000002</v>
      </c>
      <c r="EF44" s="68">
        <f t="shared" si="368"/>
        <v>1.0637532873000002</v>
      </c>
      <c r="EG44" s="68">
        <f t="shared" si="369"/>
        <v>1.0637532873000002</v>
      </c>
      <c r="EH44" s="68">
        <f t="shared" si="370"/>
        <v>1.0637532873000002</v>
      </c>
      <c r="EI44" s="68">
        <f t="shared" si="371"/>
        <v>1.0637532873000002</v>
      </c>
      <c r="EJ44" s="68">
        <f t="shared" si="372"/>
        <v>1.0637532873000002</v>
      </c>
      <c r="EK44" s="68">
        <f t="shared" si="373"/>
        <v>1.0530083046000001</v>
      </c>
      <c r="EL44" s="68">
        <f t="shared" si="374"/>
        <v>1.0530083046000001</v>
      </c>
      <c r="EM44" s="68">
        <f t="shared" si="375"/>
        <v>1.0530083046000001</v>
      </c>
      <c r="EN44" s="68">
        <f t="shared" si="376"/>
        <v>1.0422633219000002</v>
      </c>
      <c r="EO44" s="68">
        <f t="shared" si="377"/>
        <v>1.0422633219000002</v>
      </c>
      <c r="EP44" s="68">
        <f t="shared" si="378"/>
        <v>1.0422633219000002</v>
      </c>
      <c r="EQ44" s="68">
        <f t="shared" si="379"/>
        <v>12.668334603300002</v>
      </c>
      <c r="ER44" s="67"/>
      <c r="ES44" s="68">
        <f t="shared" si="380"/>
        <v>0.5350693753125001</v>
      </c>
      <c r="ET44" s="68">
        <f t="shared" si="381"/>
        <v>0.5350693753125001</v>
      </c>
      <c r="EU44" s="68">
        <f t="shared" si="382"/>
        <v>0.5350693753125001</v>
      </c>
      <c r="EV44" s="68">
        <f t="shared" si="383"/>
        <v>0.52971868155937507</v>
      </c>
      <c r="EW44" s="68">
        <f t="shared" si="384"/>
        <v>0.52971868155937507</v>
      </c>
      <c r="EX44" s="68">
        <f t="shared" si="385"/>
        <v>0.52971868155937507</v>
      </c>
      <c r="EY44" s="68">
        <f t="shared" si="386"/>
        <v>0.52436798780625005</v>
      </c>
      <c r="EZ44" s="68">
        <f t="shared" si="387"/>
        <v>0.52436798780625005</v>
      </c>
      <c r="FA44" s="68">
        <f t="shared" si="388"/>
        <v>0.52436798780625005</v>
      </c>
      <c r="FB44" s="68">
        <f t="shared" si="389"/>
        <v>0.51901729405312513</v>
      </c>
      <c r="FC44" s="68">
        <f t="shared" si="390"/>
        <v>0.51901729405312513</v>
      </c>
      <c r="FD44" s="68">
        <f t="shared" si="391"/>
        <v>0.51901729405312513</v>
      </c>
      <c r="FE44" s="68">
        <f t="shared" si="392"/>
        <v>6.32452001619375</v>
      </c>
      <c r="FF44" s="69">
        <f t="shared" si="393"/>
        <v>0.49923847247816316</v>
      </c>
      <c r="FG44" s="70"/>
      <c r="FH44" s="68">
        <f t="shared" si="394"/>
        <v>0</v>
      </c>
      <c r="FI44" s="68">
        <f t="shared" si="395"/>
        <v>0</v>
      </c>
      <c r="FJ44" s="68">
        <f t="shared" si="396"/>
        <v>0</v>
      </c>
      <c r="FK44" s="68">
        <f t="shared" si="397"/>
        <v>0</v>
      </c>
      <c r="FL44" s="68">
        <f t="shared" si="398"/>
        <v>0</v>
      </c>
      <c r="FM44" s="68">
        <f t="shared" si="399"/>
        <v>0</v>
      </c>
      <c r="FN44" s="68">
        <f t="shared" si="400"/>
        <v>0</v>
      </c>
      <c r="FO44" s="68">
        <f t="shared" si="401"/>
        <v>0</v>
      </c>
      <c r="FP44" s="68">
        <f t="shared" si="402"/>
        <v>0</v>
      </c>
      <c r="FQ44" s="68">
        <f t="shared" si="403"/>
        <v>0</v>
      </c>
      <c r="FR44" s="68">
        <f t="shared" si="404"/>
        <v>0</v>
      </c>
      <c r="FS44" s="68">
        <f t="shared" si="405"/>
        <v>0</v>
      </c>
      <c r="FT44" s="68">
        <f t="shared" si="406"/>
        <v>0</v>
      </c>
      <c r="FU44" s="67"/>
      <c r="FV44" s="68">
        <f t="shared" si="407"/>
        <v>0</v>
      </c>
      <c r="FW44" s="68">
        <f t="shared" si="408"/>
        <v>0</v>
      </c>
      <c r="FX44" s="68">
        <f t="shared" si="409"/>
        <v>0</v>
      </c>
      <c r="FY44" s="68">
        <f t="shared" si="410"/>
        <v>0</v>
      </c>
      <c r="FZ44" s="68">
        <f t="shared" si="411"/>
        <v>0</v>
      </c>
      <c r="GA44" s="68">
        <f t="shared" si="412"/>
        <v>0</v>
      </c>
      <c r="GB44" s="68">
        <f t="shared" si="413"/>
        <v>0</v>
      </c>
      <c r="GC44" s="68">
        <f t="shared" si="414"/>
        <v>0</v>
      </c>
      <c r="GD44" s="68">
        <f t="shared" si="415"/>
        <v>0</v>
      </c>
      <c r="GE44" s="68">
        <f t="shared" si="416"/>
        <v>0</v>
      </c>
      <c r="GF44" s="68">
        <f t="shared" si="417"/>
        <v>0</v>
      </c>
      <c r="GG44" s="68">
        <f t="shared" si="418"/>
        <v>0</v>
      </c>
      <c r="GH44" s="68">
        <f t="shared" si="419"/>
        <v>0</v>
      </c>
      <c r="GI44" s="69">
        <f t="shared" si="420"/>
        <v>0</v>
      </c>
      <c r="GJ44" s="67"/>
      <c r="GK44" s="184"/>
    </row>
    <row r="45" spans="1:193" s="71" customFormat="1" ht="12" customHeight="1" outlineLevel="1">
      <c r="A45" s="331">
        <v>40</v>
      </c>
      <c r="B45" s="458" t="s">
        <v>234</v>
      </c>
      <c r="C45" s="455" t="str">
        <f t="shared" si="421"/>
        <v>8DCPFM05023AP</v>
      </c>
      <c r="D45" s="456" t="s">
        <v>235</v>
      </c>
      <c r="E45" s="456" t="s">
        <v>696</v>
      </c>
      <c r="F45" s="354" t="s">
        <v>339</v>
      </c>
      <c r="G45" s="179" t="s">
        <v>8</v>
      </c>
      <c r="H45" s="179" t="s">
        <v>143</v>
      </c>
      <c r="I45" s="467" t="s">
        <v>75</v>
      </c>
      <c r="J45" s="408">
        <v>260000</v>
      </c>
      <c r="K45" s="408">
        <v>305000</v>
      </c>
      <c r="L45" s="408">
        <v>358000</v>
      </c>
      <c r="M45" s="408">
        <v>176000</v>
      </c>
      <c r="N45" s="408">
        <v>250000</v>
      </c>
      <c r="O45" s="408">
        <v>500000</v>
      </c>
      <c r="P45" s="408">
        <v>500000</v>
      </c>
      <c r="Q45" s="408">
        <v>500000</v>
      </c>
      <c r="R45" s="408">
        <v>500000</v>
      </c>
      <c r="S45" s="437">
        <v>200000</v>
      </c>
      <c r="T45" s="437">
        <v>200000</v>
      </c>
      <c r="U45" s="437">
        <v>200000</v>
      </c>
      <c r="V45" s="357">
        <f t="shared" si="351"/>
        <v>3949000</v>
      </c>
      <c r="W45" s="65">
        <v>1</v>
      </c>
      <c r="X45" s="65"/>
      <c r="Y45" s="332" t="s">
        <v>437</v>
      </c>
      <c r="Z45" s="332"/>
      <c r="AA45" s="332">
        <v>3.2300000000000002E-2</v>
      </c>
      <c r="AB45" s="66">
        <v>3.6999934271999997E-3</v>
      </c>
      <c r="AC45" s="180">
        <f t="shared" si="324"/>
        <v>0.11455088009907119</v>
      </c>
      <c r="AD45" s="181">
        <f t="shared" si="245"/>
        <v>3.1815500000000003E-2</v>
      </c>
      <c r="AE45" s="181">
        <f t="shared" si="245"/>
        <v>3.1815500000000003E-2</v>
      </c>
      <c r="AF45" s="181">
        <f t="shared" si="245"/>
        <v>3.1815500000000003E-2</v>
      </c>
      <c r="AG45" s="181">
        <f t="shared" si="246"/>
        <v>3.1331000000000005E-2</v>
      </c>
      <c r="AH45" s="181">
        <f t="shared" si="246"/>
        <v>3.1331000000000005E-2</v>
      </c>
      <c r="AI45" s="181">
        <f t="shared" si="246"/>
        <v>3.1331000000000005E-2</v>
      </c>
      <c r="AJ45" s="181">
        <f t="shared" si="247"/>
        <v>3.0846500000000002E-2</v>
      </c>
      <c r="AK45" s="181">
        <f t="shared" si="247"/>
        <v>3.0846500000000002E-2</v>
      </c>
      <c r="AL45" s="181">
        <f t="shared" si="247"/>
        <v>3.0846500000000002E-2</v>
      </c>
      <c r="AM45" s="181">
        <f t="shared" si="248"/>
        <v>2.9877500000000005E-2</v>
      </c>
      <c r="AN45" s="181">
        <f t="shared" si="248"/>
        <v>2.9877500000000005E-2</v>
      </c>
      <c r="AO45" s="181">
        <f t="shared" si="248"/>
        <v>2.9877500000000005E-2</v>
      </c>
      <c r="AP45" s="182"/>
      <c r="AQ45" s="480">
        <v>0.98499999999999999</v>
      </c>
      <c r="AR45" s="480">
        <v>0.97</v>
      </c>
      <c r="AS45" s="480">
        <v>0.95499999999999996</v>
      </c>
      <c r="AT45" s="480">
        <v>0.92500000000000004</v>
      </c>
      <c r="AU45" s="184"/>
      <c r="AV45" s="181">
        <f t="shared" si="325"/>
        <v>3.6999934271999997E-3</v>
      </c>
      <c r="AW45" s="181">
        <f t="shared" si="249"/>
        <v>3.6999934271999997E-3</v>
      </c>
      <c r="AX45" s="181">
        <f t="shared" si="249"/>
        <v>3.6999934271999997E-3</v>
      </c>
      <c r="AY45" s="181">
        <f t="shared" si="250"/>
        <v>3.6629934929279999E-3</v>
      </c>
      <c r="AZ45" s="181">
        <f t="shared" si="250"/>
        <v>3.6629934929279999E-3</v>
      </c>
      <c r="BA45" s="181">
        <f t="shared" si="250"/>
        <v>3.6629934929279999E-3</v>
      </c>
      <c r="BB45" s="181">
        <f t="shared" si="251"/>
        <v>3.6259935586559996E-3</v>
      </c>
      <c r="BC45" s="181">
        <f t="shared" si="251"/>
        <v>3.6259935586559996E-3</v>
      </c>
      <c r="BD45" s="181">
        <f t="shared" si="251"/>
        <v>3.6259935586559996E-3</v>
      </c>
      <c r="BE45" s="181">
        <f t="shared" si="252"/>
        <v>3.5889936243839998E-3</v>
      </c>
      <c r="BF45" s="181">
        <f t="shared" si="252"/>
        <v>3.5889936243839998E-3</v>
      </c>
      <c r="BG45" s="181">
        <f t="shared" si="252"/>
        <v>3.5889936243839998E-3</v>
      </c>
      <c r="BH45" s="183"/>
      <c r="BI45" s="185">
        <v>1</v>
      </c>
      <c r="BJ45" s="185">
        <v>0.99</v>
      </c>
      <c r="BK45" s="185">
        <v>0.98</v>
      </c>
      <c r="BL45" s="185">
        <v>0.97</v>
      </c>
      <c r="BM45" s="183"/>
      <c r="BN45" s="186">
        <f t="shared" si="326"/>
        <v>0</v>
      </c>
      <c r="BO45" s="189">
        <f t="shared" ref="BO45:BZ45" si="422">100%*$W45</f>
        <v>1</v>
      </c>
      <c r="BP45" s="189">
        <f t="shared" si="422"/>
        <v>1</v>
      </c>
      <c r="BQ45" s="189">
        <f t="shared" si="422"/>
        <v>1</v>
      </c>
      <c r="BR45" s="189">
        <f t="shared" si="422"/>
        <v>1</v>
      </c>
      <c r="BS45" s="189">
        <f t="shared" si="422"/>
        <v>1</v>
      </c>
      <c r="BT45" s="189">
        <f t="shared" si="422"/>
        <v>1</v>
      </c>
      <c r="BU45" s="189">
        <f t="shared" si="422"/>
        <v>1</v>
      </c>
      <c r="BV45" s="189">
        <f t="shared" si="422"/>
        <v>1</v>
      </c>
      <c r="BW45" s="189">
        <f t="shared" si="422"/>
        <v>1</v>
      </c>
      <c r="BX45" s="189">
        <f t="shared" si="422"/>
        <v>1</v>
      </c>
      <c r="BY45" s="189">
        <f t="shared" si="422"/>
        <v>1</v>
      </c>
      <c r="BZ45" s="189">
        <f t="shared" si="422"/>
        <v>1</v>
      </c>
      <c r="CA45" s="184"/>
      <c r="CB45" s="189">
        <f t="shared" si="352"/>
        <v>0</v>
      </c>
      <c r="CC45" s="189">
        <f t="shared" si="353"/>
        <v>0</v>
      </c>
      <c r="CD45" s="189">
        <f t="shared" si="354"/>
        <v>0</v>
      </c>
      <c r="CE45" s="189">
        <f t="shared" si="355"/>
        <v>0</v>
      </c>
      <c r="CF45" s="189">
        <f t="shared" si="356"/>
        <v>0</v>
      </c>
      <c r="CG45" s="189">
        <f t="shared" si="357"/>
        <v>0</v>
      </c>
      <c r="CH45" s="189">
        <f t="shared" si="358"/>
        <v>0</v>
      </c>
      <c r="CI45" s="189">
        <f t="shared" si="359"/>
        <v>0</v>
      </c>
      <c r="CJ45" s="189">
        <f t="shared" si="360"/>
        <v>0</v>
      </c>
      <c r="CK45" s="189">
        <f t="shared" si="361"/>
        <v>0</v>
      </c>
      <c r="CL45" s="189">
        <f t="shared" si="362"/>
        <v>0</v>
      </c>
      <c r="CM45" s="189">
        <f t="shared" si="363"/>
        <v>0</v>
      </c>
      <c r="CN45" s="184"/>
      <c r="CO45" s="189"/>
      <c r="CP45" s="189"/>
      <c r="CQ45" s="189"/>
      <c r="CR45" s="189"/>
      <c r="CS45" s="189"/>
      <c r="CT45" s="189"/>
      <c r="CU45" s="189"/>
      <c r="CV45" s="189"/>
      <c r="CW45" s="189"/>
      <c r="CX45" s="189"/>
      <c r="CY45" s="189"/>
      <c r="CZ45" s="189"/>
      <c r="DA45" s="184"/>
      <c r="DB45" s="190">
        <f t="shared" si="327"/>
        <v>1178.1840193704602</v>
      </c>
      <c r="DC45" s="190">
        <f t="shared" si="328"/>
        <v>1382.1004842615014</v>
      </c>
      <c r="DD45" s="190">
        <f t="shared" si="329"/>
        <v>1622.2687651331721</v>
      </c>
      <c r="DE45" s="190">
        <f t="shared" si="330"/>
        <v>785.39467312348688</v>
      </c>
      <c r="DF45" s="190">
        <f t="shared" si="331"/>
        <v>1115.6174334140437</v>
      </c>
      <c r="DG45" s="190">
        <f t="shared" si="332"/>
        <v>2231.2348668280874</v>
      </c>
      <c r="DH45" s="190">
        <f t="shared" si="333"/>
        <v>2196.7312348668283</v>
      </c>
      <c r="DI45" s="190">
        <f t="shared" si="334"/>
        <v>2196.7312348668283</v>
      </c>
      <c r="DJ45" s="190">
        <f t="shared" si="335"/>
        <v>2196.7312348668283</v>
      </c>
      <c r="DK45" s="190">
        <f t="shared" si="336"/>
        <v>851.08958837772411</v>
      </c>
      <c r="DL45" s="190">
        <f t="shared" si="337"/>
        <v>851.08958837772411</v>
      </c>
      <c r="DM45" s="190">
        <f t="shared" si="338"/>
        <v>851.08958837772411</v>
      </c>
      <c r="DN45" s="190">
        <f t="shared" si="364"/>
        <v>17458.262711864405</v>
      </c>
      <c r="DO45" s="184" t="s">
        <v>579</v>
      </c>
      <c r="DP45" s="190">
        <f t="shared" si="339"/>
        <v>137.01727546959123</v>
      </c>
      <c r="DQ45" s="190">
        <f t="shared" si="340"/>
        <v>160.73180391625124</v>
      </c>
      <c r="DR45" s="190">
        <f t="shared" si="341"/>
        <v>188.66224853120636</v>
      </c>
      <c r="DS45" s="190">
        <f t="shared" si="342"/>
        <v>91.822654145467595</v>
      </c>
      <c r="DT45" s="190">
        <f t="shared" si="343"/>
        <v>130.42990645663011</v>
      </c>
      <c r="DU45" s="190">
        <f t="shared" si="344"/>
        <v>260.85981291326021</v>
      </c>
      <c r="DV45" s="190">
        <f t="shared" si="345"/>
        <v>258.22486530807572</v>
      </c>
      <c r="DW45" s="190">
        <f t="shared" si="346"/>
        <v>258.22486530807572</v>
      </c>
      <c r="DX45" s="190">
        <f t="shared" si="347"/>
        <v>258.22486530807572</v>
      </c>
      <c r="DY45" s="190">
        <f t="shared" si="348"/>
        <v>102.23596708115653</v>
      </c>
      <c r="DZ45" s="190">
        <f t="shared" si="349"/>
        <v>102.23596708115653</v>
      </c>
      <c r="EA45" s="190">
        <f t="shared" si="350"/>
        <v>102.23596708115653</v>
      </c>
      <c r="EB45" s="190">
        <f t="shared" si="365"/>
        <v>2050.9061986001038</v>
      </c>
      <c r="EC45" s="191">
        <f t="shared" si="366"/>
        <v>0.11747481593379477</v>
      </c>
      <c r="ED45" s="70"/>
      <c r="EE45" s="68">
        <f t="shared" si="367"/>
        <v>0</v>
      </c>
      <c r="EF45" s="68">
        <f t="shared" si="368"/>
        <v>0</v>
      </c>
      <c r="EG45" s="68">
        <f t="shared" si="369"/>
        <v>0</v>
      </c>
      <c r="EH45" s="68">
        <f t="shared" si="370"/>
        <v>0</v>
      </c>
      <c r="EI45" s="68">
        <f t="shared" si="371"/>
        <v>0</v>
      </c>
      <c r="EJ45" s="68">
        <f t="shared" si="372"/>
        <v>0</v>
      </c>
      <c r="EK45" s="68">
        <f t="shared" si="373"/>
        <v>0</v>
      </c>
      <c r="EL45" s="68">
        <f t="shared" si="374"/>
        <v>0</v>
      </c>
      <c r="EM45" s="68">
        <f t="shared" si="375"/>
        <v>0</v>
      </c>
      <c r="EN45" s="68">
        <f t="shared" si="376"/>
        <v>0</v>
      </c>
      <c r="EO45" s="68">
        <f t="shared" si="377"/>
        <v>0</v>
      </c>
      <c r="EP45" s="68">
        <f t="shared" si="378"/>
        <v>0</v>
      </c>
      <c r="EQ45" s="68">
        <f t="shared" si="379"/>
        <v>0</v>
      </c>
      <c r="ER45" s="67"/>
      <c r="ES45" s="68">
        <f t="shared" si="380"/>
        <v>0</v>
      </c>
      <c r="ET45" s="68">
        <f t="shared" si="381"/>
        <v>0</v>
      </c>
      <c r="EU45" s="68">
        <f t="shared" si="382"/>
        <v>0</v>
      </c>
      <c r="EV45" s="68">
        <f t="shared" si="383"/>
        <v>0</v>
      </c>
      <c r="EW45" s="68">
        <f t="shared" si="384"/>
        <v>0</v>
      </c>
      <c r="EX45" s="68">
        <f t="shared" si="385"/>
        <v>0</v>
      </c>
      <c r="EY45" s="68">
        <f t="shared" si="386"/>
        <v>0</v>
      </c>
      <c r="EZ45" s="68">
        <f t="shared" si="387"/>
        <v>0</v>
      </c>
      <c r="FA45" s="68">
        <f t="shared" si="388"/>
        <v>0</v>
      </c>
      <c r="FB45" s="68">
        <f t="shared" si="389"/>
        <v>0</v>
      </c>
      <c r="FC45" s="68">
        <f t="shared" si="390"/>
        <v>0</v>
      </c>
      <c r="FD45" s="68">
        <f t="shared" si="391"/>
        <v>0</v>
      </c>
      <c r="FE45" s="68">
        <f t="shared" si="392"/>
        <v>0</v>
      </c>
      <c r="FF45" s="69">
        <f t="shared" si="393"/>
        <v>0</v>
      </c>
      <c r="FG45" s="70"/>
      <c r="FH45" s="68">
        <f t="shared" si="394"/>
        <v>0</v>
      </c>
      <c r="FI45" s="68">
        <f t="shared" si="395"/>
        <v>0</v>
      </c>
      <c r="FJ45" s="68">
        <f t="shared" si="396"/>
        <v>0</v>
      </c>
      <c r="FK45" s="68">
        <f t="shared" si="397"/>
        <v>0</v>
      </c>
      <c r="FL45" s="68">
        <f t="shared" si="398"/>
        <v>0</v>
      </c>
      <c r="FM45" s="68">
        <f t="shared" si="399"/>
        <v>0</v>
      </c>
      <c r="FN45" s="68">
        <f t="shared" si="400"/>
        <v>0</v>
      </c>
      <c r="FO45" s="68">
        <f t="shared" si="401"/>
        <v>0</v>
      </c>
      <c r="FP45" s="68">
        <f t="shared" si="402"/>
        <v>0</v>
      </c>
      <c r="FQ45" s="68">
        <f t="shared" si="403"/>
        <v>0</v>
      </c>
      <c r="FR45" s="68">
        <f t="shared" si="404"/>
        <v>0</v>
      </c>
      <c r="FS45" s="68">
        <f t="shared" si="405"/>
        <v>0</v>
      </c>
      <c r="FT45" s="68">
        <f t="shared" si="406"/>
        <v>0</v>
      </c>
      <c r="FU45" s="67"/>
      <c r="FV45" s="68">
        <f t="shared" si="407"/>
        <v>0</v>
      </c>
      <c r="FW45" s="68">
        <f t="shared" si="408"/>
        <v>0</v>
      </c>
      <c r="FX45" s="68">
        <f t="shared" si="409"/>
        <v>0</v>
      </c>
      <c r="FY45" s="68">
        <f t="shared" si="410"/>
        <v>0</v>
      </c>
      <c r="FZ45" s="68">
        <f t="shared" si="411"/>
        <v>0</v>
      </c>
      <c r="GA45" s="68">
        <f t="shared" si="412"/>
        <v>0</v>
      </c>
      <c r="GB45" s="68">
        <f t="shared" si="413"/>
        <v>0</v>
      </c>
      <c r="GC45" s="68">
        <f t="shared" si="414"/>
        <v>0</v>
      </c>
      <c r="GD45" s="68">
        <f t="shared" si="415"/>
        <v>0</v>
      </c>
      <c r="GE45" s="68">
        <f t="shared" si="416"/>
        <v>0</v>
      </c>
      <c r="GF45" s="68">
        <f t="shared" si="417"/>
        <v>0</v>
      </c>
      <c r="GG45" s="68">
        <f t="shared" si="418"/>
        <v>0</v>
      </c>
      <c r="GH45" s="68">
        <f t="shared" si="419"/>
        <v>0</v>
      </c>
      <c r="GI45" s="69">
        <f t="shared" si="420"/>
        <v>0</v>
      </c>
      <c r="GJ45" s="67"/>
      <c r="GK45" s="184"/>
    </row>
    <row r="46" spans="1:193" s="71" customFormat="1" ht="12" hidden="1" customHeight="1" outlineLevel="1">
      <c r="A46" s="331">
        <v>41</v>
      </c>
      <c r="B46" s="454" t="s">
        <v>236</v>
      </c>
      <c r="C46" s="455" t="str">
        <f t="shared" si="421"/>
        <v>8AJ946-09216</v>
      </c>
      <c r="D46" s="456" t="s">
        <v>237</v>
      </c>
      <c r="E46" s="456" t="s">
        <v>694</v>
      </c>
      <c r="F46" s="178" t="s">
        <v>214</v>
      </c>
      <c r="G46" s="179" t="s">
        <v>8</v>
      </c>
      <c r="H46" s="179" t="s">
        <v>227</v>
      </c>
      <c r="I46" s="467" t="s">
        <v>122</v>
      </c>
      <c r="J46" s="408">
        <v>0</v>
      </c>
      <c r="K46" s="408">
        <v>0</v>
      </c>
      <c r="L46" s="408">
        <v>0</v>
      </c>
      <c r="M46" s="408">
        <v>0</v>
      </c>
      <c r="N46" s="408">
        <v>0</v>
      </c>
      <c r="O46" s="408">
        <v>0</v>
      </c>
      <c r="P46" s="408">
        <v>0</v>
      </c>
      <c r="Q46" s="408">
        <v>0</v>
      </c>
      <c r="R46" s="408">
        <v>0</v>
      </c>
      <c r="S46" s="408">
        <v>0</v>
      </c>
      <c r="T46" s="408">
        <v>0</v>
      </c>
      <c r="U46" s="408">
        <v>0</v>
      </c>
      <c r="V46" s="357">
        <f t="shared" si="351"/>
        <v>0</v>
      </c>
      <c r="W46" s="65">
        <v>0.6</v>
      </c>
      <c r="X46" s="65"/>
      <c r="Y46" s="332" t="s">
        <v>437</v>
      </c>
      <c r="Z46" s="332"/>
      <c r="AA46" s="332">
        <v>2.2000000000000002</v>
      </c>
      <c r="AB46" s="66">
        <v>1.1623500027236</v>
      </c>
      <c r="AC46" s="180">
        <f t="shared" si="324"/>
        <v>0.52834091032890906</v>
      </c>
      <c r="AD46" s="181">
        <f t="shared" ref="AD46:AF65" si="423">$AA46*$AQ46</f>
        <v>2.1670000000000003</v>
      </c>
      <c r="AE46" s="181">
        <f t="shared" si="423"/>
        <v>2.1670000000000003</v>
      </c>
      <c r="AF46" s="181">
        <f t="shared" si="423"/>
        <v>2.1670000000000003</v>
      </c>
      <c r="AG46" s="181">
        <f t="shared" ref="AG46:AI65" si="424">$AA46*$AR46</f>
        <v>2.1339999999999999</v>
      </c>
      <c r="AH46" s="181">
        <f t="shared" si="424"/>
        <v>2.1339999999999999</v>
      </c>
      <c r="AI46" s="181">
        <f t="shared" si="424"/>
        <v>2.1339999999999999</v>
      </c>
      <c r="AJ46" s="181">
        <f t="shared" ref="AJ46:AL65" si="425">$AA46*$AS46</f>
        <v>2.101</v>
      </c>
      <c r="AK46" s="181">
        <f t="shared" si="425"/>
        <v>2.101</v>
      </c>
      <c r="AL46" s="181">
        <f t="shared" si="425"/>
        <v>2.101</v>
      </c>
      <c r="AM46" s="181">
        <f t="shared" ref="AM46:AO65" si="426">$AA46*$AT46</f>
        <v>2.0350000000000001</v>
      </c>
      <c r="AN46" s="181">
        <f t="shared" si="426"/>
        <v>2.0350000000000001</v>
      </c>
      <c r="AO46" s="181">
        <f t="shared" si="426"/>
        <v>2.0350000000000001</v>
      </c>
      <c r="AP46" s="182"/>
      <c r="AQ46" s="480">
        <v>0.98499999999999999</v>
      </c>
      <c r="AR46" s="480">
        <v>0.97</v>
      </c>
      <c r="AS46" s="480">
        <v>0.95499999999999996</v>
      </c>
      <c r="AT46" s="480">
        <v>0.92500000000000004</v>
      </c>
      <c r="AU46" s="184"/>
      <c r="AV46" s="181">
        <f t="shared" si="325"/>
        <v>1.1623500027236</v>
      </c>
      <c r="AW46" s="181">
        <f t="shared" ref="AW46:AX65" si="427">$AB46*$BI46</f>
        <v>1.1623500027236</v>
      </c>
      <c r="AX46" s="181">
        <f t="shared" si="427"/>
        <v>1.1623500027236</v>
      </c>
      <c r="AY46" s="181">
        <f t="shared" ref="AY46:BA65" si="428">$AB46*$BJ46</f>
        <v>1.150726502696364</v>
      </c>
      <c r="AZ46" s="181">
        <f t="shared" si="428"/>
        <v>1.150726502696364</v>
      </c>
      <c r="BA46" s="181">
        <f t="shared" si="428"/>
        <v>1.150726502696364</v>
      </c>
      <c r="BB46" s="181">
        <f t="shared" ref="BB46:BD65" si="429">$AB46*$BK46</f>
        <v>1.139103002669128</v>
      </c>
      <c r="BC46" s="181">
        <f t="shared" si="429"/>
        <v>1.139103002669128</v>
      </c>
      <c r="BD46" s="181">
        <f t="shared" si="429"/>
        <v>1.139103002669128</v>
      </c>
      <c r="BE46" s="181">
        <f t="shared" ref="BE46:BG65" si="430">$AB46*$BL46</f>
        <v>1.127479502641892</v>
      </c>
      <c r="BF46" s="181">
        <f t="shared" si="430"/>
        <v>1.127479502641892</v>
      </c>
      <c r="BG46" s="181">
        <f t="shared" si="430"/>
        <v>1.127479502641892</v>
      </c>
      <c r="BH46" s="183"/>
      <c r="BI46" s="185">
        <v>1</v>
      </c>
      <c r="BJ46" s="185">
        <v>0.99</v>
      </c>
      <c r="BK46" s="185">
        <v>0.98</v>
      </c>
      <c r="BL46" s="185">
        <v>0.97</v>
      </c>
      <c r="BM46" s="183"/>
      <c r="BN46" s="186">
        <f t="shared" si="326"/>
        <v>0</v>
      </c>
      <c r="BO46" s="189"/>
      <c r="BP46" s="189"/>
      <c r="BQ46" s="189"/>
      <c r="BR46" s="189"/>
      <c r="BS46" s="189"/>
      <c r="BT46" s="189"/>
      <c r="BU46" s="189"/>
      <c r="BV46" s="189"/>
      <c r="BW46" s="189"/>
      <c r="BX46" s="189"/>
      <c r="BY46" s="189"/>
      <c r="BZ46" s="189"/>
      <c r="CA46" s="184"/>
      <c r="CB46" s="189">
        <f t="shared" si="352"/>
        <v>0.6</v>
      </c>
      <c r="CC46" s="189">
        <f t="shared" si="353"/>
        <v>0.6</v>
      </c>
      <c r="CD46" s="189">
        <f t="shared" si="354"/>
        <v>0.6</v>
      </c>
      <c r="CE46" s="189">
        <f t="shared" si="355"/>
        <v>0.6</v>
      </c>
      <c r="CF46" s="189">
        <f t="shared" si="356"/>
        <v>0.6</v>
      </c>
      <c r="CG46" s="189">
        <f t="shared" si="357"/>
        <v>0.6</v>
      </c>
      <c r="CH46" s="189">
        <f t="shared" si="358"/>
        <v>0.6</v>
      </c>
      <c r="CI46" s="189">
        <f t="shared" si="359"/>
        <v>0.6</v>
      </c>
      <c r="CJ46" s="189">
        <f t="shared" si="360"/>
        <v>0.6</v>
      </c>
      <c r="CK46" s="189">
        <f t="shared" si="361"/>
        <v>0.6</v>
      </c>
      <c r="CL46" s="189">
        <f t="shared" si="362"/>
        <v>0.6</v>
      </c>
      <c r="CM46" s="189">
        <f t="shared" si="363"/>
        <v>0.6</v>
      </c>
      <c r="CN46" s="184"/>
      <c r="CO46" s="189"/>
      <c r="CP46" s="189"/>
      <c r="CQ46" s="189"/>
      <c r="CR46" s="189"/>
      <c r="CS46" s="189"/>
      <c r="CT46" s="189"/>
      <c r="CU46" s="189"/>
      <c r="CV46" s="189"/>
      <c r="CW46" s="189"/>
      <c r="CX46" s="189"/>
      <c r="CY46" s="189"/>
      <c r="CZ46" s="189"/>
      <c r="DA46" s="184"/>
      <c r="DB46" s="190">
        <f t="shared" si="327"/>
        <v>0</v>
      </c>
      <c r="DC46" s="190">
        <f t="shared" si="328"/>
        <v>0</v>
      </c>
      <c r="DD46" s="190">
        <f t="shared" si="329"/>
        <v>0</v>
      </c>
      <c r="DE46" s="190">
        <f t="shared" si="330"/>
        <v>0</v>
      </c>
      <c r="DF46" s="190">
        <f t="shared" si="331"/>
        <v>0</v>
      </c>
      <c r="DG46" s="190">
        <f t="shared" si="332"/>
        <v>0</v>
      </c>
      <c r="DH46" s="190">
        <f t="shared" si="333"/>
        <v>0</v>
      </c>
      <c r="DI46" s="190">
        <f t="shared" si="334"/>
        <v>0</v>
      </c>
      <c r="DJ46" s="190">
        <f t="shared" si="335"/>
        <v>0</v>
      </c>
      <c r="DK46" s="190">
        <f t="shared" ref="DK46:DK54" si="431">S46*AM46*(BX46+CK46+CX46)/$A$2</f>
        <v>0</v>
      </c>
      <c r="DL46" s="190">
        <f t="shared" ref="DL46:DL54" si="432">T46*AN46*(BY46+CL46+CY46)/$A$2</f>
        <v>0</v>
      </c>
      <c r="DM46" s="190">
        <f t="shared" si="338"/>
        <v>0</v>
      </c>
      <c r="DN46" s="190">
        <f t="shared" si="364"/>
        <v>0</v>
      </c>
      <c r="DO46" s="184" t="s">
        <v>579</v>
      </c>
      <c r="DP46" s="190">
        <f t="shared" si="339"/>
        <v>0</v>
      </c>
      <c r="DQ46" s="190">
        <f t="shared" si="340"/>
        <v>0</v>
      </c>
      <c r="DR46" s="190">
        <f t="shared" si="341"/>
        <v>0</v>
      </c>
      <c r="DS46" s="190">
        <f t="shared" si="342"/>
        <v>0</v>
      </c>
      <c r="DT46" s="190">
        <f t="shared" si="343"/>
        <v>0</v>
      </c>
      <c r="DU46" s="190">
        <f t="shared" si="344"/>
        <v>0</v>
      </c>
      <c r="DV46" s="190">
        <f t="shared" si="345"/>
        <v>0</v>
      </c>
      <c r="DW46" s="190">
        <f t="shared" si="346"/>
        <v>0</v>
      </c>
      <c r="DX46" s="190">
        <f t="shared" si="347"/>
        <v>0</v>
      </c>
      <c r="DY46" s="190">
        <f t="shared" si="348"/>
        <v>0</v>
      </c>
      <c r="DZ46" s="190">
        <f t="shared" si="349"/>
        <v>0</v>
      </c>
      <c r="EA46" s="190">
        <f t="shared" si="350"/>
        <v>0</v>
      </c>
      <c r="EB46" s="190">
        <f t="shared" si="365"/>
        <v>0</v>
      </c>
      <c r="EC46" s="191">
        <f t="shared" si="366"/>
        <v>0</v>
      </c>
      <c r="ED46" s="70"/>
      <c r="EE46" s="68">
        <f t="shared" si="367"/>
        <v>1.3002</v>
      </c>
      <c r="EF46" s="68">
        <f t="shared" si="368"/>
        <v>1.3002</v>
      </c>
      <c r="EG46" s="68">
        <f t="shared" si="369"/>
        <v>1.3002</v>
      </c>
      <c r="EH46" s="68">
        <f t="shared" si="370"/>
        <v>1.2804</v>
      </c>
      <c r="EI46" s="68">
        <f t="shared" si="371"/>
        <v>1.2804</v>
      </c>
      <c r="EJ46" s="68">
        <f t="shared" si="372"/>
        <v>1.2804</v>
      </c>
      <c r="EK46" s="68">
        <f t="shared" si="373"/>
        <v>1.2605999999999999</v>
      </c>
      <c r="EL46" s="68">
        <f t="shared" si="374"/>
        <v>1.2605999999999999</v>
      </c>
      <c r="EM46" s="68">
        <f t="shared" si="375"/>
        <v>1.2605999999999999</v>
      </c>
      <c r="EN46" s="68">
        <f t="shared" si="376"/>
        <v>1.2210000000000001</v>
      </c>
      <c r="EO46" s="68">
        <f t="shared" si="377"/>
        <v>1.2210000000000001</v>
      </c>
      <c r="EP46" s="68">
        <f t="shared" si="378"/>
        <v>1.2210000000000001</v>
      </c>
      <c r="EQ46" s="68">
        <f t="shared" ref="EQ46:EQ47" si="433">SUM(EE46:EP46)</f>
        <v>15.1866</v>
      </c>
      <c r="ER46" s="67"/>
      <c r="ES46" s="68">
        <f t="shared" si="380"/>
        <v>0.69741000163416</v>
      </c>
      <c r="ET46" s="68">
        <f t="shared" si="381"/>
        <v>0.69741000163416</v>
      </c>
      <c r="EU46" s="68">
        <f t="shared" si="382"/>
        <v>0.69741000163416</v>
      </c>
      <c r="EV46" s="68">
        <f t="shared" si="383"/>
        <v>0.69043590161781843</v>
      </c>
      <c r="EW46" s="68">
        <f t="shared" si="384"/>
        <v>0.69043590161781843</v>
      </c>
      <c r="EX46" s="68">
        <f t="shared" si="385"/>
        <v>0.69043590161781843</v>
      </c>
      <c r="EY46" s="68">
        <f t="shared" si="386"/>
        <v>0.68346180160147674</v>
      </c>
      <c r="EZ46" s="68">
        <f t="shared" si="387"/>
        <v>0.68346180160147674</v>
      </c>
      <c r="FA46" s="68">
        <f t="shared" si="388"/>
        <v>0.68346180160147674</v>
      </c>
      <c r="FB46" s="68">
        <f t="shared" si="389"/>
        <v>0.67648770158513516</v>
      </c>
      <c r="FC46" s="68">
        <f t="shared" si="390"/>
        <v>0.67648770158513516</v>
      </c>
      <c r="FD46" s="68">
        <f t="shared" si="391"/>
        <v>0.67648770158513516</v>
      </c>
      <c r="FE46" s="68">
        <f t="shared" ref="FE46:FE47" si="434">SUM(ES46:FD46)</f>
        <v>8.2433862193157719</v>
      </c>
      <c r="FF46" s="69">
        <f t="shared" ref="FF46:FF47" si="435">IFERROR(FE46/EQ46,0)</f>
        <v>0.54280656758693657</v>
      </c>
      <c r="FG46" s="70"/>
      <c r="FH46" s="68">
        <f t="shared" si="394"/>
        <v>0</v>
      </c>
      <c r="FI46" s="68">
        <f t="shared" si="395"/>
        <v>0</v>
      </c>
      <c r="FJ46" s="68">
        <f t="shared" si="396"/>
        <v>0</v>
      </c>
      <c r="FK46" s="68">
        <f t="shared" si="397"/>
        <v>0</v>
      </c>
      <c r="FL46" s="68">
        <f t="shared" si="398"/>
        <v>0</v>
      </c>
      <c r="FM46" s="68">
        <f t="shared" si="399"/>
        <v>0</v>
      </c>
      <c r="FN46" s="68">
        <f t="shared" si="400"/>
        <v>0</v>
      </c>
      <c r="FO46" s="68">
        <f t="shared" si="401"/>
        <v>0</v>
      </c>
      <c r="FP46" s="68">
        <f t="shared" si="402"/>
        <v>0</v>
      </c>
      <c r="FQ46" s="68">
        <f t="shared" si="403"/>
        <v>0</v>
      </c>
      <c r="FR46" s="68">
        <f t="shared" si="404"/>
        <v>0</v>
      </c>
      <c r="FS46" s="68">
        <f t="shared" si="405"/>
        <v>0</v>
      </c>
      <c r="FT46" s="68">
        <f t="shared" ref="FT46:FT47" si="436">SUM(FH46:FS46)</f>
        <v>0</v>
      </c>
      <c r="FU46" s="67"/>
      <c r="FV46" s="68">
        <f t="shared" si="407"/>
        <v>0</v>
      </c>
      <c r="FW46" s="68">
        <f t="shared" si="408"/>
        <v>0</v>
      </c>
      <c r="FX46" s="68">
        <f t="shared" si="409"/>
        <v>0</v>
      </c>
      <c r="FY46" s="68">
        <f t="shared" si="410"/>
        <v>0</v>
      </c>
      <c r="FZ46" s="68">
        <f t="shared" si="411"/>
        <v>0</v>
      </c>
      <c r="GA46" s="68">
        <f t="shared" si="412"/>
        <v>0</v>
      </c>
      <c r="GB46" s="68">
        <f t="shared" si="413"/>
        <v>0</v>
      </c>
      <c r="GC46" s="68">
        <f t="shared" si="414"/>
        <v>0</v>
      </c>
      <c r="GD46" s="68">
        <f t="shared" si="415"/>
        <v>0</v>
      </c>
      <c r="GE46" s="68">
        <f t="shared" si="416"/>
        <v>0</v>
      </c>
      <c r="GF46" s="68">
        <f t="shared" si="417"/>
        <v>0</v>
      </c>
      <c r="GG46" s="68">
        <f t="shared" si="418"/>
        <v>0</v>
      </c>
      <c r="GH46" s="68">
        <f t="shared" ref="GH46:GH47" si="437">SUM(FV46:GG46)</f>
        <v>0</v>
      </c>
      <c r="GI46" s="69">
        <f t="shared" ref="GI46:GI47" si="438">IFERROR(GH46/FT46,0)</f>
        <v>0</v>
      </c>
      <c r="GJ46" s="67"/>
      <c r="GK46" s="184"/>
    </row>
    <row r="47" spans="1:193" s="71" customFormat="1" ht="12" hidden="1" customHeight="1" outlineLevel="1">
      <c r="A47" s="331">
        <v>42</v>
      </c>
      <c r="B47" s="454" t="s">
        <v>238</v>
      </c>
      <c r="C47" s="455" t="str">
        <f t="shared" si="421"/>
        <v>8AJ946-09217</v>
      </c>
      <c r="D47" s="456" t="s">
        <v>239</v>
      </c>
      <c r="E47" s="456" t="s">
        <v>694</v>
      </c>
      <c r="F47" s="178" t="s">
        <v>214</v>
      </c>
      <c r="G47" s="179" t="s">
        <v>8</v>
      </c>
      <c r="H47" s="179" t="s">
        <v>227</v>
      </c>
      <c r="I47" s="467" t="s">
        <v>122</v>
      </c>
      <c r="J47" s="408">
        <v>0</v>
      </c>
      <c r="K47" s="408">
        <v>0</v>
      </c>
      <c r="L47" s="408">
        <v>0</v>
      </c>
      <c r="M47" s="408">
        <v>0</v>
      </c>
      <c r="N47" s="408">
        <v>0</v>
      </c>
      <c r="O47" s="408">
        <v>0</v>
      </c>
      <c r="P47" s="408">
        <v>0</v>
      </c>
      <c r="Q47" s="408">
        <v>0</v>
      </c>
      <c r="R47" s="408">
        <v>0</v>
      </c>
      <c r="S47" s="408">
        <v>0</v>
      </c>
      <c r="T47" s="408">
        <v>0</v>
      </c>
      <c r="U47" s="408">
        <v>0</v>
      </c>
      <c r="V47" s="357">
        <f t="shared" si="351"/>
        <v>0</v>
      </c>
      <c r="W47" s="65">
        <v>0.4</v>
      </c>
      <c r="X47" s="65"/>
      <c r="Y47" s="332" t="s">
        <v>437</v>
      </c>
      <c r="Z47" s="332"/>
      <c r="AA47" s="332">
        <v>1.0152980006399999</v>
      </c>
      <c r="AB47" s="66">
        <v>0.66112071931600003</v>
      </c>
      <c r="AC47" s="180">
        <f t="shared" si="324"/>
        <v>0.65115928417002511</v>
      </c>
      <c r="AD47" s="181">
        <f t="shared" si="423"/>
        <v>1.0000685306303998</v>
      </c>
      <c r="AE47" s="181">
        <f t="shared" si="423"/>
        <v>1.0000685306303998</v>
      </c>
      <c r="AF47" s="181">
        <f t="shared" si="423"/>
        <v>1.0000685306303998</v>
      </c>
      <c r="AG47" s="181">
        <f t="shared" si="424"/>
        <v>0.98483906062079984</v>
      </c>
      <c r="AH47" s="181">
        <f t="shared" si="424"/>
        <v>0.98483906062079984</v>
      </c>
      <c r="AI47" s="181">
        <f t="shared" si="424"/>
        <v>0.98483906062079984</v>
      </c>
      <c r="AJ47" s="181">
        <f t="shared" si="425"/>
        <v>0.96960959061119978</v>
      </c>
      <c r="AK47" s="181">
        <f t="shared" si="425"/>
        <v>0.96960959061119978</v>
      </c>
      <c r="AL47" s="181">
        <f t="shared" si="425"/>
        <v>0.96960959061119978</v>
      </c>
      <c r="AM47" s="181">
        <f t="shared" si="426"/>
        <v>0.93915065059199987</v>
      </c>
      <c r="AN47" s="181">
        <f t="shared" si="426"/>
        <v>0.93915065059199987</v>
      </c>
      <c r="AO47" s="181">
        <f t="shared" si="426"/>
        <v>0.93915065059199987</v>
      </c>
      <c r="AP47" s="182"/>
      <c r="AQ47" s="480">
        <v>0.98499999999999999</v>
      </c>
      <c r="AR47" s="480">
        <v>0.97</v>
      </c>
      <c r="AS47" s="480">
        <v>0.95499999999999996</v>
      </c>
      <c r="AT47" s="480">
        <v>0.92500000000000004</v>
      </c>
      <c r="AU47" s="184"/>
      <c r="AV47" s="181">
        <f t="shared" si="325"/>
        <v>0.66112071931600003</v>
      </c>
      <c r="AW47" s="181">
        <f t="shared" si="427"/>
        <v>0.66112071931600003</v>
      </c>
      <c r="AX47" s="181">
        <f t="shared" si="427"/>
        <v>0.66112071931600003</v>
      </c>
      <c r="AY47" s="181">
        <f t="shared" si="428"/>
        <v>0.65450951212284003</v>
      </c>
      <c r="AZ47" s="181">
        <f t="shared" si="428"/>
        <v>0.65450951212284003</v>
      </c>
      <c r="BA47" s="181">
        <f t="shared" si="428"/>
        <v>0.65450951212284003</v>
      </c>
      <c r="BB47" s="181">
        <f t="shared" si="429"/>
        <v>0.64789830492968004</v>
      </c>
      <c r="BC47" s="181">
        <f t="shared" si="429"/>
        <v>0.64789830492968004</v>
      </c>
      <c r="BD47" s="181">
        <f t="shared" si="429"/>
        <v>0.64789830492968004</v>
      </c>
      <c r="BE47" s="181">
        <f t="shared" si="430"/>
        <v>0.64128709773652004</v>
      </c>
      <c r="BF47" s="181">
        <f t="shared" si="430"/>
        <v>0.64128709773652004</v>
      </c>
      <c r="BG47" s="181">
        <f t="shared" si="430"/>
        <v>0.64128709773652004</v>
      </c>
      <c r="BH47" s="183"/>
      <c r="BI47" s="185">
        <v>1</v>
      </c>
      <c r="BJ47" s="185">
        <v>0.99</v>
      </c>
      <c r="BK47" s="185">
        <v>0.98</v>
      </c>
      <c r="BL47" s="185">
        <v>0.97</v>
      </c>
      <c r="BM47" s="183"/>
      <c r="BN47" s="186">
        <f t="shared" si="326"/>
        <v>0</v>
      </c>
      <c r="BO47" s="189"/>
      <c r="BP47" s="189"/>
      <c r="BQ47" s="189"/>
      <c r="BR47" s="189"/>
      <c r="BS47" s="189"/>
      <c r="BT47" s="189"/>
      <c r="BU47" s="189"/>
      <c r="BV47" s="189"/>
      <c r="BW47" s="189"/>
      <c r="BX47" s="189"/>
      <c r="BY47" s="189"/>
      <c r="BZ47" s="189"/>
      <c r="CA47" s="184"/>
      <c r="CB47" s="189">
        <f t="shared" si="352"/>
        <v>0.4</v>
      </c>
      <c r="CC47" s="189">
        <f t="shared" si="353"/>
        <v>0.4</v>
      </c>
      <c r="CD47" s="189">
        <f t="shared" si="354"/>
        <v>0.4</v>
      </c>
      <c r="CE47" s="189">
        <f t="shared" si="355"/>
        <v>0.4</v>
      </c>
      <c r="CF47" s="189">
        <f t="shared" si="356"/>
        <v>0.4</v>
      </c>
      <c r="CG47" s="189">
        <f t="shared" si="357"/>
        <v>0.4</v>
      </c>
      <c r="CH47" s="189">
        <f t="shared" si="358"/>
        <v>0.4</v>
      </c>
      <c r="CI47" s="189">
        <f t="shared" si="359"/>
        <v>0.4</v>
      </c>
      <c r="CJ47" s="189">
        <f t="shared" si="360"/>
        <v>0.4</v>
      </c>
      <c r="CK47" s="189">
        <f t="shared" si="361"/>
        <v>0.4</v>
      </c>
      <c r="CL47" s="189">
        <f t="shared" si="362"/>
        <v>0.4</v>
      </c>
      <c r="CM47" s="189">
        <f t="shared" si="363"/>
        <v>0.4</v>
      </c>
      <c r="CN47" s="184"/>
      <c r="CO47" s="189"/>
      <c r="CP47" s="189"/>
      <c r="CQ47" s="189"/>
      <c r="CR47" s="189"/>
      <c r="CS47" s="189"/>
      <c r="CT47" s="189"/>
      <c r="CU47" s="189"/>
      <c r="CV47" s="189"/>
      <c r="CW47" s="189"/>
      <c r="CX47" s="189"/>
      <c r="CY47" s="189"/>
      <c r="CZ47" s="189"/>
      <c r="DA47" s="184"/>
      <c r="DB47" s="190">
        <f t="shared" si="327"/>
        <v>0</v>
      </c>
      <c r="DC47" s="190">
        <f t="shared" si="328"/>
        <v>0</v>
      </c>
      <c r="DD47" s="190">
        <f t="shared" si="329"/>
        <v>0</v>
      </c>
      <c r="DE47" s="190">
        <f t="shared" si="330"/>
        <v>0</v>
      </c>
      <c r="DF47" s="190">
        <f t="shared" si="331"/>
        <v>0</v>
      </c>
      <c r="DG47" s="190">
        <f t="shared" si="332"/>
        <v>0</v>
      </c>
      <c r="DH47" s="190">
        <f t="shared" si="333"/>
        <v>0</v>
      </c>
      <c r="DI47" s="190">
        <f t="shared" si="334"/>
        <v>0</v>
      </c>
      <c r="DJ47" s="190">
        <f t="shared" si="335"/>
        <v>0</v>
      </c>
      <c r="DK47" s="190">
        <f t="shared" si="431"/>
        <v>0</v>
      </c>
      <c r="DL47" s="190">
        <f t="shared" si="432"/>
        <v>0</v>
      </c>
      <c r="DM47" s="190">
        <f t="shared" si="338"/>
        <v>0</v>
      </c>
      <c r="DN47" s="190">
        <f t="shared" si="364"/>
        <v>0</v>
      </c>
      <c r="DO47" s="184" t="s">
        <v>579</v>
      </c>
      <c r="DP47" s="190">
        <f t="shared" si="339"/>
        <v>0</v>
      </c>
      <c r="DQ47" s="190">
        <f t="shared" si="340"/>
        <v>0</v>
      </c>
      <c r="DR47" s="190">
        <f t="shared" si="341"/>
        <v>0</v>
      </c>
      <c r="DS47" s="190">
        <f t="shared" si="342"/>
        <v>0</v>
      </c>
      <c r="DT47" s="190">
        <f t="shared" si="343"/>
        <v>0</v>
      </c>
      <c r="DU47" s="190">
        <f t="shared" si="344"/>
        <v>0</v>
      </c>
      <c r="DV47" s="190">
        <f t="shared" si="345"/>
        <v>0</v>
      </c>
      <c r="DW47" s="190">
        <f t="shared" si="346"/>
        <v>0</v>
      </c>
      <c r="DX47" s="190">
        <f t="shared" si="347"/>
        <v>0</v>
      </c>
      <c r="DY47" s="190">
        <f t="shared" si="348"/>
        <v>0</v>
      </c>
      <c r="DZ47" s="190">
        <f t="shared" si="349"/>
        <v>0</v>
      </c>
      <c r="EA47" s="190">
        <f t="shared" si="350"/>
        <v>0</v>
      </c>
      <c r="EB47" s="190">
        <f t="shared" si="365"/>
        <v>0</v>
      </c>
      <c r="EC47" s="191">
        <f t="shared" si="366"/>
        <v>0</v>
      </c>
      <c r="ED47" s="70"/>
      <c r="EE47" s="68">
        <f t="shared" si="367"/>
        <v>0.40002741225215993</v>
      </c>
      <c r="EF47" s="68">
        <f t="shared" si="368"/>
        <v>0.40002741225215993</v>
      </c>
      <c r="EG47" s="68">
        <f t="shared" si="369"/>
        <v>0.40002741225215993</v>
      </c>
      <c r="EH47" s="68">
        <f t="shared" si="370"/>
        <v>0.39393562424831996</v>
      </c>
      <c r="EI47" s="68">
        <f t="shared" si="371"/>
        <v>0.39393562424831996</v>
      </c>
      <c r="EJ47" s="68">
        <f t="shared" si="372"/>
        <v>0.39393562424831996</v>
      </c>
      <c r="EK47" s="68">
        <f t="shared" si="373"/>
        <v>0.38784383624447993</v>
      </c>
      <c r="EL47" s="68">
        <f t="shared" si="374"/>
        <v>0.38784383624447993</v>
      </c>
      <c r="EM47" s="68">
        <f t="shared" si="375"/>
        <v>0.38784383624447993</v>
      </c>
      <c r="EN47" s="68">
        <f t="shared" si="376"/>
        <v>0.37566026023679999</v>
      </c>
      <c r="EO47" s="68">
        <f t="shared" si="377"/>
        <v>0.37566026023679999</v>
      </c>
      <c r="EP47" s="68">
        <f t="shared" si="378"/>
        <v>0.37566026023679999</v>
      </c>
      <c r="EQ47" s="68">
        <f t="shared" si="433"/>
        <v>4.6724013989452802</v>
      </c>
      <c r="ER47" s="67"/>
      <c r="ES47" s="68">
        <f t="shared" si="380"/>
        <v>0.2644482877264</v>
      </c>
      <c r="ET47" s="68">
        <f t="shared" si="381"/>
        <v>0.2644482877264</v>
      </c>
      <c r="EU47" s="68">
        <f t="shared" si="382"/>
        <v>0.2644482877264</v>
      </c>
      <c r="EV47" s="68">
        <f t="shared" si="383"/>
        <v>0.26180380484913601</v>
      </c>
      <c r="EW47" s="68">
        <f t="shared" si="384"/>
        <v>0.26180380484913601</v>
      </c>
      <c r="EX47" s="68">
        <f t="shared" si="385"/>
        <v>0.26180380484913601</v>
      </c>
      <c r="EY47" s="68">
        <f t="shared" si="386"/>
        <v>0.25915932197187203</v>
      </c>
      <c r="EZ47" s="68">
        <f t="shared" si="387"/>
        <v>0.25915932197187203</v>
      </c>
      <c r="FA47" s="68">
        <f t="shared" si="388"/>
        <v>0.25915932197187203</v>
      </c>
      <c r="FB47" s="68">
        <f t="shared" si="389"/>
        <v>0.25651483909460804</v>
      </c>
      <c r="FC47" s="68">
        <f t="shared" si="390"/>
        <v>0.25651483909460804</v>
      </c>
      <c r="FD47" s="68">
        <f t="shared" si="391"/>
        <v>0.25651483909460804</v>
      </c>
      <c r="FE47" s="68">
        <f t="shared" si="434"/>
        <v>3.1257787609260488</v>
      </c>
      <c r="FF47" s="69">
        <f t="shared" si="435"/>
        <v>0.66898763484482371</v>
      </c>
      <c r="FG47" s="70"/>
      <c r="FH47" s="68">
        <f t="shared" si="394"/>
        <v>0</v>
      </c>
      <c r="FI47" s="68">
        <f t="shared" si="395"/>
        <v>0</v>
      </c>
      <c r="FJ47" s="68">
        <f t="shared" si="396"/>
        <v>0</v>
      </c>
      <c r="FK47" s="68">
        <f t="shared" si="397"/>
        <v>0</v>
      </c>
      <c r="FL47" s="68">
        <f t="shared" si="398"/>
        <v>0</v>
      </c>
      <c r="FM47" s="68">
        <f t="shared" si="399"/>
        <v>0</v>
      </c>
      <c r="FN47" s="68">
        <f t="shared" si="400"/>
        <v>0</v>
      </c>
      <c r="FO47" s="68">
        <f t="shared" si="401"/>
        <v>0</v>
      </c>
      <c r="FP47" s="68">
        <f t="shared" si="402"/>
        <v>0</v>
      </c>
      <c r="FQ47" s="68">
        <f t="shared" si="403"/>
        <v>0</v>
      </c>
      <c r="FR47" s="68">
        <f t="shared" si="404"/>
        <v>0</v>
      </c>
      <c r="FS47" s="68">
        <f t="shared" si="405"/>
        <v>0</v>
      </c>
      <c r="FT47" s="68">
        <f t="shared" si="436"/>
        <v>0</v>
      </c>
      <c r="FU47" s="67"/>
      <c r="FV47" s="68">
        <f t="shared" si="407"/>
        <v>0</v>
      </c>
      <c r="FW47" s="68">
        <f t="shared" si="408"/>
        <v>0</v>
      </c>
      <c r="FX47" s="68">
        <f t="shared" si="409"/>
        <v>0</v>
      </c>
      <c r="FY47" s="68">
        <f t="shared" si="410"/>
        <v>0</v>
      </c>
      <c r="FZ47" s="68">
        <f t="shared" si="411"/>
        <v>0</v>
      </c>
      <c r="GA47" s="68">
        <f t="shared" si="412"/>
        <v>0</v>
      </c>
      <c r="GB47" s="68">
        <f t="shared" si="413"/>
        <v>0</v>
      </c>
      <c r="GC47" s="68">
        <f t="shared" si="414"/>
        <v>0</v>
      </c>
      <c r="GD47" s="68">
        <f t="shared" si="415"/>
        <v>0</v>
      </c>
      <c r="GE47" s="68">
        <f t="shared" si="416"/>
        <v>0</v>
      </c>
      <c r="GF47" s="68">
        <f t="shared" si="417"/>
        <v>0</v>
      </c>
      <c r="GG47" s="68">
        <f t="shared" si="418"/>
        <v>0</v>
      </c>
      <c r="GH47" s="68">
        <f t="shared" si="437"/>
        <v>0</v>
      </c>
      <c r="GI47" s="69">
        <f t="shared" si="438"/>
        <v>0</v>
      </c>
      <c r="GJ47" s="67"/>
      <c r="GK47" s="184"/>
    </row>
    <row r="48" spans="1:193" s="71" customFormat="1" ht="12" hidden="1" customHeight="1" outlineLevel="1">
      <c r="A48" s="331">
        <v>43</v>
      </c>
      <c r="B48" s="454" t="s">
        <v>240</v>
      </c>
      <c r="C48" s="455" t="str">
        <f t="shared" si="421"/>
        <v>8AJ946-08512</v>
      </c>
      <c r="D48" s="456" t="s">
        <v>241</v>
      </c>
      <c r="E48" s="456" t="s">
        <v>694</v>
      </c>
      <c r="F48" s="178" t="s">
        <v>214</v>
      </c>
      <c r="G48" s="179" t="s">
        <v>8</v>
      </c>
      <c r="H48" s="179" t="s">
        <v>227</v>
      </c>
      <c r="I48" s="467" t="s">
        <v>122</v>
      </c>
      <c r="J48" s="408">
        <v>0</v>
      </c>
      <c r="K48" s="408">
        <v>0</v>
      </c>
      <c r="L48" s="408">
        <v>0</v>
      </c>
      <c r="M48" s="408">
        <v>0</v>
      </c>
      <c r="N48" s="408">
        <v>0</v>
      </c>
      <c r="O48" s="408">
        <v>0</v>
      </c>
      <c r="P48" s="408">
        <v>0</v>
      </c>
      <c r="Q48" s="408">
        <v>0</v>
      </c>
      <c r="R48" s="408">
        <v>0</v>
      </c>
      <c r="S48" s="408">
        <v>0</v>
      </c>
      <c r="T48" s="408">
        <v>0</v>
      </c>
      <c r="U48" s="408">
        <v>0</v>
      </c>
      <c r="V48" s="357">
        <f t="shared" si="351"/>
        <v>0</v>
      </c>
      <c r="W48" s="65">
        <v>0.5</v>
      </c>
      <c r="X48" s="65"/>
      <c r="Y48" s="332" t="s">
        <v>437</v>
      </c>
      <c r="Z48" s="332"/>
      <c r="AA48" s="332">
        <v>0.53679999999999994</v>
      </c>
      <c r="AB48" s="66">
        <v>0.25791733563749997</v>
      </c>
      <c r="AC48" s="180">
        <f t="shared" si="324"/>
        <v>0.48047193673155736</v>
      </c>
      <c r="AD48" s="181">
        <f t="shared" si="423"/>
        <v>0.52874799999999988</v>
      </c>
      <c r="AE48" s="181">
        <f t="shared" si="423"/>
        <v>0.52874799999999988</v>
      </c>
      <c r="AF48" s="181">
        <f t="shared" si="423"/>
        <v>0.52874799999999988</v>
      </c>
      <c r="AG48" s="181">
        <f t="shared" si="424"/>
        <v>0.52069599999999994</v>
      </c>
      <c r="AH48" s="181">
        <f t="shared" si="424"/>
        <v>0.52069599999999994</v>
      </c>
      <c r="AI48" s="181">
        <f t="shared" si="424"/>
        <v>0.52069599999999994</v>
      </c>
      <c r="AJ48" s="181">
        <f t="shared" si="425"/>
        <v>0.51264399999999988</v>
      </c>
      <c r="AK48" s="181">
        <f t="shared" si="425"/>
        <v>0.51264399999999988</v>
      </c>
      <c r="AL48" s="181">
        <f t="shared" si="425"/>
        <v>0.51264399999999988</v>
      </c>
      <c r="AM48" s="181">
        <f t="shared" si="426"/>
        <v>0.49653999999999998</v>
      </c>
      <c r="AN48" s="181">
        <f t="shared" si="426"/>
        <v>0.49653999999999998</v>
      </c>
      <c r="AO48" s="181">
        <f t="shared" si="426"/>
        <v>0.49653999999999998</v>
      </c>
      <c r="AP48" s="182"/>
      <c r="AQ48" s="480">
        <v>0.98499999999999999</v>
      </c>
      <c r="AR48" s="480">
        <v>0.97</v>
      </c>
      <c r="AS48" s="480">
        <v>0.95499999999999996</v>
      </c>
      <c r="AT48" s="480">
        <v>0.92500000000000004</v>
      </c>
      <c r="AU48" s="184"/>
      <c r="AV48" s="181">
        <f t="shared" si="325"/>
        <v>0.25791733563749997</v>
      </c>
      <c r="AW48" s="181">
        <f t="shared" si="427"/>
        <v>0.25791733563749997</v>
      </c>
      <c r="AX48" s="181">
        <f t="shared" si="427"/>
        <v>0.25791733563749997</v>
      </c>
      <c r="AY48" s="181">
        <f t="shared" si="428"/>
        <v>0.25533816228112499</v>
      </c>
      <c r="AZ48" s="181">
        <f t="shared" si="428"/>
        <v>0.25533816228112499</v>
      </c>
      <c r="BA48" s="181">
        <f t="shared" si="428"/>
        <v>0.25533816228112499</v>
      </c>
      <c r="BB48" s="181">
        <f t="shared" si="429"/>
        <v>0.25275898892474996</v>
      </c>
      <c r="BC48" s="181">
        <f t="shared" si="429"/>
        <v>0.25275898892474996</v>
      </c>
      <c r="BD48" s="181">
        <f t="shared" si="429"/>
        <v>0.25275898892474996</v>
      </c>
      <c r="BE48" s="181">
        <f t="shared" si="430"/>
        <v>0.25017981556837499</v>
      </c>
      <c r="BF48" s="181">
        <f t="shared" si="430"/>
        <v>0.25017981556837499</v>
      </c>
      <c r="BG48" s="181">
        <f t="shared" si="430"/>
        <v>0.25017981556837499</v>
      </c>
      <c r="BH48" s="183"/>
      <c r="BI48" s="185">
        <v>1</v>
      </c>
      <c r="BJ48" s="185">
        <v>0.99</v>
      </c>
      <c r="BK48" s="185">
        <v>0.98</v>
      </c>
      <c r="BL48" s="185">
        <v>0.97</v>
      </c>
      <c r="BM48" s="183"/>
      <c r="BN48" s="186">
        <f t="shared" si="326"/>
        <v>0</v>
      </c>
      <c r="BO48" s="189"/>
      <c r="BP48" s="189"/>
      <c r="BQ48" s="189"/>
      <c r="BR48" s="189"/>
      <c r="BS48" s="189"/>
      <c r="BT48" s="189"/>
      <c r="BU48" s="189"/>
      <c r="BV48" s="189"/>
      <c r="BW48" s="189"/>
      <c r="BX48" s="189"/>
      <c r="BY48" s="189"/>
      <c r="BZ48" s="189"/>
      <c r="CA48" s="184"/>
      <c r="CB48" s="189">
        <f t="shared" si="352"/>
        <v>0.5</v>
      </c>
      <c r="CC48" s="189">
        <f t="shared" si="353"/>
        <v>0.5</v>
      </c>
      <c r="CD48" s="189">
        <f t="shared" si="354"/>
        <v>0.5</v>
      </c>
      <c r="CE48" s="189">
        <f t="shared" si="355"/>
        <v>0.5</v>
      </c>
      <c r="CF48" s="189">
        <f t="shared" si="356"/>
        <v>0.5</v>
      </c>
      <c r="CG48" s="189">
        <f t="shared" si="357"/>
        <v>0.5</v>
      </c>
      <c r="CH48" s="189">
        <f t="shared" si="358"/>
        <v>0.5</v>
      </c>
      <c r="CI48" s="189">
        <f t="shared" si="359"/>
        <v>0.5</v>
      </c>
      <c r="CJ48" s="189">
        <f t="shared" si="360"/>
        <v>0.5</v>
      </c>
      <c r="CK48" s="189">
        <f t="shared" si="361"/>
        <v>0.5</v>
      </c>
      <c r="CL48" s="189">
        <f t="shared" si="362"/>
        <v>0.5</v>
      </c>
      <c r="CM48" s="189">
        <f t="shared" si="363"/>
        <v>0.5</v>
      </c>
      <c r="CN48" s="184"/>
      <c r="CO48" s="189"/>
      <c r="CP48" s="189"/>
      <c r="CQ48" s="189"/>
      <c r="CR48" s="189"/>
      <c r="CS48" s="189"/>
      <c r="CT48" s="189"/>
      <c r="CU48" s="189"/>
      <c r="CV48" s="189"/>
      <c r="CW48" s="189"/>
      <c r="CX48" s="189"/>
      <c r="CY48" s="189"/>
      <c r="CZ48" s="189"/>
      <c r="DA48" s="184"/>
      <c r="DB48" s="190">
        <f t="shared" si="327"/>
        <v>0</v>
      </c>
      <c r="DC48" s="190">
        <f t="shared" si="328"/>
        <v>0</v>
      </c>
      <c r="DD48" s="190">
        <f t="shared" si="329"/>
        <v>0</v>
      </c>
      <c r="DE48" s="190">
        <f t="shared" si="330"/>
        <v>0</v>
      </c>
      <c r="DF48" s="190">
        <f t="shared" si="331"/>
        <v>0</v>
      </c>
      <c r="DG48" s="190">
        <f t="shared" si="332"/>
        <v>0</v>
      </c>
      <c r="DH48" s="190">
        <f t="shared" si="333"/>
        <v>0</v>
      </c>
      <c r="DI48" s="190">
        <f t="shared" si="334"/>
        <v>0</v>
      </c>
      <c r="DJ48" s="190">
        <f t="shared" si="335"/>
        <v>0</v>
      </c>
      <c r="DK48" s="190">
        <f t="shared" si="431"/>
        <v>0</v>
      </c>
      <c r="DL48" s="190">
        <f t="shared" si="432"/>
        <v>0</v>
      </c>
      <c r="DM48" s="190">
        <f t="shared" si="338"/>
        <v>0</v>
      </c>
      <c r="DN48" s="190">
        <f t="shared" si="364"/>
        <v>0</v>
      </c>
      <c r="DO48" s="184" t="s">
        <v>579</v>
      </c>
      <c r="DP48" s="190">
        <f t="shared" si="339"/>
        <v>0</v>
      </c>
      <c r="DQ48" s="190">
        <f t="shared" si="340"/>
        <v>0</v>
      </c>
      <c r="DR48" s="190">
        <f t="shared" si="341"/>
        <v>0</v>
      </c>
      <c r="DS48" s="190">
        <f t="shared" si="342"/>
        <v>0</v>
      </c>
      <c r="DT48" s="190">
        <f t="shared" si="343"/>
        <v>0</v>
      </c>
      <c r="DU48" s="190">
        <f t="shared" si="344"/>
        <v>0</v>
      </c>
      <c r="DV48" s="190">
        <f t="shared" si="345"/>
        <v>0</v>
      </c>
      <c r="DW48" s="190">
        <f t="shared" si="346"/>
        <v>0</v>
      </c>
      <c r="DX48" s="190">
        <f t="shared" si="347"/>
        <v>0</v>
      </c>
      <c r="DY48" s="190">
        <f t="shared" si="348"/>
        <v>0</v>
      </c>
      <c r="DZ48" s="190">
        <f t="shared" si="349"/>
        <v>0</v>
      </c>
      <c r="EA48" s="190">
        <f t="shared" si="350"/>
        <v>0</v>
      </c>
      <c r="EB48" s="190">
        <f t="shared" si="365"/>
        <v>0</v>
      </c>
      <c r="EC48" s="191">
        <f t="shared" si="366"/>
        <v>0</v>
      </c>
      <c r="ED48" s="70"/>
      <c r="EE48" s="68">
        <f t="shared" si="367"/>
        <v>0.26437399999999994</v>
      </c>
      <c r="EF48" s="68">
        <f t="shared" si="368"/>
        <v>0.26437399999999994</v>
      </c>
      <c r="EG48" s="68">
        <f t="shared" si="369"/>
        <v>0.26437399999999994</v>
      </c>
      <c r="EH48" s="68">
        <f t="shared" si="370"/>
        <v>0.26034799999999997</v>
      </c>
      <c r="EI48" s="68">
        <f t="shared" si="371"/>
        <v>0.26034799999999997</v>
      </c>
      <c r="EJ48" s="68">
        <f t="shared" si="372"/>
        <v>0.26034799999999997</v>
      </c>
      <c r="EK48" s="68">
        <f t="shared" si="373"/>
        <v>0.25632199999999994</v>
      </c>
      <c r="EL48" s="68">
        <f t="shared" si="374"/>
        <v>0.25632199999999994</v>
      </c>
      <c r="EM48" s="68">
        <f t="shared" si="375"/>
        <v>0.25632199999999994</v>
      </c>
      <c r="EN48" s="68">
        <f t="shared" si="376"/>
        <v>0.24826999999999999</v>
      </c>
      <c r="EO48" s="68">
        <f t="shared" si="377"/>
        <v>0.24826999999999999</v>
      </c>
      <c r="EP48" s="68">
        <f t="shared" si="378"/>
        <v>0.24826999999999999</v>
      </c>
      <c r="EQ48" s="68">
        <f t="shared" si="282"/>
        <v>3.0879419999999991</v>
      </c>
      <c r="ER48" s="67"/>
      <c r="ES48" s="68">
        <f t="shared" si="380"/>
        <v>0.12895866781874998</v>
      </c>
      <c r="ET48" s="68">
        <f t="shared" si="381"/>
        <v>0.12895866781874998</v>
      </c>
      <c r="EU48" s="68">
        <f t="shared" si="382"/>
        <v>0.12895866781874998</v>
      </c>
      <c r="EV48" s="68">
        <f t="shared" si="383"/>
        <v>0.1276690811405625</v>
      </c>
      <c r="EW48" s="68">
        <f t="shared" si="384"/>
        <v>0.1276690811405625</v>
      </c>
      <c r="EX48" s="68">
        <f t="shared" si="385"/>
        <v>0.1276690811405625</v>
      </c>
      <c r="EY48" s="68">
        <f t="shared" si="386"/>
        <v>0.12637949446237498</v>
      </c>
      <c r="EZ48" s="68">
        <f t="shared" si="387"/>
        <v>0.12637949446237498</v>
      </c>
      <c r="FA48" s="68">
        <f t="shared" si="388"/>
        <v>0.12637949446237498</v>
      </c>
      <c r="FB48" s="68">
        <f t="shared" si="389"/>
        <v>0.12508990778418749</v>
      </c>
      <c r="FC48" s="68">
        <f t="shared" si="390"/>
        <v>0.12508990778418749</v>
      </c>
      <c r="FD48" s="68">
        <f t="shared" si="391"/>
        <v>0.12508990778418749</v>
      </c>
      <c r="FE48" s="68">
        <f t="shared" si="295"/>
        <v>1.5242914536176246</v>
      </c>
      <c r="FF48" s="69">
        <f t="shared" si="296"/>
        <v>0.49362697020139146</v>
      </c>
      <c r="FG48" s="70"/>
      <c r="FH48" s="68">
        <f t="shared" si="394"/>
        <v>0</v>
      </c>
      <c r="FI48" s="68">
        <f t="shared" si="395"/>
        <v>0</v>
      </c>
      <c r="FJ48" s="68">
        <f t="shared" si="396"/>
        <v>0</v>
      </c>
      <c r="FK48" s="68">
        <f t="shared" si="397"/>
        <v>0</v>
      </c>
      <c r="FL48" s="68">
        <f t="shared" si="398"/>
        <v>0</v>
      </c>
      <c r="FM48" s="68">
        <f t="shared" si="399"/>
        <v>0</v>
      </c>
      <c r="FN48" s="68">
        <f t="shared" si="400"/>
        <v>0</v>
      </c>
      <c r="FO48" s="68">
        <f t="shared" si="401"/>
        <v>0</v>
      </c>
      <c r="FP48" s="68">
        <f t="shared" si="402"/>
        <v>0</v>
      </c>
      <c r="FQ48" s="68">
        <f t="shared" si="403"/>
        <v>0</v>
      </c>
      <c r="FR48" s="68">
        <f t="shared" si="404"/>
        <v>0</v>
      </c>
      <c r="FS48" s="68">
        <f t="shared" si="405"/>
        <v>0</v>
      </c>
      <c r="FT48" s="68">
        <f t="shared" si="309"/>
        <v>0</v>
      </c>
      <c r="FU48" s="67"/>
      <c r="FV48" s="68">
        <f t="shared" si="407"/>
        <v>0</v>
      </c>
      <c r="FW48" s="68">
        <f t="shared" si="408"/>
        <v>0</v>
      </c>
      <c r="FX48" s="68">
        <f t="shared" si="409"/>
        <v>0</v>
      </c>
      <c r="FY48" s="68">
        <f t="shared" si="410"/>
        <v>0</v>
      </c>
      <c r="FZ48" s="68">
        <f t="shared" si="411"/>
        <v>0</v>
      </c>
      <c r="GA48" s="68">
        <f t="shared" si="412"/>
        <v>0</v>
      </c>
      <c r="GB48" s="68">
        <f t="shared" si="413"/>
        <v>0</v>
      </c>
      <c r="GC48" s="68">
        <f t="shared" si="414"/>
        <v>0</v>
      </c>
      <c r="GD48" s="68">
        <f t="shared" si="415"/>
        <v>0</v>
      </c>
      <c r="GE48" s="68">
        <f t="shared" si="416"/>
        <v>0</v>
      </c>
      <c r="GF48" s="68">
        <f t="shared" si="417"/>
        <v>0</v>
      </c>
      <c r="GG48" s="68">
        <f t="shared" si="418"/>
        <v>0</v>
      </c>
      <c r="GH48" s="68">
        <f t="shared" si="322"/>
        <v>0</v>
      </c>
      <c r="GI48" s="69">
        <f t="shared" si="323"/>
        <v>0</v>
      </c>
      <c r="GJ48" s="67"/>
      <c r="GK48" s="184"/>
    </row>
    <row r="49" spans="1:193" s="71" customFormat="1" ht="12" hidden="1" customHeight="1" outlineLevel="1">
      <c r="A49" s="331">
        <v>44</v>
      </c>
      <c r="B49" s="454" t="s">
        <v>264</v>
      </c>
      <c r="C49" s="455" t="str">
        <f t="shared" si="421"/>
        <v>8AJ946-08514-L</v>
      </c>
      <c r="D49" s="456" t="s">
        <v>270</v>
      </c>
      <c r="E49" s="456" t="s">
        <v>694</v>
      </c>
      <c r="F49" s="178" t="s">
        <v>214</v>
      </c>
      <c r="G49" s="179" t="s">
        <v>8</v>
      </c>
      <c r="H49" s="179" t="s">
        <v>227</v>
      </c>
      <c r="I49" s="467" t="s">
        <v>122</v>
      </c>
      <c r="J49" s="408">
        <v>0</v>
      </c>
      <c r="K49" s="408">
        <v>0</v>
      </c>
      <c r="L49" s="408">
        <v>0</v>
      </c>
      <c r="M49" s="408">
        <v>0</v>
      </c>
      <c r="N49" s="408">
        <v>0</v>
      </c>
      <c r="O49" s="408">
        <v>0</v>
      </c>
      <c r="P49" s="408">
        <v>0</v>
      </c>
      <c r="Q49" s="408">
        <v>0</v>
      </c>
      <c r="R49" s="408">
        <v>0</v>
      </c>
      <c r="S49" s="408">
        <v>0</v>
      </c>
      <c r="T49" s="408">
        <v>0</v>
      </c>
      <c r="U49" s="408">
        <v>0</v>
      </c>
      <c r="V49" s="357">
        <f t="shared" si="351"/>
        <v>0</v>
      </c>
      <c r="W49" s="65">
        <v>0.5</v>
      </c>
      <c r="X49" s="65"/>
      <c r="Y49" s="332" t="s">
        <v>437</v>
      </c>
      <c r="Z49" s="332"/>
      <c r="AA49" s="332">
        <v>5.8000000000000003E-2</v>
      </c>
      <c r="AB49" s="66">
        <v>1.1879507716000005E-2</v>
      </c>
      <c r="AC49" s="180">
        <f t="shared" si="324"/>
        <v>0.20481909855172423</v>
      </c>
      <c r="AD49" s="181">
        <f t="shared" si="423"/>
        <v>5.713E-2</v>
      </c>
      <c r="AE49" s="181">
        <f t="shared" si="423"/>
        <v>5.713E-2</v>
      </c>
      <c r="AF49" s="181">
        <f t="shared" si="423"/>
        <v>5.713E-2</v>
      </c>
      <c r="AG49" s="181">
        <f t="shared" si="424"/>
        <v>5.6260000000000004E-2</v>
      </c>
      <c r="AH49" s="181">
        <f t="shared" si="424"/>
        <v>5.6260000000000004E-2</v>
      </c>
      <c r="AI49" s="181">
        <f t="shared" si="424"/>
        <v>5.6260000000000004E-2</v>
      </c>
      <c r="AJ49" s="181">
        <f t="shared" si="425"/>
        <v>5.5390000000000002E-2</v>
      </c>
      <c r="AK49" s="181">
        <f t="shared" si="425"/>
        <v>5.5390000000000002E-2</v>
      </c>
      <c r="AL49" s="181">
        <f t="shared" si="425"/>
        <v>5.5390000000000002E-2</v>
      </c>
      <c r="AM49" s="181">
        <f t="shared" si="426"/>
        <v>5.3650000000000003E-2</v>
      </c>
      <c r="AN49" s="181">
        <f t="shared" si="426"/>
        <v>5.3650000000000003E-2</v>
      </c>
      <c r="AO49" s="181">
        <f t="shared" si="426"/>
        <v>5.3650000000000003E-2</v>
      </c>
      <c r="AP49" s="182"/>
      <c r="AQ49" s="480">
        <v>0.98499999999999999</v>
      </c>
      <c r="AR49" s="480">
        <v>0.97</v>
      </c>
      <c r="AS49" s="480">
        <v>0.95499999999999996</v>
      </c>
      <c r="AT49" s="480">
        <v>0.92500000000000004</v>
      </c>
      <c r="AU49" s="184"/>
      <c r="AV49" s="181">
        <f t="shared" si="325"/>
        <v>1.1879507716000005E-2</v>
      </c>
      <c r="AW49" s="181">
        <f t="shared" si="427"/>
        <v>1.1879507716000005E-2</v>
      </c>
      <c r="AX49" s="181">
        <f t="shared" si="427"/>
        <v>1.1879507716000005E-2</v>
      </c>
      <c r="AY49" s="181">
        <f t="shared" si="428"/>
        <v>1.1760712638840005E-2</v>
      </c>
      <c r="AZ49" s="181">
        <f t="shared" si="428"/>
        <v>1.1760712638840005E-2</v>
      </c>
      <c r="BA49" s="181">
        <f t="shared" si="428"/>
        <v>1.1760712638840005E-2</v>
      </c>
      <c r="BB49" s="181">
        <f t="shared" si="429"/>
        <v>1.1641917561680004E-2</v>
      </c>
      <c r="BC49" s="181">
        <f t="shared" si="429"/>
        <v>1.1641917561680004E-2</v>
      </c>
      <c r="BD49" s="181">
        <f t="shared" si="429"/>
        <v>1.1641917561680004E-2</v>
      </c>
      <c r="BE49" s="181">
        <f t="shared" si="430"/>
        <v>1.1523122484520004E-2</v>
      </c>
      <c r="BF49" s="181">
        <f t="shared" si="430"/>
        <v>1.1523122484520004E-2</v>
      </c>
      <c r="BG49" s="181">
        <f t="shared" si="430"/>
        <v>1.1523122484520004E-2</v>
      </c>
      <c r="BH49" s="183"/>
      <c r="BI49" s="185">
        <v>1</v>
      </c>
      <c r="BJ49" s="185">
        <v>0.99</v>
      </c>
      <c r="BK49" s="185">
        <v>0.98</v>
      </c>
      <c r="BL49" s="185">
        <v>0.97</v>
      </c>
      <c r="BM49" s="183"/>
      <c r="BN49" s="186">
        <f t="shared" si="326"/>
        <v>0</v>
      </c>
      <c r="BO49" s="189"/>
      <c r="BP49" s="189"/>
      <c r="BQ49" s="189"/>
      <c r="BR49" s="189"/>
      <c r="BS49" s="189"/>
      <c r="BT49" s="189"/>
      <c r="BU49" s="189"/>
      <c r="BV49" s="189"/>
      <c r="BW49" s="189"/>
      <c r="BX49" s="189"/>
      <c r="BY49" s="189"/>
      <c r="BZ49" s="189"/>
      <c r="CA49" s="184"/>
      <c r="CB49" s="189">
        <f t="shared" si="352"/>
        <v>0.5</v>
      </c>
      <c r="CC49" s="189">
        <f t="shared" si="353"/>
        <v>0.5</v>
      </c>
      <c r="CD49" s="189">
        <f t="shared" si="354"/>
        <v>0.5</v>
      </c>
      <c r="CE49" s="189">
        <f t="shared" si="355"/>
        <v>0.5</v>
      </c>
      <c r="CF49" s="189">
        <f t="shared" si="356"/>
        <v>0.5</v>
      </c>
      <c r="CG49" s="189">
        <f t="shared" si="357"/>
        <v>0.5</v>
      </c>
      <c r="CH49" s="189">
        <f t="shared" si="358"/>
        <v>0.5</v>
      </c>
      <c r="CI49" s="189">
        <f t="shared" si="359"/>
        <v>0.5</v>
      </c>
      <c r="CJ49" s="189">
        <f t="shared" si="360"/>
        <v>0.5</v>
      </c>
      <c r="CK49" s="189">
        <f t="shared" si="361"/>
        <v>0.5</v>
      </c>
      <c r="CL49" s="189">
        <f t="shared" si="362"/>
        <v>0.5</v>
      </c>
      <c r="CM49" s="189">
        <f t="shared" si="363"/>
        <v>0.5</v>
      </c>
      <c r="CN49" s="184"/>
      <c r="CO49" s="189"/>
      <c r="CP49" s="189"/>
      <c r="CQ49" s="189"/>
      <c r="CR49" s="189"/>
      <c r="CS49" s="189"/>
      <c r="CT49" s="189"/>
      <c r="CU49" s="189"/>
      <c r="CV49" s="189"/>
      <c r="CW49" s="189"/>
      <c r="CX49" s="189"/>
      <c r="CY49" s="189"/>
      <c r="CZ49" s="189"/>
      <c r="DA49" s="184"/>
      <c r="DB49" s="190">
        <f t="shared" si="327"/>
        <v>0</v>
      </c>
      <c r="DC49" s="190">
        <f t="shared" si="328"/>
        <v>0</v>
      </c>
      <c r="DD49" s="190">
        <f t="shared" si="329"/>
        <v>0</v>
      </c>
      <c r="DE49" s="190">
        <f t="shared" si="330"/>
        <v>0</v>
      </c>
      <c r="DF49" s="190">
        <f t="shared" si="331"/>
        <v>0</v>
      </c>
      <c r="DG49" s="190">
        <f t="shared" si="332"/>
        <v>0</v>
      </c>
      <c r="DH49" s="190">
        <f t="shared" si="333"/>
        <v>0</v>
      </c>
      <c r="DI49" s="190">
        <f t="shared" si="334"/>
        <v>0</v>
      </c>
      <c r="DJ49" s="190">
        <f t="shared" si="335"/>
        <v>0</v>
      </c>
      <c r="DK49" s="190">
        <f t="shared" si="431"/>
        <v>0</v>
      </c>
      <c r="DL49" s="190">
        <f t="shared" si="432"/>
        <v>0</v>
      </c>
      <c r="DM49" s="190">
        <f t="shared" si="338"/>
        <v>0</v>
      </c>
      <c r="DN49" s="190">
        <f t="shared" si="364"/>
        <v>0</v>
      </c>
      <c r="DO49" s="184" t="s">
        <v>579</v>
      </c>
      <c r="DP49" s="190">
        <f t="shared" si="339"/>
        <v>0</v>
      </c>
      <c r="DQ49" s="190">
        <f t="shared" si="340"/>
        <v>0</v>
      </c>
      <c r="DR49" s="190">
        <f t="shared" si="341"/>
        <v>0</v>
      </c>
      <c r="DS49" s="190">
        <f t="shared" si="342"/>
        <v>0</v>
      </c>
      <c r="DT49" s="190">
        <f t="shared" si="343"/>
        <v>0</v>
      </c>
      <c r="DU49" s="190">
        <f t="shared" si="344"/>
        <v>0</v>
      </c>
      <c r="DV49" s="190">
        <f t="shared" si="345"/>
        <v>0</v>
      </c>
      <c r="DW49" s="190">
        <f t="shared" si="346"/>
        <v>0</v>
      </c>
      <c r="DX49" s="190">
        <f t="shared" si="347"/>
        <v>0</v>
      </c>
      <c r="DY49" s="190">
        <f t="shared" si="348"/>
        <v>0</v>
      </c>
      <c r="DZ49" s="190">
        <f t="shared" si="349"/>
        <v>0</v>
      </c>
      <c r="EA49" s="190">
        <f t="shared" si="350"/>
        <v>0</v>
      </c>
      <c r="EB49" s="190">
        <f t="shared" si="365"/>
        <v>0</v>
      </c>
      <c r="EC49" s="191">
        <f t="shared" si="366"/>
        <v>0</v>
      </c>
      <c r="ED49" s="70"/>
      <c r="EE49" s="68">
        <f t="shared" si="367"/>
        <v>2.8565E-2</v>
      </c>
      <c r="EF49" s="68">
        <f t="shared" si="368"/>
        <v>2.8565E-2</v>
      </c>
      <c r="EG49" s="68">
        <f t="shared" si="369"/>
        <v>2.8565E-2</v>
      </c>
      <c r="EH49" s="68">
        <f t="shared" si="370"/>
        <v>2.8130000000000002E-2</v>
      </c>
      <c r="EI49" s="68">
        <f t="shared" si="371"/>
        <v>2.8130000000000002E-2</v>
      </c>
      <c r="EJ49" s="68">
        <f t="shared" si="372"/>
        <v>2.8130000000000002E-2</v>
      </c>
      <c r="EK49" s="68">
        <f t="shared" si="373"/>
        <v>2.7695000000000001E-2</v>
      </c>
      <c r="EL49" s="68">
        <f t="shared" si="374"/>
        <v>2.7695000000000001E-2</v>
      </c>
      <c r="EM49" s="68">
        <f t="shared" si="375"/>
        <v>2.7695000000000001E-2</v>
      </c>
      <c r="EN49" s="68">
        <f t="shared" si="376"/>
        <v>2.6825000000000002E-2</v>
      </c>
      <c r="EO49" s="68">
        <f t="shared" si="377"/>
        <v>2.6825000000000002E-2</v>
      </c>
      <c r="EP49" s="68">
        <f t="shared" si="378"/>
        <v>2.6825000000000002E-2</v>
      </c>
      <c r="EQ49" s="68">
        <f t="shared" ref="EQ49:EQ53" si="439">SUM(EE49:EP49)</f>
        <v>0.33364499999999997</v>
      </c>
      <c r="ER49" s="67"/>
      <c r="ES49" s="68">
        <f t="shared" si="380"/>
        <v>5.9397538580000025E-3</v>
      </c>
      <c r="ET49" s="68">
        <f t="shared" si="381"/>
        <v>5.9397538580000025E-3</v>
      </c>
      <c r="EU49" s="68">
        <f t="shared" si="382"/>
        <v>5.9397538580000025E-3</v>
      </c>
      <c r="EV49" s="68">
        <f t="shared" si="383"/>
        <v>5.8803563194200024E-3</v>
      </c>
      <c r="EW49" s="68">
        <f t="shared" si="384"/>
        <v>5.8803563194200024E-3</v>
      </c>
      <c r="EX49" s="68">
        <f t="shared" si="385"/>
        <v>5.8803563194200024E-3</v>
      </c>
      <c r="EY49" s="68">
        <f t="shared" si="386"/>
        <v>5.8209587808400022E-3</v>
      </c>
      <c r="EZ49" s="68">
        <f t="shared" si="387"/>
        <v>5.8209587808400022E-3</v>
      </c>
      <c r="FA49" s="68">
        <f t="shared" si="388"/>
        <v>5.8209587808400022E-3</v>
      </c>
      <c r="FB49" s="68">
        <f t="shared" si="389"/>
        <v>5.7615612422600021E-3</v>
      </c>
      <c r="FC49" s="68">
        <f t="shared" si="390"/>
        <v>5.7615612422600021E-3</v>
      </c>
      <c r="FD49" s="68">
        <f t="shared" si="391"/>
        <v>5.7615612422600021E-3</v>
      </c>
      <c r="FE49" s="68">
        <f t="shared" ref="FE49:FE53" si="440">SUM(ES49:FD49)</f>
        <v>7.0207890601560033E-2</v>
      </c>
      <c r="FF49" s="69">
        <f t="shared" ref="FF49:FF53" si="441">IFERROR(FE49/EQ49,0)</f>
        <v>0.21042692263201918</v>
      </c>
      <c r="FG49" s="70"/>
      <c r="FH49" s="68">
        <f t="shared" si="394"/>
        <v>0</v>
      </c>
      <c r="FI49" s="68">
        <f t="shared" si="395"/>
        <v>0</v>
      </c>
      <c r="FJ49" s="68">
        <f t="shared" si="396"/>
        <v>0</v>
      </c>
      <c r="FK49" s="68">
        <f t="shared" si="397"/>
        <v>0</v>
      </c>
      <c r="FL49" s="68">
        <f t="shared" si="398"/>
        <v>0</v>
      </c>
      <c r="FM49" s="68">
        <f t="shared" si="399"/>
        <v>0</v>
      </c>
      <c r="FN49" s="68">
        <f t="shared" si="400"/>
        <v>0</v>
      </c>
      <c r="FO49" s="68">
        <f t="shared" si="401"/>
        <v>0</v>
      </c>
      <c r="FP49" s="68">
        <f t="shared" si="402"/>
        <v>0</v>
      </c>
      <c r="FQ49" s="68">
        <f t="shared" si="403"/>
        <v>0</v>
      </c>
      <c r="FR49" s="68">
        <f t="shared" si="404"/>
        <v>0</v>
      </c>
      <c r="FS49" s="68">
        <f t="shared" si="405"/>
        <v>0</v>
      </c>
      <c r="FT49" s="68">
        <f t="shared" ref="FT49:FT53" si="442">SUM(FH49:FS49)</f>
        <v>0</v>
      </c>
      <c r="FU49" s="67"/>
      <c r="FV49" s="68">
        <f t="shared" si="407"/>
        <v>0</v>
      </c>
      <c r="FW49" s="68">
        <f t="shared" si="408"/>
        <v>0</v>
      </c>
      <c r="FX49" s="68">
        <f t="shared" si="409"/>
        <v>0</v>
      </c>
      <c r="FY49" s="68">
        <f t="shared" si="410"/>
        <v>0</v>
      </c>
      <c r="FZ49" s="68">
        <f t="shared" si="411"/>
        <v>0</v>
      </c>
      <c r="GA49" s="68">
        <f t="shared" si="412"/>
        <v>0</v>
      </c>
      <c r="GB49" s="68">
        <f t="shared" si="413"/>
        <v>0</v>
      </c>
      <c r="GC49" s="68">
        <f t="shared" si="414"/>
        <v>0</v>
      </c>
      <c r="GD49" s="68">
        <f t="shared" si="415"/>
        <v>0</v>
      </c>
      <c r="GE49" s="68">
        <f t="shared" si="416"/>
        <v>0</v>
      </c>
      <c r="GF49" s="68">
        <f t="shared" si="417"/>
        <v>0</v>
      </c>
      <c r="GG49" s="68">
        <f t="shared" si="418"/>
        <v>0</v>
      </c>
      <c r="GH49" s="68">
        <f t="shared" ref="GH49:GH53" si="443">SUM(FV49:GG49)</f>
        <v>0</v>
      </c>
      <c r="GI49" s="69">
        <f t="shared" ref="GI49:GI53" si="444">IFERROR(GH49/FT49,0)</f>
        <v>0</v>
      </c>
      <c r="GJ49" s="67"/>
      <c r="GK49" s="184"/>
    </row>
    <row r="50" spans="1:193" s="71" customFormat="1" ht="12" hidden="1" customHeight="1" outlineLevel="1">
      <c r="A50" s="331">
        <v>45</v>
      </c>
      <c r="B50" s="454" t="s">
        <v>252</v>
      </c>
      <c r="C50" s="455" t="str">
        <f t="shared" si="421"/>
        <v>8AJ725-00775</v>
      </c>
      <c r="D50" s="456" t="s">
        <v>256</v>
      </c>
      <c r="E50" s="456" t="s">
        <v>694</v>
      </c>
      <c r="F50" s="178" t="s">
        <v>214</v>
      </c>
      <c r="G50" s="179" t="s">
        <v>8</v>
      </c>
      <c r="H50" s="179" t="s">
        <v>227</v>
      </c>
      <c r="I50" s="467" t="s">
        <v>122</v>
      </c>
      <c r="J50" s="408">
        <v>0</v>
      </c>
      <c r="K50" s="408">
        <v>0</v>
      </c>
      <c r="L50" s="408">
        <v>0</v>
      </c>
      <c r="M50" s="408">
        <v>0</v>
      </c>
      <c r="N50" s="408">
        <v>0</v>
      </c>
      <c r="O50" s="408">
        <v>0</v>
      </c>
      <c r="P50" s="408">
        <v>0</v>
      </c>
      <c r="Q50" s="408">
        <v>0</v>
      </c>
      <c r="R50" s="408">
        <v>0</v>
      </c>
      <c r="S50" s="408">
        <v>0</v>
      </c>
      <c r="T50" s="408">
        <v>0</v>
      </c>
      <c r="U50" s="408">
        <v>0</v>
      </c>
      <c r="V50" s="357">
        <f t="shared" si="351"/>
        <v>0</v>
      </c>
      <c r="W50" s="65">
        <v>0.6</v>
      </c>
      <c r="X50" s="65"/>
      <c r="Y50" s="332" t="s">
        <v>437</v>
      </c>
      <c r="Z50" s="332"/>
      <c r="AA50" s="332">
        <v>0.24</v>
      </c>
      <c r="AB50" s="66">
        <v>0.19419</v>
      </c>
      <c r="AC50" s="180">
        <f t="shared" si="324"/>
        <v>0.80912499999999998</v>
      </c>
      <c r="AD50" s="181">
        <f t="shared" si="423"/>
        <v>0.2364</v>
      </c>
      <c r="AE50" s="181">
        <f t="shared" si="423"/>
        <v>0.2364</v>
      </c>
      <c r="AF50" s="181">
        <f t="shared" si="423"/>
        <v>0.2364</v>
      </c>
      <c r="AG50" s="181">
        <f t="shared" si="424"/>
        <v>0.23279999999999998</v>
      </c>
      <c r="AH50" s="181">
        <f t="shared" si="424"/>
        <v>0.23279999999999998</v>
      </c>
      <c r="AI50" s="181">
        <f t="shared" si="424"/>
        <v>0.23279999999999998</v>
      </c>
      <c r="AJ50" s="181">
        <f t="shared" si="425"/>
        <v>0.22919999999999999</v>
      </c>
      <c r="AK50" s="181">
        <f t="shared" si="425"/>
        <v>0.22919999999999999</v>
      </c>
      <c r="AL50" s="181">
        <f t="shared" si="425"/>
        <v>0.22919999999999999</v>
      </c>
      <c r="AM50" s="181">
        <f t="shared" si="426"/>
        <v>0.222</v>
      </c>
      <c r="AN50" s="181">
        <f t="shared" si="426"/>
        <v>0.222</v>
      </c>
      <c r="AO50" s="181">
        <f t="shared" si="426"/>
        <v>0.222</v>
      </c>
      <c r="AP50" s="182"/>
      <c r="AQ50" s="480">
        <v>0.98499999999999999</v>
      </c>
      <c r="AR50" s="480">
        <v>0.97</v>
      </c>
      <c r="AS50" s="480">
        <v>0.95499999999999996</v>
      </c>
      <c r="AT50" s="480">
        <v>0.92500000000000004</v>
      </c>
      <c r="AU50" s="184"/>
      <c r="AV50" s="181">
        <f t="shared" si="325"/>
        <v>0.19419</v>
      </c>
      <c r="AW50" s="181">
        <f t="shared" si="427"/>
        <v>0.19419</v>
      </c>
      <c r="AX50" s="181">
        <f t="shared" si="427"/>
        <v>0.19419</v>
      </c>
      <c r="AY50" s="181">
        <f t="shared" si="428"/>
        <v>0.19224810000000001</v>
      </c>
      <c r="AZ50" s="181">
        <f t="shared" si="428"/>
        <v>0.19224810000000001</v>
      </c>
      <c r="BA50" s="181">
        <f t="shared" si="428"/>
        <v>0.19224810000000001</v>
      </c>
      <c r="BB50" s="181">
        <f t="shared" si="429"/>
        <v>0.19030620000000001</v>
      </c>
      <c r="BC50" s="181">
        <f t="shared" si="429"/>
        <v>0.19030620000000001</v>
      </c>
      <c r="BD50" s="181">
        <f t="shared" si="429"/>
        <v>0.19030620000000001</v>
      </c>
      <c r="BE50" s="181">
        <f t="shared" si="430"/>
        <v>0.18836429999999998</v>
      </c>
      <c r="BF50" s="181">
        <f t="shared" si="430"/>
        <v>0.18836429999999998</v>
      </c>
      <c r="BG50" s="181">
        <f t="shared" si="430"/>
        <v>0.18836429999999998</v>
      </c>
      <c r="BH50" s="183"/>
      <c r="BI50" s="185">
        <v>1</v>
      </c>
      <c r="BJ50" s="185">
        <v>0.99</v>
      </c>
      <c r="BK50" s="185">
        <v>0.98</v>
      </c>
      <c r="BL50" s="185">
        <v>0.97</v>
      </c>
      <c r="BM50" s="183"/>
      <c r="BN50" s="186">
        <f t="shared" si="326"/>
        <v>0</v>
      </c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4"/>
      <c r="CB50" s="189">
        <f t="shared" si="352"/>
        <v>0.6</v>
      </c>
      <c r="CC50" s="189">
        <f t="shared" si="353"/>
        <v>0.6</v>
      </c>
      <c r="CD50" s="189">
        <f t="shared" si="354"/>
        <v>0.6</v>
      </c>
      <c r="CE50" s="189">
        <f t="shared" si="355"/>
        <v>0.6</v>
      </c>
      <c r="CF50" s="189">
        <f t="shared" si="356"/>
        <v>0.6</v>
      </c>
      <c r="CG50" s="189">
        <f t="shared" si="357"/>
        <v>0.6</v>
      </c>
      <c r="CH50" s="189">
        <f t="shared" si="358"/>
        <v>0.6</v>
      </c>
      <c r="CI50" s="189">
        <f t="shared" si="359"/>
        <v>0.6</v>
      </c>
      <c r="CJ50" s="189">
        <f t="shared" si="360"/>
        <v>0.6</v>
      </c>
      <c r="CK50" s="189">
        <f t="shared" si="361"/>
        <v>0.6</v>
      </c>
      <c r="CL50" s="189">
        <f t="shared" si="362"/>
        <v>0.6</v>
      </c>
      <c r="CM50" s="189">
        <f t="shared" si="363"/>
        <v>0.6</v>
      </c>
      <c r="CN50" s="184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4"/>
      <c r="DB50" s="190">
        <f t="shared" si="327"/>
        <v>0</v>
      </c>
      <c r="DC50" s="190">
        <f t="shared" si="328"/>
        <v>0</v>
      </c>
      <c r="DD50" s="190">
        <f t="shared" si="329"/>
        <v>0</v>
      </c>
      <c r="DE50" s="190">
        <f t="shared" si="330"/>
        <v>0</v>
      </c>
      <c r="DF50" s="190">
        <f t="shared" si="331"/>
        <v>0</v>
      </c>
      <c r="DG50" s="190">
        <f t="shared" si="332"/>
        <v>0</v>
      </c>
      <c r="DH50" s="190">
        <f t="shared" si="333"/>
        <v>0</v>
      </c>
      <c r="DI50" s="190">
        <f t="shared" si="334"/>
        <v>0</v>
      </c>
      <c r="DJ50" s="190">
        <f t="shared" si="335"/>
        <v>0</v>
      </c>
      <c r="DK50" s="190">
        <f t="shared" si="431"/>
        <v>0</v>
      </c>
      <c r="DL50" s="190">
        <f t="shared" si="432"/>
        <v>0</v>
      </c>
      <c r="DM50" s="190">
        <f t="shared" si="338"/>
        <v>0</v>
      </c>
      <c r="DN50" s="190">
        <f t="shared" si="364"/>
        <v>0</v>
      </c>
      <c r="DO50" s="184" t="s">
        <v>579</v>
      </c>
      <c r="DP50" s="190">
        <f t="shared" si="339"/>
        <v>0</v>
      </c>
      <c r="DQ50" s="190">
        <f t="shared" si="340"/>
        <v>0</v>
      </c>
      <c r="DR50" s="190">
        <f t="shared" si="341"/>
        <v>0</v>
      </c>
      <c r="DS50" s="190">
        <f t="shared" si="342"/>
        <v>0</v>
      </c>
      <c r="DT50" s="190">
        <f t="shared" si="343"/>
        <v>0</v>
      </c>
      <c r="DU50" s="190">
        <f t="shared" si="344"/>
        <v>0</v>
      </c>
      <c r="DV50" s="190">
        <f t="shared" si="345"/>
        <v>0</v>
      </c>
      <c r="DW50" s="190">
        <f t="shared" si="346"/>
        <v>0</v>
      </c>
      <c r="DX50" s="190">
        <f t="shared" si="347"/>
        <v>0</v>
      </c>
      <c r="DY50" s="190">
        <f t="shared" si="348"/>
        <v>0</v>
      </c>
      <c r="DZ50" s="190">
        <f t="shared" si="349"/>
        <v>0</v>
      </c>
      <c r="EA50" s="190">
        <f t="shared" si="350"/>
        <v>0</v>
      </c>
      <c r="EB50" s="190">
        <f t="shared" si="365"/>
        <v>0</v>
      </c>
      <c r="EC50" s="191">
        <f t="shared" si="366"/>
        <v>0</v>
      </c>
      <c r="ED50" s="70"/>
      <c r="EE50" s="68">
        <f t="shared" si="367"/>
        <v>0.14183999999999999</v>
      </c>
      <c r="EF50" s="68">
        <f t="shared" si="368"/>
        <v>0.14183999999999999</v>
      </c>
      <c r="EG50" s="68">
        <f t="shared" si="369"/>
        <v>0.14183999999999999</v>
      </c>
      <c r="EH50" s="68">
        <f t="shared" si="370"/>
        <v>0.13967999999999997</v>
      </c>
      <c r="EI50" s="68">
        <f t="shared" si="371"/>
        <v>0.13967999999999997</v>
      </c>
      <c r="EJ50" s="68">
        <f t="shared" si="372"/>
        <v>0.13967999999999997</v>
      </c>
      <c r="EK50" s="68">
        <f t="shared" si="373"/>
        <v>0.13751999999999998</v>
      </c>
      <c r="EL50" s="68">
        <f t="shared" si="374"/>
        <v>0.13751999999999998</v>
      </c>
      <c r="EM50" s="68">
        <f t="shared" si="375"/>
        <v>0.13751999999999998</v>
      </c>
      <c r="EN50" s="68">
        <f t="shared" si="376"/>
        <v>0.13319999999999999</v>
      </c>
      <c r="EO50" s="68">
        <f t="shared" si="377"/>
        <v>0.13319999999999999</v>
      </c>
      <c r="EP50" s="68">
        <f t="shared" si="378"/>
        <v>0.13319999999999999</v>
      </c>
      <c r="EQ50" s="68">
        <f t="shared" si="439"/>
        <v>1.65672</v>
      </c>
      <c r="ER50" s="67"/>
      <c r="ES50" s="68">
        <f t="shared" si="380"/>
        <v>0.11651399999999999</v>
      </c>
      <c r="ET50" s="68">
        <f t="shared" si="381"/>
        <v>0.11651399999999999</v>
      </c>
      <c r="EU50" s="68">
        <f t="shared" si="382"/>
        <v>0.11651399999999999</v>
      </c>
      <c r="EV50" s="68">
        <f t="shared" si="383"/>
        <v>0.11534886</v>
      </c>
      <c r="EW50" s="68">
        <f t="shared" si="384"/>
        <v>0.11534886</v>
      </c>
      <c r="EX50" s="68">
        <f t="shared" si="385"/>
        <v>0.11534886</v>
      </c>
      <c r="EY50" s="68">
        <f t="shared" si="386"/>
        <v>0.11418372</v>
      </c>
      <c r="EZ50" s="68">
        <f t="shared" si="387"/>
        <v>0.11418372</v>
      </c>
      <c r="FA50" s="68">
        <f t="shared" si="388"/>
        <v>0.11418372</v>
      </c>
      <c r="FB50" s="68">
        <f t="shared" si="389"/>
        <v>0.11301857999999998</v>
      </c>
      <c r="FC50" s="68">
        <f t="shared" si="390"/>
        <v>0.11301857999999998</v>
      </c>
      <c r="FD50" s="68">
        <f t="shared" si="391"/>
        <v>0.11301857999999998</v>
      </c>
      <c r="FE50" s="68">
        <f t="shared" si="440"/>
        <v>1.3771954799999997</v>
      </c>
      <c r="FF50" s="69">
        <f t="shared" si="441"/>
        <v>0.8312783572359842</v>
      </c>
      <c r="FG50" s="70"/>
      <c r="FH50" s="68">
        <f t="shared" si="394"/>
        <v>0</v>
      </c>
      <c r="FI50" s="68">
        <f t="shared" si="395"/>
        <v>0</v>
      </c>
      <c r="FJ50" s="68">
        <f t="shared" si="396"/>
        <v>0</v>
      </c>
      <c r="FK50" s="68">
        <f t="shared" si="397"/>
        <v>0</v>
      </c>
      <c r="FL50" s="68">
        <f t="shared" si="398"/>
        <v>0</v>
      </c>
      <c r="FM50" s="68">
        <f t="shared" si="399"/>
        <v>0</v>
      </c>
      <c r="FN50" s="68">
        <f t="shared" si="400"/>
        <v>0</v>
      </c>
      <c r="FO50" s="68">
        <f t="shared" si="401"/>
        <v>0</v>
      </c>
      <c r="FP50" s="68">
        <f t="shared" si="402"/>
        <v>0</v>
      </c>
      <c r="FQ50" s="68">
        <f t="shared" si="403"/>
        <v>0</v>
      </c>
      <c r="FR50" s="68">
        <f t="shared" si="404"/>
        <v>0</v>
      </c>
      <c r="FS50" s="68">
        <f t="shared" si="405"/>
        <v>0</v>
      </c>
      <c r="FT50" s="68">
        <f t="shared" si="442"/>
        <v>0</v>
      </c>
      <c r="FU50" s="67"/>
      <c r="FV50" s="68">
        <f t="shared" si="407"/>
        <v>0</v>
      </c>
      <c r="FW50" s="68">
        <f t="shared" si="408"/>
        <v>0</v>
      </c>
      <c r="FX50" s="68">
        <f t="shared" si="409"/>
        <v>0</v>
      </c>
      <c r="FY50" s="68">
        <f t="shared" si="410"/>
        <v>0</v>
      </c>
      <c r="FZ50" s="68">
        <f t="shared" si="411"/>
        <v>0</v>
      </c>
      <c r="GA50" s="68">
        <f t="shared" si="412"/>
        <v>0</v>
      </c>
      <c r="GB50" s="68">
        <f t="shared" si="413"/>
        <v>0</v>
      </c>
      <c r="GC50" s="68">
        <f t="shared" si="414"/>
        <v>0</v>
      </c>
      <c r="GD50" s="68">
        <f t="shared" si="415"/>
        <v>0</v>
      </c>
      <c r="GE50" s="68">
        <f t="shared" si="416"/>
        <v>0</v>
      </c>
      <c r="GF50" s="68">
        <f t="shared" si="417"/>
        <v>0</v>
      </c>
      <c r="GG50" s="68">
        <f t="shared" si="418"/>
        <v>0</v>
      </c>
      <c r="GH50" s="68">
        <f t="shared" si="443"/>
        <v>0</v>
      </c>
      <c r="GI50" s="69">
        <f t="shared" si="444"/>
        <v>0</v>
      </c>
      <c r="GJ50" s="67"/>
      <c r="GK50" s="184"/>
    </row>
    <row r="51" spans="1:193" s="71" customFormat="1" ht="12" hidden="1" customHeight="1" outlineLevel="1">
      <c r="A51" s="331">
        <v>46</v>
      </c>
      <c r="B51" s="454" t="s">
        <v>265</v>
      </c>
      <c r="C51" s="455" t="str">
        <f t="shared" si="421"/>
        <v>8AJ946-08514-R</v>
      </c>
      <c r="D51" s="456" t="s">
        <v>271</v>
      </c>
      <c r="E51" s="456" t="s">
        <v>694</v>
      </c>
      <c r="F51" s="178" t="s">
        <v>214</v>
      </c>
      <c r="G51" s="179" t="s">
        <v>8</v>
      </c>
      <c r="H51" s="179" t="s">
        <v>227</v>
      </c>
      <c r="I51" s="467" t="s">
        <v>122</v>
      </c>
      <c r="J51" s="408">
        <v>0</v>
      </c>
      <c r="K51" s="408">
        <v>0</v>
      </c>
      <c r="L51" s="408">
        <v>0</v>
      </c>
      <c r="M51" s="408">
        <v>0</v>
      </c>
      <c r="N51" s="408">
        <v>0</v>
      </c>
      <c r="O51" s="408">
        <v>0</v>
      </c>
      <c r="P51" s="408">
        <v>0</v>
      </c>
      <c r="Q51" s="408">
        <v>0</v>
      </c>
      <c r="R51" s="408">
        <v>0</v>
      </c>
      <c r="S51" s="408">
        <v>0</v>
      </c>
      <c r="T51" s="408">
        <v>0</v>
      </c>
      <c r="U51" s="408">
        <v>0</v>
      </c>
      <c r="V51" s="357">
        <f t="shared" si="351"/>
        <v>0</v>
      </c>
      <c r="W51" s="65">
        <v>0.5</v>
      </c>
      <c r="X51" s="65"/>
      <c r="Y51" s="332" t="s">
        <v>437</v>
      </c>
      <c r="Z51" s="332"/>
      <c r="AA51" s="332">
        <v>5.8000000000000003E-2</v>
      </c>
      <c r="AB51" s="66">
        <v>1.1879507716000005E-2</v>
      </c>
      <c r="AC51" s="180">
        <f t="shared" si="324"/>
        <v>0.20481909855172423</v>
      </c>
      <c r="AD51" s="181">
        <f t="shared" si="423"/>
        <v>5.713E-2</v>
      </c>
      <c r="AE51" s="181">
        <f t="shared" si="423"/>
        <v>5.713E-2</v>
      </c>
      <c r="AF51" s="181">
        <f t="shared" si="423"/>
        <v>5.713E-2</v>
      </c>
      <c r="AG51" s="181">
        <f t="shared" si="424"/>
        <v>5.6260000000000004E-2</v>
      </c>
      <c r="AH51" s="181">
        <f t="shared" si="424"/>
        <v>5.6260000000000004E-2</v>
      </c>
      <c r="AI51" s="181">
        <f t="shared" si="424"/>
        <v>5.6260000000000004E-2</v>
      </c>
      <c r="AJ51" s="181">
        <f t="shared" si="425"/>
        <v>5.5390000000000002E-2</v>
      </c>
      <c r="AK51" s="181">
        <f t="shared" si="425"/>
        <v>5.5390000000000002E-2</v>
      </c>
      <c r="AL51" s="181">
        <f t="shared" si="425"/>
        <v>5.5390000000000002E-2</v>
      </c>
      <c r="AM51" s="181">
        <f t="shared" si="426"/>
        <v>5.3650000000000003E-2</v>
      </c>
      <c r="AN51" s="181">
        <f t="shared" si="426"/>
        <v>5.3650000000000003E-2</v>
      </c>
      <c r="AO51" s="181">
        <f t="shared" si="426"/>
        <v>5.3650000000000003E-2</v>
      </c>
      <c r="AP51" s="182"/>
      <c r="AQ51" s="480">
        <v>0.98499999999999999</v>
      </c>
      <c r="AR51" s="480">
        <v>0.97</v>
      </c>
      <c r="AS51" s="480">
        <v>0.95499999999999996</v>
      </c>
      <c r="AT51" s="480">
        <v>0.92500000000000004</v>
      </c>
      <c r="AU51" s="184"/>
      <c r="AV51" s="181">
        <f t="shared" si="325"/>
        <v>1.1879507716000005E-2</v>
      </c>
      <c r="AW51" s="181">
        <f t="shared" si="427"/>
        <v>1.1879507716000005E-2</v>
      </c>
      <c r="AX51" s="181">
        <f t="shared" si="427"/>
        <v>1.1879507716000005E-2</v>
      </c>
      <c r="AY51" s="181">
        <f t="shared" si="428"/>
        <v>1.1760712638840005E-2</v>
      </c>
      <c r="AZ51" s="181">
        <f t="shared" si="428"/>
        <v>1.1760712638840005E-2</v>
      </c>
      <c r="BA51" s="181">
        <f t="shared" si="428"/>
        <v>1.1760712638840005E-2</v>
      </c>
      <c r="BB51" s="181">
        <f t="shared" si="429"/>
        <v>1.1641917561680004E-2</v>
      </c>
      <c r="BC51" s="181">
        <f t="shared" si="429"/>
        <v>1.1641917561680004E-2</v>
      </c>
      <c r="BD51" s="181">
        <f t="shared" si="429"/>
        <v>1.1641917561680004E-2</v>
      </c>
      <c r="BE51" s="181">
        <f t="shared" si="430"/>
        <v>1.1523122484520004E-2</v>
      </c>
      <c r="BF51" s="181">
        <f t="shared" si="430"/>
        <v>1.1523122484520004E-2</v>
      </c>
      <c r="BG51" s="181">
        <f t="shared" si="430"/>
        <v>1.1523122484520004E-2</v>
      </c>
      <c r="BH51" s="183"/>
      <c r="BI51" s="185">
        <v>1</v>
      </c>
      <c r="BJ51" s="185">
        <v>0.99</v>
      </c>
      <c r="BK51" s="185">
        <v>0.98</v>
      </c>
      <c r="BL51" s="185">
        <v>0.97</v>
      </c>
      <c r="BM51" s="183"/>
      <c r="BN51" s="186">
        <f t="shared" si="326"/>
        <v>0</v>
      </c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4"/>
      <c r="CB51" s="189">
        <f t="shared" si="352"/>
        <v>0.5</v>
      </c>
      <c r="CC51" s="189">
        <f t="shared" si="353"/>
        <v>0.5</v>
      </c>
      <c r="CD51" s="189">
        <f t="shared" si="354"/>
        <v>0.5</v>
      </c>
      <c r="CE51" s="189">
        <f t="shared" si="355"/>
        <v>0.5</v>
      </c>
      <c r="CF51" s="189">
        <f t="shared" si="356"/>
        <v>0.5</v>
      </c>
      <c r="CG51" s="189">
        <f t="shared" si="357"/>
        <v>0.5</v>
      </c>
      <c r="CH51" s="189">
        <f t="shared" si="358"/>
        <v>0.5</v>
      </c>
      <c r="CI51" s="189">
        <f t="shared" si="359"/>
        <v>0.5</v>
      </c>
      <c r="CJ51" s="189">
        <f t="shared" si="360"/>
        <v>0.5</v>
      </c>
      <c r="CK51" s="189">
        <f t="shared" si="361"/>
        <v>0.5</v>
      </c>
      <c r="CL51" s="189">
        <f t="shared" si="362"/>
        <v>0.5</v>
      </c>
      <c r="CM51" s="189">
        <f t="shared" si="363"/>
        <v>0.5</v>
      </c>
      <c r="CN51" s="184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4"/>
      <c r="DB51" s="190">
        <f t="shared" si="327"/>
        <v>0</v>
      </c>
      <c r="DC51" s="190">
        <f t="shared" si="328"/>
        <v>0</v>
      </c>
      <c r="DD51" s="190">
        <f t="shared" si="329"/>
        <v>0</v>
      </c>
      <c r="DE51" s="190">
        <f t="shared" si="330"/>
        <v>0</v>
      </c>
      <c r="DF51" s="190">
        <f t="shared" si="331"/>
        <v>0</v>
      </c>
      <c r="DG51" s="190">
        <f t="shared" si="332"/>
        <v>0</v>
      </c>
      <c r="DH51" s="190">
        <f t="shared" si="333"/>
        <v>0</v>
      </c>
      <c r="DI51" s="190">
        <f t="shared" si="334"/>
        <v>0</v>
      </c>
      <c r="DJ51" s="190">
        <f t="shared" si="335"/>
        <v>0</v>
      </c>
      <c r="DK51" s="190">
        <f t="shared" si="431"/>
        <v>0</v>
      </c>
      <c r="DL51" s="190">
        <f t="shared" si="432"/>
        <v>0</v>
      </c>
      <c r="DM51" s="190">
        <f t="shared" si="338"/>
        <v>0</v>
      </c>
      <c r="DN51" s="190">
        <f t="shared" si="364"/>
        <v>0</v>
      </c>
      <c r="DO51" s="184" t="s">
        <v>579</v>
      </c>
      <c r="DP51" s="190">
        <f t="shared" si="339"/>
        <v>0</v>
      </c>
      <c r="DQ51" s="190">
        <f t="shared" si="340"/>
        <v>0</v>
      </c>
      <c r="DR51" s="190">
        <f t="shared" si="341"/>
        <v>0</v>
      </c>
      <c r="DS51" s="190">
        <f t="shared" si="342"/>
        <v>0</v>
      </c>
      <c r="DT51" s="190">
        <f t="shared" si="343"/>
        <v>0</v>
      </c>
      <c r="DU51" s="190">
        <f t="shared" si="344"/>
        <v>0</v>
      </c>
      <c r="DV51" s="190">
        <f t="shared" si="345"/>
        <v>0</v>
      </c>
      <c r="DW51" s="190">
        <f t="shared" si="346"/>
        <v>0</v>
      </c>
      <c r="DX51" s="190">
        <f t="shared" si="347"/>
        <v>0</v>
      </c>
      <c r="DY51" s="190">
        <f t="shared" si="348"/>
        <v>0</v>
      </c>
      <c r="DZ51" s="190">
        <f t="shared" si="349"/>
        <v>0</v>
      </c>
      <c r="EA51" s="190">
        <f t="shared" si="350"/>
        <v>0</v>
      </c>
      <c r="EB51" s="190">
        <f t="shared" si="365"/>
        <v>0</v>
      </c>
      <c r="EC51" s="191">
        <f t="shared" si="366"/>
        <v>0</v>
      </c>
      <c r="ED51" s="70"/>
      <c r="EE51" s="68">
        <f t="shared" si="367"/>
        <v>2.8565E-2</v>
      </c>
      <c r="EF51" s="68">
        <f t="shared" si="368"/>
        <v>2.8565E-2</v>
      </c>
      <c r="EG51" s="68">
        <f t="shared" si="369"/>
        <v>2.8565E-2</v>
      </c>
      <c r="EH51" s="68">
        <f t="shared" si="370"/>
        <v>2.8130000000000002E-2</v>
      </c>
      <c r="EI51" s="68">
        <f t="shared" si="371"/>
        <v>2.8130000000000002E-2</v>
      </c>
      <c r="EJ51" s="68">
        <f t="shared" si="372"/>
        <v>2.8130000000000002E-2</v>
      </c>
      <c r="EK51" s="68">
        <f t="shared" si="373"/>
        <v>2.7695000000000001E-2</v>
      </c>
      <c r="EL51" s="68">
        <f t="shared" si="374"/>
        <v>2.7695000000000001E-2</v>
      </c>
      <c r="EM51" s="68">
        <f t="shared" si="375"/>
        <v>2.7695000000000001E-2</v>
      </c>
      <c r="EN51" s="68">
        <f t="shared" si="376"/>
        <v>2.6825000000000002E-2</v>
      </c>
      <c r="EO51" s="68">
        <f t="shared" si="377"/>
        <v>2.6825000000000002E-2</v>
      </c>
      <c r="EP51" s="68">
        <f t="shared" si="378"/>
        <v>2.6825000000000002E-2</v>
      </c>
      <c r="EQ51" s="68">
        <f t="shared" si="439"/>
        <v>0.33364499999999997</v>
      </c>
      <c r="ER51" s="67"/>
      <c r="ES51" s="68">
        <f t="shared" si="380"/>
        <v>5.9397538580000025E-3</v>
      </c>
      <c r="ET51" s="68">
        <f t="shared" si="381"/>
        <v>5.9397538580000025E-3</v>
      </c>
      <c r="EU51" s="68">
        <f t="shared" si="382"/>
        <v>5.9397538580000025E-3</v>
      </c>
      <c r="EV51" s="68">
        <f t="shared" si="383"/>
        <v>5.8803563194200024E-3</v>
      </c>
      <c r="EW51" s="68">
        <f t="shared" si="384"/>
        <v>5.8803563194200024E-3</v>
      </c>
      <c r="EX51" s="68">
        <f t="shared" si="385"/>
        <v>5.8803563194200024E-3</v>
      </c>
      <c r="EY51" s="68">
        <f t="shared" si="386"/>
        <v>5.8209587808400022E-3</v>
      </c>
      <c r="EZ51" s="68">
        <f t="shared" si="387"/>
        <v>5.8209587808400022E-3</v>
      </c>
      <c r="FA51" s="68">
        <f t="shared" si="388"/>
        <v>5.8209587808400022E-3</v>
      </c>
      <c r="FB51" s="68">
        <f t="shared" si="389"/>
        <v>5.7615612422600021E-3</v>
      </c>
      <c r="FC51" s="68">
        <f t="shared" si="390"/>
        <v>5.7615612422600021E-3</v>
      </c>
      <c r="FD51" s="68">
        <f t="shared" si="391"/>
        <v>5.7615612422600021E-3</v>
      </c>
      <c r="FE51" s="68">
        <f t="shared" si="440"/>
        <v>7.0207890601560033E-2</v>
      </c>
      <c r="FF51" s="69">
        <f t="shared" si="441"/>
        <v>0.21042692263201918</v>
      </c>
      <c r="FG51" s="70"/>
      <c r="FH51" s="68">
        <f t="shared" si="394"/>
        <v>0</v>
      </c>
      <c r="FI51" s="68">
        <f t="shared" si="395"/>
        <v>0</v>
      </c>
      <c r="FJ51" s="68">
        <f t="shared" si="396"/>
        <v>0</v>
      </c>
      <c r="FK51" s="68">
        <f t="shared" si="397"/>
        <v>0</v>
      </c>
      <c r="FL51" s="68">
        <f t="shared" si="398"/>
        <v>0</v>
      </c>
      <c r="FM51" s="68">
        <f t="shared" si="399"/>
        <v>0</v>
      </c>
      <c r="FN51" s="68">
        <f t="shared" si="400"/>
        <v>0</v>
      </c>
      <c r="FO51" s="68">
        <f t="shared" si="401"/>
        <v>0</v>
      </c>
      <c r="FP51" s="68">
        <f t="shared" si="402"/>
        <v>0</v>
      </c>
      <c r="FQ51" s="68">
        <f t="shared" si="403"/>
        <v>0</v>
      </c>
      <c r="FR51" s="68">
        <f t="shared" si="404"/>
        <v>0</v>
      </c>
      <c r="FS51" s="68">
        <f t="shared" si="405"/>
        <v>0</v>
      </c>
      <c r="FT51" s="68">
        <f t="shared" si="442"/>
        <v>0</v>
      </c>
      <c r="FU51" s="67"/>
      <c r="FV51" s="68">
        <f t="shared" si="407"/>
        <v>0</v>
      </c>
      <c r="FW51" s="68">
        <f t="shared" si="408"/>
        <v>0</v>
      </c>
      <c r="FX51" s="68">
        <f t="shared" si="409"/>
        <v>0</v>
      </c>
      <c r="FY51" s="68">
        <f t="shared" si="410"/>
        <v>0</v>
      </c>
      <c r="FZ51" s="68">
        <f t="shared" si="411"/>
        <v>0</v>
      </c>
      <c r="GA51" s="68">
        <f t="shared" si="412"/>
        <v>0</v>
      </c>
      <c r="GB51" s="68">
        <f t="shared" si="413"/>
        <v>0</v>
      </c>
      <c r="GC51" s="68">
        <f t="shared" si="414"/>
        <v>0</v>
      </c>
      <c r="GD51" s="68">
        <f t="shared" si="415"/>
        <v>0</v>
      </c>
      <c r="GE51" s="68">
        <f t="shared" si="416"/>
        <v>0</v>
      </c>
      <c r="GF51" s="68">
        <f t="shared" si="417"/>
        <v>0</v>
      </c>
      <c r="GG51" s="68">
        <f t="shared" si="418"/>
        <v>0</v>
      </c>
      <c r="GH51" s="68">
        <f t="shared" si="443"/>
        <v>0</v>
      </c>
      <c r="GI51" s="69">
        <f t="shared" si="444"/>
        <v>0</v>
      </c>
      <c r="GJ51" s="67"/>
      <c r="GK51" s="184"/>
    </row>
    <row r="52" spans="1:193" s="71" customFormat="1" ht="12" hidden="1" customHeight="1" outlineLevel="1">
      <c r="A52" s="331">
        <v>47</v>
      </c>
      <c r="B52" s="454" t="s">
        <v>242</v>
      </c>
      <c r="C52" s="455" t="str">
        <f t="shared" si="421"/>
        <v>8AJ725-00867</v>
      </c>
      <c r="D52" s="456" t="s">
        <v>243</v>
      </c>
      <c r="E52" s="456" t="s">
        <v>694</v>
      </c>
      <c r="F52" s="178" t="s">
        <v>214</v>
      </c>
      <c r="G52" s="179" t="s">
        <v>8</v>
      </c>
      <c r="H52" s="179" t="s">
        <v>227</v>
      </c>
      <c r="I52" s="467" t="s">
        <v>122</v>
      </c>
      <c r="J52" s="408">
        <v>0</v>
      </c>
      <c r="K52" s="408">
        <v>0</v>
      </c>
      <c r="L52" s="408">
        <v>0</v>
      </c>
      <c r="M52" s="408">
        <v>0</v>
      </c>
      <c r="N52" s="408">
        <v>0</v>
      </c>
      <c r="O52" s="408">
        <v>0</v>
      </c>
      <c r="P52" s="408">
        <v>0</v>
      </c>
      <c r="Q52" s="408">
        <v>0</v>
      </c>
      <c r="R52" s="408">
        <v>0</v>
      </c>
      <c r="S52" s="408">
        <v>0</v>
      </c>
      <c r="T52" s="408">
        <v>0</v>
      </c>
      <c r="U52" s="408">
        <v>0</v>
      </c>
      <c r="V52" s="357">
        <f t="shared" si="351"/>
        <v>0</v>
      </c>
      <c r="W52" s="65">
        <v>0.25</v>
      </c>
      <c r="X52" s="65"/>
      <c r="Y52" s="332" t="s">
        <v>437</v>
      </c>
      <c r="Z52" s="332"/>
      <c r="AA52" s="332">
        <v>0.21825</v>
      </c>
      <c r="AB52" s="66">
        <v>8.8385958150000013E-2</v>
      </c>
      <c r="AC52" s="180">
        <f t="shared" si="324"/>
        <v>0.40497575326460489</v>
      </c>
      <c r="AD52" s="181">
        <f t="shared" si="423"/>
        <v>0.21497625000000001</v>
      </c>
      <c r="AE52" s="181">
        <f t="shared" si="423"/>
        <v>0.21497625000000001</v>
      </c>
      <c r="AF52" s="181">
        <f t="shared" si="423"/>
        <v>0.21497625000000001</v>
      </c>
      <c r="AG52" s="181">
        <f t="shared" si="424"/>
        <v>0.21170249999999999</v>
      </c>
      <c r="AH52" s="181">
        <f t="shared" si="424"/>
        <v>0.21170249999999999</v>
      </c>
      <c r="AI52" s="181">
        <f t="shared" si="424"/>
        <v>0.21170249999999999</v>
      </c>
      <c r="AJ52" s="181">
        <f t="shared" si="425"/>
        <v>0.20842875</v>
      </c>
      <c r="AK52" s="181">
        <f t="shared" si="425"/>
        <v>0.20842875</v>
      </c>
      <c r="AL52" s="181">
        <f t="shared" si="425"/>
        <v>0.20842875</v>
      </c>
      <c r="AM52" s="181">
        <f t="shared" si="426"/>
        <v>0.20188125000000001</v>
      </c>
      <c r="AN52" s="181">
        <f t="shared" si="426"/>
        <v>0.20188125000000001</v>
      </c>
      <c r="AO52" s="181">
        <f t="shared" si="426"/>
        <v>0.20188125000000001</v>
      </c>
      <c r="AP52" s="182"/>
      <c r="AQ52" s="480">
        <v>0.98499999999999999</v>
      </c>
      <c r="AR52" s="480">
        <v>0.97</v>
      </c>
      <c r="AS52" s="480">
        <v>0.95499999999999996</v>
      </c>
      <c r="AT52" s="480">
        <v>0.92500000000000004</v>
      </c>
      <c r="AU52" s="184"/>
      <c r="AV52" s="181">
        <f t="shared" si="325"/>
        <v>8.8385958150000013E-2</v>
      </c>
      <c r="AW52" s="181">
        <f t="shared" si="427"/>
        <v>8.8385958150000013E-2</v>
      </c>
      <c r="AX52" s="181">
        <f t="shared" si="427"/>
        <v>8.8385958150000013E-2</v>
      </c>
      <c r="AY52" s="181">
        <f t="shared" si="428"/>
        <v>8.7502098568500011E-2</v>
      </c>
      <c r="AZ52" s="181">
        <f t="shared" si="428"/>
        <v>8.7502098568500011E-2</v>
      </c>
      <c r="BA52" s="181">
        <f t="shared" si="428"/>
        <v>8.7502098568500011E-2</v>
      </c>
      <c r="BB52" s="181">
        <f t="shared" si="429"/>
        <v>8.661823898700001E-2</v>
      </c>
      <c r="BC52" s="181">
        <f t="shared" si="429"/>
        <v>8.661823898700001E-2</v>
      </c>
      <c r="BD52" s="181">
        <f t="shared" si="429"/>
        <v>8.661823898700001E-2</v>
      </c>
      <c r="BE52" s="181">
        <f t="shared" si="430"/>
        <v>8.5734379405500008E-2</v>
      </c>
      <c r="BF52" s="181">
        <f t="shared" si="430"/>
        <v>8.5734379405500008E-2</v>
      </c>
      <c r="BG52" s="181">
        <f t="shared" si="430"/>
        <v>8.5734379405500008E-2</v>
      </c>
      <c r="BH52" s="183"/>
      <c r="BI52" s="185">
        <v>1</v>
      </c>
      <c r="BJ52" s="185">
        <v>0.99</v>
      </c>
      <c r="BK52" s="185">
        <v>0.98</v>
      </c>
      <c r="BL52" s="185">
        <v>0.97</v>
      </c>
      <c r="BM52" s="183"/>
      <c r="BN52" s="186">
        <f t="shared" si="326"/>
        <v>0</v>
      </c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4"/>
      <c r="CB52" s="189">
        <f t="shared" si="352"/>
        <v>0.25</v>
      </c>
      <c r="CC52" s="189">
        <f t="shared" si="353"/>
        <v>0.25</v>
      </c>
      <c r="CD52" s="189">
        <f t="shared" si="354"/>
        <v>0.25</v>
      </c>
      <c r="CE52" s="189">
        <f t="shared" si="355"/>
        <v>0.25</v>
      </c>
      <c r="CF52" s="189">
        <f t="shared" si="356"/>
        <v>0.25</v>
      </c>
      <c r="CG52" s="189">
        <f t="shared" si="357"/>
        <v>0.25</v>
      </c>
      <c r="CH52" s="189">
        <f t="shared" si="358"/>
        <v>0.25</v>
      </c>
      <c r="CI52" s="189">
        <f t="shared" si="359"/>
        <v>0.25</v>
      </c>
      <c r="CJ52" s="189">
        <f t="shared" si="360"/>
        <v>0.25</v>
      </c>
      <c r="CK52" s="189">
        <f t="shared" si="361"/>
        <v>0.25</v>
      </c>
      <c r="CL52" s="189">
        <f t="shared" si="362"/>
        <v>0.25</v>
      </c>
      <c r="CM52" s="189">
        <f t="shared" si="363"/>
        <v>0.25</v>
      </c>
      <c r="CN52" s="184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4"/>
      <c r="DB52" s="190">
        <f t="shared" si="327"/>
        <v>0</v>
      </c>
      <c r="DC52" s="190">
        <f t="shared" si="328"/>
        <v>0</v>
      </c>
      <c r="DD52" s="190">
        <f t="shared" si="329"/>
        <v>0</v>
      </c>
      <c r="DE52" s="190">
        <f t="shared" si="330"/>
        <v>0</v>
      </c>
      <c r="DF52" s="190">
        <f t="shared" si="331"/>
        <v>0</v>
      </c>
      <c r="DG52" s="190">
        <f t="shared" si="332"/>
        <v>0</v>
      </c>
      <c r="DH52" s="190">
        <f t="shared" si="333"/>
        <v>0</v>
      </c>
      <c r="DI52" s="190">
        <f t="shared" si="334"/>
        <v>0</v>
      </c>
      <c r="DJ52" s="190">
        <f t="shared" si="335"/>
        <v>0</v>
      </c>
      <c r="DK52" s="190">
        <f t="shared" si="431"/>
        <v>0</v>
      </c>
      <c r="DL52" s="190">
        <f t="shared" si="432"/>
        <v>0</v>
      </c>
      <c r="DM52" s="190">
        <f t="shared" si="338"/>
        <v>0</v>
      </c>
      <c r="DN52" s="190">
        <f t="shared" si="364"/>
        <v>0</v>
      </c>
      <c r="DO52" s="184" t="s">
        <v>579</v>
      </c>
      <c r="DP52" s="190">
        <f t="shared" si="339"/>
        <v>0</v>
      </c>
      <c r="DQ52" s="190">
        <f t="shared" si="340"/>
        <v>0</v>
      </c>
      <c r="DR52" s="190">
        <f t="shared" si="341"/>
        <v>0</v>
      </c>
      <c r="DS52" s="190">
        <f t="shared" si="342"/>
        <v>0</v>
      </c>
      <c r="DT52" s="190">
        <f t="shared" si="343"/>
        <v>0</v>
      </c>
      <c r="DU52" s="190">
        <f t="shared" si="344"/>
        <v>0</v>
      </c>
      <c r="DV52" s="190">
        <f t="shared" si="345"/>
        <v>0</v>
      </c>
      <c r="DW52" s="190">
        <f t="shared" si="346"/>
        <v>0</v>
      </c>
      <c r="DX52" s="190">
        <f t="shared" si="347"/>
        <v>0</v>
      </c>
      <c r="DY52" s="190">
        <f t="shared" si="348"/>
        <v>0</v>
      </c>
      <c r="DZ52" s="190">
        <f t="shared" si="349"/>
        <v>0</v>
      </c>
      <c r="EA52" s="190">
        <f t="shared" si="350"/>
        <v>0</v>
      </c>
      <c r="EB52" s="190">
        <f t="shared" si="365"/>
        <v>0</v>
      </c>
      <c r="EC52" s="191">
        <f t="shared" si="366"/>
        <v>0</v>
      </c>
      <c r="ED52" s="70"/>
      <c r="EE52" s="68">
        <f t="shared" si="367"/>
        <v>5.3744062500000002E-2</v>
      </c>
      <c r="EF52" s="68">
        <f t="shared" si="368"/>
        <v>5.3744062500000002E-2</v>
      </c>
      <c r="EG52" s="68">
        <f t="shared" si="369"/>
        <v>5.3744062500000002E-2</v>
      </c>
      <c r="EH52" s="68">
        <f t="shared" si="370"/>
        <v>5.2925624999999997E-2</v>
      </c>
      <c r="EI52" s="68">
        <f t="shared" si="371"/>
        <v>5.2925624999999997E-2</v>
      </c>
      <c r="EJ52" s="68">
        <f t="shared" si="372"/>
        <v>5.2925624999999997E-2</v>
      </c>
      <c r="EK52" s="68">
        <f t="shared" si="373"/>
        <v>5.2107187499999999E-2</v>
      </c>
      <c r="EL52" s="68">
        <f t="shared" si="374"/>
        <v>5.2107187499999999E-2</v>
      </c>
      <c r="EM52" s="68">
        <f t="shared" si="375"/>
        <v>5.2107187499999999E-2</v>
      </c>
      <c r="EN52" s="68">
        <f t="shared" si="376"/>
        <v>5.0470312500000003E-2</v>
      </c>
      <c r="EO52" s="68">
        <f t="shared" si="377"/>
        <v>5.0470312500000003E-2</v>
      </c>
      <c r="EP52" s="68">
        <f t="shared" si="378"/>
        <v>5.0470312500000003E-2</v>
      </c>
      <c r="EQ52" s="68">
        <f t="shared" si="439"/>
        <v>0.62774156250000002</v>
      </c>
      <c r="ER52" s="67"/>
      <c r="ES52" s="68">
        <f t="shared" si="380"/>
        <v>2.2096489537500003E-2</v>
      </c>
      <c r="ET52" s="68">
        <f t="shared" si="381"/>
        <v>2.2096489537500003E-2</v>
      </c>
      <c r="EU52" s="68">
        <f t="shared" si="382"/>
        <v>2.2096489537500003E-2</v>
      </c>
      <c r="EV52" s="68">
        <f t="shared" si="383"/>
        <v>2.1875524642125003E-2</v>
      </c>
      <c r="EW52" s="68">
        <f t="shared" si="384"/>
        <v>2.1875524642125003E-2</v>
      </c>
      <c r="EX52" s="68">
        <f t="shared" si="385"/>
        <v>2.1875524642125003E-2</v>
      </c>
      <c r="EY52" s="68">
        <f t="shared" si="386"/>
        <v>2.1654559746750002E-2</v>
      </c>
      <c r="EZ52" s="68">
        <f t="shared" si="387"/>
        <v>2.1654559746750002E-2</v>
      </c>
      <c r="FA52" s="68">
        <f t="shared" si="388"/>
        <v>2.1654559746750002E-2</v>
      </c>
      <c r="FB52" s="68">
        <f t="shared" si="389"/>
        <v>2.1433594851375002E-2</v>
      </c>
      <c r="FC52" s="68">
        <f t="shared" si="390"/>
        <v>2.1433594851375002E-2</v>
      </c>
      <c r="FD52" s="68">
        <f t="shared" si="391"/>
        <v>2.1433594851375002E-2</v>
      </c>
      <c r="FE52" s="68">
        <f t="shared" si="440"/>
        <v>0.26118050633325007</v>
      </c>
      <c r="FF52" s="69">
        <f t="shared" si="441"/>
        <v>0.4160637465091378</v>
      </c>
      <c r="FG52" s="70"/>
      <c r="FH52" s="68">
        <f t="shared" si="394"/>
        <v>0</v>
      </c>
      <c r="FI52" s="68">
        <f t="shared" si="395"/>
        <v>0</v>
      </c>
      <c r="FJ52" s="68">
        <f t="shared" si="396"/>
        <v>0</v>
      </c>
      <c r="FK52" s="68">
        <f t="shared" si="397"/>
        <v>0</v>
      </c>
      <c r="FL52" s="68">
        <f t="shared" si="398"/>
        <v>0</v>
      </c>
      <c r="FM52" s="68">
        <f t="shared" si="399"/>
        <v>0</v>
      </c>
      <c r="FN52" s="68">
        <f t="shared" si="400"/>
        <v>0</v>
      </c>
      <c r="FO52" s="68">
        <f t="shared" si="401"/>
        <v>0</v>
      </c>
      <c r="FP52" s="68">
        <f t="shared" si="402"/>
        <v>0</v>
      </c>
      <c r="FQ52" s="68">
        <f t="shared" si="403"/>
        <v>0</v>
      </c>
      <c r="FR52" s="68">
        <f t="shared" si="404"/>
        <v>0</v>
      </c>
      <c r="FS52" s="68">
        <f t="shared" si="405"/>
        <v>0</v>
      </c>
      <c r="FT52" s="68">
        <f t="shared" si="442"/>
        <v>0</v>
      </c>
      <c r="FU52" s="67"/>
      <c r="FV52" s="68">
        <f t="shared" si="407"/>
        <v>0</v>
      </c>
      <c r="FW52" s="68">
        <f t="shared" si="408"/>
        <v>0</v>
      </c>
      <c r="FX52" s="68">
        <f t="shared" si="409"/>
        <v>0</v>
      </c>
      <c r="FY52" s="68">
        <f t="shared" si="410"/>
        <v>0</v>
      </c>
      <c r="FZ52" s="68">
        <f t="shared" si="411"/>
        <v>0</v>
      </c>
      <c r="GA52" s="68">
        <f t="shared" si="412"/>
        <v>0</v>
      </c>
      <c r="GB52" s="68">
        <f t="shared" si="413"/>
        <v>0</v>
      </c>
      <c r="GC52" s="68">
        <f t="shared" si="414"/>
        <v>0</v>
      </c>
      <c r="GD52" s="68">
        <f t="shared" si="415"/>
        <v>0</v>
      </c>
      <c r="GE52" s="68">
        <f t="shared" si="416"/>
        <v>0</v>
      </c>
      <c r="GF52" s="68">
        <f t="shared" si="417"/>
        <v>0</v>
      </c>
      <c r="GG52" s="68">
        <f t="shared" si="418"/>
        <v>0</v>
      </c>
      <c r="GH52" s="68">
        <f t="shared" si="443"/>
        <v>0</v>
      </c>
      <c r="GI52" s="69">
        <f t="shared" si="444"/>
        <v>0</v>
      </c>
      <c r="GJ52" s="67"/>
      <c r="GK52" s="184"/>
    </row>
    <row r="53" spans="1:193" s="71" customFormat="1" ht="12" hidden="1" customHeight="1" outlineLevel="1">
      <c r="A53" s="331">
        <v>48</v>
      </c>
      <c r="B53" s="454" t="s">
        <v>244</v>
      </c>
      <c r="C53" s="455" t="str">
        <f t="shared" si="421"/>
        <v>8AJ946-09906</v>
      </c>
      <c r="D53" s="456" t="s">
        <v>245</v>
      </c>
      <c r="E53" s="456" t="s">
        <v>694</v>
      </c>
      <c r="F53" s="178" t="s">
        <v>214</v>
      </c>
      <c r="G53" s="179" t="s">
        <v>8</v>
      </c>
      <c r="H53" s="179" t="s">
        <v>227</v>
      </c>
      <c r="I53" s="467" t="s">
        <v>122</v>
      </c>
      <c r="J53" s="408">
        <v>0</v>
      </c>
      <c r="K53" s="408">
        <v>0</v>
      </c>
      <c r="L53" s="408">
        <v>0</v>
      </c>
      <c r="M53" s="408">
        <v>0</v>
      </c>
      <c r="N53" s="408">
        <v>0</v>
      </c>
      <c r="O53" s="408">
        <v>0</v>
      </c>
      <c r="P53" s="408">
        <v>0</v>
      </c>
      <c r="Q53" s="408">
        <v>0</v>
      </c>
      <c r="R53" s="408">
        <v>0</v>
      </c>
      <c r="S53" s="408">
        <v>0</v>
      </c>
      <c r="T53" s="408">
        <v>0</v>
      </c>
      <c r="U53" s="408">
        <v>0</v>
      </c>
      <c r="V53" s="357">
        <f t="shared" si="351"/>
        <v>0</v>
      </c>
      <c r="W53" s="65">
        <v>0.3</v>
      </c>
      <c r="X53" s="65"/>
      <c r="Y53" s="332" t="s">
        <v>437</v>
      </c>
      <c r="Z53" s="332"/>
      <c r="AA53" s="332">
        <v>0.52810000000000001</v>
      </c>
      <c r="AB53" s="66">
        <v>0.129583</v>
      </c>
      <c r="AC53" s="180">
        <f t="shared" si="324"/>
        <v>0.24537587578110207</v>
      </c>
      <c r="AD53" s="181">
        <f t="shared" si="423"/>
        <v>0.52017849999999999</v>
      </c>
      <c r="AE53" s="181">
        <f t="shared" si="423"/>
        <v>0.52017849999999999</v>
      </c>
      <c r="AF53" s="181">
        <f t="shared" si="423"/>
        <v>0.52017849999999999</v>
      </c>
      <c r="AG53" s="181">
        <f t="shared" si="424"/>
        <v>0.51225699999999996</v>
      </c>
      <c r="AH53" s="181">
        <f t="shared" si="424"/>
        <v>0.51225699999999996</v>
      </c>
      <c r="AI53" s="181">
        <f t="shared" si="424"/>
        <v>0.51225699999999996</v>
      </c>
      <c r="AJ53" s="181">
        <f t="shared" si="425"/>
        <v>0.50433550000000005</v>
      </c>
      <c r="AK53" s="181">
        <f t="shared" si="425"/>
        <v>0.50433550000000005</v>
      </c>
      <c r="AL53" s="181">
        <f t="shared" si="425"/>
        <v>0.50433550000000005</v>
      </c>
      <c r="AM53" s="181">
        <f t="shared" si="426"/>
        <v>0.48849250000000005</v>
      </c>
      <c r="AN53" s="181">
        <f t="shared" si="426"/>
        <v>0.48849250000000005</v>
      </c>
      <c r="AO53" s="181">
        <f t="shared" si="426"/>
        <v>0.48849250000000005</v>
      </c>
      <c r="AP53" s="182"/>
      <c r="AQ53" s="480">
        <v>0.98499999999999999</v>
      </c>
      <c r="AR53" s="480">
        <v>0.97</v>
      </c>
      <c r="AS53" s="480">
        <v>0.95499999999999996</v>
      </c>
      <c r="AT53" s="480">
        <v>0.92500000000000004</v>
      </c>
      <c r="AU53" s="184"/>
      <c r="AV53" s="181">
        <f t="shared" si="325"/>
        <v>0.129583</v>
      </c>
      <c r="AW53" s="181">
        <f t="shared" si="427"/>
        <v>0.129583</v>
      </c>
      <c r="AX53" s="181">
        <f t="shared" si="427"/>
        <v>0.129583</v>
      </c>
      <c r="AY53" s="181">
        <f t="shared" si="428"/>
        <v>0.12828717000000001</v>
      </c>
      <c r="AZ53" s="181">
        <f t="shared" si="428"/>
        <v>0.12828717000000001</v>
      </c>
      <c r="BA53" s="181">
        <f t="shared" si="428"/>
        <v>0.12828717000000001</v>
      </c>
      <c r="BB53" s="181">
        <f t="shared" si="429"/>
        <v>0.12699134000000001</v>
      </c>
      <c r="BC53" s="181">
        <f t="shared" si="429"/>
        <v>0.12699134000000001</v>
      </c>
      <c r="BD53" s="181">
        <f t="shared" si="429"/>
        <v>0.12699134000000001</v>
      </c>
      <c r="BE53" s="181">
        <f t="shared" si="430"/>
        <v>0.12569551000000001</v>
      </c>
      <c r="BF53" s="181">
        <f t="shared" si="430"/>
        <v>0.12569551000000001</v>
      </c>
      <c r="BG53" s="181">
        <f t="shared" si="430"/>
        <v>0.12569551000000001</v>
      </c>
      <c r="BH53" s="183"/>
      <c r="BI53" s="185">
        <v>1</v>
      </c>
      <c r="BJ53" s="185">
        <v>0.99</v>
      </c>
      <c r="BK53" s="185">
        <v>0.98</v>
      </c>
      <c r="BL53" s="185">
        <v>0.97</v>
      </c>
      <c r="BM53" s="183"/>
      <c r="BN53" s="186">
        <f t="shared" si="326"/>
        <v>0</v>
      </c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4"/>
      <c r="CB53" s="189">
        <f t="shared" si="352"/>
        <v>0.3</v>
      </c>
      <c r="CC53" s="189">
        <f t="shared" si="353"/>
        <v>0.3</v>
      </c>
      <c r="CD53" s="189">
        <f t="shared" si="354"/>
        <v>0.3</v>
      </c>
      <c r="CE53" s="189">
        <f t="shared" si="355"/>
        <v>0.3</v>
      </c>
      <c r="CF53" s="189">
        <f t="shared" si="356"/>
        <v>0.3</v>
      </c>
      <c r="CG53" s="189">
        <f t="shared" si="357"/>
        <v>0.3</v>
      </c>
      <c r="CH53" s="189">
        <f t="shared" si="358"/>
        <v>0.3</v>
      </c>
      <c r="CI53" s="189">
        <f t="shared" si="359"/>
        <v>0.3</v>
      </c>
      <c r="CJ53" s="189">
        <f t="shared" si="360"/>
        <v>0.3</v>
      </c>
      <c r="CK53" s="189">
        <f t="shared" si="361"/>
        <v>0.3</v>
      </c>
      <c r="CL53" s="189">
        <f t="shared" si="362"/>
        <v>0.3</v>
      </c>
      <c r="CM53" s="189">
        <f t="shared" si="363"/>
        <v>0.3</v>
      </c>
      <c r="CN53" s="184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4"/>
      <c r="DB53" s="190">
        <f t="shared" si="327"/>
        <v>0</v>
      </c>
      <c r="DC53" s="190">
        <f t="shared" si="328"/>
        <v>0</v>
      </c>
      <c r="DD53" s="190">
        <f t="shared" si="329"/>
        <v>0</v>
      </c>
      <c r="DE53" s="190">
        <f t="shared" si="330"/>
        <v>0</v>
      </c>
      <c r="DF53" s="190">
        <f t="shared" si="331"/>
        <v>0</v>
      </c>
      <c r="DG53" s="190">
        <f t="shared" si="332"/>
        <v>0</v>
      </c>
      <c r="DH53" s="190">
        <f t="shared" si="333"/>
        <v>0</v>
      </c>
      <c r="DI53" s="190">
        <f t="shared" si="334"/>
        <v>0</v>
      </c>
      <c r="DJ53" s="190">
        <f t="shared" si="335"/>
        <v>0</v>
      </c>
      <c r="DK53" s="190">
        <f t="shared" si="431"/>
        <v>0</v>
      </c>
      <c r="DL53" s="190">
        <f t="shared" si="432"/>
        <v>0</v>
      </c>
      <c r="DM53" s="190">
        <f t="shared" si="338"/>
        <v>0</v>
      </c>
      <c r="DN53" s="190">
        <f t="shared" si="364"/>
        <v>0</v>
      </c>
      <c r="DO53" s="184" t="s">
        <v>579</v>
      </c>
      <c r="DP53" s="190">
        <f t="shared" si="339"/>
        <v>0</v>
      </c>
      <c r="DQ53" s="190">
        <f t="shared" si="340"/>
        <v>0</v>
      </c>
      <c r="DR53" s="190">
        <f t="shared" si="341"/>
        <v>0</v>
      </c>
      <c r="DS53" s="190">
        <f t="shared" si="342"/>
        <v>0</v>
      </c>
      <c r="DT53" s="190">
        <f t="shared" si="343"/>
        <v>0</v>
      </c>
      <c r="DU53" s="190">
        <f t="shared" si="344"/>
        <v>0</v>
      </c>
      <c r="DV53" s="190">
        <f t="shared" si="345"/>
        <v>0</v>
      </c>
      <c r="DW53" s="190">
        <f t="shared" si="346"/>
        <v>0</v>
      </c>
      <c r="DX53" s="190">
        <f t="shared" si="347"/>
        <v>0</v>
      </c>
      <c r="DY53" s="190">
        <f t="shared" si="348"/>
        <v>0</v>
      </c>
      <c r="DZ53" s="190">
        <f t="shared" si="349"/>
        <v>0</v>
      </c>
      <c r="EA53" s="190">
        <f t="shared" si="350"/>
        <v>0</v>
      </c>
      <c r="EB53" s="190">
        <f t="shared" si="365"/>
        <v>0</v>
      </c>
      <c r="EC53" s="191">
        <f t="shared" si="366"/>
        <v>0</v>
      </c>
      <c r="ED53" s="70"/>
      <c r="EE53" s="68">
        <f t="shared" si="367"/>
        <v>0.15605354999999999</v>
      </c>
      <c r="EF53" s="68">
        <f t="shared" si="368"/>
        <v>0.15605354999999999</v>
      </c>
      <c r="EG53" s="68">
        <f t="shared" si="369"/>
        <v>0.15605354999999999</v>
      </c>
      <c r="EH53" s="68">
        <f t="shared" si="370"/>
        <v>0.15367709999999998</v>
      </c>
      <c r="EI53" s="68">
        <f t="shared" si="371"/>
        <v>0.15367709999999998</v>
      </c>
      <c r="EJ53" s="68">
        <f t="shared" si="372"/>
        <v>0.15367709999999998</v>
      </c>
      <c r="EK53" s="68">
        <f t="shared" si="373"/>
        <v>0.15130065000000001</v>
      </c>
      <c r="EL53" s="68">
        <f t="shared" si="374"/>
        <v>0.15130065000000001</v>
      </c>
      <c r="EM53" s="68">
        <f t="shared" si="375"/>
        <v>0.15130065000000001</v>
      </c>
      <c r="EN53" s="68">
        <f t="shared" si="376"/>
        <v>0.14654775</v>
      </c>
      <c r="EO53" s="68">
        <f t="shared" si="377"/>
        <v>0.14654775</v>
      </c>
      <c r="EP53" s="68">
        <f t="shared" si="378"/>
        <v>0.14654775</v>
      </c>
      <c r="EQ53" s="68">
        <f t="shared" si="439"/>
        <v>1.8227371500000003</v>
      </c>
      <c r="ER53" s="67"/>
      <c r="ES53" s="68">
        <f t="shared" si="380"/>
        <v>3.8874899999999997E-2</v>
      </c>
      <c r="ET53" s="68">
        <f t="shared" si="381"/>
        <v>3.8874899999999997E-2</v>
      </c>
      <c r="EU53" s="68">
        <f t="shared" si="382"/>
        <v>3.8874899999999997E-2</v>
      </c>
      <c r="EV53" s="68">
        <f t="shared" si="383"/>
        <v>3.8486151000000003E-2</v>
      </c>
      <c r="EW53" s="68">
        <f t="shared" si="384"/>
        <v>3.8486151000000003E-2</v>
      </c>
      <c r="EX53" s="68">
        <f t="shared" si="385"/>
        <v>3.8486151000000003E-2</v>
      </c>
      <c r="EY53" s="68">
        <f t="shared" si="386"/>
        <v>3.8097402000000002E-2</v>
      </c>
      <c r="EZ53" s="68">
        <f t="shared" si="387"/>
        <v>3.8097402000000002E-2</v>
      </c>
      <c r="FA53" s="68">
        <f t="shared" si="388"/>
        <v>3.8097402000000002E-2</v>
      </c>
      <c r="FB53" s="68">
        <f t="shared" si="389"/>
        <v>3.7708653000000002E-2</v>
      </c>
      <c r="FC53" s="68">
        <f t="shared" si="390"/>
        <v>3.7708653000000002E-2</v>
      </c>
      <c r="FD53" s="68">
        <f t="shared" si="391"/>
        <v>3.7708653000000002E-2</v>
      </c>
      <c r="FE53" s="68">
        <f t="shared" si="440"/>
        <v>0.45950131799999994</v>
      </c>
      <c r="FF53" s="69">
        <f t="shared" si="441"/>
        <v>0.25209412009844639</v>
      </c>
      <c r="FG53" s="70"/>
      <c r="FH53" s="68">
        <f t="shared" si="394"/>
        <v>0</v>
      </c>
      <c r="FI53" s="68">
        <f t="shared" si="395"/>
        <v>0</v>
      </c>
      <c r="FJ53" s="68">
        <f t="shared" si="396"/>
        <v>0</v>
      </c>
      <c r="FK53" s="68">
        <f t="shared" si="397"/>
        <v>0</v>
      </c>
      <c r="FL53" s="68">
        <f t="shared" si="398"/>
        <v>0</v>
      </c>
      <c r="FM53" s="68">
        <f t="shared" si="399"/>
        <v>0</v>
      </c>
      <c r="FN53" s="68">
        <f t="shared" si="400"/>
        <v>0</v>
      </c>
      <c r="FO53" s="68">
        <f t="shared" si="401"/>
        <v>0</v>
      </c>
      <c r="FP53" s="68">
        <f t="shared" si="402"/>
        <v>0</v>
      </c>
      <c r="FQ53" s="68">
        <f t="shared" si="403"/>
        <v>0</v>
      </c>
      <c r="FR53" s="68">
        <f t="shared" si="404"/>
        <v>0</v>
      </c>
      <c r="FS53" s="68">
        <f t="shared" si="405"/>
        <v>0</v>
      </c>
      <c r="FT53" s="68">
        <f t="shared" si="442"/>
        <v>0</v>
      </c>
      <c r="FU53" s="67"/>
      <c r="FV53" s="68">
        <f t="shared" si="407"/>
        <v>0</v>
      </c>
      <c r="FW53" s="68">
        <f t="shared" si="408"/>
        <v>0</v>
      </c>
      <c r="FX53" s="68">
        <f t="shared" si="409"/>
        <v>0</v>
      </c>
      <c r="FY53" s="68">
        <f t="shared" si="410"/>
        <v>0</v>
      </c>
      <c r="FZ53" s="68">
        <f t="shared" si="411"/>
        <v>0</v>
      </c>
      <c r="GA53" s="68">
        <f t="shared" si="412"/>
        <v>0</v>
      </c>
      <c r="GB53" s="68">
        <f t="shared" si="413"/>
        <v>0</v>
      </c>
      <c r="GC53" s="68">
        <f t="shared" si="414"/>
        <v>0</v>
      </c>
      <c r="GD53" s="68">
        <f t="shared" si="415"/>
        <v>0</v>
      </c>
      <c r="GE53" s="68">
        <f t="shared" si="416"/>
        <v>0</v>
      </c>
      <c r="GF53" s="68">
        <f t="shared" si="417"/>
        <v>0</v>
      </c>
      <c r="GG53" s="68">
        <f t="shared" si="418"/>
        <v>0</v>
      </c>
      <c r="GH53" s="68">
        <f t="shared" si="443"/>
        <v>0</v>
      </c>
      <c r="GI53" s="69">
        <f t="shared" si="444"/>
        <v>0</v>
      </c>
      <c r="GJ53" s="67"/>
      <c r="GK53" s="184"/>
    </row>
    <row r="54" spans="1:193" s="71" customFormat="1" ht="12" hidden="1" customHeight="1" outlineLevel="1">
      <c r="A54" s="331">
        <v>49</v>
      </c>
      <c r="B54" s="454" t="s">
        <v>246</v>
      </c>
      <c r="C54" s="455" t="str">
        <f t="shared" si="421"/>
        <v>8AJ875-00741</v>
      </c>
      <c r="D54" s="456" t="s">
        <v>247</v>
      </c>
      <c r="E54" s="456" t="s">
        <v>694</v>
      </c>
      <c r="F54" s="178" t="s">
        <v>214</v>
      </c>
      <c r="G54" s="179" t="s">
        <v>8</v>
      </c>
      <c r="H54" s="179" t="s">
        <v>227</v>
      </c>
      <c r="I54" s="467" t="s">
        <v>122</v>
      </c>
      <c r="J54" s="408">
        <v>0</v>
      </c>
      <c r="K54" s="408">
        <v>0</v>
      </c>
      <c r="L54" s="408">
        <v>0</v>
      </c>
      <c r="M54" s="408">
        <v>0</v>
      </c>
      <c r="N54" s="408">
        <v>0</v>
      </c>
      <c r="O54" s="408">
        <v>0</v>
      </c>
      <c r="P54" s="408">
        <v>0</v>
      </c>
      <c r="Q54" s="408">
        <v>0</v>
      </c>
      <c r="R54" s="408">
        <v>0</v>
      </c>
      <c r="S54" s="408">
        <v>0</v>
      </c>
      <c r="T54" s="408">
        <v>0</v>
      </c>
      <c r="U54" s="408">
        <v>0</v>
      </c>
      <c r="V54" s="357">
        <f t="shared" si="351"/>
        <v>0</v>
      </c>
      <c r="W54" s="65">
        <v>0.6</v>
      </c>
      <c r="X54" s="65"/>
      <c r="Y54" s="332" t="s">
        <v>437</v>
      </c>
      <c r="Z54" s="332"/>
      <c r="AA54" s="332">
        <v>0.14499999999999999</v>
      </c>
      <c r="AB54" s="66">
        <v>4.8643967143000011E-2</v>
      </c>
      <c r="AC54" s="180">
        <f t="shared" si="324"/>
        <v>0.33547563546896564</v>
      </c>
      <c r="AD54" s="181">
        <f t="shared" si="423"/>
        <v>0.14282499999999998</v>
      </c>
      <c r="AE54" s="181">
        <f t="shared" si="423"/>
        <v>0.14282499999999998</v>
      </c>
      <c r="AF54" s="181">
        <f t="shared" si="423"/>
        <v>0.14282499999999998</v>
      </c>
      <c r="AG54" s="181">
        <f t="shared" si="424"/>
        <v>0.14065</v>
      </c>
      <c r="AH54" s="181">
        <f t="shared" si="424"/>
        <v>0.14065</v>
      </c>
      <c r="AI54" s="181">
        <f t="shared" si="424"/>
        <v>0.14065</v>
      </c>
      <c r="AJ54" s="181">
        <f t="shared" si="425"/>
        <v>0.13847499999999999</v>
      </c>
      <c r="AK54" s="181">
        <f t="shared" si="425"/>
        <v>0.13847499999999999</v>
      </c>
      <c r="AL54" s="181">
        <f t="shared" si="425"/>
        <v>0.13847499999999999</v>
      </c>
      <c r="AM54" s="181">
        <f t="shared" si="426"/>
        <v>0.13412499999999999</v>
      </c>
      <c r="AN54" s="181">
        <f t="shared" si="426"/>
        <v>0.13412499999999999</v>
      </c>
      <c r="AO54" s="181">
        <f t="shared" si="426"/>
        <v>0.13412499999999999</v>
      </c>
      <c r="AP54" s="182"/>
      <c r="AQ54" s="480">
        <v>0.98499999999999999</v>
      </c>
      <c r="AR54" s="480">
        <v>0.97</v>
      </c>
      <c r="AS54" s="480">
        <v>0.95499999999999996</v>
      </c>
      <c r="AT54" s="480">
        <v>0.92500000000000004</v>
      </c>
      <c r="AU54" s="184"/>
      <c r="AV54" s="181">
        <f t="shared" si="325"/>
        <v>4.8643967143000011E-2</v>
      </c>
      <c r="AW54" s="181">
        <f t="shared" si="427"/>
        <v>4.8643967143000011E-2</v>
      </c>
      <c r="AX54" s="181">
        <f t="shared" si="427"/>
        <v>4.8643967143000011E-2</v>
      </c>
      <c r="AY54" s="181">
        <f t="shared" si="428"/>
        <v>4.8157527471570011E-2</v>
      </c>
      <c r="AZ54" s="181">
        <f t="shared" si="428"/>
        <v>4.8157527471570011E-2</v>
      </c>
      <c r="BA54" s="181">
        <f t="shared" si="428"/>
        <v>4.8157527471570011E-2</v>
      </c>
      <c r="BB54" s="181">
        <f t="shared" si="429"/>
        <v>4.7671087800140011E-2</v>
      </c>
      <c r="BC54" s="181">
        <f t="shared" si="429"/>
        <v>4.7671087800140011E-2</v>
      </c>
      <c r="BD54" s="181">
        <f t="shared" si="429"/>
        <v>4.7671087800140011E-2</v>
      </c>
      <c r="BE54" s="181">
        <f t="shared" si="430"/>
        <v>4.7184648128710011E-2</v>
      </c>
      <c r="BF54" s="181">
        <f t="shared" si="430"/>
        <v>4.7184648128710011E-2</v>
      </c>
      <c r="BG54" s="181">
        <f t="shared" si="430"/>
        <v>4.7184648128710011E-2</v>
      </c>
      <c r="BH54" s="183"/>
      <c r="BI54" s="185">
        <v>1</v>
      </c>
      <c r="BJ54" s="185">
        <v>0.99</v>
      </c>
      <c r="BK54" s="185">
        <v>0.98</v>
      </c>
      <c r="BL54" s="185">
        <v>0.97</v>
      </c>
      <c r="BM54" s="183"/>
      <c r="BN54" s="186">
        <f t="shared" si="326"/>
        <v>0</v>
      </c>
      <c r="BO54" s="189"/>
      <c r="BP54" s="189"/>
      <c r="BQ54" s="189"/>
      <c r="BR54" s="189"/>
      <c r="BS54" s="189"/>
      <c r="BT54" s="189"/>
      <c r="BU54" s="189"/>
      <c r="BV54" s="189"/>
      <c r="BW54" s="189"/>
      <c r="BX54" s="189"/>
      <c r="BY54" s="189"/>
      <c r="BZ54" s="189"/>
      <c r="CA54" s="184"/>
      <c r="CB54" s="189">
        <f t="shared" si="352"/>
        <v>0.6</v>
      </c>
      <c r="CC54" s="189">
        <f t="shared" si="353"/>
        <v>0.6</v>
      </c>
      <c r="CD54" s="189">
        <f t="shared" si="354"/>
        <v>0.6</v>
      </c>
      <c r="CE54" s="189">
        <f t="shared" si="355"/>
        <v>0.6</v>
      </c>
      <c r="CF54" s="189">
        <f t="shared" si="356"/>
        <v>0.6</v>
      </c>
      <c r="CG54" s="189">
        <f t="shared" si="357"/>
        <v>0.6</v>
      </c>
      <c r="CH54" s="189">
        <f t="shared" si="358"/>
        <v>0.6</v>
      </c>
      <c r="CI54" s="189">
        <f t="shared" si="359"/>
        <v>0.6</v>
      </c>
      <c r="CJ54" s="189">
        <f t="shared" si="360"/>
        <v>0.6</v>
      </c>
      <c r="CK54" s="189">
        <f t="shared" si="361"/>
        <v>0.6</v>
      </c>
      <c r="CL54" s="189">
        <f t="shared" si="362"/>
        <v>0.6</v>
      </c>
      <c r="CM54" s="189">
        <f t="shared" si="363"/>
        <v>0.6</v>
      </c>
      <c r="CN54" s="184"/>
      <c r="CO54" s="189"/>
      <c r="CP54" s="189"/>
      <c r="CQ54" s="189"/>
      <c r="CR54" s="189"/>
      <c r="CS54" s="189"/>
      <c r="CT54" s="189"/>
      <c r="CU54" s="189"/>
      <c r="CV54" s="189"/>
      <c r="CW54" s="189"/>
      <c r="CX54" s="189"/>
      <c r="CY54" s="189"/>
      <c r="CZ54" s="189"/>
      <c r="DA54" s="184"/>
      <c r="DB54" s="190">
        <f t="shared" si="327"/>
        <v>0</v>
      </c>
      <c r="DC54" s="190">
        <f t="shared" si="328"/>
        <v>0</v>
      </c>
      <c r="DD54" s="190">
        <f t="shared" si="329"/>
        <v>0</v>
      </c>
      <c r="DE54" s="190">
        <f t="shared" si="330"/>
        <v>0</v>
      </c>
      <c r="DF54" s="190">
        <f t="shared" si="331"/>
        <v>0</v>
      </c>
      <c r="DG54" s="190">
        <f t="shared" si="332"/>
        <v>0</v>
      </c>
      <c r="DH54" s="190">
        <f t="shared" si="333"/>
        <v>0</v>
      </c>
      <c r="DI54" s="190">
        <f t="shared" si="334"/>
        <v>0</v>
      </c>
      <c r="DJ54" s="190">
        <f t="shared" si="335"/>
        <v>0</v>
      </c>
      <c r="DK54" s="190">
        <f t="shared" si="431"/>
        <v>0</v>
      </c>
      <c r="DL54" s="190">
        <f t="shared" si="432"/>
        <v>0</v>
      </c>
      <c r="DM54" s="190">
        <f t="shared" si="338"/>
        <v>0</v>
      </c>
      <c r="DN54" s="190">
        <f t="shared" si="364"/>
        <v>0</v>
      </c>
      <c r="DO54" s="184" t="s">
        <v>579</v>
      </c>
      <c r="DP54" s="190">
        <f t="shared" si="339"/>
        <v>0</v>
      </c>
      <c r="DQ54" s="190">
        <f t="shared" si="340"/>
        <v>0</v>
      </c>
      <c r="DR54" s="190">
        <f t="shared" si="341"/>
        <v>0</v>
      </c>
      <c r="DS54" s="190">
        <f t="shared" si="342"/>
        <v>0</v>
      </c>
      <c r="DT54" s="190">
        <f t="shared" si="343"/>
        <v>0</v>
      </c>
      <c r="DU54" s="190">
        <f t="shared" si="344"/>
        <v>0</v>
      </c>
      <c r="DV54" s="190">
        <f t="shared" si="345"/>
        <v>0</v>
      </c>
      <c r="DW54" s="190">
        <f t="shared" si="346"/>
        <v>0</v>
      </c>
      <c r="DX54" s="190">
        <f t="shared" si="347"/>
        <v>0</v>
      </c>
      <c r="DY54" s="190">
        <f t="shared" si="348"/>
        <v>0</v>
      </c>
      <c r="DZ54" s="190">
        <f t="shared" si="349"/>
        <v>0</v>
      </c>
      <c r="EA54" s="190">
        <f t="shared" si="350"/>
        <v>0</v>
      </c>
      <c r="EB54" s="190">
        <f t="shared" si="365"/>
        <v>0</v>
      </c>
      <c r="EC54" s="191">
        <f t="shared" si="366"/>
        <v>0</v>
      </c>
      <c r="ED54" s="70"/>
      <c r="EE54" s="68">
        <f t="shared" si="367"/>
        <v>8.569499999999998E-2</v>
      </c>
      <c r="EF54" s="68">
        <f t="shared" si="368"/>
        <v>8.569499999999998E-2</v>
      </c>
      <c r="EG54" s="68">
        <f t="shared" si="369"/>
        <v>8.569499999999998E-2</v>
      </c>
      <c r="EH54" s="68">
        <f t="shared" si="370"/>
        <v>8.4389999999999993E-2</v>
      </c>
      <c r="EI54" s="68">
        <f t="shared" si="371"/>
        <v>8.4389999999999993E-2</v>
      </c>
      <c r="EJ54" s="68">
        <f t="shared" si="372"/>
        <v>8.4389999999999993E-2</v>
      </c>
      <c r="EK54" s="68">
        <f t="shared" si="373"/>
        <v>8.3084999999999992E-2</v>
      </c>
      <c r="EL54" s="68">
        <f t="shared" si="374"/>
        <v>8.3084999999999992E-2</v>
      </c>
      <c r="EM54" s="68">
        <f t="shared" si="375"/>
        <v>8.3084999999999992E-2</v>
      </c>
      <c r="EN54" s="68">
        <f t="shared" si="376"/>
        <v>8.0474999999999991E-2</v>
      </c>
      <c r="EO54" s="68">
        <f t="shared" si="377"/>
        <v>8.0474999999999991E-2</v>
      </c>
      <c r="EP54" s="68">
        <f t="shared" si="378"/>
        <v>8.0474999999999991E-2</v>
      </c>
      <c r="EQ54" s="68">
        <f t="shared" si="282"/>
        <v>1.0009349999999997</v>
      </c>
      <c r="ER54" s="67"/>
      <c r="ES54" s="68">
        <f t="shared" si="380"/>
        <v>2.9186380285800007E-2</v>
      </c>
      <c r="ET54" s="68">
        <f t="shared" si="381"/>
        <v>2.9186380285800007E-2</v>
      </c>
      <c r="EU54" s="68">
        <f t="shared" si="382"/>
        <v>2.9186380285800007E-2</v>
      </c>
      <c r="EV54" s="68">
        <f t="shared" si="383"/>
        <v>2.8894516482942004E-2</v>
      </c>
      <c r="EW54" s="68">
        <f t="shared" si="384"/>
        <v>2.8894516482942004E-2</v>
      </c>
      <c r="EX54" s="68">
        <f t="shared" si="385"/>
        <v>2.8894516482942004E-2</v>
      </c>
      <c r="EY54" s="68">
        <f t="shared" si="386"/>
        <v>2.8602652680084006E-2</v>
      </c>
      <c r="EZ54" s="68">
        <f t="shared" si="387"/>
        <v>2.8602652680084006E-2</v>
      </c>
      <c r="FA54" s="68">
        <f t="shared" si="388"/>
        <v>2.8602652680084006E-2</v>
      </c>
      <c r="FB54" s="68">
        <f t="shared" si="389"/>
        <v>2.8310788877226004E-2</v>
      </c>
      <c r="FC54" s="68">
        <f t="shared" si="390"/>
        <v>2.8310788877226004E-2</v>
      </c>
      <c r="FD54" s="68">
        <f t="shared" si="391"/>
        <v>2.8310788877226004E-2</v>
      </c>
      <c r="FE54" s="68">
        <f t="shared" si="295"/>
        <v>0.34498301497815598</v>
      </c>
      <c r="FF54" s="69">
        <f t="shared" si="296"/>
        <v>0.34466075717020195</v>
      </c>
      <c r="FG54" s="70"/>
      <c r="FH54" s="68">
        <f t="shared" si="394"/>
        <v>0</v>
      </c>
      <c r="FI54" s="68">
        <f t="shared" si="395"/>
        <v>0</v>
      </c>
      <c r="FJ54" s="68">
        <f t="shared" si="396"/>
        <v>0</v>
      </c>
      <c r="FK54" s="68">
        <f t="shared" si="397"/>
        <v>0</v>
      </c>
      <c r="FL54" s="68">
        <f t="shared" si="398"/>
        <v>0</v>
      </c>
      <c r="FM54" s="68">
        <f t="shared" si="399"/>
        <v>0</v>
      </c>
      <c r="FN54" s="68">
        <f t="shared" si="400"/>
        <v>0</v>
      </c>
      <c r="FO54" s="68">
        <f t="shared" si="401"/>
        <v>0</v>
      </c>
      <c r="FP54" s="68">
        <f t="shared" si="402"/>
        <v>0</v>
      </c>
      <c r="FQ54" s="68">
        <f t="shared" si="403"/>
        <v>0</v>
      </c>
      <c r="FR54" s="68">
        <f t="shared" si="404"/>
        <v>0</v>
      </c>
      <c r="FS54" s="68">
        <f t="shared" si="405"/>
        <v>0</v>
      </c>
      <c r="FT54" s="68">
        <f t="shared" si="309"/>
        <v>0</v>
      </c>
      <c r="FU54" s="67"/>
      <c r="FV54" s="68">
        <f t="shared" si="407"/>
        <v>0</v>
      </c>
      <c r="FW54" s="68">
        <f t="shared" si="408"/>
        <v>0</v>
      </c>
      <c r="FX54" s="68">
        <f t="shared" si="409"/>
        <v>0</v>
      </c>
      <c r="FY54" s="68">
        <f t="shared" si="410"/>
        <v>0</v>
      </c>
      <c r="FZ54" s="68">
        <f t="shared" si="411"/>
        <v>0</v>
      </c>
      <c r="GA54" s="68">
        <f t="shared" si="412"/>
        <v>0</v>
      </c>
      <c r="GB54" s="68">
        <f t="shared" si="413"/>
        <v>0</v>
      </c>
      <c r="GC54" s="68">
        <f t="shared" si="414"/>
        <v>0</v>
      </c>
      <c r="GD54" s="68">
        <f t="shared" si="415"/>
        <v>0</v>
      </c>
      <c r="GE54" s="68">
        <f t="shared" si="416"/>
        <v>0</v>
      </c>
      <c r="GF54" s="68">
        <f t="shared" si="417"/>
        <v>0</v>
      </c>
      <c r="GG54" s="68">
        <f t="shared" si="418"/>
        <v>0</v>
      </c>
      <c r="GH54" s="68">
        <f t="shared" si="322"/>
        <v>0</v>
      </c>
      <c r="GI54" s="69">
        <f t="shared" si="323"/>
        <v>0</v>
      </c>
      <c r="GJ54" s="67"/>
      <c r="GK54" s="184"/>
    </row>
    <row r="55" spans="1:193" s="71" customFormat="1" ht="12" hidden="1" customHeight="1" outlineLevel="1">
      <c r="A55" s="331">
        <v>50</v>
      </c>
      <c r="B55" s="454" t="s">
        <v>266</v>
      </c>
      <c r="C55" s="455" t="str">
        <f t="shared" si="421"/>
        <v>8DRPFM01069</v>
      </c>
      <c r="D55" s="456" t="s">
        <v>272</v>
      </c>
      <c r="E55" s="456" t="s">
        <v>696</v>
      </c>
      <c r="F55" s="178" t="s">
        <v>257</v>
      </c>
      <c r="G55" s="179" t="s">
        <v>217</v>
      </c>
      <c r="H55" s="179" t="s">
        <v>22</v>
      </c>
      <c r="I55" s="467" t="s">
        <v>122</v>
      </c>
      <c r="J55" s="408">
        <v>38647</v>
      </c>
      <c r="K55" s="408">
        <v>38647</v>
      </c>
      <c r="L55" s="408">
        <v>38647</v>
      </c>
      <c r="M55" s="408">
        <v>38647</v>
      </c>
      <c r="N55" s="408">
        <v>38647</v>
      </c>
      <c r="O55" s="408">
        <v>38647</v>
      </c>
      <c r="P55" s="408">
        <v>38647</v>
      </c>
      <c r="Q55" s="408">
        <v>38647</v>
      </c>
      <c r="R55" s="408">
        <v>38647</v>
      </c>
      <c r="S55" s="437">
        <v>38647</v>
      </c>
      <c r="T55" s="437">
        <v>38647</v>
      </c>
      <c r="U55" s="437">
        <v>38647</v>
      </c>
      <c r="V55" s="357">
        <f t="shared" si="351"/>
        <v>463764</v>
      </c>
      <c r="W55" s="65">
        <v>1</v>
      </c>
      <c r="X55" s="65"/>
      <c r="Y55" s="332" t="s">
        <v>437</v>
      </c>
      <c r="Z55" s="332"/>
      <c r="AA55" s="332">
        <v>0.16830000000000001</v>
      </c>
      <c r="AB55" s="66">
        <v>0.14000032308000002</v>
      </c>
      <c r="AC55" s="180">
        <f t="shared" si="324"/>
        <v>0.83184981033868099</v>
      </c>
      <c r="AD55" s="181">
        <f t="shared" si="423"/>
        <v>0.16661700000000002</v>
      </c>
      <c r="AE55" s="181">
        <f t="shared" si="423"/>
        <v>0.16661700000000002</v>
      </c>
      <c r="AF55" s="181">
        <f t="shared" si="423"/>
        <v>0.16661700000000002</v>
      </c>
      <c r="AG55" s="181">
        <f t="shared" si="424"/>
        <v>0.164934</v>
      </c>
      <c r="AH55" s="181">
        <f t="shared" si="424"/>
        <v>0.164934</v>
      </c>
      <c r="AI55" s="181">
        <f t="shared" si="424"/>
        <v>0.164934</v>
      </c>
      <c r="AJ55" s="181">
        <f t="shared" si="425"/>
        <v>0.16156799999999999</v>
      </c>
      <c r="AK55" s="181">
        <f t="shared" si="425"/>
        <v>0.16156799999999999</v>
      </c>
      <c r="AL55" s="181">
        <f t="shared" si="425"/>
        <v>0.16156799999999999</v>
      </c>
      <c r="AM55" s="181">
        <f t="shared" si="426"/>
        <v>0.15820200000000001</v>
      </c>
      <c r="AN55" s="181">
        <f t="shared" si="426"/>
        <v>0.15820200000000001</v>
      </c>
      <c r="AO55" s="181">
        <f t="shared" si="426"/>
        <v>0.15820200000000001</v>
      </c>
      <c r="AP55" s="182"/>
      <c r="AQ55" s="183">
        <v>0.99</v>
      </c>
      <c r="AR55" s="183">
        <v>0.98</v>
      </c>
      <c r="AS55" s="183">
        <v>0.96</v>
      </c>
      <c r="AT55" s="183">
        <v>0.94</v>
      </c>
      <c r="AU55" s="184"/>
      <c r="AV55" s="181">
        <f t="shared" si="325"/>
        <v>0.14000032308000002</v>
      </c>
      <c r="AW55" s="181">
        <f t="shared" si="427"/>
        <v>0.14000032308000002</v>
      </c>
      <c r="AX55" s="181">
        <f t="shared" si="427"/>
        <v>0.14000032308000002</v>
      </c>
      <c r="AY55" s="181">
        <f t="shared" si="428"/>
        <v>0.13860031984920002</v>
      </c>
      <c r="AZ55" s="181">
        <f t="shared" si="428"/>
        <v>0.13860031984920002</v>
      </c>
      <c r="BA55" s="181">
        <f t="shared" si="428"/>
        <v>0.13860031984920002</v>
      </c>
      <c r="BB55" s="181">
        <f t="shared" si="429"/>
        <v>0.13720031661840001</v>
      </c>
      <c r="BC55" s="181">
        <f t="shared" si="429"/>
        <v>0.13720031661840001</v>
      </c>
      <c r="BD55" s="181">
        <f t="shared" si="429"/>
        <v>0.13720031661840001</v>
      </c>
      <c r="BE55" s="181">
        <f t="shared" si="430"/>
        <v>0.13580031338760001</v>
      </c>
      <c r="BF55" s="181">
        <f t="shared" si="430"/>
        <v>0.13580031338760001</v>
      </c>
      <c r="BG55" s="181">
        <f t="shared" si="430"/>
        <v>0.13580031338760001</v>
      </c>
      <c r="BH55" s="183"/>
      <c r="BI55" s="185">
        <v>1</v>
      </c>
      <c r="BJ55" s="185">
        <v>0.99</v>
      </c>
      <c r="BK55" s="185">
        <v>0.98</v>
      </c>
      <c r="BL55" s="185">
        <v>0.97</v>
      </c>
      <c r="BM55" s="183"/>
      <c r="BN55" s="186">
        <f t="shared" si="326"/>
        <v>0</v>
      </c>
      <c r="BO55" s="187"/>
      <c r="BP55" s="187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4"/>
      <c r="CB55" s="189">
        <f t="shared" si="352"/>
        <v>1</v>
      </c>
      <c r="CC55" s="189">
        <f t="shared" si="353"/>
        <v>1</v>
      </c>
      <c r="CD55" s="189">
        <f t="shared" si="354"/>
        <v>1</v>
      </c>
      <c r="CE55" s="189">
        <f t="shared" si="355"/>
        <v>1</v>
      </c>
      <c r="CF55" s="189">
        <f t="shared" si="356"/>
        <v>1</v>
      </c>
      <c r="CG55" s="189">
        <f t="shared" si="357"/>
        <v>1</v>
      </c>
      <c r="CH55" s="189">
        <f t="shared" si="358"/>
        <v>1</v>
      </c>
      <c r="CI55" s="189">
        <f t="shared" si="359"/>
        <v>1</v>
      </c>
      <c r="CJ55" s="189">
        <f t="shared" si="360"/>
        <v>1</v>
      </c>
      <c r="CK55" s="189">
        <f t="shared" si="361"/>
        <v>1</v>
      </c>
      <c r="CL55" s="189">
        <f t="shared" si="362"/>
        <v>1</v>
      </c>
      <c r="CM55" s="189">
        <f t="shared" si="363"/>
        <v>1</v>
      </c>
      <c r="CN55" s="184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4"/>
      <c r="DB55" s="190">
        <f t="shared" si="327"/>
        <v>917.14103389830518</v>
      </c>
      <c r="DC55" s="190">
        <f t="shared" si="328"/>
        <v>917.14103389830518</v>
      </c>
      <c r="DD55" s="190">
        <f t="shared" si="329"/>
        <v>917.14103389830518</v>
      </c>
      <c r="DE55" s="190">
        <f t="shared" si="330"/>
        <v>907.87698305084746</v>
      </c>
      <c r="DF55" s="190">
        <f t="shared" si="331"/>
        <v>907.87698305084746</v>
      </c>
      <c r="DG55" s="190">
        <f t="shared" si="332"/>
        <v>907.87698305084746</v>
      </c>
      <c r="DH55" s="190">
        <f t="shared" si="333"/>
        <v>889.34888135593212</v>
      </c>
      <c r="DI55" s="190">
        <f t="shared" si="334"/>
        <v>889.34888135593212</v>
      </c>
      <c r="DJ55" s="190">
        <f t="shared" si="335"/>
        <v>889.34888135593212</v>
      </c>
      <c r="DK55" s="190">
        <f t="shared" si="336"/>
        <v>870.82077966101701</v>
      </c>
      <c r="DL55" s="190">
        <f t="shared" si="337"/>
        <v>870.82077966101701</v>
      </c>
      <c r="DM55" s="190">
        <f t="shared" si="338"/>
        <v>870.82077966101701</v>
      </c>
      <c r="DN55" s="190">
        <f t="shared" si="364"/>
        <v>10755.563033898306</v>
      </c>
      <c r="DO55" s="184" t="s">
        <v>579</v>
      </c>
      <c r="DP55" s="190">
        <f t="shared" si="339"/>
        <v>770.62989404255245</v>
      </c>
      <c r="DQ55" s="190">
        <f t="shared" si="340"/>
        <v>770.62989404255245</v>
      </c>
      <c r="DR55" s="190">
        <f t="shared" si="341"/>
        <v>770.62989404255245</v>
      </c>
      <c r="DS55" s="190">
        <f t="shared" si="342"/>
        <v>762.92359510212691</v>
      </c>
      <c r="DT55" s="190">
        <f t="shared" si="343"/>
        <v>762.92359510212691</v>
      </c>
      <c r="DU55" s="190">
        <f t="shared" si="344"/>
        <v>762.92359510212691</v>
      </c>
      <c r="DV55" s="190">
        <f t="shared" si="345"/>
        <v>755.21729616170137</v>
      </c>
      <c r="DW55" s="190">
        <f t="shared" si="346"/>
        <v>755.21729616170137</v>
      </c>
      <c r="DX55" s="190">
        <f t="shared" si="347"/>
        <v>755.21729616170137</v>
      </c>
      <c r="DY55" s="190">
        <f t="shared" si="348"/>
        <v>747.51099722127583</v>
      </c>
      <c r="DZ55" s="190">
        <f t="shared" si="349"/>
        <v>747.51099722127583</v>
      </c>
      <c r="EA55" s="190">
        <f t="shared" si="350"/>
        <v>747.51099722127583</v>
      </c>
      <c r="EB55" s="190">
        <f t="shared" si="365"/>
        <v>9108.8453475829701</v>
      </c>
      <c r="EC55" s="191">
        <f t="shared" si="366"/>
        <v>0.84689618933705502</v>
      </c>
      <c r="ED55" s="70"/>
      <c r="EE55" s="68">
        <f t="shared" si="367"/>
        <v>0.16661700000000002</v>
      </c>
      <c r="EF55" s="68">
        <f t="shared" si="368"/>
        <v>0.16661700000000002</v>
      </c>
      <c r="EG55" s="68">
        <f t="shared" si="369"/>
        <v>0.16661700000000002</v>
      </c>
      <c r="EH55" s="68">
        <f t="shared" si="370"/>
        <v>0.164934</v>
      </c>
      <c r="EI55" s="68">
        <f t="shared" si="371"/>
        <v>0.164934</v>
      </c>
      <c r="EJ55" s="68">
        <f t="shared" si="372"/>
        <v>0.164934</v>
      </c>
      <c r="EK55" s="68">
        <f t="shared" si="373"/>
        <v>0.16156799999999999</v>
      </c>
      <c r="EL55" s="68">
        <f t="shared" si="374"/>
        <v>0.16156799999999999</v>
      </c>
      <c r="EM55" s="68">
        <f t="shared" si="375"/>
        <v>0.16156799999999999</v>
      </c>
      <c r="EN55" s="68">
        <f t="shared" si="376"/>
        <v>0.15820200000000001</v>
      </c>
      <c r="EO55" s="68">
        <f t="shared" si="377"/>
        <v>0.15820200000000001</v>
      </c>
      <c r="EP55" s="68">
        <f t="shared" si="378"/>
        <v>0.15820200000000001</v>
      </c>
      <c r="EQ55" s="68">
        <f t="shared" ref="EQ55:EQ73" si="445">SUM(EE55:EP55)</f>
        <v>1.9539629999999999</v>
      </c>
      <c r="ER55" s="67"/>
      <c r="ES55" s="68">
        <f t="shared" si="380"/>
        <v>0.14000032308000002</v>
      </c>
      <c r="ET55" s="68">
        <f t="shared" si="381"/>
        <v>0.14000032308000002</v>
      </c>
      <c r="EU55" s="68">
        <f t="shared" si="382"/>
        <v>0.14000032308000002</v>
      </c>
      <c r="EV55" s="68">
        <f t="shared" si="383"/>
        <v>0.13860031984920002</v>
      </c>
      <c r="EW55" s="68">
        <f t="shared" si="384"/>
        <v>0.13860031984920002</v>
      </c>
      <c r="EX55" s="68">
        <f t="shared" si="385"/>
        <v>0.13860031984920002</v>
      </c>
      <c r="EY55" s="68">
        <f t="shared" si="386"/>
        <v>0.13720031661840001</v>
      </c>
      <c r="EZ55" s="68">
        <f t="shared" si="387"/>
        <v>0.13720031661840001</v>
      </c>
      <c r="FA55" s="68">
        <f t="shared" si="388"/>
        <v>0.13720031661840001</v>
      </c>
      <c r="FB55" s="68">
        <f t="shared" si="389"/>
        <v>0.13580031338760001</v>
      </c>
      <c r="FC55" s="68">
        <f t="shared" si="390"/>
        <v>0.13580031338760001</v>
      </c>
      <c r="FD55" s="68">
        <f t="shared" si="391"/>
        <v>0.13580031338760001</v>
      </c>
      <c r="FE55" s="68">
        <f t="shared" ref="FE55:FE73" si="446">SUM(ES55:FD55)</f>
        <v>1.6548038188056002</v>
      </c>
      <c r="FF55" s="69">
        <f t="shared" ref="FF55:FF73" si="447">IFERROR(FE55/EQ55,0)</f>
        <v>0.84689618933705513</v>
      </c>
      <c r="FG55" s="70"/>
      <c r="FH55" s="68">
        <f t="shared" si="394"/>
        <v>0</v>
      </c>
      <c r="FI55" s="68">
        <f t="shared" si="395"/>
        <v>0</v>
      </c>
      <c r="FJ55" s="68">
        <f t="shared" si="396"/>
        <v>0</v>
      </c>
      <c r="FK55" s="68">
        <f t="shared" si="397"/>
        <v>0</v>
      </c>
      <c r="FL55" s="68">
        <f t="shared" si="398"/>
        <v>0</v>
      </c>
      <c r="FM55" s="68">
        <f t="shared" si="399"/>
        <v>0</v>
      </c>
      <c r="FN55" s="68">
        <f t="shared" si="400"/>
        <v>0</v>
      </c>
      <c r="FO55" s="68">
        <f t="shared" si="401"/>
        <v>0</v>
      </c>
      <c r="FP55" s="68">
        <f t="shared" si="402"/>
        <v>0</v>
      </c>
      <c r="FQ55" s="68">
        <f t="shared" si="403"/>
        <v>0</v>
      </c>
      <c r="FR55" s="68">
        <f t="shared" si="404"/>
        <v>0</v>
      </c>
      <c r="FS55" s="68">
        <f t="shared" si="405"/>
        <v>0</v>
      </c>
      <c r="FT55" s="68">
        <f t="shared" ref="FT55:FT73" si="448">SUM(FH55:FS55)</f>
        <v>0</v>
      </c>
      <c r="FU55" s="67"/>
      <c r="FV55" s="68">
        <f t="shared" si="407"/>
        <v>0</v>
      </c>
      <c r="FW55" s="68">
        <f t="shared" si="408"/>
        <v>0</v>
      </c>
      <c r="FX55" s="68">
        <f t="shared" si="409"/>
        <v>0</v>
      </c>
      <c r="FY55" s="68">
        <f t="shared" si="410"/>
        <v>0</v>
      </c>
      <c r="FZ55" s="68">
        <f t="shared" si="411"/>
        <v>0</v>
      </c>
      <c r="GA55" s="68">
        <f t="shared" si="412"/>
        <v>0</v>
      </c>
      <c r="GB55" s="68">
        <f t="shared" si="413"/>
        <v>0</v>
      </c>
      <c r="GC55" s="68">
        <f t="shared" si="414"/>
        <v>0</v>
      </c>
      <c r="GD55" s="68">
        <f t="shared" si="415"/>
        <v>0</v>
      </c>
      <c r="GE55" s="68">
        <f t="shared" si="416"/>
        <v>0</v>
      </c>
      <c r="GF55" s="68">
        <f t="shared" si="417"/>
        <v>0</v>
      </c>
      <c r="GG55" s="68">
        <f t="shared" si="418"/>
        <v>0</v>
      </c>
      <c r="GH55" s="68">
        <f t="shared" ref="GH55:GH73" si="449">SUM(FV55:GG55)</f>
        <v>0</v>
      </c>
      <c r="GI55" s="69">
        <f t="shared" ref="GI55:GI73" si="450">IFERROR(GH55/FT55,0)</f>
        <v>0</v>
      </c>
      <c r="GJ55" s="67"/>
      <c r="GK55" s="184"/>
    </row>
    <row r="56" spans="1:193" s="71" customFormat="1" ht="12" hidden="1" customHeight="1" outlineLevel="1">
      <c r="A56" s="331">
        <v>51</v>
      </c>
      <c r="B56" s="454" t="s">
        <v>267</v>
      </c>
      <c r="C56" s="455" t="str">
        <f t="shared" si="421"/>
        <v>8DRPFM01070</v>
      </c>
      <c r="D56" s="456" t="s">
        <v>273</v>
      </c>
      <c r="E56" s="456" t="s">
        <v>696</v>
      </c>
      <c r="F56" s="178" t="s">
        <v>257</v>
      </c>
      <c r="G56" s="179" t="s">
        <v>217</v>
      </c>
      <c r="H56" s="179" t="s">
        <v>22</v>
      </c>
      <c r="I56" s="467" t="s">
        <v>122</v>
      </c>
      <c r="J56" s="408">
        <v>38647</v>
      </c>
      <c r="K56" s="408">
        <v>38647</v>
      </c>
      <c r="L56" s="408">
        <v>38647</v>
      </c>
      <c r="M56" s="408">
        <v>38647</v>
      </c>
      <c r="N56" s="408">
        <v>38647</v>
      </c>
      <c r="O56" s="408">
        <v>38647</v>
      </c>
      <c r="P56" s="408">
        <v>38647</v>
      </c>
      <c r="Q56" s="408">
        <v>38647</v>
      </c>
      <c r="R56" s="408">
        <v>38647</v>
      </c>
      <c r="S56" s="437">
        <v>38647</v>
      </c>
      <c r="T56" s="437">
        <v>38647</v>
      </c>
      <c r="U56" s="437">
        <v>38647</v>
      </c>
      <c r="V56" s="357">
        <f t="shared" si="351"/>
        <v>463764</v>
      </c>
      <c r="W56" s="65">
        <v>1</v>
      </c>
      <c r="X56" s="65"/>
      <c r="Y56" s="332" t="s">
        <v>437</v>
      </c>
      <c r="Z56" s="332"/>
      <c r="AA56" s="332">
        <v>0.18809999999999999</v>
      </c>
      <c r="AB56" s="66">
        <v>0.16000032308000001</v>
      </c>
      <c r="AC56" s="180">
        <f t="shared" si="324"/>
        <v>0.85061309452418932</v>
      </c>
      <c r="AD56" s="181">
        <f t="shared" si="423"/>
        <v>0.186219</v>
      </c>
      <c r="AE56" s="181">
        <f t="shared" si="423"/>
        <v>0.186219</v>
      </c>
      <c r="AF56" s="181">
        <f t="shared" si="423"/>
        <v>0.186219</v>
      </c>
      <c r="AG56" s="181">
        <f t="shared" si="424"/>
        <v>0.18433799999999997</v>
      </c>
      <c r="AH56" s="181">
        <f t="shared" si="424"/>
        <v>0.18433799999999997</v>
      </c>
      <c r="AI56" s="181">
        <f t="shared" si="424"/>
        <v>0.18433799999999997</v>
      </c>
      <c r="AJ56" s="181">
        <f t="shared" si="425"/>
        <v>0.18057599999999999</v>
      </c>
      <c r="AK56" s="181">
        <f t="shared" si="425"/>
        <v>0.18057599999999999</v>
      </c>
      <c r="AL56" s="181">
        <f t="shared" si="425"/>
        <v>0.18057599999999999</v>
      </c>
      <c r="AM56" s="181">
        <f t="shared" si="426"/>
        <v>0.17681399999999997</v>
      </c>
      <c r="AN56" s="181">
        <f t="shared" si="426"/>
        <v>0.17681399999999997</v>
      </c>
      <c r="AO56" s="181">
        <f t="shared" si="426"/>
        <v>0.17681399999999997</v>
      </c>
      <c r="AP56" s="182"/>
      <c r="AQ56" s="183">
        <v>0.99</v>
      </c>
      <c r="AR56" s="183">
        <v>0.98</v>
      </c>
      <c r="AS56" s="183">
        <v>0.96</v>
      </c>
      <c r="AT56" s="183">
        <v>0.94</v>
      </c>
      <c r="AU56" s="184"/>
      <c r="AV56" s="181">
        <f t="shared" si="325"/>
        <v>0.16000032308000001</v>
      </c>
      <c r="AW56" s="181">
        <f t="shared" si="427"/>
        <v>0.16000032308000001</v>
      </c>
      <c r="AX56" s="181">
        <f t="shared" si="427"/>
        <v>0.16000032308000001</v>
      </c>
      <c r="AY56" s="181">
        <f t="shared" si="428"/>
        <v>0.1584003198492</v>
      </c>
      <c r="AZ56" s="181">
        <f t="shared" si="428"/>
        <v>0.1584003198492</v>
      </c>
      <c r="BA56" s="181">
        <f t="shared" si="428"/>
        <v>0.1584003198492</v>
      </c>
      <c r="BB56" s="181">
        <f t="shared" si="429"/>
        <v>0.15680031661839999</v>
      </c>
      <c r="BC56" s="181">
        <f t="shared" si="429"/>
        <v>0.15680031661839999</v>
      </c>
      <c r="BD56" s="181">
        <f t="shared" si="429"/>
        <v>0.15680031661839999</v>
      </c>
      <c r="BE56" s="181">
        <f t="shared" si="430"/>
        <v>0.15520031338760001</v>
      </c>
      <c r="BF56" s="181">
        <f t="shared" si="430"/>
        <v>0.15520031338760001</v>
      </c>
      <c r="BG56" s="181">
        <f t="shared" si="430"/>
        <v>0.15520031338760001</v>
      </c>
      <c r="BH56" s="183"/>
      <c r="BI56" s="185">
        <v>1</v>
      </c>
      <c r="BJ56" s="185">
        <v>0.99</v>
      </c>
      <c r="BK56" s="185">
        <v>0.98</v>
      </c>
      <c r="BL56" s="185">
        <v>0.97</v>
      </c>
      <c r="BM56" s="183"/>
      <c r="BN56" s="186">
        <f t="shared" si="326"/>
        <v>0</v>
      </c>
      <c r="BO56" s="187"/>
      <c r="BP56" s="187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4"/>
      <c r="CB56" s="189">
        <f t="shared" si="352"/>
        <v>1</v>
      </c>
      <c r="CC56" s="189">
        <f t="shared" si="353"/>
        <v>1</v>
      </c>
      <c r="CD56" s="189">
        <f t="shared" si="354"/>
        <v>1</v>
      </c>
      <c r="CE56" s="189">
        <f t="shared" si="355"/>
        <v>1</v>
      </c>
      <c r="CF56" s="189">
        <f t="shared" si="356"/>
        <v>1</v>
      </c>
      <c r="CG56" s="189">
        <f t="shared" si="357"/>
        <v>1</v>
      </c>
      <c r="CH56" s="189">
        <f t="shared" si="358"/>
        <v>1</v>
      </c>
      <c r="CI56" s="189">
        <f t="shared" si="359"/>
        <v>1</v>
      </c>
      <c r="CJ56" s="189">
        <f t="shared" si="360"/>
        <v>1</v>
      </c>
      <c r="CK56" s="189">
        <f t="shared" si="361"/>
        <v>1</v>
      </c>
      <c r="CL56" s="189">
        <f t="shared" si="362"/>
        <v>1</v>
      </c>
      <c r="CM56" s="189">
        <f t="shared" si="363"/>
        <v>1</v>
      </c>
      <c r="CN56" s="184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4"/>
      <c r="DB56" s="190">
        <f t="shared" si="327"/>
        <v>1025.0399790628117</v>
      </c>
      <c r="DC56" s="190">
        <f t="shared" si="328"/>
        <v>1025.0399790628117</v>
      </c>
      <c r="DD56" s="190">
        <f t="shared" si="329"/>
        <v>1025.0399790628117</v>
      </c>
      <c r="DE56" s="190">
        <f t="shared" si="330"/>
        <v>1014.6860398803587</v>
      </c>
      <c r="DF56" s="190">
        <f t="shared" si="331"/>
        <v>1014.6860398803587</v>
      </c>
      <c r="DG56" s="190">
        <f t="shared" si="332"/>
        <v>1014.6860398803587</v>
      </c>
      <c r="DH56" s="190">
        <f t="shared" si="333"/>
        <v>993.97816151545362</v>
      </c>
      <c r="DI56" s="190">
        <f t="shared" si="334"/>
        <v>993.97816151545362</v>
      </c>
      <c r="DJ56" s="190">
        <f t="shared" si="335"/>
        <v>993.97816151545362</v>
      </c>
      <c r="DK56" s="190">
        <f t="shared" si="336"/>
        <v>973.27028315054827</v>
      </c>
      <c r="DL56" s="190">
        <f t="shared" si="337"/>
        <v>973.27028315054827</v>
      </c>
      <c r="DM56" s="190">
        <f t="shared" si="338"/>
        <v>973.27028315054827</v>
      </c>
      <c r="DN56" s="190">
        <f t="shared" si="364"/>
        <v>12020.923390827516</v>
      </c>
      <c r="DO56" s="184" t="s">
        <v>579</v>
      </c>
      <c r="DP56" s="190">
        <f t="shared" si="339"/>
        <v>880.71962485012966</v>
      </c>
      <c r="DQ56" s="190">
        <f t="shared" si="340"/>
        <v>880.71962485012966</v>
      </c>
      <c r="DR56" s="190">
        <f t="shared" si="341"/>
        <v>880.71962485012966</v>
      </c>
      <c r="DS56" s="190">
        <f t="shared" si="342"/>
        <v>871.91242860162833</v>
      </c>
      <c r="DT56" s="190">
        <f t="shared" si="343"/>
        <v>871.91242860162833</v>
      </c>
      <c r="DU56" s="190">
        <f t="shared" si="344"/>
        <v>871.91242860162833</v>
      </c>
      <c r="DV56" s="190">
        <f t="shared" si="345"/>
        <v>863.10523235312689</v>
      </c>
      <c r="DW56" s="190">
        <f t="shared" si="346"/>
        <v>863.10523235312689</v>
      </c>
      <c r="DX56" s="190">
        <f t="shared" si="347"/>
        <v>863.10523235312689</v>
      </c>
      <c r="DY56" s="190">
        <f t="shared" si="348"/>
        <v>854.29803610462579</v>
      </c>
      <c r="DZ56" s="190">
        <f t="shared" si="349"/>
        <v>854.29803610462579</v>
      </c>
      <c r="EA56" s="190">
        <f t="shared" si="350"/>
        <v>854.29803610462579</v>
      </c>
      <c r="EB56" s="190">
        <f t="shared" si="365"/>
        <v>10410.105965728533</v>
      </c>
      <c r="EC56" s="191">
        <f t="shared" si="366"/>
        <v>0.86599886109181046</v>
      </c>
      <c r="ED56" s="70"/>
      <c r="EE56" s="68">
        <f t="shared" si="367"/>
        <v>0.186219</v>
      </c>
      <c r="EF56" s="68">
        <f t="shared" si="368"/>
        <v>0.186219</v>
      </c>
      <c r="EG56" s="68">
        <f t="shared" si="369"/>
        <v>0.186219</v>
      </c>
      <c r="EH56" s="68">
        <f t="shared" si="370"/>
        <v>0.18433799999999997</v>
      </c>
      <c r="EI56" s="68">
        <f t="shared" si="371"/>
        <v>0.18433799999999997</v>
      </c>
      <c r="EJ56" s="68">
        <f t="shared" si="372"/>
        <v>0.18433799999999997</v>
      </c>
      <c r="EK56" s="68">
        <f t="shared" si="373"/>
        <v>0.18057599999999999</v>
      </c>
      <c r="EL56" s="68">
        <f t="shared" si="374"/>
        <v>0.18057599999999999</v>
      </c>
      <c r="EM56" s="68">
        <f t="shared" si="375"/>
        <v>0.18057599999999999</v>
      </c>
      <c r="EN56" s="68">
        <f t="shared" si="376"/>
        <v>0.17681399999999997</v>
      </c>
      <c r="EO56" s="68">
        <f t="shared" si="377"/>
        <v>0.17681399999999997</v>
      </c>
      <c r="EP56" s="68">
        <f t="shared" si="378"/>
        <v>0.17681399999999997</v>
      </c>
      <c r="EQ56" s="68">
        <f t="shared" si="445"/>
        <v>2.1838409999999997</v>
      </c>
      <c r="ER56" s="67"/>
      <c r="ES56" s="68">
        <f t="shared" si="380"/>
        <v>0.16000032308000001</v>
      </c>
      <c r="ET56" s="68">
        <f t="shared" si="381"/>
        <v>0.16000032308000001</v>
      </c>
      <c r="EU56" s="68">
        <f t="shared" si="382"/>
        <v>0.16000032308000001</v>
      </c>
      <c r="EV56" s="68">
        <f t="shared" si="383"/>
        <v>0.1584003198492</v>
      </c>
      <c r="EW56" s="68">
        <f t="shared" si="384"/>
        <v>0.1584003198492</v>
      </c>
      <c r="EX56" s="68">
        <f t="shared" si="385"/>
        <v>0.1584003198492</v>
      </c>
      <c r="EY56" s="68">
        <f t="shared" si="386"/>
        <v>0.15680031661839999</v>
      </c>
      <c r="EZ56" s="68">
        <f t="shared" si="387"/>
        <v>0.15680031661839999</v>
      </c>
      <c r="FA56" s="68">
        <f t="shared" si="388"/>
        <v>0.15680031661839999</v>
      </c>
      <c r="FB56" s="68">
        <f t="shared" si="389"/>
        <v>0.15520031338760001</v>
      </c>
      <c r="FC56" s="68">
        <f t="shared" si="390"/>
        <v>0.15520031338760001</v>
      </c>
      <c r="FD56" s="68">
        <f t="shared" si="391"/>
        <v>0.15520031338760001</v>
      </c>
      <c r="FE56" s="68">
        <f t="shared" si="446"/>
        <v>1.8912038188056002</v>
      </c>
      <c r="FF56" s="69">
        <f t="shared" si="447"/>
        <v>0.86599886109181046</v>
      </c>
      <c r="FG56" s="70"/>
      <c r="FH56" s="68">
        <f t="shared" si="394"/>
        <v>0</v>
      </c>
      <c r="FI56" s="68">
        <f t="shared" si="395"/>
        <v>0</v>
      </c>
      <c r="FJ56" s="68">
        <f t="shared" si="396"/>
        <v>0</v>
      </c>
      <c r="FK56" s="68">
        <f t="shared" si="397"/>
        <v>0</v>
      </c>
      <c r="FL56" s="68">
        <f t="shared" si="398"/>
        <v>0</v>
      </c>
      <c r="FM56" s="68">
        <f t="shared" si="399"/>
        <v>0</v>
      </c>
      <c r="FN56" s="68">
        <f t="shared" si="400"/>
        <v>0</v>
      </c>
      <c r="FO56" s="68">
        <f t="shared" si="401"/>
        <v>0</v>
      </c>
      <c r="FP56" s="68">
        <f t="shared" si="402"/>
        <v>0</v>
      </c>
      <c r="FQ56" s="68">
        <f t="shared" si="403"/>
        <v>0</v>
      </c>
      <c r="FR56" s="68">
        <f t="shared" si="404"/>
        <v>0</v>
      </c>
      <c r="FS56" s="68">
        <f t="shared" si="405"/>
        <v>0</v>
      </c>
      <c r="FT56" s="68">
        <f t="shared" si="448"/>
        <v>0</v>
      </c>
      <c r="FU56" s="67"/>
      <c r="FV56" s="68">
        <f t="shared" si="407"/>
        <v>0</v>
      </c>
      <c r="FW56" s="68">
        <f t="shared" si="408"/>
        <v>0</v>
      </c>
      <c r="FX56" s="68">
        <f t="shared" si="409"/>
        <v>0</v>
      </c>
      <c r="FY56" s="68">
        <f t="shared" si="410"/>
        <v>0</v>
      </c>
      <c r="FZ56" s="68">
        <f t="shared" si="411"/>
        <v>0</v>
      </c>
      <c r="GA56" s="68">
        <f t="shared" si="412"/>
        <v>0</v>
      </c>
      <c r="GB56" s="68">
        <f t="shared" si="413"/>
        <v>0</v>
      </c>
      <c r="GC56" s="68">
        <f t="shared" si="414"/>
        <v>0</v>
      </c>
      <c r="GD56" s="68">
        <f t="shared" si="415"/>
        <v>0</v>
      </c>
      <c r="GE56" s="68">
        <f t="shared" si="416"/>
        <v>0</v>
      </c>
      <c r="GF56" s="68">
        <f t="shared" si="417"/>
        <v>0</v>
      </c>
      <c r="GG56" s="68">
        <f t="shared" si="418"/>
        <v>0</v>
      </c>
      <c r="GH56" s="68">
        <f t="shared" si="449"/>
        <v>0</v>
      </c>
      <c r="GI56" s="69">
        <f t="shared" si="450"/>
        <v>0</v>
      </c>
      <c r="GJ56" s="67"/>
      <c r="GK56" s="184"/>
    </row>
    <row r="57" spans="1:193" s="71" customFormat="1" ht="12" hidden="1" customHeight="1" outlineLevel="1">
      <c r="A57" s="331">
        <v>52</v>
      </c>
      <c r="B57" s="454" t="s">
        <v>278</v>
      </c>
      <c r="C57" s="455" t="str">
        <f t="shared" si="421"/>
        <v>8DCPFM01360MI</v>
      </c>
      <c r="D57" s="456" t="s">
        <v>279</v>
      </c>
      <c r="E57" s="456" t="s">
        <v>696</v>
      </c>
      <c r="F57" s="178" t="s">
        <v>257</v>
      </c>
      <c r="G57" s="179" t="s">
        <v>217</v>
      </c>
      <c r="H57" s="179" t="s">
        <v>22</v>
      </c>
      <c r="I57" s="467" t="s">
        <v>122</v>
      </c>
      <c r="J57" s="408">
        <v>121917</v>
      </c>
      <c r="K57" s="408">
        <v>121917</v>
      </c>
      <c r="L57" s="408">
        <v>121917</v>
      </c>
      <c r="M57" s="408">
        <v>121917</v>
      </c>
      <c r="N57" s="408">
        <v>121917</v>
      </c>
      <c r="O57" s="408">
        <v>121917</v>
      </c>
      <c r="P57" s="408">
        <v>121917</v>
      </c>
      <c r="Q57" s="408">
        <v>121917</v>
      </c>
      <c r="R57" s="408">
        <v>121917</v>
      </c>
      <c r="S57" s="437">
        <v>121917</v>
      </c>
      <c r="T57" s="437">
        <v>121917</v>
      </c>
      <c r="U57" s="437">
        <v>121917</v>
      </c>
      <c r="V57" s="357">
        <f t="shared" si="351"/>
        <v>1463004</v>
      </c>
      <c r="W57" s="65">
        <v>1</v>
      </c>
      <c r="X57" s="65"/>
      <c r="Y57" s="332" t="s">
        <v>437</v>
      </c>
      <c r="Z57" s="332"/>
      <c r="AA57" s="332">
        <v>0.42</v>
      </c>
      <c r="AB57" s="66">
        <v>0.21873303036899999</v>
      </c>
      <c r="AC57" s="180">
        <f t="shared" si="324"/>
        <v>0.52079292945</v>
      </c>
      <c r="AD57" s="181">
        <f t="shared" si="423"/>
        <v>0.4158</v>
      </c>
      <c r="AE57" s="181">
        <f t="shared" si="423"/>
        <v>0.4158</v>
      </c>
      <c r="AF57" s="181">
        <f t="shared" si="423"/>
        <v>0.4158</v>
      </c>
      <c r="AG57" s="181">
        <f t="shared" si="424"/>
        <v>0.41159999999999997</v>
      </c>
      <c r="AH57" s="181">
        <f t="shared" si="424"/>
        <v>0.41159999999999997</v>
      </c>
      <c r="AI57" s="181">
        <f t="shared" si="424"/>
        <v>0.41159999999999997</v>
      </c>
      <c r="AJ57" s="181">
        <f t="shared" si="425"/>
        <v>0.40319999999999995</v>
      </c>
      <c r="AK57" s="181">
        <f t="shared" si="425"/>
        <v>0.40319999999999995</v>
      </c>
      <c r="AL57" s="181">
        <f t="shared" si="425"/>
        <v>0.40319999999999995</v>
      </c>
      <c r="AM57" s="181">
        <f t="shared" si="426"/>
        <v>0.39479999999999998</v>
      </c>
      <c r="AN57" s="181">
        <f t="shared" si="426"/>
        <v>0.39479999999999998</v>
      </c>
      <c r="AO57" s="181">
        <f t="shared" si="426"/>
        <v>0.39479999999999998</v>
      </c>
      <c r="AP57" s="182"/>
      <c r="AQ57" s="183">
        <v>0.99</v>
      </c>
      <c r="AR57" s="183">
        <v>0.98</v>
      </c>
      <c r="AS57" s="183">
        <v>0.96</v>
      </c>
      <c r="AT57" s="183">
        <v>0.94</v>
      </c>
      <c r="AU57" s="184"/>
      <c r="AV57" s="181">
        <f t="shared" si="325"/>
        <v>0.21873303036899999</v>
      </c>
      <c r="AW57" s="181">
        <f t="shared" si="427"/>
        <v>0.21873303036899999</v>
      </c>
      <c r="AX57" s="181">
        <f t="shared" si="427"/>
        <v>0.21873303036899999</v>
      </c>
      <c r="AY57" s="181">
        <f t="shared" si="428"/>
        <v>0.21654570006530999</v>
      </c>
      <c r="AZ57" s="181">
        <f t="shared" si="428"/>
        <v>0.21654570006530999</v>
      </c>
      <c r="BA57" s="181">
        <f t="shared" si="428"/>
        <v>0.21654570006530999</v>
      </c>
      <c r="BB57" s="181">
        <f t="shared" si="429"/>
        <v>0.21435836976161998</v>
      </c>
      <c r="BC57" s="181">
        <f t="shared" si="429"/>
        <v>0.21435836976161998</v>
      </c>
      <c r="BD57" s="181">
        <f t="shared" si="429"/>
        <v>0.21435836976161998</v>
      </c>
      <c r="BE57" s="181">
        <f t="shared" si="430"/>
        <v>0.21217103945792998</v>
      </c>
      <c r="BF57" s="181">
        <f t="shared" si="430"/>
        <v>0.21217103945792998</v>
      </c>
      <c r="BG57" s="181">
        <f t="shared" si="430"/>
        <v>0.21217103945792998</v>
      </c>
      <c r="BH57" s="183"/>
      <c r="BI57" s="185">
        <v>1</v>
      </c>
      <c r="BJ57" s="185">
        <v>0.99</v>
      </c>
      <c r="BK57" s="185">
        <v>0.98</v>
      </c>
      <c r="BL57" s="185">
        <v>0.97</v>
      </c>
      <c r="BM57" s="183"/>
      <c r="BN57" s="186">
        <f t="shared" si="326"/>
        <v>0</v>
      </c>
      <c r="BO57" s="187"/>
      <c r="BP57" s="187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4"/>
      <c r="CB57" s="189">
        <f t="shared" si="352"/>
        <v>1</v>
      </c>
      <c r="CC57" s="189">
        <f t="shared" si="353"/>
        <v>1</v>
      </c>
      <c r="CD57" s="189">
        <f t="shared" si="354"/>
        <v>1</v>
      </c>
      <c r="CE57" s="189">
        <f t="shared" si="355"/>
        <v>1</v>
      </c>
      <c r="CF57" s="189">
        <f t="shared" si="356"/>
        <v>1</v>
      </c>
      <c r="CG57" s="189">
        <f t="shared" si="357"/>
        <v>1</v>
      </c>
      <c r="CH57" s="189">
        <f t="shared" si="358"/>
        <v>1</v>
      </c>
      <c r="CI57" s="189">
        <f t="shared" si="359"/>
        <v>1</v>
      </c>
      <c r="CJ57" s="189">
        <f t="shared" si="360"/>
        <v>1</v>
      </c>
      <c r="CK57" s="189">
        <f t="shared" si="361"/>
        <v>1</v>
      </c>
      <c r="CL57" s="189">
        <f t="shared" si="362"/>
        <v>1</v>
      </c>
      <c r="CM57" s="189">
        <f t="shared" si="363"/>
        <v>1</v>
      </c>
      <c r="CN57" s="184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4"/>
      <c r="DB57" s="190">
        <f t="shared" si="327"/>
        <v>7220.2091724825532</v>
      </c>
      <c r="DC57" s="190">
        <f t="shared" si="328"/>
        <v>7220.2091724825532</v>
      </c>
      <c r="DD57" s="190">
        <f t="shared" si="329"/>
        <v>7220.2091724825532</v>
      </c>
      <c r="DE57" s="190">
        <f t="shared" si="330"/>
        <v>7147.2777666999</v>
      </c>
      <c r="DF57" s="190">
        <f t="shared" si="331"/>
        <v>7147.2777666999</v>
      </c>
      <c r="DG57" s="190">
        <f t="shared" si="332"/>
        <v>7147.2777666999</v>
      </c>
      <c r="DH57" s="190">
        <f t="shared" si="333"/>
        <v>7001.4149551345954</v>
      </c>
      <c r="DI57" s="190">
        <f t="shared" si="334"/>
        <v>7001.4149551345954</v>
      </c>
      <c r="DJ57" s="190">
        <f t="shared" si="335"/>
        <v>7001.4149551345954</v>
      </c>
      <c r="DK57" s="190">
        <f t="shared" si="336"/>
        <v>6855.5521435692917</v>
      </c>
      <c r="DL57" s="190">
        <f t="shared" si="337"/>
        <v>6855.5521435692917</v>
      </c>
      <c r="DM57" s="190">
        <f t="shared" si="338"/>
        <v>6855.5521435692917</v>
      </c>
      <c r="DN57" s="190">
        <f t="shared" si="364"/>
        <v>84673.362113659037</v>
      </c>
      <c r="DO57" s="184" t="s">
        <v>579</v>
      </c>
      <c r="DP57" s="190">
        <f t="shared" si="339"/>
        <v>3798.2160466454029</v>
      </c>
      <c r="DQ57" s="190">
        <f t="shared" si="340"/>
        <v>3798.2160466454029</v>
      </c>
      <c r="DR57" s="190">
        <f t="shared" si="341"/>
        <v>3798.2160466454029</v>
      </c>
      <c r="DS57" s="190">
        <f t="shared" si="342"/>
        <v>3760.2338861789485</v>
      </c>
      <c r="DT57" s="190">
        <f t="shared" si="343"/>
        <v>3760.2338861789485</v>
      </c>
      <c r="DU57" s="190">
        <f t="shared" si="344"/>
        <v>3760.2338861789485</v>
      </c>
      <c r="DV57" s="190">
        <f t="shared" si="345"/>
        <v>3722.2517257124946</v>
      </c>
      <c r="DW57" s="190">
        <f t="shared" si="346"/>
        <v>3722.2517257124946</v>
      </c>
      <c r="DX57" s="190">
        <f t="shared" si="347"/>
        <v>3722.2517257124946</v>
      </c>
      <c r="DY57" s="190">
        <f t="shared" si="348"/>
        <v>3684.2695652460402</v>
      </c>
      <c r="DZ57" s="190">
        <f t="shared" si="349"/>
        <v>3684.2695652460402</v>
      </c>
      <c r="EA57" s="190">
        <f t="shared" si="350"/>
        <v>3684.2695652460402</v>
      </c>
      <c r="EB57" s="190">
        <f t="shared" si="365"/>
        <v>44894.913671348651</v>
      </c>
      <c r="EC57" s="191">
        <f t="shared" si="366"/>
        <v>0.5302129565976742</v>
      </c>
      <c r="ED57" s="70"/>
      <c r="EE57" s="68">
        <f t="shared" si="367"/>
        <v>0.4158</v>
      </c>
      <c r="EF57" s="68">
        <f t="shared" si="368"/>
        <v>0.4158</v>
      </c>
      <c r="EG57" s="68">
        <f t="shared" si="369"/>
        <v>0.4158</v>
      </c>
      <c r="EH57" s="68">
        <f t="shared" si="370"/>
        <v>0.41159999999999997</v>
      </c>
      <c r="EI57" s="68">
        <f t="shared" si="371"/>
        <v>0.41159999999999997</v>
      </c>
      <c r="EJ57" s="68">
        <f t="shared" si="372"/>
        <v>0.41159999999999997</v>
      </c>
      <c r="EK57" s="68">
        <f t="shared" si="373"/>
        <v>0.40319999999999995</v>
      </c>
      <c r="EL57" s="68">
        <f t="shared" si="374"/>
        <v>0.40319999999999995</v>
      </c>
      <c r="EM57" s="68">
        <f t="shared" si="375"/>
        <v>0.40319999999999995</v>
      </c>
      <c r="EN57" s="68">
        <f t="shared" si="376"/>
        <v>0.39479999999999998</v>
      </c>
      <c r="EO57" s="68">
        <f t="shared" si="377"/>
        <v>0.39479999999999998</v>
      </c>
      <c r="EP57" s="68">
        <f t="shared" si="378"/>
        <v>0.39479999999999998</v>
      </c>
      <c r="EQ57" s="68">
        <f t="shared" si="445"/>
        <v>4.8761999999999999</v>
      </c>
      <c r="ER57" s="67"/>
      <c r="ES57" s="68">
        <f t="shared" si="380"/>
        <v>0.21873303036899999</v>
      </c>
      <c r="ET57" s="68">
        <f t="shared" si="381"/>
        <v>0.21873303036899999</v>
      </c>
      <c r="EU57" s="68">
        <f t="shared" si="382"/>
        <v>0.21873303036899999</v>
      </c>
      <c r="EV57" s="68">
        <f t="shared" si="383"/>
        <v>0.21654570006530999</v>
      </c>
      <c r="EW57" s="68">
        <f t="shared" si="384"/>
        <v>0.21654570006530999</v>
      </c>
      <c r="EX57" s="68">
        <f t="shared" si="385"/>
        <v>0.21654570006530999</v>
      </c>
      <c r="EY57" s="68">
        <f t="shared" si="386"/>
        <v>0.21435836976161998</v>
      </c>
      <c r="EZ57" s="68">
        <f t="shared" si="387"/>
        <v>0.21435836976161998</v>
      </c>
      <c r="FA57" s="68">
        <f t="shared" si="388"/>
        <v>0.21435836976161998</v>
      </c>
      <c r="FB57" s="68">
        <f t="shared" si="389"/>
        <v>0.21217103945792998</v>
      </c>
      <c r="FC57" s="68">
        <f t="shared" si="390"/>
        <v>0.21217103945792998</v>
      </c>
      <c r="FD57" s="68">
        <f t="shared" si="391"/>
        <v>0.21217103945792998</v>
      </c>
      <c r="FE57" s="68">
        <f t="shared" si="446"/>
        <v>2.5854244189615798</v>
      </c>
      <c r="FF57" s="69">
        <f t="shared" si="447"/>
        <v>0.53021295659767442</v>
      </c>
      <c r="FG57" s="70"/>
      <c r="FH57" s="68">
        <f t="shared" si="394"/>
        <v>0</v>
      </c>
      <c r="FI57" s="68">
        <f t="shared" si="395"/>
        <v>0</v>
      </c>
      <c r="FJ57" s="68">
        <f t="shared" si="396"/>
        <v>0</v>
      </c>
      <c r="FK57" s="68">
        <f t="shared" si="397"/>
        <v>0</v>
      </c>
      <c r="FL57" s="68">
        <f t="shared" si="398"/>
        <v>0</v>
      </c>
      <c r="FM57" s="68">
        <f t="shared" si="399"/>
        <v>0</v>
      </c>
      <c r="FN57" s="68">
        <f t="shared" si="400"/>
        <v>0</v>
      </c>
      <c r="FO57" s="68">
        <f t="shared" si="401"/>
        <v>0</v>
      </c>
      <c r="FP57" s="68">
        <f t="shared" si="402"/>
        <v>0</v>
      </c>
      <c r="FQ57" s="68">
        <f t="shared" si="403"/>
        <v>0</v>
      </c>
      <c r="FR57" s="68">
        <f t="shared" si="404"/>
        <v>0</v>
      </c>
      <c r="FS57" s="68">
        <f t="shared" si="405"/>
        <v>0</v>
      </c>
      <c r="FT57" s="68">
        <f t="shared" si="448"/>
        <v>0</v>
      </c>
      <c r="FU57" s="67"/>
      <c r="FV57" s="68">
        <f t="shared" si="407"/>
        <v>0</v>
      </c>
      <c r="FW57" s="68">
        <f t="shared" si="408"/>
        <v>0</v>
      </c>
      <c r="FX57" s="68">
        <f t="shared" si="409"/>
        <v>0</v>
      </c>
      <c r="FY57" s="68">
        <f t="shared" si="410"/>
        <v>0</v>
      </c>
      <c r="FZ57" s="68">
        <f t="shared" si="411"/>
        <v>0</v>
      </c>
      <c r="GA57" s="68">
        <f t="shared" si="412"/>
        <v>0</v>
      </c>
      <c r="GB57" s="68">
        <f t="shared" si="413"/>
        <v>0</v>
      </c>
      <c r="GC57" s="68">
        <f t="shared" si="414"/>
        <v>0</v>
      </c>
      <c r="GD57" s="68">
        <f t="shared" si="415"/>
        <v>0</v>
      </c>
      <c r="GE57" s="68">
        <f t="shared" si="416"/>
        <v>0</v>
      </c>
      <c r="GF57" s="68">
        <f t="shared" si="417"/>
        <v>0</v>
      </c>
      <c r="GG57" s="68">
        <f t="shared" si="418"/>
        <v>0</v>
      </c>
      <c r="GH57" s="68">
        <f t="shared" si="449"/>
        <v>0</v>
      </c>
      <c r="GI57" s="69">
        <f t="shared" si="450"/>
        <v>0</v>
      </c>
      <c r="GJ57" s="67"/>
      <c r="GK57" s="184"/>
    </row>
    <row r="58" spans="1:193" s="71" customFormat="1" ht="12" hidden="1" customHeight="1" outlineLevel="1">
      <c r="A58" s="331">
        <v>53</v>
      </c>
      <c r="B58" s="454" t="s">
        <v>280</v>
      </c>
      <c r="C58" s="455" t="str">
        <f t="shared" si="421"/>
        <v>8DCPFM01361MI</v>
      </c>
      <c r="D58" s="456" t="s">
        <v>281</v>
      </c>
      <c r="E58" s="456" t="s">
        <v>696</v>
      </c>
      <c r="F58" s="178" t="s">
        <v>257</v>
      </c>
      <c r="G58" s="179" t="s">
        <v>217</v>
      </c>
      <c r="H58" s="179" t="s">
        <v>22</v>
      </c>
      <c r="I58" s="467" t="s">
        <v>122</v>
      </c>
      <c r="J58" s="408">
        <v>121917</v>
      </c>
      <c r="K58" s="408">
        <v>121917</v>
      </c>
      <c r="L58" s="408">
        <v>121917</v>
      </c>
      <c r="M58" s="408">
        <v>121917</v>
      </c>
      <c r="N58" s="408">
        <v>121917</v>
      </c>
      <c r="O58" s="408">
        <v>121917</v>
      </c>
      <c r="P58" s="408">
        <v>121917</v>
      </c>
      <c r="Q58" s="408">
        <v>121917</v>
      </c>
      <c r="R58" s="408">
        <v>121917</v>
      </c>
      <c r="S58" s="437">
        <v>121917</v>
      </c>
      <c r="T58" s="437">
        <v>121917</v>
      </c>
      <c r="U58" s="437">
        <v>121917</v>
      </c>
      <c r="V58" s="357">
        <f t="shared" si="351"/>
        <v>1463004</v>
      </c>
      <c r="W58" s="65">
        <v>1</v>
      </c>
      <c r="X58" s="65"/>
      <c r="Y58" s="332" t="s">
        <v>437</v>
      </c>
      <c r="Z58" s="332"/>
      <c r="AA58" s="332">
        <v>0.11360000000000001</v>
      </c>
      <c r="AB58" s="66">
        <v>4.6353424855500008E-2</v>
      </c>
      <c r="AC58" s="180">
        <f t="shared" si="324"/>
        <v>0.40804071175616202</v>
      </c>
      <c r="AD58" s="181">
        <f t="shared" si="423"/>
        <v>0.11246400000000001</v>
      </c>
      <c r="AE58" s="181">
        <f t="shared" si="423"/>
        <v>0.11246400000000001</v>
      </c>
      <c r="AF58" s="181">
        <f t="shared" si="423"/>
        <v>0.11246400000000001</v>
      </c>
      <c r="AG58" s="181">
        <f t="shared" si="424"/>
        <v>0.11132800000000001</v>
      </c>
      <c r="AH58" s="181">
        <f t="shared" si="424"/>
        <v>0.11132800000000001</v>
      </c>
      <c r="AI58" s="181">
        <f t="shared" si="424"/>
        <v>0.11132800000000001</v>
      </c>
      <c r="AJ58" s="181">
        <f t="shared" si="425"/>
        <v>0.109056</v>
      </c>
      <c r="AK58" s="181">
        <f t="shared" si="425"/>
        <v>0.109056</v>
      </c>
      <c r="AL58" s="181">
        <f t="shared" si="425"/>
        <v>0.109056</v>
      </c>
      <c r="AM58" s="181">
        <f t="shared" si="426"/>
        <v>0.106784</v>
      </c>
      <c r="AN58" s="181">
        <f t="shared" si="426"/>
        <v>0.106784</v>
      </c>
      <c r="AO58" s="181">
        <f t="shared" si="426"/>
        <v>0.106784</v>
      </c>
      <c r="AP58" s="182"/>
      <c r="AQ58" s="183">
        <v>0.99</v>
      </c>
      <c r="AR58" s="183">
        <v>0.98</v>
      </c>
      <c r="AS58" s="183">
        <v>0.96</v>
      </c>
      <c r="AT58" s="183">
        <v>0.94</v>
      </c>
      <c r="AU58" s="184"/>
      <c r="AV58" s="181">
        <f t="shared" si="325"/>
        <v>4.6353424855500008E-2</v>
      </c>
      <c r="AW58" s="181">
        <f t="shared" si="427"/>
        <v>4.6353424855500008E-2</v>
      </c>
      <c r="AX58" s="181">
        <f t="shared" si="427"/>
        <v>4.6353424855500008E-2</v>
      </c>
      <c r="AY58" s="181">
        <f t="shared" si="428"/>
        <v>4.5889890606945011E-2</v>
      </c>
      <c r="AZ58" s="181">
        <f t="shared" si="428"/>
        <v>4.5889890606945011E-2</v>
      </c>
      <c r="BA58" s="181">
        <f t="shared" si="428"/>
        <v>4.5889890606945011E-2</v>
      </c>
      <c r="BB58" s="181">
        <f t="shared" si="429"/>
        <v>4.5426356358390006E-2</v>
      </c>
      <c r="BC58" s="181">
        <f t="shared" si="429"/>
        <v>4.5426356358390006E-2</v>
      </c>
      <c r="BD58" s="181">
        <f t="shared" si="429"/>
        <v>4.5426356358390006E-2</v>
      </c>
      <c r="BE58" s="181">
        <f t="shared" si="430"/>
        <v>4.4962822109835009E-2</v>
      </c>
      <c r="BF58" s="181">
        <f t="shared" si="430"/>
        <v>4.4962822109835009E-2</v>
      </c>
      <c r="BG58" s="181">
        <f t="shared" si="430"/>
        <v>4.4962822109835009E-2</v>
      </c>
      <c r="BH58" s="183"/>
      <c r="BI58" s="185">
        <v>1</v>
      </c>
      <c r="BJ58" s="185">
        <v>0.99</v>
      </c>
      <c r="BK58" s="185">
        <v>0.98</v>
      </c>
      <c r="BL58" s="185">
        <v>0.97</v>
      </c>
      <c r="BM58" s="183"/>
      <c r="BN58" s="186">
        <f t="shared" si="326"/>
        <v>0</v>
      </c>
      <c r="BO58" s="187"/>
      <c r="BP58" s="187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4"/>
      <c r="CB58" s="189">
        <f t="shared" si="352"/>
        <v>1</v>
      </c>
      <c r="CC58" s="189">
        <f t="shared" si="353"/>
        <v>1</v>
      </c>
      <c r="CD58" s="189">
        <f t="shared" si="354"/>
        <v>1</v>
      </c>
      <c r="CE58" s="189">
        <f t="shared" si="355"/>
        <v>1</v>
      </c>
      <c r="CF58" s="189">
        <f t="shared" si="356"/>
        <v>1</v>
      </c>
      <c r="CG58" s="189">
        <f t="shared" si="357"/>
        <v>1</v>
      </c>
      <c r="CH58" s="189">
        <f t="shared" si="358"/>
        <v>1</v>
      </c>
      <c r="CI58" s="189">
        <f t="shared" si="359"/>
        <v>1</v>
      </c>
      <c r="CJ58" s="189">
        <f t="shared" si="360"/>
        <v>1</v>
      </c>
      <c r="CK58" s="189">
        <f t="shared" si="361"/>
        <v>1</v>
      </c>
      <c r="CL58" s="189">
        <f t="shared" si="362"/>
        <v>1</v>
      </c>
      <c r="CM58" s="189">
        <f t="shared" si="363"/>
        <v>1</v>
      </c>
      <c r="CN58" s="184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4"/>
      <c r="DB58" s="190">
        <f t="shared" si="327"/>
        <v>1952.8946714143285</v>
      </c>
      <c r="DC58" s="190">
        <f t="shared" si="328"/>
        <v>1952.8946714143285</v>
      </c>
      <c r="DD58" s="190">
        <f t="shared" si="329"/>
        <v>1952.8946714143285</v>
      </c>
      <c r="DE58" s="190">
        <f t="shared" si="330"/>
        <v>1933.1684626121637</v>
      </c>
      <c r="DF58" s="190">
        <f t="shared" si="331"/>
        <v>1933.1684626121637</v>
      </c>
      <c r="DG58" s="190">
        <f t="shared" si="332"/>
        <v>1933.1684626121637</v>
      </c>
      <c r="DH58" s="190">
        <f t="shared" si="333"/>
        <v>1893.7160450078336</v>
      </c>
      <c r="DI58" s="190">
        <f t="shared" si="334"/>
        <v>1893.7160450078336</v>
      </c>
      <c r="DJ58" s="190">
        <f t="shared" si="335"/>
        <v>1893.7160450078336</v>
      </c>
      <c r="DK58" s="190">
        <f t="shared" si="336"/>
        <v>1854.263627403504</v>
      </c>
      <c r="DL58" s="190">
        <f t="shared" si="337"/>
        <v>1854.263627403504</v>
      </c>
      <c r="DM58" s="190">
        <f t="shared" si="338"/>
        <v>1854.263627403504</v>
      </c>
      <c r="DN58" s="190">
        <f t="shared" si="364"/>
        <v>22902.128419313485</v>
      </c>
      <c r="DO58" s="184" t="s">
        <v>579</v>
      </c>
      <c r="DP58" s="190">
        <f t="shared" si="339"/>
        <v>804.90962798860483</v>
      </c>
      <c r="DQ58" s="190">
        <f t="shared" si="340"/>
        <v>804.90962798860483</v>
      </c>
      <c r="DR58" s="190">
        <f t="shared" si="341"/>
        <v>804.90962798860483</v>
      </c>
      <c r="DS58" s="190">
        <f t="shared" si="342"/>
        <v>796.8605317087189</v>
      </c>
      <c r="DT58" s="190">
        <f t="shared" si="343"/>
        <v>796.8605317087189</v>
      </c>
      <c r="DU58" s="190">
        <f t="shared" si="344"/>
        <v>796.8605317087189</v>
      </c>
      <c r="DV58" s="190">
        <f t="shared" si="345"/>
        <v>788.81143542883274</v>
      </c>
      <c r="DW58" s="190">
        <f t="shared" si="346"/>
        <v>788.81143542883274</v>
      </c>
      <c r="DX58" s="190">
        <f t="shared" si="347"/>
        <v>788.81143542883274</v>
      </c>
      <c r="DY58" s="190">
        <f t="shared" si="348"/>
        <v>780.76233914894669</v>
      </c>
      <c r="DZ58" s="190">
        <f t="shared" si="349"/>
        <v>780.76233914894669</v>
      </c>
      <c r="EA58" s="190">
        <f t="shared" si="350"/>
        <v>780.76233914894669</v>
      </c>
      <c r="EB58" s="190">
        <f t="shared" si="365"/>
        <v>9514.0318028253096</v>
      </c>
      <c r="EC58" s="191">
        <f t="shared" si="366"/>
        <v>0.41542129310575676</v>
      </c>
      <c r="ED58" s="70"/>
      <c r="EE58" s="68">
        <f t="shared" si="367"/>
        <v>0.11246400000000001</v>
      </c>
      <c r="EF58" s="68">
        <f t="shared" si="368"/>
        <v>0.11246400000000001</v>
      </c>
      <c r="EG58" s="68">
        <f t="shared" si="369"/>
        <v>0.11246400000000001</v>
      </c>
      <c r="EH58" s="68">
        <f t="shared" si="370"/>
        <v>0.11132800000000001</v>
      </c>
      <c r="EI58" s="68">
        <f t="shared" si="371"/>
        <v>0.11132800000000001</v>
      </c>
      <c r="EJ58" s="68">
        <f t="shared" si="372"/>
        <v>0.11132800000000001</v>
      </c>
      <c r="EK58" s="68">
        <f t="shared" si="373"/>
        <v>0.109056</v>
      </c>
      <c r="EL58" s="68">
        <f t="shared" si="374"/>
        <v>0.109056</v>
      </c>
      <c r="EM58" s="68">
        <f t="shared" si="375"/>
        <v>0.109056</v>
      </c>
      <c r="EN58" s="68">
        <f t="shared" si="376"/>
        <v>0.106784</v>
      </c>
      <c r="EO58" s="68">
        <f t="shared" si="377"/>
        <v>0.106784</v>
      </c>
      <c r="EP58" s="68">
        <f t="shared" si="378"/>
        <v>0.106784</v>
      </c>
      <c r="EQ58" s="68">
        <f t="shared" si="445"/>
        <v>1.3188960000000001</v>
      </c>
      <c r="ER58" s="67"/>
      <c r="ES58" s="68">
        <f t="shared" si="380"/>
        <v>4.6353424855500008E-2</v>
      </c>
      <c r="ET58" s="68">
        <f t="shared" si="381"/>
        <v>4.6353424855500008E-2</v>
      </c>
      <c r="EU58" s="68">
        <f t="shared" si="382"/>
        <v>4.6353424855500008E-2</v>
      </c>
      <c r="EV58" s="68">
        <f t="shared" si="383"/>
        <v>4.5889890606945011E-2</v>
      </c>
      <c r="EW58" s="68">
        <f t="shared" si="384"/>
        <v>4.5889890606945011E-2</v>
      </c>
      <c r="EX58" s="68">
        <f t="shared" si="385"/>
        <v>4.5889890606945011E-2</v>
      </c>
      <c r="EY58" s="68">
        <f t="shared" si="386"/>
        <v>4.5426356358390006E-2</v>
      </c>
      <c r="EZ58" s="68">
        <f t="shared" si="387"/>
        <v>4.5426356358390006E-2</v>
      </c>
      <c r="FA58" s="68">
        <f t="shared" si="388"/>
        <v>4.5426356358390006E-2</v>
      </c>
      <c r="FB58" s="68">
        <f t="shared" si="389"/>
        <v>4.4962822109835009E-2</v>
      </c>
      <c r="FC58" s="68">
        <f t="shared" si="390"/>
        <v>4.4962822109835009E-2</v>
      </c>
      <c r="FD58" s="68">
        <f t="shared" si="391"/>
        <v>4.4962822109835009E-2</v>
      </c>
      <c r="FE58" s="68">
        <f t="shared" si="446"/>
        <v>0.54789748179201003</v>
      </c>
      <c r="FF58" s="69">
        <f t="shared" si="447"/>
        <v>0.41542129310575665</v>
      </c>
      <c r="FG58" s="70"/>
      <c r="FH58" s="68">
        <f t="shared" si="394"/>
        <v>0</v>
      </c>
      <c r="FI58" s="68">
        <f t="shared" si="395"/>
        <v>0</v>
      </c>
      <c r="FJ58" s="68">
        <f t="shared" si="396"/>
        <v>0</v>
      </c>
      <c r="FK58" s="68">
        <f t="shared" si="397"/>
        <v>0</v>
      </c>
      <c r="FL58" s="68">
        <f t="shared" si="398"/>
        <v>0</v>
      </c>
      <c r="FM58" s="68">
        <f t="shared" si="399"/>
        <v>0</v>
      </c>
      <c r="FN58" s="68">
        <f t="shared" si="400"/>
        <v>0</v>
      </c>
      <c r="FO58" s="68">
        <f t="shared" si="401"/>
        <v>0</v>
      </c>
      <c r="FP58" s="68">
        <f t="shared" si="402"/>
        <v>0</v>
      </c>
      <c r="FQ58" s="68">
        <f t="shared" si="403"/>
        <v>0</v>
      </c>
      <c r="FR58" s="68">
        <f t="shared" si="404"/>
        <v>0</v>
      </c>
      <c r="FS58" s="68">
        <f t="shared" si="405"/>
        <v>0</v>
      </c>
      <c r="FT58" s="68">
        <f t="shared" si="448"/>
        <v>0</v>
      </c>
      <c r="FU58" s="67"/>
      <c r="FV58" s="68">
        <f t="shared" si="407"/>
        <v>0</v>
      </c>
      <c r="FW58" s="68">
        <f t="shared" si="408"/>
        <v>0</v>
      </c>
      <c r="FX58" s="68">
        <f t="shared" si="409"/>
        <v>0</v>
      </c>
      <c r="FY58" s="68">
        <f t="shared" si="410"/>
        <v>0</v>
      </c>
      <c r="FZ58" s="68">
        <f t="shared" si="411"/>
        <v>0</v>
      </c>
      <c r="GA58" s="68">
        <f t="shared" si="412"/>
        <v>0</v>
      </c>
      <c r="GB58" s="68">
        <f t="shared" si="413"/>
        <v>0</v>
      </c>
      <c r="GC58" s="68">
        <f t="shared" si="414"/>
        <v>0</v>
      </c>
      <c r="GD58" s="68">
        <f t="shared" si="415"/>
        <v>0</v>
      </c>
      <c r="GE58" s="68">
        <f t="shared" si="416"/>
        <v>0</v>
      </c>
      <c r="GF58" s="68">
        <f t="shared" si="417"/>
        <v>0</v>
      </c>
      <c r="GG58" s="68">
        <f t="shared" si="418"/>
        <v>0</v>
      </c>
      <c r="GH58" s="68">
        <f t="shared" si="449"/>
        <v>0</v>
      </c>
      <c r="GI58" s="69">
        <f t="shared" si="450"/>
        <v>0</v>
      </c>
      <c r="GJ58" s="67"/>
      <c r="GK58" s="184"/>
    </row>
    <row r="59" spans="1:193" s="71" customFormat="1" ht="12" hidden="1" customHeight="1" outlineLevel="1">
      <c r="A59" s="331">
        <v>54</v>
      </c>
      <c r="B59" s="454" t="s">
        <v>268</v>
      </c>
      <c r="C59" s="472" t="str">
        <f t="shared" si="421"/>
        <v>8DCPFM01371AP</v>
      </c>
      <c r="D59" s="456" t="s">
        <v>274</v>
      </c>
      <c r="E59" s="456" t="s">
        <v>696</v>
      </c>
      <c r="F59" s="178" t="s">
        <v>697</v>
      </c>
      <c r="G59" s="179" t="s">
        <v>8</v>
      </c>
      <c r="H59" s="179" t="s">
        <v>22</v>
      </c>
      <c r="I59" s="467" t="s">
        <v>122</v>
      </c>
      <c r="J59" s="408">
        <v>4500000</v>
      </c>
      <c r="K59" s="408">
        <v>4500000</v>
      </c>
      <c r="L59" s="408">
        <v>4500000</v>
      </c>
      <c r="M59" s="408">
        <v>4500000</v>
      </c>
      <c r="N59" s="408">
        <v>4500000</v>
      </c>
      <c r="O59" s="408">
        <v>4500000</v>
      </c>
      <c r="P59" s="408">
        <v>4500000</v>
      </c>
      <c r="Q59" s="408">
        <v>4500000</v>
      </c>
      <c r="R59" s="408">
        <v>4500000</v>
      </c>
      <c r="S59" s="437">
        <v>4500000</v>
      </c>
      <c r="T59" s="437">
        <v>4500000</v>
      </c>
      <c r="U59" s="437">
        <v>2500000</v>
      </c>
      <c r="V59" s="357">
        <f t="shared" si="351"/>
        <v>52000000</v>
      </c>
      <c r="W59" s="65">
        <v>1</v>
      </c>
      <c r="X59" s="65"/>
      <c r="Y59" s="332" t="s">
        <v>437</v>
      </c>
      <c r="Z59" s="332"/>
      <c r="AA59" s="332">
        <v>5.5300000000000002E-2</v>
      </c>
      <c r="AB59" s="66">
        <v>4.6353424855500008E-2</v>
      </c>
      <c r="AC59" s="180">
        <f t="shared" si="324"/>
        <v>0.83821744765822792</v>
      </c>
      <c r="AD59" s="181">
        <f t="shared" si="423"/>
        <v>5.4470499999999998E-2</v>
      </c>
      <c r="AE59" s="181">
        <f t="shared" si="423"/>
        <v>5.4470499999999998E-2</v>
      </c>
      <c r="AF59" s="181">
        <f t="shared" si="423"/>
        <v>5.4470499999999998E-2</v>
      </c>
      <c r="AG59" s="181">
        <f t="shared" si="424"/>
        <v>5.3641000000000001E-2</v>
      </c>
      <c r="AH59" s="181">
        <f t="shared" si="424"/>
        <v>5.3641000000000001E-2</v>
      </c>
      <c r="AI59" s="181">
        <f t="shared" si="424"/>
        <v>5.3641000000000001E-2</v>
      </c>
      <c r="AJ59" s="181">
        <f t="shared" si="425"/>
        <v>5.2811499999999997E-2</v>
      </c>
      <c r="AK59" s="181">
        <f t="shared" si="425"/>
        <v>5.2811499999999997E-2</v>
      </c>
      <c r="AL59" s="181">
        <f t="shared" si="425"/>
        <v>5.2811499999999997E-2</v>
      </c>
      <c r="AM59" s="181">
        <f t="shared" si="426"/>
        <v>5.1152500000000004E-2</v>
      </c>
      <c r="AN59" s="181">
        <f t="shared" si="426"/>
        <v>5.1152500000000004E-2</v>
      </c>
      <c r="AO59" s="181">
        <f t="shared" si="426"/>
        <v>5.1152500000000004E-2</v>
      </c>
      <c r="AP59" s="182"/>
      <c r="AQ59" s="480">
        <v>0.98499999999999999</v>
      </c>
      <c r="AR59" s="480">
        <v>0.97</v>
      </c>
      <c r="AS59" s="480">
        <v>0.95499999999999996</v>
      </c>
      <c r="AT59" s="480">
        <v>0.92500000000000004</v>
      </c>
      <c r="AU59" s="184"/>
      <c r="AV59" s="181">
        <f t="shared" si="325"/>
        <v>4.6353424855500008E-2</v>
      </c>
      <c r="AW59" s="181">
        <f t="shared" si="427"/>
        <v>4.6353424855500008E-2</v>
      </c>
      <c r="AX59" s="181">
        <f t="shared" si="427"/>
        <v>4.6353424855500008E-2</v>
      </c>
      <c r="AY59" s="181">
        <f t="shared" si="428"/>
        <v>4.5889890606945011E-2</v>
      </c>
      <c r="AZ59" s="181">
        <f t="shared" si="428"/>
        <v>4.5889890606945011E-2</v>
      </c>
      <c r="BA59" s="181">
        <f t="shared" si="428"/>
        <v>4.5889890606945011E-2</v>
      </c>
      <c r="BB59" s="181">
        <f t="shared" si="429"/>
        <v>4.5426356358390006E-2</v>
      </c>
      <c r="BC59" s="181">
        <f t="shared" si="429"/>
        <v>4.5426356358390006E-2</v>
      </c>
      <c r="BD59" s="181">
        <f t="shared" si="429"/>
        <v>4.5426356358390006E-2</v>
      </c>
      <c r="BE59" s="181">
        <f t="shared" si="430"/>
        <v>4.4962822109835009E-2</v>
      </c>
      <c r="BF59" s="181">
        <f t="shared" si="430"/>
        <v>4.4962822109835009E-2</v>
      </c>
      <c r="BG59" s="181">
        <f t="shared" si="430"/>
        <v>4.4962822109835009E-2</v>
      </c>
      <c r="BH59" s="183"/>
      <c r="BI59" s="185">
        <v>1</v>
      </c>
      <c r="BJ59" s="185">
        <v>0.99</v>
      </c>
      <c r="BK59" s="185">
        <v>0.98</v>
      </c>
      <c r="BL59" s="185">
        <v>0.97</v>
      </c>
      <c r="BM59" s="183"/>
      <c r="BN59" s="186">
        <f t="shared" si="326"/>
        <v>0</v>
      </c>
      <c r="BO59" s="187"/>
      <c r="BP59" s="187"/>
      <c r="BQ59" s="188"/>
      <c r="BR59" s="188"/>
      <c r="BS59" s="188"/>
      <c r="BT59" s="188"/>
      <c r="BU59" s="188"/>
      <c r="BV59" s="188"/>
      <c r="BW59" s="188"/>
      <c r="BX59" s="188"/>
      <c r="BY59" s="188"/>
      <c r="BZ59" s="188"/>
      <c r="CA59" s="184"/>
      <c r="CB59" s="189">
        <f t="shared" si="352"/>
        <v>1</v>
      </c>
      <c r="CC59" s="189">
        <f t="shared" si="353"/>
        <v>1</v>
      </c>
      <c r="CD59" s="189">
        <f t="shared" si="354"/>
        <v>1</v>
      </c>
      <c r="CE59" s="189">
        <f t="shared" si="355"/>
        <v>1</v>
      </c>
      <c r="CF59" s="189">
        <f t="shared" si="356"/>
        <v>1</v>
      </c>
      <c r="CG59" s="189">
        <f t="shared" si="357"/>
        <v>1</v>
      </c>
      <c r="CH59" s="189">
        <f t="shared" si="358"/>
        <v>1</v>
      </c>
      <c r="CI59" s="189">
        <f t="shared" si="359"/>
        <v>1</v>
      </c>
      <c r="CJ59" s="189">
        <f t="shared" si="360"/>
        <v>1</v>
      </c>
      <c r="CK59" s="189">
        <f t="shared" si="361"/>
        <v>1</v>
      </c>
      <c r="CL59" s="189">
        <f t="shared" si="362"/>
        <v>1</v>
      </c>
      <c r="CM59" s="189">
        <f t="shared" si="363"/>
        <v>1</v>
      </c>
      <c r="CN59" s="184"/>
      <c r="CO59" s="189"/>
      <c r="CP59" s="189"/>
      <c r="CQ59" s="189"/>
      <c r="CR59" s="189"/>
      <c r="CS59" s="189"/>
      <c r="CT59" s="189"/>
      <c r="CU59" s="189"/>
      <c r="CV59" s="189"/>
      <c r="CW59" s="189"/>
      <c r="CX59" s="189"/>
      <c r="CY59" s="189"/>
      <c r="CZ59" s="189"/>
      <c r="DA59" s="184"/>
      <c r="DB59" s="190">
        <f t="shared" si="327"/>
        <v>34912.013958125623</v>
      </c>
      <c r="DC59" s="190">
        <f t="shared" si="328"/>
        <v>34912.013958125623</v>
      </c>
      <c r="DD59" s="190">
        <f t="shared" si="329"/>
        <v>34912.013958125623</v>
      </c>
      <c r="DE59" s="190">
        <f t="shared" si="330"/>
        <v>34380.358923230313</v>
      </c>
      <c r="DF59" s="190">
        <f t="shared" si="331"/>
        <v>34380.358923230313</v>
      </c>
      <c r="DG59" s="190">
        <f t="shared" si="332"/>
        <v>34380.358923230313</v>
      </c>
      <c r="DH59" s="190">
        <f t="shared" si="333"/>
        <v>33848.703888334996</v>
      </c>
      <c r="DI59" s="190">
        <f t="shared" si="334"/>
        <v>33848.703888334996</v>
      </c>
      <c r="DJ59" s="190">
        <f t="shared" si="335"/>
        <v>33848.703888334996</v>
      </c>
      <c r="DK59" s="190">
        <f t="shared" si="336"/>
        <v>32785.393818544369</v>
      </c>
      <c r="DL59" s="190">
        <f t="shared" si="337"/>
        <v>32785.393818544369</v>
      </c>
      <c r="DM59" s="190">
        <f t="shared" si="338"/>
        <v>18214.107676969095</v>
      </c>
      <c r="DN59" s="190">
        <f t="shared" si="364"/>
        <v>393208.12562313053</v>
      </c>
      <c r="DO59" s="184" t="s">
        <v>579</v>
      </c>
      <c r="DP59" s="190">
        <f t="shared" si="339"/>
        <v>29709.501758973085</v>
      </c>
      <c r="DQ59" s="190">
        <f t="shared" si="340"/>
        <v>29709.501758973085</v>
      </c>
      <c r="DR59" s="190">
        <f t="shared" si="341"/>
        <v>29709.501758973085</v>
      </c>
      <c r="DS59" s="190">
        <f t="shared" si="342"/>
        <v>29412.406741383358</v>
      </c>
      <c r="DT59" s="190">
        <f t="shared" si="343"/>
        <v>29412.406741383358</v>
      </c>
      <c r="DU59" s="190">
        <f t="shared" si="344"/>
        <v>29412.406741383358</v>
      </c>
      <c r="DV59" s="190">
        <f t="shared" si="345"/>
        <v>29115.31172379362</v>
      </c>
      <c r="DW59" s="190">
        <f t="shared" si="346"/>
        <v>29115.31172379362</v>
      </c>
      <c r="DX59" s="190">
        <f t="shared" si="347"/>
        <v>29115.31172379362</v>
      </c>
      <c r="DY59" s="190">
        <f t="shared" si="348"/>
        <v>28818.216706203893</v>
      </c>
      <c r="DZ59" s="190">
        <f t="shared" si="349"/>
        <v>28818.216706203893</v>
      </c>
      <c r="EA59" s="190">
        <f t="shared" si="350"/>
        <v>16010.120392335497</v>
      </c>
      <c r="EB59" s="190">
        <f t="shared" si="365"/>
        <v>338358.21447719348</v>
      </c>
      <c r="EC59" s="191">
        <f t="shared" si="366"/>
        <v>0.86050666918692365</v>
      </c>
      <c r="ED59" s="70"/>
      <c r="EE59" s="68">
        <f t="shared" si="367"/>
        <v>5.4470499999999998E-2</v>
      </c>
      <c r="EF59" s="68">
        <f t="shared" si="368"/>
        <v>5.4470499999999998E-2</v>
      </c>
      <c r="EG59" s="68">
        <f t="shared" si="369"/>
        <v>5.4470499999999998E-2</v>
      </c>
      <c r="EH59" s="68">
        <f t="shared" si="370"/>
        <v>5.3641000000000001E-2</v>
      </c>
      <c r="EI59" s="68">
        <f t="shared" si="371"/>
        <v>5.3641000000000001E-2</v>
      </c>
      <c r="EJ59" s="68">
        <f t="shared" si="372"/>
        <v>5.3641000000000001E-2</v>
      </c>
      <c r="EK59" s="68">
        <f t="shared" si="373"/>
        <v>5.2811499999999997E-2</v>
      </c>
      <c r="EL59" s="68">
        <f t="shared" si="374"/>
        <v>5.2811499999999997E-2</v>
      </c>
      <c r="EM59" s="68">
        <f t="shared" si="375"/>
        <v>5.2811499999999997E-2</v>
      </c>
      <c r="EN59" s="68">
        <f t="shared" si="376"/>
        <v>5.1152500000000004E-2</v>
      </c>
      <c r="EO59" s="68">
        <f t="shared" si="377"/>
        <v>5.1152500000000004E-2</v>
      </c>
      <c r="EP59" s="68">
        <f t="shared" si="378"/>
        <v>5.1152500000000004E-2</v>
      </c>
      <c r="EQ59" s="68">
        <f t="shared" si="445"/>
        <v>0.63622650000000014</v>
      </c>
      <c r="ER59" s="67"/>
      <c r="ES59" s="68">
        <f t="shared" si="380"/>
        <v>4.6353424855500008E-2</v>
      </c>
      <c r="ET59" s="68">
        <f t="shared" si="381"/>
        <v>4.6353424855500008E-2</v>
      </c>
      <c r="EU59" s="68">
        <f t="shared" si="382"/>
        <v>4.6353424855500008E-2</v>
      </c>
      <c r="EV59" s="68">
        <f t="shared" si="383"/>
        <v>4.5889890606945011E-2</v>
      </c>
      <c r="EW59" s="68">
        <f t="shared" si="384"/>
        <v>4.5889890606945011E-2</v>
      </c>
      <c r="EX59" s="68">
        <f t="shared" si="385"/>
        <v>4.5889890606945011E-2</v>
      </c>
      <c r="EY59" s="68">
        <f t="shared" si="386"/>
        <v>4.5426356358390006E-2</v>
      </c>
      <c r="EZ59" s="68">
        <f t="shared" si="387"/>
        <v>4.5426356358390006E-2</v>
      </c>
      <c r="FA59" s="68">
        <f t="shared" si="388"/>
        <v>4.5426356358390006E-2</v>
      </c>
      <c r="FB59" s="68">
        <f t="shared" si="389"/>
        <v>4.4962822109835009E-2</v>
      </c>
      <c r="FC59" s="68">
        <f t="shared" si="390"/>
        <v>4.4962822109835009E-2</v>
      </c>
      <c r="FD59" s="68">
        <f t="shared" si="391"/>
        <v>4.4962822109835009E-2</v>
      </c>
      <c r="FE59" s="68">
        <f t="shared" si="446"/>
        <v>0.54789748179201003</v>
      </c>
      <c r="FF59" s="69">
        <f t="shared" si="447"/>
        <v>0.86116733866321182</v>
      </c>
      <c r="FG59" s="70"/>
      <c r="FH59" s="68">
        <f t="shared" si="394"/>
        <v>0</v>
      </c>
      <c r="FI59" s="68">
        <f t="shared" si="395"/>
        <v>0</v>
      </c>
      <c r="FJ59" s="68">
        <f t="shared" si="396"/>
        <v>0</v>
      </c>
      <c r="FK59" s="68">
        <f t="shared" si="397"/>
        <v>0</v>
      </c>
      <c r="FL59" s="68">
        <f t="shared" si="398"/>
        <v>0</v>
      </c>
      <c r="FM59" s="68">
        <f t="shared" si="399"/>
        <v>0</v>
      </c>
      <c r="FN59" s="68">
        <f t="shared" si="400"/>
        <v>0</v>
      </c>
      <c r="FO59" s="68">
        <f t="shared" si="401"/>
        <v>0</v>
      </c>
      <c r="FP59" s="68">
        <f t="shared" si="402"/>
        <v>0</v>
      </c>
      <c r="FQ59" s="68">
        <f t="shared" si="403"/>
        <v>0</v>
      </c>
      <c r="FR59" s="68">
        <f t="shared" si="404"/>
        <v>0</v>
      </c>
      <c r="FS59" s="68">
        <f t="shared" si="405"/>
        <v>0</v>
      </c>
      <c r="FT59" s="68">
        <f t="shared" si="448"/>
        <v>0</v>
      </c>
      <c r="FU59" s="67"/>
      <c r="FV59" s="68">
        <f t="shared" si="407"/>
        <v>0</v>
      </c>
      <c r="FW59" s="68">
        <f t="shared" si="408"/>
        <v>0</v>
      </c>
      <c r="FX59" s="68">
        <f t="shared" si="409"/>
        <v>0</v>
      </c>
      <c r="FY59" s="68">
        <f t="shared" si="410"/>
        <v>0</v>
      </c>
      <c r="FZ59" s="68">
        <f t="shared" si="411"/>
        <v>0</v>
      </c>
      <c r="GA59" s="68">
        <f t="shared" si="412"/>
        <v>0</v>
      </c>
      <c r="GB59" s="68">
        <f t="shared" si="413"/>
        <v>0</v>
      </c>
      <c r="GC59" s="68">
        <f t="shared" si="414"/>
        <v>0</v>
      </c>
      <c r="GD59" s="68">
        <f t="shared" si="415"/>
        <v>0</v>
      </c>
      <c r="GE59" s="68">
        <f t="shared" si="416"/>
        <v>0</v>
      </c>
      <c r="GF59" s="68">
        <f t="shared" si="417"/>
        <v>0</v>
      </c>
      <c r="GG59" s="68">
        <f t="shared" si="418"/>
        <v>0</v>
      </c>
      <c r="GH59" s="68">
        <f t="shared" si="449"/>
        <v>0</v>
      </c>
      <c r="GI59" s="69">
        <f t="shared" si="450"/>
        <v>0</v>
      </c>
      <c r="GJ59" s="67"/>
      <c r="GK59" s="184"/>
    </row>
    <row r="60" spans="1:193" s="71" customFormat="1" ht="12" hidden="1" customHeight="1" outlineLevel="1">
      <c r="A60" s="331">
        <v>55</v>
      </c>
      <c r="B60" s="454" t="s">
        <v>488</v>
      </c>
      <c r="C60" s="472" t="str">
        <f t="shared" si="421"/>
        <v>8DCPFM01108AP-1</v>
      </c>
      <c r="D60" s="456" t="s">
        <v>219</v>
      </c>
      <c r="E60" s="456" t="s">
        <v>696</v>
      </c>
      <c r="F60" s="178" t="s">
        <v>218</v>
      </c>
      <c r="G60" s="179" t="s">
        <v>8</v>
      </c>
      <c r="H60" s="179" t="s">
        <v>22</v>
      </c>
      <c r="I60" s="467" t="s">
        <v>122</v>
      </c>
      <c r="J60" s="408">
        <v>2800</v>
      </c>
      <c r="K60" s="408">
        <v>28000</v>
      </c>
      <c r="L60" s="408">
        <v>28000</v>
      </c>
      <c r="M60" s="408">
        <v>28000</v>
      </c>
      <c r="N60" s="408">
        <v>28000</v>
      </c>
      <c r="O60" s="408">
        <v>28000</v>
      </c>
      <c r="P60" s="408">
        <v>28000</v>
      </c>
      <c r="Q60" s="408">
        <v>28000</v>
      </c>
      <c r="R60" s="408">
        <v>28000</v>
      </c>
      <c r="S60" s="408">
        <v>28000</v>
      </c>
      <c r="T60" s="408">
        <v>28000</v>
      </c>
      <c r="U60" s="437">
        <v>16000</v>
      </c>
      <c r="V60" s="357">
        <f t="shared" si="351"/>
        <v>298800</v>
      </c>
      <c r="W60" s="65">
        <v>0.3</v>
      </c>
      <c r="X60" s="65"/>
      <c r="Y60" s="332" t="s">
        <v>437</v>
      </c>
      <c r="Z60" s="332"/>
      <c r="AA60" s="332">
        <v>0.18110000000000001</v>
      </c>
      <c r="AB60" s="66">
        <v>0.17801</v>
      </c>
      <c r="AC60" s="180">
        <f t="shared" si="324"/>
        <v>0.98293760353395909</v>
      </c>
      <c r="AD60" s="181">
        <f t="shared" si="423"/>
        <v>0.1783835</v>
      </c>
      <c r="AE60" s="181">
        <f t="shared" si="423"/>
        <v>0.1783835</v>
      </c>
      <c r="AF60" s="181">
        <f t="shared" si="423"/>
        <v>0.1783835</v>
      </c>
      <c r="AG60" s="181">
        <f t="shared" si="424"/>
        <v>0.17566700000000002</v>
      </c>
      <c r="AH60" s="181">
        <f t="shared" si="424"/>
        <v>0.17566700000000002</v>
      </c>
      <c r="AI60" s="181">
        <f t="shared" si="424"/>
        <v>0.17566700000000002</v>
      </c>
      <c r="AJ60" s="181">
        <f t="shared" si="425"/>
        <v>0.17295050000000001</v>
      </c>
      <c r="AK60" s="181">
        <f t="shared" si="425"/>
        <v>0.17295050000000001</v>
      </c>
      <c r="AL60" s="181">
        <f t="shared" si="425"/>
        <v>0.17295050000000001</v>
      </c>
      <c r="AM60" s="181">
        <f t="shared" si="426"/>
        <v>0.16751750000000001</v>
      </c>
      <c r="AN60" s="181">
        <f t="shared" si="426"/>
        <v>0.16751750000000001</v>
      </c>
      <c r="AO60" s="181">
        <f t="shared" si="426"/>
        <v>0.16751750000000001</v>
      </c>
      <c r="AP60" s="182"/>
      <c r="AQ60" s="480">
        <v>0.98499999999999999</v>
      </c>
      <c r="AR60" s="480">
        <v>0.97</v>
      </c>
      <c r="AS60" s="480">
        <v>0.95499999999999996</v>
      </c>
      <c r="AT60" s="480">
        <v>0.92500000000000004</v>
      </c>
      <c r="AU60" s="184"/>
      <c r="AV60" s="181">
        <f t="shared" si="325"/>
        <v>0.17801</v>
      </c>
      <c r="AW60" s="181">
        <f t="shared" si="427"/>
        <v>0.17801</v>
      </c>
      <c r="AX60" s="181">
        <f t="shared" si="427"/>
        <v>0.17801</v>
      </c>
      <c r="AY60" s="181">
        <f t="shared" si="428"/>
        <v>0.17622989999999999</v>
      </c>
      <c r="AZ60" s="181">
        <f t="shared" si="428"/>
        <v>0.17622989999999999</v>
      </c>
      <c r="BA60" s="181">
        <f t="shared" si="428"/>
        <v>0.17622989999999999</v>
      </c>
      <c r="BB60" s="181">
        <f t="shared" si="429"/>
        <v>0.17444979999999999</v>
      </c>
      <c r="BC60" s="181">
        <f t="shared" si="429"/>
        <v>0.17444979999999999</v>
      </c>
      <c r="BD60" s="181">
        <f t="shared" si="429"/>
        <v>0.17444979999999999</v>
      </c>
      <c r="BE60" s="181">
        <f t="shared" si="430"/>
        <v>0.17266970000000001</v>
      </c>
      <c r="BF60" s="181">
        <f t="shared" si="430"/>
        <v>0.17266970000000001</v>
      </c>
      <c r="BG60" s="181">
        <f t="shared" si="430"/>
        <v>0.17266970000000001</v>
      </c>
      <c r="BH60" s="183"/>
      <c r="BI60" s="185">
        <v>1</v>
      </c>
      <c r="BJ60" s="185">
        <v>0.99</v>
      </c>
      <c r="BK60" s="185">
        <v>0.98</v>
      </c>
      <c r="BL60" s="185">
        <v>0.97</v>
      </c>
      <c r="BM60" s="183"/>
      <c r="BN60" s="186">
        <f t="shared" si="326"/>
        <v>0</v>
      </c>
      <c r="BO60" s="187"/>
      <c r="BP60" s="187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4"/>
      <c r="CB60" s="189">
        <f t="shared" si="352"/>
        <v>0.3</v>
      </c>
      <c r="CC60" s="189">
        <f t="shared" si="353"/>
        <v>0.3</v>
      </c>
      <c r="CD60" s="189">
        <f t="shared" si="354"/>
        <v>0.3</v>
      </c>
      <c r="CE60" s="189">
        <f t="shared" si="355"/>
        <v>0.3</v>
      </c>
      <c r="CF60" s="189">
        <f t="shared" si="356"/>
        <v>0.3</v>
      </c>
      <c r="CG60" s="189">
        <f t="shared" si="357"/>
        <v>0.3</v>
      </c>
      <c r="CH60" s="189">
        <f t="shared" si="358"/>
        <v>0.3</v>
      </c>
      <c r="CI60" s="189">
        <f t="shared" si="359"/>
        <v>0.3</v>
      </c>
      <c r="CJ60" s="189">
        <f t="shared" si="360"/>
        <v>0.3</v>
      </c>
      <c r="CK60" s="189">
        <f t="shared" si="361"/>
        <v>0.3</v>
      </c>
      <c r="CL60" s="189">
        <f t="shared" si="362"/>
        <v>0.3</v>
      </c>
      <c r="CM60" s="189">
        <f t="shared" si="363"/>
        <v>0.3</v>
      </c>
      <c r="CN60" s="184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4"/>
      <c r="DB60" s="190">
        <f t="shared" si="327"/>
        <v>21.341994017946163</v>
      </c>
      <c r="DC60" s="190">
        <f t="shared" si="328"/>
        <v>213.41994017946161</v>
      </c>
      <c r="DD60" s="190">
        <f t="shared" si="329"/>
        <v>213.41994017946161</v>
      </c>
      <c r="DE60" s="190">
        <f t="shared" si="330"/>
        <v>210.16989032901299</v>
      </c>
      <c r="DF60" s="190">
        <f t="shared" si="331"/>
        <v>210.16989032901299</v>
      </c>
      <c r="DG60" s="190">
        <f t="shared" si="332"/>
        <v>210.16989032901299</v>
      </c>
      <c r="DH60" s="190">
        <f t="shared" si="333"/>
        <v>206.91984047856431</v>
      </c>
      <c r="DI60" s="190">
        <f t="shared" si="334"/>
        <v>206.91984047856431</v>
      </c>
      <c r="DJ60" s="190">
        <f t="shared" si="335"/>
        <v>206.91984047856431</v>
      </c>
      <c r="DK60" s="190">
        <f t="shared" si="336"/>
        <v>200.41974077766702</v>
      </c>
      <c r="DL60" s="190">
        <f t="shared" si="337"/>
        <v>200.41974077766702</v>
      </c>
      <c r="DM60" s="190">
        <f t="shared" si="338"/>
        <v>114.52556615866686</v>
      </c>
      <c r="DN60" s="190">
        <f t="shared" si="364"/>
        <v>2214.8161145136023</v>
      </c>
      <c r="DO60" s="184" t="s">
        <v>579</v>
      </c>
      <c r="DP60" s="190">
        <f t="shared" si="339"/>
        <v>21.297308075772683</v>
      </c>
      <c r="DQ60" s="190">
        <f t="shared" si="340"/>
        <v>212.97308075772679</v>
      </c>
      <c r="DR60" s="190">
        <f t="shared" si="341"/>
        <v>212.97308075772679</v>
      </c>
      <c r="DS60" s="190">
        <f t="shared" si="342"/>
        <v>210.84334995014956</v>
      </c>
      <c r="DT60" s="190">
        <f t="shared" si="343"/>
        <v>210.84334995014956</v>
      </c>
      <c r="DU60" s="190">
        <f t="shared" si="344"/>
        <v>210.84334995014956</v>
      </c>
      <c r="DV60" s="190">
        <f t="shared" si="345"/>
        <v>208.7136191425723</v>
      </c>
      <c r="DW60" s="190">
        <f t="shared" si="346"/>
        <v>208.7136191425723</v>
      </c>
      <c r="DX60" s="190">
        <f t="shared" si="347"/>
        <v>208.7136191425723</v>
      </c>
      <c r="DY60" s="190">
        <f t="shared" si="348"/>
        <v>206.58388833499504</v>
      </c>
      <c r="DZ60" s="190">
        <f t="shared" si="349"/>
        <v>206.58388833499504</v>
      </c>
      <c r="EA60" s="190">
        <f t="shared" si="350"/>
        <v>118.04793619142573</v>
      </c>
      <c r="EB60" s="190">
        <f t="shared" si="365"/>
        <v>2237.1300897308079</v>
      </c>
      <c r="EC60" s="191">
        <f t="shared" si="366"/>
        <v>1.0100748658414498</v>
      </c>
      <c r="ED60" s="70"/>
      <c r="EE60" s="68">
        <f t="shared" si="367"/>
        <v>5.3515050000000002E-2</v>
      </c>
      <c r="EF60" s="68">
        <f t="shared" si="368"/>
        <v>5.3515050000000002E-2</v>
      </c>
      <c r="EG60" s="68">
        <f t="shared" si="369"/>
        <v>5.3515050000000002E-2</v>
      </c>
      <c r="EH60" s="68">
        <f t="shared" si="370"/>
        <v>5.2700100000000007E-2</v>
      </c>
      <c r="EI60" s="68">
        <f t="shared" si="371"/>
        <v>5.2700100000000007E-2</v>
      </c>
      <c r="EJ60" s="68">
        <f t="shared" si="372"/>
        <v>5.2700100000000007E-2</v>
      </c>
      <c r="EK60" s="68">
        <f t="shared" si="373"/>
        <v>5.1885149999999998E-2</v>
      </c>
      <c r="EL60" s="68">
        <f t="shared" si="374"/>
        <v>5.1885149999999998E-2</v>
      </c>
      <c r="EM60" s="68">
        <f t="shared" si="375"/>
        <v>5.1885149999999998E-2</v>
      </c>
      <c r="EN60" s="68">
        <f t="shared" si="376"/>
        <v>5.0255250000000001E-2</v>
      </c>
      <c r="EO60" s="68">
        <f t="shared" si="377"/>
        <v>5.0255250000000001E-2</v>
      </c>
      <c r="EP60" s="68">
        <f t="shared" si="378"/>
        <v>5.0255250000000001E-2</v>
      </c>
      <c r="EQ60" s="68">
        <f t="shared" si="445"/>
        <v>0.62506664999999995</v>
      </c>
      <c r="ER60" s="67"/>
      <c r="ES60" s="68">
        <f t="shared" si="380"/>
        <v>5.3402999999999999E-2</v>
      </c>
      <c r="ET60" s="68">
        <f t="shared" si="381"/>
        <v>5.3402999999999999E-2</v>
      </c>
      <c r="EU60" s="68">
        <f t="shared" si="382"/>
        <v>5.3402999999999999E-2</v>
      </c>
      <c r="EV60" s="68">
        <f t="shared" si="383"/>
        <v>5.2868969999999994E-2</v>
      </c>
      <c r="EW60" s="68">
        <f t="shared" si="384"/>
        <v>5.2868969999999994E-2</v>
      </c>
      <c r="EX60" s="68">
        <f t="shared" si="385"/>
        <v>5.2868969999999994E-2</v>
      </c>
      <c r="EY60" s="68">
        <f t="shared" si="386"/>
        <v>5.2334939999999996E-2</v>
      </c>
      <c r="EZ60" s="68">
        <f t="shared" si="387"/>
        <v>5.2334939999999996E-2</v>
      </c>
      <c r="FA60" s="68">
        <f t="shared" si="388"/>
        <v>5.2334939999999996E-2</v>
      </c>
      <c r="FB60" s="68">
        <f t="shared" si="389"/>
        <v>5.1800909999999999E-2</v>
      </c>
      <c r="FC60" s="68">
        <f t="shared" si="390"/>
        <v>5.1800909999999999E-2</v>
      </c>
      <c r="FD60" s="68">
        <f t="shared" si="391"/>
        <v>5.1800909999999999E-2</v>
      </c>
      <c r="FE60" s="68">
        <f t="shared" si="446"/>
        <v>0.63122345999999996</v>
      </c>
      <c r="FF60" s="69">
        <f t="shared" si="447"/>
        <v>1.0098498456124638</v>
      </c>
      <c r="FG60" s="70"/>
      <c r="FH60" s="68">
        <f t="shared" si="394"/>
        <v>0</v>
      </c>
      <c r="FI60" s="68">
        <f t="shared" si="395"/>
        <v>0</v>
      </c>
      <c r="FJ60" s="68">
        <f t="shared" si="396"/>
        <v>0</v>
      </c>
      <c r="FK60" s="68">
        <f t="shared" si="397"/>
        <v>0</v>
      </c>
      <c r="FL60" s="68">
        <f t="shared" si="398"/>
        <v>0</v>
      </c>
      <c r="FM60" s="68">
        <f t="shared" si="399"/>
        <v>0</v>
      </c>
      <c r="FN60" s="68">
        <f t="shared" si="400"/>
        <v>0</v>
      </c>
      <c r="FO60" s="68">
        <f t="shared" si="401"/>
        <v>0</v>
      </c>
      <c r="FP60" s="68">
        <f t="shared" si="402"/>
        <v>0</v>
      </c>
      <c r="FQ60" s="68">
        <f t="shared" si="403"/>
        <v>0</v>
      </c>
      <c r="FR60" s="68">
        <f t="shared" si="404"/>
        <v>0</v>
      </c>
      <c r="FS60" s="68">
        <f t="shared" si="405"/>
        <v>0</v>
      </c>
      <c r="FT60" s="68">
        <f t="shared" si="448"/>
        <v>0</v>
      </c>
      <c r="FU60" s="67"/>
      <c r="FV60" s="68">
        <f t="shared" si="407"/>
        <v>0</v>
      </c>
      <c r="FW60" s="68">
        <f t="shared" si="408"/>
        <v>0</v>
      </c>
      <c r="FX60" s="68">
        <f t="shared" si="409"/>
        <v>0</v>
      </c>
      <c r="FY60" s="68">
        <f t="shared" si="410"/>
        <v>0</v>
      </c>
      <c r="FZ60" s="68">
        <f t="shared" si="411"/>
        <v>0</v>
      </c>
      <c r="GA60" s="68">
        <f t="shared" si="412"/>
        <v>0</v>
      </c>
      <c r="GB60" s="68">
        <f t="shared" si="413"/>
        <v>0</v>
      </c>
      <c r="GC60" s="68">
        <f t="shared" si="414"/>
        <v>0</v>
      </c>
      <c r="GD60" s="68">
        <f t="shared" si="415"/>
        <v>0</v>
      </c>
      <c r="GE60" s="68">
        <f t="shared" si="416"/>
        <v>0</v>
      </c>
      <c r="GF60" s="68">
        <f t="shared" si="417"/>
        <v>0</v>
      </c>
      <c r="GG60" s="68">
        <f t="shared" si="418"/>
        <v>0</v>
      </c>
      <c r="GH60" s="68">
        <f t="shared" si="449"/>
        <v>0</v>
      </c>
      <c r="GI60" s="69">
        <f t="shared" si="450"/>
        <v>0</v>
      </c>
      <c r="GJ60" s="67"/>
      <c r="GK60" s="184"/>
    </row>
    <row r="61" spans="1:193" s="71" customFormat="1" ht="12" hidden="1" customHeight="1" outlineLevel="1">
      <c r="A61" s="331">
        <v>56</v>
      </c>
      <c r="B61" s="454" t="s">
        <v>248</v>
      </c>
      <c r="C61" s="472" t="str">
        <f t="shared" si="421"/>
        <v>8DCPFM01171AP</v>
      </c>
      <c r="D61" s="456" t="s">
        <v>249</v>
      </c>
      <c r="E61" s="456" t="s">
        <v>696</v>
      </c>
      <c r="F61" s="178" t="s">
        <v>218</v>
      </c>
      <c r="G61" s="179" t="s">
        <v>8</v>
      </c>
      <c r="H61" s="179" t="s">
        <v>22</v>
      </c>
      <c r="I61" s="467" t="s">
        <v>122</v>
      </c>
      <c r="J61" s="408">
        <v>4500000</v>
      </c>
      <c r="K61" s="408">
        <v>4500000</v>
      </c>
      <c r="L61" s="408">
        <v>4500000</v>
      </c>
      <c r="M61" s="408">
        <v>4500000</v>
      </c>
      <c r="N61" s="408">
        <v>4500000</v>
      </c>
      <c r="O61" s="408">
        <v>4500000</v>
      </c>
      <c r="P61" s="408">
        <v>4500000</v>
      </c>
      <c r="Q61" s="408">
        <v>4500000</v>
      </c>
      <c r="R61" s="408">
        <v>4500000</v>
      </c>
      <c r="S61" s="437">
        <v>4500000</v>
      </c>
      <c r="T61" s="437">
        <v>4500000</v>
      </c>
      <c r="U61" s="437">
        <v>2500000</v>
      </c>
      <c r="V61" s="357">
        <f t="shared" si="351"/>
        <v>52000000</v>
      </c>
      <c r="W61" s="65">
        <v>1</v>
      </c>
      <c r="X61" s="65"/>
      <c r="Y61" s="332" t="s">
        <v>437</v>
      </c>
      <c r="Z61" s="332"/>
      <c r="AA61" s="332">
        <v>6.9000000000000006E-2</v>
      </c>
      <c r="AB61" s="66">
        <v>3.4395428024999994E-2</v>
      </c>
      <c r="AC61" s="180">
        <f t="shared" si="324"/>
        <v>0.49848446413043468</v>
      </c>
      <c r="AD61" s="181">
        <f t="shared" si="423"/>
        <v>6.7965000000000012E-2</v>
      </c>
      <c r="AE61" s="181">
        <f t="shared" si="423"/>
        <v>6.7965000000000012E-2</v>
      </c>
      <c r="AF61" s="181">
        <f t="shared" si="423"/>
        <v>6.7965000000000012E-2</v>
      </c>
      <c r="AG61" s="181">
        <f t="shared" si="424"/>
        <v>6.6930000000000003E-2</v>
      </c>
      <c r="AH61" s="181">
        <f t="shared" si="424"/>
        <v>6.6930000000000003E-2</v>
      </c>
      <c r="AI61" s="181">
        <f t="shared" si="424"/>
        <v>6.6930000000000003E-2</v>
      </c>
      <c r="AJ61" s="181">
        <f t="shared" si="425"/>
        <v>6.5895000000000009E-2</v>
      </c>
      <c r="AK61" s="181">
        <f t="shared" si="425"/>
        <v>6.5895000000000009E-2</v>
      </c>
      <c r="AL61" s="181">
        <f t="shared" si="425"/>
        <v>6.5895000000000009E-2</v>
      </c>
      <c r="AM61" s="181">
        <f t="shared" si="426"/>
        <v>6.3825000000000007E-2</v>
      </c>
      <c r="AN61" s="181">
        <f t="shared" si="426"/>
        <v>6.3825000000000007E-2</v>
      </c>
      <c r="AO61" s="181">
        <f t="shared" si="426"/>
        <v>6.3825000000000007E-2</v>
      </c>
      <c r="AP61" s="182"/>
      <c r="AQ61" s="480">
        <v>0.98499999999999999</v>
      </c>
      <c r="AR61" s="480">
        <v>0.97</v>
      </c>
      <c r="AS61" s="480">
        <v>0.95499999999999996</v>
      </c>
      <c r="AT61" s="480">
        <v>0.92500000000000004</v>
      </c>
      <c r="AU61" s="184"/>
      <c r="AV61" s="181">
        <f t="shared" si="325"/>
        <v>3.4395428024999994E-2</v>
      </c>
      <c r="AW61" s="181">
        <f t="shared" si="427"/>
        <v>3.4395428024999994E-2</v>
      </c>
      <c r="AX61" s="181">
        <f t="shared" si="427"/>
        <v>3.4395428024999994E-2</v>
      </c>
      <c r="AY61" s="181">
        <f t="shared" si="428"/>
        <v>3.4051473744749997E-2</v>
      </c>
      <c r="AZ61" s="181">
        <f t="shared" si="428"/>
        <v>3.4051473744749997E-2</v>
      </c>
      <c r="BA61" s="181">
        <f t="shared" si="428"/>
        <v>3.4051473744749997E-2</v>
      </c>
      <c r="BB61" s="181">
        <f t="shared" si="429"/>
        <v>3.3707519464499992E-2</v>
      </c>
      <c r="BC61" s="181">
        <f t="shared" si="429"/>
        <v>3.3707519464499992E-2</v>
      </c>
      <c r="BD61" s="181">
        <f t="shared" si="429"/>
        <v>3.3707519464499992E-2</v>
      </c>
      <c r="BE61" s="181">
        <f t="shared" si="430"/>
        <v>3.3363565184249995E-2</v>
      </c>
      <c r="BF61" s="181">
        <f t="shared" si="430"/>
        <v>3.3363565184249995E-2</v>
      </c>
      <c r="BG61" s="181">
        <f t="shared" si="430"/>
        <v>3.3363565184249995E-2</v>
      </c>
      <c r="BH61" s="183"/>
      <c r="BI61" s="185">
        <v>1</v>
      </c>
      <c r="BJ61" s="185">
        <v>0.99</v>
      </c>
      <c r="BK61" s="185">
        <v>0.98</v>
      </c>
      <c r="BL61" s="185">
        <v>0.97</v>
      </c>
      <c r="BM61" s="183"/>
      <c r="BN61" s="186">
        <f t="shared" si="326"/>
        <v>0</v>
      </c>
      <c r="BO61" s="187"/>
      <c r="BP61" s="187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4"/>
      <c r="CB61" s="189">
        <f t="shared" si="352"/>
        <v>1</v>
      </c>
      <c r="CC61" s="189">
        <f t="shared" si="353"/>
        <v>1</v>
      </c>
      <c r="CD61" s="189">
        <f t="shared" si="354"/>
        <v>1</v>
      </c>
      <c r="CE61" s="189">
        <f t="shared" si="355"/>
        <v>1</v>
      </c>
      <c r="CF61" s="189">
        <f t="shared" si="356"/>
        <v>1</v>
      </c>
      <c r="CG61" s="189">
        <f t="shared" si="357"/>
        <v>1</v>
      </c>
      <c r="CH61" s="189">
        <f t="shared" si="358"/>
        <v>1</v>
      </c>
      <c r="CI61" s="189">
        <f t="shared" si="359"/>
        <v>1</v>
      </c>
      <c r="CJ61" s="189">
        <f t="shared" si="360"/>
        <v>1</v>
      </c>
      <c r="CK61" s="189">
        <f t="shared" si="361"/>
        <v>1</v>
      </c>
      <c r="CL61" s="189">
        <f t="shared" si="362"/>
        <v>1</v>
      </c>
      <c r="CM61" s="189">
        <f t="shared" si="363"/>
        <v>1</v>
      </c>
      <c r="CN61" s="184"/>
      <c r="CO61" s="189"/>
      <c r="CP61" s="189"/>
      <c r="CQ61" s="189"/>
      <c r="CR61" s="189"/>
      <c r="CS61" s="189"/>
      <c r="CT61" s="189"/>
      <c r="CU61" s="189"/>
      <c r="CV61" s="189"/>
      <c r="CW61" s="189"/>
      <c r="CX61" s="189"/>
      <c r="CY61" s="189"/>
      <c r="CZ61" s="189"/>
      <c r="DA61" s="184"/>
      <c r="DB61" s="190">
        <f t="shared" si="327"/>
        <v>43561.102407064529</v>
      </c>
      <c r="DC61" s="190">
        <f t="shared" si="328"/>
        <v>43561.102407064529</v>
      </c>
      <c r="DD61" s="190">
        <f t="shared" si="329"/>
        <v>43561.102407064529</v>
      </c>
      <c r="DE61" s="190">
        <f t="shared" si="330"/>
        <v>42897.735365332577</v>
      </c>
      <c r="DF61" s="190">
        <f t="shared" si="331"/>
        <v>42897.735365332577</v>
      </c>
      <c r="DG61" s="190">
        <f t="shared" si="332"/>
        <v>42897.735365332577</v>
      </c>
      <c r="DH61" s="190">
        <f t="shared" si="333"/>
        <v>42234.368323600633</v>
      </c>
      <c r="DI61" s="190">
        <f t="shared" si="334"/>
        <v>42234.368323600633</v>
      </c>
      <c r="DJ61" s="190">
        <f t="shared" si="335"/>
        <v>42234.368323600633</v>
      </c>
      <c r="DK61" s="190">
        <f t="shared" si="336"/>
        <v>40907.634240136744</v>
      </c>
      <c r="DL61" s="190">
        <f t="shared" si="337"/>
        <v>40907.634240136744</v>
      </c>
      <c r="DM61" s="190">
        <f t="shared" si="338"/>
        <v>22726.463466742633</v>
      </c>
      <c r="DN61" s="190">
        <f t="shared" si="364"/>
        <v>490621.35023500933</v>
      </c>
      <c r="DO61" s="184" t="s">
        <v>579</v>
      </c>
      <c r="DP61" s="190">
        <f t="shared" si="339"/>
        <v>22045.210954636088</v>
      </c>
      <c r="DQ61" s="190">
        <f t="shared" si="340"/>
        <v>22045.210954636088</v>
      </c>
      <c r="DR61" s="190">
        <f t="shared" si="341"/>
        <v>22045.210954636088</v>
      </c>
      <c r="DS61" s="190">
        <f t="shared" si="342"/>
        <v>21824.758845089727</v>
      </c>
      <c r="DT61" s="190">
        <f t="shared" si="343"/>
        <v>21824.758845089727</v>
      </c>
      <c r="DU61" s="190">
        <f t="shared" si="344"/>
        <v>21824.758845089727</v>
      </c>
      <c r="DV61" s="190">
        <f t="shared" si="345"/>
        <v>21604.306735543363</v>
      </c>
      <c r="DW61" s="190">
        <f t="shared" si="346"/>
        <v>21604.306735543363</v>
      </c>
      <c r="DX61" s="190">
        <f t="shared" si="347"/>
        <v>21604.306735543363</v>
      </c>
      <c r="DY61" s="190">
        <f t="shared" si="348"/>
        <v>21383.854625997006</v>
      </c>
      <c r="DZ61" s="190">
        <f t="shared" si="349"/>
        <v>21383.854625997006</v>
      </c>
      <c r="EA61" s="190">
        <f t="shared" si="350"/>
        <v>11879.919236665004</v>
      </c>
      <c r="EB61" s="190">
        <f t="shared" si="365"/>
        <v>251070.45809446656</v>
      </c>
      <c r="EC61" s="191">
        <f t="shared" si="366"/>
        <v>0.51173977238088586</v>
      </c>
      <c r="ED61" s="70"/>
      <c r="EE61" s="68">
        <f t="shared" si="367"/>
        <v>6.7965000000000012E-2</v>
      </c>
      <c r="EF61" s="68">
        <f t="shared" si="368"/>
        <v>6.7965000000000012E-2</v>
      </c>
      <c r="EG61" s="68">
        <f t="shared" si="369"/>
        <v>6.7965000000000012E-2</v>
      </c>
      <c r="EH61" s="68">
        <f t="shared" si="370"/>
        <v>6.6930000000000003E-2</v>
      </c>
      <c r="EI61" s="68">
        <f t="shared" si="371"/>
        <v>6.6930000000000003E-2</v>
      </c>
      <c r="EJ61" s="68">
        <f t="shared" si="372"/>
        <v>6.6930000000000003E-2</v>
      </c>
      <c r="EK61" s="68">
        <f t="shared" si="373"/>
        <v>6.5895000000000009E-2</v>
      </c>
      <c r="EL61" s="68">
        <f t="shared" si="374"/>
        <v>6.5895000000000009E-2</v>
      </c>
      <c r="EM61" s="68">
        <f t="shared" si="375"/>
        <v>6.5895000000000009E-2</v>
      </c>
      <c r="EN61" s="68">
        <f t="shared" si="376"/>
        <v>6.3825000000000007E-2</v>
      </c>
      <c r="EO61" s="68">
        <f t="shared" si="377"/>
        <v>6.3825000000000007E-2</v>
      </c>
      <c r="EP61" s="68">
        <f t="shared" si="378"/>
        <v>6.3825000000000007E-2</v>
      </c>
      <c r="EQ61" s="68">
        <f t="shared" si="445"/>
        <v>0.79384500000000013</v>
      </c>
      <c r="ER61" s="67"/>
      <c r="ES61" s="68">
        <f t="shared" si="380"/>
        <v>3.4395428024999994E-2</v>
      </c>
      <c r="ET61" s="68">
        <f t="shared" si="381"/>
        <v>3.4395428024999994E-2</v>
      </c>
      <c r="EU61" s="68">
        <f t="shared" si="382"/>
        <v>3.4395428024999994E-2</v>
      </c>
      <c r="EV61" s="68">
        <f t="shared" si="383"/>
        <v>3.4051473744749997E-2</v>
      </c>
      <c r="EW61" s="68">
        <f t="shared" si="384"/>
        <v>3.4051473744749997E-2</v>
      </c>
      <c r="EX61" s="68">
        <f t="shared" si="385"/>
        <v>3.4051473744749997E-2</v>
      </c>
      <c r="EY61" s="68">
        <f t="shared" si="386"/>
        <v>3.3707519464499992E-2</v>
      </c>
      <c r="EZ61" s="68">
        <f t="shared" si="387"/>
        <v>3.3707519464499992E-2</v>
      </c>
      <c r="FA61" s="68">
        <f t="shared" si="388"/>
        <v>3.3707519464499992E-2</v>
      </c>
      <c r="FB61" s="68">
        <f t="shared" si="389"/>
        <v>3.3363565184249995E-2</v>
      </c>
      <c r="FC61" s="68">
        <f t="shared" si="390"/>
        <v>3.3363565184249995E-2</v>
      </c>
      <c r="FD61" s="68">
        <f t="shared" si="391"/>
        <v>3.3363565184249995E-2</v>
      </c>
      <c r="FE61" s="68">
        <f t="shared" si="446"/>
        <v>0.40655395925549992</v>
      </c>
      <c r="FF61" s="69">
        <f t="shared" si="447"/>
        <v>0.51213266979763028</v>
      </c>
      <c r="FG61" s="70"/>
      <c r="FH61" s="68">
        <f t="shared" si="394"/>
        <v>0</v>
      </c>
      <c r="FI61" s="68">
        <f t="shared" si="395"/>
        <v>0</v>
      </c>
      <c r="FJ61" s="68">
        <f t="shared" si="396"/>
        <v>0</v>
      </c>
      <c r="FK61" s="68">
        <f t="shared" si="397"/>
        <v>0</v>
      </c>
      <c r="FL61" s="68">
        <f t="shared" si="398"/>
        <v>0</v>
      </c>
      <c r="FM61" s="68">
        <f t="shared" si="399"/>
        <v>0</v>
      </c>
      <c r="FN61" s="68">
        <f t="shared" si="400"/>
        <v>0</v>
      </c>
      <c r="FO61" s="68">
        <f t="shared" si="401"/>
        <v>0</v>
      </c>
      <c r="FP61" s="68">
        <f t="shared" si="402"/>
        <v>0</v>
      </c>
      <c r="FQ61" s="68">
        <f t="shared" si="403"/>
        <v>0</v>
      </c>
      <c r="FR61" s="68">
        <f t="shared" si="404"/>
        <v>0</v>
      </c>
      <c r="FS61" s="68">
        <f t="shared" si="405"/>
        <v>0</v>
      </c>
      <c r="FT61" s="68">
        <f t="shared" si="448"/>
        <v>0</v>
      </c>
      <c r="FU61" s="67"/>
      <c r="FV61" s="68">
        <f t="shared" si="407"/>
        <v>0</v>
      </c>
      <c r="FW61" s="68">
        <f t="shared" si="408"/>
        <v>0</v>
      </c>
      <c r="FX61" s="68">
        <f t="shared" si="409"/>
        <v>0</v>
      </c>
      <c r="FY61" s="68">
        <f t="shared" si="410"/>
        <v>0</v>
      </c>
      <c r="FZ61" s="68">
        <f t="shared" si="411"/>
        <v>0</v>
      </c>
      <c r="GA61" s="68">
        <f t="shared" si="412"/>
        <v>0</v>
      </c>
      <c r="GB61" s="68">
        <f t="shared" si="413"/>
        <v>0</v>
      </c>
      <c r="GC61" s="68">
        <f t="shared" si="414"/>
        <v>0</v>
      </c>
      <c r="GD61" s="68">
        <f t="shared" si="415"/>
        <v>0</v>
      </c>
      <c r="GE61" s="68">
        <f t="shared" si="416"/>
        <v>0</v>
      </c>
      <c r="GF61" s="68">
        <f t="shared" si="417"/>
        <v>0</v>
      </c>
      <c r="GG61" s="68">
        <f t="shared" si="418"/>
        <v>0</v>
      </c>
      <c r="GH61" s="68">
        <f t="shared" si="449"/>
        <v>0</v>
      </c>
      <c r="GI61" s="69">
        <f t="shared" si="450"/>
        <v>0</v>
      </c>
      <c r="GJ61" s="67"/>
      <c r="GK61" s="184"/>
    </row>
    <row r="62" spans="1:193" s="71" customFormat="1" ht="12" hidden="1" customHeight="1" outlineLevel="1">
      <c r="A62" s="331">
        <v>57</v>
      </c>
      <c r="B62" s="454" t="s">
        <v>441</v>
      </c>
      <c r="C62" s="455" t="str">
        <f t="shared" ref="C62:C100" si="451">B62</f>
        <v>8DCPFM01487AP</v>
      </c>
      <c r="D62" s="456" t="s">
        <v>442</v>
      </c>
      <c r="E62" s="456" t="s">
        <v>696</v>
      </c>
      <c r="F62" s="178" t="s">
        <v>211</v>
      </c>
      <c r="G62" s="179" t="s">
        <v>8</v>
      </c>
      <c r="H62" s="179" t="s">
        <v>22</v>
      </c>
      <c r="I62" s="467" t="s">
        <v>122</v>
      </c>
      <c r="J62" s="408"/>
      <c r="K62" s="408"/>
      <c r="L62" s="408"/>
      <c r="M62" s="408"/>
      <c r="N62" s="408"/>
      <c r="O62" s="408"/>
      <c r="P62" s="408"/>
      <c r="Q62" s="408"/>
      <c r="R62" s="408"/>
      <c r="S62" s="437"/>
      <c r="T62" s="437"/>
      <c r="U62" s="437"/>
      <c r="V62" s="357">
        <f t="shared" ref="V62:V100" si="452">SUM(J62:U62)</f>
        <v>0</v>
      </c>
      <c r="W62" s="65">
        <v>1</v>
      </c>
      <c r="X62" s="65"/>
      <c r="Y62" s="332" t="s">
        <v>437</v>
      </c>
      <c r="Z62" s="332"/>
      <c r="AA62" s="332">
        <v>0.10929999999999999</v>
      </c>
      <c r="AB62" s="66">
        <v>4.8634947828E-2</v>
      </c>
      <c r="AC62" s="180">
        <f t="shared" si="324"/>
        <v>0.44496750071363222</v>
      </c>
      <c r="AD62" s="181">
        <f t="shared" si="423"/>
        <v>0.10766049999999999</v>
      </c>
      <c r="AE62" s="181">
        <f t="shared" si="423"/>
        <v>0.10766049999999999</v>
      </c>
      <c r="AF62" s="181">
        <f t="shared" si="423"/>
        <v>0.10766049999999999</v>
      </c>
      <c r="AG62" s="181">
        <f t="shared" si="424"/>
        <v>0.10602099999999999</v>
      </c>
      <c r="AH62" s="181">
        <f t="shared" si="424"/>
        <v>0.10602099999999999</v>
      </c>
      <c r="AI62" s="181">
        <f t="shared" si="424"/>
        <v>0.10602099999999999</v>
      </c>
      <c r="AJ62" s="181">
        <f t="shared" si="425"/>
        <v>0.10438149999999999</v>
      </c>
      <c r="AK62" s="181">
        <f t="shared" si="425"/>
        <v>0.10438149999999999</v>
      </c>
      <c r="AL62" s="181">
        <f t="shared" si="425"/>
        <v>0.10438149999999999</v>
      </c>
      <c r="AM62" s="181">
        <f t="shared" si="426"/>
        <v>0.1011025</v>
      </c>
      <c r="AN62" s="181">
        <f t="shared" si="426"/>
        <v>0.1011025</v>
      </c>
      <c r="AO62" s="181">
        <f t="shared" si="426"/>
        <v>0.1011025</v>
      </c>
      <c r="AP62" s="182"/>
      <c r="AQ62" s="480">
        <v>0.98499999999999999</v>
      </c>
      <c r="AR62" s="480">
        <v>0.97</v>
      </c>
      <c r="AS62" s="480">
        <v>0.95499999999999996</v>
      </c>
      <c r="AT62" s="480">
        <v>0.92500000000000004</v>
      </c>
      <c r="AU62" s="184"/>
      <c r="AV62" s="181">
        <f t="shared" si="325"/>
        <v>4.8634947828E-2</v>
      </c>
      <c r="AW62" s="181">
        <f t="shared" si="427"/>
        <v>4.8634947828E-2</v>
      </c>
      <c r="AX62" s="181">
        <f t="shared" si="427"/>
        <v>4.8634947828E-2</v>
      </c>
      <c r="AY62" s="181">
        <f t="shared" si="428"/>
        <v>4.8148598349719997E-2</v>
      </c>
      <c r="AZ62" s="181">
        <f t="shared" si="428"/>
        <v>4.8148598349719997E-2</v>
      </c>
      <c r="BA62" s="181">
        <f t="shared" si="428"/>
        <v>4.8148598349719997E-2</v>
      </c>
      <c r="BB62" s="181">
        <f t="shared" si="429"/>
        <v>4.7662248871440001E-2</v>
      </c>
      <c r="BC62" s="181">
        <f t="shared" si="429"/>
        <v>4.7662248871440001E-2</v>
      </c>
      <c r="BD62" s="181">
        <f t="shared" si="429"/>
        <v>4.7662248871440001E-2</v>
      </c>
      <c r="BE62" s="181">
        <f t="shared" si="430"/>
        <v>4.7175899393159998E-2</v>
      </c>
      <c r="BF62" s="181">
        <f t="shared" si="430"/>
        <v>4.7175899393159998E-2</v>
      </c>
      <c r="BG62" s="181">
        <f t="shared" si="430"/>
        <v>4.7175899393159998E-2</v>
      </c>
      <c r="BH62" s="183"/>
      <c r="BI62" s="185">
        <v>1</v>
      </c>
      <c r="BJ62" s="185">
        <v>0.99</v>
      </c>
      <c r="BK62" s="185">
        <v>0.98</v>
      </c>
      <c r="BL62" s="185">
        <v>0.97</v>
      </c>
      <c r="BM62" s="183"/>
      <c r="BN62" s="186">
        <f t="shared" si="326"/>
        <v>0</v>
      </c>
      <c r="BO62" s="187"/>
      <c r="BP62" s="187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4"/>
      <c r="CB62" s="189">
        <f t="shared" ref="CB62:CB100" si="453">$W62-BO62</f>
        <v>1</v>
      </c>
      <c r="CC62" s="189">
        <f t="shared" ref="CC62:CC100" si="454">$W62-BP62</f>
        <v>1</v>
      </c>
      <c r="CD62" s="189">
        <f t="shared" ref="CD62:CD100" si="455">$W62-BQ62</f>
        <v>1</v>
      </c>
      <c r="CE62" s="189">
        <f t="shared" ref="CE62:CE100" si="456">$W62-BR62</f>
        <v>1</v>
      </c>
      <c r="CF62" s="189">
        <f t="shared" ref="CF62:CF100" si="457">$W62-BS62</f>
        <v>1</v>
      </c>
      <c r="CG62" s="189">
        <f t="shared" ref="CG62:CG100" si="458">$W62-BT62</f>
        <v>1</v>
      </c>
      <c r="CH62" s="189">
        <f t="shared" ref="CH62:CH100" si="459">$W62-BU62</f>
        <v>1</v>
      </c>
      <c r="CI62" s="189">
        <f t="shared" ref="CI62:CI100" si="460">$W62-BV62</f>
        <v>1</v>
      </c>
      <c r="CJ62" s="189">
        <f t="shared" ref="CJ62:CJ100" si="461">$W62-BW62</f>
        <v>1</v>
      </c>
      <c r="CK62" s="189">
        <f t="shared" ref="CK62:CK100" si="462">$W62-BX62</f>
        <v>1</v>
      </c>
      <c r="CL62" s="189">
        <f t="shared" ref="CL62:CL100" si="463">$W62-BY62</f>
        <v>1</v>
      </c>
      <c r="CM62" s="189">
        <f t="shared" ref="CM62:CM100" si="464">$W62-BZ62</f>
        <v>1</v>
      </c>
      <c r="CN62" s="184"/>
      <c r="CO62" s="189"/>
      <c r="CP62" s="189"/>
      <c r="CQ62" s="189"/>
      <c r="CR62" s="189"/>
      <c r="CS62" s="189"/>
      <c r="CT62" s="189"/>
      <c r="CU62" s="189"/>
      <c r="CV62" s="189"/>
      <c r="CW62" s="189"/>
      <c r="CX62" s="189"/>
      <c r="CY62" s="189"/>
      <c r="CZ62" s="189"/>
      <c r="DA62" s="184"/>
      <c r="DB62" s="190">
        <f t="shared" si="327"/>
        <v>0</v>
      </c>
      <c r="DC62" s="190">
        <f t="shared" si="328"/>
        <v>0</v>
      </c>
      <c r="DD62" s="190">
        <f t="shared" si="329"/>
        <v>0</v>
      </c>
      <c r="DE62" s="190">
        <f t="shared" si="330"/>
        <v>0</v>
      </c>
      <c r="DF62" s="190">
        <f t="shared" si="331"/>
        <v>0</v>
      </c>
      <c r="DG62" s="190">
        <f t="shared" si="332"/>
        <v>0</v>
      </c>
      <c r="DH62" s="190">
        <f t="shared" si="333"/>
        <v>0</v>
      </c>
      <c r="DI62" s="190">
        <f t="shared" si="334"/>
        <v>0</v>
      </c>
      <c r="DJ62" s="190">
        <f t="shared" si="335"/>
        <v>0</v>
      </c>
      <c r="DK62" s="190">
        <f t="shared" si="336"/>
        <v>0</v>
      </c>
      <c r="DL62" s="190">
        <f t="shared" si="337"/>
        <v>0</v>
      </c>
      <c r="DM62" s="190">
        <f t="shared" si="338"/>
        <v>0</v>
      </c>
      <c r="DN62" s="190">
        <f t="shared" ref="DN62:DN81" si="465">SUM(DB62:DM62)</f>
        <v>0</v>
      </c>
      <c r="DO62" s="184" t="s">
        <v>579</v>
      </c>
      <c r="DP62" s="190">
        <f t="shared" si="339"/>
        <v>0</v>
      </c>
      <c r="DQ62" s="190">
        <f t="shared" si="340"/>
        <v>0</v>
      </c>
      <c r="DR62" s="190">
        <f t="shared" si="341"/>
        <v>0</v>
      </c>
      <c r="DS62" s="190">
        <f t="shared" si="342"/>
        <v>0</v>
      </c>
      <c r="DT62" s="190">
        <f t="shared" si="343"/>
        <v>0</v>
      </c>
      <c r="DU62" s="190">
        <f t="shared" si="344"/>
        <v>0</v>
      </c>
      <c r="DV62" s="190">
        <f t="shared" si="345"/>
        <v>0</v>
      </c>
      <c r="DW62" s="190">
        <f t="shared" si="346"/>
        <v>0</v>
      </c>
      <c r="DX62" s="190">
        <f t="shared" si="347"/>
        <v>0</v>
      </c>
      <c r="DY62" s="190">
        <f t="shared" si="348"/>
        <v>0</v>
      </c>
      <c r="DZ62" s="190">
        <f t="shared" si="349"/>
        <v>0</v>
      </c>
      <c r="EA62" s="190">
        <f t="shared" si="350"/>
        <v>0</v>
      </c>
      <c r="EB62" s="190">
        <f t="shared" ref="EB62:EB81" si="466">SUM(DP62:EA62)</f>
        <v>0</v>
      </c>
      <c r="EC62" s="191">
        <f t="shared" ref="EC62:EC81" si="467">IFERROR(EB62/DN62,0)</f>
        <v>0</v>
      </c>
      <c r="ED62" s="70"/>
      <c r="EE62" s="68">
        <f t="shared" ref="EE62:EE81" si="468">AD62*CB62</f>
        <v>0.10766049999999999</v>
      </c>
      <c r="EF62" s="68">
        <f t="shared" ref="EF62:EF81" si="469">AE62*CC62</f>
        <v>0.10766049999999999</v>
      </c>
      <c r="EG62" s="68">
        <f t="shared" ref="EG62:EG81" si="470">AF62*CD62</f>
        <v>0.10766049999999999</v>
      </c>
      <c r="EH62" s="68">
        <f t="shared" ref="EH62:EH81" si="471">AG62*CE62</f>
        <v>0.10602099999999999</v>
      </c>
      <c r="EI62" s="68">
        <f t="shared" ref="EI62:EI81" si="472">AH62*CF62</f>
        <v>0.10602099999999999</v>
      </c>
      <c r="EJ62" s="68">
        <f t="shared" ref="EJ62:EJ81" si="473">AI62*CG62</f>
        <v>0.10602099999999999</v>
      </c>
      <c r="EK62" s="68">
        <f t="shared" ref="EK62:EK81" si="474">AJ62*CH62</f>
        <v>0.10438149999999999</v>
      </c>
      <c r="EL62" s="68">
        <f t="shared" ref="EL62:EL81" si="475">AK62*CI62</f>
        <v>0.10438149999999999</v>
      </c>
      <c r="EM62" s="68">
        <f t="shared" ref="EM62:EM81" si="476">AL62*CJ62</f>
        <v>0.10438149999999999</v>
      </c>
      <c r="EN62" s="68">
        <f t="shared" ref="EN62:EN81" si="477">AM62*CK62</f>
        <v>0.1011025</v>
      </c>
      <c r="EO62" s="68">
        <f t="shared" ref="EO62:EO81" si="478">AN62*CL62</f>
        <v>0.1011025</v>
      </c>
      <c r="EP62" s="68">
        <f t="shared" ref="EP62:EP81" si="479">AO62*CM62</f>
        <v>0.1011025</v>
      </c>
      <c r="EQ62" s="68">
        <f t="shared" si="445"/>
        <v>1.2574965000000002</v>
      </c>
      <c r="ER62" s="67"/>
      <c r="ES62" s="68">
        <f t="shared" ref="ES62:ES81" si="480">AV62*CB62</f>
        <v>4.8634947828E-2</v>
      </c>
      <c r="ET62" s="68">
        <f t="shared" ref="ET62:ET81" si="481">AW62*CC62</f>
        <v>4.8634947828E-2</v>
      </c>
      <c r="EU62" s="68">
        <f t="shared" ref="EU62:EU81" si="482">AX62*CD62</f>
        <v>4.8634947828E-2</v>
      </c>
      <c r="EV62" s="68">
        <f t="shared" ref="EV62:EV81" si="483">AY62*CE62</f>
        <v>4.8148598349719997E-2</v>
      </c>
      <c r="EW62" s="68">
        <f t="shared" ref="EW62:EW81" si="484">AZ62*CF62</f>
        <v>4.8148598349719997E-2</v>
      </c>
      <c r="EX62" s="68">
        <f t="shared" ref="EX62:EX81" si="485">BA62*CG62</f>
        <v>4.8148598349719997E-2</v>
      </c>
      <c r="EY62" s="68">
        <f t="shared" ref="EY62:EY81" si="486">BB62*CH62</f>
        <v>4.7662248871440001E-2</v>
      </c>
      <c r="EZ62" s="68">
        <f t="shared" ref="EZ62:EZ81" si="487">BC62*CI62</f>
        <v>4.7662248871440001E-2</v>
      </c>
      <c r="FA62" s="68">
        <f t="shared" ref="FA62:FA81" si="488">BD62*CJ62</f>
        <v>4.7662248871440001E-2</v>
      </c>
      <c r="FB62" s="68">
        <f t="shared" ref="FB62:FB81" si="489">BE62*CK62</f>
        <v>4.7175899393159998E-2</v>
      </c>
      <c r="FC62" s="68">
        <f t="shared" ref="FC62:FC81" si="490">BF62*CL62</f>
        <v>4.7175899393159998E-2</v>
      </c>
      <c r="FD62" s="68">
        <f t="shared" ref="FD62:FD81" si="491">BG62*CM62</f>
        <v>4.7175899393159998E-2</v>
      </c>
      <c r="FE62" s="68">
        <f t="shared" si="446"/>
        <v>0.57486508332696007</v>
      </c>
      <c r="FF62" s="69">
        <f t="shared" si="447"/>
        <v>0.45715044401869903</v>
      </c>
      <c r="FG62" s="70"/>
      <c r="FH62" s="68">
        <f t="shared" ref="FH62:FH81" si="492">AD62*CO62</f>
        <v>0</v>
      </c>
      <c r="FI62" s="68">
        <f t="shared" ref="FI62:FI81" si="493">AE62*CP62</f>
        <v>0</v>
      </c>
      <c r="FJ62" s="68">
        <f t="shared" ref="FJ62:FJ81" si="494">AF62*CQ62</f>
        <v>0</v>
      </c>
      <c r="FK62" s="68">
        <f t="shared" ref="FK62:FK81" si="495">AG62*CR62</f>
        <v>0</v>
      </c>
      <c r="FL62" s="68">
        <f t="shared" ref="FL62:FL81" si="496">AH62*CS62</f>
        <v>0</v>
      </c>
      <c r="FM62" s="68">
        <f t="shared" ref="FM62:FM81" si="497">AI62*CT62</f>
        <v>0</v>
      </c>
      <c r="FN62" s="68">
        <f t="shared" ref="FN62:FN81" si="498">AJ62*CU62</f>
        <v>0</v>
      </c>
      <c r="FO62" s="68">
        <f t="shared" ref="FO62:FO81" si="499">AK62*CV62</f>
        <v>0</v>
      </c>
      <c r="FP62" s="68">
        <f t="shared" ref="FP62:FP81" si="500">AL62*CW62</f>
        <v>0</v>
      </c>
      <c r="FQ62" s="68">
        <f t="shared" ref="FQ62:FQ81" si="501">AM62*CX62</f>
        <v>0</v>
      </c>
      <c r="FR62" s="68">
        <f t="shared" ref="FR62:FR81" si="502">AN62*CY62</f>
        <v>0</v>
      </c>
      <c r="FS62" s="68">
        <f t="shared" ref="FS62:FS81" si="503">AO62*CZ62</f>
        <v>0</v>
      </c>
      <c r="FT62" s="68">
        <f t="shared" si="448"/>
        <v>0</v>
      </c>
      <c r="FU62" s="67"/>
      <c r="FV62" s="68">
        <f t="shared" ref="FV62:FV81" si="504">AV62*CO62</f>
        <v>0</v>
      </c>
      <c r="FW62" s="68">
        <f t="shared" ref="FW62:FW81" si="505">AW62*CP62</f>
        <v>0</v>
      </c>
      <c r="FX62" s="68">
        <f t="shared" ref="FX62:FX81" si="506">AX62*CQ62</f>
        <v>0</v>
      </c>
      <c r="FY62" s="68">
        <f t="shared" ref="FY62:FY81" si="507">AY62*CR62</f>
        <v>0</v>
      </c>
      <c r="FZ62" s="68">
        <f t="shared" ref="FZ62:FZ81" si="508">AZ62*CS62</f>
        <v>0</v>
      </c>
      <c r="GA62" s="68">
        <f t="shared" ref="GA62:GA81" si="509">BA62*CT62</f>
        <v>0</v>
      </c>
      <c r="GB62" s="68">
        <f t="shared" ref="GB62:GB81" si="510">BB62*CU62</f>
        <v>0</v>
      </c>
      <c r="GC62" s="68">
        <f t="shared" ref="GC62:GC81" si="511">BC62*CV62</f>
        <v>0</v>
      </c>
      <c r="GD62" s="68">
        <f t="shared" ref="GD62:GD81" si="512">BD62*CW62</f>
        <v>0</v>
      </c>
      <c r="GE62" s="68">
        <f t="shared" ref="GE62:GE81" si="513">BE62*CX62</f>
        <v>0</v>
      </c>
      <c r="GF62" s="68">
        <f t="shared" ref="GF62:GF81" si="514">BF62*CY62</f>
        <v>0</v>
      </c>
      <c r="GG62" s="68">
        <f t="shared" ref="GG62:GG81" si="515">BG62*CZ62</f>
        <v>0</v>
      </c>
      <c r="GH62" s="68">
        <f t="shared" si="449"/>
        <v>0</v>
      </c>
      <c r="GI62" s="69">
        <f t="shared" si="450"/>
        <v>0</v>
      </c>
      <c r="GJ62" s="67"/>
      <c r="GK62" s="184"/>
    </row>
    <row r="63" spans="1:193" s="71" customFormat="1" ht="12" hidden="1" customHeight="1" outlineLevel="1">
      <c r="A63" s="331">
        <v>58</v>
      </c>
      <c r="B63" s="454" t="s">
        <v>489</v>
      </c>
      <c r="C63" s="455" t="s">
        <v>489</v>
      </c>
      <c r="D63" s="456" t="s">
        <v>490</v>
      </c>
      <c r="E63" s="456" t="s">
        <v>696</v>
      </c>
      <c r="F63" s="178" t="s">
        <v>211</v>
      </c>
      <c r="G63" s="179" t="s">
        <v>8</v>
      </c>
      <c r="H63" s="179" t="s">
        <v>22</v>
      </c>
      <c r="I63" s="467" t="s">
        <v>122</v>
      </c>
      <c r="J63" s="408"/>
      <c r="K63" s="408"/>
      <c r="L63" s="408"/>
      <c r="M63" s="408"/>
      <c r="N63" s="408"/>
      <c r="O63" s="408"/>
      <c r="P63" s="408"/>
      <c r="Q63" s="408"/>
      <c r="R63" s="408"/>
      <c r="S63" s="437"/>
      <c r="T63" s="437"/>
      <c r="U63" s="437"/>
      <c r="V63" s="357">
        <f t="shared" si="452"/>
        <v>0</v>
      </c>
      <c r="W63" s="65">
        <v>1</v>
      </c>
      <c r="X63" s="65"/>
      <c r="Y63" s="332" t="s">
        <v>437</v>
      </c>
      <c r="Z63" s="332"/>
      <c r="AA63" s="332">
        <v>8.8200000000000001E-2</v>
      </c>
      <c r="AB63" s="66">
        <f>AA63*0.6</f>
        <v>5.2920000000000002E-2</v>
      </c>
      <c r="AC63" s="180">
        <f t="shared" si="324"/>
        <v>0.6</v>
      </c>
      <c r="AD63" s="181">
        <f t="shared" si="423"/>
        <v>8.6876999999999996E-2</v>
      </c>
      <c r="AE63" s="181">
        <f t="shared" si="423"/>
        <v>8.6876999999999996E-2</v>
      </c>
      <c r="AF63" s="181">
        <f t="shared" si="423"/>
        <v>8.6876999999999996E-2</v>
      </c>
      <c r="AG63" s="181">
        <f t="shared" si="424"/>
        <v>8.5554000000000005E-2</v>
      </c>
      <c r="AH63" s="181">
        <f t="shared" si="424"/>
        <v>8.5554000000000005E-2</v>
      </c>
      <c r="AI63" s="181">
        <f t="shared" si="424"/>
        <v>8.5554000000000005E-2</v>
      </c>
      <c r="AJ63" s="181">
        <f t="shared" si="425"/>
        <v>8.4231E-2</v>
      </c>
      <c r="AK63" s="181">
        <f t="shared" si="425"/>
        <v>8.4231E-2</v>
      </c>
      <c r="AL63" s="181">
        <f t="shared" si="425"/>
        <v>8.4231E-2</v>
      </c>
      <c r="AM63" s="181">
        <f t="shared" si="426"/>
        <v>8.1585000000000005E-2</v>
      </c>
      <c r="AN63" s="181">
        <f t="shared" si="426"/>
        <v>8.1585000000000005E-2</v>
      </c>
      <c r="AO63" s="181">
        <f t="shared" si="426"/>
        <v>8.1585000000000005E-2</v>
      </c>
      <c r="AP63" s="182"/>
      <c r="AQ63" s="480">
        <v>0.98499999999999999</v>
      </c>
      <c r="AR63" s="480">
        <v>0.97</v>
      </c>
      <c r="AS63" s="480">
        <v>0.95499999999999996</v>
      </c>
      <c r="AT63" s="480">
        <v>0.92500000000000004</v>
      </c>
      <c r="AU63" s="184"/>
      <c r="AV63" s="181">
        <f t="shared" si="325"/>
        <v>5.2920000000000002E-2</v>
      </c>
      <c r="AW63" s="181">
        <f t="shared" si="427"/>
        <v>5.2920000000000002E-2</v>
      </c>
      <c r="AX63" s="181">
        <f t="shared" si="427"/>
        <v>5.2920000000000002E-2</v>
      </c>
      <c r="AY63" s="181">
        <f t="shared" si="428"/>
        <v>5.2390800000000001E-2</v>
      </c>
      <c r="AZ63" s="181">
        <f t="shared" si="428"/>
        <v>5.2390800000000001E-2</v>
      </c>
      <c r="BA63" s="181">
        <f t="shared" si="428"/>
        <v>5.2390800000000001E-2</v>
      </c>
      <c r="BB63" s="181">
        <f t="shared" si="429"/>
        <v>5.1861600000000001E-2</v>
      </c>
      <c r="BC63" s="181">
        <f t="shared" si="429"/>
        <v>5.1861600000000001E-2</v>
      </c>
      <c r="BD63" s="181">
        <f t="shared" si="429"/>
        <v>5.1861600000000001E-2</v>
      </c>
      <c r="BE63" s="181">
        <f t="shared" si="430"/>
        <v>5.13324E-2</v>
      </c>
      <c r="BF63" s="181">
        <f t="shared" si="430"/>
        <v>5.13324E-2</v>
      </c>
      <c r="BG63" s="181">
        <f t="shared" si="430"/>
        <v>5.13324E-2</v>
      </c>
      <c r="BH63" s="183"/>
      <c r="BI63" s="185">
        <v>1</v>
      </c>
      <c r="BJ63" s="185">
        <v>0.99</v>
      </c>
      <c r="BK63" s="185">
        <v>0.98</v>
      </c>
      <c r="BL63" s="185">
        <v>0.97</v>
      </c>
      <c r="BM63" s="183"/>
      <c r="BN63" s="186">
        <f t="shared" si="326"/>
        <v>0</v>
      </c>
      <c r="BO63" s="187"/>
      <c r="BP63" s="187"/>
      <c r="BQ63" s="188"/>
      <c r="BR63" s="188"/>
      <c r="BS63" s="188"/>
      <c r="BT63" s="188"/>
      <c r="BU63" s="188"/>
      <c r="BV63" s="188"/>
      <c r="BW63" s="188"/>
      <c r="BX63" s="188"/>
      <c r="BY63" s="188"/>
      <c r="BZ63" s="188"/>
      <c r="CA63" s="184"/>
      <c r="CB63" s="189">
        <f t="shared" si="453"/>
        <v>1</v>
      </c>
      <c r="CC63" s="189">
        <f t="shared" si="454"/>
        <v>1</v>
      </c>
      <c r="CD63" s="189">
        <f t="shared" si="455"/>
        <v>1</v>
      </c>
      <c r="CE63" s="189">
        <f t="shared" si="456"/>
        <v>1</v>
      </c>
      <c r="CF63" s="189">
        <f t="shared" si="457"/>
        <v>1</v>
      </c>
      <c r="CG63" s="189">
        <f t="shared" si="458"/>
        <v>1</v>
      </c>
      <c r="CH63" s="189">
        <f t="shared" si="459"/>
        <v>1</v>
      </c>
      <c r="CI63" s="189">
        <f t="shared" si="460"/>
        <v>1</v>
      </c>
      <c r="CJ63" s="189">
        <f t="shared" si="461"/>
        <v>1</v>
      </c>
      <c r="CK63" s="189">
        <f t="shared" si="462"/>
        <v>1</v>
      </c>
      <c r="CL63" s="189">
        <f t="shared" si="463"/>
        <v>1</v>
      </c>
      <c r="CM63" s="189">
        <f t="shared" si="464"/>
        <v>1</v>
      </c>
      <c r="CN63" s="184"/>
      <c r="CO63" s="189"/>
      <c r="CP63" s="189"/>
      <c r="CQ63" s="189"/>
      <c r="CR63" s="189"/>
      <c r="CS63" s="189"/>
      <c r="CT63" s="189"/>
      <c r="CU63" s="189"/>
      <c r="CV63" s="189"/>
      <c r="CW63" s="189"/>
      <c r="CX63" s="189"/>
      <c r="CY63" s="189"/>
      <c r="CZ63" s="189"/>
      <c r="DA63" s="184"/>
      <c r="DB63" s="190">
        <f t="shared" si="327"/>
        <v>0</v>
      </c>
      <c r="DC63" s="190">
        <f t="shared" si="328"/>
        <v>0</v>
      </c>
      <c r="DD63" s="190">
        <f t="shared" si="329"/>
        <v>0</v>
      </c>
      <c r="DE63" s="190">
        <f t="shared" si="330"/>
        <v>0</v>
      </c>
      <c r="DF63" s="190">
        <f t="shared" si="331"/>
        <v>0</v>
      </c>
      <c r="DG63" s="190">
        <f t="shared" si="332"/>
        <v>0</v>
      </c>
      <c r="DH63" s="190">
        <f t="shared" si="333"/>
        <v>0</v>
      </c>
      <c r="DI63" s="190">
        <f t="shared" si="334"/>
        <v>0</v>
      </c>
      <c r="DJ63" s="190">
        <f t="shared" si="335"/>
        <v>0</v>
      </c>
      <c r="DK63" s="190">
        <f t="shared" si="336"/>
        <v>0</v>
      </c>
      <c r="DL63" s="190">
        <f t="shared" si="337"/>
        <v>0</v>
      </c>
      <c r="DM63" s="190">
        <f t="shared" si="338"/>
        <v>0</v>
      </c>
      <c r="DN63" s="190">
        <f t="shared" si="465"/>
        <v>0</v>
      </c>
      <c r="DO63" s="184" t="s">
        <v>579</v>
      </c>
      <c r="DP63" s="190">
        <f t="shared" si="339"/>
        <v>0</v>
      </c>
      <c r="DQ63" s="190">
        <f t="shared" si="340"/>
        <v>0</v>
      </c>
      <c r="DR63" s="190">
        <f t="shared" si="341"/>
        <v>0</v>
      </c>
      <c r="DS63" s="190">
        <f t="shared" si="342"/>
        <v>0</v>
      </c>
      <c r="DT63" s="190">
        <f t="shared" si="343"/>
        <v>0</v>
      </c>
      <c r="DU63" s="190">
        <f t="shared" si="344"/>
        <v>0</v>
      </c>
      <c r="DV63" s="190">
        <f t="shared" si="345"/>
        <v>0</v>
      </c>
      <c r="DW63" s="190">
        <f t="shared" si="346"/>
        <v>0</v>
      </c>
      <c r="DX63" s="190">
        <f t="shared" si="347"/>
        <v>0</v>
      </c>
      <c r="DY63" s="190">
        <f t="shared" si="348"/>
        <v>0</v>
      </c>
      <c r="DZ63" s="190">
        <f t="shared" si="349"/>
        <v>0</v>
      </c>
      <c r="EA63" s="190">
        <f t="shared" si="350"/>
        <v>0</v>
      </c>
      <c r="EB63" s="190">
        <f t="shared" si="466"/>
        <v>0</v>
      </c>
      <c r="EC63" s="191">
        <f t="shared" si="467"/>
        <v>0</v>
      </c>
      <c r="ED63" s="70"/>
      <c r="EE63" s="68">
        <f t="shared" si="468"/>
        <v>8.6876999999999996E-2</v>
      </c>
      <c r="EF63" s="68">
        <f t="shared" si="469"/>
        <v>8.6876999999999996E-2</v>
      </c>
      <c r="EG63" s="68">
        <f t="shared" si="470"/>
        <v>8.6876999999999996E-2</v>
      </c>
      <c r="EH63" s="68">
        <f t="shared" si="471"/>
        <v>8.5554000000000005E-2</v>
      </c>
      <c r="EI63" s="68">
        <f t="shared" si="472"/>
        <v>8.5554000000000005E-2</v>
      </c>
      <c r="EJ63" s="68">
        <f t="shared" si="473"/>
        <v>8.5554000000000005E-2</v>
      </c>
      <c r="EK63" s="68">
        <f t="shared" si="474"/>
        <v>8.4231E-2</v>
      </c>
      <c r="EL63" s="68">
        <f t="shared" si="475"/>
        <v>8.4231E-2</v>
      </c>
      <c r="EM63" s="68">
        <f t="shared" si="476"/>
        <v>8.4231E-2</v>
      </c>
      <c r="EN63" s="68">
        <f t="shared" si="477"/>
        <v>8.1585000000000005E-2</v>
      </c>
      <c r="EO63" s="68">
        <f t="shared" si="478"/>
        <v>8.1585000000000005E-2</v>
      </c>
      <c r="EP63" s="68">
        <f t="shared" si="479"/>
        <v>8.1585000000000005E-2</v>
      </c>
      <c r="EQ63" s="68">
        <f t="shared" si="445"/>
        <v>1.0147409999999999</v>
      </c>
      <c r="ER63" s="67"/>
      <c r="ES63" s="68">
        <f t="shared" si="480"/>
        <v>5.2920000000000002E-2</v>
      </c>
      <c r="ET63" s="68">
        <f t="shared" si="481"/>
        <v>5.2920000000000002E-2</v>
      </c>
      <c r="EU63" s="68">
        <f t="shared" si="482"/>
        <v>5.2920000000000002E-2</v>
      </c>
      <c r="EV63" s="68">
        <f t="shared" si="483"/>
        <v>5.2390800000000001E-2</v>
      </c>
      <c r="EW63" s="68">
        <f t="shared" si="484"/>
        <v>5.2390800000000001E-2</v>
      </c>
      <c r="EX63" s="68">
        <f t="shared" si="485"/>
        <v>5.2390800000000001E-2</v>
      </c>
      <c r="EY63" s="68">
        <f t="shared" si="486"/>
        <v>5.1861600000000001E-2</v>
      </c>
      <c r="EZ63" s="68">
        <f t="shared" si="487"/>
        <v>5.1861600000000001E-2</v>
      </c>
      <c r="FA63" s="68">
        <f t="shared" si="488"/>
        <v>5.1861600000000001E-2</v>
      </c>
      <c r="FB63" s="68">
        <f t="shared" si="489"/>
        <v>5.13324E-2</v>
      </c>
      <c r="FC63" s="68">
        <f t="shared" si="490"/>
        <v>5.13324E-2</v>
      </c>
      <c r="FD63" s="68">
        <f t="shared" si="491"/>
        <v>5.13324E-2</v>
      </c>
      <c r="FE63" s="68">
        <f t="shared" si="446"/>
        <v>0.62551439999999991</v>
      </c>
      <c r="FF63" s="69">
        <f t="shared" si="447"/>
        <v>0.61642764015645368</v>
      </c>
      <c r="FG63" s="70"/>
      <c r="FH63" s="68">
        <f t="shared" si="492"/>
        <v>0</v>
      </c>
      <c r="FI63" s="68">
        <f t="shared" si="493"/>
        <v>0</v>
      </c>
      <c r="FJ63" s="68">
        <f t="shared" si="494"/>
        <v>0</v>
      </c>
      <c r="FK63" s="68">
        <f t="shared" si="495"/>
        <v>0</v>
      </c>
      <c r="FL63" s="68">
        <f t="shared" si="496"/>
        <v>0</v>
      </c>
      <c r="FM63" s="68">
        <f t="shared" si="497"/>
        <v>0</v>
      </c>
      <c r="FN63" s="68">
        <f t="shared" si="498"/>
        <v>0</v>
      </c>
      <c r="FO63" s="68">
        <f t="shared" si="499"/>
        <v>0</v>
      </c>
      <c r="FP63" s="68">
        <f t="shared" si="500"/>
        <v>0</v>
      </c>
      <c r="FQ63" s="68">
        <f t="shared" si="501"/>
        <v>0</v>
      </c>
      <c r="FR63" s="68">
        <f t="shared" si="502"/>
        <v>0</v>
      </c>
      <c r="FS63" s="68">
        <f t="shared" si="503"/>
        <v>0</v>
      </c>
      <c r="FT63" s="68">
        <f t="shared" si="448"/>
        <v>0</v>
      </c>
      <c r="FU63" s="67"/>
      <c r="FV63" s="68">
        <f t="shared" si="504"/>
        <v>0</v>
      </c>
      <c r="FW63" s="68">
        <f t="shared" si="505"/>
        <v>0</v>
      </c>
      <c r="FX63" s="68">
        <f t="shared" si="506"/>
        <v>0</v>
      </c>
      <c r="FY63" s="68">
        <f t="shared" si="507"/>
        <v>0</v>
      </c>
      <c r="FZ63" s="68">
        <f t="shared" si="508"/>
        <v>0</v>
      </c>
      <c r="GA63" s="68">
        <f t="shared" si="509"/>
        <v>0</v>
      </c>
      <c r="GB63" s="68">
        <f t="shared" si="510"/>
        <v>0</v>
      </c>
      <c r="GC63" s="68">
        <f t="shared" si="511"/>
        <v>0</v>
      </c>
      <c r="GD63" s="68">
        <f t="shared" si="512"/>
        <v>0</v>
      </c>
      <c r="GE63" s="68">
        <f t="shared" si="513"/>
        <v>0</v>
      </c>
      <c r="GF63" s="68">
        <f t="shared" si="514"/>
        <v>0</v>
      </c>
      <c r="GG63" s="68">
        <f t="shared" si="515"/>
        <v>0</v>
      </c>
      <c r="GH63" s="68">
        <f t="shared" si="449"/>
        <v>0</v>
      </c>
      <c r="GI63" s="69">
        <f t="shared" si="450"/>
        <v>0</v>
      </c>
      <c r="GJ63" s="67"/>
      <c r="GK63" s="184"/>
    </row>
    <row r="64" spans="1:193" s="71" customFormat="1" ht="12" hidden="1" customHeight="1" outlineLevel="1">
      <c r="A64" s="331">
        <v>59</v>
      </c>
      <c r="B64" s="454" t="s">
        <v>269</v>
      </c>
      <c r="C64" s="455" t="str">
        <f t="shared" si="451"/>
        <v>8DCPFM01363AP</v>
      </c>
      <c r="D64" s="456" t="s">
        <v>275</v>
      </c>
      <c r="E64" s="456" t="s">
        <v>696</v>
      </c>
      <c r="F64" s="178" t="s">
        <v>220</v>
      </c>
      <c r="G64" s="179" t="s">
        <v>8</v>
      </c>
      <c r="H64" s="179" t="s">
        <v>22</v>
      </c>
      <c r="I64" s="467" t="s">
        <v>122</v>
      </c>
      <c r="J64" s="408">
        <v>4500000</v>
      </c>
      <c r="K64" s="408">
        <v>4500000</v>
      </c>
      <c r="L64" s="408">
        <v>4500000</v>
      </c>
      <c r="M64" s="408">
        <v>4500000</v>
      </c>
      <c r="N64" s="408">
        <v>4500000</v>
      </c>
      <c r="O64" s="408">
        <v>4500000</v>
      </c>
      <c r="P64" s="408">
        <v>4500000</v>
      </c>
      <c r="Q64" s="408">
        <v>4500000</v>
      </c>
      <c r="R64" s="408">
        <v>4500000</v>
      </c>
      <c r="S64" s="437">
        <v>4500000</v>
      </c>
      <c r="T64" s="437">
        <v>4500000</v>
      </c>
      <c r="U64" s="437">
        <v>2500000</v>
      </c>
      <c r="V64" s="357">
        <f t="shared" si="452"/>
        <v>52000000</v>
      </c>
      <c r="W64" s="65">
        <v>1</v>
      </c>
      <c r="X64" s="65"/>
      <c r="Y64" s="332" t="s">
        <v>437</v>
      </c>
      <c r="Z64" s="332"/>
      <c r="AA64" s="332">
        <v>4.02E-2</v>
      </c>
      <c r="AB64" s="66">
        <v>9.901093666499999E-3</v>
      </c>
      <c r="AC64" s="180">
        <f t="shared" si="324"/>
        <v>0.24629586235074624</v>
      </c>
      <c r="AD64" s="181">
        <f t="shared" si="423"/>
        <v>3.9597E-2</v>
      </c>
      <c r="AE64" s="181">
        <f t="shared" si="423"/>
        <v>3.9597E-2</v>
      </c>
      <c r="AF64" s="181">
        <f t="shared" si="423"/>
        <v>3.9597E-2</v>
      </c>
      <c r="AG64" s="181">
        <f t="shared" si="424"/>
        <v>3.8994000000000001E-2</v>
      </c>
      <c r="AH64" s="181">
        <f t="shared" si="424"/>
        <v>3.8994000000000001E-2</v>
      </c>
      <c r="AI64" s="181">
        <f t="shared" si="424"/>
        <v>3.8994000000000001E-2</v>
      </c>
      <c r="AJ64" s="181">
        <f t="shared" si="425"/>
        <v>3.8390999999999995E-2</v>
      </c>
      <c r="AK64" s="181">
        <f t="shared" si="425"/>
        <v>3.8390999999999995E-2</v>
      </c>
      <c r="AL64" s="181">
        <f t="shared" si="425"/>
        <v>3.8390999999999995E-2</v>
      </c>
      <c r="AM64" s="181">
        <f t="shared" si="426"/>
        <v>3.7185000000000003E-2</v>
      </c>
      <c r="AN64" s="181">
        <f t="shared" si="426"/>
        <v>3.7185000000000003E-2</v>
      </c>
      <c r="AO64" s="181">
        <f t="shared" si="426"/>
        <v>3.7185000000000003E-2</v>
      </c>
      <c r="AP64" s="182"/>
      <c r="AQ64" s="480">
        <v>0.98499999999999999</v>
      </c>
      <c r="AR64" s="480">
        <v>0.97</v>
      </c>
      <c r="AS64" s="480">
        <v>0.95499999999999996</v>
      </c>
      <c r="AT64" s="480">
        <v>0.92500000000000004</v>
      </c>
      <c r="AU64" s="184"/>
      <c r="AV64" s="181">
        <f t="shared" si="325"/>
        <v>9.901093666499999E-3</v>
      </c>
      <c r="AW64" s="181">
        <f t="shared" si="427"/>
        <v>9.901093666499999E-3</v>
      </c>
      <c r="AX64" s="181">
        <f t="shared" si="427"/>
        <v>9.901093666499999E-3</v>
      </c>
      <c r="AY64" s="181">
        <f t="shared" si="428"/>
        <v>9.8020827298349981E-3</v>
      </c>
      <c r="AZ64" s="181">
        <f t="shared" si="428"/>
        <v>9.8020827298349981E-3</v>
      </c>
      <c r="BA64" s="181">
        <f t="shared" si="428"/>
        <v>9.8020827298349981E-3</v>
      </c>
      <c r="BB64" s="181">
        <f t="shared" si="429"/>
        <v>9.703071793169999E-3</v>
      </c>
      <c r="BC64" s="181">
        <f t="shared" si="429"/>
        <v>9.703071793169999E-3</v>
      </c>
      <c r="BD64" s="181">
        <f t="shared" si="429"/>
        <v>9.703071793169999E-3</v>
      </c>
      <c r="BE64" s="181">
        <f t="shared" si="430"/>
        <v>9.6040608565049982E-3</v>
      </c>
      <c r="BF64" s="181">
        <f t="shared" si="430"/>
        <v>9.6040608565049982E-3</v>
      </c>
      <c r="BG64" s="181">
        <f t="shared" si="430"/>
        <v>9.6040608565049982E-3</v>
      </c>
      <c r="BH64" s="183"/>
      <c r="BI64" s="185">
        <v>1</v>
      </c>
      <c r="BJ64" s="185">
        <v>0.99</v>
      </c>
      <c r="BK64" s="185">
        <v>0.98</v>
      </c>
      <c r="BL64" s="185">
        <v>0.97</v>
      </c>
      <c r="BM64" s="183"/>
      <c r="BN64" s="186">
        <f t="shared" si="326"/>
        <v>0</v>
      </c>
      <c r="BO64" s="187"/>
      <c r="BP64" s="187"/>
      <c r="BQ64" s="188"/>
      <c r="BR64" s="188"/>
      <c r="BS64" s="188"/>
      <c r="BT64" s="188"/>
      <c r="BU64" s="188"/>
      <c r="BV64" s="188"/>
      <c r="BW64" s="188"/>
      <c r="BX64" s="188"/>
      <c r="BY64" s="188"/>
      <c r="BZ64" s="188"/>
      <c r="CA64" s="184"/>
      <c r="CB64" s="189">
        <f t="shared" si="453"/>
        <v>1</v>
      </c>
      <c r="CC64" s="189">
        <f t="shared" si="454"/>
        <v>1</v>
      </c>
      <c r="CD64" s="189">
        <f t="shared" si="455"/>
        <v>1</v>
      </c>
      <c r="CE64" s="189">
        <f t="shared" si="456"/>
        <v>1</v>
      </c>
      <c r="CF64" s="189">
        <f t="shared" si="457"/>
        <v>1</v>
      </c>
      <c r="CG64" s="189">
        <f t="shared" si="458"/>
        <v>1</v>
      </c>
      <c r="CH64" s="189">
        <f t="shared" si="459"/>
        <v>1</v>
      </c>
      <c r="CI64" s="189">
        <f t="shared" si="460"/>
        <v>1</v>
      </c>
      <c r="CJ64" s="189">
        <f t="shared" si="461"/>
        <v>1</v>
      </c>
      <c r="CK64" s="189">
        <f t="shared" si="462"/>
        <v>1</v>
      </c>
      <c r="CL64" s="189">
        <f t="shared" si="463"/>
        <v>1</v>
      </c>
      <c r="CM64" s="189">
        <f t="shared" si="464"/>
        <v>1</v>
      </c>
      <c r="CN64" s="184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4"/>
      <c r="DB64" s="190">
        <f t="shared" si="327"/>
        <v>25379.077054550635</v>
      </c>
      <c r="DC64" s="190">
        <f t="shared" si="328"/>
        <v>25379.077054550635</v>
      </c>
      <c r="DD64" s="190">
        <f t="shared" si="329"/>
        <v>25379.077054550635</v>
      </c>
      <c r="DE64" s="190">
        <f t="shared" si="330"/>
        <v>24992.593647628542</v>
      </c>
      <c r="DF64" s="190">
        <f t="shared" si="331"/>
        <v>24992.593647628542</v>
      </c>
      <c r="DG64" s="190">
        <f t="shared" si="332"/>
        <v>24992.593647628542</v>
      </c>
      <c r="DH64" s="190">
        <f t="shared" si="333"/>
        <v>24606.11024070645</v>
      </c>
      <c r="DI64" s="190">
        <f t="shared" si="334"/>
        <v>24606.11024070645</v>
      </c>
      <c r="DJ64" s="190">
        <f t="shared" si="335"/>
        <v>24606.11024070645</v>
      </c>
      <c r="DK64" s="190">
        <f t="shared" si="336"/>
        <v>23833.143426862272</v>
      </c>
      <c r="DL64" s="190">
        <f t="shared" si="337"/>
        <v>23833.143426862272</v>
      </c>
      <c r="DM64" s="190">
        <f t="shared" si="338"/>
        <v>13240.635237145705</v>
      </c>
      <c r="DN64" s="190">
        <f t="shared" si="465"/>
        <v>285840.26491952711</v>
      </c>
      <c r="DO64" s="184" t="s">
        <v>579</v>
      </c>
      <c r="DP64" s="190">
        <f t="shared" si="339"/>
        <v>6345.950932808717</v>
      </c>
      <c r="DQ64" s="190">
        <f t="shared" si="340"/>
        <v>6345.950932808717</v>
      </c>
      <c r="DR64" s="190">
        <f t="shared" si="341"/>
        <v>6345.950932808717</v>
      </c>
      <c r="DS64" s="190">
        <f t="shared" si="342"/>
        <v>6282.4914234806283</v>
      </c>
      <c r="DT64" s="190">
        <f t="shared" si="343"/>
        <v>6282.4914234806283</v>
      </c>
      <c r="DU64" s="190">
        <f t="shared" si="344"/>
        <v>6282.4914234806283</v>
      </c>
      <c r="DV64" s="190">
        <f t="shared" si="345"/>
        <v>6219.0319141525415</v>
      </c>
      <c r="DW64" s="190">
        <f t="shared" si="346"/>
        <v>6219.0319141525415</v>
      </c>
      <c r="DX64" s="190">
        <f t="shared" si="347"/>
        <v>6219.0319141525415</v>
      </c>
      <c r="DY64" s="190">
        <f t="shared" si="348"/>
        <v>6155.5724048244538</v>
      </c>
      <c r="DZ64" s="190">
        <f t="shared" si="349"/>
        <v>6155.5724048244538</v>
      </c>
      <c r="EA64" s="190">
        <f t="shared" si="350"/>
        <v>3419.7624471246968</v>
      </c>
      <c r="EB64" s="190">
        <f t="shared" si="466"/>
        <v>72273.330068099254</v>
      </c>
      <c r="EC64" s="191">
        <f t="shared" si="467"/>
        <v>0.25284516892134296</v>
      </c>
      <c r="ED64" s="70"/>
      <c r="EE64" s="68">
        <f t="shared" si="468"/>
        <v>3.9597E-2</v>
      </c>
      <c r="EF64" s="68">
        <f t="shared" si="469"/>
        <v>3.9597E-2</v>
      </c>
      <c r="EG64" s="68">
        <f t="shared" si="470"/>
        <v>3.9597E-2</v>
      </c>
      <c r="EH64" s="68">
        <f t="shared" si="471"/>
        <v>3.8994000000000001E-2</v>
      </c>
      <c r="EI64" s="68">
        <f t="shared" si="472"/>
        <v>3.8994000000000001E-2</v>
      </c>
      <c r="EJ64" s="68">
        <f t="shared" si="473"/>
        <v>3.8994000000000001E-2</v>
      </c>
      <c r="EK64" s="68">
        <f t="shared" si="474"/>
        <v>3.8390999999999995E-2</v>
      </c>
      <c r="EL64" s="68">
        <f t="shared" si="475"/>
        <v>3.8390999999999995E-2</v>
      </c>
      <c r="EM64" s="68">
        <f t="shared" si="476"/>
        <v>3.8390999999999995E-2</v>
      </c>
      <c r="EN64" s="68">
        <f t="shared" si="477"/>
        <v>3.7185000000000003E-2</v>
      </c>
      <c r="EO64" s="68">
        <f t="shared" si="478"/>
        <v>3.7185000000000003E-2</v>
      </c>
      <c r="EP64" s="68">
        <f t="shared" si="479"/>
        <v>3.7185000000000003E-2</v>
      </c>
      <c r="EQ64" s="68">
        <f t="shared" si="445"/>
        <v>0.46250100000000011</v>
      </c>
      <c r="ER64" s="67"/>
      <c r="ES64" s="68">
        <f t="shared" si="480"/>
        <v>9.901093666499999E-3</v>
      </c>
      <c r="ET64" s="68">
        <f t="shared" si="481"/>
        <v>9.901093666499999E-3</v>
      </c>
      <c r="EU64" s="68">
        <f t="shared" si="482"/>
        <v>9.901093666499999E-3</v>
      </c>
      <c r="EV64" s="68">
        <f t="shared" si="483"/>
        <v>9.8020827298349981E-3</v>
      </c>
      <c r="EW64" s="68">
        <f t="shared" si="484"/>
        <v>9.8020827298349981E-3</v>
      </c>
      <c r="EX64" s="68">
        <f t="shared" si="485"/>
        <v>9.8020827298349981E-3</v>
      </c>
      <c r="EY64" s="68">
        <f t="shared" si="486"/>
        <v>9.703071793169999E-3</v>
      </c>
      <c r="EZ64" s="68">
        <f t="shared" si="487"/>
        <v>9.703071793169999E-3</v>
      </c>
      <c r="FA64" s="68">
        <f t="shared" si="488"/>
        <v>9.703071793169999E-3</v>
      </c>
      <c r="FB64" s="68">
        <f t="shared" si="489"/>
        <v>9.6040608565049982E-3</v>
      </c>
      <c r="FC64" s="68">
        <f t="shared" si="490"/>
        <v>9.6040608565049982E-3</v>
      </c>
      <c r="FD64" s="68">
        <f t="shared" si="491"/>
        <v>9.6040608565049982E-3</v>
      </c>
      <c r="FE64" s="68">
        <f t="shared" si="446"/>
        <v>0.11703092713803</v>
      </c>
      <c r="FF64" s="69">
        <f t="shared" si="447"/>
        <v>0.25303929534861541</v>
      </c>
      <c r="FG64" s="70"/>
      <c r="FH64" s="68">
        <f t="shared" si="492"/>
        <v>0</v>
      </c>
      <c r="FI64" s="68">
        <f t="shared" si="493"/>
        <v>0</v>
      </c>
      <c r="FJ64" s="68">
        <f t="shared" si="494"/>
        <v>0</v>
      </c>
      <c r="FK64" s="68">
        <f t="shared" si="495"/>
        <v>0</v>
      </c>
      <c r="FL64" s="68">
        <f t="shared" si="496"/>
        <v>0</v>
      </c>
      <c r="FM64" s="68">
        <f t="shared" si="497"/>
        <v>0</v>
      </c>
      <c r="FN64" s="68">
        <f t="shared" si="498"/>
        <v>0</v>
      </c>
      <c r="FO64" s="68">
        <f t="shared" si="499"/>
        <v>0</v>
      </c>
      <c r="FP64" s="68">
        <f t="shared" si="500"/>
        <v>0</v>
      </c>
      <c r="FQ64" s="68">
        <f t="shared" si="501"/>
        <v>0</v>
      </c>
      <c r="FR64" s="68">
        <f t="shared" si="502"/>
        <v>0</v>
      </c>
      <c r="FS64" s="68">
        <f t="shared" si="503"/>
        <v>0</v>
      </c>
      <c r="FT64" s="68">
        <f t="shared" si="448"/>
        <v>0</v>
      </c>
      <c r="FU64" s="67"/>
      <c r="FV64" s="68">
        <f t="shared" si="504"/>
        <v>0</v>
      </c>
      <c r="FW64" s="68">
        <f t="shared" si="505"/>
        <v>0</v>
      </c>
      <c r="FX64" s="68">
        <f t="shared" si="506"/>
        <v>0</v>
      </c>
      <c r="FY64" s="68">
        <f t="shared" si="507"/>
        <v>0</v>
      </c>
      <c r="FZ64" s="68">
        <f t="shared" si="508"/>
        <v>0</v>
      </c>
      <c r="GA64" s="68">
        <f t="shared" si="509"/>
        <v>0</v>
      </c>
      <c r="GB64" s="68">
        <f t="shared" si="510"/>
        <v>0</v>
      </c>
      <c r="GC64" s="68">
        <f t="shared" si="511"/>
        <v>0</v>
      </c>
      <c r="GD64" s="68">
        <f t="shared" si="512"/>
        <v>0</v>
      </c>
      <c r="GE64" s="68">
        <f t="shared" si="513"/>
        <v>0</v>
      </c>
      <c r="GF64" s="68">
        <f t="shared" si="514"/>
        <v>0</v>
      </c>
      <c r="GG64" s="68">
        <f t="shared" si="515"/>
        <v>0</v>
      </c>
      <c r="GH64" s="68">
        <f t="shared" si="449"/>
        <v>0</v>
      </c>
      <c r="GI64" s="69">
        <f t="shared" si="450"/>
        <v>0</v>
      </c>
      <c r="GJ64" s="67"/>
      <c r="GK64" s="184"/>
    </row>
    <row r="65" spans="1:193" s="71" customFormat="1" ht="12" hidden="1" customHeight="1" outlineLevel="1">
      <c r="A65" s="331">
        <v>60</v>
      </c>
      <c r="B65" s="454" t="s">
        <v>491</v>
      </c>
      <c r="C65" s="455" t="s">
        <v>491</v>
      </c>
      <c r="D65" s="456" t="s">
        <v>492</v>
      </c>
      <c r="E65" s="456" t="s">
        <v>696</v>
      </c>
      <c r="F65" s="178" t="s">
        <v>493</v>
      </c>
      <c r="G65" s="179" t="s">
        <v>8</v>
      </c>
      <c r="H65" s="179" t="s">
        <v>597</v>
      </c>
      <c r="I65" s="467" t="s">
        <v>122</v>
      </c>
      <c r="J65" s="408">
        <v>4500000</v>
      </c>
      <c r="K65" s="408">
        <v>4500000</v>
      </c>
      <c r="L65" s="408">
        <v>4500000</v>
      </c>
      <c r="M65" s="408">
        <v>4500000</v>
      </c>
      <c r="N65" s="408">
        <v>4500000</v>
      </c>
      <c r="O65" s="408">
        <v>4500000</v>
      </c>
      <c r="P65" s="408">
        <v>4500000</v>
      </c>
      <c r="Q65" s="408">
        <v>4500000</v>
      </c>
      <c r="R65" s="408">
        <v>4500000</v>
      </c>
      <c r="S65" s="437">
        <v>4500000</v>
      </c>
      <c r="T65" s="437">
        <v>4500000</v>
      </c>
      <c r="U65" s="437">
        <v>2500000</v>
      </c>
      <c r="V65" s="357">
        <f t="shared" si="452"/>
        <v>52000000</v>
      </c>
      <c r="W65" s="65">
        <v>1</v>
      </c>
      <c r="X65" s="65"/>
      <c r="Y65" s="332" t="s">
        <v>437</v>
      </c>
      <c r="Z65" s="332"/>
      <c r="AA65" s="332">
        <v>4.1000000000000002E-2</v>
      </c>
      <c r="AB65" s="66">
        <f>AA65*0.6</f>
        <v>2.46E-2</v>
      </c>
      <c r="AC65" s="180">
        <f t="shared" si="324"/>
        <v>0.6</v>
      </c>
      <c r="AD65" s="181">
        <f t="shared" si="423"/>
        <v>4.0385000000000004E-2</v>
      </c>
      <c r="AE65" s="181">
        <f t="shared" si="423"/>
        <v>4.0385000000000004E-2</v>
      </c>
      <c r="AF65" s="181">
        <f t="shared" si="423"/>
        <v>4.0385000000000004E-2</v>
      </c>
      <c r="AG65" s="181">
        <f t="shared" si="424"/>
        <v>3.977E-2</v>
      </c>
      <c r="AH65" s="181">
        <f t="shared" si="424"/>
        <v>3.977E-2</v>
      </c>
      <c r="AI65" s="181">
        <f t="shared" si="424"/>
        <v>3.977E-2</v>
      </c>
      <c r="AJ65" s="181">
        <f t="shared" si="425"/>
        <v>3.9155000000000002E-2</v>
      </c>
      <c r="AK65" s="181">
        <f t="shared" si="425"/>
        <v>3.9155000000000002E-2</v>
      </c>
      <c r="AL65" s="181">
        <f t="shared" si="425"/>
        <v>3.9155000000000002E-2</v>
      </c>
      <c r="AM65" s="181">
        <f t="shared" si="426"/>
        <v>3.7925E-2</v>
      </c>
      <c r="AN65" s="181">
        <f t="shared" si="426"/>
        <v>3.7925E-2</v>
      </c>
      <c r="AO65" s="181">
        <f t="shared" si="426"/>
        <v>3.7925E-2</v>
      </c>
      <c r="AP65" s="182"/>
      <c r="AQ65" s="480">
        <v>0.98499999999999999</v>
      </c>
      <c r="AR65" s="480">
        <v>0.97</v>
      </c>
      <c r="AS65" s="480">
        <v>0.95499999999999996</v>
      </c>
      <c r="AT65" s="480">
        <v>0.92500000000000004</v>
      </c>
      <c r="AU65" s="184"/>
      <c r="AV65" s="181">
        <f t="shared" si="325"/>
        <v>2.46E-2</v>
      </c>
      <c r="AW65" s="181">
        <f t="shared" si="427"/>
        <v>2.46E-2</v>
      </c>
      <c r="AX65" s="181">
        <f t="shared" si="427"/>
        <v>2.46E-2</v>
      </c>
      <c r="AY65" s="181">
        <f t="shared" si="428"/>
        <v>2.4354000000000001E-2</v>
      </c>
      <c r="AZ65" s="181">
        <f t="shared" si="428"/>
        <v>2.4354000000000001E-2</v>
      </c>
      <c r="BA65" s="181">
        <f t="shared" si="428"/>
        <v>2.4354000000000001E-2</v>
      </c>
      <c r="BB65" s="181">
        <f t="shared" si="429"/>
        <v>2.4108000000000001E-2</v>
      </c>
      <c r="BC65" s="181">
        <f t="shared" si="429"/>
        <v>2.4108000000000001E-2</v>
      </c>
      <c r="BD65" s="181">
        <f t="shared" si="429"/>
        <v>2.4108000000000001E-2</v>
      </c>
      <c r="BE65" s="181">
        <f t="shared" si="430"/>
        <v>2.3862000000000001E-2</v>
      </c>
      <c r="BF65" s="181">
        <f t="shared" si="430"/>
        <v>2.3862000000000001E-2</v>
      </c>
      <c r="BG65" s="181">
        <f t="shared" si="430"/>
        <v>2.3862000000000001E-2</v>
      </c>
      <c r="BH65" s="183"/>
      <c r="BI65" s="185">
        <v>1</v>
      </c>
      <c r="BJ65" s="185">
        <v>0.99</v>
      </c>
      <c r="BK65" s="185">
        <v>0.98</v>
      </c>
      <c r="BL65" s="185">
        <v>0.97</v>
      </c>
      <c r="BM65" s="183"/>
      <c r="BN65" s="186">
        <f t="shared" si="326"/>
        <v>0</v>
      </c>
      <c r="BO65" s="187"/>
      <c r="BP65" s="187"/>
      <c r="BQ65" s="188"/>
      <c r="BR65" s="188"/>
      <c r="BS65" s="188"/>
      <c r="BT65" s="188"/>
      <c r="BU65" s="188"/>
      <c r="BV65" s="188"/>
      <c r="BW65" s="188"/>
      <c r="BX65" s="188"/>
      <c r="BY65" s="188"/>
      <c r="BZ65" s="188"/>
      <c r="CA65" s="184"/>
      <c r="CB65" s="189">
        <f t="shared" si="453"/>
        <v>1</v>
      </c>
      <c r="CC65" s="189">
        <f t="shared" si="454"/>
        <v>1</v>
      </c>
      <c r="CD65" s="189">
        <f t="shared" si="455"/>
        <v>1</v>
      </c>
      <c r="CE65" s="189">
        <f t="shared" si="456"/>
        <v>1</v>
      </c>
      <c r="CF65" s="189">
        <f t="shared" si="457"/>
        <v>1</v>
      </c>
      <c r="CG65" s="189">
        <f t="shared" si="458"/>
        <v>1</v>
      </c>
      <c r="CH65" s="189">
        <f t="shared" si="459"/>
        <v>1</v>
      </c>
      <c r="CI65" s="189">
        <f t="shared" si="460"/>
        <v>1</v>
      </c>
      <c r="CJ65" s="189">
        <f t="shared" si="461"/>
        <v>1</v>
      </c>
      <c r="CK65" s="189">
        <f t="shared" si="462"/>
        <v>1</v>
      </c>
      <c r="CL65" s="189">
        <f t="shared" si="463"/>
        <v>1</v>
      </c>
      <c r="CM65" s="189">
        <f t="shared" si="464"/>
        <v>1</v>
      </c>
      <c r="CN65" s="184"/>
      <c r="CO65" s="189"/>
      <c r="CP65" s="189"/>
      <c r="CQ65" s="189"/>
      <c r="CR65" s="189"/>
      <c r="CS65" s="189"/>
      <c r="CT65" s="189"/>
      <c r="CU65" s="189"/>
      <c r="CV65" s="189"/>
      <c r="CW65" s="189"/>
      <c r="CX65" s="189"/>
      <c r="CY65" s="189"/>
      <c r="CZ65" s="189"/>
      <c r="DA65" s="184"/>
      <c r="DB65" s="190">
        <f t="shared" si="327"/>
        <v>25884.133314342689</v>
      </c>
      <c r="DC65" s="190">
        <f t="shared" si="328"/>
        <v>25884.133314342689</v>
      </c>
      <c r="DD65" s="190">
        <f t="shared" si="329"/>
        <v>25884.133314342689</v>
      </c>
      <c r="DE65" s="190">
        <f t="shared" si="330"/>
        <v>25489.958695342542</v>
      </c>
      <c r="DF65" s="190">
        <f t="shared" si="331"/>
        <v>25489.958695342542</v>
      </c>
      <c r="DG65" s="190">
        <f t="shared" si="332"/>
        <v>25489.958695342542</v>
      </c>
      <c r="DH65" s="190">
        <f t="shared" si="333"/>
        <v>25095.784076342403</v>
      </c>
      <c r="DI65" s="190">
        <f t="shared" si="334"/>
        <v>25095.784076342403</v>
      </c>
      <c r="DJ65" s="190">
        <f t="shared" si="335"/>
        <v>25095.784076342403</v>
      </c>
      <c r="DK65" s="190">
        <f t="shared" si="336"/>
        <v>24307.434838342117</v>
      </c>
      <c r="DL65" s="190">
        <f t="shared" si="337"/>
        <v>24307.434838342117</v>
      </c>
      <c r="DM65" s="190">
        <f t="shared" si="338"/>
        <v>13504.13046574562</v>
      </c>
      <c r="DN65" s="190">
        <f t="shared" si="465"/>
        <v>291528.62840051285</v>
      </c>
      <c r="DO65" s="184" t="s">
        <v>579</v>
      </c>
      <c r="DP65" s="190">
        <f t="shared" si="339"/>
        <v>15766.984760005698</v>
      </c>
      <c r="DQ65" s="190">
        <f t="shared" si="340"/>
        <v>15766.984760005698</v>
      </c>
      <c r="DR65" s="190">
        <f t="shared" si="341"/>
        <v>15766.984760005698</v>
      </c>
      <c r="DS65" s="190">
        <f t="shared" si="342"/>
        <v>15609.31491240564</v>
      </c>
      <c r="DT65" s="190">
        <f t="shared" si="343"/>
        <v>15609.31491240564</v>
      </c>
      <c r="DU65" s="190">
        <f t="shared" si="344"/>
        <v>15609.31491240564</v>
      </c>
      <c r="DV65" s="190">
        <f t="shared" si="345"/>
        <v>15451.645064805583</v>
      </c>
      <c r="DW65" s="190">
        <f t="shared" si="346"/>
        <v>15451.645064805583</v>
      </c>
      <c r="DX65" s="190">
        <f t="shared" si="347"/>
        <v>15451.645064805583</v>
      </c>
      <c r="DY65" s="190">
        <f t="shared" si="348"/>
        <v>15293.975217205527</v>
      </c>
      <c r="DZ65" s="190">
        <f t="shared" si="349"/>
        <v>15293.975217205527</v>
      </c>
      <c r="EA65" s="190">
        <f t="shared" si="350"/>
        <v>8496.6528984475153</v>
      </c>
      <c r="EB65" s="190">
        <f t="shared" si="466"/>
        <v>179568.4375445093</v>
      </c>
      <c r="EC65" s="191">
        <f t="shared" si="467"/>
        <v>0.61595472983123811</v>
      </c>
      <c r="ED65" s="70"/>
      <c r="EE65" s="68">
        <f t="shared" si="468"/>
        <v>4.0385000000000004E-2</v>
      </c>
      <c r="EF65" s="68">
        <f t="shared" si="469"/>
        <v>4.0385000000000004E-2</v>
      </c>
      <c r="EG65" s="68">
        <f t="shared" si="470"/>
        <v>4.0385000000000004E-2</v>
      </c>
      <c r="EH65" s="68">
        <f t="shared" si="471"/>
        <v>3.977E-2</v>
      </c>
      <c r="EI65" s="68">
        <f t="shared" si="472"/>
        <v>3.977E-2</v>
      </c>
      <c r="EJ65" s="68">
        <f t="shared" si="473"/>
        <v>3.977E-2</v>
      </c>
      <c r="EK65" s="68">
        <f t="shared" si="474"/>
        <v>3.9155000000000002E-2</v>
      </c>
      <c r="EL65" s="68">
        <f t="shared" si="475"/>
        <v>3.9155000000000002E-2</v>
      </c>
      <c r="EM65" s="68">
        <f t="shared" si="476"/>
        <v>3.9155000000000002E-2</v>
      </c>
      <c r="EN65" s="68">
        <f t="shared" si="477"/>
        <v>3.7925E-2</v>
      </c>
      <c r="EO65" s="68">
        <f t="shared" si="478"/>
        <v>3.7925E-2</v>
      </c>
      <c r="EP65" s="68">
        <f t="shared" si="479"/>
        <v>3.7925E-2</v>
      </c>
      <c r="EQ65" s="68">
        <f t="shared" si="445"/>
        <v>0.47170499999999999</v>
      </c>
      <c r="ER65" s="67"/>
      <c r="ES65" s="68">
        <f t="shared" si="480"/>
        <v>2.46E-2</v>
      </c>
      <c r="ET65" s="68">
        <f t="shared" si="481"/>
        <v>2.46E-2</v>
      </c>
      <c r="EU65" s="68">
        <f t="shared" si="482"/>
        <v>2.46E-2</v>
      </c>
      <c r="EV65" s="68">
        <f t="shared" si="483"/>
        <v>2.4354000000000001E-2</v>
      </c>
      <c r="EW65" s="68">
        <f t="shared" si="484"/>
        <v>2.4354000000000001E-2</v>
      </c>
      <c r="EX65" s="68">
        <f t="shared" si="485"/>
        <v>2.4354000000000001E-2</v>
      </c>
      <c r="EY65" s="68">
        <f t="shared" si="486"/>
        <v>2.4108000000000001E-2</v>
      </c>
      <c r="EZ65" s="68">
        <f t="shared" si="487"/>
        <v>2.4108000000000001E-2</v>
      </c>
      <c r="FA65" s="68">
        <f t="shared" si="488"/>
        <v>2.4108000000000001E-2</v>
      </c>
      <c r="FB65" s="68">
        <f t="shared" si="489"/>
        <v>2.3862000000000001E-2</v>
      </c>
      <c r="FC65" s="68">
        <f t="shared" si="490"/>
        <v>2.3862000000000001E-2</v>
      </c>
      <c r="FD65" s="68">
        <f t="shared" si="491"/>
        <v>2.3862000000000001E-2</v>
      </c>
      <c r="FE65" s="68">
        <f t="shared" si="446"/>
        <v>0.29077199999999997</v>
      </c>
      <c r="FF65" s="69">
        <f t="shared" si="447"/>
        <v>0.61642764015645368</v>
      </c>
      <c r="FG65" s="70"/>
      <c r="FH65" s="68">
        <f t="shared" si="492"/>
        <v>0</v>
      </c>
      <c r="FI65" s="68">
        <f t="shared" si="493"/>
        <v>0</v>
      </c>
      <c r="FJ65" s="68">
        <f t="shared" si="494"/>
        <v>0</v>
      </c>
      <c r="FK65" s="68">
        <f t="shared" si="495"/>
        <v>0</v>
      </c>
      <c r="FL65" s="68">
        <f t="shared" si="496"/>
        <v>0</v>
      </c>
      <c r="FM65" s="68">
        <f t="shared" si="497"/>
        <v>0</v>
      </c>
      <c r="FN65" s="68">
        <f t="shared" si="498"/>
        <v>0</v>
      </c>
      <c r="FO65" s="68">
        <f t="shared" si="499"/>
        <v>0</v>
      </c>
      <c r="FP65" s="68">
        <f t="shared" si="500"/>
        <v>0</v>
      </c>
      <c r="FQ65" s="68">
        <f t="shared" si="501"/>
        <v>0</v>
      </c>
      <c r="FR65" s="68">
        <f t="shared" si="502"/>
        <v>0</v>
      </c>
      <c r="FS65" s="68">
        <f t="shared" si="503"/>
        <v>0</v>
      </c>
      <c r="FT65" s="68">
        <f t="shared" si="448"/>
        <v>0</v>
      </c>
      <c r="FU65" s="67"/>
      <c r="FV65" s="68">
        <f t="shared" si="504"/>
        <v>0</v>
      </c>
      <c r="FW65" s="68">
        <f t="shared" si="505"/>
        <v>0</v>
      </c>
      <c r="FX65" s="68">
        <f t="shared" si="506"/>
        <v>0</v>
      </c>
      <c r="FY65" s="68">
        <f t="shared" si="507"/>
        <v>0</v>
      </c>
      <c r="FZ65" s="68">
        <f t="shared" si="508"/>
        <v>0</v>
      </c>
      <c r="GA65" s="68">
        <f t="shared" si="509"/>
        <v>0</v>
      </c>
      <c r="GB65" s="68">
        <f t="shared" si="510"/>
        <v>0</v>
      </c>
      <c r="GC65" s="68">
        <f t="shared" si="511"/>
        <v>0</v>
      </c>
      <c r="GD65" s="68">
        <f t="shared" si="512"/>
        <v>0</v>
      </c>
      <c r="GE65" s="68">
        <f t="shared" si="513"/>
        <v>0</v>
      </c>
      <c r="GF65" s="68">
        <f t="shared" si="514"/>
        <v>0</v>
      </c>
      <c r="GG65" s="68">
        <f t="shared" si="515"/>
        <v>0</v>
      </c>
      <c r="GH65" s="68">
        <f t="shared" si="449"/>
        <v>0</v>
      </c>
      <c r="GI65" s="69">
        <f t="shared" si="450"/>
        <v>0</v>
      </c>
      <c r="GJ65" s="67"/>
      <c r="GK65" s="184"/>
    </row>
    <row r="66" spans="1:193" s="71" customFormat="1" ht="12" hidden="1" customHeight="1" outlineLevel="1">
      <c r="A66" s="331">
        <v>61</v>
      </c>
      <c r="B66" s="454" t="s">
        <v>487</v>
      </c>
      <c r="C66" s="455" t="str">
        <f t="shared" si="451"/>
        <v>8DCPFM01140AP</v>
      </c>
      <c r="D66" s="456" t="s">
        <v>250</v>
      </c>
      <c r="E66" s="456" t="s">
        <v>696</v>
      </c>
      <c r="F66" s="178" t="s">
        <v>211</v>
      </c>
      <c r="G66" s="179" t="s">
        <v>8</v>
      </c>
      <c r="H66" s="179" t="s">
        <v>22</v>
      </c>
      <c r="I66" s="467" t="s">
        <v>122</v>
      </c>
      <c r="J66" s="408">
        <v>540000</v>
      </c>
      <c r="K66" s="408">
        <v>540000</v>
      </c>
      <c r="L66" s="408">
        <v>540000</v>
      </c>
      <c r="M66" s="408">
        <v>540000</v>
      </c>
      <c r="N66" s="408">
        <v>540000</v>
      </c>
      <c r="O66" s="408">
        <v>540000</v>
      </c>
      <c r="P66" s="408">
        <v>540000</v>
      </c>
      <c r="Q66" s="408">
        <v>540000</v>
      </c>
      <c r="R66" s="408">
        <v>540000</v>
      </c>
      <c r="S66" s="437">
        <v>540000</v>
      </c>
      <c r="T66" s="437">
        <v>540000</v>
      </c>
      <c r="U66" s="437">
        <v>270000</v>
      </c>
      <c r="V66" s="357">
        <f t="shared" si="452"/>
        <v>6210000</v>
      </c>
      <c r="W66" s="65">
        <v>1</v>
      </c>
      <c r="X66" s="65"/>
      <c r="Y66" s="332" t="s">
        <v>437</v>
      </c>
      <c r="Z66" s="332"/>
      <c r="AA66" s="332">
        <v>6.3760932957749997E-2</v>
      </c>
      <c r="AB66" s="66">
        <f>AA66*0.6</f>
        <v>3.8256559774649999E-2</v>
      </c>
      <c r="AC66" s="180">
        <f t="shared" si="324"/>
        <v>0.6</v>
      </c>
      <c r="AD66" s="181">
        <f t="shared" ref="AD66:AF85" si="516">$AA66*$AQ66</f>
        <v>6.2804518963383751E-2</v>
      </c>
      <c r="AE66" s="181">
        <f t="shared" si="516"/>
        <v>6.2804518963383751E-2</v>
      </c>
      <c r="AF66" s="181">
        <f t="shared" si="516"/>
        <v>6.2804518963383751E-2</v>
      </c>
      <c r="AG66" s="181">
        <f t="shared" ref="AG66:AI85" si="517">$AA66*$AR66</f>
        <v>6.1848104969017492E-2</v>
      </c>
      <c r="AH66" s="181">
        <f t="shared" si="517"/>
        <v>6.1848104969017492E-2</v>
      </c>
      <c r="AI66" s="181">
        <f t="shared" si="517"/>
        <v>6.1848104969017492E-2</v>
      </c>
      <c r="AJ66" s="181">
        <f t="shared" ref="AJ66:AL85" si="518">$AA66*$AS66</f>
        <v>6.0891690974651247E-2</v>
      </c>
      <c r="AK66" s="181">
        <f t="shared" si="518"/>
        <v>6.0891690974651247E-2</v>
      </c>
      <c r="AL66" s="181">
        <f t="shared" si="518"/>
        <v>6.0891690974651247E-2</v>
      </c>
      <c r="AM66" s="181">
        <f t="shared" ref="AM66:AO85" si="519">$AA66*$AT66</f>
        <v>5.8978862985918749E-2</v>
      </c>
      <c r="AN66" s="181">
        <f t="shared" si="519"/>
        <v>5.8978862985918749E-2</v>
      </c>
      <c r="AO66" s="181">
        <f t="shared" si="519"/>
        <v>5.8978862985918749E-2</v>
      </c>
      <c r="AP66" s="182"/>
      <c r="AQ66" s="480">
        <v>0.98499999999999999</v>
      </c>
      <c r="AR66" s="480">
        <v>0.97</v>
      </c>
      <c r="AS66" s="480">
        <v>0.95499999999999996</v>
      </c>
      <c r="AT66" s="480">
        <v>0.92500000000000004</v>
      </c>
      <c r="AU66" s="184"/>
      <c r="AV66" s="181">
        <f t="shared" si="325"/>
        <v>3.8256559774649999E-2</v>
      </c>
      <c r="AW66" s="181">
        <f t="shared" ref="AW66:AX85" si="520">$AB66*$BI66</f>
        <v>3.8256559774649999E-2</v>
      </c>
      <c r="AX66" s="181">
        <f t="shared" si="520"/>
        <v>3.8256559774649999E-2</v>
      </c>
      <c r="AY66" s="181">
        <f t="shared" ref="AY66:BA85" si="521">$AB66*$BJ66</f>
        <v>3.78739941769035E-2</v>
      </c>
      <c r="AZ66" s="181">
        <f t="shared" si="521"/>
        <v>3.78739941769035E-2</v>
      </c>
      <c r="BA66" s="181">
        <f t="shared" si="521"/>
        <v>3.78739941769035E-2</v>
      </c>
      <c r="BB66" s="181">
        <f t="shared" ref="BB66:BD85" si="522">$AB66*$BK66</f>
        <v>3.7491428579157E-2</v>
      </c>
      <c r="BC66" s="181">
        <f t="shared" si="522"/>
        <v>3.7491428579157E-2</v>
      </c>
      <c r="BD66" s="181">
        <f t="shared" si="522"/>
        <v>3.7491428579157E-2</v>
      </c>
      <c r="BE66" s="181">
        <f t="shared" ref="BE66:BG85" si="523">$AB66*$BL66</f>
        <v>3.7108862981410501E-2</v>
      </c>
      <c r="BF66" s="181">
        <f t="shared" si="523"/>
        <v>3.7108862981410501E-2</v>
      </c>
      <c r="BG66" s="181">
        <f t="shared" si="523"/>
        <v>3.7108862981410501E-2</v>
      </c>
      <c r="BH66" s="183"/>
      <c r="BI66" s="185">
        <v>1</v>
      </c>
      <c r="BJ66" s="185">
        <v>0.99</v>
      </c>
      <c r="BK66" s="185">
        <v>0.98</v>
      </c>
      <c r="BL66" s="185">
        <v>0.97</v>
      </c>
      <c r="BM66" s="183"/>
      <c r="BN66" s="186">
        <f t="shared" si="326"/>
        <v>0</v>
      </c>
      <c r="BO66" s="187"/>
      <c r="BP66" s="187"/>
      <c r="BQ66" s="188"/>
      <c r="BR66" s="188"/>
      <c r="BS66" s="188"/>
      <c r="BT66" s="188"/>
      <c r="BU66" s="188"/>
      <c r="BV66" s="188"/>
      <c r="BW66" s="188"/>
      <c r="BX66" s="188"/>
      <c r="BY66" s="188"/>
      <c r="BZ66" s="188"/>
      <c r="CA66" s="184"/>
      <c r="CB66" s="189">
        <f t="shared" si="453"/>
        <v>1</v>
      </c>
      <c r="CC66" s="189">
        <f t="shared" si="454"/>
        <v>1</v>
      </c>
      <c r="CD66" s="189">
        <f t="shared" si="455"/>
        <v>1</v>
      </c>
      <c r="CE66" s="189">
        <f t="shared" si="456"/>
        <v>1</v>
      </c>
      <c r="CF66" s="189">
        <f t="shared" si="457"/>
        <v>1</v>
      </c>
      <c r="CG66" s="189">
        <f t="shared" si="458"/>
        <v>1</v>
      </c>
      <c r="CH66" s="189">
        <f t="shared" si="459"/>
        <v>1</v>
      </c>
      <c r="CI66" s="189">
        <f t="shared" si="460"/>
        <v>1</v>
      </c>
      <c r="CJ66" s="189">
        <f t="shared" si="461"/>
        <v>1</v>
      </c>
      <c r="CK66" s="189">
        <f t="shared" si="462"/>
        <v>1</v>
      </c>
      <c r="CL66" s="189">
        <f t="shared" si="463"/>
        <v>1</v>
      </c>
      <c r="CM66" s="189">
        <f t="shared" si="464"/>
        <v>1</v>
      </c>
      <c r="CN66" s="184"/>
      <c r="CO66" s="189"/>
      <c r="CP66" s="189"/>
      <c r="CQ66" s="189"/>
      <c r="CR66" s="189"/>
      <c r="CS66" s="189"/>
      <c r="CT66" s="189"/>
      <c r="CU66" s="189"/>
      <c r="CV66" s="189"/>
      <c r="CW66" s="189"/>
      <c r="CX66" s="189"/>
      <c r="CY66" s="189"/>
      <c r="CZ66" s="189"/>
      <c r="DA66" s="184"/>
      <c r="DB66" s="190">
        <f t="shared" si="327"/>
        <v>4830.4287480739531</v>
      </c>
      <c r="DC66" s="190">
        <f t="shared" si="328"/>
        <v>4830.4287480739531</v>
      </c>
      <c r="DD66" s="190">
        <f t="shared" si="329"/>
        <v>4830.4287480739531</v>
      </c>
      <c r="DE66" s="190">
        <f t="shared" si="330"/>
        <v>4756.8689194230801</v>
      </c>
      <c r="DF66" s="190">
        <f t="shared" si="331"/>
        <v>4756.8689194230801</v>
      </c>
      <c r="DG66" s="190">
        <f t="shared" si="332"/>
        <v>4756.8689194230801</v>
      </c>
      <c r="DH66" s="190">
        <f t="shared" si="333"/>
        <v>4683.309090772208</v>
      </c>
      <c r="DI66" s="190">
        <f t="shared" si="334"/>
        <v>4683.309090772208</v>
      </c>
      <c r="DJ66" s="190">
        <f t="shared" si="335"/>
        <v>4683.309090772208</v>
      </c>
      <c r="DK66" s="190">
        <f t="shared" si="336"/>
        <v>4536.1894334704639</v>
      </c>
      <c r="DL66" s="190">
        <f t="shared" si="337"/>
        <v>4536.1894334704639</v>
      </c>
      <c r="DM66" s="190">
        <f t="shared" si="338"/>
        <v>2268.0947167352319</v>
      </c>
      <c r="DN66" s="190">
        <f t="shared" si="465"/>
        <v>54152.293858483885</v>
      </c>
      <c r="DO66" s="184" t="s">
        <v>579</v>
      </c>
      <c r="DP66" s="190">
        <f t="shared" si="339"/>
        <v>2942.3931460348954</v>
      </c>
      <c r="DQ66" s="190">
        <f t="shared" si="340"/>
        <v>2942.3931460348954</v>
      </c>
      <c r="DR66" s="190">
        <f t="shared" si="341"/>
        <v>2942.3931460348954</v>
      </c>
      <c r="DS66" s="190">
        <f t="shared" si="342"/>
        <v>2912.9692145745462</v>
      </c>
      <c r="DT66" s="190">
        <f t="shared" si="343"/>
        <v>2912.9692145745462</v>
      </c>
      <c r="DU66" s="190">
        <f t="shared" si="344"/>
        <v>2912.9692145745462</v>
      </c>
      <c r="DV66" s="190">
        <f t="shared" si="345"/>
        <v>2883.5452831141974</v>
      </c>
      <c r="DW66" s="190">
        <f t="shared" si="346"/>
        <v>2883.5452831141974</v>
      </c>
      <c r="DX66" s="190">
        <f t="shared" si="347"/>
        <v>2883.5452831141974</v>
      </c>
      <c r="DY66" s="190">
        <f t="shared" si="348"/>
        <v>2854.1213516538487</v>
      </c>
      <c r="DZ66" s="190">
        <f t="shared" si="349"/>
        <v>2854.1213516538487</v>
      </c>
      <c r="EA66" s="190">
        <f t="shared" si="350"/>
        <v>1427.0606758269244</v>
      </c>
      <c r="EB66" s="190">
        <f t="shared" si="466"/>
        <v>33352.02631030554</v>
      </c>
      <c r="EC66" s="191">
        <f t="shared" si="467"/>
        <v>0.61589314014036678</v>
      </c>
      <c r="ED66" s="70"/>
      <c r="EE66" s="68">
        <f t="shared" si="468"/>
        <v>6.2804518963383751E-2</v>
      </c>
      <c r="EF66" s="68">
        <f t="shared" si="469"/>
        <v>6.2804518963383751E-2</v>
      </c>
      <c r="EG66" s="68">
        <f t="shared" si="470"/>
        <v>6.2804518963383751E-2</v>
      </c>
      <c r="EH66" s="68">
        <f t="shared" si="471"/>
        <v>6.1848104969017492E-2</v>
      </c>
      <c r="EI66" s="68">
        <f t="shared" si="472"/>
        <v>6.1848104969017492E-2</v>
      </c>
      <c r="EJ66" s="68">
        <f t="shared" si="473"/>
        <v>6.1848104969017492E-2</v>
      </c>
      <c r="EK66" s="68">
        <f t="shared" si="474"/>
        <v>6.0891690974651247E-2</v>
      </c>
      <c r="EL66" s="68">
        <f t="shared" si="475"/>
        <v>6.0891690974651247E-2</v>
      </c>
      <c r="EM66" s="68">
        <f t="shared" si="476"/>
        <v>6.0891690974651247E-2</v>
      </c>
      <c r="EN66" s="68">
        <f t="shared" si="477"/>
        <v>5.8978862985918749E-2</v>
      </c>
      <c r="EO66" s="68">
        <f t="shared" si="478"/>
        <v>5.8978862985918749E-2</v>
      </c>
      <c r="EP66" s="68">
        <f t="shared" si="479"/>
        <v>5.8978862985918749E-2</v>
      </c>
      <c r="EQ66" s="68">
        <f t="shared" si="445"/>
        <v>0.73356953367891364</v>
      </c>
      <c r="ER66" s="67"/>
      <c r="ES66" s="68">
        <f t="shared" si="480"/>
        <v>3.8256559774649999E-2</v>
      </c>
      <c r="ET66" s="68">
        <f t="shared" si="481"/>
        <v>3.8256559774649999E-2</v>
      </c>
      <c r="EU66" s="68">
        <f t="shared" si="482"/>
        <v>3.8256559774649999E-2</v>
      </c>
      <c r="EV66" s="68">
        <f t="shared" si="483"/>
        <v>3.78739941769035E-2</v>
      </c>
      <c r="EW66" s="68">
        <f t="shared" si="484"/>
        <v>3.78739941769035E-2</v>
      </c>
      <c r="EX66" s="68">
        <f t="shared" si="485"/>
        <v>3.78739941769035E-2</v>
      </c>
      <c r="EY66" s="68">
        <f t="shared" si="486"/>
        <v>3.7491428579157E-2</v>
      </c>
      <c r="EZ66" s="68">
        <f t="shared" si="487"/>
        <v>3.7491428579157E-2</v>
      </c>
      <c r="FA66" s="68">
        <f t="shared" si="488"/>
        <v>3.7491428579157E-2</v>
      </c>
      <c r="FB66" s="68">
        <f t="shared" si="489"/>
        <v>3.7108862981410501E-2</v>
      </c>
      <c r="FC66" s="68">
        <f t="shared" si="490"/>
        <v>3.7108862981410501E-2</v>
      </c>
      <c r="FD66" s="68">
        <f t="shared" si="491"/>
        <v>3.7108862981410501E-2</v>
      </c>
      <c r="FE66" s="68">
        <f t="shared" si="446"/>
        <v>0.45219253653636293</v>
      </c>
      <c r="FF66" s="69">
        <f t="shared" si="447"/>
        <v>0.61642764015645368</v>
      </c>
      <c r="FG66" s="70"/>
      <c r="FH66" s="68">
        <f t="shared" si="492"/>
        <v>0</v>
      </c>
      <c r="FI66" s="68">
        <f t="shared" si="493"/>
        <v>0</v>
      </c>
      <c r="FJ66" s="68">
        <f t="shared" si="494"/>
        <v>0</v>
      </c>
      <c r="FK66" s="68">
        <f t="shared" si="495"/>
        <v>0</v>
      </c>
      <c r="FL66" s="68">
        <f t="shared" si="496"/>
        <v>0</v>
      </c>
      <c r="FM66" s="68">
        <f t="shared" si="497"/>
        <v>0</v>
      </c>
      <c r="FN66" s="68">
        <f t="shared" si="498"/>
        <v>0</v>
      </c>
      <c r="FO66" s="68">
        <f t="shared" si="499"/>
        <v>0</v>
      </c>
      <c r="FP66" s="68">
        <f t="shared" si="500"/>
        <v>0</v>
      </c>
      <c r="FQ66" s="68">
        <f t="shared" si="501"/>
        <v>0</v>
      </c>
      <c r="FR66" s="68">
        <f t="shared" si="502"/>
        <v>0</v>
      </c>
      <c r="FS66" s="68">
        <f t="shared" si="503"/>
        <v>0</v>
      </c>
      <c r="FT66" s="68">
        <f t="shared" si="448"/>
        <v>0</v>
      </c>
      <c r="FU66" s="67"/>
      <c r="FV66" s="68">
        <f t="shared" si="504"/>
        <v>0</v>
      </c>
      <c r="FW66" s="68">
        <f t="shared" si="505"/>
        <v>0</v>
      </c>
      <c r="FX66" s="68">
        <f t="shared" si="506"/>
        <v>0</v>
      </c>
      <c r="FY66" s="68">
        <f t="shared" si="507"/>
        <v>0</v>
      </c>
      <c r="FZ66" s="68">
        <f t="shared" si="508"/>
        <v>0</v>
      </c>
      <c r="GA66" s="68">
        <f t="shared" si="509"/>
        <v>0</v>
      </c>
      <c r="GB66" s="68">
        <f t="shared" si="510"/>
        <v>0</v>
      </c>
      <c r="GC66" s="68">
        <f t="shared" si="511"/>
        <v>0</v>
      </c>
      <c r="GD66" s="68">
        <f t="shared" si="512"/>
        <v>0</v>
      </c>
      <c r="GE66" s="68">
        <f t="shared" si="513"/>
        <v>0</v>
      </c>
      <c r="GF66" s="68">
        <f t="shared" si="514"/>
        <v>0</v>
      </c>
      <c r="GG66" s="68">
        <f t="shared" si="515"/>
        <v>0</v>
      </c>
      <c r="GH66" s="68">
        <f t="shared" si="449"/>
        <v>0</v>
      </c>
      <c r="GI66" s="69">
        <f t="shared" si="450"/>
        <v>0</v>
      </c>
      <c r="GJ66" s="67"/>
      <c r="GK66" s="184"/>
    </row>
    <row r="67" spans="1:193" s="71" customFormat="1" ht="12" hidden="1" customHeight="1" outlineLevel="1">
      <c r="A67" s="331">
        <v>62</v>
      </c>
      <c r="B67" s="454" t="s">
        <v>443</v>
      </c>
      <c r="C67" s="455" t="str">
        <f t="shared" si="451"/>
        <v>8DCPFM01492AP</v>
      </c>
      <c r="D67" s="456" t="s">
        <v>444</v>
      </c>
      <c r="E67" s="456" t="s">
        <v>696</v>
      </c>
      <c r="F67" s="178" t="s">
        <v>211</v>
      </c>
      <c r="G67" s="179" t="s">
        <v>8</v>
      </c>
      <c r="H67" s="179" t="s">
        <v>22</v>
      </c>
      <c r="I67" s="467" t="s">
        <v>122</v>
      </c>
      <c r="J67" s="408"/>
      <c r="K67" s="408"/>
      <c r="L67" s="408"/>
      <c r="M67" s="408"/>
      <c r="N67" s="408"/>
      <c r="O67" s="408"/>
      <c r="P67" s="408"/>
      <c r="Q67" s="408"/>
      <c r="R67" s="408"/>
      <c r="S67" s="437"/>
      <c r="T67" s="437"/>
      <c r="U67" s="437"/>
      <c r="V67" s="357">
        <f t="shared" si="452"/>
        <v>0</v>
      </c>
      <c r="W67" s="65">
        <v>1</v>
      </c>
      <c r="X67" s="65"/>
      <c r="Y67" s="332" t="s">
        <v>437</v>
      </c>
      <c r="Z67" s="332"/>
      <c r="AA67" s="332">
        <v>4.8509999999999998E-2</v>
      </c>
      <c r="AB67" s="66">
        <v>2.0784874110000004E-2</v>
      </c>
      <c r="AC67" s="180">
        <f t="shared" si="324"/>
        <v>0.42846576190476199</v>
      </c>
      <c r="AD67" s="181">
        <f t="shared" si="516"/>
        <v>4.7782349999999994E-2</v>
      </c>
      <c r="AE67" s="181">
        <f t="shared" si="516"/>
        <v>4.7782349999999994E-2</v>
      </c>
      <c r="AF67" s="181">
        <f t="shared" si="516"/>
        <v>4.7782349999999994E-2</v>
      </c>
      <c r="AG67" s="181">
        <f t="shared" si="517"/>
        <v>4.7054699999999998E-2</v>
      </c>
      <c r="AH67" s="181">
        <f t="shared" si="517"/>
        <v>4.7054699999999998E-2</v>
      </c>
      <c r="AI67" s="181">
        <f t="shared" si="517"/>
        <v>4.7054699999999998E-2</v>
      </c>
      <c r="AJ67" s="181">
        <f t="shared" si="518"/>
        <v>4.6327049999999995E-2</v>
      </c>
      <c r="AK67" s="181">
        <f t="shared" si="518"/>
        <v>4.6327049999999995E-2</v>
      </c>
      <c r="AL67" s="181">
        <f t="shared" si="518"/>
        <v>4.6327049999999995E-2</v>
      </c>
      <c r="AM67" s="181">
        <f t="shared" si="519"/>
        <v>4.4871750000000002E-2</v>
      </c>
      <c r="AN67" s="181">
        <f t="shared" si="519"/>
        <v>4.4871750000000002E-2</v>
      </c>
      <c r="AO67" s="181">
        <f t="shared" si="519"/>
        <v>4.4871750000000002E-2</v>
      </c>
      <c r="AP67" s="182"/>
      <c r="AQ67" s="480">
        <v>0.98499999999999999</v>
      </c>
      <c r="AR67" s="480">
        <v>0.97</v>
      </c>
      <c r="AS67" s="480">
        <v>0.95499999999999996</v>
      </c>
      <c r="AT67" s="480">
        <v>0.92500000000000004</v>
      </c>
      <c r="AU67" s="184"/>
      <c r="AV67" s="181">
        <f t="shared" si="325"/>
        <v>2.0784874110000004E-2</v>
      </c>
      <c r="AW67" s="181">
        <f t="shared" si="520"/>
        <v>2.0784874110000004E-2</v>
      </c>
      <c r="AX67" s="181">
        <f t="shared" si="520"/>
        <v>2.0784874110000004E-2</v>
      </c>
      <c r="AY67" s="181">
        <f t="shared" si="521"/>
        <v>2.0577025368900003E-2</v>
      </c>
      <c r="AZ67" s="181">
        <f t="shared" si="521"/>
        <v>2.0577025368900003E-2</v>
      </c>
      <c r="BA67" s="181">
        <f t="shared" si="521"/>
        <v>2.0577025368900003E-2</v>
      </c>
      <c r="BB67" s="181">
        <f t="shared" si="522"/>
        <v>2.0369176627800002E-2</v>
      </c>
      <c r="BC67" s="181">
        <f t="shared" si="522"/>
        <v>2.0369176627800002E-2</v>
      </c>
      <c r="BD67" s="181">
        <f t="shared" si="522"/>
        <v>2.0369176627800002E-2</v>
      </c>
      <c r="BE67" s="181">
        <f t="shared" si="523"/>
        <v>2.0161327886700005E-2</v>
      </c>
      <c r="BF67" s="181">
        <f t="shared" si="523"/>
        <v>2.0161327886700005E-2</v>
      </c>
      <c r="BG67" s="181">
        <f t="shared" si="523"/>
        <v>2.0161327886700005E-2</v>
      </c>
      <c r="BH67" s="183"/>
      <c r="BI67" s="185">
        <v>1</v>
      </c>
      <c r="BJ67" s="185">
        <v>0.99</v>
      </c>
      <c r="BK67" s="185">
        <v>0.98</v>
      </c>
      <c r="BL67" s="185">
        <v>0.97</v>
      </c>
      <c r="BM67" s="183"/>
      <c r="BN67" s="186">
        <f t="shared" si="326"/>
        <v>0</v>
      </c>
      <c r="BO67" s="187"/>
      <c r="BP67" s="187"/>
      <c r="BQ67" s="188"/>
      <c r="BR67" s="188"/>
      <c r="BS67" s="188"/>
      <c r="BT67" s="188"/>
      <c r="BU67" s="188"/>
      <c r="BV67" s="188"/>
      <c r="BW67" s="188"/>
      <c r="BX67" s="188"/>
      <c r="BY67" s="188"/>
      <c r="BZ67" s="188"/>
      <c r="CA67" s="184"/>
      <c r="CB67" s="189">
        <f t="shared" si="453"/>
        <v>1</v>
      </c>
      <c r="CC67" s="189">
        <f t="shared" si="454"/>
        <v>1</v>
      </c>
      <c r="CD67" s="189">
        <f t="shared" si="455"/>
        <v>1</v>
      </c>
      <c r="CE67" s="189">
        <f t="shared" si="456"/>
        <v>1</v>
      </c>
      <c r="CF67" s="189">
        <f t="shared" si="457"/>
        <v>1</v>
      </c>
      <c r="CG67" s="189">
        <f t="shared" si="458"/>
        <v>1</v>
      </c>
      <c r="CH67" s="189">
        <f t="shared" si="459"/>
        <v>1</v>
      </c>
      <c r="CI67" s="189">
        <f t="shared" si="460"/>
        <v>1</v>
      </c>
      <c r="CJ67" s="189">
        <f t="shared" si="461"/>
        <v>1</v>
      </c>
      <c r="CK67" s="189">
        <f t="shared" si="462"/>
        <v>1</v>
      </c>
      <c r="CL67" s="189">
        <f t="shared" si="463"/>
        <v>1</v>
      </c>
      <c r="CM67" s="189">
        <f t="shared" si="464"/>
        <v>1</v>
      </c>
      <c r="CN67" s="184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4"/>
      <c r="DB67" s="190">
        <f t="shared" si="327"/>
        <v>0</v>
      </c>
      <c r="DC67" s="190">
        <f t="shared" si="328"/>
        <v>0</v>
      </c>
      <c r="DD67" s="190">
        <f t="shared" si="329"/>
        <v>0</v>
      </c>
      <c r="DE67" s="190">
        <f t="shared" si="330"/>
        <v>0</v>
      </c>
      <c r="DF67" s="190">
        <f t="shared" si="331"/>
        <v>0</v>
      </c>
      <c r="DG67" s="190">
        <f t="shared" si="332"/>
        <v>0</v>
      </c>
      <c r="DH67" s="190">
        <f t="shared" si="333"/>
        <v>0</v>
      </c>
      <c r="DI67" s="190">
        <f t="shared" si="334"/>
        <v>0</v>
      </c>
      <c r="DJ67" s="190">
        <f t="shared" si="335"/>
        <v>0</v>
      </c>
      <c r="DK67" s="190">
        <f t="shared" si="336"/>
        <v>0</v>
      </c>
      <c r="DL67" s="190">
        <f t="shared" si="337"/>
        <v>0</v>
      </c>
      <c r="DM67" s="190">
        <f t="shared" si="338"/>
        <v>0</v>
      </c>
      <c r="DN67" s="190">
        <f t="shared" si="465"/>
        <v>0</v>
      </c>
      <c r="DO67" s="184" t="s">
        <v>579</v>
      </c>
      <c r="DP67" s="190">
        <f t="shared" si="339"/>
        <v>0</v>
      </c>
      <c r="DQ67" s="190">
        <f t="shared" si="340"/>
        <v>0</v>
      </c>
      <c r="DR67" s="190">
        <f t="shared" si="341"/>
        <v>0</v>
      </c>
      <c r="DS67" s="190">
        <f t="shared" si="342"/>
        <v>0</v>
      </c>
      <c r="DT67" s="190">
        <f t="shared" si="343"/>
        <v>0</v>
      </c>
      <c r="DU67" s="190">
        <f t="shared" si="344"/>
        <v>0</v>
      </c>
      <c r="DV67" s="190">
        <f t="shared" si="345"/>
        <v>0</v>
      </c>
      <c r="DW67" s="190">
        <f t="shared" si="346"/>
        <v>0</v>
      </c>
      <c r="DX67" s="190">
        <f t="shared" si="347"/>
        <v>0</v>
      </c>
      <c r="DY67" s="190">
        <f t="shared" si="348"/>
        <v>0</v>
      </c>
      <c r="DZ67" s="190">
        <f t="shared" si="349"/>
        <v>0</v>
      </c>
      <c r="EA67" s="190">
        <f t="shared" si="350"/>
        <v>0</v>
      </c>
      <c r="EB67" s="190">
        <f t="shared" si="466"/>
        <v>0</v>
      </c>
      <c r="EC67" s="191">
        <f t="shared" si="467"/>
        <v>0</v>
      </c>
      <c r="ED67" s="70"/>
      <c r="EE67" s="68">
        <f t="shared" si="468"/>
        <v>4.7782349999999994E-2</v>
      </c>
      <c r="EF67" s="68">
        <f t="shared" si="469"/>
        <v>4.7782349999999994E-2</v>
      </c>
      <c r="EG67" s="68">
        <f t="shared" si="470"/>
        <v>4.7782349999999994E-2</v>
      </c>
      <c r="EH67" s="68">
        <f t="shared" si="471"/>
        <v>4.7054699999999998E-2</v>
      </c>
      <c r="EI67" s="68">
        <f t="shared" si="472"/>
        <v>4.7054699999999998E-2</v>
      </c>
      <c r="EJ67" s="68">
        <f t="shared" si="473"/>
        <v>4.7054699999999998E-2</v>
      </c>
      <c r="EK67" s="68">
        <f t="shared" si="474"/>
        <v>4.6327049999999995E-2</v>
      </c>
      <c r="EL67" s="68">
        <f t="shared" si="475"/>
        <v>4.6327049999999995E-2</v>
      </c>
      <c r="EM67" s="68">
        <f t="shared" si="476"/>
        <v>4.6327049999999995E-2</v>
      </c>
      <c r="EN67" s="68">
        <f t="shared" si="477"/>
        <v>4.4871750000000002E-2</v>
      </c>
      <c r="EO67" s="68">
        <f t="shared" si="478"/>
        <v>4.4871750000000002E-2</v>
      </c>
      <c r="EP67" s="68">
        <f t="shared" si="479"/>
        <v>4.4871750000000002E-2</v>
      </c>
      <c r="EQ67" s="68">
        <f t="shared" si="445"/>
        <v>0.5581075499999999</v>
      </c>
      <c r="ER67" s="67"/>
      <c r="ES67" s="68">
        <f t="shared" si="480"/>
        <v>2.0784874110000004E-2</v>
      </c>
      <c r="ET67" s="68">
        <f t="shared" si="481"/>
        <v>2.0784874110000004E-2</v>
      </c>
      <c r="EU67" s="68">
        <f t="shared" si="482"/>
        <v>2.0784874110000004E-2</v>
      </c>
      <c r="EV67" s="68">
        <f t="shared" si="483"/>
        <v>2.0577025368900003E-2</v>
      </c>
      <c r="EW67" s="68">
        <f t="shared" si="484"/>
        <v>2.0577025368900003E-2</v>
      </c>
      <c r="EX67" s="68">
        <f t="shared" si="485"/>
        <v>2.0577025368900003E-2</v>
      </c>
      <c r="EY67" s="68">
        <f t="shared" si="486"/>
        <v>2.0369176627800002E-2</v>
      </c>
      <c r="EZ67" s="68">
        <f t="shared" si="487"/>
        <v>2.0369176627800002E-2</v>
      </c>
      <c r="FA67" s="68">
        <f t="shared" si="488"/>
        <v>2.0369176627800002E-2</v>
      </c>
      <c r="FB67" s="68">
        <f t="shared" si="489"/>
        <v>2.0161327886700005E-2</v>
      </c>
      <c r="FC67" s="68">
        <f t="shared" si="490"/>
        <v>2.0161327886700005E-2</v>
      </c>
      <c r="FD67" s="68">
        <f t="shared" si="491"/>
        <v>2.0161327886700005E-2</v>
      </c>
      <c r="FE67" s="68">
        <f t="shared" si="446"/>
        <v>0.24567721198020001</v>
      </c>
      <c r="FF67" s="69">
        <f t="shared" si="447"/>
        <v>0.44019689749798235</v>
      </c>
      <c r="FG67" s="70"/>
      <c r="FH67" s="68">
        <f t="shared" si="492"/>
        <v>0</v>
      </c>
      <c r="FI67" s="68">
        <f t="shared" si="493"/>
        <v>0</v>
      </c>
      <c r="FJ67" s="68">
        <f t="shared" si="494"/>
        <v>0</v>
      </c>
      <c r="FK67" s="68">
        <f t="shared" si="495"/>
        <v>0</v>
      </c>
      <c r="FL67" s="68">
        <f t="shared" si="496"/>
        <v>0</v>
      </c>
      <c r="FM67" s="68">
        <f t="shared" si="497"/>
        <v>0</v>
      </c>
      <c r="FN67" s="68">
        <f t="shared" si="498"/>
        <v>0</v>
      </c>
      <c r="FO67" s="68">
        <f t="shared" si="499"/>
        <v>0</v>
      </c>
      <c r="FP67" s="68">
        <f t="shared" si="500"/>
        <v>0</v>
      </c>
      <c r="FQ67" s="68">
        <f t="shared" si="501"/>
        <v>0</v>
      </c>
      <c r="FR67" s="68">
        <f t="shared" si="502"/>
        <v>0</v>
      </c>
      <c r="FS67" s="68">
        <f t="shared" si="503"/>
        <v>0</v>
      </c>
      <c r="FT67" s="68">
        <f t="shared" si="448"/>
        <v>0</v>
      </c>
      <c r="FU67" s="67"/>
      <c r="FV67" s="68">
        <f t="shared" si="504"/>
        <v>0</v>
      </c>
      <c r="FW67" s="68">
        <f t="shared" si="505"/>
        <v>0</v>
      </c>
      <c r="FX67" s="68">
        <f t="shared" si="506"/>
        <v>0</v>
      </c>
      <c r="FY67" s="68">
        <f t="shared" si="507"/>
        <v>0</v>
      </c>
      <c r="FZ67" s="68">
        <f t="shared" si="508"/>
        <v>0</v>
      </c>
      <c r="GA67" s="68">
        <f t="shared" si="509"/>
        <v>0</v>
      </c>
      <c r="GB67" s="68">
        <f t="shared" si="510"/>
        <v>0</v>
      </c>
      <c r="GC67" s="68">
        <f t="shared" si="511"/>
        <v>0</v>
      </c>
      <c r="GD67" s="68">
        <f t="shared" si="512"/>
        <v>0</v>
      </c>
      <c r="GE67" s="68">
        <f t="shared" si="513"/>
        <v>0</v>
      </c>
      <c r="GF67" s="68">
        <f t="shared" si="514"/>
        <v>0</v>
      </c>
      <c r="GG67" s="68">
        <f t="shared" si="515"/>
        <v>0</v>
      </c>
      <c r="GH67" s="68">
        <f t="shared" si="449"/>
        <v>0</v>
      </c>
      <c r="GI67" s="69">
        <f t="shared" si="450"/>
        <v>0</v>
      </c>
      <c r="GJ67" s="67"/>
      <c r="GK67" s="184"/>
    </row>
    <row r="68" spans="1:193" s="71" customFormat="1" ht="12" hidden="1" customHeight="1" outlineLevel="1">
      <c r="A68" s="331">
        <v>63</v>
      </c>
      <c r="B68" s="454" t="s">
        <v>262</v>
      </c>
      <c r="C68" s="455" t="str">
        <f t="shared" si="451"/>
        <v>Potential_Z series</v>
      </c>
      <c r="D68" s="456" t="s">
        <v>262</v>
      </c>
      <c r="E68" s="456" t="s">
        <v>696</v>
      </c>
      <c r="F68" s="178" t="s">
        <v>263</v>
      </c>
      <c r="G68" s="179" t="s">
        <v>8</v>
      </c>
      <c r="H68" s="179" t="s">
        <v>138</v>
      </c>
      <c r="I68" s="467" t="s">
        <v>122</v>
      </c>
      <c r="J68" s="408">
        <v>0</v>
      </c>
      <c r="K68" s="408">
        <v>0</v>
      </c>
      <c r="L68" s="408">
        <v>0</v>
      </c>
      <c r="M68" s="408">
        <v>0</v>
      </c>
      <c r="N68" s="408">
        <v>0</v>
      </c>
      <c r="O68" s="408">
        <v>5000000</v>
      </c>
      <c r="P68" s="408">
        <v>3000000</v>
      </c>
      <c r="Q68" s="408">
        <v>3000000</v>
      </c>
      <c r="R68" s="408">
        <v>3000000</v>
      </c>
      <c r="S68" s="408">
        <v>5000000</v>
      </c>
      <c r="T68" s="408">
        <v>5000000</v>
      </c>
      <c r="U68" s="408">
        <v>5000000</v>
      </c>
      <c r="V68" s="357">
        <f t="shared" si="452"/>
        <v>29000000</v>
      </c>
      <c r="W68" s="65">
        <v>1</v>
      </c>
      <c r="X68" s="65"/>
      <c r="Y68" s="332" t="s">
        <v>437</v>
      </c>
      <c r="Z68" s="332"/>
      <c r="AA68" s="332">
        <v>0.3</v>
      </c>
      <c r="AB68" s="66">
        <f>AA68*0.6</f>
        <v>0.18</v>
      </c>
      <c r="AC68" s="180">
        <f t="shared" si="324"/>
        <v>0.6</v>
      </c>
      <c r="AD68" s="181">
        <f t="shared" si="516"/>
        <v>0.29549999999999998</v>
      </c>
      <c r="AE68" s="181">
        <f t="shared" si="516"/>
        <v>0.29549999999999998</v>
      </c>
      <c r="AF68" s="181">
        <f t="shared" si="516"/>
        <v>0.29549999999999998</v>
      </c>
      <c r="AG68" s="181">
        <f t="shared" si="517"/>
        <v>0.29099999999999998</v>
      </c>
      <c r="AH68" s="181">
        <f t="shared" si="517"/>
        <v>0.29099999999999998</v>
      </c>
      <c r="AI68" s="181">
        <f t="shared" si="517"/>
        <v>0.29099999999999998</v>
      </c>
      <c r="AJ68" s="181">
        <f t="shared" si="518"/>
        <v>0.28649999999999998</v>
      </c>
      <c r="AK68" s="181">
        <f t="shared" si="518"/>
        <v>0.28649999999999998</v>
      </c>
      <c r="AL68" s="181">
        <f t="shared" si="518"/>
        <v>0.28649999999999998</v>
      </c>
      <c r="AM68" s="181">
        <f t="shared" si="519"/>
        <v>0.27750000000000002</v>
      </c>
      <c r="AN68" s="181">
        <f t="shared" si="519"/>
        <v>0.27750000000000002</v>
      </c>
      <c r="AO68" s="181">
        <f t="shared" si="519"/>
        <v>0.27750000000000002</v>
      </c>
      <c r="AP68" s="182"/>
      <c r="AQ68" s="480">
        <v>0.98499999999999999</v>
      </c>
      <c r="AR68" s="480">
        <v>0.97</v>
      </c>
      <c r="AS68" s="480">
        <v>0.95499999999999996</v>
      </c>
      <c r="AT68" s="480">
        <v>0.92500000000000004</v>
      </c>
      <c r="AU68" s="184"/>
      <c r="AV68" s="181">
        <f t="shared" si="325"/>
        <v>0.18</v>
      </c>
      <c r="AW68" s="181">
        <f t="shared" si="520"/>
        <v>0.18</v>
      </c>
      <c r="AX68" s="181">
        <f t="shared" si="520"/>
        <v>0.18</v>
      </c>
      <c r="AY68" s="181">
        <f t="shared" si="521"/>
        <v>0.1782</v>
      </c>
      <c r="AZ68" s="181">
        <f t="shared" si="521"/>
        <v>0.1782</v>
      </c>
      <c r="BA68" s="181">
        <f t="shared" si="521"/>
        <v>0.1782</v>
      </c>
      <c r="BB68" s="181">
        <f t="shared" si="522"/>
        <v>0.1764</v>
      </c>
      <c r="BC68" s="181">
        <f t="shared" si="522"/>
        <v>0.1764</v>
      </c>
      <c r="BD68" s="181">
        <f t="shared" si="522"/>
        <v>0.1764</v>
      </c>
      <c r="BE68" s="181">
        <f t="shared" si="523"/>
        <v>0.17459999999999998</v>
      </c>
      <c r="BF68" s="181">
        <f t="shared" si="523"/>
        <v>0.17459999999999998</v>
      </c>
      <c r="BG68" s="181">
        <f t="shared" si="523"/>
        <v>0.17459999999999998</v>
      </c>
      <c r="BH68" s="183"/>
      <c r="BI68" s="185">
        <v>1</v>
      </c>
      <c r="BJ68" s="185">
        <v>0.99</v>
      </c>
      <c r="BK68" s="185">
        <v>0.98</v>
      </c>
      <c r="BL68" s="185">
        <v>0.97</v>
      </c>
      <c r="BM68" s="183"/>
      <c r="BN68" s="186">
        <f t="shared" si="326"/>
        <v>0</v>
      </c>
      <c r="BO68" s="187"/>
      <c r="BP68" s="187"/>
      <c r="BQ68" s="188"/>
      <c r="BR68" s="188"/>
      <c r="BS68" s="188"/>
      <c r="BT68" s="188"/>
      <c r="BU68" s="188"/>
      <c r="BV68" s="188"/>
      <c r="BW68" s="188"/>
      <c r="BX68" s="189"/>
      <c r="BY68" s="189"/>
      <c r="BZ68" s="189"/>
      <c r="CA68" s="184"/>
      <c r="CB68" s="189">
        <f t="shared" si="453"/>
        <v>1</v>
      </c>
      <c r="CC68" s="189">
        <f t="shared" si="454"/>
        <v>1</v>
      </c>
      <c r="CD68" s="189">
        <f t="shared" si="455"/>
        <v>1</v>
      </c>
      <c r="CE68" s="189">
        <f t="shared" si="456"/>
        <v>1</v>
      </c>
      <c r="CF68" s="189">
        <f t="shared" si="457"/>
        <v>1</v>
      </c>
      <c r="CG68" s="189">
        <f t="shared" si="458"/>
        <v>1</v>
      </c>
      <c r="CH68" s="189">
        <f t="shared" si="459"/>
        <v>1</v>
      </c>
      <c r="CI68" s="189">
        <f t="shared" si="460"/>
        <v>1</v>
      </c>
      <c r="CJ68" s="189">
        <f t="shared" si="461"/>
        <v>1</v>
      </c>
      <c r="CK68" s="189">
        <f t="shared" si="462"/>
        <v>1</v>
      </c>
      <c r="CL68" s="189">
        <f t="shared" si="463"/>
        <v>1</v>
      </c>
      <c r="CM68" s="189">
        <f t="shared" si="464"/>
        <v>1</v>
      </c>
      <c r="CN68" s="184"/>
      <c r="CO68" s="189"/>
      <c r="CP68" s="189"/>
      <c r="CQ68" s="189"/>
      <c r="CR68" s="189"/>
      <c r="CS68" s="189"/>
      <c r="CT68" s="189"/>
      <c r="CU68" s="189"/>
      <c r="CV68" s="189"/>
      <c r="CW68" s="189"/>
      <c r="CX68" s="189"/>
      <c r="CY68" s="189"/>
      <c r="CZ68" s="189"/>
      <c r="DA68" s="184"/>
      <c r="DB68" s="190">
        <f t="shared" si="327"/>
        <v>0</v>
      </c>
      <c r="DC68" s="190">
        <f t="shared" si="328"/>
        <v>0</v>
      </c>
      <c r="DD68" s="190">
        <f t="shared" si="329"/>
        <v>0</v>
      </c>
      <c r="DE68" s="190">
        <f t="shared" si="330"/>
        <v>0</v>
      </c>
      <c r="DF68" s="190">
        <f t="shared" si="331"/>
        <v>0</v>
      </c>
      <c r="DG68" s="190">
        <f t="shared" si="332"/>
        <v>207235.43654750037</v>
      </c>
      <c r="DH68" s="190">
        <f t="shared" si="333"/>
        <v>122418.4589089873</v>
      </c>
      <c r="DI68" s="190">
        <f t="shared" si="334"/>
        <v>122418.4589089873</v>
      </c>
      <c r="DJ68" s="190">
        <f t="shared" si="335"/>
        <v>122418.4589089873</v>
      </c>
      <c r="DK68" s="190">
        <f t="shared" si="336"/>
        <v>197621.42144993594</v>
      </c>
      <c r="DL68" s="190">
        <f t="shared" si="337"/>
        <v>197621.42144993594</v>
      </c>
      <c r="DM68" s="190">
        <f t="shared" si="338"/>
        <v>197621.42144993594</v>
      </c>
      <c r="DN68" s="190">
        <f t="shared" si="465"/>
        <v>1167355.0776242702</v>
      </c>
      <c r="DO68" s="184" t="s">
        <v>579</v>
      </c>
      <c r="DP68" s="190">
        <f t="shared" si="339"/>
        <v>0</v>
      </c>
      <c r="DQ68" s="190">
        <f t="shared" si="340"/>
        <v>0</v>
      </c>
      <c r="DR68" s="190">
        <f t="shared" si="341"/>
        <v>0</v>
      </c>
      <c r="DS68" s="190">
        <f t="shared" si="342"/>
        <v>0</v>
      </c>
      <c r="DT68" s="190">
        <f t="shared" si="343"/>
        <v>0</v>
      </c>
      <c r="DU68" s="190">
        <f t="shared" si="344"/>
        <v>126904.99928785073</v>
      </c>
      <c r="DV68" s="190">
        <f t="shared" si="345"/>
        <v>75373.878364905278</v>
      </c>
      <c r="DW68" s="190">
        <f t="shared" si="346"/>
        <v>75373.878364905278</v>
      </c>
      <c r="DX68" s="190">
        <f t="shared" si="347"/>
        <v>75373.878364905278</v>
      </c>
      <c r="DY68" s="190">
        <f t="shared" si="348"/>
        <v>124341.2619285002</v>
      </c>
      <c r="DZ68" s="190">
        <f t="shared" si="349"/>
        <v>124341.2619285002</v>
      </c>
      <c r="EA68" s="190">
        <f t="shared" si="350"/>
        <v>124341.2619285002</v>
      </c>
      <c r="EB68" s="190">
        <f t="shared" si="466"/>
        <v>726050.4201680671</v>
      </c>
      <c r="EC68" s="191">
        <f t="shared" si="467"/>
        <v>0.62196193265007305</v>
      </c>
      <c r="ED68" s="70"/>
      <c r="EE68" s="68">
        <f t="shared" si="468"/>
        <v>0.29549999999999998</v>
      </c>
      <c r="EF68" s="68">
        <f t="shared" si="469"/>
        <v>0.29549999999999998</v>
      </c>
      <c r="EG68" s="68">
        <f t="shared" si="470"/>
        <v>0.29549999999999998</v>
      </c>
      <c r="EH68" s="68">
        <f t="shared" si="471"/>
        <v>0.29099999999999998</v>
      </c>
      <c r="EI68" s="68">
        <f t="shared" si="472"/>
        <v>0.29099999999999998</v>
      </c>
      <c r="EJ68" s="68">
        <f t="shared" si="473"/>
        <v>0.29099999999999998</v>
      </c>
      <c r="EK68" s="68">
        <f t="shared" si="474"/>
        <v>0.28649999999999998</v>
      </c>
      <c r="EL68" s="68">
        <f t="shared" si="475"/>
        <v>0.28649999999999998</v>
      </c>
      <c r="EM68" s="68">
        <f t="shared" si="476"/>
        <v>0.28649999999999998</v>
      </c>
      <c r="EN68" s="68">
        <f t="shared" si="477"/>
        <v>0.27750000000000002</v>
      </c>
      <c r="EO68" s="68">
        <f t="shared" si="478"/>
        <v>0.27750000000000002</v>
      </c>
      <c r="EP68" s="68">
        <f t="shared" si="479"/>
        <v>0.27750000000000002</v>
      </c>
      <c r="EQ68" s="68">
        <f t="shared" si="445"/>
        <v>3.4514999999999993</v>
      </c>
      <c r="ER68" s="67"/>
      <c r="ES68" s="68">
        <f t="shared" si="480"/>
        <v>0.18</v>
      </c>
      <c r="ET68" s="68">
        <f t="shared" si="481"/>
        <v>0.18</v>
      </c>
      <c r="EU68" s="68">
        <f t="shared" si="482"/>
        <v>0.18</v>
      </c>
      <c r="EV68" s="68">
        <f t="shared" si="483"/>
        <v>0.1782</v>
      </c>
      <c r="EW68" s="68">
        <f t="shared" si="484"/>
        <v>0.1782</v>
      </c>
      <c r="EX68" s="68">
        <f t="shared" si="485"/>
        <v>0.1782</v>
      </c>
      <c r="EY68" s="68">
        <f t="shared" si="486"/>
        <v>0.1764</v>
      </c>
      <c r="EZ68" s="68">
        <f t="shared" si="487"/>
        <v>0.1764</v>
      </c>
      <c r="FA68" s="68">
        <f t="shared" si="488"/>
        <v>0.1764</v>
      </c>
      <c r="FB68" s="68">
        <f t="shared" si="489"/>
        <v>0.17459999999999998</v>
      </c>
      <c r="FC68" s="68">
        <f t="shared" si="490"/>
        <v>0.17459999999999998</v>
      </c>
      <c r="FD68" s="68">
        <f t="shared" si="491"/>
        <v>0.17459999999999998</v>
      </c>
      <c r="FE68" s="68">
        <f t="shared" si="446"/>
        <v>2.1275999999999997</v>
      </c>
      <c r="FF68" s="69">
        <f t="shared" si="447"/>
        <v>0.61642764015645379</v>
      </c>
      <c r="FG68" s="70"/>
      <c r="FH68" s="68">
        <f t="shared" si="492"/>
        <v>0</v>
      </c>
      <c r="FI68" s="68">
        <f t="shared" si="493"/>
        <v>0</v>
      </c>
      <c r="FJ68" s="68">
        <f t="shared" si="494"/>
        <v>0</v>
      </c>
      <c r="FK68" s="68">
        <f t="shared" si="495"/>
        <v>0</v>
      </c>
      <c r="FL68" s="68">
        <f t="shared" si="496"/>
        <v>0</v>
      </c>
      <c r="FM68" s="68">
        <f t="shared" si="497"/>
        <v>0</v>
      </c>
      <c r="FN68" s="68">
        <f t="shared" si="498"/>
        <v>0</v>
      </c>
      <c r="FO68" s="68">
        <f t="shared" si="499"/>
        <v>0</v>
      </c>
      <c r="FP68" s="68">
        <f t="shared" si="500"/>
        <v>0</v>
      </c>
      <c r="FQ68" s="68">
        <f t="shared" si="501"/>
        <v>0</v>
      </c>
      <c r="FR68" s="68">
        <f t="shared" si="502"/>
        <v>0</v>
      </c>
      <c r="FS68" s="68">
        <f t="shared" si="503"/>
        <v>0</v>
      </c>
      <c r="FT68" s="68">
        <f t="shared" si="448"/>
        <v>0</v>
      </c>
      <c r="FU68" s="67"/>
      <c r="FV68" s="68">
        <f t="shared" si="504"/>
        <v>0</v>
      </c>
      <c r="FW68" s="68">
        <f t="shared" si="505"/>
        <v>0</v>
      </c>
      <c r="FX68" s="68">
        <f t="shared" si="506"/>
        <v>0</v>
      </c>
      <c r="FY68" s="68">
        <f t="shared" si="507"/>
        <v>0</v>
      </c>
      <c r="FZ68" s="68">
        <f t="shared" si="508"/>
        <v>0</v>
      </c>
      <c r="GA68" s="68">
        <f t="shared" si="509"/>
        <v>0</v>
      </c>
      <c r="GB68" s="68">
        <f t="shared" si="510"/>
        <v>0</v>
      </c>
      <c r="GC68" s="68">
        <f t="shared" si="511"/>
        <v>0</v>
      </c>
      <c r="GD68" s="68">
        <f t="shared" si="512"/>
        <v>0</v>
      </c>
      <c r="GE68" s="68">
        <f t="shared" si="513"/>
        <v>0</v>
      </c>
      <c r="GF68" s="68">
        <f t="shared" si="514"/>
        <v>0</v>
      </c>
      <c r="GG68" s="68">
        <f t="shared" si="515"/>
        <v>0</v>
      </c>
      <c r="GH68" s="68">
        <f t="shared" si="449"/>
        <v>0</v>
      </c>
      <c r="GI68" s="69">
        <f t="shared" si="450"/>
        <v>0</v>
      </c>
      <c r="GJ68" s="67"/>
      <c r="GK68" s="184"/>
    </row>
    <row r="69" spans="1:193" s="71" customFormat="1" ht="12" hidden="1" customHeight="1" outlineLevel="1">
      <c r="A69" s="331">
        <v>64</v>
      </c>
      <c r="B69" s="454" t="s">
        <v>253</v>
      </c>
      <c r="C69" s="455" t="str">
        <f t="shared" si="451"/>
        <v>8DCPFM01258AP</v>
      </c>
      <c r="D69" s="456" t="s">
        <v>258</v>
      </c>
      <c r="E69" s="456"/>
      <c r="F69" s="178" t="s">
        <v>218</v>
      </c>
      <c r="G69" s="179" t="s">
        <v>8</v>
      </c>
      <c r="H69" s="179" t="s">
        <v>22</v>
      </c>
      <c r="I69" s="467" t="s">
        <v>122</v>
      </c>
      <c r="J69" s="408">
        <v>0</v>
      </c>
      <c r="K69" s="408">
        <v>0</v>
      </c>
      <c r="L69" s="408">
        <v>0</v>
      </c>
      <c r="M69" s="408">
        <v>0</v>
      </c>
      <c r="N69" s="408">
        <v>0</v>
      </c>
      <c r="O69" s="408">
        <v>0</v>
      </c>
      <c r="P69" s="408">
        <v>0</v>
      </c>
      <c r="Q69" s="408">
        <v>0</v>
      </c>
      <c r="R69" s="408">
        <v>0</v>
      </c>
      <c r="S69" s="408">
        <v>0</v>
      </c>
      <c r="T69" s="408">
        <v>0</v>
      </c>
      <c r="U69" s="408">
        <v>0</v>
      </c>
      <c r="V69" s="357">
        <f t="shared" si="452"/>
        <v>0</v>
      </c>
      <c r="W69" s="65">
        <v>0.5</v>
      </c>
      <c r="X69" s="65"/>
      <c r="Y69" s="332" t="s">
        <v>437</v>
      </c>
      <c r="Z69" s="332"/>
      <c r="AA69" s="332">
        <v>8.4612469499999995E-2</v>
      </c>
      <c r="AB69" s="66">
        <v>4.6692674417E-2</v>
      </c>
      <c r="AC69" s="180">
        <f t="shared" si="324"/>
        <v>0.55184152753040738</v>
      </c>
      <c r="AD69" s="181">
        <f t="shared" si="516"/>
        <v>8.3343282457500001E-2</v>
      </c>
      <c r="AE69" s="181">
        <f t="shared" si="516"/>
        <v>8.3343282457500001E-2</v>
      </c>
      <c r="AF69" s="181">
        <f t="shared" si="516"/>
        <v>8.3343282457500001E-2</v>
      </c>
      <c r="AG69" s="181">
        <f t="shared" si="517"/>
        <v>8.2074095414999992E-2</v>
      </c>
      <c r="AH69" s="181">
        <f t="shared" si="517"/>
        <v>8.2074095414999992E-2</v>
      </c>
      <c r="AI69" s="181">
        <f t="shared" si="517"/>
        <v>8.2074095414999992E-2</v>
      </c>
      <c r="AJ69" s="181">
        <f t="shared" si="518"/>
        <v>8.0804908372499998E-2</v>
      </c>
      <c r="AK69" s="181">
        <f t="shared" si="518"/>
        <v>8.0804908372499998E-2</v>
      </c>
      <c r="AL69" s="181">
        <f t="shared" si="518"/>
        <v>8.0804908372499998E-2</v>
      </c>
      <c r="AM69" s="181">
        <f t="shared" si="519"/>
        <v>7.8266534287499995E-2</v>
      </c>
      <c r="AN69" s="181">
        <f t="shared" si="519"/>
        <v>7.8266534287499995E-2</v>
      </c>
      <c r="AO69" s="181">
        <f t="shared" si="519"/>
        <v>7.8266534287499995E-2</v>
      </c>
      <c r="AP69" s="182"/>
      <c r="AQ69" s="480">
        <v>0.98499999999999999</v>
      </c>
      <c r="AR69" s="480">
        <v>0.97</v>
      </c>
      <c r="AS69" s="480">
        <v>0.95499999999999996</v>
      </c>
      <c r="AT69" s="480">
        <v>0.92500000000000004</v>
      </c>
      <c r="AU69" s="184"/>
      <c r="AV69" s="181">
        <f t="shared" si="325"/>
        <v>4.6692674417E-2</v>
      </c>
      <c r="AW69" s="181">
        <f t="shared" si="520"/>
        <v>4.6692674417E-2</v>
      </c>
      <c r="AX69" s="181">
        <f t="shared" si="520"/>
        <v>4.6692674417E-2</v>
      </c>
      <c r="AY69" s="181">
        <f t="shared" si="521"/>
        <v>4.6225747672829998E-2</v>
      </c>
      <c r="AZ69" s="181">
        <f t="shared" si="521"/>
        <v>4.6225747672829998E-2</v>
      </c>
      <c r="BA69" s="181">
        <f t="shared" si="521"/>
        <v>4.6225747672829998E-2</v>
      </c>
      <c r="BB69" s="181">
        <f t="shared" si="522"/>
        <v>4.5758820928660002E-2</v>
      </c>
      <c r="BC69" s="181">
        <f t="shared" si="522"/>
        <v>4.5758820928660002E-2</v>
      </c>
      <c r="BD69" s="181">
        <f t="shared" si="522"/>
        <v>4.5758820928660002E-2</v>
      </c>
      <c r="BE69" s="181">
        <f t="shared" si="523"/>
        <v>4.5291894184489999E-2</v>
      </c>
      <c r="BF69" s="181">
        <f t="shared" si="523"/>
        <v>4.5291894184489999E-2</v>
      </c>
      <c r="BG69" s="181">
        <f t="shared" si="523"/>
        <v>4.5291894184489999E-2</v>
      </c>
      <c r="BH69" s="183"/>
      <c r="BI69" s="185">
        <v>1</v>
      </c>
      <c r="BJ69" s="185">
        <v>0.99</v>
      </c>
      <c r="BK69" s="185">
        <v>0.98</v>
      </c>
      <c r="BL69" s="185">
        <v>0.97</v>
      </c>
      <c r="BM69" s="183"/>
      <c r="BN69" s="186">
        <f t="shared" si="326"/>
        <v>0</v>
      </c>
      <c r="BO69" s="187"/>
      <c r="BP69" s="187"/>
      <c r="BQ69" s="188"/>
      <c r="BR69" s="188"/>
      <c r="BS69" s="188"/>
      <c r="BT69" s="188"/>
      <c r="BU69" s="188"/>
      <c r="BV69" s="188"/>
      <c r="BW69" s="188"/>
      <c r="BX69" s="188"/>
      <c r="BY69" s="188"/>
      <c r="BZ69" s="188"/>
      <c r="CA69" s="184"/>
      <c r="CB69" s="189">
        <f t="shared" si="453"/>
        <v>0.5</v>
      </c>
      <c r="CC69" s="189">
        <f t="shared" si="454"/>
        <v>0.5</v>
      </c>
      <c r="CD69" s="189">
        <f t="shared" si="455"/>
        <v>0.5</v>
      </c>
      <c r="CE69" s="189">
        <f t="shared" si="456"/>
        <v>0.5</v>
      </c>
      <c r="CF69" s="189">
        <f t="shared" si="457"/>
        <v>0.5</v>
      </c>
      <c r="CG69" s="189">
        <f t="shared" si="458"/>
        <v>0.5</v>
      </c>
      <c r="CH69" s="189">
        <f t="shared" si="459"/>
        <v>0.5</v>
      </c>
      <c r="CI69" s="189">
        <f t="shared" si="460"/>
        <v>0.5</v>
      </c>
      <c r="CJ69" s="189">
        <f t="shared" si="461"/>
        <v>0.5</v>
      </c>
      <c r="CK69" s="189">
        <f t="shared" si="462"/>
        <v>0.5</v>
      </c>
      <c r="CL69" s="189">
        <f t="shared" si="463"/>
        <v>0.5</v>
      </c>
      <c r="CM69" s="189">
        <f t="shared" si="464"/>
        <v>0.5</v>
      </c>
      <c r="CN69" s="184"/>
      <c r="CO69" s="189"/>
      <c r="CP69" s="189"/>
      <c r="CQ69" s="189"/>
      <c r="CR69" s="189"/>
      <c r="CS69" s="189"/>
      <c r="CT69" s="189"/>
      <c r="CU69" s="189"/>
      <c r="CV69" s="189"/>
      <c r="CW69" s="189"/>
      <c r="CX69" s="189"/>
      <c r="CY69" s="189"/>
      <c r="CZ69" s="189"/>
      <c r="DA69" s="184"/>
      <c r="DB69" s="190">
        <f t="shared" si="327"/>
        <v>0</v>
      </c>
      <c r="DC69" s="190">
        <f t="shared" si="328"/>
        <v>0</v>
      </c>
      <c r="DD69" s="190">
        <f t="shared" si="329"/>
        <v>0</v>
      </c>
      <c r="DE69" s="190">
        <f t="shared" si="330"/>
        <v>0</v>
      </c>
      <c r="DF69" s="190">
        <f t="shared" si="331"/>
        <v>0</v>
      </c>
      <c r="DG69" s="190">
        <f t="shared" si="332"/>
        <v>0</v>
      </c>
      <c r="DH69" s="190">
        <f t="shared" si="333"/>
        <v>0</v>
      </c>
      <c r="DI69" s="190">
        <f t="shared" si="334"/>
        <v>0</v>
      </c>
      <c r="DJ69" s="190">
        <f t="shared" si="335"/>
        <v>0</v>
      </c>
      <c r="DK69" s="190">
        <f t="shared" si="336"/>
        <v>0</v>
      </c>
      <c r="DL69" s="190">
        <f t="shared" si="337"/>
        <v>0</v>
      </c>
      <c r="DM69" s="190">
        <f t="shared" si="338"/>
        <v>0</v>
      </c>
      <c r="DN69" s="190">
        <f t="shared" si="465"/>
        <v>0</v>
      </c>
      <c r="DO69" s="184" t="s">
        <v>579</v>
      </c>
      <c r="DP69" s="190">
        <f t="shared" si="339"/>
        <v>0</v>
      </c>
      <c r="DQ69" s="190">
        <f t="shared" si="340"/>
        <v>0</v>
      </c>
      <c r="DR69" s="190">
        <f t="shared" si="341"/>
        <v>0</v>
      </c>
      <c r="DS69" s="190">
        <f t="shared" si="342"/>
        <v>0</v>
      </c>
      <c r="DT69" s="190">
        <f t="shared" si="343"/>
        <v>0</v>
      </c>
      <c r="DU69" s="190">
        <f t="shared" si="344"/>
        <v>0</v>
      </c>
      <c r="DV69" s="190">
        <f t="shared" si="345"/>
        <v>0</v>
      </c>
      <c r="DW69" s="190">
        <f t="shared" si="346"/>
        <v>0</v>
      </c>
      <c r="DX69" s="190">
        <f t="shared" si="347"/>
        <v>0</v>
      </c>
      <c r="DY69" s="190">
        <f t="shared" si="348"/>
        <v>0</v>
      </c>
      <c r="DZ69" s="190">
        <f t="shared" si="349"/>
        <v>0</v>
      </c>
      <c r="EA69" s="190">
        <f t="shared" si="350"/>
        <v>0</v>
      </c>
      <c r="EB69" s="190">
        <f t="shared" si="466"/>
        <v>0</v>
      </c>
      <c r="EC69" s="191">
        <f t="shared" si="467"/>
        <v>0</v>
      </c>
      <c r="ED69" s="70"/>
      <c r="EE69" s="68">
        <f t="shared" si="468"/>
        <v>4.167164122875E-2</v>
      </c>
      <c r="EF69" s="68">
        <f t="shared" si="469"/>
        <v>4.167164122875E-2</v>
      </c>
      <c r="EG69" s="68">
        <f t="shared" si="470"/>
        <v>4.167164122875E-2</v>
      </c>
      <c r="EH69" s="68">
        <f t="shared" si="471"/>
        <v>4.1037047707499996E-2</v>
      </c>
      <c r="EI69" s="68">
        <f t="shared" si="472"/>
        <v>4.1037047707499996E-2</v>
      </c>
      <c r="EJ69" s="68">
        <f t="shared" si="473"/>
        <v>4.1037047707499996E-2</v>
      </c>
      <c r="EK69" s="68">
        <f t="shared" si="474"/>
        <v>4.0402454186249999E-2</v>
      </c>
      <c r="EL69" s="68">
        <f t="shared" si="475"/>
        <v>4.0402454186249999E-2</v>
      </c>
      <c r="EM69" s="68">
        <f t="shared" si="476"/>
        <v>4.0402454186249999E-2</v>
      </c>
      <c r="EN69" s="68">
        <f t="shared" si="477"/>
        <v>3.9133267143749997E-2</v>
      </c>
      <c r="EO69" s="68">
        <f t="shared" si="478"/>
        <v>3.9133267143749997E-2</v>
      </c>
      <c r="EP69" s="68">
        <f t="shared" si="479"/>
        <v>3.9133267143749997E-2</v>
      </c>
      <c r="EQ69" s="68">
        <f t="shared" si="445"/>
        <v>0.48673323079874992</v>
      </c>
      <c r="ER69" s="67"/>
      <c r="ES69" s="68">
        <f t="shared" si="480"/>
        <v>2.33463372085E-2</v>
      </c>
      <c r="ET69" s="68">
        <f t="shared" si="481"/>
        <v>2.33463372085E-2</v>
      </c>
      <c r="EU69" s="68">
        <f t="shared" si="482"/>
        <v>2.33463372085E-2</v>
      </c>
      <c r="EV69" s="68">
        <f t="shared" si="483"/>
        <v>2.3112873836414999E-2</v>
      </c>
      <c r="EW69" s="68">
        <f t="shared" si="484"/>
        <v>2.3112873836414999E-2</v>
      </c>
      <c r="EX69" s="68">
        <f t="shared" si="485"/>
        <v>2.3112873836414999E-2</v>
      </c>
      <c r="EY69" s="68">
        <f t="shared" si="486"/>
        <v>2.2879410464330001E-2</v>
      </c>
      <c r="EZ69" s="68">
        <f t="shared" si="487"/>
        <v>2.2879410464330001E-2</v>
      </c>
      <c r="FA69" s="68">
        <f t="shared" si="488"/>
        <v>2.2879410464330001E-2</v>
      </c>
      <c r="FB69" s="68">
        <f t="shared" si="489"/>
        <v>2.2645947092244999E-2</v>
      </c>
      <c r="FC69" s="68">
        <f t="shared" si="490"/>
        <v>2.2645947092244999E-2</v>
      </c>
      <c r="FD69" s="68">
        <f t="shared" si="491"/>
        <v>2.2645947092244999E-2</v>
      </c>
      <c r="FE69" s="68">
        <f t="shared" si="446"/>
        <v>0.27595370580446998</v>
      </c>
      <c r="FF69" s="69">
        <f t="shared" si="447"/>
        <v>0.56695061759316956</v>
      </c>
      <c r="FG69" s="70"/>
      <c r="FH69" s="68">
        <f t="shared" si="492"/>
        <v>0</v>
      </c>
      <c r="FI69" s="68">
        <f t="shared" si="493"/>
        <v>0</v>
      </c>
      <c r="FJ69" s="68">
        <f t="shared" si="494"/>
        <v>0</v>
      </c>
      <c r="FK69" s="68">
        <f t="shared" si="495"/>
        <v>0</v>
      </c>
      <c r="FL69" s="68">
        <f t="shared" si="496"/>
        <v>0</v>
      </c>
      <c r="FM69" s="68">
        <f t="shared" si="497"/>
        <v>0</v>
      </c>
      <c r="FN69" s="68">
        <f t="shared" si="498"/>
        <v>0</v>
      </c>
      <c r="FO69" s="68">
        <f t="shared" si="499"/>
        <v>0</v>
      </c>
      <c r="FP69" s="68">
        <f t="shared" si="500"/>
        <v>0</v>
      </c>
      <c r="FQ69" s="68">
        <f t="shared" si="501"/>
        <v>0</v>
      </c>
      <c r="FR69" s="68">
        <f t="shared" si="502"/>
        <v>0</v>
      </c>
      <c r="FS69" s="68">
        <f t="shared" si="503"/>
        <v>0</v>
      </c>
      <c r="FT69" s="68">
        <f t="shared" si="448"/>
        <v>0</v>
      </c>
      <c r="FU69" s="67"/>
      <c r="FV69" s="68">
        <f t="shared" si="504"/>
        <v>0</v>
      </c>
      <c r="FW69" s="68">
        <f t="shared" si="505"/>
        <v>0</v>
      </c>
      <c r="FX69" s="68">
        <f t="shared" si="506"/>
        <v>0</v>
      </c>
      <c r="FY69" s="68">
        <f t="shared" si="507"/>
        <v>0</v>
      </c>
      <c r="FZ69" s="68">
        <f t="shared" si="508"/>
        <v>0</v>
      </c>
      <c r="GA69" s="68">
        <f t="shared" si="509"/>
        <v>0</v>
      </c>
      <c r="GB69" s="68">
        <f t="shared" si="510"/>
        <v>0</v>
      </c>
      <c r="GC69" s="68">
        <f t="shared" si="511"/>
        <v>0</v>
      </c>
      <c r="GD69" s="68">
        <f t="shared" si="512"/>
        <v>0</v>
      </c>
      <c r="GE69" s="68">
        <f t="shared" si="513"/>
        <v>0</v>
      </c>
      <c r="GF69" s="68">
        <f t="shared" si="514"/>
        <v>0</v>
      </c>
      <c r="GG69" s="68">
        <f t="shared" si="515"/>
        <v>0</v>
      </c>
      <c r="GH69" s="68">
        <f t="shared" si="449"/>
        <v>0</v>
      </c>
      <c r="GI69" s="69">
        <f t="shared" si="450"/>
        <v>0</v>
      </c>
      <c r="GJ69" s="67"/>
      <c r="GK69" s="184"/>
    </row>
    <row r="70" spans="1:193" s="71" customFormat="1" ht="12" hidden="1" customHeight="1" outlineLevel="1">
      <c r="A70" s="331">
        <v>65</v>
      </c>
      <c r="B70" s="454" t="s">
        <v>221</v>
      </c>
      <c r="C70" s="455" t="str">
        <f t="shared" si="451"/>
        <v>8DCPFM01098AP</v>
      </c>
      <c r="D70" s="456" t="s">
        <v>259</v>
      </c>
      <c r="E70" s="456"/>
      <c r="F70" s="178" t="s">
        <v>211</v>
      </c>
      <c r="G70" s="179" t="s">
        <v>8</v>
      </c>
      <c r="H70" s="179" t="s">
        <v>22</v>
      </c>
      <c r="I70" s="467" t="s">
        <v>122</v>
      </c>
      <c r="J70" s="408">
        <v>0</v>
      </c>
      <c r="K70" s="408">
        <v>0</v>
      </c>
      <c r="L70" s="408">
        <v>0</v>
      </c>
      <c r="M70" s="408">
        <v>0</v>
      </c>
      <c r="N70" s="408">
        <v>0</v>
      </c>
      <c r="O70" s="408">
        <v>0</v>
      </c>
      <c r="P70" s="408">
        <v>0</v>
      </c>
      <c r="Q70" s="408">
        <v>0</v>
      </c>
      <c r="R70" s="408">
        <v>0</v>
      </c>
      <c r="S70" s="408">
        <v>0</v>
      </c>
      <c r="T70" s="408">
        <v>0</v>
      </c>
      <c r="U70" s="408">
        <v>0</v>
      </c>
      <c r="V70" s="357">
        <f t="shared" si="452"/>
        <v>0</v>
      </c>
      <c r="W70" s="65">
        <v>0.5</v>
      </c>
      <c r="X70" s="65"/>
      <c r="Y70" s="332" t="s">
        <v>437</v>
      </c>
      <c r="Z70" s="332"/>
      <c r="AA70" s="332">
        <v>8.1699999999999995E-2</v>
      </c>
      <c r="AB70" s="66">
        <v>3.7419396840000008E-2</v>
      </c>
      <c r="AC70" s="180">
        <f t="shared" ref="AC70:AC101" si="524">IFERROR(AB70/AA70,"")</f>
        <v>0.45800975324357418</v>
      </c>
      <c r="AD70" s="181">
        <f t="shared" si="516"/>
        <v>8.047449999999999E-2</v>
      </c>
      <c r="AE70" s="181">
        <f t="shared" si="516"/>
        <v>8.047449999999999E-2</v>
      </c>
      <c r="AF70" s="181">
        <f t="shared" si="516"/>
        <v>8.047449999999999E-2</v>
      </c>
      <c r="AG70" s="181">
        <f t="shared" si="517"/>
        <v>7.9248999999999986E-2</v>
      </c>
      <c r="AH70" s="181">
        <f t="shared" si="517"/>
        <v>7.9248999999999986E-2</v>
      </c>
      <c r="AI70" s="181">
        <f t="shared" si="517"/>
        <v>7.9248999999999986E-2</v>
      </c>
      <c r="AJ70" s="181">
        <f t="shared" si="518"/>
        <v>7.8023499999999996E-2</v>
      </c>
      <c r="AK70" s="181">
        <f t="shared" si="518"/>
        <v>7.8023499999999996E-2</v>
      </c>
      <c r="AL70" s="181">
        <f t="shared" si="518"/>
        <v>7.8023499999999996E-2</v>
      </c>
      <c r="AM70" s="181">
        <f t="shared" si="519"/>
        <v>7.5572500000000001E-2</v>
      </c>
      <c r="AN70" s="181">
        <f t="shared" si="519"/>
        <v>7.5572500000000001E-2</v>
      </c>
      <c r="AO70" s="181">
        <f t="shared" si="519"/>
        <v>7.5572500000000001E-2</v>
      </c>
      <c r="AP70" s="182"/>
      <c r="AQ70" s="480">
        <v>0.98499999999999999</v>
      </c>
      <c r="AR70" s="480">
        <v>0.97</v>
      </c>
      <c r="AS70" s="480">
        <v>0.95499999999999996</v>
      </c>
      <c r="AT70" s="480">
        <v>0.92500000000000004</v>
      </c>
      <c r="AU70" s="184"/>
      <c r="AV70" s="181">
        <f t="shared" ref="AV70:AV101" si="525">$AB70*$BI70*$AV$2</f>
        <v>3.7419396840000008E-2</v>
      </c>
      <c r="AW70" s="181">
        <f t="shared" si="520"/>
        <v>3.7419396840000008E-2</v>
      </c>
      <c r="AX70" s="181">
        <f t="shared" si="520"/>
        <v>3.7419396840000008E-2</v>
      </c>
      <c r="AY70" s="181">
        <f t="shared" si="521"/>
        <v>3.7045202871600007E-2</v>
      </c>
      <c r="AZ70" s="181">
        <f t="shared" si="521"/>
        <v>3.7045202871600007E-2</v>
      </c>
      <c r="BA70" s="181">
        <f t="shared" si="521"/>
        <v>3.7045202871600007E-2</v>
      </c>
      <c r="BB70" s="181">
        <f t="shared" si="522"/>
        <v>3.6671008903200006E-2</v>
      </c>
      <c r="BC70" s="181">
        <f t="shared" si="522"/>
        <v>3.6671008903200006E-2</v>
      </c>
      <c r="BD70" s="181">
        <f t="shared" si="522"/>
        <v>3.6671008903200006E-2</v>
      </c>
      <c r="BE70" s="181">
        <f t="shared" si="523"/>
        <v>3.6296814934800005E-2</v>
      </c>
      <c r="BF70" s="181">
        <f t="shared" si="523"/>
        <v>3.6296814934800005E-2</v>
      </c>
      <c r="BG70" s="181">
        <f t="shared" si="523"/>
        <v>3.6296814934800005E-2</v>
      </c>
      <c r="BH70" s="183"/>
      <c r="BI70" s="185">
        <v>1</v>
      </c>
      <c r="BJ70" s="185">
        <v>0.99</v>
      </c>
      <c r="BK70" s="185">
        <v>0.98</v>
      </c>
      <c r="BL70" s="185">
        <v>0.97</v>
      </c>
      <c r="BM70" s="183"/>
      <c r="BN70" s="186">
        <f t="shared" ref="BN70:BN81" si="526">BO70+CB70+CO70-W70</f>
        <v>0</v>
      </c>
      <c r="BO70" s="187"/>
      <c r="BP70" s="187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4"/>
      <c r="CB70" s="189">
        <f t="shared" si="453"/>
        <v>0.5</v>
      </c>
      <c r="CC70" s="189">
        <f t="shared" si="454"/>
        <v>0.5</v>
      </c>
      <c r="CD70" s="189">
        <f t="shared" si="455"/>
        <v>0.5</v>
      </c>
      <c r="CE70" s="189">
        <f t="shared" si="456"/>
        <v>0.5</v>
      </c>
      <c r="CF70" s="189">
        <f t="shared" si="457"/>
        <v>0.5</v>
      </c>
      <c r="CG70" s="189">
        <f t="shared" si="458"/>
        <v>0.5</v>
      </c>
      <c r="CH70" s="189">
        <f t="shared" si="459"/>
        <v>0.5</v>
      </c>
      <c r="CI70" s="189">
        <f t="shared" si="460"/>
        <v>0.5</v>
      </c>
      <c r="CJ70" s="189">
        <f t="shared" si="461"/>
        <v>0.5</v>
      </c>
      <c r="CK70" s="189">
        <f t="shared" si="462"/>
        <v>0.5</v>
      </c>
      <c r="CL70" s="189">
        <f t="shared" si="463"/>
        <v>0.5</v>
      </c>
      <c r="CM70" s="189">
        <f t="shared" si="464"/>
        <v>0.5</v>
      </c>
      <c r="CN70" s="184"/>
      <c r="CO70" s="189"/>
      <c r="CP70" s="189"/>
      <c r="CQ70" s="189"/>
      <c r="CR70" s="189"/>
      <c r="CS70" s="189"/>
      <c r="CT70" s="189"/>
      <c r="CU70" s="189"/>
      <c r="CV70" s="189"/>
      <c r="CW70" s="189"/>
      <c r="CX70" s="189"/>
      <c r="CY70" s="189"/>
      <c r="CZ70" s="189"/>
      <c r="DA70" s="184"/>
      <c r="DB70" s="190">
        <f t="shared" ref="DB70:DB101" si="527">J70*AD70*(BO70+CB70+CO70)/$A$2</f>
        <v>0</v>
      </c>
      <c r="DC70" s="190">
        <f t="shared" ref="DC70:DC101" si="528">K70*AE70*(BP70+CC70+CP70)/$A$2</f>
        <v>0</v>
      </c>
      <c r="DD70" s="190">
        <f t="shared" ref="DD70:DD101" si="529">L70*AF70*(BQ70+CD70+CQ70)/$A$2</f>
        <v>0</v>
      </c>
      <c r="DE70" s="190">
        <f t="shared" ref="DE70:DE101" si="530">M70*AG70*(BR70+CE70+CR70)/$A$2</f>
        <v>0</v>
      </c>
      <c r="DF70" s="190">
        <f t="shared" ref="DF70:DF101" si="531">N70*AH70*(BS70+CF70+CS70)/$A$2</f>
        <v>0</v>
      </c>
      <c r="DG70" s="190">
        <f t="shared" ref="DG70:DG101" si="532">O70*AI70*(BT70+CG70+CT70)/$A$2</f>
        <v>0</v>
      </c>
      <c r="DH70" s="190">
        <f t="shared" ref="DH70:DH101" si="533">P70*AJ70*(BU70+CH70+CU70)/$A$2</f>
        <v>0</v>
      </c>
      <c r="DI70" s="190">
        <f t="shared" ref="DI70:DI101" si="534">Q70*AK70*(BV70+CI70+CV70)/$A$2</f>
        <v>0</v>
      </c>
      <c r="DJ70" s="190">
        <f t="shared" ref="DJ70:DJ101" si="535">R70*AL70*(BW70+CJ70+CW70)/$A$2</f>
        <v>0</v>
      </c>
      <c r="DK70" s="190">
        <f t="shared" ref="DK70:DK101" si="536">S70*AM70*(BX70+CK70+CX70)/$A$2</f>
        <v>0</v>
      </c>
      <c r="DL70" s="190">
        <f t="shared" ref="DL70:DL101" si="537">T70*AN70*(BY70+CL70+CY70)/$A$2</f>
        <v>0</v>
      </c>
      <c r="DM70" s="190">
        <f t="shared" ref="DM70:DM101" si="538">U70*AO70*(BZ70+CM70+CZ70)/$A$2</f>
        <v>0</v>
      </c>
      <c r="DN70" s="190">
        <f t="shared" si="465"/>
        <v>0</v>
      </c>
      <c r="DO70" s="184" t="s">
        <v>579</v>
      </c>
      <c r="DP70" s="190">
        <f t="shared" ref="DP70:DP101" si="539">J70*AV70*(BO70+CB70+CO70)/$A$2</f>
        <v>0</v>
      </c>
      <c r="DQ70" s="190">
        <f t="shared" ref="DQ70:DQ101" si="540">K70*AW70*(BP70+CC70+CP70)/$A$2</f>
        <v>0</v>
      </c>
      <c r="DR70" s="190">
        <f t="shared" ref="DR70:DR101" si="541">L70*AX70*(BQ70+CD70+CQ70)/$A$2</f>
        <v>0</v>
      </c>
      <c r="DS70" s="190">
        <f t="shared" ref="DS70:DS101" si="542">M70*AY70*(BR70+CE70+CR70)/$A$2</f>
        <v>0</v>
      </c>
      <c r="DT70" s="190">
        <f t="shared" ref="DT70:DT101" si="543">N70*AZ70*(BS70+CF70+CS70)/$A$2</f>
        <v>0</v>
      </c>
      <c r="DU70" s="190">
        <f t="shared" ref="DU70:DU101" si="544">O70*BA70*(BT70+CG70+CT70)/$A$2</f>
        <v>0</v>
      </c>
      <c r="DV70" s="190">
        <f t="shared" ref="DV70:DV101" si="545">P70*BB70*(BU70+CH70+CU70)/$A$2</f>
        <v>0</v>
      </c>
      <c r="DW70" s="190">
        <f t="shared" ref="DW70:DW101" si="546">Q70*BC70*(BV70+CI70+CV70)/$A$2</f>
        <v>0</v>
      </c>
      <c r="DX70" s="190">
        <f t="shared" ref="DX70:DX101" si="547">R70*BD70*(BW70+CJ70+CW70)/$A$2</f>
        <v>0</v>
      </c>
      <c r="DY70" s="190">
        <f t="shared" ref="DY70:DY101" si="548">S70*BE70*(BX70+CK70+CX70)/$A$2</f>
        <v>0</v>
      </c>
      <c r="DZ70" s="190">
        <f t="shared" ref="DZ70:DZ101" si="549">T70*BF70*(BY70+CL70+CY70)/$A$2</f>
        <v>0</v>
      </c>
      <c r="EA70" s="190">
        <f t="shared" ref="EA70:EA101" si="550">U70*BG70*(BZ70+CM70+CZ70)/$A$2</f>
        <v>0</v>
      </c>
      <c r="EB70" s="190">
        <f t="shared" si="466"/>
        <v>0</v>
      </c>
      <c r="EC70" s="191">
        <f t="shared" si="467"/>
        <v>0</v>
      </c>
      <c r="ED70" s="70"/>
      <c r="EE70" s="68">
        <f t="shared" si="468"/>
        <v>4.0237249999999995E-2</v>
      </c>
      <c r="EF70" s="68">
        <f t="shared" si="469"/>
        <v>4.0237249999999995E-2</v>
      </c>
      <c r="EG70" s="68">
        <f t="shared" si="470"/>
        <v>4.0237249999999995E-2</v>
      </c>
      <c r="EH70" s="68">
        <f t="shared" si="471"/>
        <v>3.9624499999999993E-2</v>
      </c>
      <c r="EI70" s="68">
        <f t="shared" si="472"/>
        <v>3.9624499999999993E-2</v>
      </c>
      <c r="EJ70" s="68">
        <f t="shared" si="473"/>
        <v>3.9624499999999993E-2</v>
      </c>
      <c r="EK70" s="68">
        <f t="shared" si="474"/>
        <v>3.9011749999999998E-2</v>
      </c>
      <c r="EL70" s="68">
        <f t="shared" si="475"/>
        <v>3.9011749999999998E-2</v>
      </c>
      <c r="EM70" s="68">
        <f t="shared" si="476"/>
        <v>3.9011749999999998E-2</v>
      </c>
      <c r="EN70" s="68">
        <f t="shared" si="477"/>
        <v>3.778625E-2</v>
      </c>
      <c r="EO70" s="68">
        <f t="shared" si="478"/>
        <v>3.778625E-2</v>
      </c>
      <c r="EP70" s="68">
        <f t="shared" si="479"/>
        <v>3.778625E-2</v>
      </c>
      <c r="EQ70" s="68">
        <f t="shared" si="445"/>
        <v>0.46997925000000007</v>
      </c>
      <c r="ER70" s="67"/>
      <c r="ES70" s="68">
        <f t="shared" si="480"/>
        <v>1.8709698420000004E-2</v>
      </c>
      <c r="ET70" s="68">
        <f t="shared" si="481"/>
        <v>1.8709698420000004E-2</v>
      </c>
      <c r="EU70" s="68">
        <f t="shared" si="482"/>
        <v>1.8709698420000004E-2</v>
      </c>
      <c r="EV70" s="68">
        <f t="shared" si="483"/>
        <v>1.8522601435800003E-2</v>
      </c>
      <c r="EW70" s="68">
        <f t="shared" si="484"/>
        <v>1.8522601435800003E-2</v>
      </c>
      <c r="EX70" s="68">
        <f t="shared" si="485"/>
        <v>1.8522601435800003E-2</v>
      </c>
      <c r="EY70" s="68">
        <f t="shared" si="486"/>
        <v>1.8335504451600003E-2</v>
      </c>
      <c r="EZ70" s="68">
        <f t="shared" si="487"/>
        <v>1.8335504451600003E-2</v>
      </c>
      <c r="FA70" s="68">
        <f t="shared" si="488"/>
        <v>1.8335504451600003E-2</v>
      </c>
      <c r="FB70" s="68">
        <f t="shared" si="489"/>
        <v>1.8148407467400002E-2</v>
      </c>
      <c r="FC70" s="68">
        <f t="shared" si="490"/>
        <v>1.8148407467400002E-2</v>
      </c>
      <c r="FD70" s="68">
        <f t="shared" si="491"/>
        <v>1.8148407467400002E-2</v>
      </c>
      <c r="FE70" s="68">
        <f t="shared" si="446"/>
        <v>0.2211486353244001</v>
      </c>
      <c r="FF70" s="69">
        <f t="shared" si="447"/>
        <v>0.47054978560096017</v>
      </c>
      <c r="FG70" s="70"/>
      <c r="FH70" s="68">
        <f t="shared" si="492"/>
        <v>0</v>
      </c>
      <c r="FI70" s="68">
        <f t="shared" si="493"/>
        <v>0</v>
      </c>
      <c r="FJ70" s="68">
        <f t="shared" si="494"/>
        <v>0</v>
      </c>
      <c r="FK70" s="68">
        <f t="shared" si="495"/>
        <v>0</v>
      </c>
      <c r="FL70" s="68">
        <f t="shared" si="496"/>
        <v>0</v>
      </c>
      <c r="FM70" s="68">
        <f t="shared" si="497"/>
        <v>0</v>
      </c>
      <c r="FN70" s="68">
        <f t="shared" si="498"/>
        <v>0</v>
      </c>
      <c r="FO70" s="68">
        <f t="shared" si="499"/>
        <v>0</v>
      </c>
      <c r="FP70" s="68">
        <f t="shared" si="500"/>
        <v>0</v>
      </c>
      <c r="FQ70" s="68">
        <f t="shared" si="501"/>
        <v>0</v>
      </c>
      <c r="FR70" s="68">
        <f t="shared" si="502"/>
        <v>0</v>
      </c>
      <c r="FS70" s="68">
        <f t="shared" si="503"/>
        <v>0</v>
      </c>
      <c r="FT70" s="68">
        <f t="shared" si="448"/>
        <v>0</v>
      </c>
      <c r="FU70" s="67"/>
      <c r="FV70" s="68">
        <f t="shared" si="504"/>
        <v>0</v>
      </c>
      <c r="FW70" s="68">
        <f t="shared" si="505"/>
        <v>0</v>
      </c>
      <c r="FX70" s="68">
        <f t="shared" si="506"/>
        <v>0</v>
      </c>
      <c r="FY70" s="68">
        <f t="shared" si="507"/>
        <v>0</v>
      </c>
      <c r="FZ70" s="68">
        <f t="shared" si="508"/>
        <v>0</v>
      </c>
      <c r="GA70" s="68">
        <f t="shared" si="509"/>
        <v>0</v>
      </c>
      <c r="GB70" s="68">
        <f t="shared" si="510"/>
        <v>0</v>
      </c>
      <c r="GC70" s="68">
        <f t="shared" si="511"/>
        <v>0</v>
      </c>
      <c r="GD70" s="68">
        <f t="shared" si="512"/>
        <v>0</v>
      </c>
      <c r="GE70" s="68">
        <f t="shared" si="513"/>
        <v>0</v>
      </c>
      <c r="GF70" s="68">
        <f t="shared" si="514"/>
        <v>0</v>
      </c>
      <c r="GG70" s="68">
        <f t="shared" si="515"/>
        <v>0</v>
      </c>
      <c r="GH70" s="68">
        <f t="shared" si="449"/>
        <v>0</v>
      </c>
      <c r="GI70" s="69">
        <f t="shared" si="450"/>
        <v>0</v>
      </c>
      <c r="GJ70" s="67"/>
      <c r="GK70" s="184"/>
    </row>
    <row r="71" spans="1:193" s="71" customFormat="1" ht="12" hidden="1" customHeight="1" outlineLevel="1">
      <c r="A71" s="331">
        <v>66</v>
      </c>
      <c r="B71" s="454" t="s">
        <v>254</v>
      </c>
      <c r="C71" s="455" t="str">
        <f t="shared" si="451"/>
        <v>8DCPFM01099AP</v>
      </c>
      <c r="D71" s="456" t="s">
        <v>260</v>
      </c>
      <c r="E71" s="456"/>
      <c r="F71" s="178" t="s">
        <v>211</v>
      </c>
      <c r="G71" s="179" t="s">
        <v>8</v>
      </c>
      <c r="H71" s="179" t="s">
        <v>22</v>
      </c>
      <c r="I71" s="467" t="s">
        <v>122</v>
      </c>
      <c r="J71" s="408">
        <v>0</v>
      </c>
      <c r="K71" s="408">
        <v>0</v>
      </c>
      <c r="L71" s="408">
        <v>0</v>
      </c>
      <c r="M71" s="408">
        <v>0</v>
      </c>
      <c r="N71" s="408">
        <v>0</v>
      </c>
      <c r="O71" s="408">
        <v>0</v>
      </c>
      <c r="P71" s="408">
        <v>0</v>
      </c>
      <c r="Q71" s="408">
        <v>0</v>
      </c>
      <c r="R71" s="408">
        <v>0</v>
      </c>
      <c r="S71" s="408">
        <v>0</v>
      </c>
      <c r="T71" s="408">
        <v>0</v>
      </c>
      <c r="U71" s="408">
        <v>0</v>
      </c>
      <c r="V71" s="357">
        <f t="shared" si="452"/>
        <v>0</v>
      </c>
      <c r="W71" s="65">
        <v>0.5</v>
      </c>
      <c r="X71" s="65"/>
      <c r="Y71" s="332" t="s">
        <v>437</v>
      </c>
      <c r="Z71" s="332"/>
      <c r="AA71" s="332">
        <v>0.10979999999999999</v>
      </c>
      <c r="AB71" s="66">
        <v>4.5897533850000005E-2</v>
      </c>
      <c r="AC71" s="180">
        <f t="shared" si="524"/>
        <v>0.41801032650273229</v>
      </c>
      <c r="AD71" s="181">
        <f t="shared" si="516"/>
        <v>0.108153</v>
      </c>
      <c r="AE71" s="181">
        <f t="shared" si="516"/>
        <v>0.108153</v>
      </c>
      <c r="AF71" s="181">
        <f t="shared" si="516"/>
        <v>0.108153</v>
      </c>
      <c r="AG71" s="181">
        <f t="shared" si="517"/>
        <v>0.10650599999999999</v>
      </c>
      <c r="AH71" s="181">
        <f t="shared" si="517"/>
        <v>0.10650599999999999</v>
      </c>
      <c r="AI71" s="181">
        <f t="shared" si="517"/>
        <v>0.10650599999999999</v>
      </c>
      <c r="AJ71" s="181">
        <f t="shared" si="518"/>
        <v>0.10485899999999999</v>
      </c>
      <c r="AK71" s="181">
        <f t="shared" si="518"/>
        <v>0.10485899999999999</v>
      </c>
      <c r="AL71" s="181">
        <f t="shared" si="518"/>
        <v>0.10485899999999999</v>
      </c>
      <c r="AM71" s="181">
        <f t="shared" si="519"/>
        <v>0.101565</v>
      </c>
      <c r="AN71" s="181">
        <f t="shared" si="519"/>
        <v>0.101565</v>
      </c>
      <c r="AO71" s="181">
        <f t="shared" si="519"/>
        <v>0.101565</v>
      </c>
      <c r="AP71" s="182"/>
      <c r="AQ71" s="480">
        <v>0.98499999999999999</v>
      </c>
      <c r="AR71" s="480">
        <v>0.97</v>
      </c>
      <c r="AS71" s="480">
        <v>0.95499999999999996</v>
      </c>
      <c r="AT71" s="480">
        <v>0.92500000000000004</v>
      </c>
      <c r="AU71" s="184"/>
      <c r="AV71" s="181">
        <f t="shared" si="525"/>
        <v>4.5897533850000005E-2</v>
      </c>
      <c r="AW71" s="181">
        <f t="shared" si="520"/>
        <v>4.5897533850000005E-2</v>
      </c>
      <c r="AX71" s="181">
        <f t="shared" si="520"/>
        <v>4.5897533850000005E-2</v>
      </c>
      <c r="AY71" s="181">
        <f t="shared" si="521"/>
        <v>4.5438558511500006E-2</v>
      </c>
      <c r="AZ71" s="181">
        <f t="shared" si="521"/>
        <v>4.5438558511500006E-2</v>
      </c>
      <c r="BA71" s="181">
        <f t="shared" si="521"/>
        <v>4.5438558511500006E-2</v>
      </c>
      <c r="BB71" s="181">
        <f t="shared" si="522"/>
        <v>4.4979583173000007E-2</v>
      </c>
      <c r="BC71" s="181">
        <f t="shared" si="522"/>
        <v>4.4979583173000007E-2</v>
      </c>
      <c r="BD71" s="181">
        <f t="shared" si="522"/>
        <v>4.4979583173000007E-2</v>
      </c>
      <c r="BE71" s="181">
        <f t="shared" si="523"/>
        <v>4.4520607834500001E-2</v>
      </c>
      <c r="BF71" s="181">
        <f t="shared" si="523"/>
        <v>4.4520607834500001E-2</v>
      </c>
      <c r="BG71" s="181">
        <f t="shared" si="523"/>
        <v>4.4520607834500001E-2</v>
      </c>
      <c r="BH71" s="183"/>
      <c r="BI71" s="185">
        <v>1</v>
      </c>
      <c r="BJ71" s="185">
        <v>0.99</v>
      </c>
      <c r="BK71" s="185">
        <v>0.98</v>
      </c>
      <c r="BL71" s="185">
        <v>0.97</v>
      </c>
      <c r="BM71" s="183"/>
      <c r="BN71" s="186">
        <f t="shared" si="526"/>
        <v>0</v>
      </c>
      <c r="BO71" s="187"/>
      <c r="BP71" s="187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4"/>
      <c r="CB71" s="189">
        <f t="shared" si="453"/>
        <v>0.5</v>
      </c>
      <c r="CC71" s="189">
        <f t="shared" si="454"/>
        <v>0.5</v>
      </c>
      <c r="CD71" s="189">
        <f t="shared" si="455"/>
        <v>0.5</v>
      </c>
      <c r="CE71" s="189">
        <f t="shared" si="456"/>
        <v>0.5</v>
      </c>
      <c r="CF71" s="189">
        <f t="shared" si="457"/>
        <v>0.5</v>
      </c>
      <c r="CG71" s="189">
        <f t="shared" si="458"/>
        <v>0.5</v>
      </c>
      <c r="CH71" s="189">
        <f t="shared" si="459"/>
        <v>0.5</v>
      </c>
      <c r="CI71" s="189">
        <f t="shared" si="460"/>
        <v>0.5</v>
      </c>
      <c r="CJ71" s="189">
        <f t="shared" si="461"/>
        <v>0.5</v>
      </c>
      <c r="CK71" s="189">
        <f t="shared" si="462"/>
        <v>0.5</v>
      </c>
      <c r="CL71" s="189">
        <f t="shared" si="463"/>
        <v>0.5</v>
      </c>
      <c r="CM71" s="189">
        <f t="shared" si="464"/>
        <v>0.5</v>
      </c>
      <c r="CN71" s="184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4"/>
      <c r="DB71" s="190">
        <f t="shared" si="527"/>
        <v>0</v>
      </c>
      <c r="DC71" s="190">
        <f t="shared" si="528"/>
        <v>0</v>
      </c>
      <c r="DD71" s="190">
        <f t="shared" si="529"/>
        <v>0</v>
      </c>
      <c r="DE71" s="190">
        <f t="shared" si="530"/>
        <v>0</v>
      </c>
      <c r="DF71" s="190">
        <f t="shared" si="531"/>
        <v>0</v>
      </c>
      <c r="DG71" s="190">
        <f t="shared" si="532"/>
        <v>0</v>
      </c>
      <c r="DH71" s="190">
        <f t="shared" si="533"/>
        <v>0</v>
      </c>
      <c r="DI71" s="190">
        <f t="shared" si="534"/>
        <v>0</v>
      </c>
      <c r="DJ71" s="190">
        <f t="shared" si="535"/>
        <v>0</v>
      </c>
      <c r="DK71" s="190">
        <f t="shared" si="536"/>
        <v>0</v>
      </c>
      <c r="DL71" s="190">
        <f t="shared" si="537"/>
        <v>0</v>
      </c>
      <c r="DM71" s="190">
        <f t="shared" si="538"/>
        <v>0</v>
      </c>
      <c r="DN71" s="190">
        <f t="shared" si="465"/>
        <v>0</v>
      </c>
      <c r="DO71" s="184" t="s">
        <v>579</v>
      </c>
      <c r="DP71" s="190">
        <f t="shared" si="539"/>
        <v>0</v>
      </c>
      <c r="DQ71" s="190">
        <f t="shared" si="540"/>
        <v>0</v>
      </c>
      <c r="DR71" s="190">
        <f t="shared" si="541"/>
        <v>0</v>
      </c>
      <c r="DS71" s="190">
        <f t="shared" si="542"/>
        <v>0</v>
      </c>
      <c r="DT71" s="190">
        <f t="shared" si="543"/>
        <v>0</v>
      </c>
      <c r="DU71" s="190">
        <f t="shared" si="544"/>
        <v>0</v>
      </c>
      <c r="DV71" s="190">
        <f t="shared" si="545"/>
        <v>0</v>
      </c>
      <c r="DW71" s="190">
        <f t="shared" si="546"/>
        <v>0</v>
      </c>
      <c r="DX71" s="190">
        <f t="shared" si="547"/>
        <v>0</v>
      </c>
      <c r="DY71" s="190">
        <f t="shared" si="548"/>
        <v>0</v>
      </c>
      <c r="DZ71" s="190">
        <f t="shared" si="549"/>
        <v>0</v>
      </c>
      <c r="EA71" s="190">
        <f t="shared" si="550"/>
        <v>0</v>
      </c>
      <c r="EB71" s="190">
        <f t="shared" si="466"/>
        <v>0</v>
      </c>
      <c r="EC71" s="191">
        <f t="shared" si="467"/>
        <v>0</v>
      </c>
      <c r="ED71" s="70"/>
      <c r="EE71" s="68">
        <f t="shared" si="468"/>
        <v>5.40765E-2</v>
      </c>
      <c r="EF71" s="68">
        <f t="shared" si="469"/>
        <v>5.40765E-2</v>
      </c>
      <c r="EG71" s="68">
        <f t="shared" si="470"/>
        <v>5.40765E-2</v>
      </c>
      <c r="EH71" s="68">
        <f t="shared" si="471"/>
        <v>5.3252999999999995E-2</v>
      </c>
      <c r="EI71" s="68">
        <f t="shared" si="472"/>
        <v>5.3252999999999995E-2</v>
      </c>
      <c r="EJ71" s="68">
        <f t="shared" si="473"/>
        <v>5.3252999999999995E-2</v>
      </c>
      <c r="EK71" s="68">
        <f t="shared" si="474"/>
        <v>5.2429499999999997E-2</v>
      </c>
      <c r="EL71" s="68">
        <f t="shared" si="475"/>
        <v>5.2429499999999997E-2</v>
      </c>
      <c r="EM71" s="68">
        <f t="shared" si="476"/>
        <v>5.2429499999999997E-2</v>
      </c>
      <c r="EN71" s="68">
        <f t="shared" si="477"/>
        <v>5.0782500000000001E-2</v>
      </c>
      <c r="EO71" s="68">
        <f t="shared" si="478"/>
        <v>5.0782500000000001E-2</v>
      </c>
      <c r="EP71" s="68">
        <f t="shared" si="479"/>
        <v>5.0782500000000001E-2</v>
      </c>
      <c r="EQ71" s="68">
        <f t="shared" si="445"/>
        <v>0.63162449999999992</v>
      </c>
      <c r="ER71" s="67"/>
      <c r="ES71" s="68">
        <f t="shared" si="480"/>
        <v>2.2948766925000003E-2</v>
      </c>
      <c r="ET71" s="68">
        <f t="shared" si="481"/>
        <v>2.2948766925000003E-2</v>
      </c>
      <c r="EU71" s="68">
        <f t="shared" si="482"/>
        <v>2.2948766925000003E-2</v>
      </c>
      <c r="EV71" s="68">
        <f t="shared" si="483"/>
        <v>2.2719279255750003E-2</v>
      </c>
      <c r="EW71" s="68">
        <f t="shared" si="484"/>
        <v>2.2719279255750003E-2</v>
      </c>
      <c r="EX71" s="68">
        <f t="shared" si="485"/>
        <v>2.2719279255750003E-2</v>
      </c>
      <c r="EY71" s="68">
        <f t="shared" si="486"/>
        <v>2.2489791586500003E-2</v>
      </c>
      <c r="EZ71" s="68">
        <f t="shared" si="487"/>
        <v>2.2489791586500003E-2</v>
      </c>
      <c r="FA71" s="68">
        <f t="shared" si="488"/>
        <v>2.2489791586500003E-2</v>
      </c>
      <c r="FB71" s="68">
        <f t="shared" si="489"/>
        <v>2.226030391725E-2</v>
      </c>
      <c r="FC71" s="68">
        <f t="shared" si="490"/>
        <v>2.226030391725E-2</v>
      </c>
      <c r="FD71" s="68">
        <f t="shared" si="491"/>
        <v>2.226030391725E-2</v>
      </c>
      <c r="FE71" s="68">
        <f t="shared" si="446"/>
        <v>0.2712544250535</v>
      </c>
      <c r="FF71" s="69">
        <f t="shared" si="447"/>
        <v>0.42945519854517999</v>
      </c>
      <c r="FG71" s="70"/>
      <c r="FH71" s="68">
        <f t="shared" si="492"/>
        <v>0</v>
      </c>
      <c r="FI71" s="68">
        <f t="shared" si="493"/>
        <v>0</v>
      </c>
      <c r="FJ71" s="68">
        <f t="shared" si="494"/>
        <v>0</v>
      </c>
      <c r="FK71" s="68">
        <f t="shared" si="495"/>
        <v>0</v>
      </c>
      <c r="FL71" s="68">
        <f t="shared" si="496"/>
        <v>0</v>
      </c>
      <c r="FM71" s="68">
        <f t="shared" si="497"/>
        <v>0</v>
      </c>
      <c r="FN71" s="68">
        <f t="shared" si="498"/>
        <v>0</v>
      </c>
      <c r="FO71" s="68">
        <f t="shared" si="499"/>
        <v>0</v>
      </c>
      <c r="FP71" s="68">
        <f t="shared" si="500"/>
        <v>0</v>
      </c>
      <c r="FQ71" s="68">
        <f t="shared" si="501"/>
        <v>0</v>
      </c>
      <c r="FR71" s="68">
        <f t="shared" si="502"/>
        <v>0</v>
      </c>
      <c r="FS71" s="68">
        <f t="shared" si="503"/>
        <v>0</v>
      </c>
      <c r="FT71" s="68">
        <f t="shared" si="448"/>
        <v>0</v>
      </c>
      <c r="FU71" s="67"/>
      <c r="FV71" s="68">
        <f t="shared" si="504"/>
        <v>0</v>
      </c>
      <c r="FW71" s="68">
        <f t="shared" si="505"/>
        <v>0</v>
      </c>
      <c r="FX71" s="68">
        <f t="shared" si="506"/>
        <v>0</v>
      </c>
      <c r="FY71" s="68">
        <f t="shared" si="507"/>
        <v>0</v>
      </c>
      <c r="FZ71" s="68">
        <f t="shared" si="508"/>
        <v>0</v>
      </c>
      <c r="GA71" s="68">
        <f t="shared" si="509"/>
        <v>0</v>
      </c>
      <c r="GB71" s="68">
        <f t="shared" si="510"/>
        <v>0</v>
      </c>
      <c r="GC71" s="68">
        <f t="shared" si="511"/>
        <v>0</v>
      </c>
      <c r="GD71" s="68">
        <f t="shared" si="512"/>
        <v>0</v>
      </c>
      <c r="GE71" s="68">
        <f t="shared" si="513"/>
        <v>0</v>
      </c>
      <c r="GF71" s="68">
        <f t="shared" si="514"/>
        <v>0</v>
      </c>
      <c r="GG71" s="68">
        <f t="shared" si="515"/>
        <v>0</v>
      </c>
      <c r="GH71" s="68">
        <f t="shared" si="449"/>
        <v>0</v>
      </c>
      <c r="GI71" s="69">
        <f t="shared" si="450"/>
        <v>0</v>
      </c>
      <c r="GJ71" s="67"/>
      <c r="GK71" s="184"/>
    </row>
    <row r="72" spans="1:193" s="71" customFormat="1" ht="12" hidden="1" customHeight="1" outlineLevel="1">
      <c r="A72" s="331">
        <v>67</v>
      </c>
      <c r="B72" s="454" t="s">
        <v>255</v>
      </c>
      <c r="C72" s="455" t="str">
        <f t="shared" si="451"/>
        <v>8DCPFM01263AP</v>
      </c>
      <c r="D72" s="456" t="s">
        <v>261</v>
      </c>
      <c r="E72" s="456" t="s">
        <v>696</v>
      </c>
      <c r="F72" s="178" t="s">
        <v>211</v>
      </c>
      <c r="G72" s="179" t="s">
        <v>8</v>
      </c>
      <c r="H72" s="179" t="s">
        <v>22</v>
      </c>
      <c r="I72" s="467" t="s">
        <v>122</v>
      </c>
      <c r="J72" s="408">
        <v>8000</v>
      </c>
      <c r="K72" s="408">
        <v>8000</v>
      </c>
      <c r="L72" s="408">
        <v>8000</v>
      </c>
      <c r="M72" s="408">
        <v>8000</v>
      </c>
      <c r="N72" s="408">
        <v>8000</v>
      </c>
      <c r="O72" s="408">
        <v>8000</v>
      </c>
      <c r="P72" s="408">
        <v>8000</v>
      </c>
      <c r="Q72" s="408">
        <v>8000</v>
      </c>
      <c r="R72" s="408">
        <v>8000</v>
      </c>
      <c r="S72" s="408">
        <v>8000</v>
      </c>
      <c r="T72" s="408">
        <v>8000</v>
      </c>
      <c r="U72" s="408">
        <v>8000</v>
      </c>
      <c r="V72" s="357">
        <f t="shared" si="452"/>
        <v>96000</v>
      </c>
      <c r="W72" s="65">
        <v>1</v>
      </c>
      <c r="X72" s="65"/>
      <c r="Y72" s="332" t="s">
        <v>437</v>
      </c>
      <c r="Z72" s="332"/>
      <c r="AA72" s="332">
        <v>0.16439999999999999</v>
      </c>
      <c r="AB72" s="66">
        <v>0.13006999999999999</v>
      </c>
      <c r="AC72" s="180">
        <f t="shared" si="524"/>
        <v>0.79118004866180047</v>
      </c>
      <c r="AD72" s="181">
        <f t="shared" si="516"/>
        <v>0.16193399999999999</v>
      </c>
      <c r="AE72" s="181">
        <f t="shared" si="516"/>
        <v>0.16193399999999999</v>
      </c>
      <c r="AF72" s="181">
        <f t="shared" si="516"/>
        <v>0.16193399999999999</v>
      </c>
      <c r="AG72" s="181">
        <f t="shared" si="517"/>
        <v>0.159468</v>
      </c>
      <c r="AH72" s="181">
        <f t="shared" si="517"/>
        <v>0.159468</v>
      </c>
      <c r="AI72" s="181">
        <f t="shared" si="517"/>
        <v>0.159468</v>
      </c>
      <c r="AJ72" s="181">
        <f t="shared" si="518"/>
        <v>0.15700199999999997</v>
      </c>
      <c r="AK72" s="181">
        <f t="shared" si="518"/>
        <v>0.15700199999999997</v>
      </c>
      <c r="AL72" s="181">
        <f t="shared" si="518"/>
        <v>0.15700199999999997</v>
      </c>
      <c r="AM72" s="181">
        <f t="shared" si="519"/>
        <v>0.15207000000000001</v>
      </c>
      <c r="AN72" s="181">
        <f t="shared" si="519"/>
        <v>0.15207000000000001</v>
      </c>
      <c r="AO72" s="181">
        <f t="shared" si="519"/>
        <v>0.15207000000000001</v>
      </c>
      <c r="AP72" s="182"/>
      <c r="AQ72" s="480">
        <v>0.98499999999999999</v>
      </c>
      <c r="AR72" s="480">
        <v>0.97</v>
      </c>
      <c r="AS72" s="480">
        <v>0.95499999999999996</v>
      </c>
      <c r="AT72" s="480">
        <v>0.92500000000000004</v>
      </c>
      <c r="AU72" s="184"/>
      <c r="AV72" s="181">
        <f t="shared" si="525"/>
        <v>0.13006999999999999</v>
      </c>
      <c r="AW72" s="181">
        <f t="shared" si="520"/>
        <v>0.13006999999999999</v>
      </c>
      <c r="AX72" s="181">
        <f t="shared" si="520"/>
        <v>0.13006999999999999</v>
      </c>
      <c r="AY72" s="181">
        <f t="shared" si="521"/>
        <v>0.1287693</v>
      </c>
      <c r="AZ72" s="181">
        <f t="shared" si="521"/>
        <v>0.1287693</v>
      </c>
      <c r="BA72" s="181">
        <f t="shared" si="521"/>
        <v>0.1287693</v>
      </c>
      <c r="BB72" s="181">
        <f t="shared" si="522"/>
        <v>0.12746859999999999</v>
      </c>
      <c r="BC72" s="181">
        <f t="shared" si="522"/>
        <v>0.12746859999999999</v>
      </c>
      <c r="BD72" s="181">
        <f t="shared" si="522"/>
        <v>0.12746859999999999</v>
      </c>
      <c r="BE72" s="181">
        <f t="shared" si="523"/>
        <v>0.1261679</v>
      </c>
      <c r="BF72" s="181">
        <f t="shared" si="523"/>
        <v>0.1261679</v>
      </c>
      <c r="BG72" s="181">
        <f t="shared" si="523"/>
        <v>0.1261679</v>
      </c>
      <c r="BH72" s="183"/>
      <c r="BI72" s="185">
        <v>1</v>
      </c>
      <c r="BJ72" s="185">
        <v>0.99</v>
      </c>
      <c r="BK72" s="185">
        <v>0.98</v>
      </c>
      <c r="BL72" s="185">
        <v>0.97</v>
      </c>
      <c r="BM72" s="183"/>
      <c r="BN72" s="186">
        <f t="shared" si="526"/>
        <v>0</v>
      </c>
      <c r="BO72" s="187"/>
      <c r="BP72" s="187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4"/>
      <c r="CB72" s="189">
        <f t="shared" si="453"/>
        <v>1</v>
      </c>
      <c r="CC72" s="189">
        <f t="shared" si="454"/>
        <v>1</v>
      </c>
      <c r="CD72" s="189">
        <f t="shared" si="455"/>
        <v>1</v>
      </c>
      <c r="CE72" s="189">
        <f t="shared" si="456"/>
        <v>1</v>
      </c>
      <c r="CF72" s="189">
        <f t="shared" si="457"/>
        <v>1</v>
      </c>
      <c r="CG72" s="189">
        <f t="shared" si="458"/>
        <v>1</v>
      </c>
      <c r="CH72" s="189">
        <f t="shared" si="459"/>
        <v>1</v>
      </c>
      <c r="CI72" s="189">
        <f t="shared" si="460"/>
        <v>1</v>
      </c>
      <c r="CJ72" s="189">
        <f t="shared" si="461"/>
        <v>1</v>
      </c>
      <c r="CK72" s="189">
        <f t="shared" si="462"/>
        <v>1</v>
      </c>
      <c r="CL72" s="189">
        <f t="shared" si="463"/>
        <v>1</v>
      </c>
      <c r="CM72" s="189">
        <f t="shared" si="464"/>
        <v>1</v>
      </c>
      <c r="CN72" s="184"/>
      <c r="CO72" s="189"/>
      <c r="CP72" s="189"/>
      <c r="CQ72" s="189"/>
      <c r="CR72" s="189"/>
      <c r="CS72" s="189"/>
      <c r="CT72" s="189"/>
      <c r="CU72" s="189"/>
      <c r="CV72" s="189"/>
      <c r="CW72" s="189"/>
      <c r="CX72" s="189"/>
      <c r="CY72" s="189"/>
      <c r="CZ72" s="189"/>
      <c r="DA72" s="184"/>
      <c r="DB72" s="190">
        <f t="shared" si="527"/>
        <v>184.51388691069647</v>
      </c>
      <c r="DC72" s="190">
        <f t="shared" si="528"/>
        <v>184.51388691069647</v>
      </c>
      <c r="DD72" s="190">
        <f t="shared" si="529"/>
        <v>184.51388691069647</v>
      </c>
      <c r="DE72" s="190">
        <f t="shared" si="530"/>
        <v>181.70403076484831</v>
      </c>
      <c r="DF72" s="190">
        <f t="shared" si="531"/>
        <v>181.70403076484831</v>
      </c>
      <c r="DG72" s="190">
        <f t="shared" si="532"/>
        <v>181.70403076484831</v>
      </c>
      <c r="DH72" s="190">
        <f t="shared" si="533"/>
        <v>178.89417461900013</v>
      </c>
      <c r="DI72" s="190">
        <f t="shared" si="534"/>
        <v>178.89417461900013</v>
      </c>
      <c r="DJ72" s="190">
        <f t="shared" si="535"/>
        <v>178.89417461900013</v>
      </c>
      <c r="DK72" s="190">
        <f t="shared" si="536"/>
        <v>173.27446232730384</v>
      </c>
      <c r="DL72" s="190">
        <f t="shared" si="537"/>
        <v>173.27446232730384</v>
      </c>
      <c r="DM72" s="190">
        <f t="shared" si="538"/>
        <v>173.27446232730384</v>
      </c>
      <c r="DN72" s="190">
        <f t="shared" si="465"/>
        <v>2155.159663865546</v>
      </c>
      <c r="DO72" s="184" t="s">
        <v>579</v>
      </c>
      <c r="DP72" s="190">
        <f t="shared" si="539"/>
        <v>148.20680814698761</v>
      </c>
      <c r="DQ72" s="190">
        <f t="shared" si="540"/>
        <v>148.20680814698761</v>
      </c>
      <c r="DR72" s="190">
        <f t="shared" si="541"/>
        <v>148.20680814698761</v>
      </c>
      <c r="DS72" s="190">
        <f t="shared" si="542"/>
        <v>146.72474006551775</v>
      </c>
      <c r="DT72" s="190">
        <f t="shared" si="543"/>
        <v>146.72474006551775</v>
      </c>
      <c r="DU72" s="190">
        <f t="shared" si="544"/>
        <v>146.72474006551775</v>
      </c>
      <c r="DV72" s="190">
        <f t="shared" si="545"/>
        <v>145.24267198404783</v>
      </c>
      <c r="DW72" s="190">
        <f t="shared" si="546"/>
        <v>145.24267198404783</v>
      </c>
      <c r="DX72" s="190">
        <f t="shared" si="547"/>
        <v>145.24267198404783</v>
      </c>
      <c r="DY72" s="190">
        <f t="shared" si="548"/>
        <v>143.760603902578</v>
      </c>
      <c r="DZ72" s="190">
        <f t="shared" si="549"/>
        <v>143.760603902578</v>
      </c>
      <c r="EA72" s="190">
        <f t="shared" si="550"/>
        <v>143.760603902578</v>
      </c>
      <c r="EB72" s="190">
        <f t="shared" si="466"/>
        <v>1751.8044722973932</v>
      </c>
      <c r="EC72" s="191">
        <f t="shared" si="467"/>
        <v>0.8128420838924364</v>
      </c>
      <c r="ED72" s="70"/>
      <c r="EE72" s="68">
        <f t="shared" si="468"/>
        <v>0.16193399999999999</v>
      </c>
      <c r="EF72" s="68">
        <f t="shared" si="469"/>
        <v>0.16193399999999999</v>
      </c>
      <c r="EG72" s="68">
        <f t="shared" si="470"/>
        <v>0.16193399999999999</v>
      </c>
      <c r="EH72" s="68">
        <f t="shared" si="471"/>
        <v>0.159468</v>
      </c>
      <c r="EI72" s="68">
        <f t="shared" si="472"/>
        <v>0.159468</v>
      </c>
      <c r="EJ72" s="68">
        <f t="shared" si="473"/>
        <v>0.159468</v>
      </c>
      <c r="EK72" s="68">
        <f t="shared" si="474"/>
        <v>0.15700199999999997</v>
      </c>
      <c r="EL72" s="68">
        <f t="shared" si="475"/>
        <v>0.15700199999999997</v>
      </c>
      <c r="EM72" s="68">
        <f t="shared" si="476"/>
        <v>0.15700199999999997</v>
      </c>
      <c r="EN72" s="68">
        <f t="shared" si="477"/>
        <v>0.15207000000000001</v>
      </c>
      <c r="EO72" s="68">
        <f t="shared" si="478"/>
        <v>0.15207000000000001</v>
      </c>
      <c r="EP72" s="68">
        <f t="shared" si="479"/>
        <v>0.15207000000000001</v>
      </c>
      <c r="EQ72" s="68">
        <f t="shared" si="445"/>
        <v>1.8914219999999993</v>
      </c>
      <c r="ER72" s="67"/>
      <c r="ES72" s="68">
        <f t="shared" si="480"/>
        <v>0.13006999999999999</v>
      </c>
      <c r="ET72" s="68">
        <f t="shared" si="481"/>
        <v>0.13006999999999999</v>
      </c>
      <c r="EU72" s="68">
        <f t="shared" si="482"/>
        <v>0.13006999999999999</v>
      </c>
      <c r="EV72" s="68">
        <f t="shared" si="483"/>
        <v>0.1287693</v>
      </c>
      <c r="EW72" s="68">
        <f t="shared" si="484"/>
        <v>0.1287693</v>
      </c>
      <c r="EX72" s="68">
        <f t="shared" si="485"/>
        <v>0.1287693</v>
      </c>
      <c r="EY72" s="68">
        <f t="shared" si="486"/>
        <v>0.12746859999999999</v>
      </c>
      <c r="EZ72" s="68">
        <f t="shared" si="487"/>
        <v>0.12746859999999999</v>
      </c>
      <c r="FA72" s="68">
        <f t="shared" si="488"/>
        <v>0.12746859999999999</v>
      </c>
      <c r="FB72" s="68">
        <f t="shared" si="489"/>
        <v>0.1261679</v>
      </c>
      <c r="FC72" s="68">
        <f t="shared" si="490"/>
        <v>0.1261679</v>
      </c>
      <c r="FD72" s="68">
        <f t="shared" si="491"/>
        <v>0.1261679</v>
      </c>
      <c r="FE72" s="68">
        <f t="shared" si="446"/>
        <v>1.5374273999999999</v>
      </c>
      <c r="FF72" s="69">
        <f t="shared" si="447"/>
        <v>0.81284208389243673</v>
      </c>
      <c r="FG72" s="70"/>
      <c r="FH72" s="68">
        <f t="shared" si="492"/>
        <v>0</v>
      </c>
      <c r="FI72" s="68">
        <f t="shared" si="493"/>
        <v>0</v>
      </c>
      <c r="FJ72" s="68">
        <f t="shared" si="494"/>
        <v>0</v>
      </c>
      <c r="FK72" s="68">
        <f t="shared" si="495"/>
        <v>0</v>
      </c>
      <c r="FL72" s="68">
        <f t="shared" si="496"/>
        <v>0</v>
      </c>
      <c r="FM72" s="68">
        <f t="shared" si="497"/>
        <v>0</v>
      </c>
      <c r="FN72" s="68">
        <f t="shared" si="498"/>
        <v>0</v>
      </c>
      <c r="FO72" s="68">
        <f t="shared" si="499"/>
        <v>0</v>
      </c>
      <c r="FP72" s="68">
        <f t="shared" si="500"/>
        <v>0</v>
      </c>
      <c r="FQ72" s="68">
        <f t="shared" si="501"/>
        <v>0</v>
      </c>
      <c r="FR72" s="68">
        <f t="shared" si="502"/>
        <v>0</v>
      </c>
      <c r="FS72" s="68">
        <f t="shared" si="503"/>
        <v>0</v>
      </c>
      <c r="FT72" s="68">
        <f t="shared" si="448"/>
        <v>0</v>
      </c>
      <c r="FU72" s="67"/>
      <c r="FV72" s="68">
        <f t="shared" si="504"/>
        <v>0</v>
      </c>
      <c r="FW72" s="68">
        <f t="shared" si="505"/>
        <v>0</v>
      </c>
      <c r="FX72" s="68">
        <f t="shared" si="506"/>
        <v>0</v>
      </c>
      <c r="FY72" s="68">
        <f t="shared" si="507"/>
        <v>0</v>
      </c>
      <c r="FZ72" s="68">
        <f t="shared" si="508"/>
        <v>0</v>
      </c>
      <c r="GA72" s="68">
        <f t="shared" si="509"/>
        <v>0</v>
      </c>
      <c r="GB72" s="68">
        <f t="shared" si="510"/>
        <v>0</v>
      </c>
      <c r="GC72" s="68">
        <f t="shared" si="511"/>
        <v>0</v>
      </c>
      <c r="GD72" s="68">
        <f t="shared" si="512"/>
        <v>0</v>
      </c>
      <c r="GE72" s="68">
        <f t="shared" si="513"/>
        <v>0</v>
      </c>
      <c r="GF72" s="68">
        <f t="shared" si="514"/>
        <v>0</v>
      </c>
      <c r="GG72" s="68">
        <f t="shared" si="515"/>
        <v>0</v>
      </c>
      <c r="GH72" s="68">
        <f t="shared" si="449"/>
        <v>0</v>
      </c>
      <c r="GI72" s="69">
        <f t="shared" si="450"/>
        <v>0</v>
      </c>
      <c r="GJ72" s="67"/>
      <c r="GK72" s="184"/>
    </row>
    <row r="73" spans="1:193" s="71" customFormat="1" ht="12" hidden="1" customHeight="1" outlineLevel="1">
      <c r="A73" s="331">
        <v>68</v>
      </c>
      <c r="B73" s="454" t="s">
        <v>539</v>
      </c>
      <c r="C73" s="455" t="str">
        <f t="shared" si="451"/>
        <v>8DCPFM01246AP</v>
      </c>
      <c r="D73" s="456" t="s">
        <v>540</v>
      </c>
      <c r="E73" s="456" t="s">
        <v>696</v>
      </c>
      <c r="F73" s="178" t="s">
        <v>466</v>
      </c>
      <c r="G73" s="179" t="s">
        <v>8</v>
      </c>
      <c r="H73" s="179" t="s">
        <v>138</v>
      </c>
      <c r="I73" s="467" t="s">
        <v>122</v>
      </c>
      <c r="J73" s="408">
        <v>0</v>
      </c>
      <c r="K73" s="408">
        <v>0</v>
      </c>
      <c r="L73" s="408">
        <v>0</v>
      </c>
      <c r="M73" s="408">
        <v>480000</v>
      </c>
      <c r="N73" s="408">
        <v>480000</v>
      </c>
      <c r="O73" s="408">
        <v>480000</v>
      </c>
      <c r="P73" s="408">
        <v>480000</v>
      </c>
      <c r="Q73" s="408">
        <v>480000</v>
      </c>
      <c r="R73" s="408">
        <v>480000</v>
      </c>
      <c r="S73" s="408">
        <v>480000</v>
      </c>
      <c r="T73" s="408">
        <v>480000</v>
      </c>
      <c r="U73" s="408">
        <v>288000</v>
      </c>
      <c r="V73" s="357">
        <f t="shared" si="452"/>
        <v>4128000</v>
      </c>
      <c r="W73" s="65">
        <v>0.5</v>
      </c>
      <c r="X73" s="65"/>
      <c r="Y73" s="332" t="s">
        <v>437</v>
      </c>
      <c r="Z73" s="332"/>
      <c r="AA73" s="332">
        <v>1.11E-2</v>
      </c>
      <c r="AB73" s="66">
        <f>AA73*0.6</f>
        <v>6.6600000000000001E-3</v>
      </c>
      <c r="AC73" s="180">
        <f t="shared" si="524"/>
        <v>0.6</v>
      </c>
      <c r="AD73" s="181">
        <f t="shared" si="516"/>
        <v>1.0933500000000001E-2</v>
      </c>
      <c r="AE73" s="181">
        <f t="shared" si="516"/>
        <v>1.0933500000000001E-2</v>
      </c>
      <c r="AF73" s="181">
        <f t="shared" si="516"/>
        <v>1.0933500000000001E-2</v>
      </c>
      <c r="AG73" s="181">
        <f t="shared" si="517"/>
        <v>1.0767000000000001E-2</v>
      </c>
      <c r="AH73" s="181">
        <f t="shared" si="517"/>
        <v>1.0767000000000001E-2</v>
      </c>
      <c r="AI73" s="181">
        <f t="shared" si="517"/>
        <v>1.0767000000000001E-2</v>
      </c>
      <c r="AJ73" s="181">
        <f t="shared" si="518"/>
        <v>1.0600500000000001E-2</v>
      </c>
      <c r="AK73" s="181">
        <f t="shared" si="518"/>
        <v>1.0600500000000001E-2</v>
      </c>
      <c r="AL73" s="181">
        <f t="shared" si="518"/>
        <v>1.0600500000000001E-2</v>
      </c>
      <c r="AM73" s="181">
        <f t="shared" si="519"/>
        <v>1.0267500000000001E-2</v>
      </c>
      <c r="AN73" s="181">
        <f t="shared" si="519"/>
        <v>1.0267500000000001E-2</v>
      </c>
      <c r="AO73" s="181">
        <f t="shared" si="519"/>
        <v>1.0267500000000001E-2</v>
      </c>
      <c r="AP73" s="182"/>
      <c r="AQ73" s="480">
        <v>0.98499999999999999</v>
      </c>
      <c r="AR73" s="480">
        <v>0.97</v>
      </c>
      <c r="AS73" s="480">
        <v>0.95499999999999996</v>
      </c>
      <c r="AT73" s="480">
        <v>0.92500000000000004</v>
      </c>
      <c r="AU73" s="184"/>
      <c r="AV73" s="181">
        <f t="shared" si="525"/>
        <v>6.6600000000000001E-3</v>
      </c>
      <c r="AW73" s="181">
        <f t="shared" si="520"/>
        <v>6.6600000000000001E-3</v>
      </c>
      <c r="AX73" s="181">
        <f t="shared" si="520"/>
        <v>6.6600000000000001E-3</v>
      </c>
      <c r="AY73" s="181">
        <f t="shared" si="521"/>
        <v>6.5934000000000001E-3</v>
      </c>
      <c r="AZ73" s="181">
        <f t="shared" si="521"/>
        <v>6.5934000000000001E-3</v>
      </c>
      <c r="BA73" s="181">
        <f t="shared" si="521"/>
        <v>6.5934000000000001E-3</v>
      </c>
      <c r="BB73" s="181">
        <f t="shared" si="522"/>
        <v>6.5268000000000001E-3</v>
      </c>
      <c r="BC73" s="181">
        <f t="shared" si="522"/>
        <v>6.5268000000000001E-3</v>
      </c>
      <c r="BD73" s="181">
        <f t="shared" si="522"/>
        <v>6.5268000000000001E-3</v>
      </c>
      <c r="BE73" s="181">
        <f t="shared" si="523"/>
        <v>6.4602000000000001E-3</v>
      </c>
      <c r="BF73" s="181">
        <f t="shared" si="523"/>
        <v>6.4602000000000001E-3</v>
      </c>
      <c r="BG73" s="181">
        <f t="shared" si="523"/>
        <v>6.4602000000000001E-3</v>
      </c>
      <c r="BH73" s="183"/>
      <c r="BI73" s="185">
        <v>1</v>
      </c>
      <c r="BJ73" s="185">
        <v>0.99</v>
      </c>
      <c r="BK73" s="185">
        <v>0.98</v>
      </c>
      <c r="BL73" s="185">
        <v>0.97</v>
      </c>
      <c r="BM73" s="183"/>
      <c r="BN73" s="186">
        <f t="shared" si="526"/>
        <v>0</v>
      </c>
      <c r="BO73" s="187"/>
      <c r="BP73" s="187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4"/>
      <c r="CB73" s="189">
        <f t="shared" si="453"/>
        <v>0.5</v>
      </c>
      <c r="CC73" s="189">
        <f t="shared" si="454"/>
        <v>0.5</v>
      </c>
      <c r="CD73" s="189">
        <f t="shared" si="455"/>
        <v>0.5</v>
      </c>
      <c r="CE73" s="189">
        <f t="shared" si="456"/>
        <v>0.5</v>
      </c>
      <c r="CF73" s="189">
        <f t="shared" si="457"/>
        <v>0.5</v>
      </c>
      <c r="CG73" s="189">
        <f t="shared" si="458"/>
        <v>0.5</v>
      </c>
      <c r="CH73" s="189">
        <f t="shared" si="459"/>
        <v>0.5</v>
      </c>
      <c r="CI73" s="189">
        <f t="shared" si="460"/>
        <v>0.5</v>
      </c>
      <c r="CJ73" s="189">
        <f t="shared" si="461"/>
        <v>0.5</v>
      </c>
      <c r="CK73" s="189">
        <f t="shared" si="462"/>
        <v>0.5</v>
      </c>
      <c r="CL73" s="189">
        <f t="shared" si="463"/>
        <v>0.5</v>
      </c>
      <c r="CM73" s="189">
        <f t="shared" si="464"/>
        <v>0.5</v>
      </c>
      <c r="CN73" s="184"/>
      <c r="CO73" s="189"/>
      <c r="CP73" s="189"/>
      <c r="CQ73" s="189"/>
      <c r="CR73" s="189"/>
      <c r="CS73" s="189"/>
      <c r="CT73" s="189"/>
      <c r="CU73" s="189"/>
      <c r="CV73" s="189"/>
      <c r="CW73" s="189"/>
      <c r="CX73" s="189"/>
      <c r="CY73" s="189"/>
      <c r="CZ73" s="189"/>
      <c r="DA73" s="184"/>
      <c r="DB73" s="190">
        <f t="shared" si="527"/>
        <v>0</v>
      </c>
      <c r="DC73" s="190">
        <f t="shared" si="528"/>
        <v>0</v>
      </c>
      <c r="DD73" s="190">
        <f t="shared" si="529"/>
        <v>0</v>
      </c>
      <c r="DE73" s="190">
        <f t="shared" si="530"/>
        <v>368.05013530836061</v>
      </c>
      <c r="DF73" s="190">
        <f t="shared" si="531"/>
        <v>368.05013530836061</v>
      </c>
      <c r="DG73" s="190">
        <f t="shared" si="532"/>
        <v>368.05013530836061</v>
      </c>
      <c r="DH73" s="190">
        <f t="shared" si="533"/>
        <v>362.35863837060253</v>
      </c>
      <c r="DI73" s="190">
        <f t="shared" si="534"/>
        <v>362.35863837060253</v>
      </c>
      <c r="DJ73" s="190">
        <f t="shared" si="535"/>
        <v>362.35863837060253</v>
      </c>
      <c r="DK73" s="190">
        <f t="shared" si="536"/>
        <v>350.97564449508621</v>
      </c>
      <c r="DL73" s="190">
        <f t="shared" si="537"/>
        <v>350.97564449508621</v>
      </c>
      <c r="DM73" s="190">
        <f t="shared" si="538"/>
        <v>210.58538669705169</v>
      </c>
      <c r="DN73" s="190">
        <f t="shared" si="465"/>
        <v>3103.7629967241132</v>
      </c>
      <c r="DO73" s="184" t="s">
        <v>579</v>
      </c>
      <c r="DP73" s="190">
        <f t="shared" si="539"/>
        <v>0</v>
      </c>
      <c r="DQ73" s="190">
        <f t="shared" si="540"/>
        <v>0</v>
      </c>
      <c r="DR73" s="190">
        <f t="shared" si="541"/>
        <v>0</v>
      </c>
      <c r="DS73" s="190">
        <f t="shared" si="542"/>
        <v>225.38327873522289</v>
      </c>
      <c r="DT73" s="190">
        <f t="shared" si="543"/>
        <v>225.38327873522289</v>
      </c>
      <c r="DU73" s="190">
        <f t="shared" si="544"/>
        <v>225.38327873522289</v>
      </c>
      <c r="DV73" s="190">
        <f t="shared" si="545"/>
        <v>223.10667996011964</v>
      </c>
      <c r="DW73" s="190">
        <f t="shared" si="546"/>
        <v>223.10667996011964</v>
      </c>
      <c r="DX73" s="190">
        <f t="shared" si="547"/>
        <v>223.10667996011964</v>
      </c>
      <c r="DY73" s="190">
        <f t="shared" si="548"/>
        <v>220.83008118501638</v>
      </c>
      <c r="DZ73" s="190">
        <f t="shared" si="549"/>
        <v>220.83008118501638</v>
      </c>
      <c r="EA73" s="190">
        <f t="shared" si="550"/>
        <v>132.49804871100983</v>
      </c>
      <c r="EB73" s="190">
        <f t="shared" si="466"/>
        <v>1919.6280871670701</v>
      </c>
      <c r="EC73" s="191">
        <f t="shared" si="467"/>
        <v>0.61848410757946215</v>
      </c>
      <c r="ED73" s="70"/>
      <c r="EE73" s="68">
        <f t="shared" si="468"/>
        <v>5.4667500000000003E-3</v>
      </c>
      <c r="EF73" s="68">
        <f t="shared" si="469"/>
        <v>5.4667500000000003E-3</v>
      </c>
      <c r="EG73" s="68">
        <f t="shared" si="470"/>
        <v>5.4667500000000003E-3</v>
      </c>
      <c r="EH73" s="68">
        <f t="shared" si="471"/>
        <v>5.3835000000000003E-3</v>
      </c>
      <c r="EI73" s="68">
        <f t="shared" si="472"/>
        <v>5.3835000000000003E-3</v>
      </c>
      <c r="EJ73" s="68">
        <f t="shared" si="473"/>
        <v>5.3835000000000003E-3</v>
      </c>
      <c r="EK73" s="68">
        <f t="shared" si="474"/>
        <v>5.3002500000000003E-3</v>
      </c>
      <c r="EL73" s="68">
        <f t="shared" si="475"/>
        <v>5.3002500000000003E-3</v>
      </c>
      <c r="EM73" s="68">
        <f t="shared" si="476"/>
        <v>5.3002500000000003E-3</v>
      </c>
      <c r="EN73" s="68">
        <f t="shared" si="477"/>
        <v>5.1337500000000003E-3</v>
      </c>
      <c r="EO73" s="68">
        <f t="shared" si="478"/>
        <v>5.1337500000000003E-3</v>
      </c>
      <c r="EP73" s="68">
        <f t="shared" si="479"/>
        <v>5.1337500000000003E-3</v>
      </c>
      <c r="EQ73" s="68">
        <f t="shared" si="445"/>
        <v>6.385275E-2</v>
      </c>
      <c r="ER73" s="67"/>
      <c r="ES73" s="68">
        <f t="shared" si="480"/>
        <v>3.3300000000000001E-3</v>
      </c>
      <c r="ET73" s="68">
        <f t="shared" si="481"/>
        <v>3.3300000000000001E-3</v>
      </c>
      <c r="EU73" s="68">
        <f t="shared" si="482"/>
        <v>3.3300000000000001E-3</v>
      </c>
      <c r="EV73" s="68">
        <f t="shared" si="483"/>
        <v>3.2967000000000001E-3</v>
      </c>
      <c r="EW73" s="68">
        <f t="shared" si="484"/>
        <v>3.2967000000000001E-3</v>
      </c>
      <c r="EX73" s="68">
        <f t="shared" si="485"/>
        <v>3.2967000000000001E-3</v>
      </c>
      <c r="EY73" s="68">
        <f t="shared" si="486"/>
        <v>3.2634000000000001E-3</v>
      </c>
      <c r="EZ73" s="68">
        <f t="shared" si="487"/>
        <v>3.2634000000000001E-3</v>
      </c>
      <c r="FA73" s="68">
        <f t="shared" si="488"/>
        <v>3.2634000000000001E-3</v>
      </c>
      <c r="FB73" s="68">
        <f t="shared" si="489"/>
        <v>3.2301000000000001E-3</v>
      </c>
      <c r="FC73" s="68">
        <f t="shared" si="490"/>
        <v>3.2301000000000001E-3</v>
      </c>
      <c r="FD73" s="68">
        <f t="shared" si="491"/>
        <v>3.2301000000000001E-3</v>
      </c>
      <c r="FE73" s="68">
        <f t="shared" si="446"/>
        <v>3.9360600000000003E-2</v>
      </c>
      <c r="FF73" s="69">
        <f t="shared" si="447"/>
        <v>0.61642764015645379</v>
      </c>
      <c r="FG73" s="70"/>
      <c r="FH73" s="68">
        <f t="shared" si="492"/>
        <v>0</v>
      </c>
      <c r="FI73" s="68">
        <f t="shared" si="493"/>
        <v>0</v>
      </c>
      <c r="FJ73" s="68">
        <f t="shared" si="494"/>
        <v>0</v>
      </c>
      <c r="FK73" s="68">
        <f t="shared" si="495"/>
        <v>0</v>
      </c>
      <c r="FL73" s="68">
        <f t="shared" si="496"/>
        <v>0</v>
      </c>
      <c r="FM73" s="68">
        <f t="shared" si="497"/>
        <v>0</v>
      </c>
      <c r="FN73" s="68">
        <f t="shared" si="498"/>
        <v>0</v>
      </c>
      <c r="FO73" s="68">
        <f t="shared" si="499"/>
        <v>0</v>
      </c>
      <c r="FP73" s="68">
        <f t="shared" si="500"/>
        <v>0</v>
      </c>
      <c r="FQ73" s="68">
        <f t="shared" si="501"/>
        <v>0</v>
      </c>
      <c r="FR73" s="68">
        <f t="shared" si="502"/>
        <v>0</v>
      </c>
      <c r="FS73" s="68">
        <f t="shared" si="503"/>
        <v>0</v>
      </c>
      <c r="FT73" s="68">
        <f t="shared" si="448"/>
        <v>0</v>
      </c>
      <c r="FU73" s="67"/>
      <c r="FV73" s="68">
        <f t="shared" si="504"/>
        <v>0</v>
      </c>
      <c r="FW73" s="68">
        <f t="shared" si="505"/>
        <v>0</v>
      </c>
      <c r="FX73" s="68">
        <f t="shared" si="506"/>
        <v>0</v>
      </c>
      <c r="FY73" s="68">
        <f t="shared" si="507"/>
        <v>0</v>
      </c>
      <c r="FZ73" s="68">
        <f t="shared" si="508"/>
        <v>0</v>
      </c>
      <c r="GA73" s="68">
        <f t="shared" si="509"/>
        <v>0</v>
      </c>
      <c r="GB73" s="68">
        <f t="shared" si="510"/>
        <v>0</v>
      </c>
      <c r="GC73" s="68">
        <f t="shared" si="511"/>
        <v>0</v>
      </c>
      <c r="GD73" s="68">
        <f t="shared" si="512"/>
        <v>0</v>
      </c>
      <c r="GE73" s="68">
        <f t="shared" si="513"/>
        <v>0</v>
      </c>
      <c r="GF73" s="68">
        <f t="shared" si="514"/>
        <v>0</v>
      </c>
      <c r="GG73" s="68">
        <f t="shared" si="515"/>
        <v>0</v>
      </c>
      <c r="GH73" s="68">
        <f t="shared" si="449"/>
        <v>0</v>
      </c>
      <c r="GI73" s="69">
        <f t="shared" si="450"/>
        <v>0</v>
      </c>
      <c r="GJ73" s="67"/>
      <c r="GK73" s="184"/>
    </row>
    <row r="74" spans="1:193" s="71" customFormat="1" ht="12" hidden="1" customHeight="1" outlineLevel="1">
      <c r="A74" s="331">
        <v>69</v>
      </c>
      <c r="B74" s="454" t="s">
        <v>541</v>
      </c>
      <c r="C74" s="455" t="str">
        <f t="shared" si="451"/>
        <v>8DCPFM01620AP</v>
      </c>
      <c r="D74" s="456" t="s">
        <v>548</v>
      </c>
      <c r="E74" s="456" t="s">
        <v>696</v>
      </c>
      <c r="F74" s="178" t="s">
        <v>466</v>
      </c>
      <c r="G74" s="179" t="s">
        <v>8</v>
      </c>
      <c r="H74" s="179" t="s">
        <v>138</v>
      </c>
      <c r="I74" s="467" t="s">
        <v>122</v>
      </c>
      <c r="J74" s="408">
        <v>0</v>
      </c>
      <c r="K74" s="408">
        <v>0</v>
      </c>
      <c r="L74" s="408">
        <v>0</v>
      </c>
      <c r="M74" s="408">
        <v>480000</v>
      </c>
      <c r="N74" s="408">
        <v>480000</v>
      </c>
      <c r="O74" s="408">
        <v>480000</v>
      </c>
      <c r="P74" s="408">
        <v>480000</v>
      </c>
      <c r="Q74" s="408">
        <v>480000</v>
      </c>
      <c r="R74" s="408">
        <v>480000</v>
      </c>
      <c r="S74" s="408">
        <v>480000</v>
      </c>
      <c r="T74" s="408">
        <v>480000</v>
      </c>
      <c r="U74" s="408">
        <v>288000</v>
      </c>
      <c r="V74" s="357">
        <f t="shared" si="452"/>
        <v>4128000</v>
      </c>
      <c r="W74" s="65">
        <v>0.8</v>
      </c>
      <c r="X74" s="65"/>
      <c r="Y74" s="332" t="s">
        <v>437</v>
      </c>
      <c r="Z74" s="332"/>
      <c r="AA74" s="332">
        <v>0.23837179487179488</v>
      </c>
      <c r="AB74" s="66">
        <f t="shared" ref="AB74:AB80" si="551">AA74*0.6</f>
        <v>0.14302307692307692</v>
      </c>
      <c r="AC74" s="180">
        <f t="shared" si="524"/>
        <v>0.6</v>
      </c>
      <c r="AD74" s="181">
        <f t="shared" si="516"/>
        <v>0.23479621794871797</v>
      </c>
      <c r="AE74" s="181">
        <f t="shared" si="516"/>
        <v>0.23479621794871797</v>
      </c>
      <c r="AF74" s="181">
        <f t="shared" si="516"/>
        <v>0.23479621794871797</v>
      </c>
      <c r="AG74" s="181">
        <f t="shared" si="517"/>
        <v>0.23122064102564102</v>
      </c>
      <c r="AH74" s="181">
        <f t="shared" si="517"/>
        <v>0.23122064102564102</v>
      </c>
      <c r="AI74" s="181">
        <f t="shared" si="517"/>
        <v>0.23122064102564102</v>
      </c>
      <c r="AJ74" s="181">
        <f t="shared" si="518"/>
        <v>0.2276450641025641</v>
      </c>
      <c r="AK74" s="181">
        <f t="shared" si="518"/>
        <v>0.2276450641025641</v>
      </c>
      <c r="AL74" s="181">
        <f t="shared" si="518"/>
        <v>0.2276450641025641</v>
      </c>
      <c r="AM74" s="181">
        <f t="shared" si="519"/>
        <v>0.22049391025641027</v>
      </c>
      <c r="AN74" s="181">
        <f t="shared" si="519"/>
        <v>0.22049391025641027</v>
      </c>
      <c r="AO74" s="181">
        <f t="shared" si="519"/>
        <v>0.22049391025641027</v>
      </c>
      <c r="AP74" s="182"/>
      <c r="AQ74" s="480">
        <v>0.98499999999999999</v>
      </c>
      <c r="AR74" s="480">
        <v>0.97</v>
      </c>
      <c r="AS74" s="480">
        <v>0.95499999999999996</v>
      </c>
      <c r="AT74" s="480">
        <v>0.92500000000000004</v>
      </c>
      <c r="AU74" s="184"/>
      <c r="AV74" s="181">
        <f t="shared" si="525"/>
        <v>0.14302307692307692</v>
      </c>
      <c r="AW74" s="181">
        <f t="shared" si="520"/>
        <v>0.14302307692307692</v>
      </c>
      <c r="AX74" s="181">
        <f t="shared" si="520"/>
        <v>0.14302307692307692</v>
      </c>
      <c r="AY74" s="181">
        <f t="shared" si="521"/>
        <v>0.14159284615384615</v>
      </c>
      <c r="AZ74" s="181">
        <f t="shared" si="521"/>
        <v>0.14159284615384615</v>
      </c>
      <c r="BA74" s="181">
        <f t="shared" si="521"/>
        <v>0.14159284615384615</v>
      </c>
      <c r="BB74" s="181">
        <f t="shared" si="522"/>
        <v>0.14016261538461539</v>
      </c>
      <c r="BC74" s="181">
        <f t="shared" si="522"/>
        <v>0.14016261538461539</v>
      </c>
      <c r="BD74" s="181">
        <f t="shared" si="522"/>
        <v>0.14016261538461539</v>
      </c>
      <c r="BE74" s="181">
        <f t="shared" si="523"/>
        <v>0.13873238461538462</v>
      </c>
      <c r="BF74" s="181">
        <f t="shared" si="523"/>
        <v>0.13873238461538462</v>
      </c>
      <c r="BG74" s="181">
        <f t="shared" si="523"/>
        <v>0.13873238461538462</v>
      </c>
      <c r="BH74" s="183"/>
      <c r="BI74" s="185">
        <v>1</v>
      </c>
      <c r="BJ74" s="185">
        <v>0.99</v>
      </c>
      <c r="BK74" s="185">
        <v>0.98</v>
      </c>
      <c r="BL74" s="185">
        <v>0.97</v>
      </c>
      <c r="BM74" s="183"/>
      <c r="BN74" s="186">
        <f t="shared" si="526"/>
        <v>0</v>
      </c>
      <c r="BO74" s="187"/>
      <c r="BP74" s="187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4"/>
      <c r="CB74" s="189">
        <f t="shared" si="453"/>
        <v>0.8</v>
      </c>
      <c r="CC74" s="189">
        <f t="shared" si="454"/>
        <v>0.8</v>
      </c>
      <c r="CD74" s="189">
        <f t="shared" si="455"/>
        <v>0.8</v>
      </c>
      <c r="CE74" s="189">
        <f t="shared" si="456"/>
        <v>0.8</v>
      </c>
      <c r="CF74" s="189">
        <f t="shared" si="457"/>
        <v>0.8</v>
      </c>
      <c r="CG74" s="189">
        <f t="shared" si="458"/>
        <v>0.8</v>
      </c>
      <c r="CH74" s="189">
        <f t="shared" si="459"/>
        <v>0.8</v>
      </c>
      <c r="CI74" s="189">
        <f t="shared" si="460"/>
        <v>0.8</v>
      </c>
      <c r="CJ74" s="189">
        <f t="shared" si="461"/>
        <v>0.8</v>
      </c>
      <c r="CK74" s="189">
        <f t="shared" si="462"/>
        <v>0.8</v>
      </c>
      <c r="CL74" s="189">
        <f t="shared" si="463"/>
        <v>0.8</v>
      </c>
      <c r="CM74" s="189">
        <f t="shared" si="464"/>
        <v>0.8</v>
      </c>
      <c r="CN74" s="184"/>
      <c r="CO74" s="189"/>
      <c r="CP74" s="189"/>
      <c r="CQ74" s="189"/>
      <c r="CR74" s="189"/>
      <c r="CS74" s="189"/>
      <c r="CT74" s="189"/>
      <c r="CU74" s="189"/>
      <c r="CV74" s="189"/>
      <c r="CW74" s="189"/>
      <c r="CX74" s="189"/>
      <c r="CY74" s="189"/>
      <c r="CZ74" s="189"/>
      <c r="DA74" s="184"/>
      <c r="DB74" s="190">
        <f t="shared" si="527"/>
        <v>0</v>
      </c>
      <c r="DC74" s="190">
        <f t="shared" si="528"/>
        <v>0</v>
      </c>
      <c r="DD74" s="190">
        <f t="shared" si="529"/>
        <v>0</v>
      </c>
      <c r="DE74" s="190">
        <f t="shared" si="530"/>
        <v>12646.165240542112</v>
      </c>
      <c r="DF74" s="190">
        <f t="shared" si="531"/>
        <v>12646.165240542112</v>
      </c>
      <c r="DG74" s="190">
        <f t="shared" si="532"/>
        <v>12646.165240542112</v>
      </c>
      <c r="DH74" s="190">
        <f t="shared" si="533"/>
        <v>12450.605984245069</v>
      </c>
      <c r="DI74" s="190">
        <f t="shared" si="534"/>
        <v>12450.605984245069</v>
      </c>
      <c r="DJ74" s="190">
        <f t="shared" si="535"/>
        <v>12450.605984245069</v>
      </c>
      <c r="DK74" s="190">
        <f t="shared" si="536"/>
        <v>12059.487471650984</v>
      </c>
      <c r="DL74" s="190">
        <f t="shared" si="537"/>
        <v>12059.487471650984</v>
      </c>
      <c r="DM74" s="190">
        <f t="shared" si="538"/>
        <v>7235.6924829905902</v>
      </c>
      <c r="DN74" s="190">
        <f t="shared" si="465"/>
        <v>106644.9811006541</v>
      </c>
      <c r="DO74" s="184" t="s">
        <v>579</v>
      </c>
      <c r="DP74" s="190">
        <f t="shared" si="539"/>
        <v>0</v>
      </c>
      <c r="DQ74" s="190">
        <f t="shared" si="540"/>
        <v>0</v>
      </c>
      <c r="DR74" s="190">
        <f t="shared" si="541"/>
        <v>0</v>
      </c>
      <c r="DS74" s="190">
        <f t="shared" si="542"/>
        <v>7744.1465493629012</v>
      </c>
      <c r="DT74" s="190">
        <f t="shared" si="543"/>
        <v>7744.1465493629012</v>
      </c>
      <c r="DU74" s="190">
        <f t="shared" si="544"/>
        <v>7744.1465493629012</v>
      </c>
      <c r="DV74" s="190">
        <f t="shared" si="545"/>
        <v>7665.9228468440833</v>
      </c>
      <c r="DW74" s="190">
        <f t="shared" si="546"/>
        <v>7665.9228468440833</v>
      </c>
      <c r="DX74" s="190">
        <f t="shared" si="547"/>
        <v>7665.9228468440833</v>
      </c>
      <c r="DY74" s="190">
        <f t="shared" si="548"/>
        <v>7587.6991443252664</v>
      </c>
      <c r="DZ74" s="190">
        <f t="shared" si="549"/>
        <v>7587.6991443252664</v>
      </c>
      <c r="EA74" s="190">
        <f t="shared" si="550"/>
        <v>4552.6194865951593</v>
      </c>
      <c r="EB74" s="190">
        <f t="shared" si="466"/>
        <v>65958.225963866644</v>
      </c>
      <c r="EC74" s="191">
        <f t="shared" si="467"/>
        <v>0.61848410757946204</v>
      </c>
      <c r="ED74" s="70"/>
      <c r="EE74" s="68">
        <f t="shared" si="468"/>
        <v>0.1878369743589744</v>
      </c>
      <c r="EF74" s="68">
        <f t="shared" si="469"/>
        <v>0.1878369743589744</v>
      </c>
      <c r="EG74" s="68">
        <f t="shared" si="470"/>
        <v>0.1878369743589744</v>
      </c>
      <c r="EH74" s="68">
        <f t="shared" si="471"/>
        <v>0.18497651282051283</v>
      </c>
      <c r="EI74" s="68">
        <f t="shared" si="472"/>
        <v>0.18497651282051283</v>
      </c>
      <c r="EJ74" s="68">
        <f t="shared" si="473"/>
        <v>0.18497651282051283</v>
      </c>
      <c r="EK74" s="68">
        <f t="shared" si="474"/>
        <v>0.1821160512820513</v>
      </c>
      <c r="EL74" s="68">
        <f t="shared" si="475"/>
        <v>0.1821160512820513</v>
      </c>
      <c r="EM74" s="68">
        <f t="shared" si="476"/>
        <v>0.1821160512820513</v>
      </c>
      <c r="EN74" s="68">
        <f t="shared" si="477"/>
        <v>0.17639512820512823</v>
      </c>
      <c r="EO74" s="68">
        <f t="shared" si="478"/>
        <v>0.17639512820512823</v>
      </c>
      <c r="EP74" s="68">
        <f t="shared" si="479"/>
        <v>0.17639512820512823</v>
      </c>
      <c r="EQ74" s="68">
        <f t="shared" ref="EQ74:EQ81" si="552">SUM(EE74:EP74)</f>
        <v>2.1939739999999999</v>
      </c>
      <c r="ER74" s="67"/>
      <c r="ES74" s="68">
        <f t="shared" si="480"/>
        <v>0.11441846153846154</v>
      </c>
      <c r="ET74" s="68">
        <f t="shared" si="481"/>
        <v>0.11441846153846154</v>
      </c>
      <c r="EU74" s="68">
        <f t="shared" si="482"/>
        <v>0.11441846153846154</v>
      </c>
      <c r="EV74" s="68">
        <f t="shared" si="483"/>
        <v>0.11327427692307693</v>
      </c>
      <c r="EW74" s="68">
        <f t="shared" si="484"/>
        <v>0.11327427692307693</v>
      </c>
      <c r="EX74" s="68">
        <f t="shared" si="485"/>
        <v>0.11327427692307693</v>
      </c>
      <c r="EY74" s="68">
        <f t="shared" si="486"/>
        <v>0.11213009230769232</v>
      </c>
      <c r="EZ74" s="68">
        <f t="shared" si="487"/>
        <v>0.11213009230769232</v>
      </c>
      <c r="FA74" s="68">
        <f t="shared" si="488"/>
        <v>0.11213009230769232</v>
      </c>
      <c r="FB74" s="68">
        <f t="shared" si="489"/>
        <v>0.11098590769230771</v>
      </c>
      <c r="FC74" s="68">
        <f t="shared" si="490"/>
        <v>0.11098590769230771</v>
      </c>
      <c r="FD74" s="68">
        <f t="shared" si="491"/>
        <v>0.11098590769230771</v>
      </c>
      <c r="FE74" s="68">
        <f t="shared" ref="FE74:FE81" si="553">SUM(ES74:FD74)</f>
        <v>1.3524262153846152</v>
      </c>
      <c r="FF74" s="69">
        <f t="shared" ref="FF74:FF81" si="554">IFERROR(FE74/EQ74,0)</f>
        <v>0.61642764015645368</v>
      </c>
      <c r="FG74" s="70"/>
      <c r="FH74" s="68">
        <f t="shared" si="492"/>
        <v>0</v>
      </c>
      <c r="FI74" s="68">
        <f t="shared" si="493"/>
        <v>0</v>
      </c>
      <c r="FJ74" s="68">
        <f t="shared" si="494"/>
        <v>0</v>
      </c>
      <c r="FK74" s="68">
        <f t="shared" si="495"/>
        <v>0</v>
      </c>
      <c r="FL74" s="68">
        <f t="shared" si="496"/>
        <v>0</v>
      </c>
      <c r="FM74" s="68">
        <f t="shared" si="497"/>
        <v>0</v>
      </c>
      <c r="FN74" s="68">
        <f t="shared" si="498"/>
        <v>0</v>
      </c>
      <c r="FO74" s="68">
        <f t="shared" si="499"/>
        <v>0</v>
      </c>
      <c r="FP74" s="68">
        <f t="shared" si="500"/>
        <v>0</v>
      </c>
      <c r="FQ74" s="68">
        <f t="shared" si="501"/>
        <v>0</v>
      </c>
      <c r="FR74" s="68">
        <f t="shared" si="502"/>
        <v>0</v>
      </c>
      <c r="FS74" s="68">
        <f t="shared" si="503"/>
        <v>0</v>
      </c>
      <c r="FT74" s="68">
        <f t="shared" ref="FT74:FT81" si="555">SUM(FH74:FS74)</f>
        <v>0</v>
      </c>
      <c r="FU74" s="67"/>
      <c r="FV74" s="68">
        <f t="shared" si="504"/>
        <v>0</v>
      </c>
      <c r="FW74" s="68">
        <f t="shared" si="505"/>
        <v>0</v>
      </c>
      <c r="FX74" s="68">
        <f t="shared" si="506"/>
        <v>0</v>
      </c>
      <c r="FY74" s="68">
        <f t="shared" si="507"/>
        <v>0</v>
      </c>
      <c r="FZ74" s="68">
        <f t="shared" si="508"/>
        <v>0</v>
      </c>
      <c r="GA74" s="68">
        <f t="shared" si="509"/>
        <v>0</v>
      </c>
      <c r="GB74" s="68">
        <f t="shared" si="510"/>
        <v>0</v>
      </c>
      <c r="GC74" s="68">
        <f t="shared" si="511"/>
        <v>0</v>
      </c>
      <c r="GD74" s="68">
        <f t="shared" si="512"/>
        <v>0</v>
      </c>
      <c r="GE74" s="68">
        <f t="shared" si="513"/>
        <v>0</v>
      </c>
      <c r="GF74" s="68">
        <f t="shared" si="514"/>
        <v>0</v>
      </c>
      <c r="GG74" s="68">
        <f t="shared" si="515"/>
        <v>0</v>
      </c>
      <c r="GH74" s="68">
        <f t="shared" ref="GH74:GH81" si="556">SUM(FV74:GG74)</f>
        <v>0</v>
      </c>
      <c r="GI74" s="69">
        <f t="shared" ref="GI74:GI81" si="557">IFERROR(GH74/FT74,0)</f>
        <v>0</v>
      </c>
      <c r="GJ74" s="67"/>
      <c r="GK74" s="184"/>
    </row>
    <row r="75" spans="1:193" s="71" customFormat="1" ht="12" hidden="1" customHeight="1" outlineLevel="1">
      <c r="A75" s="331">
        <v>70</v>
      </c>
      <c r="B75" s="454" t="s">
        <v>542</v>
      </c>
      <c r="C75" s="455" t="str">
        <f t="shared" si="451"/>
        <v>8DCPFM01627AP</v>
      </c>
      <c r="D75" s="456" t="s">
        <v>549</v>
      </c>
      <c r="E75" s="456" t="s">
        <v>696</v>
      </c>
      <c r="F75" s="178" t="s">
        <v>466</v>
      </c>
      <c r="G75" s="179" t="s">
        <v>8</v>
      </c>
      <c r="H75" s="179" t="s">
        <v>138</v>
      </c>
      <c r="I75" s="467" t="s">
        <v>122</v>
      </c>
      <c r="J75" s="408">
        <v>0</v>
      </c>
      <c r="K75" s="408">
        <v>0</v>
      </c>
      <c r="L75" s="408">
        <v>0</v>
      </c>
      <c r="M75" s="408">
        <v>480000</v>
      </c>
      <c r="N75" s="408">
        <v>480000</v>
      </c>
      <c r="O75" s="408">
        <v>480000</v>
      </c>
      <c r="P75" s="408">
        <v>480000</v>
      </c>
      <c r="Q75" s="408">
        <v>480000</v>
      </c>
      <c r="R75" s="408">
        <v>480000</v>
      </c>
      <c r="S75" s="408">
        <v>480000</v>
      </c>
      <c r="T75" s="408">
        <v>480000</v>
      </c>
      <c r="U75" s="408">
        <v>288000</v>
      </c>
      <c r="V75" s="357">
        <f t="shared" si="452"/>
        <v>4128000</v>
      </c>
      <c r="W75" s="65">
        <v>0.8</v>
      </c>
      <c r="X75" s="65"/>
      <c r="Y75" s="332" t="s">
        <v>437</v>
      </c>
      <c r="Z75" s="332"/>
      <c r="AA75" s="332">
        <v>0.2</v>
      </c>
      <c r="AB75" s="66">
        <f t="shared" si="551"/>
        <v>0.12</v>
      </c>
      <c r="AC75" s="180">
        <f t="shared" si="524"/>
        <v>0.6</v>
      </c>
      <c r="AD75" s="181">
        <f t="shared" si="516"/>
        <v>0.19700000000000001</v>
      </c>
      <c r="AE75" s="181">
        <f t="shared" si="516"/>
        <v>0.19700000000000001</v>
      </c>
      <c r="AF75" s="181">
        <f t="shared" si="516"/>
        <v>0.19700000000000001</v>
      </c>
      <c r="AG75" s="181">
        <f t="shared" si="517"/>
        <v>0.19400000000000001</v>
      </c>
      <c r="AH75" s="181">
        <f t="shared" si="517"/>
        <v>0.19400000000000001</v>
      </c>
      <c r="AI75" s="181">
        <f t="shared" si="517"/>
        <v>0.19400000000000001</v>
      </c>
      <c r="AJ75" s="181">
        <f t="shared" si="518"/>
        <v>0.191</v>
      </c>
      <c r="AK75" s="181">
        <f t="shared" si="518"/>
        <v>0.191</v>
      </c>
      <c r="AL75" s="181">
        <f t="shared" si="518"/>
        <v>0.191</v>
      </c>
      <c r="AM75" s="181">
        <f t="shared" si="519"/>
        <v>0.18500000000000003</v>
      </c>
      <c r="AN75" s="181">
        <f t="shared" si="519"/>
        <v>0.18500000000000003</v>
      </c>
      <c r="AO75" s="181">
        <f t="shared" si="519"/>
        <v>0.18500000000000003</v>
      </c>
      <c r="AP75" s="182"/>
      <c r="AQ75" s="480">
        <v>0.98499999999999999</v>
      </c>
      <c r="AR75" s="480">
        <v>0.97</v>
      </c>
      <c r="AS75" s="480">
        <v>0.95499999999999996</v>
      </c>
      <c r="AT75" s="480">
        <v>0.92500000000000004</v>
      </c>
      <c r="AU75" s="184"/>
      <c r="AV75" s="181">
        <f t="shared" si="525"/>
        <v>0.12</v>
      </c>
      <c r="AW75" s="181">
        <f t="shared" si="520"/>
        <v>0.12</v>
      </c>
      <c r="AX75" s="181">
        <f t="shared" si="520"/>
        <v>0.12</v>
      </c>
      <c r="AY75" s="181">
        <f t="shared" si="521"/>
        <v>0.11879999999999999</v>
      </c>
      <c r="AZ75" s="181">
        <f t="shared" si="521"/>
        <v>0.11879999999999999</v>
      </c>
      <c r="BA75" s="181">
        <f t="shared" si="521"/>
        <v>0.11879999999999999</v>
      </c>
      <c r="BB75" s="181">
        <f t="shared" si="522"/>
        <v>0.1176</v>
      </c>
      <c r="BC75" s="181">
        <f t="shared" si="522"/>
        <v>0.1176</v>
      </c>
      <c r="BD75" s="181">
        <f t="shared" si="522"/>
        <v>0.1176</v>
      </c>
      <c r="BE75" s="181">
        <f t="shared" si="523"/>
        <v>0.11639999999999999</v>
      </c>
      <c r="BF75" s="181">
        <f t="shared" si="523"/>
        <v>0.11639999999999999</v>
      </c>
      <c r="BG75" s="181">
        <f t="shared" si="523"/>
        <v>0.11639999999999999</v>
      </c>
      <c r="BH75" s="183"/>
      <c r="BI75" s="185">
        <v>1</v>
      </c>
      <c r="BJ75" s="185">
        <v>0.99</v>
      </c>
      <c r="BK75" s="185">
        <v>0.98</v>
      </c>
      <c r="BL75" s="185">
        <v>0.97</v>
      </c>
      <c r="BM75" s="183"/>
      <c r="BN75" s="186">
        <f t="shared" si="526"/>
        <v>0</v>
      </c>
      <c r="BO75" s="187"/>
      <c r="BP75" s="187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4"/>
      <c r="CB75" s="189">
        <f t="shared" si="453"/>
        <v>0.8</v>
      </c>
      <c r="CC75" s="189">
        <f t="shared" si="454"/>
        <v>0.8</v>
      </c>
      <c r="CD75" s="189">
        <f t="shared" si="455"/>
        <v>0.8</v>
      </c>
      <c r="CE75" s="189">
        <f t="shared" si="456"/>
        <v>0.8</v>
      </c>
      <c r="CF75" s="189">
        <f t="shared" si="457"/>
        <v>0.8</v>
      </c>
      <c r="CG75" s="189">
        <f t="shared" si="458"/>
        <v>0.8</v>
      </c>
      <c r="CH75" s="189">
        <f t="shared" si="459"/>
        <v>0.8</v>
      </c>
      <c r="CI75" s="189">
        <f t="shared" si="460"/>
        <v>0.8</v>
      </c>
      <c r="CJ75" s="189">
        <f t="shared" si="461"/>
        <v>0.8</v>
      </c>
      <c r="CK75" s="189">
        <f t="shared" si="462"/>
        <v>0.8</v>
      </c>
      <c r="CL75" s="189">
        <f t="shared" si="463"/>
        <v>0.8</v>
      </c>
      <c r="CM75" s="189">
        <f t="shared" si="464"/>
        <v>0.8</v>
      </c>
      <c r="CN75" s="184"/>
      <c r="CO75" s="189"/>
      <c r="CP75" s="189"/>
      <c r="CQ75" s="189"/>
      <c r="CR75" s="189"/>
      <c r="CS75" s="189"/>
      <c r="CT75" s="189"/>
      <c r="CU75" s="189"/>
      <c r="CV75" s="189"/>
      <c r="CW75" s="189"/>
      <c r="CX75" s="189"/>
      <c r="CY75" s="189"/>
      <c r="CZ75" s="189"/>
      <c r="DA75" s="184"/>
      <c r="DB75" s="190">
        <f t="shared" si="527"/>
        <v>0</v>
      </c>
      <c r="DC75" s="190">
        <f t="shared" si="528"/>
        <v>0</v>
      </c>
      <c r="DD75" s="190">
        <f t="shared" si="529"/>
        <v>0</v>
      </c>
      <c r="DE75" s="190">
        <f t="shared" si="530"/>
        <v>10610.454351232018</v>
      </c>
      <c r="DF75" s="190">
        <f t="shared" si="531"/>
        <v>10610.454351232018</v>
      </c>
      <c r="DG75" s="190">
        <f t="shared" si="532"/>
        <v>10610.454351232018</v>
      </c>
      <c r="DH75" s="190">
        <f t="shared" si="533"/>
        <v>10446.375160233585</v>
      </c>
      <c r="DI75" s="190">
        <f t="shared" si="534"/>
        <v>10446.375160233585</v>
      </c>
      <c r="DJ75" s="190">
        <f t="shared" si="535"/>
        <v>10446.375160233585</v>
      </c>
      <c r="DK75" s="190">
        <f t="shared" si="536"/>
        <v>10118.216778236721</v>
      </c>
      <c r="DL75" s="190">
        <f t="shared" si="537"/>
        <v>10118.216778236721</v>
      </c>
      <c r="DM75" s="190">
        <f t="shared" si="538"/>
        <v>6070.9300669420318</v>
      </c>
      <c r="DN75" s="190">
        <f t="shared" si="465"/>
        <v>89477.852157812275</v>
      </c>
      <c r="DO75" s="184" t="s">
        <v>579</v>
      </c>
      <c r="DP75" s="190">
        <f t="shared" si="539"/>
        <v>0</v>
      </c>
      <c r="DQ75" s="190">
        <f t="shared" si="540"/>
        <v>0</v>
      </c>
      <c r="DR75" s="190">
        <f t="shared" si="541"/>
        <v>0</v>
      </c>
      <c r="DS75" s="190">
        <f t="shared" si="542"/>
        <v>6497.5359635379573</v>
      </c>
      <c r="DT75" s="190">
        <f t="shared" si="543"/>
        <v>6497.5359635379573</v>
      </c>
      <c r="DU75" s="190">
        <f t="shared" si="544"/>
        <v>6497.5359635379573</v>
      </c>
      <c r="DV75" s="190">
        <f t="shared" si="545"/>
        <v>6431.9042871385846</v>
      </c>
      <c r="DW75" s="190">
        <f t="shared" si="546"/>
        <v>6431.9042871385846</v>
      </c>
      <c r="DX75" s="190">
        <f t="shared" si="547"/>
        <v>6431.9042871385846</v>
      </c>
      <c r="DY75" s="190">
        <f t="shared" si="548"/>
        <v>6366.2726107392109</v>
      </c>
      <c r="DZ75" s="190">
        <f t="shared" si="549"/>
        <v>6366.2726107392109</v>
      </c>
      <c r="EA75" s="190">
        <f t="shared" si="550"/>
        <v>3819.7635664435261</v>
      </c>
      <c r="EB75" s="190">
        <f t="shared" si="466"/>
        <v>55340.629539951566</v>
      </c>
      <c r="EC75" s="191">
        <f t="shared" si="467"/>
        <v>0.61848410757946204</v>
      </c>
      <c r="ED75" s="70"/>
      <c r="EE75" s="68">
        <f t="shared" si="468"/>
        <v>0.15760000000000002</v>
      </c>
      <c r="EF75" s="68">
        <f t="shared" si="469"/>
        <v>0.15760000000000002</v>
      </c>
      <c r="EG75" s="68">
        <f t="shared" si="470"/>
        <v>0.15760000000000002</v>
      </c>
      <c r="EH75" s="68">
        <f t="shared" si="471"/>
        <v>0.1552</v>
      </c>
      <c r="EI75" s="68">
        <f t="shared" si="472"/>
        <v>0.1552</v>
      </c>
      <c r="EJ75" s="68">
        <f t="shared" si="473"/>
        <v>0.1552</v>
      </c>
      <c r="EK75" s="68">
        <f t="shared" si="474"/>
        <v>0.15280000000000002</v>
      </c>
      <c r="EL75" s="68">
        <f t="shared" si="475"/>
        <v>0.15280000000000002</v>
      </c>
      <c r="EM75" s="68">
        <f t="shared" si="476"/>
        <v>0.15280000000000002</v>
      </c>
      <c r="EN75" s="68">
        <f t="shared" si="477"/>
        <v>0.14800000000000002</v>
      </c>
      <c r="EO75" s="68">
        <f t="shared" si="478"/>
        <v>0.14800000000000002</v>
      </c>
      <c r="EP75" s="68">
        <f t="shared" si="479"/>
        <v>0.14800000000000002</v>
      </c>
      <c r="EQ75" s="68">
        <f t="shared" si="552"/>
        <v>1.8408000000000007</v>
      </c>
      <c r="ER75" s="67"/>
      <c r="ES75" s="68">
        <f t="shared" si="480"/>
        <v>9.6000000000000002E-2</v>
      </c>
      <c r="ET75" s="68">
        <f t="shared" si="481"/>
        <v>9.6000000000000002E-2</v>
      </c>
      <c r="EU75" s="68">
        <f t="shared" si="482"/>
        <v>9.6000000000000002E-2</v>
      </c>
      <c r="EV75" s="68">
        <f t="shared" si="483"/>
        <v>9.5039999999999999E-2</v>
      </c>
      <c r="EW75" s="68">
        <f t="shared" si="484"/>
        <v>9.5039999999999999E-2</v>
      </c>
      <c r="EX75" s="68">
        <f t="shared" si="485"/>
        <v>9.5039999999999999E-2</v>
      </c>
      <c r="EY75" s="68">
        <f t="shared" si="486"/>
        <v>9.4079999999999997E-2</v>
      </c>
      <c r="EZ75" s="68">
        <f t="shared" si="487"/>
        <v>9.4079999999999997E-2</v>
      </c>
      <c r="FA75" s="68">
        <f t="shared" si="488"/>
        <v>9.4079999999999997E-2</v>
      </c>
      <c r="FB75" s="68">
        <f t="shared" si="489"/>
        <v>9.3119999999999994E-2</v>
      </c>
      <c r="FC75" s="68">
        <f t="shared" si="490"/>
        <v>9.3119999999999994E-2</v>
      </c>
      <c r="FD75" s="68">
        <f t="shared" si="491"/>
        <v>9.3119999999999994E-2</v>
      </c>
      <c r="FE75" s="68">
        <f t="shared" si="553"/>
        <v>1.13472</v>
      </c>
      <c r="FF75" s="69">
        <f t="shared" si="554"/>
        <v>0.61642764015645346</v>
      </c>
      <c r="FG75" s="70"/>
      <c r="FH75" s="68">
        <f t="shared" si="492"/>
        <v>0</v>
      </c>
      <c r="FI75" s="68">
        <f t="shared" si="493"/>
        <v>0</v>
      </c>
      <c r="FJ75" s="68">
        <f t="shared" si="494"/>
        <v>0</v>
      </c>
      <c r="FK75" s="68">
        <f t="shared" si="495"/>
        <v>0</v>
      </c>
      <c r="FL75" s="68">
        <f t="shared" si="496"/>
        <v>0</v>
      </c>
      <c r="FM75" s="68">
        <f t="shared" si="497"/>
        <v>0</v>
      </c>
      <c r="FN75" s="68">
        <f t="shared" si="498"/>
        <v>0</v>
      </c>
      <c r="FO75" s="68">
        <f t="shared" si="499"/>
        <v>0</v>
      </c>
      <c r="FP75" s="68">
        <f t="shared" si="500"/>
        <v>0</v>
      </c>
      <c r="FQ75" s="68">
        <f t="shared" si="501"/>
        <v>0</v>
      </c>
      <c r="FR75" s="68">
        <f t="shared" si="502"/>
        <v>0</v>
      </c>
      <c r="FS75" s="68">
        <f t="shared" si="503"/>
        <v>0</v>
      </c>
      <c r="FT75" s="68">
        <f t="shared" si="555"/>
        <v>0</v>
      </c>
      <c r="FU75" s="67"/>
      <c r="FV75" s="68">
        <f t="shared" si="504"/>
        <v>0</v>
      </c>
      <c r="FW75" s="68">
        <f t="shared" si="505"/>
        <v>0</v>
      </c>
      <c r="FX75" s="68">
        <f t="shared" si="506"/>
        <v>0</v>
      </c>
      <c r="FY75" s="68">
        <f t="shared" si="507"/>
        <v>0</v>
      </c>
      <c r="FZ75" s="68">
        <f t="shared" si="508"/>
        <v>0</v>
      </c>
      <c r="GA75" s="68">
        <f t="shared" si="509"/>
        <v>0</v>
      </c>
      <c r="GB75" s="68">
        <f t="shared" si="510"/>
        <v>0</v>
      </c>
      <c r="GC75" s="68">
        <f t="shared" si="511"/>
        <v>0</v>
      </c>
      <c r="GD75" s="68">
        <f t="shared" si="512"/>
        <v>0</v>
      </c>
      <c r="GE75" s="68">
        <f t="shared" si="513"/>
        <v>0</v>
      </c>
      <c r="GF75" s="68">
        <f t="shared" si="514"/>
        <v>0</v>
      </c>
      <c r="GG75" s="68">
        <f t="shared" si="515"/>
        <v>0</v>
      </c>
      <c r="GH75" s="68">
        <f t="shared" si="556"/>
        <v>0</v>
      </c>
      <c r="GI75" s="69">
        <f t="shared" si="557"/>
        <v>0</v>
      </c>
      <c r="GJ75" s="67"/>
      <c r="GK75" s="184"/>
    </row>
    <row r="76" spans="1:193" s="71" customFormat="1" ht="12" hidden="1" customHeight="1" outlineLevel="1">
      <c r="A76" s="331">
        <v>71</v>
      </c>
      <c r="B76" s="454" t="s">
        <v>543</v>
      </c>
      <c r="C76" s="455" t="str">
        <f t="shared" si="451"/>
        <v>8DCPFM01650AP</v>
      </c>
      <c r="D76" s="456" t="s">
        <v>550</v>
      </c>
      <c r="E76" s="456" t="s">
        <v>696</v>
      </c>
      <c r="F76" s="178" t="s">
        <v>466</v>
      </c>
      <c r="G76" s="179" t="s">
        <v>8</v>
      </c>
      <c r="H76" s="179" t="s">
        <v>138</v>
      </c>
      <c r="I76" s="467" t="s">
        <v>122</v>
      </c>
      <c r="J76" s="408">
        <v>0</v>
      </c>
      <c r="K76" s="408">
        <v>0</v>
      </c>
      <c r="L76" s="408">
        <v>0</v>
      </c>
      <c r="M76" s="408">
        <v>480000</v>
      </c>
      <c r="N76" s="408">
        <v>480000</v>
      </c>
      <c r="O76" s="408">
        <v>480000</v>
      </c>
      <c r="P76" s="408">
        <v>480000</v>
      </c>
      <c r="Q76" s="408">
        <v>480000</v>
      </c>
      <c r="R76" s="408">
        <v>480000</v>
      </c>
      <c r="S76" s="408">
        <v>480000</v>
      </c>
      <c r="T76" s="408">
        <v>480000</v>
      </c>
      <c r="U76" s="408">
        <v>288000</v>
      </c>
      <c r="V76" s="357">
        <f t="shared" si="452"/>
        <v>4128000</v>
      </c>
      <c r="W76" s="65">
        <v>0.8</v>
      </c>
      <c r="X76" s="65"/>
      <c r="Y76" s="332" t="s">
        <v>437</v>
      </c>
      <c r="Z76" s="332"/>
      <c r="AA76" s="332">
        <v>7.2595531111111097E-2</v>
      </c>
      <c r="AB76" s="66">
        <f t="shared" si="551"/>
        <v>4.3557318666666657E-2</v>
      </c>
      <c r="AC76" s="180">
        <f t="shared" si="524"/>
        <v>0.6</v>
      </c>
      <c r="AD76" s="181">
        <f t="shared" si="516"/>
        <v>7.1506598144444433E-2</v>
      </c>
      <c r="AE76" s="181">
        <f t="shared" si="516"/>
        <v>7.1506598144444433E-2</v>
      </c>
      <c r="AF76" s="181">
        <f t="shared" si="516"/>
        <v>7.1506598144444433E-2</v>
      </c>
      <c r="AG76" s="181">
        <f t="shared" si="517"/>
        <v>7.0417665177777769E-2</v>
      </c>
      <c r="AH76" s="181">
        <f t="shared" si="517"/>
        <v>7.0417665177777769E-2</v>
      </c>
      <c r="AI76" s="181">
        <f t="shared" si="517"/>
        <v>7.0417665177777769E-2</v>
      </c>
      <c r="AJ76" s="181">
        <f t="shared" si="518"/>
        <v>6.9328732211111091E-2</v>
      </c>
      <c r="AK76" s="181">
        <f t="shared" si="518"/>
        <v>6.9328732211111091E-2</v>
      </c>
      <c r="AL76" s="181">
        <f t="shared" si="518"/>
        <v>6.9328732211111091E-2</v>
      </c>
      <c r="AM76" s="181">
        <f t="shared" si="519"/>
        <v>6.7150866277777763E-2</v>
      </c>
      <c r="AN76" s="181">
        <f t="shared" si="519"/>
        <v>6.7150866277777763E-2</v>
      </c>
      <c r="AO76" s="181">
        <f t="shared" si="519"/>
        <v>6.7150866277777763E-2</v>
      </c>
      <c r="AP76" s="182"/>
      <c r="AQ76" s="480">
        <v>0.98499999999999999</v>
      </c>
      <c r="AR76" s="480">
        <v>0.97</v>
      </c>
      <c r="AS76" s="480">
        <v>0.95499999999999996</v>
      </c>
      <c r="AT76" s="480">
        <v>0.92500000000000004</v>
      </c>
      <c r="AU76" s="184"/>
      <c r="AV76" s="181">
        <f t="shared" si="525"/>
        <v>4.3557318666666657E-2</v>
      </c>
      <c r="AW76" s="181">
        <f t="shared" si="520"/>
        <v>4.3557318666666657E-2</v>
      </c>
      <c r="AX76" s="181">
        <f t="shared" si="520"/>
        <v>4.3557318666666657E-2</v>
      </c>
      <c r="AY76" s="181">
        <f t="shared" si="521"/>
        <v>4.3121745479999987E-2</v>
      </c>
      <c r="AZ76" s="181">
        <f t="shared" si="521"/>
        <v>4.3121745479999987E-2</v>
      </c>
      <c r="BA76" s="181">
        <f t="shared" si="521"/>
        <v>4.3121745479999987E-2</v>
      </c>
      <c r="BB76" s="181">
        <f t="shared" si="522"/>
        <v>4.2686172293333324E-2</v>
      </c>
      <c r="BC76" s="181">
        <f t="shared" si="522"/>
        <v>4.2686172293333324E-2</v>
      </c>
      <c r="BD76" s="181">
        <f t="shared" si="522"/>
        <v>4.2686172293333324E-2</v>
      </c>
      <c r="BE76" s="181">
        <f t="shared" si="523"/>
        <v>4.2250599106666654E-2</v>
      </c>
      <c r="BF76" s="181">
        <f t="shared" si="523"/>
        <v>4.2250599106666654E-2</v>
      </c>
      <c r="BG76" s="181">
        <f t="shared" si="523"/>
        <v>4.2250599106666654E-2</v>
      </c>
      <c r="BH76" s="183"/>
      <c r="BI76" s="185">
        <v>1</v>
      </c>
      <c r="BJ76" s="185">
        <v>0.99</v>
      </c>
      <c r="BK76" s="185">
        <v>0.98</v>
      </c>
      <c r="BL76" s="185">
        <v>0.97</v>
      </c>
      <c r="BM76" s="183"/>
      <c r="BN76" s="186">
        <f t="shared" si="526"/>
        <v>0</v>
      </c>
      <c r="BO76" s="187"/>
      <c r="BP76" s="187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4"/>
      <c r="CB76" s="189">
        <f t="shared" si="453"/>
        <v>0.8</v>
      </c>
      <c r="CC76" s="189">
        <f t="shared" si="454"/>
        <v>0.8</v>
      </c>
      <c r="CD76" s="189">
        <f t="shared" si="455"/>
        <v>0.8</v>
      </c>
      <c r="CE76" s="189">
        <f t="shared" si="456"/>
        <v>0.8</v>
      </c>
      <c r="CF76" s="189">
        <f t="shared" si="457"/>
        <v>0.8</v>
      </c>
      <c r="CG76" s="189">
        <f t="shared" si="458"/>
        <v>0.8</v>
      </c>
      <c r="CH76" s="189">
        <f t="shared" si="459"/>
        <v>0.8</v>
      </c>
      <c r="CI76" s="189">
        <f t="shared" si="460"/>
        <v>0.8</v>
      </c>
      <c r="CJ76" s="189">
        <f t="shared" si="461"/>
        <v>0.8</v>
      </c>
      <c r="CK76" s="189">
        <f t="shared" si="462"/>
        <v>0.8</v>
      </c>
      <c r="CL76" s="189">
        <f t="shared" si="463"/>
        <v>0.8</v>
      </c>
      <c r="CM76" s="189">
        <f t="shared" si="464"/>
        <v>0.8</v>
      </c>
      <c r="CN76" s="184"/>
      <c r="CO76" s="189"/>
      <c r="CP76" s="189"/>
      <c r="CQ76" s="189"/>
      <c r="CR76" s="189"/>
      <c r="CS76" s="189"/>
      <c r="CT76" s="189"/>
      <c r="CU76" s="189"/>
      <c r="CV76" s="189"/>
      <c r="CW76" s="189"/>
      <c r="CX76" s="189"/>
      <c r="CY76" s="189"/>
      <c r="CZ76" s="189"/>
      <c r="DA76" s="184"/>
      <c r="DB76" s="190">
        <f t="shared" si="527"/>
        <v>0</v>
      </c>
      <c r="DC76" s="190">
        <f t="shared" si="528"/>
        <v>0</v>
      </c>
      <c r="DD76" s="190">
        <f t="shared" si="529"/>
        <v>0</v>
      </c>
      <c r="DE76" s="190">
        <f t="shared" si="530"/>
        <v>3851.3578447894411</v>
      </c>
      <c r="DF76" s="190">
        <f t="shared" si="531"/>
        <v>3851.3578447894411</v>
      </c>
      <c r="DG76" s="190">
        <f t="shared" si="532"/>
        <v>3851.3578447894411</v>
      </c>
      <c r="DH76" s="190">
        <f t="shared" si="533"/>
        <v>3791.8007647153768</v>
      </c>
      <c r="DI76" s="190">
        <f t="shared" si="534"/>
        <v>3791.8007647153768</v>
      </c>
      <c r="DJ76" s="190">
        <f t="shared" si="535"/>
        <v>3791.8007647153768</v>
      </c>
      <c r="DK76" s="190">
        <f t="shared" si="536"/>
        <v>3672.68660456725</v>
      </c>
      <c r="DL76" s="190">
        <f t="shared" si="537"/>
        <v>3672.68660456725</v>
      </c>
      <c r="DM76" s="190">
        <f t="shared" si="538"/>
        <v>2203.61196274035</v>
      </c>
      <c r="DN76" s="190">
        <f t="shared" si="465"/>
        <v>32478.461000389303</v>
      </c>
      <c r="DO76" s="184" t="s">
        <v>579</v>
      </c>
      <c r="DP76" s="190">
        <f t="shared" si="539"/>
        <v>0</v>
      </c>
      <c r="DQ76" s="190">
        <f t="shared" si="540"/>
        <v>0</v>
      </c>
      <c r="DR76" s="190">
        <f t="shared" si="541"/>
        <v>0</v>
      </c>
      <c r="DS76" s="190">
        <f t="shared" si="542"/>
        <v>2358.4603709329149</v>
      </c>
      <c r="DT76" s="190">
        <f t="shared" si="543"/>
        <v>2358.4603709329149</v>
      </c>
      <c r="DU76" s="190">
        <f t="shared" si="544"/>
        <v>2358.4603709329149</v>
      </c>
      <c r="DV76" s="190">
        <f t="shared" si="545"/>
        <v>2334.6375389032901</v>
      </c>
      <c r="DW76" s="190">
        <f t="shared" si="546"/>
        <v>2334.6375389032901</v>
      </c>
      <c r="DX76" s="190">
        <f t="shared" si="547"/>
        <v>2334.6375389032901</v>
      </c>
      <c r="DY76" s="190">
        <f t="shared" si="548"/>
        <v>2310.8147068736644</v>
      </c>
      <c r="DZ76" s="190">
        <f t="shared" si="549"/>
        <v>2310.8147068736644</v>
      </c>
      <c r="EA76" s="190">
        <f t="shared" si="550"/>
        <v>1386.4888241241986</v>
      </c>
      <c r="EB76" s="190">
        <f t="shared" si="466"/>
        <v>20087.411967380143</v>
      </c>
      <c r="EC76" s="191">
        <f t="shared" si="467"/>
        <v>0.61848410757946215</v>
      </c>
      <c r="ED76" s="70"/>
      <c r="EE76" s="68">
        <f t="shared" si="468"/>
        <v>5.7205278515555548E-2</v>
      </c>
      <c r="EF76" s="68">
        <f t="shared" si="469"/>
        <v>5.7205278515555548E-2</v>
      </c>
      <c r="EG76" s="68">
        <f t="shared" si="470"/>
        <v>5.7205278515555548E-2</v>
      </c>
      <c r="EH76" s="68">
        <f t="shared" si="471"/>
        <v>5.6334132142222215E-2</v>
      </c>
      <c r="EI76" s="68">
        <f t="shared" si="472"/>
        <v>5.6334132142222215E-2</v>
      </c>
      <c r="EJ76" s="68">
        <f t="shared" si="473"/>
        <v>5.6334132142222215E-2</v>
      </c>
      <c r="EK76" s="68">
        <f t="shared" si="474"/>
        <v>5.5462985768888876E-2</v>
      </c>
      <c r="EL76" s="68">
        <f t="shared" si="475"/>
        <v>5.5462985768888876E-2</v>
      </c>
      <c r="EM76" s="68">
        <f t="shared" si="476"/>
        <v>5.5462985768888876E-2</v>
      </c>
      <c r="EN76" s="68">
        <f t="shared" si="477"/>
        <v>5.372069302222221E-2</v>
      </c>
      <c r="EO76" s="68">
        <f t="shared" si="478"/>
        <v>5.372069302222221E-2</v>
      </c>
      <c r="EP76" s="68">
        <f t="shared" si="479"/>
        <v>5.372069302222221E-2</v>
      </c>
      <c r="EQ76" s="68">
        <f t="shared" si="552"/>
        <v>0.66816926834666668</v>
      </c>
      <c r="ER76" s="67"/>
      <c r="ES76" s="68">
        <f t="shared" si="480"/>
        <v>3.484585493333333E-2</v>
      </c>
      <c r="ET76" s="68">
        <f t="shared" si="481"/>
        <v>3.484585493333333E-2</v>
      </c>
      <c r="EU76" s="68">
        <f t="shared" si="482"/>
        <v>3.484585493333333E-2</v>
      </c>
      <c r="EV76" s="68">
        <f t="shared" si="483"/>
        <v>3.4497396383999991E-2</v>
      </c>
      <c r="EW76" s="68">
        <f t="shared" si="484"/>
        <v>3.4497396383999991E-2</v>
      </c>
      <c r="EX76" s="68">
        <f t="shared" si="485"/>
        <v>3.4497396383999991E-2</v>
      </c>
      <c r="EY76" s="68">
        <f t="shared" si="486"/>
        <v>3.4148937834666659E-2</v>
      </c>
      <c r="EZ76" s="68">
        <f t="shared" si="487"/>
        <v>3.4148937834666659E-2</v>
      </c>
      <c r="FA76" s="68">
        <f t="shared" si="488"/>
        <v>3.4148937834666659E-2</v>
      </c>
      <c r="FB76" s="68">
        <f t="shared" si="489"/>
        <v>3.3800479285333328E-2</v>
      </c>
      <c r="FC76" s="68">
        <f t="shared" si="490"/>
        <v>3.3800479285333328E-2</v>
      </c>
      <c r="FD76" s="68">
        <f t="shared" si="491"/>
        <v>3.3800479285333328E-2</v>
      </c>
      <c r="FE76" s="68">
        <f t="shared" si="553"/>
        <v>0.41187800531199986</v>
      </c>
      <c r="FF76" s="69">
        <f t="shared" si="554"/>
        <v>0.61642764015645346</v>
      </c>
      <c r="FG76" s="70"/>
      <c r="FH76" s="68">
        <f t="shared" si="492"/>
        <v>0</v>
      </c>
      <c r="FI76" s="68">
        <f t="shared" si="493"/>
        <v>0</v>
      </c>
      <c r="FJ76" s="68">
        <f t="shared" si="494"/>
        <v>0</v>
      </c>
      <c r="FK76" s="68">
        <f t="shared" si="495"/>
        <v>0</v>
      </c>
      <c r="FL76" s="68">
        <f t="shared" si="496"/>
        <v>0</v>
      </c>
      <c r="FM76" s="68">
        <f t="shared" si="497"/>
        <v>0</v>
      </c>
      <c r="FN76" s="68">
        <f t="shared" si="498"/>
        <v>0</v>
      </c>
      <c r="FO76" s="68">
        <f t="shared" si="499"/>
        <v>0</v>
      </c>
      <c r="FP76" s="68">
        <f t="shared" si="500"/>
        <v>0</v>
      </c>
      <c r="FQ76" s="68">
        <f t="shared" si="501"/>
        <v>0</v>
      </c>
      <c r="FR76" s="68">
        <f t="shared" si="502"/>
        <v>0</v>
      </c>
      <c r="FS76" s="68">
        <f t="shared" si="503"/>
        <v>0</v>
      </c>
      <c r="FT76" s="68">
        <f t="shared" si="555"/>
        <v>0</v>
      </c>
      <c r="FU76" s="67"/>
      <c r="FV76" s="68">
        <f t="shared" si="504"/>
        <v>0</v>
      </c>
      <c r="FW76" s="68">
        <f t="shared" si="505"/>
        <v>0</v>
      </c>
      <c r="FX76" s="68">
        <f t="shared" si="506"/>
        <v>0</v>
      </c>
      <c r="FY76" s="68">
        <f t="shared" si="507"/>
        <v>0</v>
      </c>
      <c r="FZ76" s="68">
        <f t="shared" si="508"/>
        <v>0</v>
      </c>
      <c r="GA76" s="68">
        <f t="shared" si="509"/>
        <v>0</v>
      </c>
      <c r="GB76" s="68">
        <f t="shared" si="510"/>
        <v>0</v>
      </c>
      <c r="GC76" s="68">
        <f t="shared" si="511"/>
        <v>0</v>
      </c>
      <c r="GD76" s="68">
        <f t="shared" si="512"/>
        <v>0</v>
      </c>
      <c r="GE76" s="68">
        <f t="shared" si="513"/>
        <v>0</v>
      </c>
      <c r="GF76" s="68">
        <f t="shared" si="514"/>
        <v>0</v>
      </c>
      <c r="GG76" s="68">
        <f t="shared" si="515"/>
        <v>0</v>
      </c>
      <c r="GH76" s="68">
        <f t="shared" si="556"/>
        <v>0</v>
      </c>
      <c r="GI76" s="69">
        <f t="shared" si="557"/>
        <v>0</v>
      </c>
      <c r="GJ76" s="67"/>
      <c r="GK76" s="184"/>
    </row>
    <row r="77" spans="1:193" s="71" customFormat="1" ht="12" hidden="1" customHeight="1" outlineLevel="1">
      <c r="A77" s="331">
        <v>72</v>
      </c>
      <c r="B77" s="454" t="s">
        <v>544</v>
      </c>
      <c r="C77" s="455" t="str">
        <f t="shared" si="451"/>
        <v>8DCPFM01651AP</v>
      </c>
      <c r="D77" s="456" t="s">
        <v>551</v>
      </c>
      <c r="E77" s="456" t="s">
        <v>696</v>
      </c>
      <c r="F77" s="178" t="s">
        <v>466</v>
      </c>
      <c r="G77" s="179" t="s">
        <v>8</v>
      </c>
      <c r="H77" s="179" t="s">
        <v>138</v>
      </c>
      <c r="I77" s="467" t="s">
        <v>122</v>
      </c>
      <c r="J77" s="408">
        <v>0</v>
      </c>
      <c r="K77" s="408">
        <v>0</v>
      </c>
      <c r="L77" s="408">
        <v>0</v>
      </c>
      <c r="M77" s="408">
        <v>480000</v>
      </c>
      <c r="N77" s="408">
        <v>480000</v>
      </c>
      <c r="O77" s="408">
        <v>480000</v>
      </c>
      <c r="P77" s="408">
        <v>480000</v>
      </c>
      <c r="Q77" s="408">
        <v>480000</v>
      </c>
      <c r="R77" s="408">
        <v>480000</v>
      </c>
      <c r="S77" s="408">
        <v>480000</v>
      </c>
      <c r="T77" s="408">
        <v>480000</v>
      </c>
      <c r="U77" s="408">
        <v>288000</v>
      </c>
      <c r="V77" s="357">
        <f t="shared" si="452"/>
        <v>4128000</v>
      </c>
      <c r="W77" s="65">
        <v>0.8</v>
      </c>
      <c r="X77" s="65"/>
      <c r="Y77" s="332" t="s">
        <v>437</v>
      </c>
      <c r="Z77" s="332"/>
      <c r="AA77" s="332">
        <v>7.2595531111111097E-2</v>
      </c>
      <c r="AB77" s="66">
        <f t="shared" si="551"/>
        <v>4.3557318666666657E-2</v>
      </c>
      <c r="AC77" s="180">
        <f t="shared" si="524"/>
        <v>0.6</v>
      </c>
      <c r="AD77" s="181">
        <f t="shared" si="516"/>
        <v>7.1506598144444433E-2</v>
      </c>
      <c r="AE77" s="181">
        <f t="shared" si="516"/>
        <v>7.1506598144444433E-2</v>
      </c>
      <c r="AF77" s="181">
        <f t="shared" si="516"/>
        <v>7.1506598144444433E-2</v>
      </c>
      <c r="AG77" s="181">
        <f t="shared" si="517"/>
        <v>7.0417665177777769E-2</v>
      </c>
      <c r="AH77" s="181">
        <f t="shared" si="517"/>
        <v>7.0417665177777769E-2</v>
      </c>
      <c r="AI77" s="181">
        <f t="shared" si="517"/>
        <v>7.0417665177777769E-2</v>
      </c>
      <c r="AJ77" s="181">
        <f t="shared" si="518"/>
        <v>6.9328732211111091E-2</v>
      </c>
      <c r="AK77" s="181">
        <f t="shared" si="518"/>
        <v>6.9328732211111091E-2</v>
      </c>
      <c r="AL77" s="181">
        <f t="shared" si="518"/>
        <v>6.9328732211111091E-2</v>
      </c>
      <c r="AM77" s="181">
        <f t="shared" si="519"/>
        <v>6.7150866277777763E-2</v>
      </c>
      <c r="AN77" s="181">
        <f t="shared" si="519"/>
        <v>6.7150866277777763E-2</v>
      </c>
      <c r="AO77" s="181">
        <f t="shared" si="519"/>
        <v>6.7150866277777763E-2</v>
      </c>
      <c r="AP77" s="182"/>
      <c r="AQ77" s="480">
        <v>0.98499999999999999</v>
      </c>
      <c r="AR77" s="480">
        <v>0.97</v>
      </c>
      <c r="AS77" s="480">
        <v>0.95499999999999996</v>
      </c>
      <c r="AT77" s="480">
        <v>0.92500000000000004</v>
      </c>
      <c r="AU77" s="184"/>
      <c r="AV77" s="181">
        <f t="shared" si="525"/>
        <v>4.3557318666666657E-2</v>
      </c>
      <c r="AW77" s="181">
        <f t="shared" si="520"/>
        <v>4.3557318666666657E-2</v>
      </c>
      <c r="AX77" s="181">
        <f t="shared" si="520"/>
        <v>4.3557318666666657E-2</v>
      </c>
      <c r="AY77" s="181">
        <f t="shared" si="521"/>
        <v>4.3121745479999987E-2</v>
      </c>
      <c r="AZ77" s="181">
        <f t="shared" si="521"/>
        <v>4.3121745479999987E-2</v>
      </c>
      <c r="BA77" s="181">
        <f t="shared" si="521"/>
        <v>4.3121745479999987E-2</v>
      </c>
      <c r="BB77" s="181">
        <f t="shared" si="522"/>
        <v>4.2686172293333324E-2</v>
      </c>
      <c r="BC77" s="181">
        <f t="shared" si="522"/>
        <v>4.2686172293333324E-2</v>
      </c>
      <c r="BD77" s="181">
        <f t="shared" si="522"/>
        <v>4.2686172293333324E-2</v>
      </c>
      <c r="BE77" s="181">
        <f t="shared" si="523"/>
        <v>4.2250599106666654E-2</v>
      </c>
      <c r="BF77" s="181">
        <f t="shared" si="523"/>
        <v>4.2250599106666654E-2</v>
      </c>
      <c r="BG77" s="181">
        <f t="shared" si="523"/>
        <v>4.2250599106666654E-2</v>
      </c>
      <c r="BH77" s="183"/>
      <c r="BI77" s="185">
        <v>1</v>
      </c>
      <c r="BJ77" s="185">
        <v>0.99</v>
      </c>
      <c r="BK77" s="185">
        <v>0.98</v>
      </c>
      <c r="BL77" s="185">
        <v>0.97</v>
      </c>
      <c r="BM77" s="183"/>
      <c r="BN77" s="186">
        <f t="shared" si="526"/>
        <v>0</v>
      </c>
      <c r="BO77" s="187"/>
      <c r="BP77" s="187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4"/>
      <c r="CB77" s="189">
        <f t="shared" si="453"/>
        <v>0.8</v>
      </c>
      <c r="CC77" s="189">
        <f t="shared" si="454"/>
        <v>0.8</v>
      </c>
      <c r="CD77" s="189">
        <f t="shared" si="455"/>
        <v>0.8</v>
      </c>
      <c r="CE77" s="189">
        <f t="shared" si="456"/>
        <v>0.8</v>
      </c>
      <c r="CF77" s="189">
        <f t="shared" si="457"/>
        <v>0.8</v>
      </c>
      <c r="CG77" s="189">
        <f t="shared" si="458"/>
        <v>0.8</v>
      </c>
      <c r="CH77" s="189">
        <f t="shared" si="459"/>
        <v>0.8</v>
      </c>
      <c r="CI77" s="189">
        <f t="shared" si="460"/>
        <v>0.8</v>
      </c>
      <c r="CJ77" s="189">
        <f t="shared" si="461"/>
        <v>0.8</v>
      </c>
      <c r="CK77" s="189">
        <f t="shared" si="462"/>
        <v>0.8</v>
      </c>
      <c r="CL77" s="189">
        <f t="shared" si="463"/>
        <v>0.8</v>
      </c>
      <c r="CM77" s="189">
        <f t="shared" si="464"/>
        <v>0.8</v>
      </c>
      <c r="CN77" s="184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4"/>
      <c r="DB77" s="190">
        <f t="shared" si="527"/>
        <v>0</v>
      </c>
      <c r="DC77" s="190">
        <f t="shared" si="528"/>
        <v>0</v>
      </c>
      <c r="DD77" s="190">
        <f t="shared" si="529"/>
        <v>0</v>
      </c>
      <c r="DE77" s="190">
        <f t="shared" si="530"/>
        <v>3851.3578447894411</v>
      </c>
      <c r="DF77" s="190">
        <f t="shared" si="531"/>
        <v>3851.3578447894411</v>
      </c>
      <c r="DG77" s="190">
        <f t="shared" si="532"/>
        <v>3851.3578447894411</v>
      </c>
      <c r="DH77" s="190">
        <f t="shared" si="533"/>
        <v>3791.8007647153768</v>
      </c>
      <c r="DI77" s="190">
        <f t="shared" si="534"/>
        <v>3791.8007647153768</v>
      </c>
      <c r="DJ77" s="190">
        <f t="shared" si="535"/>
        <v>3791.8007647153768</v>
      </c>
      <c r="DK77" s="190">
        <f t="shared" si="536"/>
        <v>3672.68660456725</v>
      </c>
      <c r="DL77" s="190">
        <f t="shared" si="537"/>
        <v>3672.68660456725</v>
      </c>
      <c r="DM77" s="190">
        <f t="shared" si="538"/>
        <v>2203.61196274035</v>
      </c>
      <c r="DN77" s="190">
        <f t="shared" si="465"/>
        <v>32478.461000389303</v>
      </c>
      <c r="DO77" s="184" t="s">
        <v>579</v>
      </c>
      <c r="DP77" s="190">
        <f t="shared" si="539"/>
        <v>0</v>
      </c>
      <c r="DQ77" s="190">
        <f t="shared" si="540"/>
        <v>0</v>
      </c>
      <c r="DR77" s="190">
        <f t="shared" si="541"/>
        <v>0</v>
      </c>
      <c r="DS77" s="190">
        <f t="shared" si="542"/>
        <v>2358.4603709329149</v>
      </c>
      <c r="DT77" s="190">
        <f t="shared" si="543"/>
        <v>2358.4603709329149</v>
      </c>
      <c r="DU77" s="190">
        <f t="shared" si="544"/>
        <v>2358.4603709329149</v>
      </c>
      <c r="DV77" s="190">
        <f t="shared" si="545"/>
        <v>2334.6375389032901</v>
      </c>
      <c r="DW77" s="190">
        <f t="shared" si="546"/>
        <v>2334.6375389032901</v>
      </c>
      <c r="DX77" s="190">
        <f t="shared" si="547"/>
        <v>2334.6375389032901</v>
      </c>
      <c r="DY77" s="190">
        <f t="shared" si="548"/>
        <v>2310.8147068736644</v>
      </c>
      <c r="DZ77" s="190">
        <f t="shared" si="549"/>
        <v>2310.8147068736644</v>
      </c>
      <c r="EA77" s="190">
        <f t="shared" si="550"/>
        <v>1386.4888241241986</v>
      </c>
      <c r="EB77" s="190">
        <f t="shared" si="466"/>
        <v>20087.411967380143</v>
      </c>
      <c r="EC77" s="191">
        <f t="shared" si="467"/>
        <v>0.61848410757946215</v>
      </c>
      <c r="ED77" s="70"/>
      <c r="EE77" s="68">
        <f t="shared" si="468"/>
        <v>5.7205278515555548E-2</v>
      </c>
      <c r="EF77" s="68">
        <f t="shared" si="469"/>
        <v>5.7205278515555548E-2</v>
      </c>
      <c r="EG77" s="68">
        <f t="shared" si="470"/>
        <v>5.7205278515555548E-2</v>
      </c>
      <c r="EH77" s="68">
        <f t="shared" si="471"/>
        <v>5.6334132142222215E-2</v>
      </c>
      <c r="EI77" s="68">
        <f t="shared" si="472"/>
        <v>5.6334132142222215E-2</v>
      </c>
      <c r="EJ77" s="68">
        <f t="shared" si="473"/>
        <v>5.6334132142222215E-2</v>
      </c>
      <c r="EK77" s="68">
        <f t="shared" si="474"/>
        <v>5.5462985768888876E-2</v>
      </c>
      <c r="EL77" s="68">
        <f t="shared" si="475"/>
        <v>5.5462985768888876E-2</v>
      </c>
      <c r="EM77" s="68">
        <f t="shared" si="476"/>
        <v>5.5462985768888876E-2</v>
      </c>
      <c r="EN77" s="68">
        <f t="shared" si="477"/>
        <v>5.372069302222221E-2</v>
      </c>
      <c r="EO77" s="68">
        <f t="shared" si="478"/>
        <v>5.372069302222221E-2</v>
      </c>
      <c r="EP77" s="68">
        <f t="shared" si="479"/>
        <v>5.372069302222221E-2</v>
      </c>
      <c r="EQ77" s="68">
        <f t="shared" si="552"/>
        <v>0.66816926834666668</v>
      </c>
      <c r="ER77" s="67"/>
      <c r="ES77" s="68">
        <f t="shared" si="480"/>
        <v>3.484585493333333E-2</v>
      </c>
      <c r="ET77" s="68">
        <f t="shared" si="481"/>
        <v>3.484585493333333E-2</v>
      </c>
      <c r="EU77" s="68">
        <f t="shared" si="482"/>
        <v>3.484585493333333E-2</v>
      </c>
      <c r="EV77" s="68">
        <f t="shared" si="483"/>
        <v>3.4497396383999991E-2</v>
      </c>
      <c r="EW77" s="68">
        <f t="shared" si="484"/>
        <v>3.4497396383999991E-2</v>
      </c>
      <c r="EX77" s="68">
        <f t="shared" si="485"/>
        <v>3.4497396383999991E-2</v>
      </c>
      <c r="EY77" s="68">
        <f t="shared" si="486"/>
        <v>3.4148937834666659E-2</v>
      </c>
      <c r="EZ77" s="68">
        <f t="shared" si="487"/>
        <v>3.4148937834666659E-2</v>
      </c>
      <c r="FA77" s="68">
        <f t="shared" si="488"/>
        <v>3.4148937834666659E-2</v>
      </c>
      <c r="FB77" s="68">
        <f t="shared" si="489"/>
        <v>3.3800479285333328E-2</v>
      </c>
      <c r="FC77" s="68">
        <f t="shared" si="490"/>
        <v>3.3800479285333328E-2</v>
      </c>
      <c r="FD77" s="68">
        <f t="shared" si="491"/>
        <v>3.3800479285333328E-2</v>
      </c>
      <c r="FE77" s="68">
        <f t="shared" si="553"/>
        <v>0.41187800531199986</v>
      </c>
      <c r="FF77" s="69">
        <f t="shared" si="554"/>
        <v>0.61642764015645346</v>
      </c>
      <c r="FG77" s="70"/>
      <c r="FH77" s="68">
        <f t="shared" si="492"/>
        <v>0</v>
      </c>
      <c r="FI77" s="68">
        <f t="shared" si="493"/>
        <v>0</v>
      </c>
      <c r="FJ77" s="68">
        <f t="shared" si="494"/>
        <v>0</v>
      </c>
      <c r="FK77" s="68">
        <f t="shared" si="495"/>
        <v>0</v>
      </c>
      <c r="FL77" s="68">
        <f t="shared" si="496"/>
        <v>0</v>
      </c>
      <c r="FM77" s="68">
        <f t="shared" si="497"/>
        <v>0</v>
      </c>
      <c r="FN77" s="68">
        <f t="shared" si="498"/>
        <v>0</v>
      </c>
      <c r="FO77" s="68">
        <f t="shared" si="499"/>
        <v>0</v>
      </c>
      <c r="FP77" s="68">
        <f t="shared" si="500"/>
        <v>0</v>
      </c>
      <c r="FQ77" s="68">
        <f t="shared" si="501"/>
        <v>0</v>
      </c>
      <c r="FR77" s="68">
        <f t="shared" si="502"/>
        <v>0</v>
      </c>
      <c r="FS77" s="68">
        <f t="shared" si="503"/>
        <v>0</v>
      </c>
      <c r="FT77" s="68">
        <f t="shared" si="555"/>
        <v>0</v>
      </c>
      <c r="FU77" s="67"/>
      <c r="FV77" s="68">
        <f t="shared" si="504"/>
        <v>0</v>
      </c>
      <c r="FW77" s="68">
        <f t="shared" si="505"/>
        <v>0</v>
      </c>
      <c r="FX77" s="68">
        <f t="shared" si="506"/>
        <v>0</v>
      </c>
      <c r="FY77" s="68">
        <f t="shared" si="507"/>
        <v>0</v>
      </c>
      <c r="FZ77" s="68">
        <f t="shared" si="508"/>
        <v>0</v>
      </c>
      <c r="GA77" s="68">
        <f t="shared" si="509"/>
        <v>0</v>
      </c>
      <c r="GB77" s="68">
        <f t="shared" si="510"/>
        <v>0</v>
      </c>
      <c r="GC77" s="68">
        <f t="shared" si="511"/>
        <v>0</v>
      </c>
      <c r="GD77" s="68">
        <f t="shared" si="512"/>
        <v>0</v>
      </c>
      <c r="GE77" s="68">
        <f t="shared" si="513"/>
        <v>0</v>
      </c>
      <c r="GF77" s="68">
        <f t="shared" si="514"/>
        <v>0</v>
      </c>
      <c r="GG77" s="68">
        <f t="shared" si="515"/>
        <v>0</v>
      </c>
      <c r="GH77" s="68">
        <f t="shared" si="556"/>
        <v>0</v>
      </c>
      <c r="GI77" s="69">
        <f t="shared" si="557"/>
        <v>0</v>
      </c>
      <c r="GJ77" s="67"/>
      <c r="GK77" s="184"/>
    </row>
    <row r="78" spans="1:193" s="71" customFormat="1" ht="12" hidden="1" customHeight="1" outlineLevel="1">
      <c r="A78" s="331">
        <v>73</v>
      </c>
      <c r="B78" s="454" t="s">
        <v>545</v>
      </c>
      <c r="C78" s="455" t="str">
        <f t="shared" si="451"/>
        <v>8DCPFM01653AP</v>
      </c>
      <c r="D78" s="456" t="s">
        <v>552</v>
      </c>
      <c r="E78" s="456" t="s">
        <v>696</v>
      </c>
      <c r="F78" s="178" t="s">
        <v>466</v>
      </c>
      <c r="G78" s="179" t="s">
        <v>8</v>
      </c>
      <c r="H78" s="179" t="s">
        <v>138</v>
      </c>
      <c r="I78" s="467" t="s">
        <v>122</v>
      </c>
      <c r="J78" s="408">
        <v>0</v>
      </c>
      <c r="K78" s="408">
        <v>0</v>
      </c>
      <c r="L78" s="408">
        <v>0</v>
      </c>
      <c r="M78" s="408">
        <v>480000</v>
      </c>
      <c r="N78" s="408">
        <v>480000</v>
      </c>
      <c r="O78" s="408">
        <v>480000</v>
      </c>
      <c r="P78" s="408">
        <v>480000</v>
      </c>
      <c r="Q78" s="408">
        <v>480000</v>
      </c>
      <c r="R78" s="408">
        <v>480000</v>
      </c>
      <c r="S78" s="408">
        <v>480000</v>
      </c>
      <c r="T78" s="408">
        <v>480000</v>
      </c>
      <c r="U78" s="408">
        <v>288000</v>
      </c>
      <c r="V78" s="357">
        <f t="shared" si="452"/>
        <v>4128000</v>
      </c>
      <c r="W78" s="65">
        <v>0.8</v>
      </c>
      <c r="X78" s="65"/>
      <c r="Y78" s="332" t="s">
        <v>437</v>
      </c>
      <c r="Z78" s="332"/>
      <c r="AA78" s="332">
        <v>0.110893302888889</v>
      </c>
      <c r="AB78" s="66">
        <f t="shared" si="551"/>
        <v>6.6535981733333402E-2</v>
      </c>
      <c r="AC78" s="180">
        <f t="shared" si="524"/>
        <v>0.6</v>
      </c>
      <c r="AD78" s="181">
        <f t="shared" si="516"/>
        <v>0.10922990334555567</v>
      </c>
      <c r="AE78" s="181">
        <f t="shared" si="516"/>
        <v>0.10922990334555567</v>
      </c>
      <c r="AF78" s="181">
        <f t="shared" si="516"/>
        <v>0.10922990334555567</v>
      </c>
      <c r="AG78" s="181">
        <f t="shared" si="517"/>
        <v>0.10756650380222232</v>
      </c>
      <c r="AH78" s="181">
        <f t="shared" si="517"/>
        <v>0.10756650380222232</v>
      </c>
      <c r="AI78" s="181">
        <f t="shared" si="517"/>
        <v>0.10756650380222232</v>
      </c>
      <c r="AJ78" s="181">
        <f t="shared" si="518"/>
        <v>0.10590310425888899</v>
      </c>
      <c r="AK78" s="181">
        <f t="shared" si="518"/>
        <v>0.10590310425888899</v>
      </c>
      <c r="AL78" s="181">
        <f t="shared" si="518"/>
        <v>0.10590310425888899</v>
      </c>
      <c r="AM78" s="181">
        <f t="shared" si="519"/>
        <v>0.10257630517222233</v>
      </c>
      <c r="AN78" s="181">
        <f t="shared" si="519"/>
        <v>0.10257630517222233</v>
      </c>
      <c r="AO78" s="181">
        <f t="shared" si="519"/>
        <v>0.10257630517222233</v>
      </c>
      <c r="AP78" s="182"/>
      <c r="AQ78" s="480">
        <v>0.98499999999999999</v>
      </c>
      <c r="AR78" s="480">
        <v>0.97</v>
      </c>
      <c r="AS78" s="480">
        <v>0.95499999999999996</v>
      </c>
      <c r="AT78" s="480">
        <v>0.92500000000000004</v>
      </c>
      <c r="AU78" s="184"/>
      <c r="AV78" s="181">
        <f t="shared" si="525"/>
        <v>6.6535981733333402E-2</v>
      </c>
      <c r="AW78" s="181">
        <f t="shared" si="520"/>
        <v>6.6535981733333402E-2</v>
      </c>
      <c r="AX78" s="181">
        <f t="shared" si="520"/>
        <v>6.6535981733333402E-2</v>
      </c>
      <c r="AY78" s="181">
        <f t="shared" si="521"/>
        <v>6.5870621916000072E-2</v>
      </c>
      <c r="AZ78" s="181">
        <f t="shared" si="521"/>
        <v>6.5870621916000072E-2</v>
      </c>
      <c r="BA78" s="181">
        <f t="shared" si="521"/>
        <v>6.5870621916000072E-2</v>
      </c>
      <c r="BB78" s="181">
        <f t="shared" si="522"/>
        <v>6.5205262098666728E-2</v>
      </c>
      <c r="BC78" s="181">
        <f t="shared" si="522"/>
        <v>6.5205262098666728E-2</v>
      </c>
      <c r="BD78" s="181">
        <f t="shared" si="522"/>
        <v>6.5205262098666728E-2</v>
      </c>
      <c r="BE78" s="181">
        <f t="shared" si="523"/>
        <v>6.4539902281333397E-2</v>
      </c>
      <c r="BF78" s="181">
        <f t="shared" si="523"/>
        <v>6.4539902281333397E-2</v>
      </c>
      <c r="BG78" s="181">
        <f t="shared" si="523"/>
        <v>6.4539902281333397E-2</v>
      </c>
      <c r="BH78" s="183"/>
      <c r="BI78" s="185">
        <v>1</v>
      </c>
      <c r="BJ78" s="185">
        <v>0.99</v>
      </c>
      <c r="BK78" s="185">
        <v>0.98</v>
      </c>
      <c r="BL78" s="185">
        <v>0.97</v>
      </c>
      <c r="BM78" s="183"/>
      <c r="BN78" s="186">
        <f t="shared" si="526"/>
        <v>0</v>
      </c>
      <c r="BO78" s="187"/>
      <c r="BP78" s="187"/>
      <c r="BQ78" s="188"/>
      <c r="BR78" s="188"/>
      <c r="BS78" s="188"/>
      <c r="BT78" s="188"/>
      <c r="BU78" s="188"/>
      <c r="BV78" s="188"/>
      <c r="BW78" s="188"/>
      <c r="BX78" s="188"/>
      <c r="BY78" s="188"/>
      <c r="BZ78" s="188"/>
      <c r="CA78" s="184"/>
      <c r="CB78" s="189">
        <f t="shared" si="453"/>
        <v>0.8</v>
      </c>
      <c r="CC78" s="189">
        <f t="shared" si="454"/>
        <v>0.8</v>
      </c>
      <c r="CD78" s="189">
        <f t="shared" si="455"/>
        <v>0.8</v>
      </c>
      <c r="CE78" s="189">
        <f t="shared" si="456"/>
        <v>0.8</v>
      </c>
      <c r="CF78" s="189">
        <f t="shared" si="457"/>
        <v>0.8</v>
      </c>
      <c r="CG78" s="189">
        <f t="shared" si="458"/>
        <v>0.8</v>
      </c>
      <c r="CH78" s="189">
        <f t="shared" si="459"/>
        <v>0.8</v>
      </c>
      <c r="CI78" s="189">
        <f t="shared" si="460"/>
        <v>0.8</v>
      </c>
      <c r="CJ78" s="189">
        <f t="shared" si="461"/>
        <v>0.8</v>
      </c>
      <c r="CK78" s="189">
        <f t="shared" si="462"/>
        <v>0.8</v>
      </c>
      <c r="CL78" s="189">
        <f t="shared" si="463"/>
        <v>0.8</v>
      </c>
      <c r="CM78" s="189">
        <f t="shared" si="464"/>
        <v>0.8</v>
      </c>
      <c r="CN78" s="184"/>
      <c r="CO78" s="189"/>
      <c r="CP78" s="189"/>
      <c r="CQ78" s="189"/>
      <c r="CR78" s="189"/>
      <c r="CS78" s="189"/>
      <c r="CT78" s="189"/>
      <c r="CU78" s="189"/>
      <c r="CV78" s="189"/>
      <c r="CW78" s="189"/>
      <c r="CX78" s="189"/>
      <c r="CY78" s="189"/>
      <c r="CZ78" s="189"/>
      <c r="DA78" s="184"/>
      <c r="DB78" s="190">
        <f t="shared" si="527"/>
        <v>0</v>
      </c>
      <c r="DC78" s="190">
        <f t="shared" si="528"/>
        <v>0</v>
      </c>
      <c r="DD78" s="190">
        <f t="shared" si="529"/>
        <v>0</v>
      </c>
      <c r="DE78" s="190">
        <f t="shared" si="530"/>
        <v>5883.1416407995121</v>
      </c>
      <c r="DF78" s="190">
        <f t="shared" si="531"/>
        <v>5883.1416407995121</v>
      </c>
      <c r="DG78" s="190">
        <f t="shared" si="532"/>
        <v>5883.1416407995121</v>
      </c>
      <c r="DH78" s="190">
        <f t="shared" si="533"/>
        <v>5792.1652236737464</v>
      </c>
      <c r="DI78" s="190">
        <f t="shared" si="534"/>
        <v>5792.1652236737464</v>
      </c>
      <c r="DJ78" s="190">
        <f t="shared" si="535"/>
        <v>5792.1652236737464</v>
      </c>
      <c r="DK78" s="190">
        <f t="shared" si="536"/>
        <v>5610.2123894222159</v>
      </c>
      <c r="DL78" s="190">
        <f t="shared" si="537"/>
        <v>5610.2123894222159</v>
      </c>
      <c r="DM78" s="190">
        <f t="shared" si="538"/>
        <v>3366.1274336533297</v>
      </c>
      <c r="DN78" s="190">
        <f t="shared" si="465"/>
        <v>49612.47280591754</v>
      </c>
      <c r="DO78" s="184" t="s">
        <v>579</v>
      </c>
      <c r="DP78" s="190">
        <f t="shared" si="539"/>
        <v>0</v>
      </c>
      <c r="DQ78" s="190">
        <f t="shared" si="540"/>
        <v>0</v>
      </c>
      <c r="DR78" s="190">
        <f t="shared" si="541"/>
        <v>0</v>
      </c>
      <c r="DS78" s="190">
        <f t="shared" si="542"/>
        <v>3602.6661181803206</v>
      </c>
      <c r="DT78" s="190">
        <f t="shared" si="543"/>
        <v>3602.6661181803206</v>
      </c>
      <c r="DU78" s="190">
        <f t="shared" si="544"/>
        <v>3602.6661181803206</v>
      </c>
      <c r="DV78" s="190">
        <f t="shared" si="545"/>
        <v>3566.275551330014</v>
      </c>
      <c r="DW78" s="190">
        <f t="shared" si="546"/>
        <v>3566.275551330014</v>
      </c>
      <c r="DX78" s="190">
        <f t="shared" si="547"/>
        <v>3566.275551330014</v>
      </c>
      <c r="DY78" s="190">
        <f t="shared" si="548"/>
        <v>3529.8849844797073</v>
      </c>
      <c r="DZ78" s="190">
        <f t="shared" si="549"/>
        <v>3529.8849844797073</v>
      </c>
      <c r="EA78" s="190">
        <f t="shared" si="550"/>
        <v>2117.9309906878243</v>
      </c>
      <c r="EB78" s="190">
        <f t="shared" si="466"/>
        <v>30684.525968178241</v>
      </c>
      <c r="EC78" s="191">
        <f t="shared" si="467"/>
        <v>0.61848410757946204</v>
      </c>
      <c r="ED78" s="70"/>
      <c r="EE78" s="68">
        <f t="shared" si="468"/>
        <v>8.7383922676444542E-2</v>
      </c>
      <c r="EF78" s="68">
        <f t="shared" si="469"/>
        <v>8.7383922676444542E-2</v>
      </c>
      <c r="EG78" s="68">
        <f t="shared" si="470"/>
        <v>8.7383922676444542E-2</v>
      </c>
      <c r="EH78" s="68">
        <f t="shared" si="471"/>
        <v>8.6053203041777868E-2</v>
      </c>
      <c r="EI78" s="68">
        <f t="shared" si="472"/>
        <v>8.6053203041777868E-2</v>
      </c>
      <c r="EJ78" s="68">
        <f t="shared" si="473"/>
        <v>8.6053203041777868E-2</v>
      </c>
      <c r="EK78" s="68">
        <f t="shared" si="474"/>
        <v>8.4722483407111193E-2</v>
      </c>
      <c r="EL78" s="68">
        <f t="shared" si="475"/>
        <v>8.4722483407111193E-2</v>
      </c>
      <c r="EM78" s="68">
        <f t="shared" si="476"/>
        <v>8.4722483407111193E-2</v>
      </c>
      <c r="EN78" s="68">
        <f t="shared" si="477"/>
        <v>8.2061044137777872E-2</v>
      </c>
      <c r="EO78" s="68">
        <f t="shared" si="478"/>
        <v>8.2061044137777872E-2</v>
      </c>
      <c r="EP78" s="68">
        <f t="shared" si="479"/>
        <v>8.2061044137777872E-2</v>
      </c>
      <c r="EQ78" s="68">
        <f t="shared" si="552"/>
        <v>1.0206619597893343</v>
      </c>
      <c r="ER78" s="67"/>
      <c r="ES78" s="68">
        <f t="shared" si="480"/>
        <v>5.3228785386666727E-2</v>
      </c>
      <c r="ET78" s="68">
        <f t="shared" si="481"/>
        <v>5.3228785386666727E-2</v>
      </c>
      <c r="EU78" s="68">
        <f t="shared" si="482"/>
        <v>5.3228785386666727E-2</v>
      </c>
      <c r="EV78" s="68">
        <f t="shared" si="483"/>
        <v>5.2696497532800063E-2</v>
      </c>
      <c r="EW78" s="68">
        <f t="shared" si="484"/>
        <v>5.2696497532800063E-2</v>
      </c>
      <c r="EX78" s="68">
        <f t="shared" si="485"/>
        <v>5.2696497532800063E-2</v>
      </c>
      <c r="EY78" s="68">
        <f t="shared" si="486"/>
        <v>5.2164209678933385E-2</v>
      </c>
      <c r="EZ78" s="68">
        <f t="shared" si="487"/>
        <v>5.2164209678933385E-2</v>
      </c>
      <c r="FA78" s="68">
        <f t="shared" si="488"/>
        <v>5.2164209678933385E-2</v>
      </c>
      <c r="FB78" s="68">
        <f t="shared" si="489"/>
        <v>5.1631921825066721E-2</v>
      </c>
      <c r="FC78" s="68">
        <f t="shared" si="490"/>
        <v>5.1631921825066721E-2</v>
      </c>
      <c r="FD78" s="68">
        <f t="shared" si="491"/>
        <v>5.1631921825066721E-2</v>
      </c>
      <c r="FE78" s="68">
        <f t="shared" si="553"/>
        <v>0.62916424327040066</v>
      </c>
      <c r="FF78" s="69">
        <f t="shared" si="554"/>
        <v>0.61642764015645379</v>
      </c>
      <c r="FG78" s="70"/>
      <c r="FH78" s="68">
        <f t="shared" si="492"/>
        <v>0</v>
      </c>
      <c r="FI78" s="68">
        <f t="shared" si="493"/>
        <v>0</v>
      </c>
      <c r="FJ78" s="68">
        <f t="shared" si="494"/>
        <v>0</v>
      </c>
      <c r="FK78" s="68">
        <f t="shared" si="495"/>
        <v>0</v>
      </c>
      <c r="FL78" s="68">
        <f t="shared" si="496"/>
        <v>0</v>
      </c>
      <c r="FM78" s="68">
        <f t="shared" si="497"/>
        <v>0</v>
      </c>
      <c r="FN78" s="68">
        <f t="shared" si="498"/>
        <v>0</v>
      </c>
      <c r="FO78" s="68">
        <f t="shared" si="499"/>
        <v>0</v>
      </c>
      <c r="FP78" s="68">
        <f t="shared" si="500"/>
        <v>0</v>
      </c>
      <c r="FQ78" s="68">
        <f t="shared" si="501"/>
        <v>0</v>
      </c>
      <c r="FR78" s="68">
        <f t="shared" si="502"/>
        <v>0</v>
      </c>
      <c r="FS78" s="68">
        <f t="shared" si="503"/>
        <v>0</v>
      </c>
      <c r="FT78" s="68">
        <f t="shared" si="555"/>
        <v>0</v>
      </c>
      <c r="FU78" s="67"/>
      <c r="FV78" s="68">
        <f t="shared" si="504"/>
        <v>0</v>
      </c>
      <c r="FW78" s="68">
        <f t="shared" si="505"/>
        <v>0</v>
      </c>
      <c r="FX78" s="68">
        <f t="shared" si="506"/>
        <v>0</v>
      </c>
      <c r="FY78" s="68">
        <f t="shared" si="507"/>
        <v>0</v>
      </c>
      <c r="FZ78" s="68">
        <f t="shared" si="508"/>
        <v>0</v>
      </c>
      <c r="GA78" s="68">
        <f t="shared" si="509"/>
        <v>0</v>
      </c>
      <c r="GB78" s="68">
        <f t="shared" si="510"/>
        <v>0</v>
      </c>
      <c r="GC78" s="68">
        <f t="shared" si="511"/>
        <v>0</v>
      </c>
      <c r="GD78" s="68">
        <f t="shared" si="512"/>
        <v>0</v>
      </c>
      <c r="GE78" s="68">
        <f t="shared" si="513"/>
        <v>0</v>
      </c>
      <c r="GF78" s="68">
        <f t="shared" si="514"/>
        <v>0</v>
      </c>
      <c r="GG78" s="68">
        <f t="shared" si="515"/>
        <v>0</v>
      </c>
      <c r="GH78" s="68">
        <f t="shared" si="556"/>
        <v>0</v>
      </c>
      <c r="GI78" s="69">
        <f t="shared" si="557"/>
        <v>0</v>
      </c>
      <c r="GJ78" s="67"/>
      <c r="GK78" s="184"/>
    </row>
    <row r="79" spans="1:193" s="71" customFormat="1" ht="12" hidden="1" customHeight="1" outlineLevel="1">
      <c r="A79" s="331">
        <v>74</v>
      </c>
      <c r="B79" s="454" t="s">
        <v>546</v>
      </c>
      <c r="C79" s="455" t="str">
        <f t="shared" si="451"/>
        <v>8DCPFM01652AP</v>
      </c>
      <c r="D79" s="456" t="s">
        <v>553</v>
      </c>
      <c r="E79" s="456" t="s">
        <v>696</v>
      </c>
      <c r="F79" s="178" t="s">
        <v>466</v>
      </c>
      <c r="G79" s="179" t="s">
        <v>8</v>
      </c>
      <c r="H79" s="179" t="s">
        <v>138</v>
      </c>
      <c r="I79" s="467" t="s">
        <v>122</v>
      </c>
      <c r="J79" s="408">
        <v>0</v>
      </c>
      <c r="K79" s="408">
        <v>0</v>
      </c>
      <c r="L79" s="408">
        <v>0</v>
      </c>
      <c r="M79" s="408">
        <v>480000</v>
      </c>
      <c r="N79" s="408">
        <v>480000</v>
      </c>
      <c r="O79" s="408">
        <v>480000</v>
      </c>
      <c r="P79" s="408">
        <v>480000</v>
      </c>
      <c r="Q79" s="408">
        <v>480000</v>
      </c>
      <c r="R79" s="408">
        <v>480000</v>
      </c>
      <c r="S79" s="408">
        <v>480000</v>
      </c>
      <c r="T79" s="408">
        <v>480000</v>
      </c>
      <c r="U79" s="408">
        <v>288000</v>
      </c>
      <c r="V79" s="357">
        <f t="shared" si="452"/>
        <v>4128000</v>
      </c>
      <c r="W79" s="65">
        <v>0.8</v>
      </c>
      <c r="X79" s="65"/>
      <c r="Y79" s="332" t="s">
        <v>437</v>
      </c>
      <c r="Z79" s="332"/>
      <c r="AA79" s="332">
        <v>0.114254578444444</v>
      </c>
      <c r="AB79" s="66">
        <f t="shared" si="551"/>
        <v>6.8552747066666406E-2</v>
      </c>
      <c r="AC79" s="180">
        <f t="shared" si="524"/>
        <v>0.6</v>
      </c>
      <c r="AD79" s="181">
        <f t="shared" si="516"/>
        <v>0.11254075976777735</v>
      </c>
      <c r="AE79" s="181">
        <f t="shared" si="516"/>
        <v>0.11254075976777735</v>
      </c>
      <c r="AF79" s="181">
        <f t="shared" si="516"/>
        <v>0.11254075976777735</v>
      </c>
      <c r="AG79" s="181">
        <f t="shared" si="517"/>
        <v>0.11082694109111069</v>
      </c>
      <c r="AH79" s="181">
        <f t="shared" si="517"/>
        <v>0.11082694109111069</v>
      </c>
      <c r="AI79" s="181">
        <f t="shared" si="517"/>
        <v>0.11082694109111069</v>
      </c>
      <c r="AJ79" s="181">
        <f t="shared" si="518"/>
        <v>0.10911312241444401</v>
      </c>
      <c r="AK79" s="181">
        <f t="shared" si="518"/>
        <v>0.10911312241444401</v>
      </c>
      <c r="AL79" s="181">
        <f t="shared" si="518"/>
        <v>0.10911312241444401</v>
      </c>
      <c r="AM79" s="181">
        <f t="shared" si="519"/>
        <v>0.10568548506111071</v>
      </c>
      <c r="AN79" s="181">
        <f t="shared" si="519"/>
        <v>0.10568548506111071</v>
      </c>
      <c r="AO79" s="181">
        <f t="shared" si="519"/>
        <v>0.10568548506111071</v>
      </c>
      <c r="AP79" s="182"/>
      <c r="AQ79" s="480">
        <v>0.98499999999999999</v>
      </c>
      <c r="AR79" s="480">
        <v>0.97</v>
      </c>
      <c r="AS79" s="480">
        <v>0.95499999999999996</v>
      </c>
      <c r="AT79" s="480">
        <v>0.92500000000000004</v>
      </c>
      <c r="AU79" s="184"/>
      <c r="AV79" s="181">
        <f t="shared" si="525"/>
        <v>6.8552747066666406E-2</v>
      </c>
      <c r="AW79" s="181">
        <f t="shared" si="520"/>
        <v>6.8552747066666406E-2</v>
      </c>
      <c r="AX79" s="181">
        <f t="shared" si="520"/>
        <v>6.8552747066666406E-2</v>
      </c>
      <c r="AY79" s="181">
        <f t="shared" si="521"/>
        <v>6.7867219595999742E-2</v>
      </c>
      <c r="AZ79" s="181">
        <f t="shared" si="521"/>
        <v>6.7867219595999742E-2</v>
      </c>
      <c r="BA79" s="181">
        <f t="shared" si="521"/>
        <v>6.7867219595999742E-2</v>
      </c>
      <c r="BB79" s="181">
        <f t="shared" si="522"/>
        <v>6.7181692125333078E-2</v>
      </c>
      <c r="BC79" s="181">
        <f t="shared" si="522"/>
        <v>6.7181692125333078E-2</v>
      </c>
      <c r="BD79" s="181">
        <f t="shared" si="522"/>
        <v>6.7181692125333078E-2</v>
      </c>
      <c r="BE79" s="181">
        <f t="shared" si="523"/>
        <v>6.6496164654666415E-2</v>
      </c>
      <c r="BF79" s="181">
        <f t="shared" si="523"/>
        <v>6.6496164654666415E-2</v>
      </c>
      <c r="BG79" s="181">
        <f t="shared" si="523"/>
        <v>6.6496164654666415E-2</v>
      </c>
      <c r="BH79" s="183"/>
      <c r="BI79" s="185">
        <v>1</v>
      </c>
      <c r="BJ79" s="185">
        <v>0.99</v>
      </c>
      <c r="BK79" s="185">
        <v>0.98</v>
      </c>
      <c r="BL79" s="185">
        <v>0.97</v>
      </c>
      <c r="BM79" s="183"/>
      <c r="BN79" s="186">
        <f t="shared" si="526"/>
        <v>0</v>
      </c>
      <c r="BO79" s="187"/>
      <c r="BP79" s="187"/>
      <c r="BQ79" s="188"/>
      <c r="BR79" s="188"/>
      <c r="BS79" s="188"/>
      <c r="BT79" s="188"/>
      <c r="BU79" s="188"/>
      <c r="BV79" s="188"/>
      <c r="BW79" s="188"/>
      <c r="BX79" s="188"/>
      <c r="BY79" s="188"/>
      <c r="BZ79" s="188"/>
      <c r="CA79" s="184"/>
      <c r="CB79" s="189">
        <f t="shared" si="453"/>
        <v>0.8</v>
      </c>
      <c r="CC79" s="189">
        <f t="shared" si="454"/>
        <v>0.8</v>
      </c>
      <c r="CD79" s="189">
        <f t="shared" si="455"/>
        <v>0.8</v>
      </c>
      <c r="CE79" s="189">
        <f t="shared" si="456"/>
        <v>0.8</v>
      </c>
      <c r="CF79" s="189">
        <f t="shared" si="457"/>
        <v>0.8</v>
      </c>
      <c r="CG79" s="189">
        <f t="shared" si="458"/>
        <v>0.8</v>
      </c>
      <c r="CH79" s="189">
        <f t="shared" si="459"/>
        <v>0.8</v>
      </c>
      <c r="CI79" s="189">
        <f t="shared" si="460"/>
        <v>0.8</v>
      </c>
      <c r="CJ79" s="189">
        <f t="shared" si="461"/>
        <v>0.8</v>
      </c>
      <c r="CK79" s="189">
        <f t="shared" si="462"/>
        <v>0.8</v>
      </c>
      <c r="CL79" s="189">
        <f t="shared" si="463"/>
        <v>0.8</v>
      </c>
      <c r="CM79" s="189">
        <f t="shared" si="464"/>
        <v>0.8</v>
      </c>
      <c r="CN79" s="184"/>
      <c r="CO79" s="189"/>
      <c r="CP79" s="189"/>
      <c r="CQ79" s="189"/>
      <c r="CR79" s="189"/>
      <c r="CS79" s="189"/>
      <c r="CT79" s="189"/>
      <c r="CU79" s="189"/>
      <c r="CV79" s="189"/>
      <c r="CW79" s="189"/>
      <c r="CX79" s="189"/>
      <c r="CY79" s="189"/>
      <c r="CZ79" s="189"/>
      <c r="DA79" s="184"/>
      <c r="DB79" s="190">
        <f t="shared" si="527"/>
        <v>0</v>
      </c>
      <c r="DC79" s="190">
        <f t="shared" si="528"/>
        <v>0</v>
      </c>
      <c r="DD79" s="190">
        <f t="shared" si="529"/>
        <v>0</v>
      </c>
      <c r="DE79" s="190">
        <f t="shared" si="530"/>
        <v>6061.464945020155</v>
      </c>
      <c r="DF79" s="190">
        <f t="shared" si="531"/>
        <v>6061.464945020155</v>
      </c>
      <c r="DG79" s="190">
        <f t="shared" si="532"/>
        <v>6061.464945020155</v>
      </c>
      <c r="DH79" s="190">
        <f t="shared" si="533"/>
        <v>5967.730951024997</v>
      </c>
      <c r="DI79" s="190">
        <f t="shared" si="534"/>
        <v>5967.730951024997</v>
      </c>
      <c r="DJ79" s="190">
        <f t="shared" si="535"/>
        <v>5967.730951024997</v>
      </c>
      <c r="DK79" s="190">
        <f t="shared" si="536"/>
        <v>5780.2629630346837</v>
      </c>
      <c r="DL79" s="190">
        <f t="shared" si="537"/>
        <v>5780.2629630346837</v>
      </c>
      <c r="DM79" s="190">
        <f t="shared" si="538"/>
        <v>3468.1577778208107</v>
      </c>
      <c r="DN79" s="190">
        <f t="shared" si="465"/>
        <v>51116.271392025636</v>
      </c>
      <c r="DO79" s="184" t="s">
        <v>579</v>
      </c>
      <c r="DP79" s="190">
        <f t="shared" si="539"/>
        <v>0</v>
      </c>
      <c r="DQ79" s="190">
        <f t="shared" si="540"/>
        <v>0</v>
      </c>
      <c r="DR79" s="190">
        <f t="shared" si="541"/>
        <v>0</v>
      </c>
      <c r="DS79" s="190">
        <f t="shared" si="542"/>
        <v>3711.8661622082186</v>
      </c>
      <c r="DT79" s="190">
        <f t="shared" si="543"/>
        <v>3711.8661622082186</v>
      </c>
      <c r="DU79" s="190">
        <f t="shared" si="544"/>
        <v>3711.8661622082186</v>
      </c>
      <c r="DV79" s="190">
        <f t="shared" si="545"/>
        <v>3674.3725646101557</v>
      </c>
      <c r="DW79" s="190">
        <f t="shared" si="546"/>
        <v>3674.3725646101557</v>
      </c>
      <c r="DX79" s="190">
        <f t="shared" si="547"/>
        <v>3674.3725646101557</v>
      </c>
      <c r="DY79" s="190">
        <f t="shared" si="548"/>
        <v>3636.8789670120927</v>
      </c>
      <c r="DZ79" s="190">
        <f t="shared" si="549"/>
        <v>3636.8789670120927</v>
      </c>
      <c r="EA79" s="190">
        <f t="shared" si="550"/>
        <v>2182.1273802072556</v>
      </c>
      <c r="EB79" s="190">
        <f t="shared" si="466"/>
        <v>31614.601494686569</v>
      </c>
      <c r="EC79" s="191">
        <f t="shared" si="467"/>
        <v>0.61848410757946215</v>
      </c>
      <c r="ED79" s="70"/>
      <c r="EE79" s="68">
        <f t="shared" si="468"/>
        <v>9.0032607814221885E-2</v>
      </c>
      <c r="EF79" s="68">
        <f t="shared" si="469"/>
        <v>9.0032607814221885E-2</v>
      </c>
      <c r="EG79" s="68">
        <f t="shared" si="470"/>
        <v>9.0032607814221885E-2</v>
      </c>
      <c r="EH79" s="68">
        <f t="shared" si="471"/>
        <v>8.8661552872888558E-2</v>
      </c>
      <c r="EI79" s="68">
        <f t="shared" si="472"/>
        <v>8.8661552872888558E-2</v>
      </c>
      <c r="EJ79" s="68">
        <f t="shared" si="473"/>
        <v>8.8661552872888558E-2</v>
      </c>
      <c r="EK79" s="68">
        <f t="shared" si="474"/>
        <v>8.7290497931555217E-2</v>
      </c>
      <c r="EL79" s="68">
        <f t="shared" si="475"/>
        <v>8.7290497931555217E-2</v>
      </c>
      <c r="EM79" s="68">
        <f t="shared" si="476"/>
        <v>8.7290497931555217E-2</v>
      </c>
      <c r="EN79" s="68">
        <f t="shared" si="477"/>
        <v>8.4548388048888576E-2</v>
      </c>
      <c r="EO79" s="68">
        <f t="shared" si="478"/>
        <v>8.4548388048888576E-2</v>
      </c>
      <c r="EP79" s="68">
        <f t="shared" si="479"/>
        <v>8.4548388048888576E-2</v>
      </c>
      <c r="EQ79" s="68">
        <f t="shared" si="552"/>
        <v>1.0515991400026625</v>
      </c>
      <c r="ER79" s="67"/>
      <c r="ES79" s="68">
        <f t="shared" si="480"/>
        <v>5.4842197653333126E-2</v>
      </c>
      <c r="ET79" s="68">
        <f t="shared" si="481"/>
        <v>5.4842197653333126E-2</v>
      </c>
      <c r="EU79" s="68">
        <f t="shared" si="482"/>
        <v>5.4842197653333126E-2</v>
      </c>
      <c r="EV79" s="68">
        <f t="shared" si="483"/>
        <v>5.4293775676799799E-2</v>
      </c>
      <c r="EW79" s="68">
        <f t="shared" si="484"/>
        <v>5.4293775676799799E-2</v>
      </c>
      <c r="EX79" s="68">
        <f t="shared" si="485"/>
        <v>5.4293775676799799E-2</v>
      </c>
      <c r="EY79" s="68">
        <f t="shared" si="486"/>
        <v>5.3745353700266466E-2</v>
      </c>
      <c r="EZ79" s="68">
        <f t="shared" si="487"/>
        <v>5.3745353700266466E-2</v>
      </c>
      <c r="FA79" s="68">
        <f t="shared" si="488"/>
        <v>5.3745353700266466E-2</v>
      </c>
      <c r="FB79" s="68">
        <f t="shared" si="489"/>
        <v>5.3196931723733132E-2</v>
      </c>
      <c r="FC79" s="68">
        <f t="shared" si="490"/>
        <v>5.3196931723733132E-2</v>
      </c>
      <c r="FD79" s="68">
        <f t="shared" si="491"/>
        <v>5.3196931723733132E-2</v>
      </c>
      <c r="FE79" s="68">
        <f t="shared" si="553"/>
        <v>0.64823477626239745</v>
      </c>
      <c r="FF79" s="69">
        <f t="shared" si="554"/>
        <v>0.61642764015645368</v>
      </c>
      <c r="FG79" s="70"/>
      <c r="FH79" s="68">
        <f t="shared" si="492"/>
        <v>0</v>
      </c>
      <c r="FI79" s="68">
        <f t="shared" si="493"/>
        <v>0</v>
      </c>
      <c r="FJ79" s="68">
        <f t="shared" si="494"/>
        <v>0</v>
      </c>
      <c r="FK79" s="68">
        <f t="shared" si="495"/>
        <v>0</v>
      </c>
      <c r="FL79" s="68">
        <f t="shared" si="496"/>
        <v>0</v>
      </c>
      <c r="FM79" s="68">
        <f t="shared" si="497"/>
        <v>0</v>
      </c>
      <c r="FN79" s="68">
        <f t="shared" si="498"/>
        <v>0</v>
      </c>
      <c r="FO79" s="68">
        <f t="shared" si="499"/>
        <v>0</v>
      </c>
      <c r="FP79" s="68">
        <f t="shared" si="500"/>
        <v>0</v>
      </c>
      <c r="FQ79" s="68">
        <f t="shared" si="501"/>
        <v>0</v>
      </c>
      <c r="FR79" s="68">
        <f t="shared" si="502"/>
        <v>0</v>
      </c>
      <c r="FS79" s="68">
        <f t="shared" si="503"/>
        <v>0</v>
      </c>
      <c r="FT79" s="68">
        <f t="shared" si="555"/>
        <v>0</v>
      </c>
      <c r="FU79" s="67"/>
      <c r="FV79" s="68">
        <f t="shared" si="504"/>
        <v>0</v>
      </c>
      <c r="FW79" s="68">
        <f t="shared" si="505"/>
        <v>0</v>
      </c>
      <c r="FX79" s="68">
        <f t="shared" si="506"/>
        <v>0</v>
      </c>
      <c r="FY79" s="68">
        <f t="shared" si="507"/>
        <v>0</v>
      </c>
      <c r="FZ79" s="68">
        <f t="shared" si="508"/>
        <v>0</v>
      </c>
      <c r="GA79" s="68">
        <f t="shared" si="509"/>
        <v>0</v>
      </c>
      <c r="GB79" s="68">
        <f t="shared" si="510"/>
        <v>0</v>
      </c>
      <c r="GC79" s="68">
        <f t="shared" si="511"/>
        <v>0</v>
      </c>
      <c r="GD79" s="68">
        <f t="shared" si="512"/>
        <v>0</v>
      </c>
      <c r="GE79" s="68">
        <f t="shared" si="513"/>
        <v>0</v>
      </c>
      <c r="GF79" s="68">
        <f t="shared" si="514"/>
        <v>0</v>
      </c>
      <c r="GG79" s="68">
        <f t="shared" si="515"/>
        <v>0</v>
      </c>
      <c r="GH79" s="68">
        <f t="shared" si="556"/>
        <v>0</v>
      </c>
      <c r="GI79" s="69">
        <f t="shared" si="557"/>
        <v>0</v>
      </c>
      <c r="GJ79" s="67"/>
      <c r="GK79" s="184"/>
    </row>
    <row r="80" spans="1:193" s="71" customFormat="1" ht="12" hidden="1" customHeight="1" outlineLevel="1">
      <c r="A80" s="331">
        <v>75</v>
      </c>
      <c r="B80" s="454" t="s">
        <v>547</v>
      </c>
      <c r="C80" s="455" t="str">
        <f t="shared" si="451"/>
        <v>8DCPFM01554AP</v>
      </c>
      <c r="D80" s="456" t="s">
        <v>554</v>
      </c>
      <c r="E80" s="456" t="s">
        <v>696</v>
      </c>
      <c r="F80" s="178" t="s">
        <v>466</v>
      </c>
      <c r="G80" s="179" t="s">
        <v>8</v>
      </c>
      <c r="H80" s="179" t="s">
        <v>138</v>
      </c>
      <c r="I80" s="467" t="s">
        <v>122</v>
      </c>
      <c r="J80" s="408">
        <v>0</v>
      </c>
      <c r="K80" s="408">
        <v>0</v>
      </c>
      <c r="L80" s="408">
        <v>0</v>
      </c>
      <c r="M80" s="408">
        <v>480000</v>
      </c>
      <c r="N80" s="408">
        <v>480000</v>
      </c>
      <c r="O80" s="408">
        <v>480000</v>
      </c>
      <c r="P80" s="408">
        <v>480000</v>
      </c>
      <c r="Q80" s="408">
        <v>480000</v>
      </c>
      <c r="R80" s="408">
        <v>480000</v>
      </c>
      <c r="S80" s="408">
        <v>480000</v>
      </c>
      <c r="T80" s="408">
        <v>480000</v>
      </c>
      <c r="U80" s="408">
        <v>288000</v>
      </c>
      <c r="V80" s="357">
        <f t="shared" si="452"/>
        <v>4128000</v>
      </c>
      <c r="W80" s="65">
        <v>0.8</v>
      </c>
      <c r="X80" s="65"/>
      <c r="Y80" s="332" t="s">
        <v>437</v>
      </c>
      <c r="Z80" s="332"/>
      <c r="AA80" s="332">
        <v>0.12490000000000001</v>
      </c>
      <c r="AB80" s="66">
        <f t="shared" si="551"/>
        <v>7.4940000000000007E-2</v>
      </c>
      <c r="AC80" s="180">
        <f t="shared" si="524"/>
        <v>0.6</v>
      </c>
      <c r="AD80" s="181">
        <f t="shared" si="516"/>
        <v>0.12302650000000001</v>
      </c>
      <c r="AE80" s="181">
        <f t="shared" si="516"/>
        <v>0.12302650000000001</v>
      </c>
      <c r="AF80" s="181">
        <f t="shared" si="516"/>
        <v>0.12302650000000001</v>
      </c>
      <c r="AG80" s="181">
        <f t="shared" si="517"/>
        <v>0.12115300000000001</v>
      </c>
      <c r="AH80" s="181">
        <f t="shared" si="517"/>
        <v>0.12115300000000001</v>
      </c>
      <c r="AI80" s="181">
        <f t="shared" si="517"/>
        <v>0.12115300000000001</v>
      </c>
      <c r="AJ80" s="181">
        <f t="shared" si="518"/>
        <v>0.11927950000000001</v>
      </c>
      <c r="AK80" s="181">
        <f t="shared" si="518"/>
        <v>0.11927950000000001</v>
      </c>
      <c r="AL80" s="181">
        <f t="shared" si="518"/>
        <v>0.11927950000000001</v>
      </c>
      <c r="AM80" s="181">
        <f t="shared" si="519"/>
        <v>0.11553250000000001</v>
      </c>
      <c r="AN80" s="181">
        <f t="shared" si="519"/>
        <v>0.11553250000000001</v>
      </c>
      <c r="AO80" s="181">
        <f t="shared" si="519"/>
        <v>0.11553250000000001</v>
      </c>
      <c r="AP80" s="182"/>
      <c r="AQ80" s="480">
        <v>0.98499999999999999</v>
      </c>
      <c r="AR80" s="480">
        <v>0.97</v>
      </c>
      <c r="AS80" s="480">
        <v>0.95499999999999996</v>
      </c>
      <c r="AT80" s="480">
        <v>0.92500000000000004</v>
      </c>
      <c r="AU80" s="184"/>
      <c r="AV80" s="181">
        <f t="shared" si="525"/>
        <v>7.4940000000000007E-2</v>
      </c>
      <c r="AW80" s="181">
        <f t="shared" si="520"/>
        <v>7.4940000000000007E-2</v>
      </c>
      <c r="AX80" s="181">
        <f t="shared" si="520"/>
        <v>7.4940000000000007E-2</v>
      </c>
      <c r="AY80" s="181">
        <f t="shared" si="521"/>
        <v>7.4190600000000009E-2</v>
      </c>
      <c r="AZ80" s="181">
        <f t="shared" si="521"/>
        <v>7.4190600000000009E-2</v>
      </c>
      <c r="BA80" s="181">
        <f t="shared" si="521"/>
        <v>7.4190600000000009E-2</v>
      </c>
      <c r="BB80" s="181">
        <f t="shared" si="522"/>
        <v>7.3441200000000012E-2</v>
      </c>
      <c r="BC80" s="181">
        <f t="shared" si="522"/>
        <v>7.3441200000000012E-2</v>
      </c>
      <c r="BD80" s="181">
        <f t="shared" si="522"/>
        <v>7.3441200000000012E-2</v>
      </c>
      <c r="BE80" s="181">
        <f t="shared" si="523"/>
        <v>7.2691800000000001E-2</v>
      </c>
      <c r="BF80" s="181">
        <f t="shared" si="523"/>
        <v>7.2691800000000001E-2</v>
      </c>
      <c r="BG80" s="181">
        <f t="shared" si="523"/>
        <v>7.2691800000000001E-2</v>
      </c>
      <c r="BH80" s="183"/>
      <c r="BI80" s="185">
        <v>1</v>
      </c>
      <c r="BJ80" s="185">
        <v>0.99</v>
      </c>
      <c r="BK80" s="185">
        <v>0.98</v>
      </c>
      <c r="BL80" s="185">
        <v>0.97</v>
      </c>
      <c r="BM80" s="183"/>
      <c r="BN80" s="186">
        <f t="shared" si="526"/>
        <v>0</v>
      </c>
      <c r="BO80" s="187"/>
      <c r="BP80" s="187"/>
      <c r="BQ80" s="188"/>
      <c r="BR80" s="188"/>
      <c r="BS80" s="188"/>
      <c r="BT80" s="188"/>
      <c r="BU80" s="188"/>
      <c r="BV80" s="188"/>
      <c r="BW80" s="188"/>
      <c r="BX80" s="188"/>
      <c r="BY80" s="188"/>
      <c r="BZ80" s="188"/>
      <c r="CA80" s="184"/>
      <c r="CB80" s="189">
        <f t="shared" si="453"/>
        <v>0.8</v>
      </c>
      <c r="CC80" s="189">
        <f t="shared" si="454"/>
        <v>0.8</v>
      </c>
      <c r="CD80" s="189">
        <f t="shared" si="455"/>
        <v>0.8</v>
      </c>
      <c r="CE80" s="189">
        <f t="shared" si="456"/>
        <v>0.8</v>
      </c>
      <c r="CF80" s="189">
        <f t="shared" si="457"/>
        <v>0.8</v>
      </c>
      <c r="CG80" s="189">
        <f t="shared" si="458"/>
        <v>0.8</v>
      </c>
      <c r="CH80" s="189">
        <f t="shared" si="459"/>
        <v>0.8</v>
      </c>
      <c r="CI80" s="189">
        <f t="shared" si="460"/>
        <v>0.8</v>
      </c>
      <c r="CJ80" s="189">
        <f t="shared" si="461"/>
        <v>0.8</v>
      </c>
      <c r="CK80" s="189">
        <f t="shared" si="462"/>
        <v>0.8</v>
      </c>
      <c r="CL80" s="189">
        <f t="shared" si="463"/>
        <v>0.8</v>
      </c>
      <c r="CM80" s="189">
        <f t="shared" si="464"/>
        <v>0.8</v>
      </c>
      <c r="CN80" s="184"/>
      <c r="CO80" s="189"/>
      <c r="CP80" s="189"/>
      <c r="CQ80" s="189"/>
      <c r="CR80" s="189"/>
      <c r="CS80" s="189"/>
      <c r="CT80" s="189"/>
      <c r="CU80" s="189"/>
      <c r="CV80" s="189"/>
      <c r="CW80" s="189"/>
      <c r="CX80" s="189"/>
      <c r="CY80" s="189"/>
      <c r="CZ80" s="189"/>
      <c r="DA80" s="184"/>
      <c r="DB80" s="190">
        <f t="shared" si="527"/>
        <v>0</v>
      </c>
      <c r="DC80" s="190">
        <f t="shared" si="528"/>
        <v>0</v>
      </c>
      <c r="DD80" s="190">
        <f t="shared" si="529"/>
        <v>0</v>
      </c>
      <c r="DE80" s="190">
        <f t="shared" si="530"/>
        <v>6626.2287423443968</v>
      </c>
      <c r="DF80" s="190">
        <f t="shared" si="531"/>
        <v>6626.2287423443968</v>
      </c>
      <c r="DG80" s="190">
        <f t="shared" si="532"/>
        <v>6626.2287423443968</v>
      </c>
      <c r="DH80" s="190">
        <f t="shared" si="533"/>
        <v>6523.7612875658751</v>
      </c>
      <c r="DI80" s="190">
        <f t="shared" si="534"/>
        <v>6523.7612875658751</v>
      </c>
      <c r="DJ80" s="190">
        <f t="shared" si="535"/>
        <v>6523.7612875658751</v>
      </c>
      <c r="DK80" s="190">
        <f t="shared" si="536"/>
        <v>6318.8263780088319</v>
      </c>
      <c r="DL80" s="190">
        <f t="shared" si="537"/>
        <v>6318.8263780088319</v>
      </c>
      <c r="DM80" s="190">
        <f t="shared" si="538"/>
        <v>3791.2958268052989</v>
      </c>
      <c r="DN80" s="190">
        <f t="shared" si="465"/>
        <v>55878.918672553773</v>
      </c>
      <c r="DO80" s="184" t="s">
        <v>579</v>
      </c>
      <c r="DP80" s="190">
        <f t="shared" si="539"/>
        <v>0</v>
      </c>
      <c r="DQ80" s="190">
        <f t="shared" si="540"/>
        <v>0</v>
      </c>
      <c r="DR80" s="190">
        <f t="shared" si="541"/>
        <v>0</v>
      </c>
      <c r="DS80" s="190">
        <f t="shared" si="542"/>
        <v>4057.7112092294556</v>
      </c>
      <c r="DT80" s="190">
        <f t="shared" si="543"/>
        <v>4057.7112092294556</v>
      </c>
      <c r="DU80" s="190">
        <f t="shared" si="544"/>
        <v>4057.7112092294556</v>
      </c>
      <c r="DV80" s="190">
        <f t="shared" si="545"/>
        <v>4016.7242273180468</v>
      </c>
      <c r="DW80" s="190">
        <f t="shared" si="546"/>
        <v>4016.7242273180468</v>
      </c>
      <c r="DX80" s="190">
        <f t="shared" si="547"/>
        <v>4016.7242273180468</v>
      </c>
      <c r="DY80" s="190">
        <f t="shared" si="548"/>
        <v>3975.7372454066372</v>
      </c>
      <c r="DZ80" s="190">
        <f t="shared" si="549"/>
        <v>3975.7372454066372</v>
      </c>
      <c r="EA80" s="190">
        <f t="shared" si="550"/>
        <v>2385.4423472439826</v>
      </c>
      <c r="EB80" s="190">
        <f t="shared" si="466"/>
        <v>34560.223147699762</v>
      </c>
      <c r="EC80" s="191">
        <f t="shared" si="467"/>
        <v>0.61848410757946215</v>
      </c>
      <c r="ED80" s="70"/>
      <c r="EE80" s="68">
        <f t="shared" si="468"/>
        <v>9.8421200000000014E-2</v>
      </c>
      <c r="EF80" s="68">
        <f t="shared" si="469"/>
        <v>9.8421200000000014E-2</v>
      </c>
      <c r="EG80" s="68">
        <f t="shared" si="470"/>
        <v>9.8421200000000014E-2</v>
      </c>
      <c r="EH80" s="68">
        <f t="shared" si="471"/>
        <v>9.692240000000002E-2</v>
      </c>
      <c r="EI80" s="68">
        <f t="shared" si="472"/>
        <v>9.692240000000002E-2</v>
      </c>
      <c r="EJ80" s="68">
        <f t="shared" si="473"/>
        <v>9.692240000000002E-2</v>
      </c>
      <c r="EK80" s="68">
        <f t="shared" si="474"/>
        <v>9.5423600000000011E-2</v>
      </c>
      <c r="EL80" s="68">
        <f t="shared" si="475"/>
        <v>9.5423600000000011E-2</v>
      </c>
      <c r="EM80" s="68">
        <f t="shared" si="476"/>
        <v>9.5423600000000011E-2</v>
      </c>
      <c r="EN80" s="68">
        <f t="shared" si="477"/>
        <v>9.2426000000000008E-2</v>
      </c>
      <c r="EO80" s="68">
        <f t="shared" si="478"/>
        <v>9.2426000000000008E-2</v>
      </c>
      <c r="EP80" s="68">
        <f t="shared" si="479"/>
        <v>9.2426000000000008E-2</v>
      </c>
      <c r="EQ80" s="68">
        <f t="shared" si="552"/>
        <v>1.1495796000000005</v>
      </c>
      <c r="ER80" s="67"/>
      <c r="ES80" s="68">
        <f t="shared" si="480"/>
        <v>5.9952000000000005E-2</v>
      </c>
      <c r="ET80" s="68">
        <f t="shared" si="481"/>
        <v>5.9952000000000005E-2</v>
      </c>
      <c r="EU80" s="68">
        <f t="shared" si="482"/>
        <v>5.9952000000000005E-2</v>
      </c>
      <c r="EV80" s="68">
        <f t="shared" si="483"/>
        <v>5.9352480000000013E-2</v>
      </c>
      <c r="EW80" s="68">
        <f t="shared" si="484"/>
        <v>5.9352480000000013E-2</v>
      </c>
      <c r="EX80" s="68">
        <f t="shared" si="485"/>
        <v>5.9352480000000013E-2</v>
      </c>
      <c r="EY80" s="68">
        <f t="shared" si="486"/>
        <v>5.8752960000000014E-2</v>
      </c>
      <c r="EZ80" s="68">
        <f t="shared" si="487"/>
        <v>5.8752960000000014E-2</v>
      </c>
      <c r="FA80" s="68">
        <f t="shared" si="488"/>
        <v>5.8752960000000014E-2</v>
      </c>
      <c r="FB80" s="68">
        <f t="shared" si="489"/>
        <v>5.8153440000000001E-2</v>
      </c>
      <c r="FC80" s="68">
        <f t="shared" si="490"/>
        <v>5.8153440000000001E-2</v>
      </c>
      <c r="FD80" s="68">
        <f t="shared" si="491"/>
        <v>5.8153440000000001E-2</v>
      </c>
      <c r="FE80" s="68">
        <f t="shared" si="553"/>
        <v>0.70863264000000004</v>
      </c>
      <c r="FF80" s="69">
        <f t="shared" si="554"/>
        <v>0.61642764015645346</v>
      </c>
      <c r="FG80" s="70"/>
      <c r="FH80" s="68">
        <f t="shared" si="492"/>
        <v>0</v>
      </c>
      <c r="FI80" s="68">
        <f t="shared" si="493"/>
        <v>0</v>
      </c>
      <c r="FJ80" s="68">
        <f t="shared" si="494"/>
        <v>0</v>
      </c>
      <c r="FK80" s="68">
        <f t="shared" si="495"/>
        <v>0</v>
      </c>
      <c r="FL80" s="68">
        <f t="shared" si="496"/>
        <v>0</v>
      </c>
      <c r="FM80" s="68">
        <f t="shared" si="497"/>
        <v>0</v>
      </c>
      <c r="FN80" s="68">
        <f t="shared" si="498"/>
        <v>0</v>
      </c>
      <c r="FO80" s="68">
        <f t="shared" si="499"/>
        <v>0</v>
      </c>
      <c r="FP80" s="68">
        <f t="shared" si="500"/>
        <v>0</v>
      </c>
      <c r="FQ80" s="68">
        <f t="shared" si="501"/>
        <v>0</v>
      </c>
      <c r="FR80" s="68">
        <f t="shared" si="502"/>
        <v>0</v>
      </c>
      <c r="FS80" s="68">
        <f t="shared" si="503"/>
        <v>0</v>
      </c>
      <c r="FT80" s="68">
        <f t="shared" si="555"/>
        <v>0</v>
      </c>
      <c r="FU80" s="67"/>
      <c r="FV80" s="68">
        <f t="shared" si="504"/>
        <v>0</v>
      </c>
      <c r="FW80" s="68">
        <f t="shared" si="505"/>
        <v>0</v>
      </c>
      <c r="FX80" s="68">
        <f t="shared" si="506"/>
        <v>0</v>
      </c>
      <c r="FY80" s="68">
        <f t="shared" si="507"/>
        <v>0</v>
      </c>
      <c r="FZ80" s="68">
        <f t="shared" si="508"/>
        <v>0</v>
      </c>
      <c r="GA80" s="68">
        <f t="shared" si="509"/>
        <v>0</v>
      </c>
      <c r="GB80" s="68">
        <f t="shared" si="510"/>
        <v>0</v>
      </c>
      <c r="GC80" s="68">
        <f t="shared" si="511"/>
        <v>0</v>
      </c>
      <c r="GD80" s="68">
        <f t="shared" si="512"/>
        <v>0</v>
      </c>
      <c r="GE80" s="68">
        <f t="shared" si="513"/>
        <v>0</v>
      </c>
      <c r="GF80" s="68">
        <f t="shared" si="514"/>
        <v>0</v>
      </c>
      <c r="GG80" s="68">
        <f t="shared" si="515"/>
        <v>0</v>
      </c>
      <c r="GH80" s="68">
        <f t="shared" si="556"/>
        <v>0</v>
      </c>
      <c r="GI80" s="69">
        <f t="shared" si="557"/>
        <v>0</v>
      </c>
      <c r="GJ80" s="67"/>
      <c r="GK80" s="184"/>
    </row>
    <row r="81" spans="1:193" s="71" customFormat="1" ht="12" hidden="1" customHeight="1" outlineLevel="1">
      <c r="A81" s="331">
        <v>76</v>
      </c>
      <c r="B81" s="454" t="s">
        <v>283</v>
      </c>
      <c r="C81" s="455" t="str">
        <f t="shared" si="451"/>
        <v>89ZU000080AGEN</v>
      </c>
      <c r="D81" s="456" t="s">
        <v>289</v>
      </c>
      <c r="E81" s="456" t="s">
        <v>695</v>
      </c>
      <c r="F81" s="178" t="s">
        <v>77</v>
      </c>
      <c r="G81" s="179" t="s">
        <v>8</v>
      </c>
      <c r="H81" s="179" t="s">
        <v>227</v>
      </c>
      <c r="I81" s="467" t="s">
        <v>122</v>
      </c>
      <c r="J81" s="408">
        <v>100</v>
      </c>
      <c r="K81" s="408">
        <v>50</v>
      </c>
      <c r="L81" s="408">
        <v>50</v>
      </c>
      <c r="M81" s="408">
        <v>50</v>
      </c>
      <c r="N81" s="408">
        <v>75</v>
      </c>
      <c r="O81" s="408">
        <v>75</v>
      </c>
      <c r="P81" s="408">
        <v>0</v>
      </c>
      <c r="Q81" s="408">
        <v>0</v>
      </c>
      <c r="R81" s="408">
        <v>0</v>
      </c>
      <c r="S81" s="408">
        <v>0</v>
      </c>
      <c r="T81" s="408">
        <v>0</v>
      </c>
      <c r="U81" s="408">
        <v>0</v>
      </c>
      <c r="V81" s="357">
        <f t="shared" si="452"/>
        <v>400</v>
      </c>
      <c r="W81" s="65">
        <v>1</v>
      </c>
      <c r="X81" s="65"/>
      <c r="Y81" s="332" t="s">
        <v>437</v>
      </c>
      <c r="Z81" s="332"/>
      <c r="AA81" s="332">
        <v>32.5</v>
      </c>
      <c r="AB81" s="66">
        <v>27.300000000000004</v>
      </c>
      <c r="AC81" s="180">
        <f t="shared" si="524"/>
        <v>0.84000000000000008</v>
      </c>
      <c r="AD81" s="181">
        <f t="shared" si="516"/>
        <v>32.012500000000003</v>
      </c>
      <c r="AE81" s="181">
        <f t="shared" si="516"/>
        <v>32.012500000000003</v>
      </c>
      <c r="AF81" s="181">
        <f t="shared" si="516"/>
        <v>32.012500000000003</v>
      </c>
      <c r="AG81" s="181">
        <f t="shared" si="517"/>
        <v>31.524999999999999</v>
      </c>
      <c r="AH81" s="181">
        <f t="shared" si="517"/>
        <v>31.524999999999999</v>
      </c>
      <c r="AI81" s="181">
        <f t="shared" si="517"/>
        <v>31.524999999999999</v>
      </c>
      <c r="AJ81" s="181">
        <f t="shared" si="518"/>
        <v>31.037499999999998</v>
      </c>
      <c r="AK81" s="181">
        <f t="shared" si="518"/>
        <v>31.037499999999998</v>
      </c>
      <c r="AL81" s="181">
        <f t="shared" si="518"/>
        <v>31.037499999999998</v>
      </c>
      <c r="AM81" s="181">
        <f t="shared" si="519"/>
        <v>30.0625</v>
      </c>
      <c r="AN81" s="181">
        <f t="shared" si="519"/>
        <v>30.0625</v>
      </c>
      <c r="AO81" s="181">
        <f t="shared" si="519"/>
        <v>30.0625</v>
      </c>
      <c r="AP81" s="182"/>
      <c r="AQ81" s="480">
        <v>0.98499999999999999</v>
      </c>
      <c r="AR81" s="480">
        <v>0.97</v>
      </c>
      <c r="AS81" s="480">
        <v>0.95499999999999996</v>
      </c>
      <c r="AT81" s="480">
        <v>0.92500000000000004</v>
      </c>
      <c r="AU81" s="184"/>
      <c r="AV81" s="181">
        <f t="shared" si="525"/>
        <v>27.300000000000004</v>
      </c>
      <c r="AW81" s="181">
        <f t="shared" si="520"/>
        <v>27.300000000000004</v>
      </c>
      <c r="AX81" s="181">
        <f t="shared" si="520"/>
        <v>27.300000000000004</v>
      </c>
      <c r="AY81" s="181">
        <f t="shared" si="521"/>
        <v>27.027000000000005</v>
      </c>
      <c r="AZ81" s="181">
        <f t="shared" si="521"/>
        <v>27.027000000000005</v>
      </c>
      <c r="BA81" s="181">
        <f t="shared" si="521"/>
        <v>27.027000000000005</v>
      </c>
      <c r="BB81" s="181">
        <f t="shared" si="522"/>
        <v>26.754000000000005</v>
      </c>
      <c r="BC81" s="181">
        <f t="shared" si="522"/>
        <v>26.754000000000005</v>
      </c>
      <c r="BD81" s="181">
        <f t="shared" si="522"/>
        <v>26.754000000000005</v>
      </c>
      <c r="BE81" s="181">
        <f t="shared" si="523"/>
        <v>26.481000000000002</v>
      </c>
      <c r="BF81" s="181">
        <f t="shared" si="523"/>
        <v>26.481000000000002</v>
      </c>
      <c r="BG81" s="181">
        <f t="shared" si="523"/>
        <v>26.481000000000002</v>
      </c>
      <c r="BH81" s="183"/>
      <c r="BI81" s="185">
        <v>1</v>
      </c>
      <c r="BJ81" s="185">
        <v>0.99</v>
      </c>
      <c r="BK81" s="185">
        <v>0.98</v>
      </c>
      <c r="BL81" s="185">
        <v>0.97</v>
      </c>
      <c r="BM81" s="183"/>
      <c r="BN81" s="186">
        <f t="shared" si="526"/>
        <v>0</v>
      </c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4"/>
      <c r="CB81" s="189">
        <f t="shared" si="453"/>
        <v>1</v>
      </c>
      <c r="CC81" s="189">
        <f t="shared" si="454"/>
        <v>1</v>
      </c>
      <c r="CD81" s="189">
        <f t="shared" si="455"/>
        <v>1</v>
      </c>
      <c r="CE81" s="189">
        <f t="shared" si="456"/>
        <v>1</v>
      </c>
      <c r="CF81" s="189">
        <f t="shared" si="457"/>
        <v>1</v>
      </c>
      <c r="CG81" s="189">
        <f t="shared" si="458"/>
        <v>1</v>
      </c>
      <c r="CH81" s="189">
        <f t="shared" si="459"/>
        <v>1</v>
      </c>
      <c r="CI81" s="189">
        <f t="shared" si="460"/>
        <v>1</v>
      </c>
      <c r="CJ81" s="189">
        <f t="shared" si="461"/>
        <v>1</v>
      </c>
      <c r="CK81" s="189">
        <f t="shared" si="462"/>
        <v>1</v>
      </c>
      <c r="CL81" s="189">
        <f t="shared" si="463"/>
        <v>1</v>
      </c>
      <c r="CM81" s="189">
        <f t="shared" si="464"/>
        <v>1</v>
      </c>
      <c r="CN81" s="184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4"/>
      <c r="DB81" s="190">
        <f t="shared" si="527"/>
        <v>455.95356786782514</v>
      </c>
      <c r="DC81" s="190">
        <f t="shared" si="528"/>
        <v>227.97678393391257</v>
      </c>
      <c r="DD81" s="190">
        <f t="shared" si="529"/>
        <v>227.97678393391257</v>
      </c>
      <c r="DE81" s="190">
        <f t="shared" si="530"/>
        <v>224.50505625979204</v>
      </c>
      <c r="DF81" s="190">
        <f t="shared" si="531"/>
        <v>336.75758438968808</v>
      </c>
      <c r="DG81" s="190">
        <f t="shared" si="532"/>
        <v>336.75758438968808</v>
      </c>
      <c r="DH81" s="190">
        <f t="shared" si="533"/>
        <v>0</v>
      </c>
      <c r="DI81" s="190">
        <f t="shared" si="534"/>
        <v>0</v>
      </c>
      <c r="DJ81" s="190">
        <f t="shared" si="535"/>
        <v>0</v>
      </c>
      <c r="DK81" s="190">
        <f t="shared" si="536"/>
        <v>0</v>
      </c>
      <c r="DL81" s="190">
        <f t="shared" si="537"/>
        <v>0</v>
      </c>
      <c r="DM81" s="190">
        <f t="shared" si="538"/>
        <v>0</v>
      </c>
      <c r="DN81" s="190">
        <f t="shared" si="465"/>
        <v>1809.9273607748182</v>
      </c>
      <c r="DO81" s="184" t="s">
        <v>579</v>
      </c>
      <c r="DP81" s="190">
        <f t="shared" si="539"/>
        <v>388.83349950149557</v>
      </c>
      <c r="DQ81" s="190">
        <f t="shared" si="540"/>
        <v>194.41674975074778</v>
      </c>
      <c r="DR81" s="190">
        <f t="shared" si="541"/>
        <v>194.41674975074778</v>
      </c>
      <c r="DS81" s="190">
        <f t="shared" si="542"/>
        <v>192.47258225324029</v>
      </c>
      <c r="DT81" s="190">
        <f t="shared" si="543"/>
        <v>288.70887337986045</v>
      </c>
      <c r="DU81" s="190">
        <f t="shared" si="544"/>
        <v>288.70887337986045</v>
      </c>
      <c r="DV81" s="190">
        <f t="shared" si="545"/>
        <v>0</v>
      </c>
      <c r="DW81" s="190">
        <f t="shared" si="546"/>
        <v>0</v>
      </c>
      <c r="DX81" s="190">
        <f t="shared" si="547"/>
        <v>0</v>
      </c>
      <c r="DY81" s="190">
        <f t="shared" si="548"/>
        <v>0</v>
      </c>
      <c r="DZ81" s="190">
        <f t="shared" si="549"/>
        <v>0</v>
      </c>
      <c r="EA81" s="190">
        <f t="shared" si="550"/>
        <v>0</v>
      </c>
      <c r="EB81" s="190">
        <f t="shared" si="466"/>
        <v>1547.5573280159524</v>
      </c>
      <c r="EC81" s="191">
        <f t="shared" si="467"/>
        <v>0.85503836317135573</v>
      </c>
      <c r="ED81" s="70"/>
      <c r="EE81" s="68">
        <f t="shared" si="468"/>
        <v>32.012500000000003</v>
      </c>
      <c r="EF81" s="68">
        <f t="shared" si="469"/>
        <v>32.012500000000003</v>
      </c>
      <c r="EG81" s="68">
        <f t="shared" si="470"/>
        <v>32.012500000000003</v>
      </c>
      <c r="EH81" s="68">
        <f t="shared" si="471"/>
        <v>31.524999999999999</v>
      </c>
      <c r="EI81" s="68">
        <f t="shared" si="472"/>
        <v>31.524999999999999</v>
      </c>
      <c r="EJ81" s="68">
        <f t="shared" si="473"/>
        <v>31.524999999999999</v>
      </c>
      <c r="EK81" s="68">
        <f t="shared" si="474"/>
        <v>31.037499999999998</v>
      </c>
      <c r="EL81" s="68">
        <f t="shared" si="475"/>
        <v>31.037499999999998</v>
      </c>
      <c r="EM81" s="68">
        <f t="shared" si="476"/>
        <v>31.037499999999998</v>
      </c>
      <c r="EN81" s="68">
        <f t="shared" si="477"/>
        <v>30.0625</v>
      </c>
      <c r="EO81" s="68">
        <f t="shared" si="478"/>
        <v>30.0625</v>
      </c>
      <c r="EP81" s="68">
        <f t="shared" si="479"/>
        <v>30.0625</v>
      </c>
      <c r="EQ81" s="68">
        <f t="shared" si="552"/>
        <v>373.91250000000002</v>
      </c>
      <c r="ER81" s="67"/>
      <c r="ES81" s="68">
        <f t="shared" si="480"/>
        <v>27.300000000000004</v>
      </c>
      <c r="ET81" s="68">
        <f t="shared" si="481"/>
        <v>27.300000000000004</v>
      </c>
      <c r="EU81" s="68">
        <f t="shared" si="482"/>
        <v>27.300000000000004</v>
      </c>
      <c r="EV81" s="68">
        <f t="shared" si="483"/>
        <v>27.027000000000005</v>
      </c>
      <c r="EW81" s="68">
        <f t="shared" si="484"/>
        <v>27.027000000000005</v>
      </c>
      <c r="EX81" s="68">
        <f t="shared" si="485"/>
        <v>27.027000000000005</v>
      </c>
      <c r="EY81" s="68">
        <f t="shared" si="486"/>
        <v>26.754000000000005</v>
      </c>
      <c r="EZ81" s="68">
        <f t="shared" si="487"/>
        <v>26.754000000000005</v>
      </c>
      <c r="FA81" s="68">
        <f t="shared" si="488"/>
        <v>26.754000000000005</v>
      </c>
      <c r="FB81" s="68">
        <f t="shared" si="489"/>
        <v>26.481000000000002</v>
      </c>
      <c r="FC81" s="68">
        <f t="shared" si="490"/>
        <v>26.481000000000002</v>
      </c>
      <c r="FD81" s="68">
        <f t="shared" si="491"/>
        <v>26.481000000000002</v>
      </c>
      <c r="FE81" s="68">
        <f t="shared" si="553"/>
        <v>322.68600000000004</v>
      </c>
      <c r="FF81" s="69">
        <f t="shared" si="554"/>
        <v>0.86299869621903524</v>
      </c>
      <c r="FG81" s="70"/>
      <c r="FH81" s="68">
        <f t="shared" si="492"/>
        <v>0</v>
      </c>
      <c r="FI81" s="68">
        <f t="shared" si="493"/>
        <v>0</v>
      </c>
      <c r="FJ81" s="68">
        <f t="shared" si="494"/>
        <v>0</v>
      </c>
      <c r="FK81" s="68">
        <f t="shared" si="495"/>
        <v>0</v>
      </c>
      <c r="FL81" s="68">
        <f t="shared" si="496"/>
        <v>0</v>
      </c>
      <c r="FM81" s="68">
        <f t="shared" si="497"/>
        <v>0</v>
      </c>
      <c r="FN81" s="68">
        <f t="shared" si="498"/>
        <v>0</v>
      </c>
      <c r="FO81" s="68">
        <f t="shared" si="499"/>
        <v>0</v>
      </c>
      <c r="FP81" s="68">
        <f t="shared" si="500"/>
        <v>0</v>
      </c>
      <c r="FQ81" s="68">
        <f t="shared" si="501"/>
        <v>0</v>
      </c>
      <c r="FR81" s="68">
        <f t="shared" si="502"/>
        <v>0</v>
      </c>
      <c r="FS81" s="68">
        <f t="shared" si="503"/>
        <v>0</v>
      </c>
      <c r="FT81" s="68">
        <f t="shared" si="555"/>
        <v>0</v>
      </c>
      <c r="FU81" s="67"/>
      <c r="FV81" s="68">
        <f t="shared" si="504"/>
        <v>0</v>
      </c>
      <c r="FW81" s="68">
        <f t="shared" si="505"/>
        <v>0</v>
      </c>
      <c r="FX81" s="68">
        <f t="shared" si="506"/>
        <v>0</v>
      </c>
      <c r="FY81" s="68">
        <f t="shared" si="507"/>
        <v>0</v>
      </c>
      <c r="FZ81" s="68">
        <f t="shared" si="508"/>
        <v>0</v>
      </c>
      <c r="GA81" s="68">
        <f t="shared" si="509"/>
        <v>0</v>
      </c>
      <c r="GB81" s="68">
        <f t="shared" si="510"/>
        <v>0</v>
      </c>
      <c r="GC81" s="68">
        <f t="shared" si="511"/>
        <v>0</v>
      </c>
      <c r="GD81" s="68">
        <f t="shared" si="512"/>
        <v>0</v>
      </c>
      <c r="GE81" s="68">
        <f t="shared" si="513"/>
        <v>0</v>
      </c>
      <c r="GF81" s="68">
        <f t="shared" si="514"/>
        <v>0</v>
      </c>
      <c r="GG81" s="68">
        <f t="shared" si="515"/>
        <v>0</v>
      </c>
      <c r="GH81" s="68">
        <f t="shared" si="556"/>
        <v>0</v>
      </c>
      <c r="GI81" s="69">
        <f t="shared" si="557"/>
        <v>0</v>
      </c>
      <c r="GJ81" s="67"/>
      <c r="GK81" s="184"/>
    </row>
    <row r="82" spans="1:193" s="71" customFormat="1" ht="12" hidden="1" customHeight="1" outlineLevel="1">
      <c r="A82" s="331">
        <v>77</v>
      </c>
      <c r="B82" s="454" t="s">
        <v>284</v>
      </c>
      <c r="C82" s="455" t="str">
        <f t="shared" si="451"/>
        <v>8DCPFM05021SE</v>
      </c>
      <c r="D82" s="456" t="s">
        <v>292</v>
      </c>
      <c r="E82" s="456" t="s">
        <v>696</v>
      </c>
      <c r="F82" s="178" t="s">
        <v>290</v>
      </c>
      <c r="G82" s="179" t="s">
        <v>291</v>
      </c>
      <c r="H82" s="179" t="s">
        <v>22</v>
      </c>
      <c r="I82" s="467" t="s">
        <v>122</v>
      </c>
      <c r="J82" s="408"/>
      <c r="K82" s="408"/>
      <c r="L82" s="408"/>
      <c r="M82" s="408"/>
      <c r="N82" s="408"/>
      <c r="O82" s="408"/>
      <c r="P82" s="408"/>
      <c r="Q82" s="408"/>
      <c r="R82" s="408"/>
      <c r="S82" s="437">
        <v>69446</v>
      </c>
      <c r="T82" s="437">
        <v>64310</v>
      </c>
      <c r="U82" s="437">
        <v>40141</v>
      </c>
      <c r="V82" s="357">
        <f t="shared" si="452"/>
        <v>173897</v>
      </c>
      <c r="W82" s="65">
        <v>1</v>
      </c>
      <c r="X82" s="65"/>
      <c r="Y82" s="332" t="s">
        <v>437</v>
      </c>
      <c r="Z82" s="332"/>
      <c r="AA82" s="332">
        <v>0.27734490000000001</v>
      </c>
      <c r="AB82" s="66">
        <v>0.26000032307999998</v>
      </c>
      <c r="AC82" s="180">
        <f t="shared" si="524"/>
        <v>0.93746206647391017</v>
      </c>
      <c r="AD82" s="181">
        <f t="shared" si="516"/>
        <v>0.27457145100000002</v>
      </c>
      <c r="AE82" s="181">
        <f t="shared" si="516"/>
        <v>0.27457145100000002</v>
      </c>
      <c r="AF82" s="181">
        <f t="shared" si="516"/>
        <v>0.27457145100000002</v>
      </c>
      <c r="AG82" s="181">
        <f t="shared" si="517"/>
        <v>0.27179800199999998</v>
      </c>
      <c r="AH82" s="181">
        <f t="shared" si="517"/>
        <v>0.27179800199999998</v>
      </c>
      <c r="AI82" s="181">
        <f t="shared" si="517"/>
        <v>0.27179800199999998</v>
      </c>
      <c r="AJ82" s="181">
        <f t="shared" si="518"/>
        <v>0.26625110400000002</v>
      </c>
      <c r="AK82" s="181">
        <f t="shared" si="518"/>
        <v>0.26625110400000002</v>
      </c>
      <c r="AL82" s="181">
        <f t="shared" si="518"/>
        <v>0.26625110400000002</v>
      </c>
      <c r="AM82" s="181">
        <f t="shared" si="519"/>
        <v>0.26070420599999999</v>
      </c>
      <c r="AN82" s="181">
        <f t="shared" si="519"/>
        <v>0.26070420599999999</v>
      </c>
      <c r="AO82" s="181">
        <f t="shared" si="519"/>
        <v>0.26070420599999999</v>
      </c>
      <c r="AP82" s="182"/>
      <c r="AQ82" s="183">
        <v>0.99</v>
      </c>
      <c r="AR82" s="183">
        <v>0.98</v>
      </c>
      <c r="AS82" s="183">
        <v>0.96</v>
      </c>
      <c r="AT82" s="183">
        <v>0.94</v>
      </c>
      <c r="AU82" s="184"/>
      <c r="AV82" s="181">
        <f t="shared" si="525"/>
        <v>0.26000032307999998</v>
      </c>
      <c r="AW82" s="181">
        <f t="shared" si="520"/>
        <v>0.26000032307999998</v>
      </c>
      <c r="AX82" s="181">
        <f t="shared" si="520"/>
        <v>0.26000032307999998</v>
      </c>
      <c r="AY82" s="181">
        <f t="shared" si="521"/>
        <v>0.25740031984919998</v>
      </c>
      <c r="AZ82" s="181">
        <f t="shared" si="521"/>
        <v>0.25740031984919998</v>
      </c>
      <c r="BA82" s="181">
        <f t="shared" si="521"/>
        <v>0.25740031984919998</v>
      </c>
      <c r="BB82" s="181">
        <f t="shared" si="522"/>
        <v>0.25480031661839997</v>
      </c>
      <c r="BC82" s="181">
        <f t="shared" si="522"/>
        <v>0.25480031661839997</v>
      </c>
      <c r="BD82" s="181">
        <f t="shared" si="522"/>
        <v>0.25480031661839997</v>
      </c>
      <c r="BE82" s="181">
        <f t="shared" si="523"/>
        <v>0.25220031338759996</v>
      </c>
      <c r="BF82" s="181">
        <f t="shared" si="523"/>
        <v>0.25220031338759996</v>
      </c>
      <c r="BG82" s="181">
        <f t="shared" si="523"/>
        <v>0.25220031338759996</v>
      </c>
      <c r="BH82" s="183"/>
      <c r="BI82" s="185">
        <v>1</v>
      </c>
      <c r="BJ82" s="185">
        <v>0.99</v>
      </c>
      <c r="BK82" s="185">
        <v>0.98</v>
      </c>
      <c r="BL82" s="185">
        <v>0.97</v>
      </c>
      <c r="BM82" s="183"/>
      <c r="BN82" s="186"/>
      <c r="BO82" s="187"/>
      <c r="BP82" s="187"/>
      <c r="BQ82" s="188"/>
      <c r="BR82" s="188"/>
      <c r="BS82" s="188"/>
      <c r="BT82" s="188"/>
      <c r="BU82" s="188"/>
      <c r="BV82" s="188"/>
      <c r="BW82" s="188"/>
      <c r="BX82" s="188"/>
      <c r="BY82" s="188"/>
      <c r="BZ82" s="188"/>
      <c r="CA82" s="184"/>
      <c r="CB82" s="189">
        <f t="shared" si="453"/>
        <v>1</v>
      </c>
      <c r="CC82" s="189">
        <f t="shared" si="454"/>
        <v>1</v>
      </c>
      <c r="CD82" s="189">
        <f t="shared" si="455"/>
        <v>1</v>
      </c>
      <c r="CE82" s="189">
        <f t="shared" si="456"/>
        <v>1</v>
      </c>
      <c r="CF82" s="189">
        <f t="shared" si="457"/>
        <v>1</v>
      </c>
      <c r="CG82" s="189">
        <f t="shared" si="458"/>
        <v>1</v>
      </c>
      <c r="CH82" s="189">
        <f t="shared" si="459"/>
        <v>1</v>
      </c>
      <c r="CI82" s="189">
        <f t="shared" si="460"/>
        <v>1</v>
      </c>
      <c r="CJ82" s="189">
        <f t="shared" si="461"/>
        <v>1</v>
      </c>
      <c r="CK82" s="189">
        <f t="shared" si="462"/>
        <v>1</v>
      </c>
      <c r="CL82" s="189">
        <f t="shared" si="463"/>
        <v>1</v>
      </c>
      <c r="CM82" s="189">
        <f t="shared" si="464"/>
        <v>1</v>
      </c>
      <c r="CN82" s="184"/>
      <c r="CO82" s="189"/>
      <c r="CP82" s="189"/>
      <c r="CQ82" s="189"/>
      <c r="CR82" s="189"/>
      <c r="CS82" s="189"/>
      <c r="CT82" s="189"/>
      <c r="CU82" s="189"/>
      <c r="CV82" s="189"/>
      <c r="CW82" s="189"/>
      <c r="CX82" s="189"/>
      <c r="CY82" s="189"/>
      <c r="CZ82" s="189"/>
      <c r="DA82" s="184"/>
      <c r="DB82" s="190">
        <f t="shared" si="527"/>
        <v>0</v>
      </c>
      <c r="DC82" s="190">
        <f t="shared" si="528"/>
        <v>0</v>
      </c>
      <c r="DD82" s="190">
        <f t="shared" si="529"/>
        <v>0</v>
      </c>
      <c r="DE82" s="190">
        <f t="shared" si="530"/>
        <v>0</v>
      </c>
      <c r="DF82" s="190">
        <f t="shared" si="531"/>
        <v>0</v>
      </c>
      <c r="DG82" s="190">
        <f t="shared" si="532"/>
        <v>0</v>
      </c>
      <c r="DH82" s="190">
        <f t="shared" si="533"/>
        <v>0</v>
      </c>
      <c r="DI82" s="190">
        <f t="shared" si="534"/>
        <v>0</v>
      </c>
      <c r="DJ82" s="190">
        <f t="shared" si="535"/>
        <v>0</v>
      </c>
      <c r="DK82" s="190">
        <f t="shared" si="536"/>
        <v>2578.6731647736792</v>
      </c>
      <c r="DL82" s="190">
        <f t="shared" si="537"/>
        <v>2387.9628952941175</v>
      </c>
      <c r="DM82" s="190">
        <f t="shared" si="538"/>
        <v>1490.5180932981057</v>
      </c>
      <c r="DN82" s="190">
        <f t="shared" ref="DN82:DN91" si="558">SUM(DB82:DM82)</f>
        <v>6457.1541533659019</v>
      </c>
      <c r="DO82" s="184" t="s">
        <v>580</v>
      </c>
      <c r="DP82" s="190">
        <f t="shared" si="539"/>
        <v>0</v>
      </c>
      <c r="DQ82" s="190">
        <f t="shared" si="540"/>
        <v>0</v>
      </c>
      <c r="DR82" s="190">
        <f t="shared" si="541"/>
        <v>0</v>
      </c>
      <c r="DS82" s="190">
        <f t="shared" si="542"/>
        <v>0</v>
      </c>
      <c r="DT82" s="190">
        <f t="shared" si="543"/>
        <v>0</v>
      </c>
      <c r="DU82" s="190">
        <f t="shared" si="544"/>
        <v>0</v>
      </c>
      <c r="DV82" s="190">
        <f t="shared" si="545"/>
        <v>0</v>
      </c>
      <c r="DW82" s="190">
        <f t="shared" si="546"/>
        <v>0</v>
      </c>
      <c r="DX82" s="190">
        <f t="shared" si="547"/>
        <v>0</v>
      </c>
      <c r="DY82" s="190">
        <f t="shared" si="548"/>
        <v>2494.5596016970899</v>
      </c>
      <c r="DZ82" s="190">
        <f t="shared" si="549"/>
        <v>2310.0700974158317</v>
      </c>
      <c r="EA82" s="190">
        <f t="shared" si="550"/>
        <v>1441.8989858555265</v>
      </c>
      <c r="EB82" s="190">
        <f t="shared" ref="EB82:EB91" si="559">SUM(DP82:EA82)</f>
        <v>6246.5286849684489</v>
      </c>
      <c r="EC82" s="191">
        <f t="shared" ref="EC82:EC91" si="560">IFERROR(EB82/DN82,0)</f>
        <v>0.96738106859541817</v>
      </c>
      <c r="ED82" s="70"/>
      <c r="EE82" s="68"/>
      <c r="EF82" s="68"/>
      <c r="EG82" s="68"/>
      <c r="EH82" s="68"/>
      <c r="EI82" s="68"/>
      <c r="EJ82" s="68"/>
      <c r="EK82" s="68"/>
      <c r="EL82" s="68"/>
      <c r="EM82" s="68"/>
      <c r="EN82" s="68"/>
      <c r="EO82" s="68"/>
      <c r="EP82" s="68"/>
      <c r="EQ82" s="68"/>
      <c r="ER82" s="67"/>
      <c r="ES82" s="68"/>
      <c r="ET82" s="68"/>
      <c r="EU82" s="68"/>
      <c r="EV82" s="68"/>
      <c r="EW82" s="68"/>
      <c r="EX82" s="68"/>
      <c r="EY82" s="68"/>
      <c r="EZ82" s="68"/>
      <c r="FA82" s="68"/>
      <c r="FB82" s="68"/>
      <c r="FC82" s="68"/>
      <c r="FD82" s="68"/>
      <c r="FE82" s="68"/>
      <c r="FF82" s="69"/>
      <c r="FG82" s="70"/>
      <c r="FH82" s="68"/>
      <c r="FI82" s="68"/>
      <c r="FJ82" s="68"/>
      <c r="FK82" s="68"/>
      <c r="FL82" s="68"/>
      <c r="FM82" s="68"/>
      <c r="FN82" s="68"/>
      <c r="FO82" s="68"/>
      <c r="FP82" s="68"/>
      <c r="FQ82" s="68"/>
      <c r="FR82" s="68"/>
      <c r="FS82" s="68"/>
      <c r="FT82" s="68"/>
      <c r="FU82" s="67"/>
      <c r="FV82" s="68"/>
      <c r="FW82" s="68"/>
      <c r="FX82" s="68"/>
      <c r="FY82" s="68"/>
      <c r="FZ82" s="68"/>
      <c r="GA82" s="68"/>
      <c r="GB82" s="68"/>
      <c r="GC82" s="68"/>
      <c r="GD82" s="68"/>
      <c r="GE82" s="68"/>
      <c r="GF82" s="68"/>
      <c r="GG82" s="68"/>
      <c r="GH82" s="68"/>
      <c r="GI82" s="69"/>
      <c r="GJ82" s="67"/>
      <c r="GK82" s="184"/>
    </row>
    <row r="83" spans="1:193" s="71" customFormat="1" ht="12" hidden="1" customHeight="1" outlineLevel="1">
      <c r="A83" s="331">
        <v>78</v>
      </c>
      <c r="B83" s="454" t="s">
        <v>285</v>
      </c>
      <c r="C83" s="455" t="str">
        <f t="shared" si="451"/>
        <v>8DCPFM05024SE</v>
      </c>
      <c r="D83" s="456" t="s">
        <v>293</v>
      </c>
      <c r="E83" s="456" t="s">
        <v>696</v>
      </c>
      <c r="F83" s="178" t="s">
        <v>290</v>
      </c>
      <c r="G83" s="179" t="s">
        <v>291</v>
      </c>
      <c r="H83" s="179" t="s">
        <v>22</v>
      </c>
      <c r="I83" s="467" t="s">
        <v>122</v>
      </c>
      <c r="J83" s="408"/>
      <c r="K83" s="408"/>
      <c r="L83" s="408"/>
      <c r="M83" s="408"/>
      <c r="N83" s="408"/>
      <c r="O83" s="408"/>
      <c r="P83" s="408"/>
      <c r="Q83" s="408"/>
      <c r="R83" s="408"/>
      <c r="S83" s="437">
        <v>200</v>
      </c>
      <c r="T83" s="437">
        <v>200</v>
      </c>
      <c r="U83" s="437">
        <v>200</v>
      </c>
      <c r="V83" s="357">
        <f t="shared" si="452"/>
        <v>600</v>
      </c>
      <c r="W83" s="65">
        <v>1</v>
      </c>
      <c r="X83" s="65"/>
      <c r="Y83" s="332" t="s">
        <v>437</v>
      </c>
      <c r="Z83" s="332"/>
      <c r="AA83" s="332">
        <v>0.95762194500000009</v>
      </c>
      <c r="AB83" s="66">
        <v>0.91000032308000001</v>
      </c>
      <c r="AC83" s="180">
        <f t="shared" si="524"/>
        <v>0.95027095800316053</v>
      </c>
      <c r="AD83" s="181">
        <f t="shared" si="516"/>
        <v>0.94804572555000011</v>
      </c>
      <c r="AE83" s="181">
        <f t="shared" si="516"/>
        <v>0.94804572555000011</v>
      </c>
      <c r="AF83" s="181">
        <f t="shared" si="516"/>
        <v>0.94804572555000011</v>
      </c>
      <c r="AG83" s="181">
        <f t="shared" si="517"/>
        <v>0.93846950610000002</v>
      </c>
      <c r="AH83" s="181">
        <f t="shared" si="517"/>
        <v>0.93846950610000002</v>
      </c>
      <c r="AI83" s="181">
        <f t="shared" si="517"/>
        <v>0.93846950610000002</v>
      </c>
      <c r="AJ83" s="181">
        <f t="shared" si="518"/>
        <v>0.91931706720000006</v>
      </c>
      <c r="AK83" s="181">
        <f t="shared" si="518"/>
        <v>0.91931706720000006</v>
      </c>
      <c r="AL83" s="181">
        <f t="shared" si="518"/>
        <v>0.91931706720000006</v>
      </c>
      <c r="AM83" s="181">
        <f t="shared" si="519"/>
        <v>0.90016462829999999</v>
      </c>
      <c r="AN83" s="181">
        <f t="shared" si="519"/>
        <v>0.90016462829999999</v>
      </c>
      <c r="AO83" s="181">
        <f t="shared" si="519"/>
        <v>0.90016462829999999</v>
      </c>
      <c r="AP83" s="182"/>
      <c r="AQ83" s="183">
        <v>0.99</v>
      </c>
      <c r="AR83" s="183">
        <v>0.98</v>
      </c>
      <c r="AS83" s="183">
        <v>0.96</v>
      </c>
      <c r="AT83" s="183">
        <v>0.94</v>
      </c>
      <c r="AU83" s="184"/>
      <c r="AV83" s="181">
        <f t="shared" si="525"/>
        <v>0.91000032308000001</v>
      </c>
      <c r="AW83" s="181">
        <f t="shared" si="520"/>
        <v>0.91000032308000001</v>
      </c>
      <c r="AX83" s="181">
        <f t="shared" si="520"/>
        <v>0.91000032308000001</v>
      </c>
      <c r="AY83" s="181">
        <f t="shared" si="521"/>
        <v>0.90090031984920005</v>
      </c>
      <c r="AZ83" s="181">
        <f t="shared" si="521"/>
        <v>0.90090031984920005</v>
      </c>
      <c r="BA83" s="181">
        <f t="shared" si="521"/>
        <v>0.90090031984920005</v>
      </c>
      <c r="BB83" s="181">
        <f t="shared" si="522"/>
        <v>0.89180031661839998</v>
      </c>
      <c r="BC83" s="181">
        <f t="shared" si="522"/>
        <v>0.89180031661839998</v>
      </c>
      <c r="BD83" s="181">
        <f t="shared" si="522"/>
        <v>0.89180031661839998</v>
      </c>
      <c r="BE83" s="181">
        <f t="shared" si="523"/>
        <v>0.88270031338760002</v>
      </c>
      <c r="BF83" s="181">
        <f t="shared" si="523"/>
        <v>0.88270031338760002</v>
      </c>
      <c r="BG83" s="181">
        <f t="shared" si="523"/>
        <v>0.88270031338760002</v>
      </c>
      <c r="BH83" s="183"/>
      <c r="BI83" s="185">
        <v>1</v>
      </c>
      <c r="BJ83" s="185">
        <v>0.99</v>
      </c>
      <c r="BK83" s="185">
        <v>0.98</v>
      </c>
      <c r="BL83" s="185">
        <v>0.97</v>
      </c>
      <c r="BM83" s="183"/>
      <c r="BN83" s="186"/>
      <c r="BO83" s="187"/>
      <c r="BP83" s="187"/>
      <c r="BQ83" s="188"/>
      <c r="BR83" s="188"/>
      <c r="BS83" s="188"/>
      <c r="BT83" s="188"/>
      <c r="BU83" s="188"/>
      <c r="BV83" s="188"/>
      <c r="BW83" s="188"/>
      <c r="BX83" s="188"/>
      <c r="BY83" s="188"/>
      <c r="BZ83" s="188"/>
      <c r="CA83" s="184"/>
      <c r="CB83" s="189">
        <f t="shared" si="453"/>
        <v>1</v>
      </c>
      <c r="CC83" s="189">
        <f t="shared" si="454"/>
        <v>1</v>
      </c>
      <c r="CD83" s="189">
        <f t="shared" si="455"/>
        <v>1</v>
      </c>
      <c r="CE83" s="189">
        <f t="shared" si="456"/>
        <v>1</v>
      </c>
      <c r="CF83" s="189">
        <f t="shared" si="457"/>
        <v>1</v>
      </c>
      <c r="CG83" s="189">
        <f t="shared" si="458"/>
        <v>1</v>
      </c>
      <c r="CH83" s="189">
        <f t="shared" si="459"/>
        <v>1</v>
      </c>
      <c r="CI83" s="189">
        <f t="shared" si="460"/>
        <v>1</v>
      </c>
      <c r="CJ83" s="189">
        <f t="shared" si="461"/>
        <v>1</v>
      </c>
      <c r="CK83" s="189">
        <f t="shared" si="462"/>
        <v>1</v>
      </c>
      <c r="CL83" s="189">
        <f t="shared" si="463"/>
        <v>1</v>
      </c>
      <c r="CM83" s="189">
        <f t="shared" si="464"/>
        <v>1</v>
      </c>
      <c r="CN83" s="184"/>
      <c r="CO83" s="189"/>
      <c r="CP83" s="189"/>
      <c r="CQ83" s="189"/>
      <c r="CR83" s="189"/>
      <c r="CS83" s="189"/>
      <c r="CT83" s="189"/>
      <c r="CU83" s="189"/>
      <c r="CV83" s="189"/>
      <c r="CW83" s="189"/>
      <c r="CX83" s="189"/>
      <c r="CY83" s="189"/>
      <c r="CZ83" s="189"/>
      <c r="DA83" s="184"/>
      <c r="DB83" s="190">
        <f t="shared" si="527"/>
        <v>0</v>
      </c>
      <c r="DC83" s="190">
        <f t="shared" si="528"/>
        <v>0</v>
      </c>
      <c r="DD83" s="190">
        <f t="shared" si="529"/>
        <v>0</v>
      </c>
      <c r="DE83" s="190">
        <f t="shared" si="530"/>
        <v>0</v>
      </c>
      <c r="DF83" s="190">
        <f t="shared" si="531"/>
        <v>0</v>
      </c>
      <c r="DG83" s="190">
        <f t="shared" si="532"/>
        <v>0</v>
      </c>
      <c r="DH83" s="190">
        <f t="shared" si="533"/>
        <v>0</v>
      </c>
      <c r="DI83" s="190">
        <f t="shared" si="534"/>
        <v>0</v>
      </c>
      <c r="DJ83" s="190">
        <f t="shared" si="535"/>
        <v>0</v>
      </c>
      <c r="DK83" s="190">
        <f t="shared" si="536"/>
        <v>25.642063190428711</v>
      </c>
      <c r="DL83" s="190">
        <f t="shared" si="537"/>
        <v>25.642063190428711</v>
      </c>
      <c r="DM83" s="190">
        <f t="shared" si="538"/>
        <v>25.642063190428711</v>
      </c>
      <c r="DN83" s="190">
        <f t="shared" si="558"/>
        <v>76.92618957128613</v>
      </c>
      <c r="DO83" s="184" t="s">
        <v>580</v>
      </c>
      <c r="DP83" s="190">
        <f t="shared" si="539"/>
        <v>0</v>
      </c>
      <c r="DQ83" s="190">
        <f t="shared" si="540"/>
        <v>0</v>
      </c>
      <c r="DR83" s="190">
        <f t="shared" si="541"/>
        <v>0</v>
      </c>
      <c r="DS83" s="190">
        <f t="shared" si="542"/>
        <v>0</v>
      </c>
      <c r="DT83" s="190">
        <f t="shared" si="543"/>
        <v>0</v>
      </c>
      <c r="DU83" s="190">
        <f t="shared" si="544"/>
        <v>0</v>
      </c>
      <c r="DV83" s="190">
        <f t="shared" si="545"/>
        <v>0</v>
      </c>
      <c r="DW83" s="190">
        <f t="shared" si="546"/>
        <v>0</v>
      </c>
      <c r="DX83" s="190">
        <f t="shared" si="547"/>
        <v>0</v>
      </c>
      <c r="DY83" s="190">
        <f t="shared" si="548"/>
        <v>25.144575228246691</v>
      </c>
      <c r="DZ83" s="190">
        <f t="shared" si="549"/>
        <v>25.144575228246691</v>
      </c>
      <c r="EA83" s="190">
        <f t="shared" si="550"/>
        <v>25.144575228246691</v>
      </c>
      <c r="EB83" s="190">
        <f t="shared" si="559"/>
        <v>75.433725684740068</v>
      </c>
      <c r="EC83" s="191">
        <f t="shared" si="560"/>
        <v>0.98059875453517653</v>
      </c>
      <c r="ED83" s="70"/>
      <c r="EE83" s="68"/>
      <c r="EF83" s="68"/>
      <c r="EG83" s="68"/>
      <c r="EH83" s="68"/>
      <c r="EI83" s="68"/>
      <c r="EJ83" s="68"/>
      <c r="EK83" s="68"/>
      <c r="EL83" s="68"/>
      <c r="EM83" s="68"/>
      <c r="EN83" s="68"/>
      <c r="EO83" s="68"/>
      <c r="EP83" s="68"/>
      <c r="EQ83" s="68"/>
      <c r="ER83" s="67"/>
      <c r="ES83" s="68"/>
      <c r="ET83" s="68"/>
      <c r="EU83" s="68"/>
      <c r="EV83" s="68"/>
      <c r="EW83" s="68"/>
      <c r="EX83" s="68"/>
      <c r="EY83" s="68"/>
      <c r="EZ83" s="68"/>
      <c r="FA83" s="68"/>
      <c r="FB83" s="68"/>
      <c r="FC83" s="68"/>
      <c r="FD83" s="68"/>
      <c r="FE83" s="68"/>
      <c r="FF83" s="69"/>
      <c r="FG83" s="70"/>
      <c r="FH83" s="68"/>
      <c r="FI83" s="68"/>
      <c r="FJ83" s="68"/>
      <c r="FK83" s="68"/>
      <c r="FL83" s="68"/>
      <c r="FM83" s="68"/>
      <c r="FN83" s="68"/>
      <c r="FO83" s="68"/>
      <c r="FP83" s="68"/>
      <c r="FQ83" s="68"/>
      <c r="FR83" s="68"/>
      <c r="FS83" s="68"/>
      <c r="FT83" s="68"/>
      <c r="FU83" s="67"/>
      <c r="FV83" s="68"/>
      <c r="FW83" s="68"/>
      <c r="FX83" s="68"/>
      <c r="FY83" s="68"/>
      <c r="FZ83" s="68"/>
      <c r="GA83" s="68"/>
      <c r="GB83" s="68"/>
      <c r="GC83" s="68"/>
      <c r="GD83" s="68"/>
      <c r="GE83" s="68"/>
      <c r="GF83" s="68"/>
      <c r="GG83" s="68"/>
      <c r="GH83" s="68"/>
      <c r="GI83" s="69"/>
      <c r="GJ83" s="67"/>
      <c r="GK83" s="184"/>
    </row>
    <row r="84" spans="1:193" s="71" customFormat="1" ht="12" hidden="1" customHeight="1" outlineLevel="1">
      <c r="A84" s="331">
        <v>79</v>
      </c>
      <c r="B84" s="454" t="s">
        <v>286</v>
      </c>
      <c r="C84" s="455" t="str">
        <f t="shared" si="451"/>
        <v>8DCGSK01022SE</v>
      </c>
      <c r="D84" s="456" t="s">
        <v>294</v>
      </c>
      <c r="E84" s="456" t="s">
        <v>696</v>
      </c>
      <c r="F84" s="178" t="s">
        <v>290</v>
      </c>
      <c r="G84" s="179" t="s">
        <v>291</v>
      </c>
      <c r="H84" s="179" t="s">
        <v>22</v>
      </c>
      <c r="I84" s="467" t="s">
        <v>122</v>
      </c>
      <c r="J84" s="408"/>
      <c r="K84" s="408"/>
      <c r="L84" s="408"/>
      <c r="M84" s="408"/>
      <c r="N84" s="408"/>
      <c r="O84" s="408"/>
      <c r="P84" s="408"/>
      <c r="Q84" s="408"/>
      <c r="R84" s="408"/>
      <c r="S84" s="437">
        <v>116094</v>
      </c>
      <c r="T84" s="437">
        <v>107191.33333333333</v>
      </c>
      <c r="U84" s="437">
        <v>66773.666666666672</v>
      </c>
      <c r="V84" s="357">
        <f t="shared" si="452"/>
        <v>290059</v>
      </c>
      <c r="W84" s="65">
        <v>1</v>
      </c>
      <c r="X84" s="65"/>
      <c r="Y84" s="332" t="s">
        <v>437</v>
      </c>
      <c r="Z84" s="332"/>
      <c r="AA84" s="332">
        <v>8.9099999999999999E-2</v>
      </c>
      <c r="AB84" s="66">
        <v>2.8997809999999999E-2</v>
      </c>
      <c r="AC84" s="180">
        <f t="shared" si="524"/>
        <v>0.32545241301907968</v>
      </c>
      <c r="AD84" s="181">
        <f t="shared" si="516"/>
        <v>8.8208999999999996E-2</v>
      </c>
      <c r="AE84" s="181">
        <f t="shared" si="516"/>
        <v>8.8208999999999996E-2</v>
      </c>
      <c r="AF84" s="181">
        <f t="shared" si="516"/>
        <v>8.8208999999999996E-2</v>
      </c>
      <c r="AG84" s="181">
        <f t="shared" si="517"/>
        <v>8.7317999999999993E-2</v>
      </c>
      <c r="AH84" s="181">
        <f t="shared" si="517"/>
        <v>8.7317999999999993E-2</v>
      </c>
      <c r="AI84" s="181">
        <f t="shared" si="517"/>
        <v>8.7317999999999993E-2</v>
      </c>
      <c r="AJ84" s="181">
        <f t="shared" si="518"/>
        <v>8.5536000000000001E-2</v>
      </c>
      <c r="AK84" s="181">
        <f t="shared" si="518"/>
        <v>8.5536000000000001E-2</v>
      </c>
      <c r="AL84" s="181">
        <f t="shared" si="518"/>
        <v>8.5536000000000001E-2</v>
      </c>
      <c r="AM84" s="181">
        <f t="shared" si="519"/>
        <v>8.3753999999999995E-2</v>
      </c>
      <c r="AN84" s="181">
        <f t="shared" si="519"/>
        <v>8.3753999999999995E-2</v>
      </c>
      <c r="AO84" s="181">
        <f t="shared" si="519"/>
        <v>8.3753999999999995E-2</v>
      </c>
      <c r="AP84" s="182"/>
      <c r="AQ84" s="183">
        <v>0.99</v>
      </c>
      <c r="AR84" s="183">
        <v>0.98</v>
      </c>
      <c r="AS84" s="183">
        <v>0.96</v>
      </c>
      <c r="AT84" s="183">
        <v>0.94</v>
      </c>
      <c r="AU84" s="184"/>
      <c r="AV84" s="181">
        <f t="shared" si="525"/>
        <v>2.8997809999999999E-2</v>
      </c>
      <c r="AW84" s="181">
        <f t="shared" si="520"/>
        <v>2.8997809999999999E-2</v>
      </c>
      <c r="AX84" s="181">
        <f t="shared" si="520"/>
        <v>2.8997809999999999E-2</v>
      </c>
      <c r="AY84" s="181">
        <f t="shared" si="521"/>
        <v>2.8707831899999998E-2</v>
      </c>
      <c r="AZ84" s="181">
        <f t="shared" si="521"/>
        <v>2.8707831899999998E-2</v>
      </c>
      <c r="BA84" s="181">
        <f t="shared" si="521"/>
        <v>2.8707831899999998E-2</v>
      </c>
      <c r="BB84" s="181">
        <f t="shared" si="522"/>
        <v>2.8417853799999997E-2</v>
      </c>
      <c r="BC84" s="181">
        <f t="shared" si="522"/>
        <v>2.8417853799999997E-2</v>
      </c>
      <c r="BD84" s="181">
        <f t="shared" si="522"/>
        <v>2.8417853799999997E-2</v>
      </c>
      <c r="BE84" s="181">
        <f t="shared" si="523"/>
        <v>2.8127875699999999E-2</v>
      </c>
      <c r="BF84" s="181">
        <f t="shared" si="523"/>
        <v>2.8127875699999999E-2</v>
      </c>
      <c r="BG84" s="181">
        <f t="shared" si="523"/>
        <v>2.8127875699999999E-2</v>
      </c>
      <c r="BH84" s="183"/>
      <c r="BI84" s="185">
        <v>1</v>
      </c>
      <c r="BJ84" s="185">
        <v>0.99</v>
      </c>
      <c r="BK84" s="185">
        <v>0.98</v>
      </c>
      <c r="BL84" s="185">
        <v>0.97</v>
      </c>
      <c r="BM84" s="183"/>
      <c r="BN84" s="186"/>
      <c r="BO84" s="187"/>
      <c r="BP84" s="187"/>
      <c r="BQ84" s="188"/>
      <c r="BR84" s="188"/>
      <c r="BS84" s="188"/>
      <c r="BT84" s="188"/>
      <c r="BU84" s="188"/>
      <c r="BV84" s="188"/>
      <c r="BW84" s="188"/>
      <c r="BX84" s="188"/>
      <c r="BY84" s="188"/>
      <c r="BZ84" s="188"/>
      <c r="CA84" s="184"/>
      <c r="CB84" s="189">
        <f t="shared" si="453"/>
        <v>1</v>
      </c>
      <c r="CC84" s="189">
        <f t="shared" si="454"/>
        <v>1</v>
      </c>
      <c r="CD84" s="189">
        <f t="shared" si="455"/>
        <v>1</v>
      </c>
      <c r="CE84" s="189">
        <f t="shared" si="456"/>
        <v>1</v>
      </c>
      <c r="CF84" s="189">
        <f t="shared" si="457"/>
        <v>1</v>
      </c>
      <c r="CG84" s="189">
        <f t="shared" si="458"/>
        <v>1</v>
      </c>
      <c r="CH84" s="189">
        <f t="shared" si="459"/>
        <v>1</v>
      </c>
      <c r="CI84" s="189">
        <f t="shared" si="460"/>
        <v>1</v>
      </c>
      <c r="CJ84" s="189">
        <f t="shared" si="461"/>
        <v>1</v>
      </c>
      <c r="CK84" s="189">
        <f t="shared" si="462"/>
        <v>1</v>
      </c>
      <c r="CL84" s="189">
        <f t="shared" si="463"/>
        <v>1</v>
      </c>
      <c r="CM84" s="189">
        <f t="shared" si="464"/>
        <v>1</v>
      </c>
      <c r="CN84" s="184"/>
      <c r="CO84" s="189"/>
      <c r="CP84" s="189"/>
      <c r="CQ84" s="189"/>
      <c r="CR84" s="189"/>
      <c r="CS84" s="189"/>
      <c r="CT84" s="189"/>
      <c r="CU84" s="189"/>
      <c r="CV84" s="189"/>
      <c r="CW84" s="189"/>
      <c r="CX84" s="189"/>
      <c r="CY84" s="189"/>
      <c r="CZ84" s="189"/>
      <c r="DA84" s="184"/>
      <c r="DB84" s="190">
        <f t="shared" si="527"/>
        <v>0</v>
      </c>
      <c r="DC84" s="190">
        <f t="shared" si="528"/>
        <v>0</v>
      </c>
      <c r="DD84" s="190">
        <f t="shared" si="529"/>
        <v>0</v>
      </c>
      <c r="DE84" s="190">
        <f t="shared" si="530"/>
        <v>0</v>
      </c>
      <c r="DF84" s="190">
        <f t="shared" si="531"/>
        <v>0</v>
      </c>
      <c r="DG84" s="190">
        <f t="shared" si="532"/>
        <v>0</v>
      </c>
      <c r="DH84" s="190">
        <f t="shared" si="533"/>
        <v>0</v>
      </c>
      <c r="DI84" s="190">
        <f t="shared" si="534"/>
        <v>0</v>
      </c>
      <c r="DJ84" s="190">
        <f t="shared" si="535"/>
        <v>0</v>
      </c>
      <c r="DK84" s="190">
        <f t="shared" si="536"/>
        <v>1384.8934448084317</v>
      </c>
      <c r="DL84" s="190">
        <f t="shared" si="537"/>
        <v>1278.6929115510609</v>
      </c>
      <c r="DM84" s="190">
        <f t="shared" si="538"/>
        <v>796.54773935336846</v>
      </c>
      <c r="DN84" s="190">
        <f t="shared" si="558"/>
        <v>3460.1340957128609</v>
      </c>
      <c r="DO84" s="184" t="s">
        <v>580</v>
      </c>
      <c r="DP84" s="190">
        <f t="shared" si="539"/>
        <v>0</v>
      </c>
      <c r="DQ84" s="190">
        <f t="shared" si="540"/>
        <v>0</v>
      </c>
      <c r="DR84" s="190">
        <f t="shared" si="541"/>
        <v>0</v>
      </c>
      <c r="DS84" s="190">
        <f t="shared" si="542"/>
        <v>0</v>
      </c>
      <c r="DT84" s="190">
        <f t="shared" si="543"/>
        <v>0</v>
      </c>
      <c r="DU84" s="190">
        <f t="shared" si="544"/>
        <v>0</v>
      </c>
      <c r="DV84" s="190">
        <f t="shared" si="545"/>
        <v>0</v>
      </c>
      <c r="DW84" s="190">
        <f t="shared" si="546"/>
        <v>0</v>
      </c>
      <c r="DX84" s="190">
        <f t="shared" si="547"/>
        <v>0</v>
      </c>
      <c r="DY84" s="190">
        <f t="shared" si="548"/>
        <v>465.10149572935478</v>
      </c>
      <c r="DZ84" s="190">
        <f t="shared" si="549"/>
        <v>429.43519443345201</v>
      </c>
      <c r="EA84" s="190">
        <f t="shared" si="550"/>
        <v>267.51194929970563</v>
      </c>
      <c r="EB84" s="190">
        <f t="shared" si="559"/>
        <v>1162.0486394625123</v>
      </c>
      <c r="EC84" s="191">
        <f t="shared" si="560"/>
        <v>0.33583919215798647</v>
      </c>
      <c r="ED84" s="70"/>
      <c r="EE84" s="68"/>
      <c r="EF84" s="68"/>
      <c r="EG84" s="68"/>
      <c r="EH84" s="68"/>
      <c r="EI84" s="68"/>
      <c r="EJ84" s="68"/>
      <c r="EK84" s="68"/>
      <c r="EL84" s="68"/>
      <c r="EM84" s="68"/>
      <c r="EN84" s="68"/>
      <c r="EO84" s="68"/>
      <c r="EP84" s="68"/>
      <c r="EQ84" s="68"/>
      <c r="ER84" s="67"/>
      <c r="ES84" s="68"/>
      <c r="ET84" s="68"/>
      <c r="EU84" s="68"/>
      <c r="EV84" s="68"/>
      <c r="EW84" s="68"/>
      <c r="EX84" s="68"/>
      <c r="EY84" s="68"/>
      <c r="EZ84" s="68"/>
      <c r="FA84" s="68"/>
      <c r="FB84" s="68"/>
      <c r="FC84" s="68"/>
      <c r="FD84" s="68"/>
      <c r="FE84" s="68"/>
      <c r="FF84" s="69"/>
      <c r="FG84" s="70"/>
      <c r="FH84" s="68"/>
      <c r="FI84" s="68"/>
      <c r="FJ84" s="68"/>
      <c r="FK84" s="68"/>
      <c r="FL84" s="68"/>
      <c r="FM84" s="68"/>
      <c r="FN84" s="68"/>
      <c r="FO84" s="68"/>
      <c r="FP84" s="68"/>
      <c r="FQ84" s="68"/>
      <c r="FR84" s="68"/>
      <c r="FS84" s="68"/>
      <c r="FT84" s="68"/>
      <c r="FU84" s="67"/>
      <c r="FV84" s="68"/>
      <c r="FW84" s="68"/>
      <c r="FX84" s="68"/>
      <c r="FY84" s="68"/>
      <c r="FZ84" s="68"/>
      <c r="GA84" s="68"/>
      <c r="GB84" s="68"/>
      <c r="GC84" s="68"/>
      <c r="GD84" s="68"/>
      <c r="GE84" s="68"/>
      <c r="GF84" s="68"/>
      <c r="GG84" s="68"/>
      <c r="GH84" s="68"/>
      <c r="GI84" s="69"/>
      <c r="GJ84" s="67"/>
      <c r="GK84" s="184"/>
    </row>
    <row r="85" spans="1:193" s="71" customFormat="1" ht="12" hidden="1" customHeight="1" outlineLevel="1">
      <c r="A85" s="331">
        <v>80</v>
      </c>
      <c r="B85" s="454" t="s">
        <v>494</v>
      </c>
      <c r="C85" s="455" t="str">
        <f t="shared" si="451"/>
        <v>8DCADH01260SE</v>
      </c>
      <c r="D85" s="456" t="s">
        <v>495</v>
      </c>
      <c r="E85" s="456" t="s">
        <v>696</v>
      </c>
      <c r="F85" s="178" t="s">
        <v>295</v>
      </c>
      <c r="G85" s="179" t="s">
        <v>66</v>
      </c>
      <c r="H85" s="179" t="s">
        <v>22</v>
      </c>
      <c r="I85" s="467" t="s">
        <v>122</v>
      </c>
      <c r="J85" s="408"/>
      <c r="K85" s="408"/>
      <c r="L85" s="408"/>
      <c r="M85" s="408"/>
      <c r="N85" s="408"/>
      <c r="O85" s="408"/>
      <c r="P85" s="408"/>
      <c r="Q85" s="408"/>
      <c r="R85" s="408"/>
      <c r="S85" s="437">
        <v>191724</v>
      </c>
      <c r="T85" s="437">
        <v>209794</v>
      </c>
      <c r="U85" s="437">
        <v>143877</v>
      </c>
      <c r="V85" s="357">
        <f t="shared" si="452"/>
        <v>545395</v>
      </c>
      <c r="W85" s="65">
        <v>1</v>
      </c>
      <c r="X85" s="65"/>
      <c r="Y85" s="332" t="s">
        <v>437</v>
      </c>
      <c r="Z85" s="332"/>
      <c r="AA85" s="332">
        <v>6.6056999999999991E-2</v>
      </c>
      <c r="AB85" s="66">
        <v>3.6359999999999996E-2</v>
      </c>
      <c r="AC85" s="180">
        <f t="shared" si="524"/>
        <v>0.55043371633589178</v>
      </c>
      <c r="AD85" s="181">
        <f t="shared" si="516"/>
        <v>6.5396429999999992E-2</v>
      </c>
      <c r="AE85" s="181">
        <f t="shared" si="516"/>
        <v>6.5396429999999992E-2</v>
      </c>
      <c r="AF85" s="181">
        <f t="shared" si="516"/>
        <v>6.5396429999999992E-2</v>
      </c>
      <c r="AG85" s="181">
        <f t="shared" si="517"/>
        <v>6.4735859999999992E-2</v>
      </c>
      <c r="AH85" s="181">
        <f t="shared" si="517"/>
        <v>6.4735859999999992E-2</v>
      </c>
      <c r="AI85" s="181">
        <f t="shared" si="517"/>
        <v>6.4735859999999992E-2</v>
      </c>
      <c r="AJ85" s="181">
        <f t="shared" si="518"/>
        <v>6.3414719999999994E-2</v>
      </c>
      <c r="AK85" s="181">
        <f t="shared" si="518"/>
        <v>6.3414719999999994E-2</v>
      </c>
      <c r="AL85" s="181">
        <f t="shared" si="518"/>
        <v>6.3414719999999994E-2</v>
      </c>
      <c r="AM85" s="181">
        <f t="shared" si="519"/>
        <v>6.2093579999999989E-2</v>
      </c>
      <c r="AN85" s="181">
        <f t="shared" si="519"/>
        <v>6.2093579999999989E-2</v>
      </c>
      <c r="AO85" s="181">
        <f t="shared" si="519"/>
        <v>6.2093579999999989E-2</v>
      </c>
      <c r="AP85" s="182"/>
      <c r="AQ85" s="183">
        <v>0.99</v>
      </c>
      <c r="AR85" s="183">
        <v>0.98</v>
      </c>
      <c r="AS85" s="183">
        <v>0.96</v>
      </c>
      <c r="AT85" s="183">
        <v>0.94</v>
      </c>
      <c r="AU85" s="184"/>
      <c r="AV85" s="181">
        <f t="shared" si="525"/>
        <v>3.6359999999999996E-2</v>
      </c>
      <c r="AW85" s="181">
        <f t="shared" si="520"/>
        <v>3.6359999999999996E-2</v>
      </c>
      <c r="AX85" s="181">
        <f t="shared" si="520"/>
        <v>3.6359999999999996E-2</v>
      </c>
      <c r="AY85" s="181">
        <f t="shared" si="521"/>
        <v>3.5996399999999998E-2</v>
      </c>
      <c r="AZ85" s="181">
        <f t="shared" si="521"/>
        <v>3.5996399999999998E-2</v>
      </c>
      <c r="BA85" s="181">
        <f t="shared" si="521"/>
        <v>3.5996399999999998E-2</v>
      </c>
      <c r="BB85" s="181">
        <f t="shared" si="522"/>
        <v>3.5632799999999999E-2</v>
      </c>
      <c r="BC85" s="181">
        <f t="shared" si="522"/>
        <v>3.5632799999999999E-2</v>
      </c>
      <c r="BD85" s="181">
        <f t="shared" si="522"/>
        <v>3.5632799999999999E-2</v>
      </c>
      <c r="BE85" s="181">
        <f t="shared" si="523"/>
        <v>3.5269199999999994E-2</v>
      </c>
      <c r="BF85" s="181">
        <f t="shared" si="523"/>
        <v>3.5269199999999994E-2</v>
      </c>
      <c r="BG85" s="181">
        <f t="shared" si="523"/>
        <v>3.5269199999999994E-2</v>
      </c>
      <c r="BH85" s="183"/>
      <c r="BI85" s="185">
        <v>1</v>
      </c>
      <c r="BJ85" s="185">
        <v>0.99</v>
      </c>
      <c r="BK85" s="185">
        <v>0.98</v>
      </c>
      <c r="BL85" s="185">
        <v>0.97</v>
      </c>
      <c r="BM85" s="183"/>
      <c r="BN85" s="186"/>
      <c r="BO85" s="187"/>
      <c r="BP85" s="187"/>
      <c r="BQ85" s="188"/>
      <c r="BR85" s="188"/>
      <c r="BS85" s="188"/>
      <c r="BT85" s="188"/>
      <c r="BU85" s="188"/>
      <c r="BV85" s="188"/>
      <c r="BW85" s="188"/>
      <c r="BX85" s="188"/>
      <c r="BY85" s="188"/>
      <c r="BZ85" s="188"/>
      <c r="CA85" s="184"/>
      <c r="CB85" s="189">
        <f t="shared" si="453"/>
        <v>1</v>
      </c>
      <c r="CC85" s="189">
        <f t="shared" si="454"/>
        <v>1</v>
      </c>
      <c r="CD85" s="189">
        <f t="shared" si="455"/>
        <v>1</v>
      </c>
      <c r="CE85" s="189">
        <f t="shared" si="456"/>
        <v>1</v>
      </c>
      <c r="CF85" s="189">
        <f t="shared" si="457"/>
        <v>1</v>
      </c>
      <c r="CG85" s="189">
        <f t="shared" si="458"/>
        <v>1</v>
      </c>
      <c r="CH85" s="189">
        <f t="shared" si="459"/>
        <v>1</v>
      </c>
      <c r="CI85" s="189">
        <f t="shared" si="460"/>
        <v>1</v>
      </c>
      <c r="CJ85" s="189">
        <f t="shared" si="461"/>
        <v>1</v>
      </c>
      <c r="CK85" s="189">
        <f t="shared" si="462"/>
        <v>1</v>
      </c>
      <c r="CL85" s="189">
        <f t="shared" si="463"/>
        <v>1</v>
      </c>
      <c r="CM85" s="189">
        <f t="shared" si="464"/>
        <v>1</v>
      </c>
      <c r="CN85" s="184"/>
      <c r="CO85" s="189"/>
      <c r="CP85" s="189"/>
      <c r="CQ85" s="189"/>
      <c r="CR85" s="189"/>
      <c r="CS85" s="189"/>
      <c r="CT85" s="189"/>
      <c r="CU85" s="189"/>
      <c r="CV85" s="189"/>
      <c r="CW85" s="189"/>
      <c r="CX85" s="189"/>
      <c r="CY85" s="189"/>
      <c r="CZ85" s="189"/>
      <c r="DA85" s="184"/>
      <c r="DB85" s="190">
        <f t="shared" si="527"/>
        <v>0</v>
      </c>
      <c r="DC85" s="190">
        <f t="shared" si="528"/>
        <v>0</v>
      </c>
      <c r="DD85" s="190">
        <f t="shared" si="529"/>
        <v>0</v>
      </c>
      <c r="DE85" s="190">
        <f t="shared" si="530"/>
        <v>0</v>
      </c>
      <c r="DF85" s="190">
        <f t="shared" si="531"/>
        <v>0</v>
      </c>
      <c r="DG85" s="190">
        <f t="shared" si="532"/>
        <v>0</v>
      </c>
      <c r="DH85" s="190">
        <f t="shared" si="533"/>
        <v>0</v>
      </c>
      <c r="DI85" s="190">
        <f t="shared" si="534"/>
        <v>0</v>
      </c>
      <c r="DJ85" s="190">
        <f t="shared" si="535"/>
        <v>0</v>
      </c>
      <c r="DK85" s="190">
        <f t="shared" si="536"/>
        <v>1695.6031237601478</v>
      </c>
      <c r="DL85" s="190">
        <f t="shared" si="537"/>
        <v>1855.413833146275</v>
      </c>
      <c r="DM85" s="190">
        <f t="shared" si="538"/>
        <v>1272.4452370972792</v>
      </c>
      <c r="DN85" s="190">
        <f t="shared" si="558"/>
        <v>4823.4621940037023</v>
      </c>
      <c r="DO85" s="184" t="s">
        <v>580</v>
      </c>
      <c r="DP85" s="190">
        <f t="shared" si="539"/>
        <v>0</v>
      </c>
      <c r="DQ85" s="190">
        <f t="shared" si="540"/>
        <v>0</v>
      </c>
      <c r="DR85" s="190">
        <f t="shared" si="541"/>
        <v>0</v>
      </c>
      <c r="DS85" s="190">
        <f t="shared" si="542"/>
        <v>0</v>
      </c>
      <c r="DT85" s="190">
        <f t="shared" si="543"/>
        <v>0</v>
      </c>
      <c r="DU85" s="190">
        <f t="shared" si="544"/>
        <v>0</v>
      </c>
      <c r="DV85" s="190">
        <f t="shared" si="545"/>
        <v>0</v>
      </c>
      <c r="DW85" s="190">
        <f t="shared" si="546"/>
        <v>0</v>
      </c>
      <c r="DX85" s="190">
        <f t="shared" si="547"/>
        <v>0</v>
      </c>
      <c r="DY85" s="190">
        <f t="shared" si="548"/>
        <v>963.1038457199827</v>
      </c>
      <c r="DZ85" s="190">
        <f t="shared" si="549"/>
        <v>1053.876448483122</v>
      </c>
      <c r="EA85" s="190">
        <f t="shared" si="550"/>
        <v>722.74984879646763</v>
      </c>
      <c r="EB85" s="190">
        <f t="shared" si="559"/>
        <v>2739.7301429995723</v>
      </c>
      <c r="EC85" s="191">
        <f t="shared" si="560"/>
        <v>0.56800074983597337</v>
      </c>
      <c r="ED85" s="70"/>
      <c r="EE85" s="68"/>
      <c r="EF85" s="68"/>
      <c r="EG85" s="68"/>
      <c r="EH85" s="68"/>
      <c r="EI85" s="68"/>
      <c r="EJ85" s="68"/>
      <c r="EK85" s="68"/>
      <c r="EL85" s="68"/>
      <c r="EM85" s="68"/>
      <c r="EN85" s="68"/>
      <c r="EO85" s="68"/>
      <c r="EP85" s="68"/>
      <c r="EQ85" s="68"/>
      <c r="ER85" s="67"/>
      <c r="ES85" s="68"/>
      <c r="ET85" s="68"/>
      <c r="EU85" s="68"/>
      <c r="EV85" s="68"/>
      <c r="EW85" s="68"/>
      <c r="EX85" s="68"/>
      <c r="EY85" s="68"/>
      <c r="EZ85" s="68"/>
      <c r="FA85" s="68"/>
      <c r="FB85" s="68"/>
      <c r="FC85" s="68"/>
      <c r="FD85" s="68"/>
      <c r="FE85" s="68"/>
      <c r="FF85" s="69"/>
      <c r="FG85" s="70"/>
      <c r="FH85" s="68"/>
      <c r="FI85" s="68"/>
      <c r="FJ85" s="68"/>
      <c r="FK85" s="68"/>
      <c r="FL85" s="68"/>
      <c r="FM85" s="68"/>
      <c r="FN85" s="68"/>
      <c r="FO85" s="68"/>
      <c r="FP85" s="68"/>
      <c r="FQ85" s="68"/>
      <c r="FR85" s="68"/>
      <c r="FS85" s="68"/>
      <c r="FT85" s="68"/>
      <c r="FU85" s="67"/>
      <c r="FV85" s="68"/>
      <c r="FW85" s="68"/>
      <c r="FX85" s="68"/>
      <c r="FY85" s="68"/>
      <c r="FZ85" s="68"/>
      <c r="GA85" s="68"/>
      <c r="GB85" s="68"/>
      <c r="GC85" s="68"/>
      <c r="GD85" s="68"/>
      <c r="GE85" s="68"/>
      <c r="GF85" s="68"/>
      <c r="GG85" s="68"/>
      <c r="GH85" s="68"/>
      <c r="GI85" s="69"/>
      <c r="GJ85" s="67"/>
      <c r="GK85" s="184"/>
    </row>
    <row r="86" spans="1:193" s="71" customFormat="1" ht="12" hidden="1" customHeight="1" outlineLevel="1">
      <c r="A86" s="331">
        <v>81</v>
      </c>
      <c r="B86" s="454" t="s">
        <v>496</v>
      </c>
      <c r="C86" s="455" t="str">
        <f t="shared" si="451"/>
        <v>8DCADH01239SE</v>
      </c>
      <c r="D86" s="456" t="s">
        <v>497</v>
      </c>
      <c r="E86" s="456" t="s">
        <v>696</v>
      </c>
      <c r="F86" s="178" t="s">
        <v>295</v>
      </c>
      <c r="G86" s="179" t="s">
        <v>66</v>
      </c>
      <c r="H86" s="179" t="s">
        <v>22</v>
      </c>
      <c r="I86" s="467" t="s">
        <v>122</v>
      </c>
      <c r="J86" s="408"/>
      <c r="K86" s="408"/>
      <c r="L86" s="408"/>
      <c r="M86" s="408"/>
      <c r="N86" s="408"/>
      <c r="O86" s="408"/>
      <c r="P86" s="408"/>
      <c r="Q86" s="408"/>
      <c r="R86" s="408"/>
      <c r="S86" s="437">
        <v>191724</v>
      </c>
      <c r="T86" s="437">
        <v>209794</v>
      </c>
      <c r="U86" s="437">
        <v>143877</v>
      </c>
      <c r="V86" s="357">
        <f t="shared" si="452"/>
        <v>545395</v>
      </c>
      <c r="W86" s="65">
        <v>1</v>
      </c>
      <c r="X86" s="65"/>
      <c r="Y86" s="332" t="s">
        <v>437</v>
      </c>
      <c r="Z86" s="332"/>
      <c r="AA86" s="332">
        <v>6.3922999999999994E-2</v>
      </c>
      <c r="AB86" s="66">
        <v>3.6659999999999998E-2</v>
      </c>
      <c r="AC86" s="180">
        <f t="shared" si="524"/>
        <v>0.5735024951895249</v>
      </c>
      <c r="AD86" s="181">
        <f t="shared" ref="AD86:AF105" si="561">$AA86*$AQ86</f>
        <v>6.3283769999999989E-2</v>
      </c>
      <c r="AE86" s="181">
        <f t="shared" si="561"/>
        <v>6.3283769999999989E-2</v>
      </c>
      <c r="AF86" s="181">
        <f t="shared" si="561"/>
        <v>6.3283769999999989E-2</v>
      </c>
      <c r="AG86" s="181">
        <f t="shared" ref="AG86:AI105" si="562">$AA86*$AR86</f>
        <v>6.2644539999999999E-2</v>
      </c>
      <c r="AH86" s="181">
        <f t="shared" si="562"/>
        <v>6.2644539999999999E-2</v>
      </c>
      <c r="AI86" s="181">
        <f t="shared" si="562"/>
        <v>6.2644539999999999E-2</v>
      </c>
      <c r="AJ86" s="181">
        <f t="shared" ref="AJ86:AL105" si="563">$AA86*$AS86</f>
        <v>6.136607999999999E-2</v>
      </c>
      <c r="AK86" s="181">
        <f t="shared" si="563"/>
        <v>6.136607999999999E-2</v>
      </c>
      <c r="AL86" s="181">
        <f t="shared" si="563"/>
        <v>6.136607999999999E-2</v>
      </c>
      <c r="AM86" s="181">
        <f t="shared" ref="AM86:AO105" si="564">$AA86*$AT86</f>
        <v>6.0087619999999987E-2</v>
      </c>
      <c r="AN86" s="181">
        <f t="shared" si="564"/>
        <v>6.0087619999999987E-2</v>
      </c>
      <c r="AO86" s="181">
        <f t="shared" si="564"/>
        <v>6.0087619999999987E-2</v>
      </c>
      <c r="AP86" s="182"/>
      <c r="AQ86" s="183">
        <v>0.99</v>
      </c>
      <c r="AR86" s="183">
        <v>0.98</v>
      </c>
      <c r="AS86" s="183">
        <v>0.96</v>
      </c>
      <c r="AT86" s="183">
        <v>0.94</v>
      </c>
      <c r="AU86" s="184"/>
      <c r="AV86" s="181">
        <f t="shared" si="525"/>
        <v>3.6659999999999998E-2</v>
      </c>
      <c r="AW86" s="181">
        <f t="shared" ref="AW86:AX105" si="565">$AB86*$BI86</f>
        <v>3.6659999999999998E-2</v>
      </c>
      <c r="AX86" s="181">
        <f t="shared" si="565"/>
        <v>3.6659999999999998E-2</v>
      </c>
      <c r="AY86" s="181">
        <f t="shared" ref="AY86:BA105" si="566">$AB86*$BJ86</f>
        <v>3.6293399999999996E-2</v>
      </c>
      <c r="AZ86" s="181">
        <f t="shared" si="566"/>
        <v>3.6293399999999996E-2</v>
      </c>
      <c r="BA86" s="181">
        <f t="shared" si="566"/>
        <v>3.6293399999999996E-2</v>
      </c>
      <c r="BB86" s="181">
        <f t="shared" ref="BB86:BD105" si="567">$AB86*$BK86</f>
        <v>3.5926799999999995E-2</v>
      </c>
      <c r="BC86" s="181">
        <f t="shared" si="567"/>
        <v>3.5926799999999995E-2</v>
      </c>
      <c r="BD86" s="181">
        <f t="shared" si="567"/>
        <v>3.5926799999999995E-2</v>
      </c>
      <c r="BE86" s="181">
        <f t="shared" ref="BE86:BG105" si="568">$AB86*$BL86</f>
        <v>3.55602E-2</v>
      </c>
      <c r="BF86" s="181">
        <f t="shared" si="568"/>
        <v>3.55602E-2</v>
      </c>
      <c r="BG86" s="181">
        <f t="shared" si="568"/>
        <v>3.55602E-2</v>
      </c>
      <c r="BH86" s="183"/>
      <c r="BI86" s="185">
        <v>1</v>
      </c>
      <c r="BJ86" s="185">
        <v>0.99</v>
      </c>
      <c r="BK86" s="185">
        <v>0.98</v>
      </c>
      <c r="BL86" s="185">
        <v>0.97</v>
      </c>
      <c r="BM86" s="183"/>
      <c r="BN86" s="186"/>
      <c r="BO86" s="187"/>
      <c r="BP86" s="187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4"/>
      <c r="CB86" s="189">
        <f t="shared" si="453"/>
        <v>1</v>
      </c>
      <c r="CC86" s="189">
        <f t="shared" si="454"/>
        <v>1</v>
      </c>
      <c r="CD86" s="189">
        <f t="shared" si="455"/>
        <v>1</v>
      </c>
      <c r="CE86" s="189">
        <f t="shared" si="456"/>
        <v>1</v>
      </c>
      <c r="CF86" s="189">
        <f t="shared" si="457"/>
        <v>1</v>
      </c>
      <c r="CG86" s="189">
        <f t="shared" si="458"/>
        <v>1</v>
      </c>
      <c r="CH86" s="189">
        <f t="shared" si="459"/>
        <v>1</v>
      </c>
      <c r="CI86" s="189">
        <f t="shared" si="460"/>
        <v>1</v>
      </c>
      <c r="CJ86" s="189">
        <f t="shared" si="461"/>
        <v>1</v>
      </c>
      <c r="CK86" s="189">
        <f t="shared" si="462"/>
        <v>1</v>
      </c>
      <c r="CL86" s="189">
        <f t="shared" si="463"/>
        <v>1</v>
      </c>
      <c r="CM86" s="189">
        <f t="shared" si="464"/>
        <v>1</v>
      </c>
      <c r="CN86" s="184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4"/>
      <c r="DB86" s="190">
        <f t="shared" si="527"/>
        <v>0</v>
      </c>
      <c r="DC86" s="190">
        <f t="shared" si="528"/>
        <v>0</v>
      </c>
      <c r="DD86" s="190">
        <f t="shared" si="529"/>
        <v>0</v>
      </c>
      <c r="DE86" s="190">
        <f t="shared" si="530"/>
        <v>0</v>
      </c>
      <c r="DF86" s="190">
        <f t="shared" si="531"/>
        <v>0</v>
      </c>
      <c r="DG86" s="190">
        <f t="shared" si="532"/>
        <v>0</v>
      </c>
      <c r="DH86" s="190">
        <f t="shared" si="533"/>
        <v>0</v>
      </c>
      <c r="DI86" s="190">
        <f t="shared" si="534"/>
        <v>0</v>
      </c>
      <c r="DJ86" s="190">
        <f t="shared" si="535"/>
        <v>0</v>
      </c>
      <c r="DK86" s="190">
        <f t="shared" si="536"/>
        <v>1640.8259303347099</v>
      </c>
      <c r="DL86" s="190">
        <f t="shared" si="537"/>
        <v>1795.4738855262781</v>
      </c>
      <c r="DM86" s="190">
        <f t="shared" si="538"/>
        <v>1231.3383425067652</v>
      </c>
      <c r="DN86" s="190">
        <f t="shared" si="558"/>
        <v>4667.638158367753</v>
      </c>
      <c r="DO86" s="184" t="s">
        <v>580</v>
      </c>
      <c r="DP86" s="190">
        <f t="shared" si="539"/>
        <v>0</v>
      </c>
      <c r="DQ86" s="190">
        <f t="shared" si="540"/>
        <v>0</v>
      </c>
      <c r="DR86" s="190">
        <f t="shared" si="541"/>
        <v>0</v>
      </c>
      <c r="DS86" s="190">
        <f t="shared" si="542"/>
        <v>0</v>
      </c>
      <c r="DT86" s="190">
        <f t="shared" si="543"/>
        <v>0</v>
      </c>
      <c r="DU86" s="190">
        <f t="shared" si="544"/>
        <v>0</v>
      </c>
      <c r="DV86" s="190">
        <f t="shared" si="545"/>
        <v>0</v>
      </c>
      <c r="DW86" s="190">
        <f t="shared" si="546"/>
        <v>0</v>
      </c>
      <c r="DX86" s="190">
        <f t="shared" si="547"/>
        <v>0</v>
      </c>
      <c r="DY86" s="190">
        <f t="shared" si="548"/>
        <v>971.05024708730946</v>
      </c>
      <c r="DZ86" s="190">
        <f t="shared" si="549"/>
        <v>1062.5717987181313</v>
      </c>
      <c r="EA86" s="190">
        <f t="shared" si="550"/>
        <v>728.71313137729669</v>
      </c>
      <c r="EB86" s="190">
        <f t="shared" si="559"/>
        <v>2762.3351771827374</v>
      </c>
      <c r="EC86" s="191">
        <f t="shared" si="560"/>
        <v>0.59180576631259496</v>
      </c>
      <c r="ED86" s="70"/>
      <c r="EE86" s="68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7"/>
      <c r="ES86" s="68"/>
      <c r="ET86" s="68"/>
      <c r="EU86" s="68"/>
      <c r="EV86" s="68"/>
      <c r="EW86" s="68"/>
      <c r="EX86" s="68"/>
      <c r="EY86" s="68"/>
      <c r="EZ86" s="68"/>
      <c r="FA86" s="68"/>
      <c r="FB86" s="68"/>
      <c r="FC86" s="68"/>
      <c r="FD86" s="68"/>
      <c r="FE86" s="68"/>
      <c r="FF86" s="69"/>
      <c r="FG86" s="70"/>
      <c r="FH86" s="68"/>
      <c r="FI86" s="68"/>
      <c r="FJ86" s="68"/>
      <c r="FK86" s="68"/>
      <c r="FL86" s="68"/>
      <c r="FM86" s="68"/>
      <c r="FN86" s="68"/>
      <c r="FO86" s="68"/>
      <c r="FP86" s="68"/>
      <c r="FQ86" s="68"/>
      <c r="FR86" s="68"/>
      <c r="FS86" s="68"/>
      <c r="FT86" s="68"/>
      <c r="FU86" s="67"/>
      <c r="FV86" s="68"/>
      <c r="FW86" s="68"/>
      <c r="FX86" s="68"/>
      <c r="FY86" s="68"/>
      <c r="FZ86" s="68"/>
      <c r="GA86" s="68"/>
      <c r="GB86" s="68"/>
      <c r="GC86" s="68"/>
      <c r="GD86" s="68"/>
      <c r="GE86" s="68"/>
      <c r="GF86" s="68"/>
      <c r="GG86" s="68"/>
      <c r="GH86" s="68"/>
      <c r="GI86" s="69"/>
      <c r="GJ86" s="67"/>
      <c r="GK86" s="184"/>
    </row>
    <row r="87" spans="1:193" s="71" customFormat="1" ht="12" hidden="1" customHeight="1" outlineLevel="1">
      <c r="A87" s="331">
        <v>82</v>
      </c>
      <c r="B87" s="454" t="s">
        <v>498</v>
      </c>
      <c r="C87" s="455" t="str">
        <f t="shared" si="451"/>
        <v>8DCADH01315SE</v>
      </c>
      <c r="D87" s="456" t="s">
        <v>499</v>
      </c>
      <c r="E87" s="456" t="s">
        <v>696</v>
      </c>
      <c r="F87" s="178" t="s">
        <v>295</v>
      </c>
      <c r="G87" s="179" t="s">
        <v>66</v>
      </c>
      <c r="H87" s="179" t="s">
        <v>22</v>
      </c>
      <c r="I87" s="467" t="s">
        <v>122</v>
      </c>
      <c r="J87" s="408"/>
      <c r="K87" s="408"/>
      <c r="L87" s="408"/>
      <c r="M87" s="408"/>
      <c r="N87" s="408"/>
      <c r="O87" s="408"/>
      <c r="P87" s="408"/>
      <c r="Q87" s="408"/>
      <c r="R87" s="408"/>
      <c r="S87" s="437">
        <v>191724</v>
      </c>
      <c r="T87" s="437">
        <v>209794</v>
      </c>
      <c r="U87" s="437">
        <v>143877</v>
      </c>
      <c r="V87" s="357">
        <f t="shared" si="452"/>
        <v>545395</v>
      </c>
      <c r="W87" s="65">
        <v>1</v>
      </c>
      <c r="X87" s="65"/>
      <c r="Y87" s="332" t="s">
        <v>437</v>
      </c>
      <c r="Z87" s="332"/>
      <c r="AA87" s="332">
        <v>3.9199999999999999E-2</v>
      </c>
      <c r="AB87" s="66">
        <v>2.370765E-2</v>
      </c>
      <c r="AC87" s="180">
        <f t="shared" si="524"/>
        <v>0.60478698979591838</v>
      </c>
      <c r="AD87" s="181">
        <f t="shared" si="561"/>
        <v>3.8807999999999995E-2</v>
      </c>
      <c r="AE87" s="181">
        <f t="shared" si="561"/>
        <v>3.8807999999999995E-2</v>
      </c>
      <c r="AF87" s="181">
        <f t="shared" si="561"/>
        <v>3.8807999999999995E-2</v>
      </c>
      <c r="AG87" s="181">
        <f t="shared" si="562"/>
        <v>3.8415999999999999E-2</v>
      </c>
      <c r="AH87" s="181">
        <f t="shared" si="562"/>
        <v>3.8415999999999999E-2</v>
      </c>
      <c r="AI87" s="181">
        <f t="shared" si="562"/>
        <v>3.8415999999999999E-2</v>
      </c>
      <c r="AJ87" s="181">
        <f t="shared" si="563"/>
        <v>3.7631999999999999E-2</v>
      </c>
      <c r="AK87" s="181">
        <f t="shared" si="563"/>
        <v>3.7631999999999999E-2</v>
      </c>
      <c r="AL87" s="181">
        <f t="shared" si="563"/>
        <v>3.7631999999999999E-2</v>
      </c>
      <c r="AM87" s="181">
        <f t="shared" si="564"/>
        <v>3.6847999999999999E-2</v>
      </c>
      <c r="AN87" s="181">
        <f t="shared" si="564"/>
        <v>3.6847999999999999E-2</v>
      </c>
      <c r="AO87" s="181">
        <f t="shared" si="564"/>
        <v>3.6847999999999999E-2</v>
      </c>
      <c r="AP87" s="182"/>
      <c r="AQ87" s="183">
        <v>0.99</v>
      </c>
      <c r="AR87" s="183">
        <v>0.98</v>
      </c>
      <c r="AS87" s="183">
        <v>0.96</v>
      </c>
      <c r="AT87" s="183">
        <v>0.94</v>
      </c>
      <c r="AU87" s="184"/>
      <c r="AV87" s="181">
        <f t="shared" si="525"/>
        <v>2.370765E-2</v>
      </c>
      <c r="AW87" s="181">
        <f t="shared" si="565"/>
        <v>2.370765E-2</v>
      </c>
      <c r="AX87" s="181">
        <f t="shared" si="565"/>
        <v>2.370765E-2</v>
      </c>
      <c r="AY87" s="181">
        <f t="shared" si="566"/>
        <v>2.3470573500000001E-2</v>
      </c>
      <c r="AZ87" s="181">
        <f t="shared" si="566"/>
        <v>2.3470573500000001E-2</v>
      </c>
      <c r="BA87" s="181">
        <f t="shared" si="566"/>
        <v>2.3470573500000001E-2</v>
      </c>
      <c r="BB87" s="181">
        <f t="shared" si="567"/>
        <v>2.3233496999999999E-2</v>
      </c>
      <c r="BC87" s="181">
        <f t="shared" si="567"/>
        <v>2.3233496999999999E-2</v>
      </c>
      <c r="BD87" s="181">
        <f t="shared" si="567"/>
        <v>2.3233496999999999E-2</v>
      </c>
      <c r="BE87" s="181">
        <f t="shared" si="568"/>
        <v>2.29964205E-2</v>
      </c>
      <c r="BF87" s="181">
        <f t="shared" si="568"/>
        <v>2.29964205E-2</v>
      </c>
      <c r="BG87" s="181">
        <f t="shared" si="568"/>
        <v>2.29964205E-2</v>
      </c>
      <c r="BH87" s="183"/>
      <c r="BI87" s="185">
        <v>1</v>
      </c>
      <c r="BJ87" s="185">
        <v>0.99</v>
      </c>
      <c r="BK87" s="185">
        <v>0.98</v>
      </c>
      <c r="BL87" s="185">
        <v>0.97</v>
      </c>
      <c r="BM87" s="183"/>
      <c r="BN87" s="186"/>
      <c r="BO87" s="187"/>
      <c r="BP87" s="187"/>
      <c r="BQ87" s="188"/>
      <c r="BR87" s="188"/>
      <c r="BS87" s="188"/>
      <c r="BT87" s="188"/>
      <c r="BU87" s="188"/>
      <c r="BV87" s="188"/>
      <c r="BW87" s="188"/>
      <c r="BX87" s="188"/>
      <c r="BY87" s="188"/>
      <c r="BZ87" s="188"/>
      <c r="CA87" s="184"/>
      <c r="CB87" s="189">
        <f t="shared" si="453"/>
        <v>1</v>
      </c>
      <c r="CC87" s="189">
        <f t="shared" si="454"/>
        <v>1</v>
      </c>
      <c r="CD87" s="189">
        <f t="shared" si="455"/>
        <v>1</v>
      </c>
      <c r="CE87" s="189">
        <f t="shared" si="456"/>
        <v>1</v>
      </c>
      <c r="CF87" s="189">
        <f t="shared" si="457"/>
        <v>1</v>
      </c>
      <c r="CG87" s="189">
        <f t="shared" si="458"/>
        <v>1</v>
      </c>
      <c r="CH87" s="189">
        <f t="shared" si="459"/>
        <v>1</v>
      </c>
      <c r="CI87" s="189">
        <f t="shared" si="460"/>
        <v>1</v>
      </c>
      <c r="CJ87" s="189">
        <f t="shared" si="461"/>
        <v>1</v>
      </c>
      <c r="CK87" s="189">
        <f t="shared" si="462"/>
        <v>1</v>
      </c>
      <c r="CL87" s="189">
        <f t="shared" si="463"/>
        <v>1</v>
      </c>
      <c r="CM87" s="189">
        <f t="shared" si="464"/>
        <v>1</v>
      </c>
      <c r="CN87" s="184"/>
      <c r="CO87" s="189"/>
      <c r="CP87" s="189"/>
      <c r="CQ87" s="189"/>
      <c r="CR87" s="189"/>
      <c r="CS87" s="189"/>
      <c r="CT87" s="189"/>
      <c r="CU87" s="189"/>
      <c r="CV87" s="189"/>
      <c r="CW87" s="189"/>
      <c r="CX87" s="189"/>
      <c r="CY87" s="189"/>
      <c r="CZ87" s="189"/>
      <c r="DA87" s="184"/>
      <c r="DB87" s="190">
        <f t="shared" si="527"/>
        <v>0</v>
      </c>
      <c r="DC87" s="190">
        <f t="shared" si="528"/>
        <v>0</v>
      </c>
      <c r="DD87" s="190">
        <f t="shared" si="529"/>
        <v>0</v>
      </c>
      <c r="DE87" s="190">
        <f t="shared" si="530"/>
        <v>0</v>
      </c>
      <c r="DF87" s="190">
        <f t="shared" si="531"/>
        <v>0</v>
      </c>
      <c r="DG87" s="190">
        <f t="shared" si="532"/>
        <v>0</v>
      </c>
      <c r="DH87" s="190">
        <f t="shared" si="533"/>
        <v>0</v>
      </c>
      <c r="DI87" s="190">
        <f t="shared" si="534"/>
        <v>0</v>
      </c>
      <c r="DJ87" s="190">
        <f t="shared" si="535"/>
        <v>0</v>
      </c>
      <c r="DK87" s="190">
        <f t="shared" si="536"/>
        <v>1006.2164865403788</v>
      </c>
      <c r="DL87" s="190">
        <f t="shared" si="537"/>
        <v>1101.0524586241277</v>
      </c>
      <c r="DM87" s="190">
        <f t="shared" si="538"/>
        <v>755.10321834496506</v>
      </c>
      <c r="DN87" s="190">
        <f t="shared" si="558"/>
        <v>2862.3721635094716</v>
      </c>
      <c r="DO87" s="184" t="s">
        <v>580</v>
      </c>
      <c r="DP87" s="190">
        <f t="shared" si="539"/>
        <v>0</v>
      </c>
      <c r="DQ87" s="190">
        <f t="shared" si="540"/>
        <v>0</v>
      </c>
      <c r="DR87" s="190">
        <f t="shared" si="541"/>
        <v>0</v>
      </c>
      <c r="DS87" s="190">
        <f t="shared" si="542"/>
        <v>0</v>
      </c>
      <c r="DT87" s="190">
        <f t="shared" si="543"/>
        <v>0</v>
      </c>
      <c r="DU87" s="190">
        <f t="shared" si="544"/>
        <v>0</v>
      </c>
      <c r="DV87" s="190">
        <f t="shared" si="545"/>
        <v>0</v>
      </c>
      <c r="DW87" s="190">
        <f t="shared" si="546"/>
        <v>0</v>
      </c>
      <c r="DX87" s="190">
        <f t="shared" si="547"/>
        <v>0</v>
      </c>
      <c r="DY87" s="190">
        <f t="shared" si="548"/>
        <v>627.96834125366763</v>
      </c>
      <c r="DZ87" s="190">
        <f t="shared" si="549"/>
        <v>687.15439999672412</v>
      </c>
      <c r="EA87" s="190">
        <f t="shared" si="550"/>
        <v>471.25138759129754</v>
      </c>
      <c r="EB87" s="190">
        <f t="shared" si="559"/>
        <v>1786.3741288416893</v>
      </c>
      <c r="EC87" s="191">
        <f t="shared" si="560"/>
        <v>0.6240887022362136</v>
      </c>
      <c r="ED87" s="70"/>
      <c r="EE87" s="68"/>
      <c r="EF87" s="68"/>
      <c r="EG87" s="68"/>
      <c r="EH87" s="68"/>
      <c r="EI87" s="68"/>
      <c r="EJ87" s="68"/>
      <c r="EK87" s="68"/>
      <c r="EL87" s="68"/>
      <c r="EM87" s="68"/>
      <c r="EN87" s="68"/>
      <c r="EO87" s="68"/>
      <c r="EP87" s="68"/>
      <c r="EQ87" s="68"/>
      <c r="ER87" s="67"/>
      <c r="ES87" s="68"/>
      <c r="ET87" s="68"/>
      <c r="EU87" s="68"/>
      <c r="EV87" s="68"/>
      <c r="EW87" s="68"/>
      <c r="EX87" s="68"/>
      <c r="EY87" s="68"/>
      <c r="EZ87" s="68"/>
      <c r="FA87" s="68"/>
      <c r="FB87" s="68"/>
      <c r="FC87" s="68"/>
      <c r="FD87" s="68"/>
      <c r="FE87" s="68"/>
      <c r="FF87" s="69"/>
      <c r="FG87" s="70"/>
      <c r="FH87" s="68"/>
      <c r="FI87" s="68"/>
      <c r="FJ87" s="68"/>
      <c r="FK87" s="68"/>
      <c r="FL87" s="68"/>
      <c r="FM87" s="68"/>
      <c r="FN87" s="68"/>
      <c r="FO87" s="68"/>
      <c r="FP87" s="68"/>
      <c r="FQ87" s="68"/>
      <c r="FR87" s="68"/>
      <c r="FS87" s="68"/>
      <c r="FT87" s="68"/>
      <c r="FU87" s="67"/>
      <c r="FV87" s="68"/>
      <c r="FW87" s="68"/>
      <c r="FX87" s="68"/>
      <c r="FY87" s="68"/>
      <c r="FZ87" s="68"/>
      <c r="GA87" s="68"/>
      <c r="GB87" s="68"/>
      <c r="GC87" s="68"/>
      <c r="GD87" s="68"/>
      <c r="GE87" s="68"/>
      <c r="GF87" s="68"/>
      <c r="GG87" s="68"/>
      <c r="GH87" s="68"/>
      <c r="GI87" s="69"/>
      <c r="GJ87" s="67"/>
      <c r="GK87" s="184"/>
    </row>
    <row r="88" spans="1:193" s="71" customFormat="1" ht="12" hidden="1" customHeight="1" outlineLevel="1">
      <c r="A88" s="331">
        <v>83</v>
      </c>
      <c r="B88" s="454" t="s">
        <v>287</v>
      </c>
      <c r="C88" s="455" t="str">
        <f t="shared" si="451"/>
        <v>8DCPFM01507SE</v>
      </c>
      <c r="D88" s="456" t="s">
        <v>296</v>
      </c>
      <c r="E88" s="456" t="s">
        <v>696</v>
      </c>
      <c r="F88" s="178" t="s">
        <v>295</v>
      </c>
      <c r="G88" s="179" t="s">
        <v>66</v>
      </c>
      <c r="H88" s="179" t="s">
        <v>22</v>
      </c>
      <c r="I88" s="467" t="s">
        <v>122</v>
      </c>
      <c r="J88" s="408"/>
      <c r="K88" s="408"/>
      <c r="L88" s="408"/>
      <c r="M88" s="408"/>
      <c r="N88" s="408"/>
      <c r="O88" s="408"/>
      <c r="P88" s="408"/>
      <c r="Q88" s="408"/>
      <c r="R88" s="408"/>
      <c r="S88" s="437">
        <v>191724</v>
      </c>
      <c r="T88" s="437">
        <v>209794</v>
      </c>
      <c r="U88" s="437">
        <v>143877</v>
      </c>
      <c r="V88" s="357">
        <f t="shared" si="452"/>
        <v>545395</v>
      </c>
      <c r="W88" s="65">
        <v>1</v>
      </c>
      <c r="X88" s="65"/>
      <c r="Y88" s="332" t="s">
        <v>437</v>
      </c>
      <c r="Z88" s="332"/>
      <c r="AA88" s="332">
        <v>0.29402729999999999</v>
      </c>
      <c r="AB88" s="66">
        <v>0.28000032308</v>
      </c>
      <c r="AC88" s="180">
        <f t="shared" si="524"/>
        <v>0.95229362402742879</v>
      </c>
      <c r="AD88" s="181">
        <f t="shared" si="561"/>
        <v>0.291087027</v>
      </c>
      <c r="AE88" s="181">
        <f t="shared" si="561"/>
        <v>0.291087027</v>
      </c>
      <c r="AF88" s="181">
        <f t="shared" si="561"/>
        <v>0.291087027</v>
      </c>
      <c r="AG88" s="181">
        <f t="shared" si="562"/>
        <v>0.288146754</v>
      </c>
      <c r="AH88" s="181">
        <f t="shared" si="562"/>
        <v>0.288146754</v>
      </c>
      <c r="AI88" s="181">
        <f t="shared" si="562"/>
        <v>0.288146754</v>
      </c>
      <c r="AJ88" s="181">
        <f t="shared" si="563"/>
        <v>0.28226620799999996</v>
      </c>
      <c r="AK88" s="181">
        <f t="shared" si="563"/>
        <v>0.28226620799999996</v>
      </c>
      <c r="AL88" s="181">
        <f t="shared" si="563"/>
        <v>0.28226620799999996</v>
      </c>
      <c r="AM88" s="181">
        <f t="shared" si="564"/>
        <v>0.27638566199999998</v>
      </c>
      <c r="AN88" s="181">
        <f t="shared" si="564"/>
        <v>0.27638566199999998</v>
      </c>
      <c r="AO88" s="181">
        <f t="shared" si="564"/>
        <v>0.27638566199999998</v>
      </c>
      <c r="AP88" s="182"/>
      <c r="AQ88" s="183">
        <v>0.99</v>
      </c>
      <c r="AR88" s="183">
        <v>0.98</v>
      </c>
      <c r="AS88" s="183">
        <v>0.96</v>
      </c>
      <c r="AT88" s="183">
        <v>0.94</v>
      </c>
      <c r="AU88" s="184"/>
      <c r="AV88" s="181">
        <f t="shared" si="525"/>
        <v>0.28000032308</v>
      </c>
      <c r="AW88" s="181">
        <f t="shared" si="565"/>
        <v>0.28000032308</v>
      </c>
      <c r="AX88" s="181">
        <f t="shared" si="565"/>
        <v>0.28000032308</v>
      </c>
      <c r="AY88" s="181">
        <f t="shared" si="566"/>
        <v>0.27720031984920002</v>
      </c>
      <c r="AZ88" s="181">
        <f t="shared" si="566"/>
        <v>0.27720031984920002</v>
      </c>
      <c r="BA88" s="181">
        <f t="shared" si="566"/>
        <v>0.27720031984920002</v>
      </c>
      <c r="BB88" s="181">
        <f t="shared" si="567"/>
        <v>0.27440031661839998</v>
      </c>
      <c r="BC88" s="181">
        <f t="shared" si="567"/>
        <v>0.27440031661839998</v>
      </c>
      <c r="BD88" s="181">
        <f t="shared" si="567"/>
        <v>0.27440031661839998</v>
      </c>
      <c r="BE88" s="181">
        <f t="shared" si="568"/>
        <v>0.27160031338759999</v>
      </c>
      <c r="BF88" s="181">
        <f t="shared" si="568"/>
        <v>0.27160031338759999</v>
      </c>
      <c r="BG88" s="181">
        <f t="shared" si="568"/>
        <v>0.27160031338759999</v>
      </c>
      <c r="BH88" s="183"/>
      <c r="BI88" s="185">
        <v>1</v>
      </c>
      <c r="BJ88" s="185">
        <v>0.99</v>
      </c>
      <c r="BK88" s="185">
        <v>0.98</v>
      </c>
      <c r="BL88" s="185">
        <v>0.97</v>
      </c>
      <c r="BM88" s="183"/>
      <c r="BN88" s="186"/>
      <c r="BO88" s="187"/>
      <c r="BP88" s="187"/>
      <c r="BQ88" s="188"/>
      <c r="BR88" s="188"/>
      <c r="BS88" s="188"/>
      <c r="BT88" s="188"/>
      <c r="BU88" s="188"/>
      <c r="BV88" s="188"/>
      <c r="BW88" s="188"/>
      <c r="BX88" s="188"/>
      <c r="BY88" s="188"/>
      <c r="BZ88" s="188"/>
      <c r="CA88" s="184"/>
      <c r="CB88" s="189">
        <f t="shared" si="453"/>
        <v>1</v>
      </c>
      <c r="CC88" s="189">
        <f t="shared" si="454"/>
        <v>1</v>
      </c>
      <c r="CD88" s="189">
        <f t="shared" si="455"/>
        <v>1</v>
      </c>
      <c r="CE88" s="189">
        <f t="shared" si="456"/>
        <v>1</v>
      </c>
      <c r="CF88" s="189">
        <f t="shared" si="457"/>
        <v>1</v>
      </c>
      <c r="CG88" s="189">
        <f t="shared" si="458"/>
        <v>1</v>
      </c>
      <c r="CH88" s="189">
        <f t="shared" si="459"/>
        <v>1</v>
      </c>
      <c r="CI88" s="189">
        <f t="shared" si="460"/>
        <v>1</v>
      </c>
      <c r="CJ88" s="189">
        <f t="shared" si="461"/>
        <v>1</v>
      </c>
      <c r="CK88" s="189">
        <f t="shared" si="462"/>
        <v>1</v>
      </c>
      <c r="CL88" s="189">
        <f t="shared" si="463"/>
        <v>1</v>
      </c>
      <c r="CM88" s="189">
        <f t="shared" si="464"/>
        <v>1</v>
      </c>
      <c r="CN88" s="184"/>
      <c r="CO88" s="189"/>
      <c r="CP88" s="189"/>
      <c r="CQ88" s="189"/>
      <c r="CR88" s="189"/>
      <c r="CS88" s="189"/>
      <c r="CT88" s="189"/>
      <c r="CU88" s="189"/>
      <c r="CV88" s="189"/>
      <c r="CW88" s="189"/>
      <c r="CX88" s="189"/>
      <c r="CY88" s="189"/>
      <c r="CZ88" s="189"/>
      <c r="DA88" s="184"/>
      <c r="DB88" s="190">
        <f t="shared" si="527"/>
        <v>0</v>
      </c>
      <c r="DC88" s="190">
        <f t="shared" si="528"/>
        <v>0</v>
      </c>
      <c r="DD88" s="190">
        <f t="shared" si="529"/>
        <v>0</v>
      </c>
      <c r="DE88" s="190">
        <f t="shared" si="530"/>
        <v>0</v>
      </c>
      <c r="DF88" s="190">
        <f t="shared" si="531"/>
        <v>0</v>
      </c>
      <c r="DG88" s="190">
        <f t="shared" si="532"/>
        <v>0</v>
      </c>
      <c r="DH88" s="190">
        <f t="shared" si="533"/>
        <v>0</v>
      </c>
      <c r="DI88" s="190">
        <f t="shared" si="534"/>
        <v>0</v>
      </c>
      <c r="DJ88" s="190">
        <f t="shared" si="535"/>
        <v>0</v>
      </c>
      <c r="DK88" s="190">
        <f t="shared" si="536"/>
        <v>7547.3244069631101</v>
      </c>
      <c r="DL88" s="190">
        <f t="shared" si="537"/>
        <v>8258.6602440717834</v>
      </c>
      <c r="DM88" s="190">
        <f t="shared" si="538"/>
        <v>5663.8000130428709</v>
      </c>
      <c r="DN88" s="190">
        <f t="shared" si="558"/>
        <v>21469.784664077764</v>
      </c>
      <c r="DO88" s="184" t="s">
        <v>580</v>
      </c>
      <c r="DP88" s="190">
        <f t="shared" si="539"/>
        <v>0</v>
      </c>
      <c r="DQ88" s="190">
        <f t="shared" si="540"/>
        <v>0</v>
      </c>
      <c r="DR88" s="190">
        <f t="shared" si="541"/>
        <v>0</v>
      </c>
      <c r="DS88" s="190">
        <f t="shared" si="542"/>
        <v>0</v>
      </c>
      <c r="DT88" s="190">
        <f t="shared" si="543"/>
        <v>0</v>
      </c>
      <c r="DU88" s="190">
        <f t="shared" si="544"/>
        <v>0</v>
      </c>
      <c r="DV88" s="190">
        <f t="shared" si="545"/>
        <v>0</v>
      </c>
      <c r="DW88" s="190">
        <f t="shared" si="546"/>
        <v>0</v>
      </c>
      <c r="DX88" s="190">
        <f t="shared" si="547"/>
        <v>0</v>
      </c>
      <c r="DY88" s="190">
        <f t="shared" si="548"/>
        <v>7416.649833915998</v>
      </c>
      <c r="DZ88" s="190">
        <f t="shared" si="549"/>
        <v>8115.6695836544868</v>
      </c>
      <c r="EA88" s="190">
        <f t="shared" si="550"/>
        <v>5565.7368308314662</v>
      </c>
      <c r="EB88" s="190">
        <f t="shared" si="559"/>
        <v>21098.05624840195</v>
      </c>
      <c r="EC88" s="191">
        <f t="shared" si="560"/>
        <v>0.98268597373043187</v>
      </c>
      <c r="ED88" s="70"/>
      <c r="EE88" s="68"/>
      <c r="EF88" s="68"/>
      <c r="EG88" s="68"/>
      <c r="EH88" s="68"/>
      <c r="EI88" s="68"/>
      <c r="EJ88" s="68"/>
      <c r="EK88" s="68"/>
      <c r="EL88" s="68"/>
      <c r="EM88" s="68"/>
      <c r="EN88" s="68"/>
      <c r="EO88" s="68"/>
      <c r="EP88" s="68"/>
      <c r="EQ88" s="68"/>
      <c r="ER88" s="67"/>
      <c r="ES88" s="68"/>
      <c r="ET88" s="68"/>
      <c r="EU88" s="68"/>
      <c r="EV88" s="68"/>
      <c r="EW88" s="68"/>
      <c r="EX88" s="68"/>
      <c r="EY88" s="68"/>
      <c r="EZ88" s="68"/>
      <c r="FA88" s="68"/>
      <c r="FB88" s="68"/>
      <c r="FC88" s="68"/>
      <c r="FD88" s="68"/>
      <c r="FE88" s="68"/>
      <c r="FF88" s="69"/>
      <c r="FG88" s="70"/>
      <c r="FH88" s="6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7"/>
      <c r="FV88" s="68"/>
      <c r="FW88" s="68"/>
      <c r="FX88" s="68"/>
      <c r="FY88" s="68"/>
      <c r="FZ88" s="68"/>
      <c r="GA88" s="68"/>
      <c r="GB88" s="68"/>
      <c r="GC88" s="68"/>
      <c r="GD88" s="68"/>
      <c r="GE88" s="68"/>
      <c r="GF88" s="68"/>
      <c r="GG88" s="68"/>
      <c r="GH88" s="68"/>
      <c r="GI88" s="69"/>
      <c r="GJ88" s="67"/>
      <c r="GK88" s="184"/>
    </row>
    <row r="89" spans="1:193" s="393" customFormat="1" ht="12" hidden="1" customHeight="1" outlineLevel="1">
      <c r="A89" s="331">
        <v>84</v>
      </c>
      <c r="B89" s="454" t="s">
        <v>436</v>
      </c>
      <c r="C89" s="455" t="str">
        <f t="shared" si="451"/>
        <v>8DCPFM02031</v>
      </c>
      <c r="D89" s="456" t="s">
        <v>585</v>
      </c>
      <c r="E89" s="456" t="s">
        <v>696</v>
      </c>
      <c r="F89" s="178" t="s">
        <v>295</v>
      </c>
      <c r="G89" s="179" t="s">
        <v>66</v>
      </c>
      <c r="H89" s="179" t="s">
        <v>22</v>
      </c>
      <c r="I89" s="467" t="s">
        <v>122</v>
      </c>
      <c r="J89" s="408"/>
      <c r="K89" s="408"/>
      <c r="L89" s="408"/>
      <c r="M89" s="408"/>
      <c r="N89" s="408"/>
      <c r="O89" s="408"/>
      <c r="P89" s="408"/>
      <c r="Q89" s="408"/>
      <c r="R89" s="408"/>
      <c r="S89" s="437">
        <v>200</v>
      </c>
      <c r="T89" s="437">
        <v>200</v>
      </c>
      <c r="U89" s="437">
        <v>200</v>
      </c>
      <c r="V89" s="357">
        <f t="shared" si="452"/>
        <v>600</v>
      </c>
      <c r="W89" s="65">
        <v>1</v>
      </c>
      <c r="X89" s="65"/>
      <c r="Y89" s="332" t="s">
        <v>437</v>
      </c>
      <c r="Z89" s="332"/>
      <c r="AA89" s="332">
        <v>1.0851063829787235</v>
      </c>
      <c r="AB89" s="66">
        <v>0.65106382978723409</v>
      </c>
      <c r="AC89" s="180">
        <f t="shared" si="524"/>
        <v>0.6</v>
      </c>
      <c r="AD89" s="181">
        <f t="shared" si="561"/>
        <v>1.0742553191489363</v>
      </c>
      <c r="AE89" s="181">
        <f t="shared" si="561"/>
        <v>1.0742553191489363</v>
      </c>
      <c r="AF89" s="181">
        <f t="shared" si="561"/>
        <v>1.0742553191489363</v>
      </c>
      <c r="AG89" s="181">
        <f t="shared" si="562"/>
        <v>1.0634042553191489</v>
      </c>
      <c r="AH89" s="181">
        <f t="shared" si="562"/>
        <v>1.0634042553191489</v>
      </c>
      <c r="AI89" s="181">
        <f t="shared" si="562"/>
        <v>1.0634042553191489</v>
      </c>
      <c r="AJ89" s="181">
        <f t="shared" si="563"/>
        <v>1.0417021276595746</v>
      </c>
      <c r="AK89" s="181">
        <f t="shared" si="563"/>
        <v>1.0417021276595746</v>
      </c>
      <c r="AL89" s="181">
        <f t="shared" si="563"/>
        <v>1.0417021276595746</v>
      </c>
      <c r="AM89" s="181">
        <f t="shared" si="564"/>
        <v>1.02</v>
      </c>
      <c r="AN89" s="181">
        <f t="shared" si="564"/>
        <v>1.02</v>
      </c>
      <c r="AO89" s="181">
        <f t="shared" si="564"/>
        <v>1.02</v>
      </c>
      <c r="AP89" s="182"/>
      <c r="AQ89" s="183">
        <v>0.99</v>
      </c>
      <c r="AR89" s="183">
        <v>0.98</v>
      </c>
      <c r="AS89" s="183">
        <v>0.96</v>
      </c>
      <c r="AT89" s="183">
        <v>0.94</v>
      </c>
      <c r="AU89" s="184"/>
      <c r="AV89" s="181">
        <f t="shared" si="525"/>
        <v>0.65106382978723409</v>
      </c>
      <c r="AW89" s="181">
        <f t="shared" si="565"/>
        <v>0.65106382978723409</v>
      </c>
      <c r="AX89" s="181">
        <f t="shared" si="565"/>
        <v>0.65106382978723409</v>
      </c>
      <c r="AY89" s="181">
        <f t="shared" si="566"/>
        <v>0.64455319148936174</v>
      </c>
      <c r="AZ89" s="181">
        <f t="shared" si="566"/>
        <v>0.64455319148936174</v>
      </c>
      <c r="BA89" s="181">
        <f t="shared" si="566"/>
        <v>0.64455319148936174</v>
      </c>
      <c r="BB89" s="181">
        <f t="shared" si="567"/>
        <v>0.63804255319148939</v>
      </c>
      <c r="BC89" s="181">
        <f t="shared" si="567"/>
        <v>0.63804255319148939</v>
      </c>
      <c r="BD89" s="181">
        <f t="shared" si="567"/>
        <v>0.63804255319148939</v>
      </c>
      <c r="BE89" s="181">
        <f t="shared" si="568"/>
        <v>0.63153191489361704</v>
      </c>
      <c r="BF89" s="181">
        <f t="shared" si="568"/>
        <v>0.63153191489361704</v>
      </c>
      <c r="BG89" s="181">
        <f t="shared" si="568"/>
        <v>0.63153191489361704</v>
      </c>
      <c r="BH89" s="183"/>
      <c r="BI89" s="185">
        <v>1</v>
      </c>
      <c r="BJ89" s="185">
        <v>0.99</v>
      </c>
      <c r="BK89" s="185">
        <v>0.98</v>
      </c>
      <c r="BL89" s="185">
        <v>0.97</v>
      </c>
      <c r="BM89" s="183"/>
      <c r="BN89" s="186"/>
      <c r="BO89" s="187"/>
      <c r="BP89" s="187"/>
      <c r="BQ89" s="188"/>
      <c r="BR89" s="188"/>
      <c r="BS89" s="188"/>
      <c r="BT89" s="188"/>
      <c r="BU89" s="188"/>
      <c r="BV89" s="188"/>
      <c r="BW89" s="188"/>
      <c r="BX89" s="188"/>
      <c r="BY89" s="188"/>
      <c r="BZ89" s="188"/>
      <c r="CA89" s="184"/>
      <c r="CB89" s="189">
        <f t="shared" si="453"/>
        <v>1</v>
      </c>
      <c r="CC89" s="189">
        <f t="shared" si="454"/>
        <v>1</v>
      </c>
      <c r="CD89" s="189">
        <f t="shared" si="455"/>
        <v>1</v>
      </c>
      <c r="CE89" s="189">
        <f t="shared" si="456"/>
        <v>1</v>
      </c>
      <c r="CF89" s="189">
        <f t="shared" si="457"/>
        <v>1</v>
      </c>
      <c r="CG89" s="189">
        <f t="shared" si="458"/>
        <v>1</v>
      </c>
      <c r="CH89" s="189">
        <f t="shared" si="459"/>
        <v>1</v>
      </c>
      <c r="CI89" s="189">
        <f t="shared" si="460"/>
        <v>1</v>
      </c>
      <c r="CJ89" s="189">
        <f t="shared" si="461"/>
        <v>1</v>
      </c>
      <c r="CK89" s="189">
        <f t="shared" si="462"/>
        <v>1</v>
      </c>
      <c r="CL89" s="189">
        <f t="shared" si="463"/>
        <v>1</v>
      </c>
      <c r="CM89" s="189">
        <f t="shared" si="464"/>
        <v>1</v>
      </c>
      <c r="CN89" s="184"/>
      <c r="CO89" s="189"/>
      <c r="CP89" s="189"/>
      <c r="CQ89" s="189"/>
      <c r="CR89" s="189"/>
      <c r="CS89" s="189"/>
      <c r="CT89" s="189"/>
      <c r="CU89" s="189"/>
      <c r="CV89" s="189"/>
      <c r="CW89" s="189"/>
      <c r="CX89" s="189"/>
      <c r="CY89" s="189"/>
      <c r="CZ89" s="189"/>
      <c r="DA89" s="184"/>
      <c r="DB89" s="190">
        <f t="shared" si="527"/>
        <v>0</v>
      </c>
      <c r="DC89" s="190">
        <f t="shared" si="528"/>
        <v>0</v>
      </c>
      <c r="DD89" s="190">
        <f t="shared" si="529"/>
        <v>0</v>
      </c>
      <c r="DE89" s="190">
        <f t="shared" si="530"/>
        <v>0</v>
      </c>
      <c r="DF89" s="190">
        <f t="shared" si="531"/>
        <v>0</v>
      </c>
      <c r="DG89" s="190">
        <f t="shared" si="532"/>
        <v>0</v>
      </c>
      <c r="DH89" s="190">
        <f t="shared" si="533"/>
        <v>0</v>
      </c>
      <c r="DI89" s="190">
        <f t="shared" si="534"/>
        <v>0</v>
      </c>
      <c r="DJ89" s="190">
        <f t="shared" si="535"/>
        <v>0</v>
      </c>
      <c r="DK89" s="190">
        <f t="shared" si="536"/>
        <v>29.055690072639226</v>
      </c>
      <c r="DL89" s="190">
        <f t="shared" si="537"/>
        <v>29.055690072639226</v>
      </c>
      <c r="DM89" s="190">
        <f t="shared" si="538"/>
        <v>29.055690072639226</v>
      </c>
      <c r="DN89" s="190">
        <f t="shared" si="558"/>
        <v>87.167070217917683</v>
      </c>
      <c r="DO89" s="184" t="s">
        <v>580</v>
      </c>
      <c r="DP89" s="190">
        <f t="shared" si="539"/>
        <v>0</v>
      </c>
      <c r="DQ89" s="190">
        <f t="shared" si="540"/>
        <v>0</v>
      </c>
      <c r="DR89" s="190">
        <f t="shared" si="541"/>
        <v>0</v>
      </c>
      <c r="DS89" s="190">
        <f t="shared" si="542"/>
        <v>0</v>
      </c>
      <c r="DT89" s="190">
        <f t="shared" si="543"/>
        <v>0</v>
      </c>
      <c r="DU89" s="190">
        <f t="shared" si="544"/>
        <v>0</v>
      </c>
      <c r="DV89" s="190">
        <f t="shared" si="545"/>
        <v>0</v>
      </c>
      <c r="DW89" s="190">
        <f t="shared" si="546"/>
        <v>0</v>
      </c>
      <c r="DX89" s="190">
        <f t="shared" si="547"/>
        <v>0</v>
      </c>
      <c r="DY89" s="190">
        <f t="shared" si="548"/>
        <v>17.989799598165988</v>
      </c>
      <c r="DZ89" s="190">
        <f t="shared" si="549"/>
        <v>17.989799598165988</v>
      </c>
      <c r="EA89" s="190">
        <f t="shared" si="550"/>
        <v>17.989799598165988</v>
      </c>
      <c r="EB89" s="190">
        <f t="shared" si="559"/>
        <v>53.969398794497963</v>
      </c>
      <c r="EC89" s="191">
        <f t="shared" si="560"/>
        <v>0.61914893617021272</v>
      </c>
      <c r="ED89" s="382"/>
      <c r="EE89" s="391"/>
      <c r="EF89" s="391"/>
      <c r="EG89" s="391"/>
      <c r="EH89" s="391"/>
      <c r="EI89" s="391"/>
      <c r="EJ89" s="391"/>
      <c r="EK89" s="391"/>
      <c r="EL89" s="391"/>
      <c r="EM89" s="391"/>
      <c r="EN89" s="391"/>
      <c r="EO89" s="391"/>
      <c r="EP89" s="391"/>
      <c r="EQ89" s="391"/>
      <c r="ER89" s="390"/>
      <c r="ES89" s="391"/>
      <c r="ET89" s="391"/>
      <c r="EU89" s="391"/>
      <c r="EV89" s="391"/>
      <c r="EW89" s="391"/>
      <c r="EX89" s="391"/>
      <c r="EY89" s="391"/>
      <c r="EZ89" s="391"/>
      <c r="FA89" s="391"/>
      <c r="FB89" s="391"/>
      <c r="FC89" s="391"/>
      <c r="FD89" s="391"/>
      <c r="FE89" s="391"/>
      <c r="FF89" s="392"/>
      <c r="FG89" s="382"/>
      <c r="FH89" s="391"/>
      <c r="FI89" s="391"/>
      <c r="FJ89" s="391"/>
      <c r="FK89" s="391"/>
      <c r="FL89" s="391"/>
      <c r="FM89" s="391"/>
      <c r="FN89" s="391"/>
      <c r="FO89" s="391"/>
      <c r="FP89" s="391"/>
      <c r="FQ89" s="391"/>
      <c r="FR89" s="391"/>
      <c r="FS89" s="391"/>
      <c r="FT89" s="391"/>
      <c r="FU89" s="390"/>
      <c r="FV89" s="391"/>
      <c r="FW89" s="391"/>
      <c r="FX89" s="391"/>
      <c r="FY89" s="391"/>
      <c r="FZ89" s="391"/>
      <c r="GA89" s="391"/>
      <c r="GB89" s="391"/>
      <c r="GC89" s="391"/>
      <c r="GD89" s="391"/>
      <c r="GE89" s="391"/>
      <c r="GF89" s="391"/>
      <c r="GG89" s="391"/>
      <c r="GH89" s="391"/>
      <c r="GI89" s="392"/>
      <c r="GJ89" s="390"/>
      <c r="GK89" s="390"/>
    </row>
    <row r="90" spans="1:193" s="71" customFormat="1" ht="12" hidden="1" customHeight="1" outlineLevel="1">
      <c r="A90" s="331">
        <v>85</v>
      </c>
      <c r="B90" s="454" t="s">
        <v>288</v>
      </c>
      <c r="C90" s="455" t="str">
        <f t="shared" si="451"/>
        <v>8DCGSK01026SE</v>
      </c>
      <c r="D90" s="456" t="s">
        <v>297</v>
      </c>
      <c r="E90" s="456" t="s">
        <v>696</v>
      </c>
      <c r="F90" s="178" t="s">
        <v>295</v>
      </c>
      <c r="G90" s="179" t="s">
        <v>66</v>
      </c>
      <c r="H90" s="179" t="s">
        <v>22</v>
      </c>
      <c r="I90" s="467" t="s">
        <v>122</v>
      </c>
      <c r="J90" s="408"/>
      <c r="K90" s="408"/>
      <c r="L90" s="408"/>
      <c r="M90" s="408"/>
      <c r="N90" s="408"/>
      <c r="O90" s="408"/>
      <c r="P90" s="408"/>
      <c r="Q90" s="408"/>
      <c r="R90" s="408"/>
      <c r="S90" s="437">
        <v>63908</v>
      </c>
      <c r="T90" s="437">
        <v>69931.333333333328</v>
      </c>
      <c r="U90" s="437">
        <v>47959</v>
      </c>
      <c r="V90" s="357">
        <f t="shared" si="452"/>
        <v>181798.33333333331</v>
      </c>
      <c r="W90" s="65">
        <v>1</v>
      </c>
      <c r="X90" s="65"/>
      <c r="Y90" s="332" t="s">
        <v>437</v>
      </c>
      <c r="Z90" s="332"/>
      <c r="AA90" s="332">
        <v>6.8099999999999994E-2</v>
      </c>
      <c r="AB90" s="66">
        <v>4.0859999999999994E-2</v>
      </c>
      <c r="AC90" s="180">
        <f t="shared" si="524"/>
        <v>0.6</v>
      </c>
      <c r="AD90" s="181">
        <f t="shared" si="561"/>
        <v>6.7418999999999993E-2</v>
      </c>
      <c r="AE90" s="181">
        <f t="shared" si="561"/>
        <v>6.7418999999999993E-2</v>
      </c>
      <c r="AF90" s="181">
        <f t="shared" si="561"/>
        <v>6.7418999999999993E-2</v>
      </c>
      <c r="AG90" s="181">
        <f t="shared" si="562"/>
        <v>6.6737999999999992E-2</v>
      </c>
      <c r="AH90" s="181">
        <f t="shared" si="562"/>
        <v>6.6737999999999992E-2</v>
      </c>
      <c r="AI90" s="181">
        <f t="shared" si="562"/>
        <v>6.6737999999999992E-2</v>
      </c>
      <c r="AJ90" s="181">
        <f t="shared" si="563"/>
        <v>6.537599999999999E-2</v>
      </c>
      <c r="AK90" s="181">
        <f t="shared" si="563"/>
        <v>6.537599999999999E-2</v>
      </c>
      <c r="AL90" s="181">
        <f t="shared" si="563"/>
        <v>6.537599999999999E-2</v>
      </c>
      <c r="AM90" s="181">
        <f t="shared" si="564"/>
        <v>6.4013999999999988E-2</v>
      </c>
      <c r="AN90" s="181">
        <f t="shared" si="564"/>
        <v>6.4013999999999988E-2</v>
      </c>
      <c r="AO90" s="181">
        <f t="shared" si="564"/>
        <v>6.4013999999999988E-2</v>
      </c>
      <c r="AP90" s="182"/>
      <c r="AQ90" s="183">
        <v>0.99</v>
      </c>
      <c r="AR90" s="183">
        <v>0.98</v>
      </c>
      <c r="AS90" s="183">
        <v>0.96</v>
      </c>
      <c r="AT90" s="183">
        <v>0.94</v>
      </c>
      <c r="AU90" s="184"/>
      <c r="AV90" s="181">
        <f t="shared" si="525"/>
        <v>4.0859999999999994E-2</v>
      </c>
      <c r="AW90" s="181">
        <f t="shared" si="565"/>
        <v>4.0859999999999994E-2</v>
      </c>
      <c r="AX90" s="181">
        <f t="shared" si="565"/>
        <v>4.0859999999999994E-2</v>
      </c>
      <c r="AY90" s="181">
        <f t="shared" si="566"/>
        <v>4.0451399999999992E-2</v>
      </c>
      <c r="AZ90" s="181">
        <f t="shared" si="566"/>
        <v>4.0451399999999992E-2</v>
      </c>
      <c r="BA90" s="181">
        <f t="shared" si="566"/>
        <v>4.0451399999999992E-2</v>
      </c>
      <c r="BB90" s="181">
        <f t="shared" si="567"/>
        <v>4.004279999999999E-2</v>
      </c>
      <c r="BC90" s="181">
        <f t="shared" si="567"/>
        <v>4.004279999999999E-2</v>
      </c>
      <c r="BD90" s="181">
        <f t="shared" si="567"/>
        <v>4.004279999999999E-2</v>
      </c>
      <c r="BE90" s="181">
        <f t="shared" si="568"/>
        <v>3.9634199999999994E-2</v>
      </c>
      <c r="BF90" s="181">
        <f t="shared" si="568"/>
        <v>3.9634199999999994E-2</v>
      </c>
      <c r="BG90" s="181">
        <f t="shared" si="568"/>
        <v>3.9634199999999994E-2</v>
      </c>
      <c r="BH90" s="183"/>
      <c r="BI90" s="185">
        <v>1</v>
      </c>
      <c r="BJ90" s="185">
        <v>0.99</v>
      </c>
      <c r="BK90" s="185">
        <v>0.98</v>
      </c>
      <c r="BL90" s="185">
        <v>0.97</v>
      </c>
      <c r="BM90" s="183"/>
      <c r="BN90" s="186"/>
      <c r="BO90" s="187"/>
      <c r="BP90" s="187"/>
      <c r="BQ90" s="188"/>
      <c r="BR90" s="188"/>
      <c r="BS90" s="188"/>
      <c r="BT90" s="188"/>
      <c r="BU90" s="188"/>
      <c r="BV90" s="188"/>
      <c r="BW90" s="188"/>
      <c r="BX90" s="188"/>
      <c r="BY90" s="188"/>
      <c r="BZ90" s="188"/>
      <c r="CA90" s="184"/>
      <c r="CB90" s="189">
        <f t="shared" si="453"/>
        <v>1</v>
      </c>
      <c r="CC90" s="189">
        <f t="shared" si="454"/>
        <v>1</v>
      </c>
      <c r="CD90" s="189">
        <f t="shared" si="455"/>
        <v>1</v>
      </c>
      <c r="CE90" s="189">
        <f t="shared" si="456"/>
        <v>1</v>
      </c>
      <c r="CF90" s="189">
        <f t="shared" si="457"/>
        <v>1</v>
      </c>
      <c r="CG90" s="189">
        <f t="shared" si="458"/>
        <v>1</v>
      </c>
      <c r="CH90" s="189">
        <f t="shared" si="459"/>
        <v>1</v>
      </c>
      <c r="CI90" s="189">
        <f t="shared" si="460"/>
        <v>1</v>
      </c>
      <c r="CJ90" s="189">
        <f t="shared" si="461"/>
        <v>1</v>
      </c>
      <c r="CK90" s="189">
        <f t="shared" si="462"/>
        <v>1</v>
      </c>
      <c r="CL90" s="189">
        <f t="shared" si="463"/>
        <v>1</v>
      </c>
      <c r="CM90" s="189">
        <f t="shared" si="464"/>
        <v>1</v>
      </c>
      <c r="CN90" s="184"/>
      <c r="CO90" s="189"/>
      <c r="CP90" s="189"/>
      <c r="CQ90" s="189"/>
      <c r="CR90" s="189"/>
      <c r="CS90" s="189"/>
      <c r="CT90" s="189"/>
      <c r="CU90" s="189"/>
      <c r="CV90" s="189"/>
      <c r="CW90" s="189"/>
      <c r="CX90" s="189"/>
      <c r="CY90" s="189"/>
      <c r="CZ90" s="189"/>
      <c r="DA90" s="184"/>
      <c r="DB90" s="190">
        <f t="shared" si="527"/>
        <v>0</v>
      </c>
      <c r="DC90" s="190">
        <f t="shared" si="528"/>
        <v>0</v>
      </c>
      <c r="DD90" s="190">
        <f t="shared" si="529"/>
        <v>0</v>
      </c>
      <c r="DE90" s="190">
        <f t="shared" si="530"/>
        <v>0</v>
      </c>
      <c r="DF90" s="190">
        <f t="shared" si="531"/>
        <v>0</v>
      </c>
      <c r="DG90" s="190">
        <f t="shared" si="532"/>
        <v>0</v>
      </c>
      <c r="DH90" s="190">
        <f t="shared" si="533"/>
        <v>0</v>
      </c>
      <c r="DI90" s="190">
        <f t="shared" si="534"/>
        <v>0</v>
      </c>
      <c r="DJ90" s="190">
        <f t="shared" si="535"/>
        <v>0</v>
      </c>
      <c r="DK90" s="190">
        <f t="shared" si="536"/>
        <v>582.68148582822948</v>
      </c>
      <c r="DL90" s="190">
        <f t="shared" si="537"/>
        <v>637.59925537672677</v>
      </c>
      <c r="DM90" s="190">
        <f t="shared" si="538"/>
        <v>437.26640450078327</v>
      </c>
      <c r="DN90" s="190">
        <f t="shared" si="558"/>
        <v>1657.5471457057395</v>
      </c>
      <c r="DO90" s="184" t="s">
        <v>580</v>
      </c>
      <c r="DP90" s="190">
        <f t="shared" si="539"/>
        <v>0</v>
      </c>
      <c r="DQ90" s="190">
        <f t="shared" si="540"/>
        <v>0</v>
      </c>
      <c r="DR90" s="190">
        <f t="shared" si="541"/>
        <v>0</v>
      </c>
      <c r="DS90" s="190">
        <f t="shared" si="542"/>
        <v>0</v>
      </c>
      <c r="DT90" s="190">
        <f t="shared" si="543"/>
        <v>0</v>
      </c>
      <c r="DU90" s="190">
        <f t="shared" si="544"/>
        <v>0</v>
      </c>
      <c r="DV90" s="190">
        <f t="shared" si="545"/>
        <v>0</v>
      </c>
      <c r="DW90" s="190">
        <f t="shared" si="546"/>
        <v>0</v>
      </c>
      <c r="DX90" s="190">
        <f t="shared" si="547"/>
        <v>0</v>
      </c>
      <c r="DY90" s="190">
        <f t="shared" si="548"/>
        <v>360.76662207662724</v>
      </c>
      <c r="DZ90" s="190">
        <f t="shared" si="549"/>
        <v>394.76890066942025</v>
      </c>
      <c r="EA90" s="190">
        <f t="shared" si="550"/>
        <v>270.73302916963394</v>
      </c>
      <c r="EB90" s="190">
        <f t="shared" si="559"/>
        <v>1026.2685519156814</v>
      </c>
      <c r="EC90" s="191">
        <f t="shared" si="560"/>
        <v>0.61914893617021283</v>
      </c>
      <c r="ED90" s="70"/>
      <c r="EE90" s="68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7"/>
      <c r="ES90" s="68"/>
      <c r="ET90" s="68"/>
      <c r="EU90" s="68"/>
      <c r="EV90" s="68"/>
      <c r="EW90" s="68"/>
      <c r="EX90" s="68"/>
      <c r="EY90" s="68"/>
      <c r="EZ90" s="68"/>
      <c r="FA90" s="68"/>
      <c r="FB90" s="68"/>
      <c r="FC90" s="68"/>
      <c r="FD90" s="68"/>
      <c r="FE90" s="68"/>
      <c r="FF90" s="69"/>
      <c r="FG90" s="70"/>
      <c r="FH90" s="68"/>
      <c r="FI90" s="68"/>
      <c r="FJ90" s="68"/>
      <c r="FK90" s="68"/>
      <c r="FL90" s="68"/>
      <c r="FM90" s="68"/>
      <c r="FN90" s="68"/>
      <c r="FO90" s="68"/>
      <c r="FP90" s="68"/>
      <c r="FQ90" s="68"/>
      <c r="FR90" s="68"/>
      <c r="FS90" s="68"/>
      <c r="FT90" s="68"/>
      <c r="FU90" s="67"/>
      <c r="FV90" s="68"/>
      <c r="FW90" s="68"/>
      <c r="FX90" s="68"/>
      <c r="FY90" s="68"/>
      <c r="FZ90" s="68"/>
      <c r="GA90" s="68"/>
      <c r="GB90" s="68"/>
      <c r="GC90" s="68"/>
      <c r="GD90" s="68"/>
      <c r="GE90" s="68"/>
      <c r="GF90" s="68"/>
      <c r="GG90" s="68"/>
      <c r="GH90" s="68"/>
      <c r="GI90" s="69"/>
      <c r="GJ90" s="67"/>
      <c r="GK90" s="184"/>
    </row>
    <row r="91" spans="1:193" s="393" customFormat="1" ht="12" customHeight="1" outlineLevel="1">
      <c r="A91" s="331">
        <v>86</v>
      </c>
      <c r="B91" s="459" t="s">
        <v>396</v>
      </c>
      <c r="C91" s="460" t="str">
        <f t="shared" si="451"/>
        <v>8SBC39353159</v>
      </c>
      <c r="D91" s="461" t="s">
        <v>415</v>
      </c>
      <c r="E91" s="461" t="s">
        <v>696</v>
      </c>
      <c r="F91" s="178" t="s">
        <v>298</v>
      </c>
      <c r="G91" s="179" t="s">
        <v>8</v>
      </c>
      <c r="H91" s="179" t="s">
        <v>143</v>
      </c>
      <c r="I91" s="467" t="s">
        <v>75</v>
      </c>
      <c r="J91" s="439">
        <v>400</v>
      </c>
      <c r="K91" s="439">
        <v>400</v>
      </c>
      <c r="L91" s="439">
        <v>400</v>
      </c>
      <c r="M91" s="439">
        <v>400</v>
      </c>
      <c r="N91" s="439">
        <v>400</v>
      </c>
      <c r="O91" s="439">
        <v>400</v>
      </c>
      <c r="P91" s="439">
        <v>400</v>
      </c>
      <c r="Q91" s="439">
        <v>400</v>
      </c>
      <c r="R91" s="439">
        <v>400</v>
      </c>
      <c r="S91" s="439">
        <v>400</v>
      </c>
      <c r="T91" s="439">
        <v>400</v>
      </c>
      <c r="U91" s="439">
        <v>400</v>
      </c>
      <c r="V91" s="357">
        <f t="shared" si="452"/>
        <v>4800</v>
      </c>
      <c r="W91" s="65">
        <v>0.8</v>
      </c>
      <c r="X91" s="65"/>
      <c r="Y91" s="332" t="s">
        <v>437</v>
      </c>
      <c r="Z91" s="332"/>
      <c r="AA91" s="332">
        <v>72.135480000000001</v>
      </c>
      <c r="AB91" s="66">
        <v>46.046879999999994</v>
      </c>
      <c r="AC91" s="180">
        <f t="shared" si="524"/>
        <v>0.63833885904689336</v>
      </c>
      <c r="AD91" s="181">
        <f t="shared" si="561"/>
        <v>71.053447800000001</v>
      </c>
      <c r="AE91" s="181">
        <f t="shared" si="561"/>
        <v>71.053447800000001</v>
      </c>
      <c r="AF91" s="181">
        <f t="shared" si="561"/>
        <v>71.053447800000001</v>
      </c>
      <c r="AG91" s="181">
        <f t="shared" si="562"/>
        <v>69.9714156</v>
      </c>
      <c r="AH91" s="181">
        <f t="shared" si="562"/>
        <v>69.9714156</v>
      </c>
      <c r="AI91" s="181">
        <f t="shared" si="562"/>
        <v>69.9714156</v>
      </c>
      <c r="AJ91" s="181">
        <f t="shared" si="563"/>
        <v>68.8893834</v>
      </c>
      <c r="AK91" s="181">
        <f t="shared" si="563"/>
        <v>68.8893834</v>
      </c>
      <c r="AL91" s="181">
        <f t="shared" si="563"/>
        <v>68.8893834</v>
      </c>
      <c r="AM91" s="181">
        <f t="shared" si="564"/>
        <v>66.725318999999999</v>
      </c>
      <c r="AN91" s="181">
        <f t="shared" si="564"/>
        <v>66.725318999999999</v>
      </c>
      <c r="AO91" s="181">
        <f t="shared" si="564"/>
        <v>66.725318999999999</v>
      </c>
      <c r="AP91" s="182"/>
      <c r="AQ91" s="480">
        <v>0.98499999999999999</v>
      </c>
      <c r="AR91" s="480">
        <v>0.97</v>
      </c>
      <c r="AS91" s="480">
        <v>0.95499999999999996</v>
      </c>
      <c r="AT91" s="480">
        <v>0.92500000000000004</v>
      </c>
      <c r="AU91" s="184"/>
      <c r="AV91" s="181">
        <f t="shared" si="525"/>
        <v>46.046879999999994</v>
      </c>
      <c r="AW91" s="181">
        <f t="shared" si="565"/>
        <v>46.046879999999994</v>
      </c>
      <c r="AX91" s="181">
        <f t="shared" si="565"/>
        <v>46.046879999999994</v>
      </c>
      <c r="AY91" s="181">
        <f t="shared" si="566"/>
        <v>45.586411199999993</v>
      </c>
      <c r="AZ91" s="181">
        <f t="shared" si="566"/>
        <v>45.586411199999993</v>
      </c>
      <c r="BA91" s="181">
        <f t="shared" si="566"/>
        <v>45.586411199999993</v>
      </c>
      <c r="BB91" s="181">
        <f t="shared" si="567"/>
        <v>45.125942399999992</v>
      </c>
      <c r="BC91" s="181">
        <f t="shared" si="567"/>
        <v>45.125942399999992</v>
      </c>
      <c r="BD91" s="181">
        <f t="shared" si="567"/>
        <v>45.125942399999992</v>
      </c>
      <c r="BE91" s="181">
        <f t="shared" si="568"/>
        <v>44.665473599999991</v>
      </c>
      <c r="BF91" s="181">
        <f t="shared" si="568"/>
        <v>44.665473599999991</v>
      </c>
      <c r="BG91" s="181">
        <f t="shared" si="568"/>
        <v>44.665473599999991</v>
      </c>
      <c r="BH91" s="183"/>
      <c r="BI91" s="185">
        <v>1</v>
      </c>
      <c r="BJ91" s="185">
        <v>0.99</v>
      </c>
      <c r="BK91" s="185">
        <v>0.98</v>
      </c>
      <c r="BL91" s="185">
        <v>0.97</v>
      </c>
      <c r="BM91" s="183"/>
      <c r="BN91" s="186"/>
      <c r="BO91" s="189">
        <f t="shared" ref="BO91:BZ91" si="569">100%*$W91</f>
        <v>0.8</v>
      </c>
      <c r="BP91" s="189">
        <f t="shared" si="569"/>
        <v>0.8</v>
      </c>
      <c r="BQ91" s="189">
        <f t="shared" si="569"/>
        <v>0.8</v>
      </c>
      <c r="BR91" s="189">
        <f t="shared" si="569"/>
        <v>0.8</v>
      </c>
      <c r="BS91" s="189">
        <f t="shared" si="569"/>
        <v>0.8</v>
      </c>
      <c r="BT91" s="189">
        <f t="shared" si="569"/>
        <v>0.8</v>
      </c>
      <c r="BU91" s="189">
        <f t="shared" si="569"/>
        <v>0.8</v>
      </c>
      <c r="BV91" s="189">
        <f t="shared" si="569"/>
        <v>0.8</v>
      </c>
      <c r="BW91" s="189">
        <f t="shared" si="569"/>
        <v>0.8</v>
      </c>
      <c r="BX91" s="189">
        <f t="shared" si="569"/>
        <v>0.8</v>
      </c>
      <c r="BY91" s="189">
        <f t="shared" si="569"/>
        <v>0.8</v>
      </c>
      <c r="BZ91" s="189">
        <f t="shared" si="569"/>
        <v>0.8</v>
      </c>
      <c r="CA91" s="184"/>
      <c r="CB91" s="189">
        <f t="shared" si="453"/>
        <v>0</v>
      </c>
      <c r="CC91" s="189">
        <f t="shared" si="454"/>
        <v>0</v>
      </c>
      <c r="CD91" s="189">
        <f t="shared" si="455"/>
        <v>0</v>
      </c>
      <c r="CE91" s="189">
        <f t="shared" si="456"/>
        <v>0</v>
      </c>
      <c r="CF91" s="189">
        <f t="shared" si="457"/>
        <v>0</v>
      </c>
      <c r="CG91" s="189">
        <f t="shared" si="458"/>
        <v>0</v>
      </c>
      <c r="CH91" s="189">
        <f t="shared" si="459"/>
        <v>0</v>
      </c>
      <c r="CI91" s="189">
        <f t="shared" si="460"/>
        <v>0</v>
      </c>
      <c r="CJ91" s="189">
        <f t="shared" si="461"/>
        <v>0</v>
      </c>
      <c r="CK91" s="189">
        <f t="shared" si="462"/>
        <v>0</v>
      </c>
      <c r="CL91" s="189">
        <f t="shared" si="463"/>
        <v>0</v>
      </c>
      <c r="CM91" s="189">
        <f t="shared" si="464"/>
        <v>0</v>
      </c>
      <c r="CN91" s="184"/>
      <c r="CO91" s="189"/>
      <c r="CP91" s="189"/>
      <c r="CQ91" s="189"/>
      <c r="CR91" s="189"/>
      <c r="CS91" s="189"/>
      <c r="CT91" s="189"/>
      <c r="CU91" s="189"/>
      <c r="CV91" s="189"/>
      <c r="CW91" s="189"/>
      <c r="CX91" s="189"/>
      <c r="CY91" s="189"/>
      <c r="CZ91" s="189"/>
      <c r="DA91" s="184"/>
      <c r="DB91" s="190">
        <f t="shared" si="527"/>
        <v>3238.4422868537249</v>
      </c>
      <c r="DC91" s="190">
        <f t="shared" si="528"/>
        <v>3238.4422868537249</v>
      </c>
      <c r="DD91" s="190">
        <f t="shared" si="529"/>
        <v>3238.4422868537249</v>
      </c>
      <c r="DE91" s="190">
        <f t="shared" si="530"/>
        <v>3189.1259068508762</v>
      </c>
      <c r="DF91" s="190">
        <f t="shared" si="531"/>
        <v>3189.1259068508762</v>
      </c>
      <c r="DG91" s="190">
        <f t="shared" si="532"/>
        <v>3189.1259068508762</v>
      </c>
      <c r="DH91" s="190">
        <f t="shared" si="533"/>
        <v>3139.8095268480274</v>
      </c>
      <c r="DI91" s="190">
        <f t="shared" si="534"/>
        <v>3139.8095268480274</v>
      </c>
      <c r="DJ91" s="190">
        <f t="shared" si="535"/>
        <v>3139.8095268480274</v>
      </c>
      <c r="DK91" s="190">
        <f t="shared" si="536"/>
        <v>3041.1767668423304</v>
      </c>
      <c r="DL91" s="190">
        <f t="shared" si="537"/>
        <v>3041.1767668423304</v>
      </c>
      <c r="DM91" s="190">
        <f t="shared" si="538"/>
        <v>3041.1767668423304</v>
      </c>
      <c r="DN91" s="190">
        <f t="shared" si="558"/>
        <v>37825.663462184879</v>
      </c>
      <c r="DO91" s="184" t="s">
        <v>580</v>
      </c>
      <c r="DP91" s="190">
        <f t="shared" si="539"/>
        <v>2098.7041162227601</v>
      </c>
      <c r="DQ91" s="190">
        <f t="shared" si="540"/>
        <v>2098.7041162227601</v>
      </c>
      <c r="DR91" s="190">
        <f t="shared" si="541"/>
        <v>2098.7041162227601</v>
      </c>
      <c r="DS91" s="190">
        <f t="shared" si="542"/>
        <v>2077.7170750605328</v>
      </c>
      <c r="DT91" s="190">
        <f t="shared" si="543"/>
        <v>2077.7170750605328</v>
      </c>
      <c r="DU91" s="190">
        <f t="shared" si="544"/>
        <v>2077.7170750605328</v>
      </c>
      <c r="DV91" s="190">
        <f t="shared" si="545"/>
        <v>2056.730033898305</v>
      </c>
      <c r="DW91" s="190">
        <f t="shared" si="546"/>
        <v>2056.730033898305</v>
      </c>
      <c r="DX91" s="190">
        <f t="shared" si="547"/>
        <v>2056.730033898305</v>
      </c>
      <c r="DY91" s="190">
        <f t="shared" si="548"/>
        <v>2035.7429927360772</v>
      </c>
      <c r="DZ91" s="190">
        <f t="shared" si="549"/>
        <v>2035.7429927360772</v>
      </c>
      <c r="EA91" s="190">
        <f t="shared" si="550"/>
        <v>2035.7429927360772</v>
      </c>
      <c r="EB91" s="190">
        <f t="shared" si="559"/>
        <v>24806.682653753029</v>
      </c>
      <c r="EC91" s="191">
        <f t="shared" si="560"/>
        <v>0.65581619417073267</v>
      </c>
      <c r="ED91" s="382"/>
      <c r="EE91" s="391"/>
      <c r="EF91" s="391"/>
      <c r="EG91" s="391"/>
      <c r="EH91" s="391"/>
      <c r="EI91" s="391"/>
      <c r="EJ91" s="391"/>
      <c r="EK91" s="391"/>
      <c r="EL91" s="391"/>
      <c r="EM91" s="391"/>
      <c r="EN91" s="391"/>
      <c r="EO91" s="391"/>
      <c r="EP91" s="391"/>
      <c r="EQ91" s="391"/>
      <c r="ER91" s="390"/>
      <c r="ES91" s="391"/>
      <c r="ET91" s="391"/>
      <c r="EU91" s="391"/>
      <c r="EV91" s="391"/>
      <c r="EW91" s="391"/>
      <c r="EX91" s="391"/>
      <c r="EY91" s="391"/>
      <c r="EZ91" s="391"/>
      <c r="FA91" s="391"/>
      <c r="FB91" s="391"/>
      <c r="FC91" s="391"/>
      <c r="FD91" s="391"/>
      <c r="FE91" s="391"/>
      <c r="FF91" s="392"/>
      <c r="FG91" s="382"/>
      <c r="FH91" s="391"/>
      <c r="FI91" s="391"/>
      <c r="FJ91" s="391"/>
      <c r="FK91" s="391"/>
      <c r="FL91" s="391"/>
      <c r="FM91" s="391"/>
      <c r="FN91" s="391"/>
      <c r="FO91" s="391"/>
      <c r="FP91" s="391"/>
      <c r="FQ91" s="391"/>
      <c r="FR91" s="391"/>
      <c r="FS91" s="391"/>
      <c r="FT91" s="391"/>
      <c r="FU91" s="390"/>
      <c r="FV91" s="391"/>
      <c r="FW91" s="391"/>
      <c r="FX91" s="391"/>
      <c r="FY91" s="391"/>
      <c r="FZ91" s="391"/>
      <c r="GA91" s="391"/>
      <c r="GB91" s="391"/>
      <c r="GC91" s="391"/>
      <c r="GD91" s="391"/>
      <c r="GE91" s="391"/>
      <c r="GF91" s="391"/>
      <c r="GG91" s="391"/>
      <c r="GH91" s="391"/>
      <c r="GI91" s="392"/>
      <c r="GJ91" s="390"/>
      <c r="GK91" s="390"/>
    </row>
    <row r="92" spans="1:193" s="393" customFormat="1" ht="12" customHeight="1" outlineLevel="1">
      <c r="A92" s="331">
        <v>87</v>
      </c>
      <c r="B92" s="462" t="s">
        <v>397</v>
      </c>
      <c r="C92" s="455" t="str">
        <f t="shared" si="451"/>
        <v>8SBC39353162</v>
      </c>
      <c r="D92" s="461" t="s">
        <v>416</v>
      </c>
      <c r="E92" s="461" t="s">
        <v>696</v>
      </c>
      <c r="F92" s="178" t="s">
        <v>298</v>
      </c>
      <c r="G92" s="179" t="s">
        <v>8</v>
      </c>
      <c r="H92" s="179" t="s">
        <v>143</v>
      </c>
      <c r="I92" s="467" t="s">
        <v>472</v>
      </c>
      <c r="J92" s="439">
        <v>926378</v>
      </c>
      <c r="K92" s="439">
        <v>1397555</v>
      </c>
      <c r="L92" s="439">
        <v>973856</v>
      </c>
      <c r="M92" s="439">
        <v>375000</v>
      </c>
      <c r="N92" s="439">
        <v>375000</v>
      </c>
      <c r="O92" s="439">
        <v>375000</v>
      </c>
      <c r="P92" s="439">
        <v>375000</v>
      </c>
      <c r="Q92" s="439">
        <v>375000</v>
      </c>
      <c r="R92" s="439">
        <v>375000</v>
      </c>
      <c r="S92" s="438">
        <v>375000</v>
      </c>
      <c r="T92" s="438">
        <v>375000</v>
      </c>
      <c r="U92" s="438">
        <v>375000</v>
      </c>
      <c r="V92" s="357">
        <f t="shared" si="452"/>
        <v>6672789</v>
      </c>
      <c r="W92" s="65">
        <v>0.8</v>
      </c>
      <c r="X92" s="65"/>
      <c r="Y92" s="332" t="s">
        <v>437</v>
      </c>
      <c r="Z92" s="332"/>
      <c r="AA92" s="332">
        <v>6.2659999999999993E-2</v>
      </c>
      <c r="AB92" s="66">
        <v>4.0800000000000003E-2</v>
      </c>
      <c r="AC92" s="180">
        <f t="shared" si="524"/>
        <v>0.65113309926587948</v>
      </c>
      <c r="AD92" s="181">
        <f t="shared" si="561"/>
        <v>6.1720099999999993E-2</v>
      </c>
      <c r="AE92" s="181">
        <f t="shared" si="561"/>
        <v>6.1720099999999993E-2</v>
      </c>
      <c r="AF92" s="181">
        <f t="shared" si="561"/>
        <v>6.1720099999999993E-2</v>
      </c>
      <c r="AG92" s="181">
        <f t="shared" si="562"/>
        <v>6.0780199999999993E-2</v>
      </c>
      <c r="AH92" s="181">
        <f t="shared" si="562"/>
        <v>6.0780199999999993E-2</v>
      </c>
      <c r="AI92" s="181">
        <f t="shared" si="562"/>
        <v>6.0780199999999993E-2</v>
      </c>
      <c r="AJ92" s="181">
        <f t="shared" si="563"/>
        <v>5.9840299999999992E-2</v>
      </c>
      <c r="AK92" s="181">
        <f t="shared" si="563"/>
        <v>5.9840299999999992E-2</v>
      </c>
      <c r="AL92" s="181">
        <f t="shared" si="563"/>
        <v>5.9840299999999992E-2</v>
      </c>
      <c r="AM92" s="181">
        <f t="shared" si="564"/>
        <v>5.7960499999999998E-2</v>
      </c>
      <c r="AN92" s="181">
        <f t="shared" si="564"/>
        <v>5.7960499999999998E-2</v>
      </c>
      <c r="AO92" s="181">
        <f t="shared" si="564"/>
        <v>5.7960499999999998E-2</v>
      </c>
      <c r="AP92" s="182"/>
      <c r="AQ92" s="480">
        <v>0.98499999999999999</v>
      </c>
      <c r="AR92" s="480">
        <v>0.97</v>
      </c>
      <c r="AS92" s="480">
        <v>0.95499999999999996</v>
      </c>
      <c r="AT92" s="480">
        <v>0.92500000000000004</v>
      </c>
      <c r="AU92" s="184"/>
      <c r="AV92" s="181">
        <f t="shared" si="525"/>
        <v>4.0800000000000003E-2</v>
      </c>
      <c r="AW92" s="181">
        <f t="shared" si="565"/>
        <v>4.0800000000000003E-2</v>
      </c>
      <c r="AX92" s="181">
        <f t="shared" si="565"/>
        <v>4.0800000000000003E-2</v>
      </c>
      <c r="AY92" s="181">
        <f t="shared" si="566"/>
        <v>4.0392000000000004E-2</v>
      </c>
      <c r="AZ92" s="181">
        <f t="shared" si="566"/>
        <v>4.0392000000000004E-2</v>
      </c>
      <c r="BA92" s="181">
        <f t="shared" si="566"/>
        <v>4.0392000000000004E-2</v>
      </c>
      <c r="BB92" s="181">
        <f t="shared" si="567"/>
        <v>3.9983999999999999E-2</v>
      </c>
      <c r="BC92" s="181">
        <f t="shared" si="567"/>
        <v>3.9983999999999999E-2</v>
      </c>
      <c r="BD92" s="181">
        <f t="shared" si="567"/>
        <v>3.9983999999999999E-2</v>
      </c>
      <c r="BE92" s="181">
        <f t="shared" si="568"/>
        <v>3.9576E-2</v>
      </c>
      <c r="BF92" s="181">
        <f t="shared" si="568"/>
        <v>3.9576E-2</v>
      </c>
      <c r="BG92" s="181">
        <f t="shared" si="568"/>
        <v>3.9576E-2</v>
      </c>
      <c r="BH92" s="183"/>
      <c r="BI92" s="185">
        <v>1</v>
      </c>
      <c r="BJ92" s="185">
        <v>0.99</v>
      </c>
      <c r="BK92" s="185">
        <v>0.98</v>
      </c>
      <c r="BL92" s="185">
        <v>0.97</v>
      </c>
      <c r="BM92" s="183"/>
      <c r="BN92" s="186"/>
      <c r="BO92" s="189">
        <v>1</v>
      </c>
      <c r="BP92" s="189">
        <v>1</v>
      </c>
      <c r="BQ92" s="189">
        <v>1</v>
      </c>
      <c r="BR92" s="189">
        <v>1</v>
      </c>
      <c r="BS92" s="189">
        <v>1</v>
      </c>
      <c r="BT92" s="189">
        <v>1</v>
      </c>
      <c r="BU92" s="189">
        <v>1</v>
      </c>
      <c r="BV92" s="189">
        <v>1</v>
      </c>
      <c r="BW92" s="189">
        <v>1</v>
      </c>
      <c r="BX92" s="189">
        <v>1</v>
      </c>
      <c r="BY92" s="189">
        <v>1</v>
      </c>
      <c r="BZ92" s="189">
        <v>1</v>
      </c>
      <c r="CA92" s="184"/>
      <c r="CB92" s="189">
        <f t="shared" si="453"/>
        <v>-0.19999999999999996</v>
      </c>
      <c r="CC92" s="189">
        <f t="shared" si="454"/>
        <v>-0.19999999999999996</v>
      </c>
      <c r="CD92" s="189">
        <f t="shared" si="455"/>
        <v>-0.19999999999999996</v>
      </c>
      <c r="CE92" s="189">
        <f t="shared" si="456"/>
        <v>-0.19999999999999996</v>
      </c>
      <c r="CF92" s="189">
        <f t="shared" si="457"/>
        <v>-0.19999999999999996</v>
      </c>
      <c r="CG92" s="189">
        <f t="shared" si="458"/>
        <v>-0.19999999999999996</v>
      </c>
      <c r="CH92" s="189">
        <f t="shared" si="459"/>
        <v>-0.19999999999999996</v>
      </c>
      <c r="CI92" s="189">
        <f t="shared" si="460"/>
        <v>-0.19999999999999996</v>
      </c>
      <c r="CJ92" s="189">
        <f t="shared" si="461"/>
        <v>-0.19999999999999996</v>
      </c>
      <c r="CK92" s="189">
        <f t="shared" si="462"/>
        <v>-0.19999999999999996</v>
      </c>
      <c r="CL92" s="189">
        <f t="shared" si="463"/>
        <v>-0.19999999999999996</v>
      </c>
      <c r="CM92" s="189">
        <f t="shared" si="464"/>
        <v>-0.19999999999999996</v>
      </c>
      <c r="CN92" s="184"/>
      <c r="CO92" s="189"/>
      <c r="CP92" s="189"/>
      <c r="CQ92" s="189"/>
      <c r="CR92" s="189"/>
      <c r="CS92" s="189"/>
      <c r="CT92" s="189"/>
      <c r="CU92" s="189"/>
      <c r="CV92" s="189"/>
      <c r="CW92" s="189"/>
      <c r="CX92" s="189"/>
      <c r="CY92" s="189"/>
      <c r="CZ92" s="189"/>
      <c r="DA92" s="184"/>
      <c r="DB92" s="190">
        <f t="shared" si="527"/>
        <v>6514.8717046346665</v>
      </c>
      <c r="DC92" s="190">
        <f t="shared" si="528"/>
        <v>9828.484188064378</v>
      </c>
      <c r="DD92" s="190">
        <f t="shared" si="529"/>
        <v>6848.7668087850734</v>
      </c>
      <c r="DE92" s="190">
        <f t="shared" si="530"/>
        <v>2597.0744908132742</v>
      </c>
      <c r="DF92" s="190">
        <f t="shared" si="531"/>
        <v>2597.0744908132742</v>
      </c>
      <c r="DG92" s="190">
        <f t="shared" si="532"/>
        <v>2597.0744908132742</v>
      </c>
      <c r="DH92" s="190">
        <f t="shared" si="533"/>
        <v>2556.9135450790482</v>
      </c>
      <c r="DI92" s="190">
        <f t="shared" si="534"/>
        <v>2556.9135450790482</v>
      </c>
      <c r="DJ92" s="190">
        <f t="shared" si="535"/>
        <v>2556.9135450790482</v>
      </c>
      <c r="DK92" s="190">
        <f t="shared" si="536"/>
        <v>2476.5916536105969</v>
      </c>
      <c r="DL92" s="190">
        <f t="shared" si="537"/>
        <v>2476.5916536105969</v>
      </c>
      <c r="DM92" s="190">
        <f t="shared" si="538"/>
        <v>2476.5916536105969</v>
      </c>
      <c r="DN92" s="190">
        <f t="shared" ref="DN92:DN131" si="570">SUM(DB92:DM92)</f>
        <v>46083.861769992865</v>
      </c>
      <c r="DO92" s="184" t="s">
        <v>580</v>
      </c>
      <c r="DP92" s="190">
        <f t="shared" si="539"/>
        <v>4306.6483292978219</v>
      </c>
      <c r="DQ92" s="190">
        <f t="shared" si="540"/>
        <v>6497.1079903147711</v>
      </c>
      <c r="DR92" s="190">
        <f t="shared" si="541"/>
        <v>4527.3692978208237</v>
      </c>
      <c r="DS92" s="190">
        <f t="shared" si="542"/>
        <v>1725.9079903147704</v>
      </c>
      <c r="DT92" s="190">
        <f t="shared" si="543"/>
        <v>1725.9079903147704</v>
      </c>
      <c r="DU92" s="190">
        <f t="shared" si="544"/>
        <v>1725.9079903147704</v>
      </c>
      <c r="DV92" s="190">
        <f t="shared" si="545"/>
        <v>1708.4745762711866</v>
      </c>
      <c r="DW92" s="190">
        <f t="shared" si="546"/>
        <v>1708.4745762711866</v>
      </c>
      <c r="DX92" s="190">
        <f t="shared" si="547"/>
        <v>1708.4745762711866</v>
      </c>
      <c r="DY92" s="190">
        <f t="shared" si="548"/>
        <v>1691.0411622276031</v>
      </c>
      <c r="DZ92" s="190">
        <f t="shared" si="549"/>
        <v>1691.0411622276031</v>
      </c>
      <c r="EA92" s="190">
        <f t="shared" si="550"/>
        <v>1691.0411622276031</v>
      </c>
      <c r="EB92" s="190">
        <f t="shared" ref="EB92:EB131" si="571">SUM(DP92:EA92)</f>
        <v>30707.3968038741</v>
      </c>
      <c r="EC92" s="191">
        <f t="shared" ref="EC92:EC131" si="572">IFERROR(EB92/DN92,0)</f>
        <v>0.66633731689276465</v>
      </c>
      <c r="ED92" s="382"/>
      <c r="EE92" s="391"/>
      <c r="EF92" s="391"/>
      <c r="EG92" s="391"/>
      <c r="EH92" s="391"/>
      <c r="EI92" s="391"/>
      <c r="EJ92" s="391"/>
      <c r="EK92" s="391"/>
      <c r="EL92" s="391"/>
      <c r="EM92" s="391"/>
      <c r="EN92" s="391"/>
      <c r="EO92" s="391"/>
      <c r="EP92" s="391"/>
      <c r="EQ92" s="391"/>
      <c r="ER92" s="390"/>
      <c r="ES92" s="391"/>
      <c r="ET92" s="391"/>
      <c r="EU92" s="391"/>
      <c r="EV92" s="391"/>
      <c r="EW92" s="391"/>
      <c r="EX92" s="391"/>
      <c r="EY92" s="391"/>
      <c r="EZ92" s="391"/>
      <c r="FA92" s="391"/>
      <c r="FB92" s="391"/>
      <c r="FC92" s="391"/>
      <c r="FD92" s="391"/>
      <c r="FE92" s="391"/>
      <c r="FF92" s="392"/>
      <c r="FG92" s="382"/>
      <c r="FH92" s="391"/>
      <c r="FI92" s="391"/>
      <c r="FJ92" s="391"/>
      <c r="FK92" s="391"/>
      <c r="FL92" s="391"/>
      <c r="FM92" s="391"/>
      <c r="FN92" s="391"/>
      <c r="FO92" s="391"/>
      <c r="FP92" s="391"/>
      <c r="FQ92" s="391"/>
      <c r="FR92" s="391"/>
      <c r="FS92" s="391"/>
      <c r="FT92" s="391"/>
      <c r="FU92" s="390"/>
      <c r="FV92" s="391"/>
      <c r="FW92" s="391"/>
      <c r="FX92" s="391"/>
      <c r="FY92" s="391"/>
      <c r="FZ92" s="391"/>
      <c r="GA92" s="391"/>
      <c r="GB92" s="391"/>
      <c r="GC92" s="391"/>
      <c r="GD92" s="391"/>
      <c r="GE92" s="391"/>
      <c r="GF92" s="391"/>
      <c r="GG92" s="391"/>
      <c r="GH92" s="391"/>
      <c r="GI92" s="392"/>
      <c r="GJ92" s="390"/>
      <c r="GK92" s="390"/>
    </row>
    <row r="93" spans="1:193" s="393" customFormat="1" ht="12" customHeight="1" outlineLevel="1">
      <c r="A93" s="331">
        <v>88</v>
      </c>
      <c r="B93" s="462" t="s">
        <v>398</v>
      </c>
      <c r="C93" s="455" t="str">
        <f t="shared" si="451"/>
        <v>8SBC39353160</v>
      </c>
      <c r="D93" s="461" t="s">
        <v>417</v>
      </c>
      <c r="E93" s="461" t="s">
        <v>696</v>
      </c>
      <c r="F93" s="178" t="s">
        <v>298</v>
      </c>
      <c r="G93" s="179" t="s">
        <v>8</v>
      </c>
      <c r="H93" s="179" t="s">
        <v>470</v>
      </c>
      <c r="I93" s="467" t="s">
        <v>472</v>
      </c>
      <c r="J93" s="439">
        <v>926378</v>
      </c>
      <c r="K93" s="439">
        <v>1397555</v>
      </c>
      <c r="L93" s="439">
        <v>973856</v>
      </c>
      <c r="M93" s="439">
        <v>375000</v>
      </c>
      <c r="N93" s="439">
        <v>375000</v>
      </c>
      <c r="O93" s="439">
        <v>375000</v>
      </c>
      <c r="P93" s="439">
        <v>375000</v>
      </c>
      <c r="Q93" s="439">
        <v>375000</v>
      </c>
      <c r="R93" s="439">
        <v>375000</v>
      </c>
      <c r="S93" s="438">
        <v>375000</v>
      </c>
      <c r="T93" s="438">
        <v>375000</v>
      </c>
      <c r="U93" s="438">
        <v>375000</v>
      </c>
      <c r="V93" s="357">
        <f t="shared" si="452"/>
        <v>6672789</v>
      </c>
      <c r="W93" s="65">
        <v>0.8</v>
      </c>
      <c r="X93" s="65"/>
      <c r="Y93" s="332" t="s">
        <v>437</v>
      </c>
      <c r="Z93" s="332"/>
      <c r="AA93" s="332">
        <v>0.32390999999999998</v>
      </c>
      <c r="AB93" s="66">
        <v>0.19266529999999998</v>
      </c>
      <c r="AC93" s="180">
        <f t="shared" si="524"/>
        <v>0.59481121299126305</v>
      </c>
      <c r="AD93" s="181">
        <f t="shared" si="561"/>
        <v>0.31905134999999996</v>
      </c>
      <c r="AE93" s="181">
        <f t="shared" si="561"/>
        <v>0.31905134999999996</v>
      </c>
      <c r="AF93" s="181">
        <f t="shared" si="561"/>
        <v>0.31905134999999996</v>
      </c>
      <c r="AG93" s="181">
        <f t="shared" si="562"/>
        <v>0.31419269999999999</v>
      </c>
      <c r="AH93" s="181">
        <f t="shared" si="562"/>
        <v>0.31419269999999999</v>
      </c>
      <c r="AI93" s="181">
        <f t="shared" si="562"/>
        <v>0.31419269999999999</v>
      </c>
      <c r="AJ93" s="181">
        <f t="shared" si="563"/>
        <v>0.30933404999999997</v>
      </c>
      <c r="AK93" s="181">
        <f t="shared" si="563"/>
        <v>0.30933404999999997</v>
      </c>
      <c r="AL93" s="181">
        <f t="shared" si="563"/>
        <v>0.30933404999999997</v>
      </c>
      <c r="AM93" s="181">
        <f t="shared" si="564"/>
        <v>0.29961674999999999</v>
      </c>
      <c r="AN93" s="181">
        <f t="shared" si="564"/>
        <v>0.29961674999999999</v>
      </c>
      <c r="AO93" s="181">
        <f t="shared" si="564"/>
        <v>0.29961674999999999</v>
      </c>
      <c r="AP93" s="182"/>
      <c r="AQ93" s="480">
        <v>0.98499999999999999</v>
      </c>
      <c r="AR93" s="480">
        <v>0.97</v>
      </c>
      <c r="AS93" s="480">
        <v>0.95499999999999996</v>
      </c>
      <c r="AT93" s="480">
        <v>0.92500000000000004</v>
      </c>
      <c r="AU93" s="184"/>
      <c r="AV93" s="181">
        <f t="shared" si="525"/>
        <v>0.19266529999999998</v>
      </c>
      <c r="AW93" s="181">
        <f t="shared" si="565"/>
        <v>0.19266529999999998</v>
      </c>
      <c r="AX93" s="181">
        <f t="shared" si="565"/>
        <v>0.19266529999999998</v>
      </c>
      <c r="AY93" s="181">
        <f t="shared" si="566"/>
        <v>0.19073864699999998</v>
      </c>
      <c r="AZ93" s="181">
        <f t="shared" si="566"/>
        <v>0.19073864699999998</v>
      </c>
      <c r="BA93" s="181">
        <f t="shared" si="566"/>
        <v>0.19073864699999998</v>
      </c>
      <c r="BB93" s="181">
        <f t="shared" si="567"/>
        <v>0.18881199399999998</v>
      </c>
      <c r="BC93" s="181">
        <f t="shared" si="567"/>
        <v>0.18881199399999998</v>
      </c>
      <c r="BD93" s="181">
        <f t="shared" si="567"/>
        <v>0.18881199399999998</v>
      </c>
      <c r="BE93" s="181">
        <f t="shared" si="568"/>
        <v>0.18688534099999998</v>
      </c>
      <c r="BF93" s="181">
        <f t="shared" si="568"/>
        <v>0.18688534099999998</v>
      </c>
      <c r="BG93" s="181">
        <f t="shared" si="568"/>
        <v>0.18688534099999998</v>
      </c>
      <c r="BH93" s="183"/>
      <c r="BI93" s="185">
        <v>1</v>
      </c>
      <c r="BJ93" s="185">
        <v>0.99</v>
      </c>
      <c r="BK93" s="185">
        <v>0.98</v>
      </c>
      <c r="BL93" s="185">
        <v>0.97</v>
      </c>
      <c r="BM93" s="183"/>
      <c r="BN93" s="186"/>
      <c r="BO93" s="189">
        <v>1</v>
      </c>
      <c r="BP93" s="189">
        <v>1</v>
      </c>
      <c r="BQ93" s="189">
        <v>1</v>
      </c>
      <c r="BR93" s="189">
        <v>1</v>
      </c>
      <c r="BS93" s="189">
        <v>1</v>
      </c>
      <c r="BT93" s="189">
        <v>1</v>
      </c>
      <c r="BU93" s="189">
        <v>1</v>
      </c>
      <c r="BV93" s="189">
        <v>1</v>
      </c>
      <c r="BW93" s="189">
        <v>1</v>
      </c>
      <c r="BX93" s="189">
        <v>1</v>
      </c>
      <c r="BY93" s="189">
        <v>1</v>
      </c>
      <c r="BZ93" s="189">
        <v>1</v>
      </c>
      <c r="CA93" s="184"/>
      <c r="CB93" s="189">
        <f t="shared" si="453"/>
        <v>-0.19999999999999996</v>
      </c>
      <c r="CC93" s="189">
        <f t="shared" si="454"/>
        <v>-0.19999999999999996</v>
      </c>
      <c r="CD93" s="189">
        <f t="shared" si="455"/>
        <v>-0.19999999999999996</v>
      </c>
      <c r="CE93" s="189">
        <f t="shared" si="456"/>
        <v>-0.19999999999999996</v>
      </c>
      <c r="CF93" s="189">
        <f t="shared" si="457"/>
        <v>-0.19999999999999996</v>
      </c>
      <c r="CG93" s="189">
        <f t="shared" si="458"/>
        <v>-0.19999999999999996</v>
      </c>
      <c r="CH93" s="189">
        <f t="shared" si="459"/>
        <v>-0.19999999999999996</v>
      </c>
      <c r="CI93" s="189">
        <f t="shared" si="460"/>
        <v>-0.19999999999999996</v>
      </c>
      <c r="CJ93" s="189">
        <f t="shared" si="461"/>
        <v>-0.19999999999999996</v>
      </c>
      <c r="CK93" s="189">
        <f t="shared" si="462"/>
        <v>-0.19999999999999996</v>
      </c>
      <c r="CL93" s="189">
        <f t="shared" si="463"/>
        <v>-0.19999999999999996</v>
      </c>
      <c r="CM93" s="189">
        <f t="shared" si="464"/>
        <v>-0.19999999999999996</v>
      </c>
      <c r="CN93" s="184"/>
      <c r="CO93" s="189"/>
      <c r="CP93" s="189"/>
      <c r="CQ93" s="189"/>
      <c r="CR93" s="189"/>
      <c r="CS93" s="189"/>
      <c r="CT93" s="189"/>
      <c r="CU93" s="189"/>
      <c r="CV93" s="189"/>
      <c r="CW93" s="189"/>
      <c r="CX93" s="189"/>
      <c r="CY93" s="189"/>
      <c r="CZ93" s="189"/>
      <c r="DA93" s="184"/>
      <c r="DB93" s="190">
        <f t="shared" si="527"/>
        <v>33677.499103865543</v>
      </c>
      <c r="DC93" s="190">
        <f t="shared" si="528"/>
        <v>50806.644005042013</v>
      </c>
      <c r="DD93" s="190">
        <f t="shared" si="529"/>
        <v>35403.511922016805</v>
      </c>
      <c r="DE93" s="190">
        <f t="shared" si="530"/>
        <v>13425.126050420167</v>
      </c>
      <c r="DF93" s="190">
        <f t="shared" si="531"/>
        <v>13425.126050420167</v>
      </c>
      <c r="DG93" s="190">
        <f t="shared" si="532"/>
        <v>13425.126050420167</v>
      </c>
      <c r="DH93" s="190">
        <f t="shared" si="533"/>
        <v>13217.521008403361</v>
      </c>
      <c r="DI93" s="190">
        <f t="shared" si="534"/>
        <v>13217.521008403361</v>
      </c>
      <c r="DJ93" s="190">
        <f t="shared" si="535"/>
        <v>13217.521008403361</v>
      </c>
      <c r="DK93" s="190">
        <f t="shared" si="536"/>
        <v>12802.310924369749</v>
      </c>
      <c r="DL93" s="190">
        <f t="shared" si="537"/>
        <v>12802.310924369749</v>
      </c>
      <c r="DM93" s="190">
        <f t="shared" si="538"/>
        <v>12802.310924369749</v>
      </c>
      <c r="DN93" s="190">
        <f t="shared" si="570"/>
        <v>238222.5289805042</v>
      </c>
      <c r="DO93" s="184" t="s">
        <v>580</v>
      </c>
      <c r="DP93" s="190">
        <f t="shared" si="539"/>
        <v>20336.806185261357</v>
      </c>
      <c r="DQ93" s="190">
        <f t="shared" si="540"/>
        <v>30680.570100156674</v>
      </c>
      <c r="DR93" s="190">
        <f t="shared" si="541"/>
        <v>21379.092254299958</v>
      </c>
      <c r="DS93" s="190">
        <f t="shared" si="542"/>
        <v>8150.0632530978501</v>
      </c>
      <c r="DT93" s="190">
        <f t="shared" si="543"/>
        <v>8150.0632530978501</v>
      </c>
      <c r="DU93" s="190">
        <f t="shared" si="544"/>
        <v>8150.0632530978501</v>
      </c>
      <c r="DV93" s="190">
        <f t="shared" si="545"/>
        <v>8067.7393818544369</v>
      </c>
      <c r="DW93" s="190">
        <f t="shared" si="546"/>
        <v>8067.7393818544369</v>
      </c>
      <c r="DX93" s="190">
        <f t="shared" si="547"/>
        <v>8067.7393818544369</v>
      </c>
      <c r="DY93" s="190">
        <f t="shared" si="548"/>
        <v>7985.4155106110238</v>
      </c>
      <c r="DZ93" s="190">
        <f t="shared" si="549"/>
        <v>7985.4155106110238</v>
      </c>
      <c r="EA93" s="190">
        <f t="shared" si="550"/>
        <v>7985.4155106110238</v>
      </c>
      <c r="EB93" s="190">
        <f t="shared" si="571"/>
        <v>145006.1229764079</v>
      </c>
      <c r="EC93" s="191">
        <f t="shared" si="572"/>
        <v>0.60870029210492937</v>
      </c>
      <c r="ED93" s="382"/>
      <c r="EE93" s="391"/>
      <c r="EF93" s="391"/>
      <c r="EG93" s="391"/>
      <c r="EH93" s="391"/>
      <c r="EI93" s="391"/>
      <c r="EJ93" s="391"/>
      <c r="EK93" s="391"/>
      <c r="EL93" s="391"/>
      <c r="EM93" s="391"/>
      <c r="EN93" s="391"/>
      <c r="EO93" s="391"/>
      <c r="EP93" s="391"/>
      <c r="EQ93" s="391"/>
      <c r="ER93" s="390"/>
      <c r="ES93" s="391"/>
      <c r="ET93" s="391"/>
      <c r="EU93" s="391"/>
      <c r="EV93" s="391"/>
      <c r="EW93" s="391"/>
      <c r="EX93" s="391"/>
      <c r="EY93" s="391"/>
      <c r="EZ93" s="391"/>
      <c r="FA93" s="391"/>
      <c r="FB93" s="391"/>
      <c r="FC93" s="391"/>
      <c r="FD93" s="391"/>
      <c r="FE93" s="391"/>
      <c r="FF93" s="392"/>
      <c r="FG93" s="382"/>
      <c r="FH93" s="391"/>
      <c r="FI93" s="391"/>
      <c r="FJ93" s="391"/>
      <c r="FK93" s="391"/>
      <c r="FL93" s="391"/>
      <c r="FM93" s="391"/>
      <c r="FN93" s="391"/>
      <c r="FO93" s="391"/>
      <c r="FP93" s="391"/>
      <c r="FQ93" s="391"/>
      <c r="FR93" s="391"/>
      <c r="FS93" s="391"/>
      <c r="FT93" s="391"/>
      <c r="FU93" s="390"/>
      <c r="FV93" s="391"/>
      <c r="FW93" s="391"/>
      <c r="FX93" s="391"/>
      <c r="FY93" s="391"/>
      <c r="FZ93" s="391"/>
      <c r="GA93" s="391"/>
      <c r="GB93" s="391"/>
      <c r="GC93" s="391"/>
      <c r="GD93" s="391"/>
      <c r="GE93" s="391"/>
      <c r="GF93" s="391"/>
      <c r="GG93" s="391"/>
      <c r="GH93" s="391"/>
      <c r="GI93" s="392"/>
      <c r="GJ93" s="390"/>
      <c r="GK93" s="390"/>
    </row>
    <row r="94" spans="1:193" s="393" customFormat="1" ht="12" customHeight="1" outlineLevel="1">
      <c r="A94" s="331">
        <v>89</v>
      </c>
      <c r="B94" s="462" t="s">
        <v>399</v>
      </c>
      <c r="C94" s="455" t="str">
        <f t="shared" si="451"/>
        <v>8SBC39353161</v>
      </c>
      <c r="D94" s="461" t="s">
        <v>418</v>
      </c>
      <c r="E94" s="461" t="s">
        <v>696</v>
      </c>
      <c r="F94" s="178" t="s">
        <v>298</v>
      </c>
      <c r="G94" s="179" t="s">
        <v>8</v>
      </c>
      <c r="H94" s="179" t="s">
        <v>143</v>
      </c>
      <c r="I94" s="467" t="s">
        <v>75</v>
      </c>
      <c r="J94" s="439">
        <v>926378</v>
      </c>
      <c r="K94" s="439">
        <v>1397555</v>
      </c>
      <c r="L94" s="439">
        <v>973856</v>
      </c>
      <c r="M94" s="439">
        <v>375000</v>
      </c>
      <c r="N94" s="439">
        <v>375000</v>
      </c>
      <c r="O94" s="439">
        <v>375000</v>
      </c>
      <c r="P94" s="439">
        <v>375000</v>
      </c>
      <c r="Q94" s="439">
        <v>375000</v>
      </c>
      <c r="R94" s="439">
        <v>375000</v>
      </c>
      <c r="S94" s="438">
        <v>375000</v>
      </c>
      <c r="T94" s="438">
        <v>375000</v>
      </c>
      <c r="U94" s="438">
        <v>375000</v>
      </c>
      <c r="V94" s="357">
        <f t="shared" si="452"/>
        <v>6672789</v>
      </c>
      <c r="W94" s="65">
        <v>0.8</v>
      </c>
      <c r="X94" s="65"/>
      <c r="Y94" s="332" t="s">
        <v>437</v>
      </c>
      <c r="Z94" s="332"/>
      <c r="AA94" s="332">
        <v>0.12823000000000001</v>
      </c>
      <c r="AB94" s="66">
        <v>2.4909854886000005E-2</v>
      </c>
      <c r="AC94" s="180">
        <f t="shared" si="524"/>
        <v>0.19425918182952509</v>
      </c>
      <c r="AD94" s="181">
        <f t="shared" si="561"/>
        <v>0.12630655000000002</v>
      </c>
      <c r="AE94" s="181">
        <f t="shared" si="561"/>
        <v>0.12630655000000002</v>
      </c>
      <c r="AF94" s="181">
        <f t="shared" si="561"/>
        <v>0.12630655000000002</v>
      </c>
      <c r="AG94" s="181">
        <f t="shared" si="562"/>
        <v>0.12438310000000001</v>
      </c>
      <c r="AH94" s="181">
        <f t="shared" si="562"/>
        <v>0.12438310000000001</v>
      </c>
      <c r="AI94" s="181">
        <f t="shared" si="562"/>
        <v>0.12438310000000001</v>
      </c>
      <c r="AJ94" s="181">
        <f t="shared" si="563"/>
        <v>0.12245965</v>
      </c>
      <c r="AK94" s="181">
        <f t="shared" si="563"/>
        <v>0.12245965</v>
      </c>
      <c r="AL94" s="181">
        <f t="shared" si="563"/>
        <v>0.12245965</v>
      </c>
      <c r="AM94" s="181">
        <f t="shared" si="564"/>
        <v>0.11861275000000002</v>
      </c>
      <c r="AN94" s="181">
        <f t="shared" si="564"/>
        <v>0.11861275000000002</v>
      </c>
      <c r="AO94" s="181">
        <f t="shared" si="564"/>
        <v>0.11861275000000002</v>
      </c>
      <c r="AP94" s="182"/>
      <c r="AQ94" s="480">
        <v>0.98499999999999999</v>
      </c>
      <c r="AR94" s="480">
        <v>0.97</v>
      </c>
      <c r="AS94" s="480">
        <v>0.95499999999999996</v>
      </c>
      <c r="AT94" s="480">
        <v>0.92500000000000004</v>
      </c>
      <c r="AU94" s="184"/>
      <c r="AV94" s="181">
        <f t="shared" si="525"/>
        <v>2.4909854886000005E-2</v>
      </c>
      <c r="AW94" s="181">
        <f t="shared" si="565"/>
        <v>2.4909854886000005E-2</v>
      </c>
      <c r="AX94" s="181">
        <f t="shared" si="565"/>
        <v>2.4909854886000005E-2</v>
      </c>
      <c r="AY94" s="181">
        <f t="shared" si="566"/>
        <v>2.4660756337140006E-2</v>
      </c>
      <c r="AZ94" s="181">
        <f t="shared" si="566"/>
        <v>2.4660756337140006E-2</v>
      </c>
      <c r="BA94" s="181">
        <f t="shared" si="566"/>
        <v>2.4660756337140006E-2</v>
      </c>
      <c r="BB94" s="181">
        <f t="shared" si="567"/>
        <v>2.4411657788280004E-2</v>
      </c>
      <c r="BC94" s="181">
        <f t="shared" si="567"/>
        <v>2.4411657788280004E-2</v>
      </c>
      <c r="BD94" s="181">
        <f t="shared" si="567"/>
        <v>2.4411657788280004E-2</v>
      </c>
      <c r="BE94" s="181">
        <f t="shared" si="568"/>
        <v>2.4162559239420005E-2</v>
      </c>
      <c r="BF94" s="181">
        <f t="shared" si="568"/>
        <v>2.4162559239420005E-2</v>
      </c>
      <c r="BG94" s="181">
        <f t="shared" si="568"/>
        <v>2.4162559239420005E-2</v>
      </c>
      <c r="BH94" s="183"/>
      <c r="BI94" s="185">
        <v>1</v>
      </c>
      <c r="BJ94" s="185">
        <v>0.99</v>
      </c>
      <c r="BK94" s="185">
        <v>0.98</v>
      </c>
      <c r="BL94" s="185">
        <v>0.97</v>
      </c>
      <c r="BM94" s="183"/>
      <c r="BN94" s="186"/>
      <c r="BO94" s="189">
        <f t="shared" ref="BO94:BZ111" si="573">100%*$W94</f>
        <v>0.8</v>
      </c>
      <c r="BP94" s="189">
        <f t="shared" ref="BP94:BZ108" si="574">100%*$W94</f>
        <v>0.8</v>
      </c>
      <c r="BQ94" s="189">
        <f t="shared" si="574"/>
        <v>0.8</v>
      </c>
      <c r="BR94" s="189">
        <f t="shared" si="574"/>
        <v>0.8</v>
      </c>
      <c r="BS94" s="189">
        <f t="shared" si="574"/>
        <v>0.8</v>
      </c>
      <c r="BT94" s="189">
        <f t="shared" si="574"/>
        <v>0.8</v>
      </c>
      <c r="BU94" s="189">
        <f t="shared" si="574"/>
        <v>0.8</v>
      </c>
      <c r="BV94" s="189">
        <f t="shared" si="574"/>
        <v>0.8</v>
      </c>
      <c r="BW94" s="189">
        <f t="shared" si="574"/>
        <v>0.8</v>
      </c>
      <c r="BX94" s="189">
        <f t="shared" si="574"/>
        <v>0.8</v>
      </c>
      <c r="BY94" s="189">
        <f t="shared" si="574"/>
        <v>0.8</v>
      </c>
      <c r="BZ94" s="189">
        <f t="shared" si="574"/>
        <v>0.8</v>
      </c>
      <c r="CA94" s="184"/>
      <c r="CB94" s="189">
        <f t="shared" si="453"/>
        <v>0</v>
      </c>
      <c r="CC94" s="189">
        <f t="shared" si="454"/>
        <v>0</v>
      </c>
      <c r="CD94" s="189">
        <f t="shared" si="455"/>
        <v>0</v>
      </c>
      <c r="CE94" s="189">
        <f t="shared" si="456"/>
        <v>0</v>
      </c>
      <c r="CF94" s="189">
        <f t="shared" si="457"/>
        <v>0</v>
      </c>
      <c r="CG94" s="189">
        <f t="shared" si="458"/>
        <v>0</v>
      </c>
      <c r="CH94" s="189">
        <f t="shared" si="459"/>
        <v>0</v>
      </c>
      <c r="CI94" s="189">
        <f t="shared" si="460"/>
        <v>0</v>
      </c>
      <c r="CJ94" s="189">
        <f t="shared" si="461"/>
        <v>0</v>
      </c>
      <c r="CK94" s="189">
        <f t="shared" si="462"/>
        <v>0</v>
      </c>
      <c r="CL94" s="189">
        <f t="shared" si="463"/>
        <v>0</v>
      </c>
      <c r="CM94" s="189">
        <f t="shared" si="464"/>
        <v>0</v>
      </c>
      <c r="CN94" s="184"/>
      <c r="CO94" s="189"/>
      <c r="CP94" s="189"/>
      <c r="CQ94" s="189"/>
      <c r="CR94" s="189"/>
      <c r="CS94" s="189"/>
      <c r="CT94" s="189"/>
      <c r="CU94" s="189"/>
      <c r="CV94" s="189"/>
      <c r="CW94" s="189"/>
      <c r="CX94" s="189"/>
      <c r="CY94" s="189"/>
      <c r="CZ94" s="189"/>
      <c r="DA94" s="184"/>
      <c r="DB94" s="190">
        <f t="shared" si="527"/>
        <v>13332.301287668426</v>
      </c>
      <c r="DC94" s="190">
        <f t="shared" si="528"/>
        <v>20113.414098874811</v>
      </c>
      <c r="DD94" s="190">
        <f t="shared" si="529"/>
        <v>14015.59795548213</v>
      </c>
      <c r="DE94" s="190">
        <f t="shared" si="530"/>
        <v>5314.7600056971951</v>
      </c>
      <c r="DF94" s="190">
        <f t="shared" si="531"/>
        <v>5314.7600056971951</v>
      </c>
      <c r="DG94" s="190">
        <f t="shared" si="532"/>
        <v>5314.7600056971951</v>
      </c>
      <c r="DH94" s="190">
        <f t="shared" si="533"/>
        <v>5232.5729952998154</v>
      </c>
      <c r="DI94" s="190">
        <f t="shared" si="534"/>
        <v>5232.5729952998154</v>
      </c>
      <c r="DJ94" s="190">
        <f t="shared" si="535"/>
        <v>5232.5729952998154</v>
      </c>
      <c r="DK94" s="190">
        <f t="shared" si="536"/>
        <v>5068.1989745050569</v>
      </c>
      <c r="DL94" s="190">
        <f t="shared" si="537"/>
        <v>5068.1989745050569</v>
      </c>
      <c r="DM94" s="190">
        <f t="shared" si="538"/>
        <v>5068.1989745050569</v>
      </c>
      <c r="DN94" s="190">
        <f t="shared" si="570"/>
        <v>94307.909268531555</v>
      </c>
      <c r="DO94" s="184" t="s">
        <v>580</v>
      </c>
      <c r="DP94" s="190">
        <f t="shared" si="539"/>
        <v>2629.3623756824286</v>
      </c>
      <c r="DQ94" s="190">
        <f t="shared" si="540"/>
        <v>3966.7161082699035</v>
      </c>
      <c r="DR94" s="190">
        <f t="shared" si="541"/>
        <v>2764.1203976482466</v>
      </c>
      <c r="DS94" s="190">
        <f t="shared" si="542"/>
        <v>1053.7283721894321</v>
      </c>
      <c r="DT94" s="190">
        <f t="shared" si="543"/>
        <v>1053.7283721894321</v>
      </c>
      <c r="DU94" s="190">
        <f t="shared" si="544"/>
        <v>1053.7283721894321</v>
      </c>
      <c r="DV94" s="190">
        <f t="shared" si="545"/>
        <v>1043.0846512582257</v>
      </c>
      <c r="DW94" s="190">
        <f t="shared" si="546"/>
        <v>1043.0846512582257</v>
      </c>
      <c r="DX94" s="190">
        <f t="shared" si="547"/>
        <v>1043.0846512582257</v>
      </c>
      <c r="DY94" s="190">
        <f t="shared" si="548"/>
        <v>1032.4409303270193</v>
      </c>
      <c r="DZ94" s="190">
        <f t="shared" si="549"/>
        <v>1032.4409303270193</v>
      </c>
      <c r="EA94" s="190">
        <f t="shared" si="550"/>
        <v>1032.4409303270193</v>
      </c>
      <c r="EB94" s="190">
        <f t="shared" si="571"/>
        <v>18747.96074292461</v>
      </c>
      <c r="EC94" s="191">
        <f t="shared" si="572"/>
        <v>0.1987952112218056</v>
      </c>
      <c r="ED94" s="382"/>
      <c r="EE94" s="391"/>
      <c r="EF94" s="391"/>
      <c r="EG94" s="391"/>
      <c r="EH94" s="391"/>
      <c r="EI94" s="391"/>
      <c r="EJ94" s="391"/>
      <c r="EK94" s="391"/>
      <c r="EL94" s="391"/>
      <c r="EM94" s="391"/>
      <c r="EN94" s="391"/>
      <c r="EO94" s="391"/>
      <c r="EP94" s="391"/>
      <c r="EQ94" s="391"/>
      <c r="ER94" s="390"/>
      <c r="ES94" s="391"/>
      <c r="ET94" s="391"/>
      <c r="EU94" s="391"/>
      <c r="EV94" s="391"/>
      <c r="EW94" s="391"/>
      <c r="EX94" s="391"/>
      <c r="EY94" s="391"/>
      <c r="EZ94" s="391"/>
      <c r="FA94" s="391"/>
      <c r="FB94" s="391"/>
      <c r="FC94" s="391"/>
      <c r="FD94" s="391"/>
      <c r="FE94" s="391"/>
      <c r="FF94" s="392"/>
      <c r="FG94" s="382"/>
      <c r="FH94" s="391"/>
      <c r="FI94" s="391"/>
      <c r="FJ94" s="391"/>
      <c r="FK94" s="391"/>
      <c r="FL94" s="391"/>
      <c r="FM94" s="391"/>
      <c r="FN94" s="391"/>
      <c r="FO94" s="391"/>
      <c r="FP94" s="391"/>
      <c r="FQ94" s="391"/>
      <c r="FR94" s="391"/>
      <c r="FS94" s="391"/>
      <c r="FT94" s="391"/>
      <c r="FU94" s="390"/>
      <c r="FV94" s="391"/>
      <c r="FW94" s="391"/>
      <c r="FX94" s="391"/>
      <c r="FY94" s="391"/>
      <c r="FZ94" s="391"/>
      <c r="GA94" s="391"/>
      <c r="GB94" s="391"/>
      <c r="GC94" s="391"/>
      <c r="GD94" s="391"/>
      <c r="GE94" s="391"/>
      <c r="GF94" s="391"/>
      <c r="GG94" s="391"/>
      <c r="GH94" s="391"/>
      <c r="GI94" s="392"/>
      <c r="GJ94" s="390"/>
      <c r="GK94" s="390"/>
    </row>
    <row r="95" spans="1:193" s="393" customFormat="1" ht="12" customHeight="1" outlineLevel="1">
      <c r="A95" s="331">
        <v>90</v>
      </c>
      <c r="B95" s="462" t="s">
        <v>400</v>
      </c>
      <c r="C95" s="455" t="str">
        <f t="shared" si="451"/>
        <v>8SBCAKASF2038</v>
      </c>
      <c r="D95" s="461" t="s">
        <v>419</v>
      </c>
      <c r="E95" s="461" t="s">
        <v>695</v>
      </c>
      <c r="F95" s="178" t="s">
        <v>298</v>
      </c>
      <c r="G95" s="179" t="s">
        <v>8</v>
      </c>
      <c r="H95" s="179" t="s">
        <v>470</v>
      </c>
      <c r="I95" s="467" t="s">
        <v>75</v>
      </c>
      <c r="J95" s="439">
        <v>1447.465625</v>
      </c>
      <c r="K95" s="439">
        <v>2183.6796875</v>
      </c>
      <c r="L95" s="439">
        <v>1521.65</v>
      </c>
      <c r="M95" s="439">
        <v>585.9375</v>
      </c>
      <c r="N95" s="439">
        <v>585.9375</v>
      </c>
      <c r="O95" s="439">
        <v>585.9375</v>
      </c>
      <c r="P95" s="439">
        <v>585.9375</v>
      </c>
      <c r="Q95" s="439">
        <v>585.9375</v>
      </c>
      <c r="R95" s="439">
        <v>585.9375</v>
      </c>
      <c r="S95" s="439">
        <v>585.9375</v>
      </c>
      <c r="T95" s="439">
        <v>585.9375</v>
      </c>
      <c r="U95" s="439">
        <v>585.9375</v>
      </c>
      <c r="V95" s="357">
        <f t="shared" si="452"/>
        <v>10426.2328125</v>
      </c>
      <c r="W95" s="65">
        <v>1</v>
      </c>
      <c r="X95" s="65"/>
      <c r="Y95" s="332" t="s">
        <v>437</v>
      </c>
      <c r="Z95" s="332"/>
      <c r="AA95" s="332">
        <v>386.33</v>
      </c>
      <c r="AB95" s="66">
        <v>367.875</v>
      </c>
      <c r="AC95" s="180">
        <f t="shared" si="524"/>
        <v>0.95222995884347583</v>
      </c>
      <c r="AD95" s="181">
        <f t="shared" si="561"/>
        <v>380.53504999999996</v>
      </c>
      <c r="AE95" s="181">
        <f t="shared" si="561"/>
        <v>380.53504999999996</v>
      </c>
      <c r="AF95" s="181">
        <f t="shared" si="561"/>
        <v>380.53504999999996</v>
      </c>
      <c r="AG95" s="181">
        <f t="shared" si="562"/>
        <v>374.74009999999998</v>
      </c>
      <c r="AH95" s="181">
        <f t="shared" si="562"/>
        <v>374.74009999999998</v>
      </c>
      <c r="AI95" s="181">
        <f t="shared" si="562"/>
        <v>374.74009999999998</v>
      </c>
      <c r="AJ95" s="181">
        <f t="shared" si="563"/>
        <v>368.94514999999996</v>
      </c>
      <c r="AK95" s="181">
        <f t="shared" si="563"/>
        <v>368.94514999999996</v>
      </c>
      <c r="AL95" s="181">
        <f t="shared" si="563"/>
        <v>368.94514999999996</v>
      </c>
      <c r="AM95" s="181">
        <f t="shared" si="564"/>
        <v>357.35525000000001</v>
      </c>
      <c r="AN95" s="181">
        <f t="shared" si="564"/>
        <v>357.35525000000001</v>
      </c>
      <c r="AO95" s="181">
        <f t="shared" si="564"/>
        <v>357.35525000000001</v>
      </c>
      <c r="AP95" s="182"/>
      <c r="AQ95" s="480">
        <v>0.98499999999999999</v>
      </c>
      <c r="AR95" s="480">
        <v>0.97</v>
      </c>
      <c r="AS95" s="480">
        <v>0.95499999999999996</v>
      </c>
      <c r="AT95" s="480">
        <v>0.92500000000000004</v>
      </c>
      <c r="AU95" s="184"/>
      <c r="AV95" s="181">
        <f t="shared" si="525"/>
        <v>367.875</v>
      </c>
      <c r="AW95" s="181">
        <f t="shared" si="565"/>
        <v>367.875</v>
      </c>
      <c r="AX95" s="181">
        <f t="shared" si="565"/>
        <v>367.875</v>
      </c>
      <c r="AY95" s="181">
        <f t="shared" si="566"/>
        <v>364.19625000000002</v>
      </c>
      <c r="AZ95" s="181">
        <f t="shared" si="566"/>
        <v>364.19625000000002</v>
      </c>
      <c r="BA95" s="181">
        <f t="shared" si="566"/>
        <v>364.19625000000002</v>
      </c>
      <c r="BB95" s="181">
        <f t="shared" si="567"/>
        <v>360.51749999999998</v>
      </c>
      <c r="BC95" s="181">
        <f t="shared" si="567"/>
        <v>360.51749999999998</v>
      </c>
      <c r="BD95" s="181">
        <f t="shared" si="567"/>
        <v>360.51749999999998</v>
      </c>
      <c r="BE95" s="181">
        <f t="shared" si="568"/>
        <v>356.83875</v>
      </c>
      <c r="BF95" s="181">
        <f t="shared" si="568"/>
        <v>356.83875</v>
      </c>
      <c r="BG95" s="181">
        <f t="shared" si="568"/>
        <v>356.83875</v>
      </c>
      <c r="BH95" s="183"/>
      <c r="BI95" s="185">
        <v>1</v>
      </c>
      <c r="BJ95" s="185">
        <v>0.99</v>
      </c>
      <c r="BK95" s="185">
        <v>0.98</v>
      </c>
      <c r="BL95" s="185">
        <v>0.97</v>
      </c>
      <c r="BM95" s="183"/>
      <c r="BN95" s="186"/>
      <c r="BO95" s="189">
        <f t="shared" si="573"/>
        <v>1</v>
      </c>
      <c r="BP95" s="189">
        <f t="shared" si="574"/>
        <v>1</v>
      </c>
      <c r="BQ95" s="189">
        <f t="shared" si="574"/>
        <v>1</v>
      </c>
      <c r="BR95" s="189">
        <f t="shared" si="574"/>
        <v>1</v>
      </c>
      <c r="BS95" s="189">
        <f t="shared" si="574"/>
        <v>1</v>
      </c>
      <c r="BT95" s="189">
        <f t="shared" si="574"/>
        <v>1</v>
      </c>
      <c r="BU95" s="189">
        <f t="shared" si="574"/>
        <v>1</v>
      </c>
      <c r="BV95" s="189">
        <f t="shared" si="574"/>
        <v>1</v>
      </c>
      <c r="BW95" s="189">
        <f t="shared" si="574"/>
        <v>1</v>
      </c>
      <c r="BX95" s="189">
        <f t="shared" si="574"/>
        <v>1</v>
      </c>
      <c r="BY95" s="189">
        <f t="shared" si="574"/>
        <v>1</v>
      </c>
      <c r="BZ95" s="189">
        <f t="shared" si="574"/>
        <v>1</v>
      </c>
      <c r="CA95" s="184"/>
      <c r="CB95" s="189">
        <f t="shared" si="453"/>
        <v>0</v>
      </c>
      <c r="CC95" s="189">
        <f t="shared" si="454"/>
        <v>0</v>
      </c>
      <c r="CD95" s="189">
        <f t="shared" si="455"/>
        <v>0</v>
      </c>
      <c r="CE95" s="189">
        <f t="shared" si="456"/>
        <v>0</v>
      </c>
      <c r="CF95" s="189">
        <f t="shared" si="457"/>
        <v>0</v>
      </c>
      <c r="CG95" s="189">
        <f t="shared" si="458"/>
        <v>0</v>
      </c>
      <c r="CH95" s="189">
        <f t="shared" si="459"/>
        <v>0</v>
      </c>
      <c r="CI95" s="189">
        <f t="shared" si="460"/>
        <v>0</v>
      </c>
      <c r="CJ95" s="189">
        <f t="shared" si="461"/>
        <v>0</v>
      </c>
      <c r="CK95" s="189">
        <f t="shared" si="462"/>
        <v>0</v>
      </c>
      <c r="CL95" s="189">
        <f t="shared" si="463"/>
        <v>0</v>
      </c>
      <c r="CM95" s="189">
        <f t="shared" si="464"/>
        <v>0</v>
      </c>
      <c r="CN95" s="184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4"/>
      <c r="DB95" s="190">
        <f t="shared" si="527"/>
        <v>78451.987463702637</v>
      </c>
      <c r="DC95" s="190">
        <f t="shared" si="528"/>
        <v>118354.45934579073</v>
      </c>
      <c r="DD95" s="190">
        <f t="shared" si="529"/>
        <v>82472.747305583252</v>
      </c>
      <c r="DE95" s="190">
        <f t="shared" si="530"/>
        <v>31273.932109920239</v>
      </c>
      <c r="DF95" s="190">
        <f t="shared" si="531"/>
        <v>31273.932109920239</v>
      </c>
      <c r="DG95" s="190">
        <f t="shared" si="532"/>
        <v>31273.932109920239</v>
      </c>
      <c r="DH95" s="190">
        <f t="shared" si="533"/>
        <v>30790.314603065799</v>
      </c>
      <c r="DI95" s="190">
        <f t="shared" si="534"/>
        <v>30790.314603065799</v>
      </c>
      <c r="DJ95" s="190">
        <f t="shared" si="535"/>
        <v>30790.314603065799</v>
      </c>
      <c r="DK95" s="190">
        <f t="shared" si="536"/>
        <v>29823.07958935693</v>
      </c>
      <c r="DL95" s="190">
        <f t="shared" si="537"/>
        <v>29823.07958935693</v>
      </c>
      <c r="DM95" s="190">
        <f t="shared" si="538"/>
        <v>29823.07958935693</v>
      </c>
      <c r="DN95" s="190">
        <f t="shared" si="570"/>
        <v>554941.17302210547</v>
      </c>
      <c r="DO95" s="184" t="s">
        <v>580</v>
      </c>
      <c r="DP95" s="190">
        <f t="shared" si="539"/>
        <v>75841.962227157826</v>
      </c>
      <c r="DQ95" s="190">
        <f t="shared" si="540"/>
        <v>114416.91568709051</v>
      </c>
      <c r="DR95" s="190">
        <f t="shared" si="541"/>
        <v>79728.95509898875</v>
      </c>
      <c r="DS95" s="190">
        <f t="shared" si="542"/>
        <v>30393.995190766986</v>
      </c>
      <c r="DT95" s="190">
        <f t="shared" si="543"/>
        <v>30393.995190766986</v>
      </c>
      <c r="DU95" s="190">
        <f t="shared" si="544"/>
        <v>30393.995190766986</v>
      </c>
      <c r="DV95" s="190">
        <f t="shared" si="545"/>
        <v>30086.985138334996</v>
      </c>
      <c r="DW95" s="190">
        <f t="shared" si="546"/>
        <v>30086.985138334996</v>
      </c>
      <c r="DX95" s="190">
        <f t="shared" si="547"/>
        <v>30086.985138334996</v>
      </c>
      <c r="DY95" s="190">
        <f t="shared" si="548"/>
        <v>29779.975085903006</v>
      </c>
      <c r="DZ95" s="190">
        <f t="shared" si="549"/>
        <v>29779.975085903006</v>
      </c>
      <c r="EA95" s="190">
        <f t="shared" si="550"/>
        <v>29779.975085903006</v>
      </c>
      <c r="EB95" s="190">
        <f t="shared" si="571"/>
        <v>540770.69925825205</v>
      </c>
      <c r="EC95" s="191">
        <f t="shared" si="572"/>
        <v>0.97446490825922383</v>
      </c>
      <c r="ED95" s="382"/>
      <c r="EE95" s="391"/>
      <c r="EF95" s="391"/>
      <c r="EG95" s="391"/>
      <c r="EH95" s="391"/>
      <c r="EI95" s="391"/>
      <c r="EJ95" s="391"/>
      <c r="EK95" s="391"/>
      <c r="EL95" s="391"/>
      <c r="EM95" s="391"/>
      <c r="EN95" s="391"/>
      <c r="EO95" s="391"/>
      <c r="EP95" s="391"/>
      <c r="EQ95" s="391"/>
      <c r="ER95" s="390"/>
      <c r="ES95" s="391"/>
      <c r="ET95" s="391"/>
      <c r="EU95" s="391"/>
      <c r="EV95" s="391"/>
      <c r="EW95" s="391"/>
      <c r="EX95" s="391"/>
      <c r="EY95" s="391"/>
      <c r="EZ95" s="391"/>
      <c r="FA95" s="391"/>
      <c r="FB95" s="391"/>
      <c r="FC95" s="391"/>
      <c r="FD95" s="391"/>
      <c r="FE95" s="391"/>
      <c r="FF95" s="392"/>
      <c r="FG95" s="382"/>
      <c r="FH95" s="391"/>
      <c r="FI95" s="391"/>
      <c r="FJ95" s="391"/>
      <c r="FK95" s="391"/>
      <c r="FL95" s="391"/>
      <c r="FM95" s="391"/>
      <c r="FN95" s="391"/>
      <c r="FO95" s="391"/>
      <c r="FP95" s="391"/>
      <c r="FQ95" s="391"/>
      <c r="FR95" s="391"/>
      <c r="FS95" s="391"/>
      <c r="FT95" s="391"/>
      <c r="FU95" s="390"/>
      <c r="FV95" s="391"/>
      <c r="FW95" s="391"/>
      <c r="FX95" s="391"/>
      <c r="FY95" s="391"/>
      <c r="FZ95" s="391"/>
      <c r="GA95" s="391"/>
      <c r="GB95" s="391"/>
      <c r="GC95" s="391"/>
      <c r="GD95" s="391"/>
      <c r="GE95" s="391"/>
      <c r="GF95" s="391"/>
      <c r="GG95" s="391"/>
      <c r="GH95" s="391"/>
      <c r="GI95" s="392"/>
      <c r="GJ95" s="390"/>
      <c r="GK95" s="390"/>
    </row>
    <row r="96" spans="1:193" s="395" customFormat="1">
      <c r="A96" s="331">
        <v>91</v>
      </c>
      <c r="B96" s="462" t="s">
        <v>401</v>
      </c>
      <c r="C96" s="455" t="str">
        <f t="shared" si="451"/>
        <v>8SBCAKASF6009</v>
      </c>
      <c r="D96" s="469" t="s">
        <v>420</v>
      </c>
      <c r="E96" s="461" t="s">
        <v>695</v>
      </c>
      <c r="F96" s="354" t="s">
        <v>298</v>
      </c>
      <c r="G96" s="354" t="s">
        <v>8</v>
      </c>
      <c r="H96" s="354" t="s">
        <v>143</v>
      </c>
      <c r="I96" s="468" t="s">
        <v>75</v>
      </c>
      <c r="J96" s="439">
        <v>7593.2622950819668</v>
      </c>
      <c r="K96" s="439">
        <v>11455.368852459016</v>
      </c>
      <c r="L96" s="439">
        <v>7982.4262295081971</v>
      </c>
      <c r="M96" s="439">
        <v>3073.7704918032787</v>
      </c>
      <c r="N96" s="439">
        <v>3073.7704918032787</v>
      </c>
      <c r="O96" s="439">
        <v>3073.7704918032787</v>
      </c>
      <c r="P96" s="439">
        <v>3073.7704918032787</v>
      </c>
      <c r="Q96" s="439">
        <v>3073.7704918032787</v>
      </c>
      <c r="R96" s="439">
        <v>3073.7704918032787</v>
      </c>
      <c r="S96" s="439">
        <v>3073.7704918032787</v>
      </c>
      <c r="T96" s="439">
        <v>3073.7704918032787</v>
      </c>
      <c r="U96" s="439">
        <v>3073.7704918032787</v>
      </c>
      <c r="V96" s="357">
        <f t="shared" si="452"/>
        <v>54694.991803278666</v>
      </c>
      <c r="W96" s="397">
        <v>1</v>
      </c>
      <c r="X96" s="65"/>
      <c r="Y96" s="332" t="s">
        <v>437</v>
      </c>
      <c r="Z96" s="332"/>
      <c r="AA96" s="332">
        <v>43.999600000000001</v>
      </c>
      <c r="AB96" s="412">
        <v>42.160001290220002</v>
      </c>
      <c r="AC96" s="180">
        <f t="shared" si="524"/>
        <v>0.9581905583282575</v>
      </c>
      <c r="AD96" s="181">
        <f t="shared" si="561"/>
        <v>43.339606000000003</v>
      </c>
      <c r="AE96" s="181">
        <f t="shared" si="561"/>
        <v>43.339606000000003</v>
      </c>
      <c r="AF96" s="181">
        <f t="shared" si="561"/>
        <v>43.339606000000003</v>
      </c>
      <c r="AG96" s="181">
        <f t="shared" si="562"/>
        <v>42.679611999999999</v>
      </c>
      <c r="AH96" s="181">
        <f t="shared" si="562"/>
        <v>42.679611999999999</v>
      </c>
      <c r="AI96" s="181">
        <f t="shared" si="562"/>
        <v>42.679611999999999</v>
      </c>
      <c r="AJ96" s="181">
        <f t="shared" si="563"/>
        <v>42.019618000000001</v>
      </c>
      <c r="AK96" s="181">
        <f t="shared" si="563"/>
        <v>42.019618000000001</v>
      </c>
      <c r="AL96" s="181">
        <f t="shared" si="563"/>
        <v>42.019618000000001</v>
      </c>
      <c r="AM96" s="181">
        <f t="shared" si="564"/>
        <v>40.699630000000006</v>
      </c>
      <c r="AN96" s="181">
        <f t="shared" si="564"/>
        <v>40.699630000000006</v>
      </c>
      <c r="AO96" s="181">
        <f t="shared" si="564"/>
        <v>40.699630000000006</v>
      </c>
      <c r="AP96" s="399"/>
      <c r="AQ96" s="480">
        <v>0.98499999999999999</v>
      </c>
      <c r="AR96" s="480">
        <v>0.97</v>
      </c>
      <c r="AS96" s="480">
        <v>0.95499999999999996</v>
      </c>
      <c r="AT96" s="480">
        <v>0.92500000000000004</v>
      </c>
      <c r="AU96" s="409"/>
      <c r="AV96" s="181">
        <f t="shared" si="525"/>
        <v>42.160001290220002</v>
      </c>
      <c r="AW96" s="181">
        <f t="shared" si="565"/>
        <v>42.160001290220002</v>
      </c>
      <c r="AX96" s="181">
        <f t="shared" si="565"/>
        <v>42.160001290220002</v>
      </c>
      <c r="AY96" s="181">
        <f t="shared" si="566"/>
        <v>41.738401277317799</v>
      </c>
      <c r="AZ96" s="181">
        <f t="shared" si="566"/>
        <v>41.738401277317799</v>
      </c>
      <c r="BA96" s="181">
        <f t="shared" si="566"/>
        <v>41.738401277317799</v>
      </c>
      <c r="BB96" s="181">
        <f t="shared" si="567"/>
        <v>41.316801264415602</v>
      </c>
      <c r="BC96" s="181">
        <f t="shared" si="567"/>
        <v>41.316801264415602</v>
      </c>
      <c r="BD96" s="181">
        <f t="shared" si="567"/>
        <v>41.316801264415602</v>
      </c>
      <c r="BE96" s="181">
        <f t="shared" si="568"/>
        <v>40.895201251513399</v>
      </c>
      <c r="BF96" s="181">
        <f t="shared" si="568"/>
        <v>40.895201251513399</v>
      </c>
      <c r="BG96" s="181">
        <f t="shared" si="568"/>
        <v>40.895201251513399</v>
      </c>
      <c r="BH96" s="65"/>
      <c r="BI96" s="400">
        <v>1</v>
      </c>
      <c r="BJ96" s="400">
        <v>0.99</v>
      </c>
      <c r="BK96" s="400">
        <v>0.98</v>
      </c>
      <c r="BL96" s="400">
        <v>0.97</v>
      </c>
      <c r="BM96" s="399"/>
      <c r="BN96" s="409"/>
      <c r="BO96" s="189">
        <f t="shared" si="573"/>
        <v>1</v>
      </c>
      <c r="BP96" s="189">
        <f t="shared" si="574"/>
        <v>1</v>
      </c>
      <c r="BQ96" s="189">
        <f t="shared" si="574"/>
        <v>1</v>
      </c>
      <c r="BR96" s="189">
        <f t="shared" si="574"/>
        <v>1</v>
      </c>
      <c r="BS96" s="189">
        <f t="shared" si="574"/>
        <v>1</v>
      </c>
      <c r="BT96" s="189">
        <f t="shared" si="574"/>
        <v>1</v>
      </c>
      <c r="BU96" s="189">
        <f t="shared" si="574"/>
        <v>1</v>
      </c>
      <c r="BV96" s="189">
        <f t="shared" si="574"/>
        <v>1</v>
      </c>
      <c r="BW96" s="189">
        <f t="shared" si="574"/>
        <v>1</v>
      </c>
      <c r="BX96" s="189">
        <f t="shared" si="574"/>
        <v>1</v>
      </c>
      <c r="BY96" s="189">
        <f t="shared" si="574"/>
        <v>1</v>
      </c>
      <c r="BZ96" s="189">
        <f t="shared" si="574"/>
        <v>1</v>
      </c>
      <c r="CA96" s="184"/>
      <c r="CB96" s="189">
        <f t="shared" si="453"/>
        <v>0</v>
      </c>
      <c r="CC96" s="189">
        <f t="shared" si="454"/>
        <v>0</v>
      </c>
      <c r="CD96" s="189">
        <f t="shared" si="455"/>
        <v>0</v>
      </c>
      <c r="CE96" s="189">
        <f t="shared" si="456"/>
        <v>0</v>
      </c>
      <c r="CF96" s="189">
        <f t="shared" si="457"/>
        <v>0</v>
      </c>
      <c r="CG96" s="189">
        <f t="shared" si="458"/>
        <v>0</v>
      </c>
      <c r="CH96" s="189">
        <f t="shared" si="459"/>
        <v>0</v>
      </c>
      <c r="CI96" s="189">
        <f t="shared" si="460"/>
        <v>0</v>
      </c>
      <c r="CJ96" s="189">
        <f t="shared" si="461"/>
        <v>0</v>
      </c>
      <c r="CK96" s="189">
        <f t="shared" si="462"/>
        <v>0</v>
      </c>
      <c r="CL96" s="189">
        <f t="shared" si="463"/>
        <v>0</v>
      </c>
      <c r="CM96" s="189">
        <f t="shared" si="464"/>
        <v>0</v>
      </c>
      <c r="CN96" s="409"/>
      <c r="CO96" s="409"/>
      <c r="CP96" s="409"/>
      <c r="CQ96" s="409"/>
      <c r="CR96" s="409"/>
      <c r="CS96" s="409"/>
      <c r="CT96" s="409"/>
      <c r="CU96" s="409"/>
      <c r="CV96" s="409"/>
      <c r="CW96" s="409"/>
      <c r="CX96" s="409"/>
      <c r="CY96" s="409"/>
      <c r="CZ96" s="409"/>
      <c r="DA96" s="409"/>
      <c r="DB96" s="190">
        <f t="shared" si="527"/>
        <v>46872.097439610909</v>
      </c>
      <c r="DC96" s="190">
        <f t="shared" si="528"/>
        <v>70712.316286888759</v>
      </c>
      <c r="DD96" s="190">
        <f t="shared" si="529"/>
        <v>49274.34948169077</v>
      </c>
      <c r="DE96" s="190">
        <f t="shared" si="530"/>
        <v>18684.992446547942</v>
      </c>
      <c r="DF96" s="190">
        <f t="shared" si="531"/>
        <v>18684.992446547942</v>
      </c>
      <c r="DG96" s="190">
        <f t="shared" si="532"/>
        <v>18684.992446547942</v>
      </c>
      <c r="DH96" s="190">
        <f t="shared" si="533"/>
        <v>18396.049264384834</v>
      </c>
      <c r="DI96" s="190">
        <f t="shared" si="534"/>
        <v>18396.049264384834</v>
      </c>
      <c r="DJ96" s="190">
        <f t="shared" si="535"/>
        <v>18396.049264384834</v>
      </c>
      <c r="DK96" s="190">
        <f t="shared" si="536"/>
        <v>17818.162900058611</v>
      </c>
      <c r="DL96" s="190">
        <f t="shared" si="537"/>
        <v>17818.162900058611</v>
      </c>
      <c r="DM96" s="190">
        <f t="shared" si="538"/>
        <v>17818.162900058611</v>
      </c>
      <c r="DN96" s="190">
        <f t="shared" si="570"/>
        <v>331556.37704116467</v>
      </c>
      <c r="DO96" s="184" t="s">
        <v>580</v>
      </c>
      <c r="DP96" s="190">
        <f t="shared" si="539"/>
        <v>45596.346411855098</v>
      </c>
      <c r="DQ96" s="190">
        <f t="shared" si="540"/>
        <v>68787.689161033777</v>
      </c>
      <c r="DR96" s="190">
        <f t="shared" si="541"/>
        <v>47933.214661038539</v>
      </c>
      <c r="DS96" s="190">
        <f t="shared" si="542"/>
        <v>18272.933516773071</v>
      </c>
      <c r="DT96" s="190">
        <f t="shared" si="543"/>
        <v>18272.933516773071</v>
      </c>
      <c r="DU96" s="190">
        <f t="shared" si="544"/>
        <v>18272.933516773071</v>
      </c>
      <c r="DV96" s="190">
        <f t="shared" si="545"/>
        <v>18088.358430745062</v>
      </c>
      <c r="DW96" s="190">
        <f t="shared" si="546"/>
        <v>18088.358430745062</v>
      </c>
      <c r="DX96" s="190">
        <f t="shared" si="547"/>
        <v>18088.358430745062</v>
      </c>
      <c r="DY96" s="190">
        <f t="shared" si="548"/>
        <v>17903.783344717049</v>
      </c>
      <c r="DZ96" s="190">
        <f t="shared" si="549"/>
        <v>17903.783344717049</v>
      </c>
      <c r="EA96" s="190">
        <f t="shared" si="550"/>
        <v>17903.783344717049</v>
      </c>
      <c r="EB96" s="190">
        <f t="shared" si="571"/>
        <v>325112.476110633</v>
      </c>
      <c r="EC96" s="191">
        <f t="shared" si="572"/>
        <v>0.98056469011985969</v>
      </c>
      <c r="ED96" s="396"/>
      <c r="FG96" s="396"/>
      <c r="GJ96" s="379"/>
      <c r="GK96" s="379"/>
    </row>
    <row r="97" spans="1:193" s="395" customFormat="1">
      <c r="A97" s="331">
        <v>92</v>
      </c>
      <c r="B97" s="462" t="s">
        <v>402</v>
      </c>
      <c r="C97" s="455" t="str">
        <f t="shared" si="451"/>
        <v>8SBCAKASF2019</v>
      </c>
      <c r="D97" s="469" t="s">
        <v>421</v>
      </c>
      <c r="E97" s="461" t="s">
        <v>695</v>
      </c>
      <c r="F97" s="354" t="s">
        <v>298</v>
      </c>
      <c r="G97" s="354" t="s">
        <v>8</v>
      </c>
      <c r="H97" s="354" t="s">
        <v>470</v>
      </c>
      <c r="I97" s="467" t="s">
        <v>472</v>
      </c>
      <c r="J97" s="439">
        <v>926378</v>
      </c>
      <c r="K97" s="439">
        <v>1397555</v>
      </c>
      <c r="L97" s="439">
        <v>973856</v>
      </c>
      <c r="M97" s="439">
        <v>375000</v>
      </c>
      <c r="N97" s="439">
        <v>375000</v>
      </c>
      <c r="O97" s="439">
        <v>375000</v>
      </c>
      <c r="P97" s="439">
        <v>375000</v>
      </c>
      <c r="Q97" s="439">
        <v>375000</v>
      </c>
      <c r="R97" s="439">
        <v>375000</v>
      </c>
      <c r="S97" s="438">
        <v>375000</v>
      </c>
      <c r="T97" s="438">
        <v>375000</v>
      </c>
      <c r="U97" s="438">
        <v>375000</v>
      </c>
      <c r="V97" s="357">
        <f t="shared" si="452"/>
        <v>6672789</v>
      </c>
      <c r="W97" s="397">
        <v>1</v>
      </c>
      <c r="X97" s="65"/>
      <c r="Y97" s="332" t="s">
        <v>437</v>
      </c>
      <c r="Z97" s="332"/>
      <c r="AA97" s="332">
        <v>6.2659999999999993E-2</v>
      </c>
      <c r="AB97" s="412">
        <v>6.3950563456000004E-2</v>
      </c>
      <c r="AC97" s="180">
        <f t="shared" si="524"/>
        <v>1.0205962887966806</v>
      </c>
      <c r="AD97" s="181">
        <f t="shared" si="561"/>
        <v>6.1720099999999993E-2</v>
      </c>
      <c r="AE97" s="181">
        <f t="shared" si="561"/>
        <v>6.1720099999999993E-2</v>
      </c>
      <c r="AF97" s="181">
        <f t="shared" si="561"/>
        <v>6.1720099999999993E-2</v>
      </c>
      <c r="AG97" s="181">
        <f t="shared" si="562"/>
        <v>6.0780199999999993E-2</v>
      </c>
      <c r="AH97" s="181">
        <f t="shared" si="562"/>
        <v>6.0780199999999993E-2</v>
      </c>
      <c r="AI97" s="181">
        <f t="shared" si="562"/>
        <v>6.0780199999999993E-2</v>
      </c>
      <c r="AJ97" s="181">
        <f t="shared" si="563"/>
        <v>5.9840299999999992E-2</v>
      </c>
      <c r="AK97" s="181">
        <f t="shared" si="563"/>
        <v>5.9840299999999992E-2</v>
      </c>
      <c r="AL97" s="181">
        <f t="shared" si="563"/>
        <v>5.9840299999999992E-2</v>
      </c>
      <c r="AM97" s="181">
        <f t="shared" si="564"/>
        <v>5.7960499999999998E-2</v>
      </c>
      <c r="AN97" s="181">
        <f t="shared" si="564"/>
        <v>5.7960499999999998E-2</v>
      </c>
      <c r="AO97" s="181">
        <f t="shared" si="564"/>
        <v>5.7960499999999998E-2</v>
      </c>
      <c r="AP97" s="399"/>
      <c r="AQ97" s="480">
        <v>0.98499999999999999</v>
      </c>
      <c r="AR97" s="480">
        <v>0.97</v>
      </c>
      <c r="AS97" s="480">
        <v>0.95499999999999996</v>
      </c>
      <c r="AT97" s="480">
        <v>0.92500000000000004</v>
      </c>
      <c r="AU97" s="409"/>
      <c r="AV97" s="181">
        <f t="shared" si="525"/>
        <v>6.3950563456000004E-2</v>
      </c>
      <c r="AW97" s="181">
        <f t="shared" si="565"/>
        <v>6.3950563456000004E-2</v>
      </c>
      <c r="AX97" s="181">
        <f t="shared" si="565"/>
        <v>6.3950563456000004E-2</v>
      </c>
      <c r="AY97" s="181">
        <f t="shared" si="566"/>
        <v>6.3311057821440003E-2</v>
      </c>
      <c r="AZ97" s="181">
        <f t="shared" si="566"/>
        <v>6.3311057821440003E-2</v>
      </c>
      <c r="BA97" s="181">
        <f t="shared" si="566"/>
        <v>6.3311057821440003E-2</v>
      </c>
      <c r="BB97" s="181">
        <f t="shared" si="567"/>
        <v>6.2671552186880003E-2</v>
      </c>
      <c r="BC97" s="181">
        <f t="shared" si="567"/>
        <v>6.2671552186880003E-2</v>
      </c>
      <c r="BD97" s="181">
        <f t="shared" si="567"/>
        <v>6.2671552186880003E-2</v>
      </c>
      <c r="BE97" s="181">
        <f t="shared" si="568"/>
        <v>6.2032046552320003E-2</v>
      </c>
      <c r="BF97" s="181">
        <f t="shared" si="568"/>
        <v>6.2032046552320003E-2</v>
      </c>
      <c r="BG97" s="181">
        <f t="shared" si="568"/>
        <v>6.2032046552320003E-2</v>
      </c>
      <c r="BH97" s="65"/>
      <c r="BI97" s="400">
        <v>1</v>
      </c>
      <c r="BJ97" s="400">
        <v>0.99</v>
      </c>
      <c r="BK97" s="400">
        <v>0.98</v>
      </c>
      <c r="BL97" s="400">
        <v>0.97</v>
      </c>
      <c r="BM97" s="399"/>
      <c r="BN97" s="409"/>
      <c r="BO97" s="189">
        <f t="shared" si="573"/>
        <v>1</v>
      </c>
      <c r="BP97" s="189">
        <f t="shared" si="573"/>
        <v>1</v>
      </c>
      <c r="BQ97" s="189">
        <f t="shared" si="573"/>
        <v>1</v>
      </c>
      <c r="BR97" s="189">
        <f t="shared" si="573"/>
        <v>1</v>
      </c>
      <c r="BS97" s="189">
        <f t="shared" si="573"/>
        <v>1</v>
      </c>
      <c r="BT97" s="189">
        <f t="shared" si="573"/>
        <v>1</v>
      </c>
      <c r="BU97" s="189">
        <f t="shared" si="573"/>
        <v>1</v>
      </c>
      <c r="BV97" s="189">
        <f t="shared" si="573"/>
        <v>1</v>
      </c>
      <c r="BW97" s="189">
        <f t="shared" si="573"/>
        <v>1</v>
      </c>
      <c r="BX97" s="189">
        <f t="shared" si="573"/>
        <v>1</v>
      </c>
      <c r="BY97" s="189">
        <f t="shared" si="573"/>
        <v>1</v>
      </c>
      <c r="BZ97" s="189">
        <f t="shared" si="573"/>
        <v>1</v>
      </c>
      <c r="CA97" s="184"/>
      <c r="CB97" s="189">
        <f t="shared" si="453"/>
        <v>0</v>
      </c>
      <c r="CC97" s="189">
        <f t="shared" si="454"/>
        <v>0</v>
      </c>
      <c r="CD97" s="189">
        <f t="shared" si="455"/>
        <v>0</v>
      </c>
      <c r="CE97" s="189">
        <f t="shared" si="456"/>
        <v>0</v>
      </c>
      <c r="CF97" s="189">
        <f t="shared" si="457"/>
        <v>0</v>
      </c>
      <c r="CG97" s="189">
        <f t="shared" si="458"/>
        <v>0</v>
      </c>
      <c r="CH97" s="189">
        <f t="shared" si="459"/>
        <v>0</v>
      </c>
      <c r="CI97" s="189">
        <f t="shared" si="460"/>
        <v>0</v>
      </c>
      <c r="CJ97" s="189">
        <f t="shared" si="461"/>
        <v>0</v>
      </c>
      <c r="CK97" s="189">
        <f t="shared" si="462"/>
        <v>0</v>
      </c>
      <c r="CL97" s="189">
        <f t="shared" si="463"/>
        <v>0</v>
      </c>
      <c r="CM97" s="189">
        <f t="shared" si="464"/>
        <v>0</v>
      </c>
      <c r="CN97" s="409"/>
      <c r="CO97" s="409"/>
      <c r="CP97" s="409"/>
      <c r="CQ97" s="409"/>
      <c r="CR97" s="409"/>
      <c r="CS97" s="409"/>
      <c r="CT97" s="409"/>
      <c r="CU97" s="409"/>
      <c r="CV97" s="409"/>
      <c r="CW97" s="409"/>
      <c r="CX97" s="409"/>
      <c r="CY97" s="409"/>
      <c r="CZ97" s="409"/>
      <c r="DA97" s="409"/>
      <c r="DB97" s="190">
        <f t="shared" si="527"/>
        <v>8143.5896307933335</v>
      </c>
      <c r="DC97" s="190">
        <f t="shared" si="528"/>
        <v>12285.605235080473</v>
      </c>
      <c r="DD97" s="190">
        <f t="shared" si="529"/>
        <v>8560.9585109813397</v>
      </c>
      <c r="DE97" s="190">
        <f t="shared" si="530"/>
        <v>3246.3431135165929</v>
      </c>
      <c r="DF97" s="190">
        <f t="shared" si="531"/>
        <v>3246.3431135165929</v>
      </c>
      <c r="DG97" s="190">
        <f t="shared" si="532"/>
        <v>3246.3431135165929</v>
      </c>
      <c r="DH97" s="190">
        <f t="shared" si="533"/>
        <v>3196.14193134881</v>
      </c>
      <c r="DI97" s="190">
        <f t="shared" si="534"/>
        <v>3196.14193134881</v>
      </c>
      <c r="DJ97" s="190">
        <f t="shared" si="535"/>
        <v>3196.14193134881</v>
      </c>
      <c r="DK97" s="190">
        <f t="shared" si="536"/>
        <v>3095.739567013246</v>
      </c>
      <c r="DL97" s="190">
        <f t="shared" si="537"/>
        <v>3095.739567013246</v>
      </c>
      <c r="DM97" s="190">
        <f t="shared" si="538"/>
        <v>3095.739567013246</v>
      </c>
      <c r="DN97" s="190">
        <f t="shared" si="570"/>
        <v>57604.827212491087</v>
      </c>
      <c r="DO97" s="184" t="s">
        <v>580</v>
      </c>
      <c r="DP97" s="190">
        <f t="shared" si="539"/>
        <v>8437.8856392597027</v>
      </c>
      <c r="DQ97" s="190">
        <f t="shared" si="540"/>
        <v>12729.586912227616</v>
      </c>
      <c r="DR97" s="190">
        <f t="shared" si="541"/>
        <v>8870.3375480709783</v>
      </c>
      <c r="DS97" s="190">
        <f t="shared" si="542"/>
        <v>3381.5192541005558</v>
      </c>
      <c r="DT97" s="190">
        <f t="shared" si="543"/>
        <v>3381.5192541005558</v>
      </c>
      <c r="DU97" s="190">
        <f t="shared" si="544"/>
        <v>3381.5192541005558</v>
      </c>
      <c r="DV97" s="190">
        <f t="shared" si="545"/>
        <v>3347.3624939581255</v>
      </c>
      <c r="DW97" s="190">
        <f t="shared" si="546"/>
        <v>3347.3624939581255</v>
      </c>
      <c r="DX97" s="190">
        <f t="shared" si="547"/>
        <v>3347.3624939581255</v>
      </c>
      <c r="DY97" s="190">
        <f t="shared" si="548"/>
        <v>3313.205733815696</v>
      </c>
      <c r="DZ97" s="190">
        <f t="shared" si="549"/>
        <v>3313.205733815696</v>
      </c>
      <c r="EA97" s="190">
        <f t="shared" si="550"/>
        <v>3313.205733815696</v>
      </c>
      <c r="EB97" s="190">
        <f t="shared" si="571"/>
        <v>60164.072545181429</v>
      </c>
      <c r="EC97" s="191">
        <f t="shared" si="572"/>
        <v>1.0444276192904784</v>
      </c>
      <c r="ED97" s="396"/>
      <c r="FG97" s="396"/>
      <c r="GJ97" s="379"/>
      <c r="GK97" s="379"/>
    </row>
    <row r="98" spans="1:193" s="394" customFormat="1">
      <c r="A98" s="331">
        <v>93</v>
      </c>
      <c r="B98" s="462" t="s">
        <v>403</v>
      </c>
      <c r="C98" s="455" t="str">
        <f t="shared" si="451"/>
        <v>8SBCAKASF9015</v>
      </c>
      <c r="D98" s="469" t="s">
        <v>422</v>
      </c>
      <c r="E98" s="461" t="s">
        <v>695</v>
      </c>
      <c r="F98" s="354" t="s">
        <v>298</v>
      </c>
      <c r="G98" s="354" t="s">
        <v>8</v>
      </c>
      <c r="H98" s="354" t="s">
        <v>143</v>
      </c>
      <c r="I98" s="468" t="s">
        <v>75</v>
      </c>
      <c r="J98" s="439">
        <v>231.59450000000001</v>
      </c>
      <c r="K98" s="439">
        <v>349.38875000000002</v>
      </c>
      <c r="L98" s="439">
        <v>243.464</v>
      </c>
      <c r="M98" s="439">
        <v>93.75</v>
      </c>
      <c r="N98" s="439">
        <v>93.75</v>
      </c>
      <c r="O98" s="439">
        <v>93.75</v>
      </c>
      <c r="P98" s="439">
        <v>93.75</v>
      </c>
      <c r="Q98" s="439">
        <v>93.75</v>
      </c>
      <c r="R98" s="439">
        <v>93.75</v>
      </c>
      <c r="S98" s="439">
        <v>93.75</v>
      </c>
      <c r="T98" s="439">
        <v>93.75</v>
      </c>
      <c r="U98" s="439">
        <v>93.75</v>
      </c>
      <c r="V98" s="357">
        <f t="shared" si="452"/>
        <v>1668.1972499999999</v>
      </c>
      <c r="W98" s="65">
        <v>1</v>
      </c>
      <c r="X98" s="65"/>
      <c r="Y98" s="332" t="s">
        <v>437</v>
      </c>
      <c r="Z98" s="332"/>
      <c r="AA98" s="332">
        <v>316.8</v>
      </c>
      <c r="AB98" s="66">
        <v>134.27328115329902</v>
      </c>
      <c r="AC98" s="180">
        <f t="shared" si="524"/>
        <v>0.42384242788288834</v>
      </c>
      <c r="AD98" s="181">
        <f t="shared" si="561"/>
        <v>312.048</v>
      </c>
      <c r="AE98" s="181">
        <f t="shared" si="561"/>
        <v>312.048</v>
      </c>
      <c r="AF98" s="181">
        <f t="shared" si="561"/>
        <v>312.048</v>
      </c>
      <c r="AG98" s="181">
        <f t="shared" si="562"/>
        <v>307.29599999999999</v>
      </c>
      <c r="AH98" s="181">
        <f t="shared" si="562"/>
        <v>307.29599999999999</v>
      </c>
      <c r="AI98" s="181">
        <f t="shared" si="562"/>
        <v>307.29599999999999</v>
      </c>
      <c r="AJ98" s="181">
        <f t="shared" si="563"/>
        <v>302.54399999999998</v>
      </c>
      <c r="AK98" s="181">
        <f t="shared" si="563"/>
        <v>302.54399999999998</v>
      </c>
      <c r="AL98" s="181">
        <f t="shared" si="563"/>
        <v>302.54399999999998</v>
      </c>
      <c r="AM98" s="181">
        <f t="shared" si="564"/>
        <v>293.04000000000002</v>
      </c>
      <c r="AN98" s="181">
        <f t="shared" si="564"/>
        <v>293.04000000000002</v>
      </c>
      <c r="AO98" s="181">
        <f t="shared" si="564"/>
        <v>293.04000000000002</v>
      </c>
      <c r="AP98" s="399"/>
      <c r="AQ98" s="480">
        <v>0.98499999999999999</v>
      </c>
      <c r="AR98" s="480">
        <v>0.97</v>
      </c>
      <c r="AS98" s="480">
        <v>0.95499999999999996</v>
      </c>
      <c r="AT98" s="480">
        <v>0.92500000000000004</v>
      </c>
      <c r="AU98" s="399"/>
      <c r="AV98" s="181">
        <f t="shared" si="525"/>
        <v>134.27328115329902</v>
      </c>
      <c r="AW98" s="181">
        <f t="shared" si="565"/>
        <v>134.27328115329902</v>
      </c>
      <c r="AX98" s="181">
        <f t="shared" si="565"/>
        <v>134.27328115329902</v>
      </c>
      <c r="AY98" s="181">
        <f t="shared" si="566"/>
        <v>132.93054834176604</v>
      </c>
      <c r="AZ98" s="181">
        <f t="shared" si="566"/>
        <v>132.93054834176604</v>
      </c>
      <c r="BA98" s="181">
        <f t="shared" si="566"/>
        <v>132.93054834176604</v>
      </c>
      <c r="BB98" s="181">
        <f t="shared" si="567"/>
        <v>131.58781553023303</v>
      </c>
      <c r="BC98" s="181">
        <f t="shared" si="567"/>
        <v>131.58781553023303</v>
      </c>
      <c r="BD98" s="181">
        <f t="shared" si="567"/>
        <v>131.58781553023303</v>
      </c>
      <c r="BE98" s="181">
        <f t="shared" si="568"/>
        <v>130.24508271870005</v>
      </c>
      <c r="BF98" s="181">
        <f t="shared" si="568"/>
        <v>130.24508271870005</v>
      </c>
      <c r="BG98" s="181">
        <f t="shared" si="568"/>
        <v>130.24508271870005</v>
      </c>
      <c r="BH98" s="65"/>
      <c r="BI98" s="400">
        <v>1</v>
      </c>
      <c r="BJ98" s="400">
        <v>0.99</v>
      </c>
      <c r="BK98" s="400">
        <v>0.98</v>
      </c>
      <c r="BL98" s="400">
        <v>0.97</v>
      </c>
      <c r="BM98" s="399"/>
      <c r="BN98" s="399"/>
      <c r="BO98" s="189">
        <f t="shared" si="573"/>
        <v>1</v>
      </c>
      <c r="BP98" s="189">
        <f t="shared" si="574"/>
        <v>1</v>
      </c>
      <c r="BQ98" s="189">
        <f t="shared" si="574"/>
        <v>1</v>
      </c>
      <c r="BR98" s="189">
        <f t="shared" si="574"/>
        <v>1</v>
      </c>
      <c r="BS98" s="189">
        <f t="shared" si="574"/>
        <v>1</v>
      </c>
      <c r="BT98" s="189">
        <f t="shared" si="574"/>
        <v>1</v>
      </c>
      <c r="BU98" s="189">
        <f t="shared" si="574"/>
        <v>1</v>
      </c>
      <c r="BV98" s="189">
        <f t="shared" si="574"/>
        <v>1</v>
      </c>
      <c r="BW98" s="189">
        <f t="shared" si="574"/>
        <v>1</v>
      </c>
      <c r="BX98" s="189">
        <f t="shared" si="574"/>
        <v>1</v>
      </c>
      <c r="BY98" s="189">
        <f t="shared" si="574"/>
        <v>1</v>
      </c>
      <c r="BZ98" s="189">
        <f t="shared" si="574"/>
        <v>1</v>
      </c>
      <c r="CA98" s="184"/>
      <c r="CB98" s="189">
        <f t="shared" si="453"/>
        <v>0</v>
      </c>
      <c r="CC98" s="189">
        <f t="shared" si="454"/>
        <v>0</v>
      </c>
      <c r="CD98" s="189">
        <f t="shared" si="455"/>
        <v>0</v>
      </c>
      <c r="CE98" s="189">
        <f t="shared" si="456"/>
        <v>0</v>
      </c>
      <c r="CF98" s="189">
        <f t="shared" si="457"/>
        <v>0</v>
      </c>
      <c r="CG98" s="189">
        <f t="shared" si="458"/>
        <v>0</v>
      </c>
      <c r="CH98" s="189">
        <f t="shared" si="459"/>
        <v>0</v>
      </c>
      <c r="CI98" s="189">
        <f t="shared" si="460"/>
        <v>0</v>
      </c>
      <c r="CJ98" s="189">
        <f t="shared" si="461"/>
        <v>0</v>
      </c>
      <c r="CK98" s="189">
        <f t="shared" si="462"/>
        <v>0</v>
      </c>
      <c r="CL98" s="189">
        <f t="shared" si="463"/>
        <v>0</v>
      </c>
      <c r="CM98" s="189">
        <f t="shared" si="464"/>
        <v>0</v>
      </c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190">
        <f t="shared" si="527"/>
        <v>10293.206172340122</v>
      </c>
      <c r="DC98" s="190">
        <f t="shared" si="528"/>
        <v>15528.565825381</v>
      </c>
      <c r="DD98" s="190">
        <f t="shared" si="529"/>
        <v>10820.745516593079</v>
      </c>
      <c r="DE98" s="190">
        <f t="shared" si="530"/>
        <v>4103.2616436405069</v>
      </c>
      <c r="DF98" s="190">
        <f t="shared" si="531"/>
        <v>4103.2616436405069</v>
      </c>
      <c r="DG98" s="190">
        <f t="shared" si="532"/>
        <v>4103.2616436405069</v>
      </c>
      <c r="DH98" s="190">
        <f t="shared" si="533"/>
        <v>4039.809143996582</v>
      </c>
      <c r="DI98" s="190">
        <f t="shared" si="534"/>
        <v>4039.809143996582</v>
      </c>
      <c r="DJ98" s="190">
        <f t="shared" si="535"/>
        <v>4039.809143996582</v>
      </c>
      <c r="DK98" s="190">
        <f t="shared" si="536"/>
        <v>3912.9041447087316</v>
      </c>
      <c r="DL98" s="190">
        <f t="shared" si="537"/>
        <v>3912.9041447087316</v>
      </c>
      <c r="DM98" s="190">
        <f t="shared" si="538"/>
        <v>3912.9041447087316</v>
      </c>
      <c r="DN98" s="190">
        <f t="shared" si="570"/>
        <v>72810.442311351668</v>
      </c>
      <c r="DO98" s="184" t="s">
        <v>580</v>
      </c>
      <c r="DP98" s="190">
        <f t="shared" si="539"/>
        <v>4429.1345124708323</v>
      </c>
      <c r="DQ98" s="190">
        <f t="shared" si="540"/>
        <v>6681.8934426078495</v>
      </c>
      <c r="DR98" s="190">
        <f t="shared" si="541"/>
        <v>4656.1330469600907</v>
      </c>
      <c r="DS98" s="190">
        <f t="shared" si="542"/>
        <v>1774.9948592850828</v>
      </c>
      <c r="DT98" s="190">
        <f t="shared" si="543"/>
        <v>1774.9948592850828</v>
      </c>
      <c r="DU98" s="190">
        <f t="shared" si="544"/>
        <v>1774.9948592850828</v>
      </c>
      <c r="DV98" s="190">
        <f t="shared" si="545"/>
        <v>1757.0656182822029</v>
      </c>
      <c r="DW98" s="190">
        <f t="shared" si="546"/>
        <v>1757.0656182822029</v>
      </c>
      <c r="DX98" s="190">
        <f t="shared" si="547"/>
        <v>1757.0656182822029</v>
      </c>
      <c r="DY98" s="190">
        <f t="shared" si="548"/>
        <v>1739.1363772793236</v>
      </c>
      <c r="DZ98" s="190">
        <f t="shared" si="549"/>
        <v>1739.1363772793236</v>
      </c>
      <c r="EA98" s="190">
        <f t="shared" si="550"/>
        <v>1739.1363772793236</v>
      </c>
      <c r="EB98" s="190">
        <f t="shared" si="571"/>
        <v>31580.751566578594</v>
      </c>
      <c r="EC98" s="191">
        <f t="shared" si="572"/>
        <v>0.43373931765904039</v>
      </c>
      <c r="ED98" s="396"/>
      <c r="EE98" s="395"/>
      <c r="EF98" s="395"/>
      <c r="EG98" s="395"/>
      <c r="EH98" s="395"/>
      <c r="EI98" s="395"/>
      <c r="EJ98" s="395"/>
      <c r="EK98" s="395"/>
      <c r="EL98" s="395"/>
      <c r="EM98" s="395"/>
      <c r="EN98" s="395"/>
      <c r="EO98" s="395"/>
      <c r="EP98" s="395"/>
      <c r="EQ98" s="395"/>
      <c r="ER98" s="395"/>
      <c r="ES98" s="395"/>
      <c r="ET98" s="395"/>
      <c r="EU98" s="395"/>
      <c r="EV98" s="395"/>
      <c r="EW98" s="395"/>
      <c r="EX98" s="395"/>
      <c r="EY98" s="395"/>
      <c r="EZ98" s="395"/>
      <c r="FA98" s="395"/>
      <c r="FB98" s="395"/>
      <c r="FC98" s="395"/>
      <c r="FD98" s="395"/>
      <c r="FE98" s="395"/>
      <c r="FF98" s="395"/>
      <c r="FG98" s="396"/>
      <c r="FH98" s="395"/>
      <c r="FI98" s="395"/>
      <c r="FJ98" s="395"/>
      <c r="FK98" s="395"/>
      <c r="FL98" s="395"/>
      <c r="FM98" s="395"/>
      <c r="FN98" s="395"/>
      <c r="FO98" s="395"/>
      <c r="FP98" s="395"/>
      <c r="FQ98" s="395"/>
      <c r="FR98" s="395"/>
      <c r="FS98" s="395"/>
      <c r="FT98" s="395"/>
      <c r="FU98" s="395"/>
      <c r="FV98" s="395"/>
      <c r="FW98" s="395"/>
      <c r="FX98" s="395"/>
      <c r="FY98" s="395"/>
      <c r="FZ98" s="395"/>
      <c r="GA98" s="395"/>
      <c r="GB98" s="395"/>
      <c r="GC98" s="395"/>
      <c r="GD98" s="395"/>
      <c r="GE98" s="395"/>
      <c r="GF98" s="395"/>
      <c r="GG98" s="395"/>
      <c r="GH98" s="395"/>
      <c r="GI98" s="395"/>
      <c r="GJ98" s="376"/>
      <c r="GK98" s="376"/>
    </row>
    <row r="99" spans="1:193" s="395" customFormat="1">
      <c r="A99" s="331">
        <v>94</v>
      </c>
      <c r="B99" s="462" t="s">
        <v>404</v>
      </c>
      <c r="C99" s="455" t="str">
        <f t="shared" si="451"/>
        <v>8SBCAKASF6007</v>
      </c>
      <c r="D99" s="469" t="s">
        <v>423</v>
      </c>
      <c r="E99" s="461" t="s">
        <v>695</v>
      </c>
      <c r="F99" s="354" t="s">
        <v>298</v>
      </c>
      <c r="G99" s="354" t="s">
        <v>8</v>
      </c>
      <c r="H99" s="354" t="s">
        <v>143</v>
      </c>
      <c r="I99" s="467" t="s">
        <v>472</v>
      </c>
      <c r="J99" s="439">
        <v>926378</v>
      </c>
      <c r="K99" s="439">
        <v>1397555</v>
      </c>
      <c r="L99" s="439">
        <v>973856</v>
      </c>
      <c r="M99" s="439">
        <v>375000</v>
      </c>
      <c r="N99" s="439">
        <v>375000</v>
      </c>
      <c r="O99" s="439">
        <v>375000</v>
      </c>
      <c r="P99" s="439">
        <v>375000</v>
      </c>
      <c r="Q99" s="439">
        <v>375000</v>
      </c>
      <c r="R99" s="439">
        <v>375000</v>
      </c>
      <c r="S99" s="438">
        <v>375000</v>
      </c>
      <c r="T99" s="438">
        <v>375000</v>
      </c>
      <c r="U99" s="438">
        <v>375000</v>
      </c>
      <c r="V99" s="357">
        <f t="shared" si="452"/>
        <v>6672789</v>
      </c>
      <c r="W99" s="397">
        <v>1</v>
      </c>
      <c r="X99" s="65"/>
      <c r="Y99" s="332" t="s">
        <v>437</v>
      </c>
      <c r="Z99" s="332"/>
      <c r="AA99" s="332">
        <v>0.27650000000000002</v>
      </c>
      <c r="AB99" s="412">
        <v>0.16422</v>
      </c>
      <c r="AC99" s="180">
        <f t="shared" si="524"/>
        <v>0.59392405063291132</v>
      </c>
      <c r="AD99" s="181">
        <f t="shared" si="561"/>
        <v>0.2723525</v>
      </c>
      <c r="AE99" s="181">
        <f t="shared" si="561"/>
        <v>0.2723525</v>
      </c>
      <c r="AF99" s="181">
        <f t="shared" si="561"/>
        <v>0.2723525</v>
      </c>
      <c r="AG99" s="181">
        <f t="shared" si="562"/>
        <v>0.26820500000000003</v>
      </c>
      <c r="AH99" s="181">
        <f t="shared" si="562"/>
        <v>0.26820500000000003</v>
      </c>
      <c r="AI99" s="181">
        <f t="shared" si="562"/>
        <v>0.26820500000000003</v>
      </c>
      <c r="AJ99" s="181">
        <f t="shared" si="563"/>
        <v>0.2640575</v>
      </c>
      <c r="AK99" s="181">
        <f t="shared" si="563"/>
        <v>0.2640575</v>
      </c>
      <c r="AL99" s="181">
        <f t="shared" si="563"/>
        <v>0.2640575</v>
      </c>
      <c r="AM99" s="181">
        <f t="shared" si="564"/>
        <v>0.25576250000000006</v>
      </c>
      <c r="AN99" s="181">
        <f t="shared" si="564"/>
        <v>0.25576250000000006</v>
      </c>
      <c r="AO99" s="181">
        <f t="shared" si="564"/>
        <v>0.25576250000000006</v>
      </c>
      <c r="AP99" s="399"/>
      <c r="AQ99" s="480">
        <v>0.98499999999999999</v>
      </c>
      <c r="AR99" s="480">
        <v>0.97</v>
      </c>
      <c r="AS99" s="480">
        <v>0.95499999999999996</v>
      </c>
      <c r="AT99" s="480">
        <v>0.92500000000000004</v>
      </c>
      <c r="AU99" s="409"/>
      <c r="AV99" s="181">
        <f t="shared" si="525"/>
        <v>0.16422</v>
      </c>
      <c r="AW99" s="181">
        <f t="shared" si="565"/>
        <v>0.16422</v>
      </c>
      <c r="AX99" s="181">
        <f t="shared" si="565"/>
        <v>0.16422</v>
      </c>
      <c r="AY99" s="181">
        <f t="shared" si="566"/>
        <v>0.16257779999999999</v>
      </c>
      <c r="AZ99" s="181">
        <f t="shared" si="566"/>
        <v>0.16257779999999999</v>
      </c>
      <c r="BA99" s="181">
        <f t="shared" si="566"/>
        <v>0.16257779999999999</v>
      </c>
      <c r="BB99" s="181">
        <f t="shared" si="567"/>
        <v>0.16093560000000001</v>
      </c>
      <c r="BC99" s="181">
        <f t="shared" si="567"/>
        <v>0.16093560000000001</v>
      </c>
      <c r="BD99" s="181">
        <f t="shared" si="567"/>
        <v>0.16093560000000001</v>
      </c>
      <c r="BE99" s="181">
        <f t="shared" si="568"/>
        <v>0.1592934</v>
      </c>
      <c r="BF99" s="181">
        <f t="shared" si="568"/>
        <v>0.1592934</v>
      </c>
      <c r="BG99" s="181">
        <f t="shared" si="568"/>
        <v>0.1592934</v>
      </c>
      <c r="BH99" s="65"/>
      <c r="BI99" s="400">
        <v>1</v>
      </c>
      <c r="BJ99" s="400">
        <v>0.99</v>
      </c>
      <c r="BK99" s="400">
        <v>0.98</v>
      </c>
      <c r="BL99" s="400">
        <v>0.97</v>
      </c>
      <c r="BM99" s="399"/>
      <c r="BN99" s="409"/>
      <c r="BO99" s="189">
        <v>1</v>
      </c>
      <c r="BP99" s="189">
        <v>1</v>
      </c>
      <c r="BQ99" s="189">
        <v>1</v>
      </c>
      <c r="BR99" s="189">
        <v>1</v>
      </c>
      <c r="BS99" s="189">
        <v>1</v>
      </c>
      <c r="BT99" s="189">
        <v>1</v>
      </c>
      <c r="BU99" s="189">
        <v>1</v>
      </c>
      <c r="BV99" s="189">
        <v>1</v>
      </c>
      <c r="BW99" s="189">
        <v>1</v>
      </c>
      <c r="BX99" s="189">
        <v>1</v>
      </c>
      <c r="BY99" s="189">
        <v>1</v>
      </c>
      <c r="BZ99" s="189">
        <v>1</v>
      </c>
      <c r="CA99" s="184"/>
      <c r="CB99" s="189">
        <f t="shared" si="453"/>
        <v>0</v>
      </c>
      <c r="CC99" s="189">
        <f t="shared" si="454"/>
        <v>0</v>
      </c>
      <c r="CD99" s="189">
        <f t="shared" si="455"/>
        <v>0</v>
      </c>
      <c r="CE99" s="189">
        <f t="shared" si="456"/>
        <v>0</v>
      </c>
      <c r="CF99" s="189">
        <f t="shared" si="457"/>
        <v>0</v>
      </c>
      <c r="CG99" s="189">
        <f t="shared" si="458"/>
        <v>0</v>
      </c>
      <c r="CH99" s="189">
        <f t="shared" si="459"/>
        <v>0</v>
      </c>
      <c r="CI99" s="189">
        <f t="shared" si="460"/>
        <v>0</v>
      </c>
      <c r="CJ99" s="189">
        <f t="shared" si="461"/>
        <v>0</v>
      </c>
      <c r="CK99" s="189">
        <f t="shared" si="462"/>
        <v>0</v>
      </c>
      <c r="CL99" s="189">
        <f t="shared" si="463"/>
        <v>0</v>
      </c>
      <c r="CM99" s="189">
        <f t="shared" si="464"/>
        <v>0</v>
      </c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190">
        <f t="shared" si="527"/>
        <v>35935.246296111669</v>
      </c>
      <c r="DC99" s="190">
        <f t="shared" si="528"/>
        <v>54212.732963609174</v>
      </c>
      <c r="DD99" s="190">
        <f t="shared" si="529"/>
        <v>37776.97140578265</v>
      </c>
      <c r="DE99" s="190">
        <f t="shared" si="530"/>
        <v>14325.149551345965</v>
      </c>
      <c r="DF99" s="190">
        <f t="shared" si="531"/>
        <v>14325.149551345965</v>
      </c>
      <c r="DG99" s="190">
        <f t="shared" si="532"/>
        <v>14325.149551345965</v>
      </c>
      <c r="DH99" s="190">
        <f t="shared" si="533"/>
        <v>14103.626620139581</v>
      </c>
      <c r="DI99" s="190">
        <f t="shared" si="534"/>
        <v>14103.626620139581</v>
      </c>
      <c r="DJ99" s="190">
        <f t="shared" si="535"/>
        <v>14103.626620139581</v>
      </c>
      <c r="DK99" s="190">
        <f t="shared" si="536"/>
        <v>13660.580757726824</v>
      </c>
      <c r="DL99" s="190">
        <f t="shared" si="537"/>
        <v>13660.580757726824</v>
      </c>
      <c r="DM99" s="190">
        <f t="shared" si="538"/>
        <v>13660.580757726824</v>
      </c>
      <c r="DN99" s="190">
        <f t="shared" si="570"/>
        <v>254193.02145314059</v>
      </c>
      <c r="DO99" s="184" t="s">
        <v>580</v>
      </c>
      <c r="DP99" s="190">
        <f t="shared" si="539"/>
        <v>21667.824406779662</v>
      </c>
      <c r="DQ99" s="190">
        <f t="shared" si="540"/>
        <v>32688.574576271185</v>
      </c>
      <c r="DR99" s="190">
        <f t="shared" si="541"/>
        <v>22778.326779661016</v>
      </c>
      <c r="DS99" s="190">
        <f t="shared" si="542"/>
        <v>8683.4745762711864</v>
      </c>
      <c r="DT99" s="190">
        <f t="shared" si="543"/>
        <v>8683.4745762711864</v>
      </c>
      <c r="DU99" s="190">
        <f t="shared" si="544"/>
        <v>8683.4745762711864</v>
      </c>
      <c r="DV99" s="190">
        <f t="shared" si="545"/>
        <v>8595.7627118644086</v>
      </c>
      <c r="DW99" s="190">
        <f t="shared" si="546"/>
        <v>8595.7627118644086</v>
      </c>
      <c r="DX99" s="190">
        <f t="shared" si="547"/>
        <v>8595.7627118644086</v>
      </c>
      <c r="DY99" s="190">
        <f t="shared" si="548"/>
        <v>8508.0508474576272</v>
      </c>
      <c r="DZ99" s="190">
        <f t="shared" si="549"/>
        <v>8508.0508474576272</v>
      </c>
      <c r="EA99" s="190">
        <f t="shared" si="550"/>
        <v>8508.0508474576272</v>
      </c>
      <c r="EB99" s="190">
        <f t="shared" si="571"/>
        <v>154496.59016949154</v>
      </c>
      <c r="EC99" s="191">
        <f t="shared" si="572"/>
        <v>0.60779241415159124</v>
      </c>
      <c r="ED99" s="396"/>
      <c r="FG99" s="396"/>
      <c r="GJ99" s="379"/>
      <c r="GK99" s="379"/>
    </row>
    <row r="100" spans="1:193" s="395" customFormat="1">
      <c r="A100" s="331">
        <v>95</v>
      </c>
      <c r="B100" s="462" t="s">
        <v>405</v>
      </c>
      <c r="C100" s="455" t="str">
        <f t="shared" si="451"/>
        <v>8SBCAKASF9017</v>
      </c>
      <c r="D100" s="463" t="s">
        <v>424</v>
      </c>
      <c r="E100" s="461" t="s">
        <v>695</v>
      </c>
      <c r="F100" s="354" t="s">
        <v>298</v>
      </c>
      <c r="G100" s="354" t="s">
        <v>8</v>
      </c>
      <c r="H100" s="354" t="s">
        <v>143</v>
      </c>
      <c r="I100" s="468" t="s">
        <v>75</v>
      </c>
      <c r="J100" s="439">
        <v>926378</v>
      </c>
      <c r="K100" s="439">
        <v>1397555</v>
      </c>
      <c r="L100" s="439">
        <v>973856</v>
      </c>
      <c r="M100" s="439">
        <v>375000</v>
      </c>
      <c r="N100" s="439">
        <v>375000</v>
      </c>
      <c r="O100" s="439">
        <v>375000</v>
      </c>
      <c r="P100" s="439">
        <v>375000</v>
      </c>
      <c r="Q100" s="439">
        <v>375000</v>
      </c>
      <c r="R100" s="439">
        <v>375000</v>
      </c>
      <c r="S100" s="438">
        <v>375000</v>
      </c>
      <c r="T100" s="438">
        <v>375000</v>
      </c>
      <c r="U100" s="438">
        <v>375000</v>
      </c>
      <c r="V100" s="357">
        <f t="shared" si="452"/>
        <v>6672789</v>
      </c>
      <c r="W100" s="397">
        <v>1</v>
      </c>
      <c r="X100" s="65"/>
      <c r="Y100" s="332" t="s">
        <v>437</v>
      </c>
      <c r="Z100" s="332"/>
      <c r="AA100" s="332">
        <v>4.4999999999999998E-2</v>
      </c>
      <c r="AB100" s="412">
        <v>3.5499999999999997E-2</v>
      </c>
      <c r="AC100" s="180">
        <f t="shared" si="524"/>
        <v>0.78888888888888886</v>
      </c>
      <c r="AD100" s="181">
        <f t="shared" si="561"/>
        <v>4.4324999999999996E-2</v>
      </c>
      <c r="AE100" s="181">
        <f t="shared" si="561"/>
        <v>4.4324999999999996E-2</v>
      </c>
      <c r="AF100" s="181">
        <f t="shared" si="561"/>
        <v>4.4324999999999996E-2</v>
      </c>
      <c r="AG100" s="181">
        <f t="shared" si="562"/>
        <v>4.3649999999999994E-2</v>
      </c>
      <c r="AH100" s="181">
        <f t="shared" si="562"/>
        <v>4.3649999999999994E-2</v>
      </c>
      <c r="AI100" s="181">
        <f t="shared" si="562"/>
        <v>4.3649999999999994E-2</v>
      </c>
      <c r="AJ100" s="181">
        <f t="shared" si="563"/>
        <v>4.2974999999999999E-2</v>
      </c>
      <c r="AK100" s="181">
        <f t="shared" si="563"/>
        <v>4.2974999999999999E-2</v>
      </c>
      <c r="AL100" s="181">
        <f t="shared" si="563"/>
        <v>4.2974999999999999E-2</v>
      </c>
      <c r="AM100" s="181">
        <f t="shared" si="564"/>
        <v>4.1625000000000002E-2</v>
      </c>
      <c r="AN100" s="181">
        <f t="shared" si="564"/>
        <v>4.1625000000000002E-2</v>
      </c>
      <c r="AO100" s="181">
        <f t="shared" si="564"/>
        <v>4.1625000000000002E-2</v>
      </c>
      <c r="AP100" s="399"/>
      <c r="AQ100" s="480">
        <v>0.98499999999999999</v>
      </c>
      <c r="AR100" s="480">
        <v>0.97</v>
      </c>
      <c r="AS100" s="480">
        <v>0.95499999999999996</v>
      </c>
      <c r="AT100" s="480">
        <v>0.92500000000000004</v>
      </c>
      <c r="AU100" s="409"/>
      <c r="AV100" s="181">
        <f t="shared" si="525"/>
        <v>3.5499999999999997E-2</v>
      </c>
      <c r="AW100" s="181">
        <f t="shared" si="565"/>
        <v>3.5499999999999997E-2</v>
      </c>
      <c r="AX100" s="181">
        <f t="shared" si="565"/>
        <v>3.5499999999999997E-2</v>
      </c>
      <c r="AY100" s="181">
        <f t="shared" si="566"/>
        <v>3.5144999999999996E-2</v>
      </c>
      <c r="AZ100" s="181">
        <f t="shared" si="566"/>
        <v>3.5144999999999996E-2</v>
      </c>
      <c r="BA100" s="181">
        <f t="shared" si="566"/>
        <v>3.5144999999999996E-2</v>
      </c>
      <c r="BB100" s="181">
        <f t="shared" si="567"/>
        <v>3.4789999999999995E-2</v>
      </c>
      <c r="BC100" s="181">
        <f t="shared" si="567"/>
        <v>3.4789999999999995E-2</v>
      </c>
      <c r="BD100" s="181">
        <f t="shared" si="567"/>
        <v>3.4789999999999995E-2</v>
      </c>
      <c r="BE100" s="181">
        <f t="shared" si="568"/>
        <v>3.4434999999999993E-2</v>
      </c>
      <c r="BF100" s="181">
        <f t="shared" si="568"/>
        <v>3.4434999999999993E-2</v>
      </c>
      <c r="BG100" s="181">
        <f t="shared" si="568"/>
        <v>3.4434999999999993E-2</v>
      </c>
      <c r="BH100" s="65"/>
      <c r="BI100" s="400">
        <v>1</v>
      </c>
      <c r="BJ100" s="400">
        <v>0.99</v>
      </c>
      <c r="BK100" s="400">
        <v>0.98</v>
      </c>
      <c r="BL100" s="400">
        <v>0.97</v>
      </c>
      <c r="BM100" s="399"/>
      <c r="BN100" s="409"/>
      <c r="BO100" s="189">
        <f t="shared" si="573"/>
        <v>1</v>
      </c>
      <c r="BP100" s="189">
        <f t="shared" si="574"/>
        <v>1</v>
      </c>
      <c r="BQ100" s="189">
        <f t="shared" si="574"/>
        <v>1</v>
      </c>
      <c r="BR100" s="189">
        <f t="shared" si="574"/>
        <v>1</v>
      </c>
      <c r="BS100" s="189">
        <f t="shared" si="574"/>
        <v>1</v>
      </c>
      <c r="BT100" s="189">
        <f t="shared" si="574"/>
        <v>1</v>
      </c>
      <c r="BU100" s="189">
        <f t="shared" si="574"/>
        <v>1</v>
      </c>
      <c r="BV100" s="189">
        <f t="shared" si="574"/>
        <v>1</v>
      </c>
      <c r="BW100" s="189">
        <f t="shared" si="574"/>
        <v>1</v>
      </c>
      <c r="BX100" s="189">
        <f t="shared" si="574"/>
        <v>1</v>
      </c>
      <c r="BY100" s="189">
        <f t="shared" si="574"/>
        <v>1</v>
      </c>
      <c r="BZ100" s="189">
        <f t="shared" si="574"/>
        <v>1</v>
      </c>
      <c r="CA100" s="184"/>
      <c r="CB100" s="189">
        <f t="shared" si="453"/>
        <v>0</v>
      </c>
      <c r="CC100" s="189">
        <f t="shared" si="454"/>
        <v>0</v>
      </c>
      <c r="CD100" s="189">
        <f t="shared" si="455"/>
        <v>0</v>
      </c>
      <c r="CE100" s="189">
        <f t="shared" si="456"/>
        <v>0</v>
      </c>
      <c r="CF100" s="189">
        <f t="shared" si="457"/>
        <v>0</v>
      </c>
      <c r="CG100" s="189">
        <f t="shared" si="458"/>
        <v>0</v>
      </c>
      <c r="CH100" s="189">
        <f t="shared" si="459"/>
        <v>0</v>
      </c>
      <c r="CI100" s="189">
        <f t="shared" si="460"/>
        <v>0</v>
      </c>
      <c r="CJ100" s="189">
        <f t="shared" si="461"/>
        <v>0</v>
      </c>
      <c r="CK100" s="189">
        <f t="shared" si="462"/>
        <v>0</v>
      </c>
      <c r="CL100" s="189">
        <f t="shared" si="463"/>
        <v>0</v>
      </c>
      <c r="CM100" s="189">
        <f t="shared" si="464"/>
        <v>0</v>
      </c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190">
        <f t="shared" si="527"/>
        <v>5848.4125979205237</v>
      </c>
      <c r="DC100" s="190">
        <f t="shared" si="528"/>
        <v>8823.0487644210225</v>
      </c>
      <c r="DD100" s="190">
        <f t="shared" si="529"/>
        <v>6148.150861700612</v>
      </c>
      <c r="DE100" s="190">
        <f t="shared" si="530"/>
        <v>2331.3986611593787</v>
      </c>
      <c r="DF100" s="190">
        <f t="shared" si="531"/>
        <v>2331.3986611593787</v>
      </c>
      <c r="DG100" s="190">
        <f t="shared" si="532"/>
        <v>2331.3986611593787</v>
      </c>
      <c r="DH100" s="190">
        <f t="shared" si="533"/>
        <v>2295.3461045435124</v>
      </c>
      <c r="DI100" s="190">
        <f t="shared" si="534"/>
        <v>2295.3461045435124</v>
      </c>
      <c r="DJ100" s="190">
        <f t="shared" si="535"/>
        <v>2295.3461045435124</v>
      </c>
      <c r="DK100" s="190">
        <f t="shared" si="536"/>
        <v>2223.240991311779</v>
      </c>
      <c r="DL100" s="190">
        <f t="shared" si="537"/>
        <v>2223.240991311779</v>
      </c>
      <c r="DM100" s="190">
        <f t="shared" si="538"/>
        <v>2223.240991311779</v>
      </c>
      <c r="DN100" s="190">
        <f t="shared" si="570"/>
        <v>41369.569495086173</v>
      </c>
      <c r="DO100" s="184" t="s">
        <v>580</v>
      </c>
      <c r="DP100" s="190">
        <f t="shared" si="539"/>
        <v>4684.007833641931</v>
      </c>
      <c r="DQ100" s="190">
        <f t="shared" si="540"/>
        <v>7066.4011536818107</v>
      </c>
      <c r="DR100" s="190">
        <f t="shared" si="541"/>
        <v>4924.068936048996</v>
      </c>
      <c r="DS100" s="190">
        <f t="shared" si="542"/>
        <v>1877.1364477994584</v>
      </c>
      <c r="DT100" s="190">
        <f t="shared" si="543"/>
        <v>1877.1364477994584</v>
      </c>
      <c r="DU100" s="190">
        <f t="shared" si="544"/>
        <v>1877.1364477994584</v>
      </c>
      <c r="DV100" s="190">
        <f t="shared" si="545"/>
        <v>1858.175473579262</v>
      </c>
      <c r="DW100" s="190">
        <f t="shared" si="546"/>
        <v>1858.175473579262</v>
      </c>
      <c r="DX100" s="190">
        <f t="shared" si="547"/>
        <v>1858.175473579262</v>
      </c>
      <c r="DY100" s="190">
        <f t="shared" si="548"/>
        <v>1839.2144993590655</v>
      </c>
      <c r="DZ100" s="190">
        <f t="shared" si="549"/>
        <v>1839.2144993590655</v>
      </c>
      <c r="EA100" s="190">
        <f t="shared" si="550"/>
        <v>1839.2144993590655</v>
      </c>
      <c r="EB100" s="190">
        <f t="shared" si="571"/>
        <v>33398.057185586098</v>
      </c>
      <c r="EC100" s="191">
        <f t="shared" si="572"/>
        <v>0.80730975915891701</v>
      </c>
      <c r="ED100" s="396"/>
      <c r="FG100" s="396"/>
      <c r="GJ100" s="379"/>
      <c r="GK100" s="379"/>
    </row>
    <row r="101" spans="1:193" s="395" customFormat="1">
      <c r="A101" s="331">
        <v>96</v>
      </c>
      <c r="B101" s="462" t="s">
        <v>406</v>
      </c>
      <c r="C101" s="455" t="str">
        <f t="shared" ref="C101:C137" si="575">B101</f>
        <v>8SBCAKASF9019</v>
      </c>
      <c r="D101" s="463" t="s">
        <v>425</v>
      </c>
      <c r="E101" s="461" t="s">
        <v>695</v>
      </c>
      <c r="F101" s="354" t="s">
        <v>298</v>
      </c>
      <c r="G101" s="354" t="s">
        <v>8</v>
      </c>
      <c r="H101" s="354" t="s">
        <v>143</v>
      </c>
      <c r="I101" s="468" t="s">
        <v>75</v>
      </c>
      <c r="J101" s="439">
        <v>926378</v>
      </c>
      <c r="K101" s="439">
        <v>1397555</v>
      </c>
      <c r="L101" s="439">
        <v>973856</v>
      </c>
      <c r="M101" s="439">
        <v>375000</v>
      </c>
      <c r="N101" s="439">
        <v>375000</v>
      </c>
      <c r="O101" s="439">
        <v>375000</v>
      </c>
      <c r="P101" s="439">
        <v>375000</v>
      </c>
      <c r="Q101" s="439">
        <v>375000</v>
      </c>
      <c r="R101" s="439">
        <v>375000</v>
      </c>
      <c r="S101" s="438">
        <v>375000</v>
      </c>
      <c r="T101" s="438">
        <v>375000</v>
      </c>
      <c r="U101" s="438">
        <v>375000</v>
      </c>
      <c r="V101" s="357">
        <f t="shared" ref="V101:V137" si="576">SUM(J101:U101)</f>
        <v>6672789</v>
      </c>
      <c r="W101" s="397">
        <v>1</v>
      </c>
      <c r="X101" s="65"/>
      <c r="Y101" s="332" t="s">
        <v>437</v>
      </c>
      <c r="Z101" s="332"/>
      <c r="AA101" s="332">
        <v>4.9000000000000002E-2</v>
      </c>
      <c r="AB101" s="412">
        <v>1.04054938575E-2</v>
      </c>
      <c r="AC101" s="180">
        <f t="shared" si="524"/>
        <v>0.21235701749999999</v>
      </c>
      <c r="AD101" s="181">
        <f t="shared" si="561"/>
        <v>4.8265000000000002E-2</v>
      </c>
      <c r="AE101" s="181">
        <f t="shared" si="561"/>
        <v>4.8265000000000002E-2</v>
      </c>
      <c r="AF101" s="181">
        <f t="shared" si="561"/>
        <v>4.8265000000000002E-2</v>
      </c>
      <c r="AG101" s="181">
        <f t="shared" si="562"/>
        <v>4.7530000000000003E-2</v>
      </c>
      <c r="AH101" s="181">
        <f t="shared" si="562"/>
        <v>4.7530000000000003E-2</v>
      </c>
      <c r="AI101" s="181">
        <f t="shared" si="562"/>
        <v>4.7530000000000003E-2</v>
      </c>
      <c r="AJ101" s="181">
        <f t="shared" si="563"/>
        <v>4.6795000000000003E-2</v>
      </c>
      <c r="AK101" s="181">
        <f t="shared" si="563"/>
        <v>4.6795000000000003E-2</v>
      </c>
      <c r="AL101" s="181">
        <f t="shared" si="563"/>
        <v>4.6795000000000003E-2</v>
      </c>
      <c r="AM101" s="181">
        <f t="shared" si="564"/>
        <v>4.5325000000000004E-2</v>
      </c>
      <c r="AN101" s="181">
        <f t="shared" si="564"/>
        <v>4.5325000000000004E-2</v>
      </c>
      <c r="AO101" s="181">
        <f t="shared" si="564"/>
        <v>4.5325000000000004E-2</v>
      </c>
      <c r="AP101" s="399"/>
      <c r="AQ101" s="480">
        <v>0.98499999999999999</v>
      </c>
      <c r="AR101" s="480">
        <v>0.97</v>
      </c>
      <c r="AS101" s="480">
        <v>0.95499999999999996</v>
      </c>
      <c r="AT101" s="480">
        <v>0.92500000000000004</v>
      </c>
      <c r="AU101" s="409"/>
      <c r="AV101" s="181">
        <f t="shared" si="525"/>
        <v>1.04054938575E-2</v>
      </c>
      <c r="AW101" s="181">
        <f t="shared" si="565"/>
        <v>1.04054938575E-2</v>
      </c>
      <c r="AX101" s="181">
        <f t="shared" si="565"/>
        <v>1.04054938575E-2</v>
      </c>
      <c r="AY101" s="181">
        <f t="shared" si="566"/>
        <v>1.0301438918925E-2</v>
      </c>
      <c r="AZ101" s="181">
        <f t="shared" si="566"/>
        <v>1.0301438918925E-2</v>
      </c>
      <c r="BA101" s="181">
        <f t="shared" si="566"/>
        <v>1.0301438918925E-2</v>
      </c>
      <c r="BB101" s="181">
        <f t="shared" si="567"/>
        <v>1.019738398035E-2</v>
      </c>
      <c r="BC101" s="181">
        <f t="shared" si="567"/>
        <v>1.019738398035E-2</v>
      </c>
      <c r="BD101" s="181">
        <f t="shared" si="567"/>
        <v>1.019738398035E-2</v>
      </c>
      <c r="BE101" s="181">
        <f t="shared" si="568"/>
        <v>1.0093329041775E-2</v>
      </c>
      <c r="BF101" s="181">
        <f t="shared" si="568"/>
        <v>1.0093329041775E-2</v>
      </c>
      <c r="BG101" s="181">
        <f t="shared" si="568"/>
        <v>1.0093329041775E-2</v>
      </c>
      <c r="BH101" s="65"/>
      <c r="BI101" s="400">
        <v>1</v>
      </c>
      <c r="BJ101" s="400">
        <v>0.99</v>
      </c>
      <c r="BK101" s="400">
        <v>0.98</v>
      </c>
      <c r="BL101" s="400">
        <v>0.97</v>
      </c>
      <c r="BM101" s="399"/>
      <c r="BN101" s="409"/>
      <c r="BO101" s="189">
        <f t="shared" si="573"/>
        <v>1</v>
      </c>
      <c r="BP101" s="189">
        <f t="shared" si="574"/>
        <v>1</v>
      </c>
      <c r="BQ101" s="189">
        <f t="shared" si="574"/>
        <v>1</v>
      </c>
      <c r="BR101" s="189">
        <f t="shared" si="574"/>
        <v>1</v>
      </c>
      <c r="BS101" s="189">
        <f t="shared" si="574"/>
        <v>1</v>
      </c>
      <c r="BT101" s="189">
        <f t="shared" si="574"/>
        <v>1</v>
      </c>
      <c r="BU101" s="189">
        <f t="shared" si="574"/>
        <v>1</v>
      </c>
      <c r="BV101" s="189">
        <f t="shared" si="574"/>
        <v>1</v>
      </c>
      <c r="BW101" s="189">
        <f t="shared" si="574"/>
        <v>1</v>
      </c>
      <c r="BX101" s="189">
        <f t="shared" si="574"/>
        <v>1</v>
      </c>
      <c r="BY101" s="189">
        <f t="shared" si="574"/>
        <v>1</v>
      </c>
      <c r="BZ101" s="189">
        <f t="shared" si="574"/>
        <v>1</v>
      </c>
      <c r="CA101" s="184"/>
      <c r="CB101" s="189">
        <f t="shared" ref="CB101:CB137" si="577">$W101-BO101</f>
        <v>0</v>
      </c>
      <c r="CC101" s="189">
        <f t="shared" ref="CC101:CC137" si="578">$W101-BP101</f>
        <v>0</v>
      </c>
      <c r="CD101" s="189">
        <f t="shared" ref="CD101:CD137" si="579">$W101-BQ101</f>
        <v>0</v>
      </c>
      <c r="CE101" s="189">
        <f t="shared" ref="CE101:CE137" si="580">$W101-BR101</f>
        <v>0</v>
      </c>
      <c r="CF101" s="189">
        <f t="shared" ref="CF101:CF137" si="581">$W101-BS101</f>
        <v>0</v>
      </c>
      <c r="CG101" s="189">
        <f t="shared" ref="CG101:CG137" si="582">$W101-BT101</f>
        <v>0</v>
      </c>
      <c r="CH101" s="189">
        <f t="shared" ref="CH101:CH137" si="583">$W101-BU101</f>
        <v>0</v>
      </c>
      <c r="CI101" s="189">
        <f t="shared" ref="CI101:CI137" si="584">$W101-BV101</f>
        <v>0</v>
      </c>
      <c r="CJ101" s="189">
        <f t="shared" ref="CJ101:CJ137" si="585">$W101-BW101</f>
        <v>0</v>
      </c>
      <c r="CK101" s="189">
        <f t="shared" ref="CK101:CK137" si="586">$W101-BX101</f>
        <v>0</v>
      </c>
      <c r="CL101" s="189">
        <f t="shared" ref="CL101:CL137" si="587">$W101-BY101</f>
        <v>0</v>
      </c>
      <c r="CM101" s="189">
        <f t="shared" ref="CM101:CM137" si="588">$W101-BZ101</f>
        <v>0</v>
      </c>
      <c r="CN101" s="409"/>
      <c r="CO101" s="409"/>
      <c r="CP101" s="409"/>
      <c r="CQ101" s="409"/>
      <c r="CR101" s="409"/>
      <c r="CS101" s="409"/>
      <c r="CT101" s="409"/>
      <c r="CU101" s="409"/>
      <c r="CV101" s="409"/>
      <c r="CW101" s="409"/>
      <c r="CX101" s="409"/>
      <c r="CY101" s="409"/>
      <c r="CZ101" s="409"/>
      <c r="DA101" s="409"/>
      <c r="DB101" s="190">
        <f t="shared" si="527"/>
        <v>6368.2714955134606</v>
      </c>
      <c r="DC101" s="190">
        <f t="shared" si="528"/>
        <v>9607.3197657028923</v>
      </c>
      <c r="DD101" s="190">
        <f t="shared" si="529"/>
        <v>6694.6531605184446</v>
      </c>
      <c r="DE101" s="190">
        <f t="shared" si="530"/>
        <v>2538.6340977068794</v>
      </c>
      <c r="DF101" s="190">
        <f t="shared" si="531"/>
        <v>2538.6340977068794</v>
      </c>
      <c r="DG101" s="190">
        <f t="shared" si="532"/>
        <v>2538.6340977068794</v>
      </c>
      <c r="DH101" s="190">
        <f t="shared" si="533"/>
        <v>2499.3768693918246</v>
      </c>
      <c r="DI101" s="190">
        <f t="shared" si="534"/>
        <v>2499.3768693918246</v>
      </c>
      <c r="DJ101" s="190">
        <f t="shared" si="535"/>
        <v>2499.3768693918246</v>
      </c>
      <c r="DK101" s="190">
        <f t="shared" si="536"/>
        <v>2420.8624127617149</v>
      </c>
      <c r="DL101" s="190">
        <f t="shared" si="537"/>
        <v>2420.8624127617149</v>
      </c>
      <c r="DM101" s="190">
        <f t="shared" si="538"/>
        <v>2420.8624127617149</v>
      </c>
      <c r="DN101" s="190">
        <f t="shared" si="570"/>
        <v>45046.864561316055</v>
      </c>
      <c r="DO101" s="184" t="s">
        <v>580</v>
      </c>
      <c r="DP101" s="190">
        <f t="shared" si="539"/>
        <v>1372.9412603223379</v>
      </c>
      <c r="DQ101" s="190">
        <f t="shared" si="540"/>
        <v>2071.2505295568171</v>
      </c>
      <c r="DR101" s="190">
        <f t="shared" si="541"/>
        <v>1443.3061709285744</v>
      </c>
      <c r="DS101" s="190">
        <f t="shared" si="542"/>
        <v>550.21216273990524</v>
      </c>
      <c r="DT101" s="190">
        <f t="shared" si="543"/>
        <v>550.21216273990524</v>
      </c>
      <c r="DU101" s="190">
        <f t="shared" si="544"/>
        <v>550.21216273990524</v>
      </c>
      <c r="DV101" s="190">
        <f t="shared" si="545"/>
        <v>544.65446412637095</v>
      </c>
      <c r="DW101" s="190">
        <f t="shared" si="546"/>
        <v>544.65446412637095</v>
      </c>
      <c r="DX101" s="190">
        <f t="shared" si="547"/>
        <v>544.65446412637095</v>
      </c>
      <c r="DY101" s="190">
        <f t="shared" si="548"/>
        <v>539.09676551283644</v>
      </c>
      <c r="DZ101" s="190">
        <f t="shared" si="549"/>
        <v>539.09676551283644</v>
      </c>
      <c r="EA101" s="190">
        <f t="shared" si="550"/>
        <v>539.09676551283644</v>
      </c>
      <c r="EB101" s="190">
        <f t="shared" si="571"/>
        <v>9789.3881379450704</v>
      </c>
      <c r="EC101" s="191">
        <f t="shared" si="572"/>
        <v>0.2173156385750252</v>
      </c>
      <c r="ED101" s="396"/>
      <c r="FG101" s="396"/>
      <c r="GJ101" s="379"/>
      <c r="GK101" s="379"/>
    </row>
    <row r="102" spans="1:193" s="395" customFormat="1">
      <c r="A102" s="331">
        <v>97</v>
      </c>
      <c r="B102" s="462" t="s">
        <v>407</v>
      </c>
      <c r="C102" s="455" t="str">
        <f t="shared" si="575"/>
        <v>8SBCAKASF9001</v>
      </c>
      <c r="D102" s="463" t="s">
        <v>426</v>
      </c>
      <c r="E102" s="461" t="s">
        <v>695</v>
      </c>
      <c r="F102" s="354" t="s">
        <v>298</v>
      </c>
      <c r="G102" s="354" t="s">
        <v>8</v>
      </c>
      <c r="H102" s="354" t="s">
        <v>143</v>
      </c>
      <c r="I102" s="468" t="s">
        <v>75</v>
      </c>
      <c r="J102" s="439">
        <v>305704.74</v>
      </c>
      <c r="K102" s="439">
        <v>461193.15</v>
      </c>
      <c r="L102" s="439">
        <v>321372.48000000004</v>
      </c>
      <c r="M102" s="439">
        <v>123750</v>
      </c>
      <c r="N102" s="439">
        <v>123750</v>
      </c>
      <c r="O102" s="439">
        <v>123750</v>
      </c>
      <c r="P102" s="439">
        <v>123750</v>
      </c>
      <c r="Q102" s="439">
        <v>123750</v>
      </c>
      <c r="R102" s="439">
        <v>123750</v>
      </c>
      <c r="S102" s="438">
        <v>123750</v>
      </c>
      <c r="T102" s="438">
        <v>123750</v>
      </c>
      <c r="U102" s="438">
        <v>123750</v>
      </c>
      <c r="V102" s="357">
        <f t="shared" si="576"/>
        <v>2202020.37</v>
      </c>
      <c r="W102" s="397">
        <v>1</v>
      </c>
      <c r="X102" s="65"/>
      <c r="Y102" s="332" t="s">
        <v>437</v>
      </c>
      <c r="Z102" s="332"/>
      <c r="AA102" s="332">
        <v>0.17661049999999998</v>
      </c>
      <c r="AB102" s="412">
        <v>6.4566336449999998E-2</v>
      </c>
      <c r="AC102" s="180">
        <f t="shared" ref="AC102:AC133" si="589">IFERROR(AB102/AA102,"")</f>
        <v>0.36558605773722402</v>
      </c>
      <c r="AD102" s="181">
        <f t="shared" si="561"/>
        <v>0.17396134249999998</v>
      </c>
      <c r="AE102" s="181">
        <f t="shared" si="561"/>
        <v>0.17396134249999998</v>
      </c>
      <c r="AF102" s="181">
        <f t="shared" si="561"/>
        <v>0.17396134249999998</v>
      </c>
      <c r="AG102" s="181">
        <f t="shared" si="562"/>
        <v>0.17131218499999998</v>
      </c>
      <c r="AH102" s="181">
        <f t="shared" si="562"/>
        <v>0.17131218499999998</v>
      </c>
      <c r="AI102" s="181">
        <f t="shared" si="562"/>
        <v>0.17131218499999998</v>
      </c>
      <c r="AJ102" s="181">
        <f t="shared" si="563"/>
        <v>0.16866302749999998</v>
      </c>
      <c r="AK102" s="181">
        <f t="shared" si="563"/>
        <v>0.16866302749999998</v>
      </c>
      <c r="AL102" s="181">
        <f t="shared" si="563"/>
        <v>0.16866302749999998</v>
      </c>
      <c r="AM102" s="181">
        <f t="shared" si="564"/>
        <v>0.16336471249999998</v>
      </c>
      <c r="AN102" s="181">
        <f t="shared" si="564"/>
        <v>0.16336471249999998</v>
      </c>
      <c r="AO102" s="181">
        <f t="shared" si="564"/>
        <v>0.16336471249999998</v>
      </c>
      <c r="AP102" s="399"/>
      <c r="AQ102" s="480">
        <v>0.98499999999999999</v>
      </c>
      <c r="AR102" s="480">
        <v>0.97</v>
      </c>
      <c r="AS102" s="480">
        <v>0.95499999999999996</v>
      </c>
      <c r="AT102" s="480">
        <v>0.92500000000000004</v>
      </c>
      <c r="AU102" s="409"/>
      <c r="AV102" s="181">
        <f t="shared" ref="AV102:AV133" si="590">$AB102*$BI102*$AV$2</f>
        <v>6.4566336449999998E-2</v>
      </c>
      <c r="AW102" s="181">
        <f t="shared" si="565"/>
        <v>6.4566336449999998E-2</v>
      </c>
      <c r="AX102" s="181">
        <f t="shared" si="565"/>
        <v>6.4566336449999998E-2</v>
      </c>
      <c r="AY102" s="181">
        <f t="shared" si="566"/>
        <v>6.3920673085499993E-2</v>
      </c>
      <c r="AZ102" s="181">
        <f t="shared" si="566"/>
        <v>6.3920673085499993E-2</v>
      </c>
      <c r="BA102" s="181">
        <f t="shared" si="566"/>
        <v>6.3920673085499993E-2</v>
      </c>
      <c r="BB102" s="181">
        <f t="shared" si="567"/>
        <v>6.3275009721000003E-2</v>
      </c>
      <c r="BC102" s="181">
        <f t="shared" si="567"/>
        <v>6.3275009721000003E-2</v>
      </c>
      <c r="BD102" s="181">
        <f t="shared" si="567"/>
        <v>6.3275009721000003E-2</v>
      </c>
      <c r="BE102" s="181">
        <f t="shared" si="568"/>
        <v>6.2629346356499999E-2</v>
      </c>
      <c r="BF102" s="181">
        <f t="shared" si="568"/>
        <v>6.2629346356499999E-2</v>
      </c>
      <c r="BG102" s="181">
        <f t="shared" si="568"/>
        <v>6.2629346356499999E-2</v>
      </c>
      <c r="BH102" s="65"/>
      <c r="BI102" s="400">
        <v>1</v>
      </c>
      <c r="BJ102" s="400">
        <v>0.99</v>
      </c>
      <c r="BK102" s="400">
        <v>0.98</v>
      </c>
      <c r="BL102" s="400">
        <v>0.97</v>
      </c>
      <c r="BM102" s="399"/>
      <c r="BN102" s="409"/>
      <c r="BO102" s="189">
        <f t="shared" si="573"/>
        <v>1</v>
      </c>
      <c r="BP102" s="189">
        <f t="shared" si="574"/>
        <v>1</v>
      </c>
      <c r="BQ102" s="189">
        <f t="shared" si="574"/>
        <v>1</v>
      </c>
      <c r="BR102" s="189">
        <f t="shared" si="574"/>
        <v>1</v>
      </c>
      <c r="BS102" s="189">
        <f t="shared" si="574"/>
        <v>1</v>
      </c>
      <c r="BT102" s="189">
        <f t="shared" si="574"/>
        <v>1</v>
      </c>
      <c r="BU102" s="189">
        <f t="shared" si="574"/>
        <v>1</v>
      </c>
      <c r="BV102" s="189">
        <f t="shared" si="574"/>
        <v>1</v>
      </c>
      <c r="BW102" s="189">
        <f t="shared" si="574"/>
        <v>1</v>
      </c>
      <c r="BX102" s="189">
        <f t="shared" si="574"/>
        <v>1</v>
      </c>
      <c r="BY102" s="189">
        <f t="shared" si="574"/>
        <v>1</v>
      </c>
      <c r="BZ102" s="189">
        <f t="shared" si="574"/>
        <v>1</v>
      </c>
      <c r="CA102" s="184"/>
      <c r="CB102" s="189">
        <f t="shared" si="577"/>
        <v>0</v>
      </c>
      <c r="CC102" s="189">
        <f t="shared" si="578"/>
        <v>0</v>
      </c>
      <c r="CD102" s="189">
        <f t="shared" si="579"/>
        <v>0</v>
      </c>
      <c r="CE102" s="189">
        <f t="shared" si="580"/>
        <v>0</v>
      </c>
      <c r="CF102" s="189">
        <f t="shared" si="581"/>
        <v>0</v>
      </c>
      <c r="CG102" s="189">
        <f t="shared" si="582"/>
        <v>0</v>
      </c>
      <c r="CH102" s="189">
        <f t="shared" si="583"/>
        <v>0</v>
      </c>
      <c r="CI102" s="189">
        <f t="shared" si="584"/>
        <v>0</v>
      </c>
      <c r="CJ102" s="189">
        <f t="shared" si="585"/>
        <v>0</v>
      </c>
      <c r="CK102" s="189">
        <f t="shared" si="586"/>
        <v>0</v>
      </c>
      <c r="CL102" s="189">
        <f t="shared" si="587"/>
        <v>0</v>
      </c>
      <c r="CM102" s="189">
        <f t="shared" si="588"/>
        <v>0</v>
      </c>
      <c r="CN102" s="409"/>
      <c r="CO102" s="409"/>
      <c r="CP102" s="409"/>
      <c r="CQ102" s="409"/>
      <c r="CR102" s="409"/>
      <c r="CS102" s="409"/>
      <c r="CT102" s="409"/>
      <c r="CU102" s="409"/>
      <c r="CV102" s="409"/>
      <c r="CW102" s="409"/>
      <c r="CX102" s="409"/>
      <c r="CY102" s="409"/>
      <c r="CZ102" s="409"/>
      <c r="DA102" s="409"/>
      <c r="DB102" s="190">
        <f t="shared" ref="DB102:DB133" si="591">J102*AD102*(BO102+CB102+CO102)/$A$2</f>
        <v>7574.5345362503122</v>
      </c>
      <c r="DC102" s="190">
        <f t="shared" ref="DC102:DC133" si="592">K102*AE102*(BP102+CC102+CP102)/$A$2</f>
        <v>11427.115727931045</v>
      </c>
      <c r="DD102" s="190">
        <f t="shared" ref="DD102:DD133" si="593">L102*AF102*(BQ102+CD102+CQ102)/$A$2</f>
        <v>7962.7386502427571</v>
      </c>
      <c r="DE102" s="190">
        <f t="shared" ref="DE102:DE133" si="594">M102*AG102*(BR102+CE102+CR102)/$A$2</f>
        <v>3019.4962104757151</v>
      </c>
      <c r="DF102" s="190">
        <f t="shared" ref="DF102:DF133" si="595">N102*AH102*(BS102+CF102+CS102)/$A$2</f>
        <v>3019.4962104757151</v>
      </c>
      <c r="DG102" s="190">
        <f t="shared" ref="DG102:DG133" si="596">O102*AI102*(BT102+CG102+CT102)/$A$2</f>
        <v>3019.4962104757151</v>
      </c>
      <c r="DH102" s="190">
        <f t="shared" ref="DH102:DH133" si="597">P102*AJ102*(BU102+CH102+CU102)/$A$2</f>
        <v>2972.8029701075343</v>
      </c>
      <c r="DI102" s="190">
        <f t="shared" ref="DI102:DI133" si="598">Q102*AK102*(BV102+CI102+CV102)/$A$2</f>
        <v>2972.8029701075343</v>
      </c>
      <c r="DJ102" s="190">
        <f t="shared" ref="DJ102:DJ133" si="599">R102*AL102*(BW102+CJ102+CW102)/$A$2</f>
        <v>2972.8029701075343</v>
      </c>
      <c r="DK102" s="190">
        <f t="shared" ref="DK102:DK133" si="600">S102*AM102*(BX102+CK102+CX102)/$A$2</f>
        <v>2879.4164893711718</v>
      </c>
      <c r="DL102" s="190">
        <f t="shared" ref="DL102:DL133" si="601">T102*AN102*(BY102+CL102+CY102)/$A$2</f>
        <v>2879.4164893711718</v>
      </c>
      <c r="DM102" s="190">
        <f t="shared" ref="DM102:DM133" si="602">U102*AO102*(BZ102+CM102+CZ102)/$A$2</f>
        <v>2879.4164893711718</v>
      </c>
      <c r="DN102" s="190">
        <f t="shared" si="570"/>
        <v>53579.535924287382</v>
      </c>
      <c r="DO102" s="184" t="s">
        <v>580</v>
      </c>
      <c r="DP102" s="190">
        <f t="shared" ref="DP102:DP133" si="603">J102*AV102*(BO102+CB102+CO102)/$A$2</f>
        <v>2811.3139292408164</v>
      </c>
      <c r="DQ102" s="190">
        <f t="shared" ref="DQ102:DQ133" si="604">K102*AW102*(BP102+CC102+CP102)/$A$2</f>
        <v>4241.2123759201422</v>
      </c>
      <c r="DR102" s="190">
        <f t="shared" ref="DR102:DR133" si="605">L102*AX102*(BQ102+CD102+CQ102)/$A$2</f>
        <v>2955.3971897807855</v>
      </c>
      <c r="DS102" s="190">
        <f t="shared" ref="DS102:DS133" si="606">M102*AY102*(BR102+CE102+CR102)/$A$2</f>
        <v>1126.6462461658773</v>
      </c>
      <c r="DT102" s="190">
        <f t="shared" ref="DT102:DT133" si="607">N102*AZ102*(BS102+CF102+CS102)/$A$2</f>
        <v>1126.6462461658773</v>
      </c>
      <c r="DU102" s="190">
        <f t="shared" ref="DU102:DU133" si="608">O102*BA102*(BT102+CG102+CT102)/$A$2</f>
        <v>1126.6462461658773</v>
      </c>
      <c r="DV102" s="190">
        <f t="shared" ref="DV102:DV133" si="609">P102*BB102*(BU102+CH102+CU102)/$A$2</f>
        <v>1115.2659810530906</v>
      </c>
      <c r="DW102" s="190">
        <f t="shared" ref="DW102:DW133" si="610">Q102*BC102*(BV102+CI102+CV102)/$A$2</f>
        <v>1115.2659810530906</v>
      </c>
      <c r="DX102" s="190">
        <f t="shared" ref="DX102:DX133" si="611">R102*BD102*(BW102+CJ102+CW102)/$A$2</f>
        <v>1115.2659810530906</v>
      </c>
      <c r="DY102" s="190">
        <f t="shared" ref="DY102:DY133" si="612">S102*BE102*(BX102+CK102+CX102)/$A$2</f>
        <v>1103.885715940304</v>
      </c>
      <c r="DZ102" s="190">
        <f t="shared" ref="DZ102:DZ133" si="613">T102*BF102*(BY102+CL102+CY102)/$A$2</f>
        <v>1103.885715940304</v>
      </c>
      <c r="EA102" s="190">
        <f t="shared" ref="EA102:EA133" si="614">U102*BG102*(BZ102+CM102+CZ102)/$A$2</f>
        <v>1103.885715940304</v>
      </c>
      <c r="EB102" s="190">
        <f t="shared" si="571"/>
        <v>20045.317324419564</v>
      </c>
      <c r="EC102" s="191">
        <f t="shared" si="572"/>
        <v>0.37412263803003759</v>
      </c>
      <c r="ED102" s="396"/>
      <c r="FG102" s="396"/>
      <c r="GJ102" s="379"/>
      <c r="GK102" s="379"/>
    </row>
    <row r="103" spans="1:193" s="395" customFormat="1">
      <c r="A103" s="331">
        <v>98</v>
      </c>
      <c r="B103" s="462" t="s">
        <v>408</v>
      </c>
      <c r="C103" s="455" t="str">
        <f t="shared" si="575"/>
        <v>8SBCAKASF9002</v>
      </c>
      <c r="D103" s="463" t="s">
        <v>427</v>
      </c>
      <c r="E103" s="461" t="s">
        <v>695</v>
      </c>
      <c r="F103" s="354" t="s">
        <v>298</v>
      </c>
      <c r="G103" s="354" t="s">
        <v>8</v>
      </c>
      <c r="H103" s="354" t="s">
        <v>143</v>
      </c>
      <c r="I103" s="468" t="s">
        <v>75</v>
      </c>
      <c r="J103" s="439">
        <v>926378</v>
      </c>
      <c r="K103" s="439">
        <v>1397555</v>
      </c>
      <c r="L103" s="439">
        <v>973856</v>
      </c>
      <c r="M103" s="439">
        <v>375000</v>
      </c>
      <c r="N103" s="439">
        <v>375000</v>
      </c>
      <c r="O103" s="439">
        <v>375000</v>
      </c>
      <c r="P103" s="439">
        <v>375000</v>
      </c>
      <c r="Q103" s="439">
        <v>375000</v>
      </c>
      <c r="R103" s="439">
        <v>375000</v>
      </c>
      <c r="S103" s="438">
        <v>375000</v>
      </c>
      <c r="T103" s="438">
        <v>375000</v>
      </c>
      <c r="U103" s="438">
        <v>375000</v>
      </c>
      <c r="V103" s="357">
        <f t="shared" si="576"/>
        <v>6672789</v>
      </c>
      <c r="W103" s="397">
        <v>1</v>
      </c>
      <c r="X103" s="65"/>
      <c r="Y103" s="332" t="s">
        <v>437</v>
      </c>
      <c r="Z103" s="332"/>
      <c r="AA103" s="332">
        <v>0.33949999999999997</v>
      </c>
      <c r="AB103" s="412">
        <v>8.637157604460001E-2</v>
      </c>
      <c r="AC103" s="180">
        <f t="shared" si="589"/>
        <v>0.25440817686185574</v>
      </c>
      <c r="AD103" s="181">
        <f t="shared" si="561"/>
        <v>0.33440749999999997</v>
      </c>
      <c r="AE103" s="181">
        <f t="shared" si="561"/>
        <v>0.33440749999999997</v>
      </c>
      <c r="AF103" s="181">
        <f t="shared" si="561"/>
        <v>0.33440749999999997</v>
      </c>
      <c r="AG103" s="181">
        <f t="shared" si="562"/>
        <v>0.32931499999999997</v>
      </c>
      <c r="AH103" s="181">
        <f t="shared" si="562"/>
        <v>0.32931499999999997</v>
      </c>
      <c r="AI103" s="181">
        <f t="shared" si="562"/>
        <v>0.32931499999999997</v>
      </c>
      <c r="AJ103" s="181">
        <f t="shared" si="563"/>
        <v>0.32422249999999997</v>
      </c>
      <c r="AK103" s="181">
        <f t="shared" si="563"/>
        <v>0.32422249999999997</v>
      </c>
      <c r="AL103" s="181">
        <f t="shared" si="563"/>
        <v>0.32422249999999997</v>
      </c>
      <c r="AM103" s="181">
        <f t="shared" si="564"/>
        <v>0.31403749999999997</v>
      </c>
      <c r="AN103" s="181">
        <f t="shared" si="564"/>
        <v>0.31403749999999997</v>
      </c>
      <c r="AO103" s="181">
        <f t="shared" si="564"/>
        <v>0.31403749999999997</v>
      </c>
      <c r="AP103" s="399"/>
      <c r="AQ103" s="480">
        <v>0.98499999999999999</v>
      </c>
      <c r="AR103" s="480">
        <v>0.97</v>
      </c>
      <c r="AS103" s="480">
        <v>0.95499999999999996</v>
      </c>
      <c r="AT103" s="480">
        <v>0.92500000000000004</v>
      </c>
      <c r="AU103" s="409"/>
      <c r="AV103" s="181">
        <f t="shared" si="590"/>
        <v>8.637157604460001E-2</v>
      </c>
      <c r="AW103" s="181">
        <f t="shared" si="565"/>
        <v>8.637157604460001E-2</v>
      </c>
      <c r="AX103" s="181">
        <f t="shared" si="565"/>
        <v>8.637157604460001E-2</v>
      </c>
      <c r="AY103" s="181">
        <f t="shared" si="566"/>
        <v>8.5507860284154011E-2</v>
      </c>
      <c r="AZ103" s="181">
        <f t="shared" si="566"/>
        <v>8.5507860284154011E-2</v>
      </c>
      <c r="BA103" s="181">
        <f t="shared" si="566"/>
        <v>8.5507860284154011E-2</v>
      </c>
      <c r="BB103" s="181">
        <f t="shared" si="567"/>
        <v>8.4644144523708012E-2</v>
      </c>
      <c r="BC103" s="181">
        <f t="shared" si="567"/>
        <v>8.4644144523708012E-2</v>
      </c>
      <c r="BD103" s="181">
        <f t="shared" si="567"/>
        <v>8.4644144523708012E-2</v>
      </c>
      <c r="BE103" s="181">
        <f t="shared" si="568"/>
        <v>8.3780428763262013E-2</v>
      </c>
      <c r="BF103" s="181">
        <f t="shared" si="568"/>
        <v>8.3780428763262013E-2</v>
      </c>
      <c r="BG103" s="181">
        <f t="shared" si="568"/>
        <v>8.3780428763262013E-2</v>
      </c>
      <c r="BH103" s="65"/>
      <c r="BI103" s="400">
        <v>1</v>
      </c>
      <c r="BJ103" s="400">
        <v>0.99</v>
      </c>
      <c r="BK103" s="400">
        <v>0.98</v>
      </c>
      <c r="BL103" s="400">
        <v>0.97</v>
      </c>
      <c r="BM103" s="399"/>
      <c r="BN103" s="409"/>
      <c r="BO103" s="189">
        <f t="shared" si="573"/>
        <v>1</v>
      </c>
      <c r="BP103" s="189">
        <f t="shared" si="574"/>
        <v>1</v>
      </c>
      <c r="BQ103" s="189">
        <f t="shared" si="574"/>
        <v>1</v>
      </c>
      <c r="BR103" s="189">
        <f t="shared" si="574"/>
        <v>1</v>
      </c>
      <c r="BS103" s="189">
        <f t="shared" si="574"/>
        <v>1</v>
      </c>
      <c r="BT103" s="189">
        <f t="shared" si="574"/>
        <v>1</v>
      </c>
      <c r="BU103" s="189">
        <f t="shared" si="574"/>
        <v>1</v>
      </c>
      <c r="BV103" s="189">
        <f t="shared" si="574"/>
        <v>1</v>
      </c>
      <c r="BW103" s="189">
        <f t="shared" si="574"/>
        <v>1</v>
      </c>
      <c r="BX103" s="189">
        <f t="shared" si="574"/>
        <v>1</v>
      </c>
      <c r="BY103" s="189">
        <f t="shared" si="574"/>
        <v>1</v>
      </c>
      <c r="BZ103" s="189">
        <f t="shared" si="574"/>
        <v>1</v>
      </c>
      <c r="CA103" s="184"/>
      <c r="CB103" s="189">
        <f t="shared" si="577"/>
        <v>0</v>
      </c>
      <c r="CC103" s="189">
        <f t="shared" si="578"/>
        <v>0</v>
      </c>
      <c r="CD103" s="189">
        <f t="shared" si="579"/>
        <v>0</v>
      </c>
      <c r="CE103" s="189">
        <f t="shared" si="580"/>
        <v>0</v>
      </c>
      <c r="CF103" s="189">
        <f t="shared" si="581"/>
        <v>0</v>
      </c>
      <c r="CG103" s="189">
        <f t="shared" si="582"/>
        <v>0</v>
      </c>
      <c r="CH103" s="189">
        <f t="shared" si="583"/>
        <v>0</v>
      </c>
      <c r="CI103" s="189">
        <f t="shared" si="584"/>
        <v>0</v>
      </c>
      <c r="CJ103" s="189">
        <f t="shared" si="585"/>
        <v>0</v>
      </c>
      <c r="CK103" s="189">
        <f t="shared" si="586"/>
        <v>0</v>
      </c>
      <c r="CL103" s="189">
        <f t="shared" si="587"/>
        <v>0</v>
      </c>
      <c r="CM103" s="189">
        <f t="shared" si="588"/>
        <v>0</v>
      </c>
      <c r="CN103" s="409"/>
      <c r="CO103" s="409"/>
      <c r="CP103" s="409"/>
      <c r="CQ103" s="409"/>
      <c r="CR103" s="409"/>
      <c r="CS103" s="409"/>
      <c r="CT103" s="409"/>
      <c r="CU103" s="409"/>
      <c r="CV103" s="409"/>
      <c r="CW103" s="409"/>
      <c r="CX103" s="409"/>
      <c r="CY103" s="409"/>
      <c r="CZ103" s="409"/>
      <c r="DA103" s="409"/>
      <c r="DB103" s="190">
        <f t="shared" si="591"/>
        <v>44123.023933200391</v>
      </c>
      <c r="DC103" s="190">
        <f t="shared" si="592"/>
        <v>66565.001233798597</v>
      </c>
      <c r="DD103" s="190">
        <f t="shared" si="593"/>
        <v>46384.382612163507</v>
      </c>
      <c r="DE103" s="190">
        <f t="shared" si="594"/>
        <v>17589.107676969092</v>
      </c>
      <c r="DF103" s="190">
        <f t="shared" si="595"/>
        <v>17589.107676969092</v>
      </c>
      <c r="DG103" s="190">
        <f t="shared" si="596"/>
        <v>17589.107676969092</v>
      </c>
      <c r="DH103" s="190">
        <f t="shared" si="597"/>
        <v>17317.111166500497</v>
      </c>
      <c r="DI103" s="190">
        <f t="shared" si="598"/>
        <v>17317.111166500497</v>
      </c>
      <c r="DJ103" s="190">
        <f t="shared" si="599"/>
        <v>17317.111166500497</v>
      </c>
      <c r="DK103" s="190">
        <f t="shared" si="600"/>
        <v>16773.118145563309</v>
      </c>
      <c r="DL103" s="190">
        <f t="shared" si="601"/>
        <v>16773.118145563309</v>
      </c>
      <c r="DM103" s="190">
        <f t="shared" si="602"/>
        <v>16773.118145563309</v>
      </c>
      <c r="DN103" s="190">
        <f t="shared" si="570"/>
        <v>312110.4187462611</v>
      </c>
      <c r="DO103" s="184" t="s">
        <v>580</v>
      </c>
      <c r="DP103" s="190">
        <f t="shared" si="603"/>
        <v>11396.201092870599</v>
      </c>
      <c r="DQ103" s="190">
        <f t="shared" si="604"/>
        <v>17192.569143855715</v>
      </c>
      <c r="DR103" s="190">
        <f t="shared" si="605"/>
        <v>11980.270269262212</v>
      </c>
      <c r="DS103" s="190">
        <f t="shared" si="606"/>
        <v>4567.0769985127126</v>
      </c>
      <c r="DT103" s="190">
        <f t="shared" si="607"/>
        <v>4567.0769985127126</v>
      </c>
      <c r="DU103" s="190">
        <f t="shared" si="608"/>
        <v>4567.0769985127126</v>
      </c>
      <c r="DV103" s="190">
        <f t="shared" si="609"/>
        <v>4520.9449076186447</v>
      </c>
      <c r="DW103" s="190">
        <f t="shared" si="610"/>
        <v>4520.9449076186447</v>
      </c>
      <c r="DX103" s="190">
        <f t="shared" si="611"/>
        <v>4520.9449076186447</v>
      </c>
      <c r="DY103" s="190">
        <f t="shared" si="612"/>
        <v>4474.8128167245768</v>
      </c>
      <c r="DZ103" s="190">
        <f t="shared" si="613"/>
        <v>4474.8128167245768</v>
      </c>
      <c r="EA103" s="190">
        <f t="shared" si="614"/>
        <v>4474.8128167245768</v>
      </c>
      <c r="EB103" s="190">
        <f t="shared" si="571"/>
        <v>81257.544674556309</v>
      </c>
      <c r="EC103" s="191">
        <f t="shared" si="572"/>
        <v>0.26034870928361065</v>
      </c>
      <c r="ED103" s="396"/>
      <c r="FG103" s="396"/>
      <c r="GJ103" s="379"/>
      <c r="GK103" s="379"/>
    </row>
    <row r="104" spans="1:193" s="395" customFormat="1">
      <c r="A104" s="331">
        <v>99</v>
      </c>
      <c r="B104" s="462" t="s">
        <v>409</v>
      </c>
      <c r="C104" s="455" t="str">
        <f t="shared" si="575"/>
        <v>8SBCAKASF9003</v>
      </c>
      <c r="D104" s="463" t="s">
        <v>428</v>
      </c>
      <c r="E104" s="461" t="s">
        <v>695</v>
      </c>
      <c r="F104" s="354" t="s">
        <v>298</v>
      </c>
      <c r="G104" s="354" t="s">
        <v>8</v>
      </c>
      <c r="H104" s="354" t="s">
        <v>143</v>
      </c>
      <c r="I104" s="468" t="s">
        <v>75</v>
      </c>
      <c r="J104" s="439">
        <v>305704.74</v>
      </c>
      <c r="K104" s="439">
        <v>461193.15</v>
      </c>
      <c r="L104" s="439">
        <v>321372.48000000004</v>
      </c>
      <c r="M104" s="439">
        <v>123750</v>
      </c>
      <c r="N104" s="439">
        <v>123750</v>
      </c>
      <c r="O104" s="439">
        <v>123750</v>
      </c>
      <c r="P104" s="439">
        <v>123750</v>
      </c>
      <c r="Q104" s="439">
        <v>123750</v>
      </c>
      <c r="R104" s="439">
        <v>123750</v>
      </c>
      <c r="S104" s="438">
        <v>123750</v>
      </c>
      <c r="T104" s="438">
        <v>123750</v>
      </c>
      <c r="U104" s="438">
        <v>123750</v>
      </c>
      <c r="V104" s="357">
        <f t="shared" si="576"/>
        <v>2202020.37</v>
      </c>
      <c r="W104" s="397">
        <v>1</v>
      </c>
      <c r="X104" s="65"/>
      <c r="Y104" s="332" t="s">
        <v>437</v>
      </c>
      <c r="Z104" s="332"/>
      <c r="AA104" s="332">
        <v>0.17661049999999998</v>
      </c>
      <c r="AB104" s="412">
        <v>6.4157818724999982E-2</v>
      </c>
      <c r="AC104" s="180">
        <f t="shared" si="589"/>
        <v>0.36327295786490604</v>
      </c>
      <c r="AD104" s="181">
        <f t="shared" si="561"/>
        <v>0.17396134249999998</v>
      </c>
      <c r="AE104" s="181">
        <f t="shared" si="561"/>
        <v>0.17396134249999998</v>
      </c>
      <c r="AF104" s="181">
        <f t="shared" si="561"/>
        <v>0.17396134249999998</v>
      </c>
      <c r="AG104" s="181">
        <f t="shared" si="562"/>
        <v>0.17131218499999998</v>
      </c>
      <c r="AH104" s="181">
        <f t="shared" si="562"/>
        <v>0.17131218499999998</v>
      </c>
      <c r="AI104" s="181">
        <f t="shared" si="562"/>
        <v>0.17131218499999998</v>
      </c>
      <c r="AJ104" s="181">
        <f t="shared" si="563"/>
        <v>0.16866302749999998</v>
      </c>
      <c r="AK104" s="181">
        <f t="shared" si="563"/>
        <v>0.16866302749999998</v>
      </c>
      <c r="AL104" s="181">
        <f t="shared" si="563"/>
        <v>0.16866302749999998</v>
      </c>
      <c r="AM104" s="181">
        <f t="shared" si="564"/>
        <v>0.16336471249999998</v>
      </c>
      <c r="AN104" s="181">
        <f t="shared" si="564"/>
        <v>0.16336471249999998</v>
      </c>
      <c r="AO104" s="181">
        <f t="shared" si="564"/>
        <v>0.16336471249999998</v>
      </c>
      <c r="AP104" s="399"/>
      <c r="AQ104" s="480">
        <v>0.98499999999999999</v>
      </c>
      <c r="AR104" s="480">
        <v>0.97</v>
      </c>
      <c r="AS104" s="480">
        <v>0.95499999999999996</v>
      </c>
      <c r="AT104" s="480">
        <v>0.92500000000000004</v>
      </c>
      <c r="AU104" s="409"/>
      <c r="AV104" s="181">
        <f t="shared" si="590"/>
        <v>6.4157818724999982E-2</v>
      </c>
      <c r="AW104" s="181">
        <f t="shared" si="565"/>
        <v>6.4157818724999982E-2</v>
      </c>
      <c r="AX104" s="181">
        <f t="shared" si="565"/>
        <v>6.4157818724999982E-2</v>
      </c>
      <c r="AY104" s="181">
        <f t="shared" si="566"/>
        <v>6.3516240537749985E-2</v>
      </c>
      <c r="AZ104" s="181">
        <f t="shared" si="566"/>
        <v>6.3516240537749985E-2</v>
      </c>
      <c r="BA104" s="181">
        <f t="shared" si="566"/>
        <v>6.3516240537749985E-2</v>
      </c>
      <c r="BB104" s="181">
        <f t="shared" si="567"/>
        <v>6.2874662350499988E-2</v>
      </c>
      <c r="BC104" s="181">
        <f t="shared" si="567"/>
        <v>6.2874662350499988E-2</v>
      </c>
      <c r="BD104" s="181">
        <f t="shared" si="567"/>
        <v>6.2874662350499988E-2</v>
      </c>
      <c r="BE104" s="181">
        <f t="shared" si="568"/>
        <v>6.2233084163249984E-2</v>
      </c>
      <c r="BF104" s="181">
        <f t="shared" si="568"/>
        <v>6.2233084163249984E-2</v>
      </c>
      <c r="BG104" s="181">
        <f t="shared" si="568"/>
        <v>6.2233084163249984E-2</v>
      </c>
      <c r="BH104" s="65"/>
      <c r="BI104" s="400">
        <v>1</v>
      </c>
      <c r="BJ104" s="400">
        <v>0.99</v>
      </c>
      <c r="BK104" s="400">
        <v>0.98</v>
      </c>
      <c r="BL104" s="400">
        <v>0.97</v>
      </c>
      <c r="BM104" s="399"/>
      <c r="BN104" s="409"/>
      <c r="BO104" s="189">
        <f t="shared" si="573"/>
        <v>1</v>
      </c>
      <c r="BP104" s="189">
        <f t="shared" si="574"/>
        <v>1</v>
      </c>
      <c r="BQ104" s="189">
        <f t="shared" si="574"/>
        <v>1</v>
      </c>
      <c r="BR104" s="189">
        <f t="shared" si="574"/>
        <v>1</v>
      </c>
      <c r="BS104" s="189">
        <f t="shared" si="574"/>
        <v>1</v>
      </c>
      <c r="BT104" s="189">
        <f t="shared" si="574"/>
        <v>1</v>
      </c>
      <c r="BU104" s="189">
        <f t="shared" si="574"/>
        <v>1</v>
      </c>
      <c r="BV104" s="189">
        <f t="shared" si="574"/>
        <v>1</v>
      </c>
      <c r="BW104" s="189">
        <f t="shared" si="574"/>
        <v>1</v>
      </c>
      <c r="BX104" s="189">
        <f t="shared" si="574"/>
        <v>1</v>
      </c>
      <c r="BY104" s="189">
        <f t="shared" si="574"/>
        <v>1</v>
      </c>
      <c r="BZ104" s="189">
        <f t="shared" si="574"/>
        <v>1</v>
      </c>
      <c r="CA104" s="184"/>
      <c r="CB104" s="189">
        <f t="shared" si="577"/>
        <v>0</v>
      </c>
      <c r="CC104" s="189">
        <f t="shared" si="578"/>
        <v>0</v>
      </c>
      <c r="CD104" s="189">
        <f t="shared" si="579"/>
        <v>0</v>
      </c>
      <c r="CE104" s="189">
        <f t="shared" si="580"/>
        <v>0</v>
      </c>
      <c r="CF104" s="189">
        <f t="shared" si="581"/>
        <v>0</v>
      </c>
      <c r="CG104" s="189">
        <f t="shared" si="582"/>
        <v>0</v>
      </c>
      <c r="CH104" s="189">
        <f t="shared" si="583"/>
        <v>0</v>
      </c>
      <c r="CI104" s="189">
        <f t="shared" si="584"/>
        <v>0</v>
      </c>
      <c r="CJ104" s="189">
        <f t="shared" si="585"/>
        <v>0</v>
      </c>
      <c r="CK104" s="189">
        <f t="shared" si="586"/>
        <v>0</v>
      </c>
      <c r="CL104" s="189">
        <f t="shared" si="587"/>
        <v>0</v>
      </c>
      <c r="CM104" s="189">
        <f t="shared" si="588"/>
        <v>0</v>
      </c>
      <c r="CN104" s="409"/>
      <c r="CO104" s="409"/>
      <c r="CP104" s="409"/>
      <c r="CQ104" s="409"/>
      <c r="CR104" s="409"/>
      <c r="CS104" s="409"/>
      <c r="CT104" s="409"/>
      <c r="CU104" s="409"/>
      <c r="CV104" s="409"/>
      <c r="CW104" s="409"/>
      <c r="CX104" s="409"/>
      <c r="CY104" s="409"/>
      <c r="CZ104" s="409"/>
      <c r="DA104" s="409"/>
      <c r="DB104" s="190">
        <f t="shared" si="591"/>
        <v>7574.5345362503122</v>
      </c>
      <c r="DC104" s="190">
        <f t="shared" si="592"/>
        <v>11427.115727931045</v>
      </c>
      <c r="DD104" s="190">
        <f t="shared" si="593"/>
        <v>7962.7386502427571</v>
      </c>
      <c r="DE104" s="190">
        <f t="shared" si="594"/>
        <v>3019.4962104757151</v>
      </c>
      <c r="DF104" s="190">
        <f t="shared" si="595"/>
        <v>3019.4962104757151</v>
      </c>
      <c r="DG104" s="190">
        <f t="shared" si="596"/>
        <v>3019.4962104757151</v>
      </c>
      <c r="DH104" s="190">
        <f t="shared" si="597"/>
        <v>2972.8029701075343</v>
      </c>
      <c r="DI104" s="190">
        <f t="shared" si="598"/>
        <v>2972.8029701075343</v>
      </c>
      <c r="DJ104" s="190">
        <f t="shared" si="599"/>
        <v>2972.8029701075343</v>
      </c>
      <c r="DK104" s="190">
        <f t="shared" si="600"/>
        <v>2879.4164893711718</v>
      </c>
      <c r="DL104" s="190">
        <f t="shared" si="601"/>
        <v>2879.4164893711718</v>
      </c>
      <c r="DM104" s="190">
        <f t="shared" si="602"/>
        <v>2879.4164893711718</v>
      </c>
      <c r="DN104" s="190">
        <f t="shared" si="570"/>
        <v>53579.535924287382</v>
      </c>
      <c r="DO104" s="184" t="s">
        <v>580</v>
      </c>
      <c r="DP104" s="190">
        <f t="shared" si="603"/>
        <v>2793.5264623690714</v>
      </c>
      <c r="DQ104" s="190">
        <f t="shared" si="604"/>
        <v>4214.3777973097467</v>
      </c>
      <c r="DR104" s="190">
        <f t="shared" si="605"/>
        <v>2936.6980935826355</v>
      </c>
      <c r="DS104" s="190">
        <f t="shared" si="606"/>
        <v>1119.5178416958497</v>
      </c>
      <c r="DT104" s="190">
        <f t="shared" si="607"/>
        <v>1119.5178416958497</v>
      </c>
      <c r="DU104" s="190">
        <f t="shared" si="608"/>
        <v>1119.5178416958497</v>
      </c>
      <c r="DV104" s="190">
        <f t="shared" si="609"/>
        <v>1108.2095806686189</v>
      </c>
      <c r="DW104" s="190">
        <f t="shared" si="610"/>
        <v>1108.2095806686189</v>
      </c>
      <c r="DX104" s="190">
        <f t="shared" si="611"/>
        <v>1108.2095806686189</v>
      </c>
      <c r="DY104" s="190">
        <f t="shared" si="612"/>
        <v>1096.901319641388</v>
      </c>
      <c r="DZ104" s="190">
        <f t="shared" si="613"/>
        <v>1096.901319641388</v>
      </c>
      <c r="EA104" s="190">
        <f t="shared" si="614"/>
        <v>1096.901319641388</v>
      </c>
      <c r="EB104" s="190">
        <f t="shared" si="571"/>
        <v>19918.488579279023</v>
      </c>
      <c r="EC104" s="191">
        <f t="shared" si="572"/>
        <v>0.37175552635292713</v>
      </c>
      <c r="ED104" s="396"/>
      <c r="FG104" s="396"/>
      <c r="GJ104" s="379"/>
      <c r="GK104" s="379"/>
    </row>
    <row r="105" spans="1:193" s="395" customFormat="1">
      <c r="A105" s="331">
        <v>100</v>
      </c>
      <c r="B105" s="462" t="s">
        <v>410</v>
      </c>
      <c r="C105" s="455" t="str">
        <f t="shared" si="575"/>
        <v>8SBCAKASF9007</v>
      </c>
      <c r="D105" s="463" t="s">
        <v>429</v>
      </c>
      <c r="E105" s="461" t="s">
        <v>695</v>
      </c>
      <c r="F105" s="354" t="s">
        <v>298</v>
      </c>
      <c r="G105" s="354" t="s">
        <v>8</v>
      </c>
      <c r="H105" s="354" t="s">
        <v>143</v>
      </c>
      <c r="I105" s="468" t="s">
        <v>75</v>
      </c>
      <c r="J105" s="439">
        <v>305704.74</v>
      </c>
      <c r="K105" s="439">
        <v>461193.15</v>
      </c>
      <c r="L105" s="439">
        <v>321372.48000000004</v>
      </c>
      <c r="M105" s="439">
        <v>123750</v>
      </c>
      <c r="N105" s="439">
        <v>123750</v>
      </c>
      <c r="O105" s="439">
        <v>123750</v>
      </c>
      <c r="P105" s="439">
        <v>123750</v>
      </c>
      <c r="Q105" s="439">
        <v>123750</v>
      </c>
      <c r="R105" s="439">
        <v>123750</v>
      </c>
      <c r="S105" s="438">
        <v>123750</v>
      </c>
      <c r="T105" s="438">
        <v>123750</v>
      </c>
      <c r="U105" s="438">
        <v>123750</v>
      </c>
      <c r="V105" s="357">
        <f t="shared" si="576"/>
        <v>2202020.37</v>
      </c>
      <c r="W105" s="397">
        <v>1</v>
      </c>
      <c r="X105" s="65"/>
      <c r="Y105" s="332" t="s">
        <v>437</v>
      </c>
      <c r="Z105" s="332"/>
      <c r="AA105" s="332">
        <v>0.17661049999999998</v>
      </c>
      <c r="AB105" s="412">
        <v>4.5367470224999991E-2</v>
      </c>
      <c r="AC105" s="180">
        <f t="shared" si="589"/>
        <v>0.25687866930335396</v>
      </c>
      <c r="AD105" s="181">
        <f t="shared" si="561"/>
        <v>0.17396134249999998</v>
      </c>
      <c r="AE105" s="181">
        <f t="shared" si="561"/>
        <v>0.17396134249999998</v>
      </c>
      <c r="AF105" s="181">
        <f t="shared" si="561"/>
        <v>0.17396134249999998</v>
      </c>
      <c r="AG105" s="181">
        <f t="shared" si="562"/>
        <v>0.17131218499999998</v>
      </c>
      <c r="AH105" s="181">
        <f t="shared" si="562"/>
        <v>0.17131218499999998</v>
      </c>
      <c r="AI105" s="181">
        <f t="shared" si="562"/>
        <v>0.17131218499999998</v>
      </c>
      <c r="AJ105" s="181">
        <f t="shared" si="563"/>
        <v>0.16866302749999998</v>
      </c>
      <c r="AK105" s="181">
        <f t="shared" si="563"/>
        <v>0.16866302749999998</v>
      </c>
      <c r="AL105" s="181">
        <f t="shared" si="563"/>
        <v>0.16866302749999998</v>
      </c>
      <c r="AM105" s="181">
        <f t="shared" si="564"/>
        <v>0.16336471249999998</v>
      </c>
      <c r="AN105" s="181">
        <f t="shared" si="564"/>
        <v>0.16336471249999998</v>
      </c>
      <c r="AO105" s="181">
        <f t="shared" si="564"/>
        <v>0.16336471249999998</v>
      </c>
      <c r="AP105" s="399"/>
      <c r="AQ105" s="480">
        <v>0.98499999999999999</v>
      </c>
      <c r="AR105" s="480">
        <v>0.97</v>
      </c>
      <c r="AS105" s="480">
        <v>0.95499999999999996</v>
      </c>
      <c r="AT105" s="480">
        <v>0.92500000000000004</v>
      </c>
      <c r="AU105" s="409"/>
      <c r="AV105" s="181">
        <f t="shared" si="590"/>
        <v>4.5367470224999991E-2</v>
      </c>
      <c r="AW105" s="181">
        <f t="shared" si="565"/>
        <v>4.5367470224999991E-2</v>
      </c>
      <c r="AX105" s="181">
        <f t="shared" si="565"/>
        <v>4.5367470224999991E-2</v>
      </c>
      <c r="AY105" s="181">
        <f t="shared" si="566"/>
        <v>4.4913795522749989E-2</v>
      </c>
      <c r="AZ105" s="181">
        <f t="shared" si="566"/>
        <v>4.4913795522749989E-2</v>
      </c>
      <c r="BA105" s="181">
        <f t="shared" si="566"/>
        <v>4.4913795522749989E-2</v>
      </c>
      <c r="BB105" s="181">
        <f t="shared" si="567"/>
        <v>4.4460120820499993E-2</v>
      </c>
      <c r="BC105" s="181">
        <f t="shared" si="567"/>
        <v>4.4460120820499993E-2</v>
      </c>
      <c r="BD105" s="181">
        <f t="shared" si="567"/>
        <v>4.4460120820499993E-2</v>
      </c>
      <c r="BE105" s="181">
        <f t="shared" si="568"/>
        <v>4.4006446118249991E-2</v>
      </c>
      <c r="BF105" s="181">
        <f t="shared" si="568"/>
        <v>4.4006446118249991E-2</v>
      </c>
      <c r="BG105" s="181">
        <f t="shared" si="568"/>
        <v>4.4006446118249991E-2</v>
      </c>
      <c r="BH105" s="65"/>
      <c r="BI105" s="400">
        <v>1</v>
      </c>
      <c r="BJ105" s="400">
        <v>0.99</v>
      </c>
      <c r="BK105" s="400">
        <v>0.98</v>
      </c>
      <c r="BL105" s="400">
        <v>0.97</v>
      </c>
      <c r="BM105" s="399"/>
      <c r="BN105" s="409"/>
      <c r="BO105" s="189">
        <f t="shared" si="573"/>
        <v>1</v>
      </c>
      <c r="BP105" s="189">
        <f t="shared" si="574"/>
        <v>1</v>
      </c>
      <c r="BQ105" s="189">
        <f t="shared" si="574"/>
        <v>1</v>
      </c>
      <c r="BR105" s="189">
        <f t="shared" si="574"/>
        <v>1</v>
      </c>
      <c r="BS105" s="189">
        <f t="shared" si="574"/>
        <v>1</v>
      </c>
      <c r="BT105" s="189">
        <f t="shared" si="574"/>
        <v>1</v>
      </c>
      <c r="BU105" s="189">
        <f t="shared" si="574"/>
        <v>1</v>
      </c>
      <c r="BV105" s="189">
        <f t="shared" si="574"/>
        <v>1</v>
      </c>
      <c r="BW105" s="189">
        <f t="shared" si="574"/>
        <v>1</v>
      </c>
      <c r="BX105" s="189">
        <f t="shared" si="574"/>
        <v>1</v>
      </c>
      <c r="BY105" s="189">
        <f t="shared" si="574"/>
        <v>1</v>
      </c>
      <c r="BZ105" s="189">
        <f t="shared" si="574"/>
        <v>1</v>
      </c>
      <c r="CA105" s="184"/>
      <c r="CB105" s="189">
        <f t="shared" si="577"/>
        <v>0</v>
      </c>
      <c r="CC105" s="189">
        <f t="shared" si="578"/>
        <v>0</v>
      </c>
      <c r="CD105" s="189">
        <f t="shared" si="579"/>
        <v>0</v>
      </c>
      <c r="CE105" s="189">
        <f t="shared" si="580"/>
        <v>0</v>
      </c>
      <c r="CF105" s="189">
        <f t="shared" si="581"/>
        <v>0</v>
      </c>
      <c r="CG105" s="189">
        <f t="shared" si="582"/>
        <v>0</v>
      </c>
      <c r="CH105" s="189">
        <f t="shared" si="583"/>
        <v>0</v>
      </c>
      <c r="CI105" s="189">
        <f t="shared" si="584"/>
        <v>0</v>
      </c>
      <c r="CJ105" s="189">
        <f t="shared" si="585"/>
        <v>0</v>
      </c>
      <c r="CK105" s="189">
        <f t="shared" si="586"/>
        <v>0</v>
      </c>
      <c r="CL105" s="189">
        <f t="shared" si="587"/>
        <v>0</v>
      </c>
      <c r="CM105" s="189">
        <f t="shared" si="588"/>
        <v>0</v>
      </c>
      <c r="CN105" s="409"/>
      <c r="CO105" s="409"/>
      <c r="CP105" s="409"/>
      <c r="CQ105" s="409"/>
      <c r="CR105" s="409"/>
      <c r="CS105" s="409"/>
      <c r="CT105" s="409"/>
      <c r="CU105" s="409"/>
      <c r="CV105" s="409"/>
      <c r="CW105" s="409"/>
      <c r="CX105" s="409"/>
      <c r="CY105" s="409"/>
      <c r="CZ105" s="409"/>
      <c r="DA105" s="409"/>
      <c r="DB105" s="190">
        <f t="shared" si="591"/>
        <v>7574.5345362503122</v>
      </c>
      <c r="DC105" s="190">
        <f t="shared" si="592"/>
        <v>11427.115727931045</v>
      </c>
      <c r="DD105" s="190">
        <f t="shared" si="593"/>
        <v>7962.7386502427571</v>
      </c>
      <c r="DE105" s="190">
        <f t="shared" si="594"/>
        <v>3019.4962104757151</v>
      </c>
      <c r="DF105" s="190">
        <f t="shared" si="595"/>
        <v>3019.4962104757151</v>
      </c>
      <c r="DG105" s="190">
        <f t="shared" si="596"/>
        <v>3019.4962104757151</v>
      </c>
      <c r="DH105" s="190">
        <f t="shared" si="597"/>
        <v>2972.8029701075343</v>
      </c>
      <c r="DI105" s="190">
        <f t="shared" si="598"/>
        <v>2972.8029701075343</v>
      </c>
      <c r="DJ105" s="190">
        <f t="shared" si="599"/>
        <v>2972.8029701075343</v>
      </c>
      <c r="DK105" s="190">
        <f t="shared" si="600"/>
        <v>2879.4164893711718</v>
      </c>
      <c r="DL105" s="190">
        <f t="shared" si="601"/>
        <v>2879.4164893711718</v>
      </c>
      <c r="DM105" s="190">
        <f t="shared" si="602"/>
        <v>2879.4164893711718</v>
      </c>
      <c r="DN105" s="190">
        <f t="shared" si="570"/>
        <v>53579.535924287382</v>
      </c>
      <c r="DO105" s="184" t="s">
        <v>580</v>
      </c>
      <c r="DP105" s="190">
        <f t="shared" si="603"/>
        <v>1975.3668550906373</v>
      </c>
      <c r="DQ105" s="190">
        <f t="shared" si="604"/>
        <v>2980.0835351942683</v>
      </c>
      <c r="DR105" s="190">
        <f t="shared" si="605"/>
        <v>2076.6068106444109</v>
      </c>
      <c r="DS105" s="190">
        <f t="shared" si="606"/>
        <v>791.63683178184181</v>
      </c>
      <c r="DT105" s="190">
        <f t="shared" si="607"/>
        <v>791.63683178184181</v>
      </c>
      <c r="DU105" s="190">
        <f t="shared" si="608"/>
        <v>791.63683178184181</v>
      </c>
      <c r="DV105" s="190">
        <f t="shared" si="609"/>
        <v>783.64050014768179</v>
      </c>
      <c r="DW105" s="190">
        <f t="shared" si="610"/>
        <v>783.64050014768179</v>
      </c>
      <c r="DX105" s="190">
        <f t="shared" si="611"/>
        <v>783.64050014768179</v>
      </c>
      <c r="DY105" s="190">
        <f t="shared" si="612"/>
        <v>775.64416851352178</v>
      </c>
      <c r="DZ105" s="190">
        <f t="shared" si="613"/>
        <v>775.64416851352178</v>
      </c>
      <c r="EA105" s="190">
        <f t="shared" si="614"/>
        <v>775.64416851352178</v>
      </c>
      <c r="EB105" s="190">
        <f t="shared" si="571"/>
        <v>14084.82170225845</v>
      </c>
      <c r="EC105" s="191">
        <f t="shared" si="572"/>
        <v>0.26287688870918086</v>
      </c>
      <c r="ED105" s="396"/>
      <c r="FG105" s="396"/>
      <c r="GJ105" s="379"/>
      <c r="GK105" s="379"/>
    </row>
    <row r="106" spans="1:193" s="395" customFormat="1">
      <c r="A106" s="331">
        <v>101</v>
      </c>
      <c r="B106" s="462" t="s">
        <v>411</v>
      </c>
      <c r="C106" s="455" t="str">
        <f t="shared" si="575"/>
        <v>8SBCAKASF9012</v>
      </c>
      <c r="D106" s="463" t="s">
        <v>430</v>
      </c>
      <c r="E106" s="461" t="s">
        <v>695</v>
      </c>
      <c r="F106" s="354" t="s">
        <v>298</v>
      </c>
      <c r="G106" s="354" t="s">
        <v>8</v>
      </c>
      <c r="H106" s="354" t="s">
        <v>143</v>
      </c>
      <c r="I106" s="468" t="s">
        <v>75</v>
      </c>
      <c r="J106" s="439">
        <v>926378</v>
      </c>
      <c r="K106" s="439">
        <v>1397555</v>
      </c>
      <c r="L106" s="439">
        <v>973856</v>
      </c>
      <c r="M106" s="439">
        <v>375000</v>
      </c>
      <c r="N106" s="439">
        <v>375000</v>
      </c>
      <c r="O106" s="439">
        <v>375000</v>
      </c>
      <c r="P106" s="439">
        <v>375000</v>
      </c>
      <c r="Q106" s="439">
        <v>375000</v>
      </c>
      <c r="R106" s="439">
        <v>375000</v>
      </c>
      <c r="S106" s="438">
        <v>375000</v>
      </c>
      <c r="T106" s="438">
        <v>375000</v>
      </c>
      <c r="U106" s="438">
        <v>375000</v>
      </c>
      <c r="V106" s="357">
        <f t="shared" si="576"/>
        <v>6672789</v>
      </c>
      <c r="W106" s="397">
        <v>1</v>
      </c>
      <c r="X106" s="65"/>
      <c r="Y106" s="332" t="s">
        <v>437</v>
      </c>
      <c r="Z106" s="332"/>
      <c r="AA106" s="332">
        <v>1.9800000000000002E-2</v>
      </c>
      <c r="AB106" s="412">
        <v>7.4809758094909404E-3</v>
      </c>
      <c r="AC106" s="180">
        <f t="shared" si="589"/>
        <v>0.37782706108540098</v>
      </c>
      <c r="AD106" s="181">
        <f t="shared" ref="AD106:AF125" si="615">$AA106*$AQ106</f>
        <v>1.9503000000000003E-2</v>
      </c>
      <c r="AE106" s="181">
        <f t="shared" si="615"/>
        <v>1.9503000000000003E-2</v>
      </c>
      <c r="AF106" s="181">
        <f t="shared" si="615"/>
        <v>1.9503000000000003E-2</v>
      </c>
      <c r="AG106" s="181">
        <f t="shared" ref="AG106:AI125" si="616">$AA106*$AR106</f>
        <v>1.9206000000000001E-2</v>
      </c>
      <c r="AH106" s="181">
        <f t="shared" si="616"/>
        <v>1.9206000000000001E-2</v>
      </c>
      <c r="AI106" s="181">
        <f t="shared" si="616"/>
        <v>1.9206000000000001E-2</v>
      </c>
      <c r="AJ106" s="181">
        <f t="shared" ref="AJ106:AL125" si="617">$AA106*$AS106</f>
        <v>1.8909000000000002E-2</v>
      </c>
      <c r="AK106" s="181">
        <f t="shared" si="617"/>
        <v>1.8909000000000002E-2</v>
      </c>
      <c r="AL106" s="181">
        <f t="shared" si="617"/>
        <v>1.8909000000000002E-2</v>
      </c>
      <c r="AM106" s="181">
        <f t="shared" ref="AM106:AO125" si="618">$AA106*$AT106</f>
        <v>1.8315000000000001E-2</v>
      </c>
      <c r="AN106" s="181">
        <f t="shared" si="618"/>
        <v>1.8315000000000001E-2</v>
      </c>
      <c r="AO106" s="181">
        <f t="shared" si="618"/>
        <v>1.8315000000000001E-2</v>
      </c>
      <c r="AP106" s="399"/>
      <c r="AQ106" s="480">
        <v>0.98499999999999999</v>
      </c>
      <c r="AR106" s="480">
        <v>0.97</v>
      </c>
      <c r="AS106" s="480">
        <v>0.95499999999999996</v>
      </c>
      <c r="AT106" s="480">
        <v>0.92500000000000004</v>
      </c>
      <c r="AU106" s="409"/>
      <c r="AV106" s="181">
        <f t="shared" si="590"/>
        <v>7.4809758094909404E-3</v>
      </c>
      <c r="AW106" s="181">
        <f t="shared" ref="AW106:AX125" si="619">$AB106*$BI106</f>
        <v>7.4809758094909404E-3</v>
      </c>
      <c r="AX106" s="181">
        <f t="shared" si="619"/>
        <v>7.4809758094909404E-3</v>
      </c>
      <c r="AY106" s="181">
        <f t="shared" ref="AY106:BA125" si="620">$AB106*$BJ106</f>
        <v>7.4061660513960311E-3</v>
      </c>
      <c r="AZ106" s="181">
        <f t="shared" si="620"/>
        <v>7.4061660513960311E-3</v>
      </c>
      <c r="BA106" s="181">
        <f t="shared" si="620"/>
        <v>7.4061660513960311E-3</v>
      </c>
      <c r="BB106" s="181">
        <f t="shared" ref="BB106:BD125" si="621">$AB106*$BK106</f>
        <v>7.331356293301121E-3</v>
      </c>
      <c r="BC106" s="181">
        <f t="shared" si="621"/>
        <v>7.331356293301121E-3</v>
      </c>
      <c r="BD106" s="181">
        <f t="shared" si="621"/>
        <v>7.331356293301121E-3</v>
      </c>
      <c r="BE106" s="181">
        <f t="shared" ref="BE106:BG125" si="622">$AB106*$BL106</f>
        <v>7.2565465352062118E-3</v>
      </c>
      <c r="BF106" s="181">
        <f t="shared" si="622"/>
        <v>7.2565465352062118E-3</v>
      </c>
      <c r="BG106" s="181">
        <f t="shared" si="622"/>
        <v>7.2565465352062118E-3</v>
      </c>
      <c r="BH106" s="65"/>
      <c r="BI106" s="400">
        <v>1</v>
      </c>
      <c r="BJ106" s="400">
        <v>0.99</v>
      </c>
      <c r="BK106" s="400">
        <v>0.98</v>
      </c>
      <c r="BL106" s="400">
        <v>0.97</v>
      </c>
      <c r="BM106" s="399"/>
      <c r="BN106" s="409"/>
      <c r="BO106" s="189">
        <f t="shared" si="573"/>
        <v>1</v>
      </c>
      <c r="BP106" s="189">
        <f t="shared" si="574"/>
        <v>1</v>
      </c>
      <c r="BQ106" s="189">
        <f t="shared" si="574"/>
        <v>1</v>
      </c>
      <c r="BR106" s="189">
        <f t="shared" si="574"/>
        <v>1</v>
      </c>
      <c r="BS106" s="189">
        <f t="shared" si="574"/>
        <v>1</v>
      </c>
      <c r="BT106" s="189">
        <f t="shared" si="574"/>
        <v>1</v>
      </c>
      <c r="BU106" s="189">
        <f t="shared" si="574"/>
        <v>1</v>
      </c>
      <c r="BV106" s="189">
        <f t="shared" si="574"/>
        <v>1</v>
      </c>
      <c r="BW106" s="189">
        <f t="shared" si="574"/>
        <v>1</v>
      </c>
      <c r="BX106" s="189">
        <f t="shared" si="574"/>
        <v>1</v>
      </c>
      <c r="BY106" s="189">
        <f t="shared" si="574"/>
        <v>1</v>
      </c>
      <c r="BZ106" s="189">
        <f t="shared" si="574"/>
        <v>1</v>
      </c>
      <c r="CA106" s="184"/>
      <c r="CB106" s="189">
        <f t="shared" si="577"/>
        <v>0</v>
      </c>
      <c r="CC106" s="189">
        <f t="shared" si="578"/>
        <v>0</v>
      </c>
      <c r="CD106" s="189">
        <f t="shared" si="579"/>
        <v>0</v>
      </c>
      <c r="CE106" s="189">
        <f t="shared" si="580"/>
        <v>0</v>
      </c>
      <c r="CF106" s="189">
        <f t="shared" si="581"/>
        <v>0</v>
      </c>
      <c r="CG106" s="189">
        <f t="shared" si="582"/>
        <v>0</v>
      </c>
      <c r="CH106" s="189">
        <f t="shared" si="583"/>
        <v>0</v>
      </c>
      <c r="CI106" s="189">
        <f t="shared" si="584"/>
        <v>0</v>
      </c>
      <c r="CJ106" s="189">
        <f t="shared" si="585"/>
        <v>0</v>
      </c>
      <c r="CK106" s="189">
        <f t="shared" si="586"/>
        <v>0</v>
      </c>
      <c r="CL106" s="189">
        <f t="shared" si="587"/>
        <v>0</v>
      </c>
      <c r="CM106" s="189">
        <f t="shared" si="588"/>
        <v>0</v>
      </c>
      <c r="CN106" s="409"/>
      <c r="CO106" s="409"/>
      <c r="CP106" s="409"/>
      <c r="CQ106" s="409"/>
      <c r="CR106" s="409"/>
      <c r="CS106" s="409"/>
      <c r="CT106" s="409"/>
      <c r="CU106" s="409"/>
      <c r="CV106" s="409"/>
      <c r="CW106" s="409"/>
      <c r="CX106" s="409"/>
      <c r="CY106" s="409"/>
      <c r="CZ106" s="409"/>
      <c r="DA106" s="409"/>
      <c r="DB106" s="190">
        <f t="shared" si="591"/>
        <v>2573.301543085031</v>
      </c>
      <c r="DC106" s="190">
        <f t="shared" si="592"/>
        <v>3882.1414563452508</v>
      </c>
      <c r="DD106" s="190">
        <f t="shared" si="593"/>
        <v>2705.1863791482701</v>
      </c>
      <c r="DE106" s="190">
        <f t="shared" si="594"/>
        <v>1025.8154109101267</v>
      </c>
      <c r="DF106" s="190">
        <f t="shared" si="595"/>
        <v>1025.8154109101267</v>
      </c>
      <c r="DG106" s="190">
        <f t="shared" si="596"/>
        <v>1025.8154109101267</v>
      </c>
      <c r="DH106" s="190">
        <f t="shared" si="597"/>
        <v>1009.9522859991456</v>
      </c>
      <c r="DI106" s="190">
        <f t="shared" si="598"/>
        <v>1009.9522859991456</v>
      </c>
      <c r="DJ106" s="190">
        <f t="shared" si="599"/>
        <v>1009.9522859991456</v>
      </c>
      <c r="DK106" s="190">
        <f t="shared" si="600"/>
        <v>978.22603617718289</v>
      </c>
      <c r="DL106" s="190">
        <f t="shared" si="601"/>
        <v>978.22603617718289</v>
      </c>
      <c r="DM106" s="190">
        <f t="shared" si="602"/>
        <v>978.22603617718289</v>
      </c>
      <c r="DN106" s="190">
        <f t="shared" si="570"/>
        <v>18202.610577837917</v>
      </c>
      <c r="DO106" s="184" t="s">
        <v>580</v>
      </c>
      <c r="DP106" s="190">
        <f t="shared" si="603"/>
        <v>987.06899422370009</v>
      </c>
      <c r="DQ106" s="190">
        <f t="shared" si="604"/>
        <v>1489.1148194606342</v>
      </c>
      <c r="DR106" s="190">
        <f t="shared" si="605"/>
        <v>1037.6574815450233</v>
      </c>
      <c r="DS106" s="190">
        <f t="shared" si="606"/>
        <v>395.57217907328186</v>
      </c>
      <c r="DT106" s="190">
        <f t="shared" si="607"/>
        <v>395.57217907328186</v>
      </c>
      <c r="DU106" s="190">
        <f t="shared" si="608"/>
        <v>395.57217907328186</v>
      </c>
      <c r="DV106" s="190">
        <f t="shared" si="609"/>
        <v>391.57650049678398</v>
      </c>
      <c r="DW106" s="190">
        <f t="shared" si="610"/>
        <v>391.57650049678398</v>
      </c>
      <c r="DX106" s="190">
        <f t="shared" si="611"/>
        <v>391.57650049678398</v>
      </c>
      <c r="DY106" s="190">
        <f t="shared" si="612"/>
        <v>387.58082192028621</v>
      </c>
      <c r="DZ106" s="190">
        <f t="shared" si="613"/>
        <v>387.58082192028621</v>
      </c>
      <c r="EA106" s="190">
        <f t="shared" si="614"/>
        <v>387.58082192028621</v>
      </c>
      <c r="EB106" s="190">
        <f t="shared" si="571"/>
        <v>7038.0297997004154</v>
      </c>
      <c r="EC106" s="191">
        <f t="shared" si="572"/>
        <v>0.386649473689745</v>
      </c>
      <c r="ED106" s="396"/>
      <c r="FG106" s="396"/>
      <c r="GJ106" s="379"/>
      <c r="GK106" s="379"/>
    </row>
    <row r="107" spans="1:193" s="395" customFormat="1">
      <c r="A107" s="331">
        <v>102</v>
      </c>
      <c r="B107" s="462" t="s">
        <v>412</v>
      </c>
      <c r="C107" s="455" t="str">
        <f t="shared" si="575"/>
        <v>8SBCAKASF9013</v>
      </c>
      <c r="D107" s="463" t="s">
        <v>431</v>
      </c>
      <c r="E107" s="461" t="s">
        <v>695</v>
      </c>
      <c r="F107" s="354" t="s">
        <v>298</v>
      </c>
      <c r="G107" s="354" t="s">
        <v>8</v>
      </c>
      <c r="H107" s="354" t="s">
        <v>143</v>
      </c>
      <c r="I107" s="468" t="s">
        <v>75</v>
      </c>
      <c r="J107" s="439">
        <v>926378</v>
      </c>
      <c r="K107" s="439">
        <v>1397555</v>
      </c>
      <c r="L107" s="439">
        <v>973856</v>
      </c>
      <c r="M107" s="439">
        <v>375000</v>
      </c>
      <c r="N107" s="439">
        <v>375000</v>
      </c>
      <c r="O107" s="439">
        <v>375000</v>
      </c>
      <c r="P107" s="439">
        <v>375000</v>
      </c>
      <c r="Q107" s="439">
        <v>375000</v>
      </c>
      <c r="R107" s="439">
        <v>375000</v>
      </c>
      <c r="S107" s="438">
        <v>375000</v>
      </c>
      <c r="T107" s="438">
        <v>375000</v>
      </c>
      <c r="U107" s="438">
        <v>375000</v>
      </c>
      <c r="V107" s="357">
        <f t="shared" si="576"/>
        <v>6672789</v>
      </c>
      <c r="W107" s="397">
        <v>1</v>
      </c>
      <c r="X107" s="65"/>
      <c r="Y107" s="332" t="s">
        <v>437</v>
      </c>
      <c r="Z107" s="332"/>
      <c r="AA107" s="332">
        <v>2.5739999999999999E-2</v>
      </c>
      <c r="AB107" s="412">
        <v>9.5023705367088592E-3</v>
      </c>
      <c r="AC107" s="180">
        <f t="shared" si="589"/>
        <v>0.36916746451860372</v>
      </c>
      <c r="AD107" s="181">
        <f t="shared" si="615"/>
        <v>2.5353899999999999E-2</v>
      </c>
      <c r="AE107" s="181">
        <f t="shared" si="615"/>
        <v>2.5353899999999999E-2</v>
      </c>
      <c r="AF107" s="181">
        <f t="shared" si="615"/>
        <v>2.5353899999999999E-2</v>
      </c>
      <c r="AG107" s="181">
        <f t="shared" si="616"/>
        <v>2.4967799999999998E-2</v>
      </c>
      <c r="AH107" s="181">
        <f t="shared" si="616"/>
        <v>2.4967799999999998E-2</v>
      </c>
      <c r="AI107" s="181">
        <f t="shared" si="616"/>
        <v>2.4967799999999998E-2</v>
      </c>
      <c r="AJ107" s="181">
        <f t="shared" si="617"/>
        <v>2.4581699999999998E-2</v>
      </c>
      <c r="AK107" s="181">
        <f t="shared" si="617"/>
        <v>2.4581699999999998E-2</v>
      </c>
      <c r="AL107" s="181">
        <f t="shared" si="617"/>
        <v>2.4581699999999998E-2</v>
      </c>
      <c r="AM107" s="181">
        <f t="shared" si="618"/>
        <v>2.3809500000000001E-2</v>
      </c>
      <c r="AN107" s="181">
        <f t="shared" si="618"/>
        <v>2.3809500000000001E-2</v>
      </c>
      <c r="AO107" s="181">
        <f t="shared" si="618"/>
        <v>2.3809500000000001E-2</v>
      </c>
      <c r="AP107" s="399"/>
      <c r="AQ107" s="480">
        <v>0.98499999999999999</v>
      </c>
      <c r="AR107" s="480">
        <v>0.97</v>
      </c>
      <c r="AS107" s="480">
        <v>0.95499999999999996</v>
      </c>
      <c r="AT107" s="480">
        <v>0.92500000000000004</v>
      </c>
      <c r="AU107" s="409"/>
      <c r="AV107" s="181">
        <f t="shared" si="590"/>
        <v>9.5023705367088592E-3</v>
      </c>
      <c r="AW107" s="181">
        <f t="shared" si="619"/>
        <v>9.5023705367088592E-3</v>
      </c>
      <c r="AX107" s="181">
        <f t="shared" si="619"/>
        <v>9.5023705367088592E-3</v>
      </c>
      <c r="AY107" s="181">
        <f t="shared" si="620"/>
        <v>9.4073468313417702E-3</v>
      </c>
      <c r="AZ107" s="181">
        <f t="shared" si="620"/>
        <v>9.4073468313417702E-3</v>
      </c>
      <c r="BA107" s="181">
        <f t="shared" si="620"/>
        <v>9.4073468313417702E-3</v>
      </c>
      <c r="BB107" s="181">
        <f t="shared" si="621"/>
        <v>9.3123231259746812E-3</v>
      </c>
      <c r="BC107" s="181">
        <f t="shared" si="621"/>
        <v>9.3123231259746812E-3</v>
      </c>
      <c r="BD107" s="181">
        <f t="shared" si="621"/>
        <v>9.3123231259746812E-3</v>
      </c>
      <c r="BE107" s="181">
        <f t="shared" si="622"/>
        <v>9.2172994206075939E-3</v>
      </c>
      <c r="BF107" s="181">
        <f t="shared" si="622"/>
        <v>9.2172994206075939E-3</v>
      </c>
      <c r="BG107" s="181">
        <f t="shared" si="622"/>
        <v>9.2172994206075939E-3</v>
      </c>
      <c r="BH107" s="65"/>
      <c r="BI107" s="400">
        <v>1</v>
      </c>
      <c r="BJ107" s="400">
        <v>0.99</v>
      </c>
      <c r="BK107" s="400">
        <v>0.98</v>
      </c>
      <c r="BL107" s="400">
        <v>0.97</v>
      </c>
      <c r="BM107" s="399"/>
      <c r="BN107" s="409"/>
      <c r="BO107" s="189">
        <f t="shared" si="573"/>
        <v>1</v>
      </c>
      <c r="BP107" s="189">
        <f t="shared" si="574"/>
        <v>1</v>
      </c>
      <c r="BQ107" s="189">
        <f t="shared" si="574"/>
        <v>1</v>
      </c>
      <c r="BR107" s="189">
        <f t="shared" si="574"/>
        <v>1</v>
      </c>
      <c r="BS107" s="189">
        <f t="shared" si="574"/>
        <v>1</v>
      </c>
      <c r="BT107" s="189">
        <f t="shared" si="574"/>
        <v>1</v>
      </c>
      <c r="BU107" s="189">
        <f t="shared" si="574"/>
        <v>1</v>
      </c>
      <c r="BV107" s="189">
        <f t="shared" si="574"/>
        <v>1</v>
      </c>
      <c r="BW107" s="189">
        <f t="shared" si="574"/>
        <v>1</v>
      </c>
      <c r="BX107" s="189">
        <f t="shared" si="574"/>
        <v>1</v>
      </c>
      <c r="BY107" s="189">
        <f t="shared" si="574"/>
        <v>1</v>
      </c>
      <c r="BZ107" s="189">
        <f t="shared" si="574"/>
        <v>1</v>
      </c>
      <c r="CA107" s="184"/>
      <c r="CB107" s="189">
        <f t="shared" si="577"/>
        <v>0</v>
      </c>
      <c r="CC107" s="189">
        <f t="shared" si="578"/>
        <v>0</v>
      </c>
      <c r="CD107" s="189">
        <f t="shared" si="579"/>
        <v>0</v>
      </c>
      <c r="CE107" s="189">
        <f t="shared" si="580"/>
        <v>0</v>
      </c>
      <c r="CF107" s="189">
        <f t="shared" si="581"/>
        <v>0</v>
      </c>
      <c r="CG107" s="189">
        <f t="shared" si="582"/>
        <v>0</v>
      </c>
      <c r="CH107" s="189">
        <f t="shared" si="583"/>
        <v>0</v>
      </c>
      <c r="CI107" s="189">
        <f t="shared" si="584"/>
        <v>0</v>
      </c>
      <c r="CJ107" s="189">
        <f t="shared" si="585"/>
        <v>0</v>
      </c>
      <c r="CK107" s="189">
        <f t="shared" si="586"/>
        <v>0</v>
      </c>
      <c r="CL107" s="189">
        <f t="shared" si="587"/>
        <v>0</v>
      </c>
      <c r="CM107" s="189">
        <f t="shared" si="588"/>
        <v>0</v>
      </c>
      <c r="CN107" s="409"/>
      <c r="CO107" s="409"/>
      <c r="CP107" s="409"/>
      <c r="CQ107" s="409"/>
      <c r="CR107" s="409"/>
      <c r="CS107" s="409"/>
      <c r="CT107" s="409"/>
      <c r="CU107" s="409"/>
      <c r="CV107" s="409"/>
      <c r="CW107" s="409"/>
      <c r="CX107" s="409"/>
      <c r="CY107" s="409"/>
      <c r="CZ107" s="409"/>
      <c r="DA107" s="409"/>
      <c r="DB107" s="190">
        <f t="shared" si="591"/>
        <v>3345.2920060105398</v>
      </c>
      <c r="DC107" s="190">
        <f t="shared" si="592"/>
        <v>5046.7838932488248</v>
      </c>
      <c r="DD107" s="190">
        <f t="shared" si="593"/>
        <v>3516.7422928927504</v>
      </c>
      <c r="DE107" s="190">
        <f t="shared" si="594"/>
        <v>1333.5600341831648</v>
      </c>
      <c r="DF107" s="190">
        <f t="shared" si="595"/>
        <v>1333.5600341831648</v>
      </c>
      <c r="DG107" s="190">
        <f t="shared" si="596"/>
        <v>1333.5600341831648</v>
      </c>
      <c r="DH107" s="190">
        <f t="shared" si="597"/>
        <v>1312.9379717988888</v>
      </c>
      <c r="DI107" s="190">
        <f t="shared" si="598"/>
        <v>1312.9379717988888</v>
      </c>
      <c r="DJ107" s="190">
        <f t="shared" si="599"/>
        <v>1312.9379717988888</v>
      </c>
      <c r="DK107" s="190">
        <f t="shared" si="600"/>
        <v>1271.6938470303376</v>
      </c>
      <c r="DL107" s="190">
        <f t="shared" si="601"/>
        <v>1271.6938470303376</v>
      </c>
      <c r="DM107" s="190">
        <f t="shared" si="602"/>
        <v>1271.6938470303376</v>
      </c>
      <c r="DN107" s="190">
        <f t="shared" si="570"/>
        <v>23663.393751189287</v>
      </c>
      <c r="DO107" s="184" t="s">
        <v>580</v>
      </c>
      <c r="DP107" s="190">
        <f t="shared" si="603"/>
        <v>1253.7796628764108</v>
      </c>
      <c r="DQ107" s="190">
        <f t="shared" si="604"/>
        <v>1891.4806231918744</v>
      </c>
      <c r="DR107" s="190">
        <f t="shared" si="605"/>
        <v>1318.0373965812767</v>
      </c>
      <c r="DS107" s="190">
        <f t="shared" si="606"/>
        <v>502.45763591413811</v>
      </c>
      <c r="DT107" s="190">
        <f t="shared" si="607"/>
        <v>502.45763591413811</v>
      </c>
      <c r="DU107" s="190">
        <f t="shared" si="608"/>
        <v>502.45763591413811</v>
      </c>
      <c r="DV107" s="190">
        <f t="shared" si="609"/>
        <v>497.38230625843977</v>
      </c>
      <c r="DW107" s="190">
        <f t="shared" si="610"/>
        <v>497.38230625843977</v>
      </c>
      <c r="DX107" s="190">
        <f t="shared" si="611"/>
        <v>497.38230625843977</v>
      </c>
      <c r="DY107" s="190">
        <f t="shared" si="612"/>
        <v>492.30697660274149</v>
      </c>
      <c r="DZ107" s="190">
        <f t="shared" si="613"/>
        <v>492.30697660274149</v>
      </c>
      <c r="EA107" s="190">
        <f t="shared" si="614"/>
        <v>492.30697660274149</v>
      </c>
      <c r="EB107" s="190">
        <f t="shared" si="571"/>
        <v>8939.7384389755207</v>
      </c>
      <c r="EC107" s="191">
        <f t="shared" si="572"/>
        <v>0.37778767208850683</v>
      </c>
      <c r="ED107" s="396"/>
      <c r="FG107" s="396"/>
      <c r="GJ107" s="379"/>
      <c r="GK107" s="379"/>
    </row>
    <row r="108" spans="1:193" s="395" customFormat="1">
      <c r="A108" s="331">
        <v>103</v>
      </c>
      <c r="B108" s="462" t="s">
        <v>413</v>
      </c>
      <c r="C108" s="455" t="str">
        <f t="shared" si="575"/>
        <v>8SBCAKASF9014</v>
      </c>
      <c r="D108" s="463" t="s">
        <v>432</v>
      </c>
      <c r="E108" s="461" t="s">
        <v>695</v>
      </c>
      <c r="F108" s="354" t="s">
        <v>298</v>
      </c>
      <c r="G108" s="354" t="s">
        <v>8</v>
      </c>
      <c r="H108" s="354" t="s">
        <v>143</v>
      </c>
      <c r="I108" s="468" t="s">
        <v>75</v>
      </c>
      <c r="J108" s="439">
        <v>926378</v>
      </c>
      <c r="K108" s="439">
        <v>1397555</v>
      </c>
      <c r="L108" s="439">
        <v>973856</v>
      </c>
      <c r="M108" s="439">
        <v>375000</v>
      </c>
      <c r="N108" s="439">
        <v>375000</v>
      </c>
      <c r="O108" s="439">
        <v>375000</v>
      </c>
      <c r="P108" s="439">
        <v>375000</v>
      </c>
      <c r="Q108" s="439">
        <v>375000</v>
      </c>
      <c r="R108" s="439">
        <v>375000</v>
      </c>
      <c r="S108" s="438">
        <v>375000</v>
      </c>
      <c r="T108" s="438">
        <v>375000</v>
      </c>
      <c r="U108" s="438">
        <v>375000</v>
      </c>
      <c r="V108" s="357">
        <f t="shared" si="576"/>
        <v>6672789</v>
      </c>
      <c r="W108" s="397">
        <v>1</v>
      </c>
      <c r="X108" s="65"/>
      <c r="Y108" s="332" t="s">
        <v>437</v>
      </c>
      <c r="Z108" s="332"/>
      <c r="AA108" s="332">
        <v>2.5244999999999997E-2</v>
      </c>
      <c r="AB108" s="412">
        <v>7.0788825452983706E-3</v>
      </c>
      <c r="AC108" s="180">
        <f t="shared" si="589"/>
        <v>0.28040731017224685</v>
      </c>
      <c r="AD108" s="181">
        <f t="shared" si="615"/>
        <v>2.4866324999999995E-2</v>
      </c>
      <c r="AE108" s="181">
        <f t="shared" si="615"/>
        <v>2.4866324999999995E-2</v>
      </c>
      <c r="AF108" s="181">
        <f t="shared" si="615"/>
        <v>2.4866324999999995E-2</v>
      </c>
      <c r="AG108" s="181">
        <f t="shared" si="616"/>
        <v>2.4487649999999996E-2</v>
      </c>
      <c r="AH108" s="181">
        <f t="shared" si="616"/>
        <v>2.4487649999999996E-2</v>
      </c>
      <c r="AI108" s="181">
        <f t="shared" si="616"/>
        <v>2.4487649999999996E-2</v>
      </c>
      <c r="AJ108" s="181">
        <f t="shared" si="617"/>
        <v>2.4108974999999994E-2</v>
      </c>
      <c r="AK108" s="181">
        <f t="shared" si="617"/>
        <v>2.4108974999999994E-2</v>
      </c>
      <c r="AL108" s="181">
        <f t="shared" si="617"/>
        <v>2.4108974999999994E-2</v>
      </c>
      <c r="AM108" s="181">
        <f t="shared" si="618"/>
        <v>2.3351624999999997E-2</v>
      </c>
      <c r="AN108" s="181">
        <f t="shared" si="618"/>
        <v>2.3351624999999997E-2</v>
      </c>
      <c r="AO108" s="181">
        <f t="shared" si="618"/>
        <v>2.3351624999999997E-2</v>
      </c>
      <c r="AP108" s="399"/>
      <c r="AQ108" s="480">
        <v>0.98499999999999999</v>
      </c>
      <c r="AR108" s="480">
        <v>0.97</v>
      </c>
      <c r="AS108" s="480">
        <v>0.95499999999999996</v>
      </c>
      <c r="AT108" s="480">
        <v>0.92500000000000004</v>
      </c>
      <c r="AU108" s="409"/>
      <c r="AV108" s="181">
        <f t="shared" si="590"/>
        <v>7.0788825452983706E-3</v>
      </c>
      <c r="AW108" s="181">
        <f t="shared" si="619"/>
        <v>7.0788825452983706E-3</v>
      </c>
      <c r="AX108" s="181">
        <f t="shared" si="619"/>
        <v>7.0788825452983706E-3</v>
      </c>
      <c r="AY108" s="181">
        <f t="shared" si="620"/>
        <v>7.0080937198453864E-3</v>
      </c>
      <c r="AZ108" s="181">
        <f t="shared" si="620"/>
        <v>7.0080937198453864E-3</v>
      </c>
      <c r="BA108" s="181">
        <f t="shared" si="620"/>
        <v>7.0080937198453864E-3</v>
      </c>
      <c r="BB108" s="181">
        <f t="shared" si="621"/>
        <v>6.9373048943924031E-3</v>
      </c>
      <c r="BC108" s="181">
        <f t="shared" si="621"/>
        <v>6.9373048943924031E-3</v>
      </c>
      <c r="BD108" s="181">
        <f t="shared" si="621"/>
        <v>6.9373048943924031E-3</v>
      </c>
      <c r="BE108" s="181">
        <f t="shared" si="622"/>
        <v>6.8665160689394189E-3</v>
      </c>
      <c r="BF108" s="181">
        <f t="shared" si="622"/>
        <v>6.8665160689394189E-3</v>
      </c>
      <c r="BG108" s="181">
        <f t="shared" si="622"/>
        <v>6.8665160689394189E-3</v>
      </c>
      <c r="BH108" s="65"/>
      <c r="BI108" s="400">
        <v>1</v>
      </c>
      <c r="BJ108" s="400">
        <v>0.99</v>
      </c>
      <c r="BK108" s="400">
        <v>0.98</v>
      </c>
      <c r="BL108" s="400">
        <v>0.97</v>
      </c>
      <c r="BM108" s="399"/>
      <c r="BN108" s="409"/>
      <c r="BO108" s="189">
        <f t="shared" si="573"/>
        <v>1</v>
      </c>
      <c r="BP108" s="189">
        <f t="shared" si="574"/>
        <v>1</v>
      </c>
      <c r="BQ108" s="189">
        <f t="shared" si="574"/>
        <v>1</v>
      </c>
      <c r="BR108" s="189">
        <f t="shared" si="574"/>
        <v>1</v>
      </c>
      <c r="BS108" s="189">
        <f t="shared" si="574"/>
        <v>1</v>
      </c>
      <c r="BT108" s="189">
        <f t="shared" si="574"/>
        <v>1</v>
      </c>
      <c r="BU108" s="189">
        <f t="shared" si="574"/>
        <v>1</v>
      </c>
      <c r="BV108" s="189">
        <f t="shared" si="574"/>
        <v>1</v>
      </c>
      <c r="BW108" s="189">
        <f t="shared" si="574"/>
        <v>1</v>
      </c>
      <c r="BX108" s="189">
        <f t="shared" si="574"/>
        <v>1</v>
      </c>
      <c r="BY108" s="189">
        <f t="shared" si="574"/>
        <v>1</v>
      </c>
      <c r="BZ108" s="189">
        <f t="shared" si="574"/>
        <v>1</v>
      </c>
      <c r="CA108" s="184"/>
      <c r="CB108" s="189">
        <f t="shared" si="577"/>
        <v>0</v>
      </c>
      <c r="CC108" s="189">
        <f t="shared" si="578"/>
        <v>0</v>
      </c>
      <c r="CD108" s="189">
        <f t="shared" si="579"/>
        <v>0</v>
      </c>
      <c r="CE108" s="189">
        <f t="shared" si="580"/>
        <v>0</v>
      </c>
      <c r="CF108" s="189">
        <f t="shared" si="581"/>
        <v>0</v>
      </c>
      <c r="CG108" s="189">
        <f t="shared" si="582"/>
        <v>0</v>
      </c>
      <c r="CH108" s="189">
        <f t="shared" si="583"/>
        <v>0</v>
      </c>
      <c r="CI108" s="189">
        <f t="shared" si="584"/>
        <v>0</v>
      </c>
      <c r="CJ108" s="189">
        <f t="shared" si="585"/>
        <v>0</v>
      </c>
      <c r="CK108" s="189">
        <f t="shared" si="586"/>
        <v>0</v>
      </c>
      <c r="CL108" s="189">
        <f t="shared" si="587"/>
        <v>0</v>
      </c>
      <c r="CM108" s="189">
        <f t="shared" si="588"/>
        <v>0</v>
      </c>
      <c r="CN108" s="409"/>
      <c r="CO108" s="409"/>
      <c r="CP108" s="409"/>
      <c r="CQ108" s="409"/>
      <c r="CR108" s="409"/>
      <c r="CS108" s="409"/>
      <c r="CT108" s="409"/>
      <c r="CU108" s="409"/>
      <c r="CV108" s="409"/>
      <c r="CW108" s="409"/>
      <c r="CX108" s="409"/>
      <c r="CY108" s="409"/>
      <c r="CZ108" s="409"/>
      <c r="DA108" s="409"/>
      <c r="DB108" s="190">
        <f t="shared" si="591"/>
        <v>3280.959467433413</v>
      </c>
      <c r="DC108" s="190">
        <f t="shared" si="592"/>
        <v>4949.7303568401921</v>
      </c>
      <c r="DD108" s="190">
        <f t="shared" si="593"/>
        <v>3449.1126334140431</v>
      </c>
      <c r="DE108" s="190">
        <f t="shared" si="594"/>
        <v>1307.9146489104114</v>
      </c>
      <c r="DF108" s="190">
        <f t="shared" si="595"/>
        <v>1307.9146489104114</v>
      </c>
      <c r="DG108" s="190">
        <f t="shared" si="596"/>
        <v>1307.9146489104114</v>
      </c>
      <c r="DH108" s="190">
        <f t="shared" si="597"/>
        <v>1287.6891646489103</v>
      </c>
      <c r="DI108" s="190">
        <f t="shared" si="598"/>
        <v>1287.6891646489103</v>
      </c>
      <c r="DJ108" s="190">
        <f t="shared" si="599"/>
        <v>1287.6891646489103</v>
      </c>
      <c r="DK108" s="190">
        <f t="shared" si="600"/>
        <v>1247.2381961259077</v>
      </c>
      <c r="DL108" s="190">
        <f t="shared" si="601"/>
        <v>1247.2381961259077</v>
      </c>
      <c r="DM108" s="190">
        <f t="shared" si="602"/>
        <v>1247.2381961259077</v>
      </c>
      <c r="DN108" s="190">
        <f t="shared" si="570"/>
        <v>23208.328486743339</v>
      </c>
      <c r="DO108" s="184" t="s">
        <v>580</v>
      </c>
      <c r="DP108" s="190">
        <f t="shared" si="603"/>
        <v>934.01524776362544</v>
      </c>
      <c r="DQ108" s="190">
        <f t="shared" si="604"/>
        <v>1409.0767263344915</v>
      </c>
      <c r="DR108" s="190">
        <f t="shared" si="605"/>
        <v>981.88466600684944</v>
      </c>
      <c r="DS108" s="190">
        <f t="shared" si="606"/>
        <v>374.31066015411193</v>
      </c>
      <c r="DT108" s="190">
        <f t="shared" si="607"/>
        <v>374.31066015411193</v>
      </c>
      <c r="DU108" s="190">
        <f t="shared" si="608"/>
        <v>374.31066015411193</v>
      </c>
      <c r="DV108" s="190">
        <f t="shared" si="609"/>
        <v>370.5297443949795</v>
      </c>
      <c r="DW108" s="190">
        <f t="shared" si="610"/>
        <v>370.5297443949795</v>
      </c>
      <c r="DX108" s="190">
        <f t="shared" si="611"/>
        <v>370.5297443949795</v>
      </c>
      <c r="DY108" s="190">
        <f t="shared" si="612"/>
        <v>366.74882863584708</v>
      </c>
      <c r="DZ108" s="190">
        <f t="shared" si="613"/>
        <v>366.74882863584708</v>
      </c>
      <c r="EA108" s="190">
        <f t="shared" si="614"/>
        <v>366.74882863584708</v>
      </c>
      <c r="EB108" s="190">
        <f t="shared" si="571"/>
        <v>6659.7443396597828</v>
      </c>
      <c r="EC108" s="191">
        <f t="shared" si="572"/>
        <v>0.28695493272873346</v>
      </c>
      <c r="ED108" s="396"/>
      <c r="FG108" s="396"/>
      <c r="GJ108" s="379"/>
      <c r="GK108" s="379"/>
    </row>
    <row r="109" spans="1:193" s="395" customFormat="1">
      <c r="A109" s="331">
        <v>104</v>
      </c>
      <c r="B109" s="462" t="s">
        <v>414</v>
      </c>
      <c r="C109" s="455" t="str">
        <f t="shared" si="575"/>
        <v>8SBCAKASF9004</v>
      </c>
      <c r="D109" s="463" t="s">
        <v>433</v>
      </c>
      <c r="E109" s="461" t="s">
        <v>695</v>
      </c>
      <c r="F109" s="354" t="s">
        <v>298</v>
      </c>
      <c r="G109" s="354" t="s">
        <v>8</v>
      </c>
      <c r="H109" s="354" t="s">
        <v>143</v>
      </c>
      <c r="I109" s="468" t="s">
        <v>75</v>
      </c>
      <c r="J109" s="439">
        <v>926378</v>
      </c>
      <c r="K109" s="439">
        <v>1397555</v>
      </c>
      <c r="L109" s="439">
        <v>973856</v>
      </c>
      <c r="M109" s="439">
        <v>375000</v>
      </c>
      <c r="N109" s="439">
        <v>375000</v>
      </c>
      <c r="O109" s="439">
        <v>375000</v>
      </c>
      <c r="P109" s="439">
        <v>375000</v>
      </c>
      <c r="Q109" s="439">
        <v>375000</v>
      </c>
      <c r="R109" s="439">
        <v>375000</v>
      </c>
      <c r="S109" s="438">
        <v>375000</v>
      </c>
      <c r="T109" s="438">
        <v>375000</v>
      </c>
      <c r="U109" s="438">
        <v>375000</v>
      </c>
      <c r="V109" s="357">
        <f t="shared" si="576"/>
        <v>6672789</v>
      </c>
      <c r="W109" s="397">
        <v>1</v>
      </c>
      <c r="X109" s="65"/>
      <c r="Y109" s="332" t="s">
        <v>437</v>
      </c>
      <c r="Z109" s="332"/>
      <c r="AA109" s="332">
        <v>7.3599999999999999E-2</v>
      </c>
      <c r="AB109" s="412">
        <v>5.4246485020437614E-2</v>
      </c>
      <c r="AC109" s="180">
        <f t="shared" si="589"/>
        <v>0.73704463342985893</v>
      </c>
      <c r="AD109" s="181">
        <f t="shared" si="615"/>
        <v>7.2495999999999991E-2</v>
      </c>
      <c r="AE109" s="181">
        <f t="shared" si="615"/>
        <v>7.2495999999999991E-2</v>
      </c>
      <c r="AF109" s="181">
        <f t="shared" si="615"/>
        <v>7.2495999999999991E-2</v>
      </c>
      <c r="AG109" s="181">
        <f t="shared" si="616"/>
        <v>7.1391999999999997E-2</v>
      </c>
      <c r="AH109" s="181">
        <f t="shared" si="616"/>
        <v>7.1391999999999997E-2</v>
      </c>
      <c r="AI109" s="181">
        <f t="shared" si="616"/>
        <v>7.1391999999999997E-2</v>
      </c>
      <c r="AJ109" s="181">
        <f t="shared" si="617"/>
        <v>7.0287999999999989E-2</v>
      </c>
      <c r="AK109" s="181">
        <f t="shared" si="617"/>
        <v>7.0287999999999989E-2</v>
      </c>
      <c r="AL109" s="181">
        <f t="shared" si="617"/>
        <v>7.0287999999999989E-2</v>
      </c>
      <c r="AM109" s="181">
        <f t="shared" si="618"/>
        <v>6.8080000000000002E-2</v>
      </c>
      <c r="AN109" s="181">
        <f t="shared" si="618"/>
        <v>6.8080000000000002E-2</v>
      </c>
      <c r="AO109" s="181">
        <f t="shared" si="618"/>
        <v>6.8080000000000002E-2</v>
      </c>
      <c r="AP109" s="399"/>
      <c r="AQ109" s="480">
        <v>0.98499999999999999</v>
      </c>
      <c r="AR109" s="480">
        <v>0.97</v>
      </c>
      <c r="AS109" s="480">
        <v>0.95499999999999996</v>
      </c>
      <c r="AT109" s="480">
        <v>0.92500000000000004</v>
      </c>
      <c r="AU109" s="409"/>
      <c r="AV109" s="181">
        <f t="shared" si="590"/>
        <v>5.4246485020437614E-2</v>
      </c>
      <c r="AW109" s="181">
        <f t="shared" si="619"/>
        <v>5.4246485020437614E-2</v>
      </c>
      <c r="AX109" s="181">
        <f t="shared" si="619"/>
        <v>5.4246485020437614E-2</v>
      </c>
      <c r="AY109" s="181">
        <f t="shared" si="620"/>
        <v>5.3704020170233235E-2</v>
      </c>
      <c r="AZ109" s="181">
        <f t="shared" si="620"/>
        <v>5.3704020170233235E-2</v>
      </c>
      <c r="BA109" s="181">
        <f t="shared" si="620"/>
        <v>5.3704020170233235E-2</v>
      </c>
      <c r="BB109" s="181">
        <f t="shared" si="621"/>
        <v>5.3161555320028864E-2</v>
      </c>
      <c r="BC109" s="181">
        <f t="shared" si="621"/>
        <v>5.3161555320028864E-2</v>
      </c>
      <c r="BD109" s="181">
        <f t="shared" si="621"/>
        <v>5.3161555320028864E-2</v>
      </c>
      <c r="BE109" s="181">
        <f t="shared" si="622"/>
        <v>5.2619090469824485E-2</v>
      </c>
      <c r="BF109" s="181">
        <f t="shared" si="622"/>
        <v>5.2619090469824485E-2</v>
      </c>
      <c r="BG109" s="181">
        <f t="shared" si="622"/>
        <v>5.2619090469824485E-2</v>
      </c>
      <c r="BH109" s="65"/>
      <c r="BI109" s="400">
        <v>1</v>
      </c>
      <c r="BJ109" s="400">
        <v>0.99</v>
      </c>
      <c r="BK109" s="400">
        <v>0.98</v>
      </c>
      <c r="BL109" s="400">
        <v>0.97</v>
      </c>
      <c r="BM109" s="399"/>
      <c r="BN109" s="409"/>
      <c r="BO109" s="189">
        <f t="shared" si="573"/>
        <v>1</v>
      </c>
      <c r="BP109" s="189">
        <f t="shared" si="573"/>
        <v>1</v>
      </c>
      <c r="BQ109" s="189">
        <f t="shared" si="573"/>
        <v>1</v>
      </c>
      <c r="BR109" s="189">
        <f t="shared" si="573"/>
        <v>1</v>
      </c>
      <c r="BS109" s="189">
        <f t="shared" si="573"/>
        <v>1</v>
      </c>
      <c r="BT109" s="189">
        <f t="shared" si="573"/>
        <v>1</v>
      </c>
      <c r="BU109" s="189">
        <f t="shared" si="573"/>
        <v>1</v>
      </c>
      <c r="BV109" s="189">
        <f t="shared" si="573"/>
        <v>1</v>
      </c>
      <c r="BW109" s="189">
        <f t="shared" si="573"/>
        <v>1</v>
      </c>
      <c r="BX109" s="189">
        <f t="shared" si="573"/>
        <v>1</v>
      </c>
      <c r="BY109" s="189">
        <f t="shared" si="573"/>
        <v>1</v>
      </c>
      <c r="BZ109" s="189">
        <f t="shared" si="573"/>
        <v>1</v>
      </c>
      <c r="CA109" s="184"/>
      <c r="CB109" s="189">
        <f t="shared" si="577"/>
        <v>0</v>
      </c>
      <c r="CC109" s="189">
        <f t="shared" si="578"/>
        <v>0</v>
      </c>
      <c r="CD109" s="189">
        <f t="shared" si="579"/>
        <v>0</v>
      </c>
      <c r="CE109" s="189">
        <f t="shared" si="580"/>
        <v>0</v>
      </c>
      <c r="CF109" s="189">
        <f t="shared" si="581"/>
        <v>0</v>
      </c>
      <c r="CG109" s="189">
        <f t="shared" si="582"/>
        <v>0</v>
      </c>
      <c r="CH109" s="189">
        <f t="shared" si="583"/>
        <v>0</v>
      </c>
      <c r="CI109" s="189">
        <f t="shared" si="584"/>
        <v>0</v>
      </c>
      <c r="CJ109" s="189">
        <f t="shared" si="585"/>
        <v>0</v>
      </c>
      <c r="CK109" s="189">
        <f t="shared" si="586"/>
        <v>0</v>
      </c>
      <c r="CL109" s="189">
        <f t="shared" si="587"/>
        <v>0</v>
      </c>
      <c r="CM109" s="189">
        <f t="shared" si="588"/>
        <v>0</v>
      </c>
      <c r="CN109" s="409"/>
      <c r="CO109" s="409"/>
      <c r="CP109" s="409"/>
      <c r="CQ109" s="409"/>
      <c r="CR109" s="409"/>
      <c r="CS109" s="409"/>
      <c r="CT109" s="409"/>
      <c r="CU109" s="409"/>
      <c r="CV109" s="409"/>
      <c r="CW109" s="409"/>
      <c r="CX109" s="409"/>
      <c r="CY109" s="409"/>
      <c r="CZ109" s="409"/>
      <c r="DA109" s="409"/>
      <c r="DB109" s="190">
        <f t="shared" si="591"/>
        <v>9565.403715710012</v>
      </c>
      <c r="DC109" s="190">
        <f t="shared" si="592"/>
        <v>14430.586423586383</v>
      </c>
      <c r="DD109" s="190">
        <f t="shared" si="593"/>
        <v>10055.642298248113</v>
      </c>
      <c r="DE109" s="190">
        <f t="shared" si="594"/>
        <v>3813.1320324740068</v>
      </c>
      <c r="DF109" s="190">
        <f t="shared" si="595"/>
        <v>3813.1320324740068</v>
      </c>
      <c r="DG109" s="190">
        <f t="shared" si="596"/>
        <v>3813.1320324740068</v>
      </c>
      <c r="DH109" s="190">
        <f t="shared" si="597"/>
        <v>3754.166073208944</v>
      </c>
      <c r="DI109" s="190">
        <f t="shared" si="598"/>
        <v>3754.166073208944</v>
      </c>
      <c r="DJ109" s="190">
        <f t="shared" si="599"/>
        <v>3754.166073208944</v>
      </c>
      <c r="DK109" s="190">
        <f t="shared" si="600"/>
        <v>3636.2341546788207</v>
      </c>
      <c r="DL109" s="190">
        <f t="shared" si="601"/>
        <v>3636.2341546788207</v>
      </c>
      <c r="DM109" s="190">
        <f t="shared" si="602"/>
        <v>3636.2341546788207</v>
      </c>
      <c r="DN109" s="190">
        <f t="shared" si="570"/>
        <v>67662.229218629829</v>
      </c>
      <c r="DO109" s="184" t="s">
        <v>580</v>
      </c>
      <c r="DP109" s="190">
        <f t="shared" si="603"/>
        <v>7157.4918530498435</v>
      </c>
      <c r="DQ109" s="190">
        <f t="shared" si="604"/>
        <v>10797.955614974746</v>
      </c>
      <c r="DR109" s="190">
        <f t="shared" si="605"/>
        <v>7524.3220219432123</v>
      </c>
      <c r="DS109" s="190">
        <f t="shared" si="606"/>
        <v>2868.3958928696002</v>
      </c>
      <c r="DT109" s="190">
        <f t="shared" si="607"/>
        <v>2868.3958928696002</v>
      </c>
      <c r="DU109" s="190">
        <f t="shared" si="608"/>
        <v>2868.3958928696002</v>
      </c>
      <c r="DV109" s="190">
        <f t="shared" si="609"/>
        <v>2839.4221969820287</v>
      </c>
      <c r="DW109" s="190">
        <f t="shared" si="610"/>
        <v>2839.4221969820287</v>
      </c>
      <c r="DX109" s="190">
        <f t="shared" si="611"/>
        <v>2839.4221969820287</v>
      </c>
      <c r="DY109" s="190">
        <f t="shared" si="612"/>
        <v>2810.4485010944572</v>
      </c>
      <c r="DZ109" s="190">
        <f t="shared" si="613"/>
        <v>2810.4485010944572</v>
      </c>
      <c r="EA109" s="190">
        <f t="shared" si="614"/>
        <v>2810.4485010944572</v>
      </c>
      <c r="EB109" s="190">
        <f t="shared" si="571"/>
        <v>51034.569262806057</v>
      </c>
      <c r="EC109" s="191">
        <f t="shared" si="572"/>
        <v>0.75425491965249081</v>
      </c>
      <c r="ED109" s="396"/>
      <c r="FG109" s="396"/>
      <c r="GJ109" s="379"/>
      <c r="GK109" s="379"/>
    </row>
    <row r="110" spans="1:193" hidden="1">
      <c r="A110" s="331">
        <v>105</v>
      </c>
      <c r="B110" s="462" t="s">
        <v>445</v>
      </c>
      <c r="C110" s="455" t="str">
        <f t="shared" si="575"/>
        <v>8SBC14650150</v>
      </c>
      <c r="D110" s="463" t="s">
        <v>447</v>
      </c>
      <c r="E110" s="463" t="s">
        <v>730</v>
      </c>
      <c r="F110" s="354" t="s">
        <v>339</v>
      </c>
      <c r="G110" s="354" t="s">
        <v>8</v>
      </c>
      <c r="H110" s="354" t="s">
        <v>143</v>
      </c>
      <c r="I110" s="468" t="s">
        <v>75</v>
      </c>
      <c r="J110" s="408"/>
      <c r="K110" s="408"/>
      <c r="L110" s="408"/>
      <c r="M110" s="408"/>
      <c r="N110" s="408"/>
      <c r="O110" s="408"/>
      <c r="P110" s="408"/>
      <c r="Q110" s="408"/>
      <c r="R110" s="408"/>
      <c r="S110" s="437"/>
      <c r="T110" s="437"/>
      <c r="U110" s="437"/>
      <c r="V110" s="357">
        <f t="shared" si="576"/>
        <v>0</v>
      </c>
      <c r="W110" s="397">
        <v>1</v>
      </c>
      <c r="X110" s="65"/>
      <c r="Y110" s="332" t="s">
        <v>437</v>
      </c>
      <c r="Z110" s="332"/>
      <c r="AA110" s="332">
        <v>3.3700000000000001E-2</v>
      </c>
      <c r="AB110" s="412">
        <v>1.4884995587430167E-2</v>
      </c>
      <c r="AC110" s="180">
        <f t="shared" si="589"/>
        <v>0.44169126372196338</v>
      </c>
      <c r="AD110" s="181">
        <f t="shared" si="615"/>
        <v>3.3194500000000002E-2</v>
      </c>
      <c r="AE110" s="181">
        <f t="shared" si="615"/>
        <v>3.3194500000000002E-2</v>
      </c>
      <c r="AF110" s="181">
        <f t="shared" si="615"/>
        <v>3.3194500000000002E-2</v>
      </c>
      <c r="AG110" s="181">
        <f t="shared" si="616"/>
        <v>3.2689000000000003E-2</v>
      </c>
      <c r="AH110" s="181">
        <f t="shared" si="616"/>
        <v>3.2689000000000003E-2</v>
      </c>
      <c r="AI110" s="181">
        <f t="shared" si="616"/>
        <v>3.2689000000000003E-2</v>
      </c>
      <c r="AJ110" s="181">
        <f t="shared" si="617"/>
        <v>3.2183499999999997E-2</v>
      </c>
      <c r="AK110" s="181">
        <f t="shared" si="617"/>
        <v>3.2183499999999997E-2</v>
      </c>
      <c r="AL110" s="181">
        <f t="shared" si="617"/>
        <v>3.2183499999999997E-2</v>
      </c>
      <c r="AM110" s="181">
        <f t="shared" si="618"/>
        <v>3.1172500000000002E-2</v>
      </c>
      <c r="AN110" s="181">
        <f t="shared" si="618"/>
        <v>3.1172500000000002E-2</v>
      </c>
      <c r="AO110" s="181">
        <f t="shared" si="618"/>
        <v>3.1172500000000002E-2</v>
      </c>
      <c r="AQ110" s="480">
        <v>0.98499999999999999</v>
      </c>
      <c r="AR110" s="480">
        <v>0.97</v>
      </c>
      <c r="AS110" s="480">
        <v>0.95499999999999996</v>
      </c>
      <c r="AT110" s="480">
        <v>0.92500000000000004</v>
      </c>
      <c r="AV110" s="181">
        <f t="shared" si="590"/>
        <v>1.4884995587430167E-2</v>
      </c>
      <c r="AW110" s="181">
        <f t="shared" si="619"/>
        <v>1.4884995587430167E-2</v>
      </c>
      <c r="AX110" s="181">
        <f t="shared" si="619"/>
        <v>1.4884995587430167E-2</v>
      </c>
      <c r="AY110" s="181">
        <f t="shared" si="620"/>
        <v>1.4736145631555866E-2</v>
      </c>
      <c r="AZ110" s="181">
        <f t="shared" si="620"/>
        <v>1.4736145631555866E-2</v>
      </c>
      <c r="BA110" s="181">
        <f t="shared" si="620"/>
        <v>1.4736145631555866E-2</v>
      </c>
      <c r="BB110" s="181">
        <f t="shared" si="621"/>
        <v>1.4587295675681563E-2</v>
      </c>
      <c r="BC110" s="181">
        <f t="shared" si="621"/>
        <v>1.4587295675681563E-2</v>
      </c>
      <c r="BD110" s="181">
        <f t="shared" si="621"/>
        <v>1.4587295675681563E-2</v>
      </c>
      <c r="BE110" s="181">
        <f t="shared" si="622"/>
        <v>1.4438445719807262E-2</v>
      </c>
      <c r="BF110" s="181">
        <f t="shared" si="622"/>
        <v>1.4438445719807262E-2</v>
      </c>
      <c r="BG110" s="181">
        <f t="shared" si="622"/>
        <v>1.4438445719807262E-2</v>
      </c>
      <c r="BI110" s="400">
        <v>1</v>
      </c>
      <c r="BJ110" s="400">
        <v>0.99</v>
      </c>
      <c r="BK110" s="400">
        <v>0.98</v>
      </c>
      <c r="BL110" s="400">
        <v>0.97</v>
      </c>
      <c r="BO110" s="189">
        <f t="shared" si="573"/>
        <v>1</v>
      </c>
      <c r="BP110" s="189">
        <f t="shared" si="573"/>
        <v>1</v>
      </c>
      <c r="BQ110" s="189">
        <f t="shared" si="573"/>
        <v>1</v>
      </c>
      <c r="BR110" s="189">
        <f t="shared" si="573"/>
        <v>1</v>
      </c>
      <c r="BS110" s="189">
        <f t="shared" si="573"/>
        <v>1</v>
      </c>
      <c r="BT110" s="189">
        <f t="shared" si="573"/>
        <v>1</v>
      </c>
      <c r="BU110" s="189">
        <f t="shared" si="573"/>
        <v>1</v>
      </c>
      <c r="BV110" s="189">
        <f t="shared" si="573"/>
        <v>1</v>
      </c>
      <c r="BW110" s="189">
        <f t="shared" si="573"/>
        <v>1</v>
      </c>
      <c r="BX110" s="189">
        <f t="shared" si="573"/>
        <v>1</v>
      </c>
      <c r="BY110" s="189">
        <f t="shared" si="573"/>
        <v>1</v>
      </c>
      <c r="BZ110" s="189">
        <f t="shared" si="573"/>
        <v>1</v>
      </c>
      <c r="CA110" s="184"/>
      <c r="CB110" s="189">
        <f t="shared" si="577"/>
        <v>0</v>
      </c>
      <c r="CC110" s="189">
        <f t="shared" si="578"/>
        <v>0</v>
      </c>
      <c r="CD110" s="189">
        <f t="shared" si="579"/>
        <v>0</v>
      </c>
      <c r="CE110" s="189">
        <f t="shared" si="580"/>
        <v>0</v>
      </c>
      <c r="CF110" s="189">
        <f t="shared" si="581"/>
        <v>0</v>
      </c>
      <c r="CG110" s="189">
        <f t="shared" si="582"/>
        <v>0</v>
      </c>
      <c r="CH110" s="189">
        <f t="shared" si="583"/>
        <v>0</v>
      </c>
      <c r="CI110" s="189">
        <f t="shared" si="584"/>
        <v>0</v>
      </c>
      <c r="CJ110" s="189">
        <f t="shared" si="585"/>
        <v>0</v>
      </c>
      <c r="CK110" s="189">
        <f t="shared" si="586"/>
        <v>0</v>
      </c>
      <c r="CL110" s="189">
        <f t="shared" si="587"/>
        <v>0</v>
      </c>
      <c r="CM110" s="189">
        <f t="shared" si="588"/>
        <v>0</v>
      </c>
      <c r="DB110" s="190">
        <f t="shared" si="591"/>
        <v>0</v>
      </c>
      <c r="DC110" s="190">
        <f t="shared" si="592"/>
        <v>0</v>
      </c>
      <c r="DD110" s="190">
        <f t="shared" si="593"/>
        <v>0</v>
      </c>
      <c r="DE110" s="190">
        <f t="shared" si="594"/>
        <v>0</v>
      </c>
      <c r="DF110" s="190">
        <f t="shared" si="595"/>
        <v>0</v>
      </c>
      <c r="DG110" s="190">
        <f t="shared" si="596"/>
        <v>0</v>
      </c>
      <c r="DH110" s="190">
        <f t="shared" si="597"/>
        <v>0</v>
      </c>
      <c r="DI110" s="190">
        <f t="shared" si="598"/>
        <v>0</v>
      </c>
      <c r="DJ110" s="190">
        <f t="shared" si="599"/>
        <v>0</v>
      </c>
      <c r="DK110" s="190">
        <f t="shared" si="600"/>
        <v>0</v>
      </c>
      <c r="DL110" s="190">
        <f t="shared" si="601"/>
        <v>0</v>
      </c>
      <c r="DM110" s="190">
        <f t="shared" si="602"/>
        <v>0</v>
      </c>
      <c r="DN110" s="190">
        <f t="shared" si="570"/>
        <v>0</v>
      </c>
      <c r="DO110" s="184" t="s">
        <v>579</v>
      </c>
      <c r="DP110" s="190">
        <f t="shared" si="603"/>
        <v>0</v>
      </c>
      <c r="DQ110" s="190">
        <f t="shared" si="604"/>
        <v>0</v>
      </c>
      <c r="DR110" s="190">
        <f t="shared" si="605"/>
        <v>0</v>
      </c>
      <c r="DS110" s="190">
        <f t="shared" si="606"/>
        <v>0</v>
      </c>
      <c r="DT110" s="190">
        <f t="shared" si="607"/>
        <v>0</v>
      </c>
      <c r="DU110" s="190">
        <f t="shared" si="608"/>
        <v>0</v>
      </c>
      <c r="DV110" s="190">
        <f t="shared" si="609"/>
        <v>0</v>
      </c>
      <c r="DW110" s="190">
        <f t="shared" si="610"/>
        <v>0</v>
      </c>
      <c r="DX110" s="190">
        <f t="shared" si="611"/>
        <v>0</v>
      </c>
      <c r="DY110" s="190">
        <f t="shared" si="612"/>
        <v>0</v>
      </c>
      <c r="DZ110" s="190">
        <f t="shared" si="613"/>
        <v>0</v>
      </c>
      <c r="EA110" s="190">
        <f t="shared" si="614"/>
        <v>0</v>
      </c>
      <c r="EB110" s="190">
        <f t="shared" si="571"/>
        <v>0</v>
      </c>
      <c r="EC110" s="191">
        <f t="shared" si="572"/>
        <v>0</v>
      </c>
    </row>
    <row r="111" spans="1:193">
      <c r="A111" s="331">
        <v>106</v>
      </c>
      <c r="B111" s="462" t="s">
        <v>446</v>
      </c>
      <c r="C111" s="455" t="str">
        <f t="shared" si="575"/>
        <v>8SBC14180150</v>
      </c>
      <c r="D111" s="463" t="s">
        <v>448</v>
      </c>
      <c r="E111" s="456" t="s">
        <v>696</v>
      </c>
      <c r="F111" s="354" t="s">
        <v>339</v>
      </c>
      <c r="G111" s="354" t="s">
        <v>8</v>
      </c>
      <c r="H111" s="354" t="s">
        <v>143</v>
      </c>
      <c r="I111" s="468" t="s">
        <v>75</v>
      </c>
      <c r="J111" s="408">
        <v>260000</v>
      </c>
      <c r="K111" s="408">
        <v>305000</v>
      </c>
      <c r="L111" s="408">
        <v>358000</v>
      </c>
      <c r="M111" s="408">
        <v>176000</v>
      </c>
      <c r="N111" s="408">
        <v>250000</v>
      </c>
      <c r="O111" s="408">
        <v>500000</v>
      </c>
      <c r="P111" s="408">
        <v>500000</v>
      </c>
      <c r="Q111" s="408">
        <v>500000</v>
      </c>
      <c r="R111" s="408">
        <v>500000</v>
      </c>
      <c r="S111" s="437">
        <v>200000</v>
      </c>
      <c r="T111" s="437">
        <v>200000</v>
      </c>
      <c r="U111" s="437">
        <v>200000</v>
      </c>
      <c r="V111" s="357">
        <f t="shared" si="576"/>
        <v>3949000</v>
      </c>
      <c r="W111" s="397">
        <v>0.9</v>
      </c>
      <c r="X111" s="65"/>
      <c r="Y111" s="332" t="s">
        <v>437</v>
      </c>
      <c r="Z111" s="332"/>
      <c r="AA111" s="332">
        <v>0.9677</v>
      </c>
      <c r="AB111" s="412">
        <v>0.47135642712242021</v>
      </c>
      <c r="AC111" s="180">
        <f t="shared" si="589"/>
        <v>0.48708941523449439</v>
      </c>
      <c r="AD111" s="181">
        <f t="shared" si="615"/>
        <v>0.95318449999999999</v>
      </c>
      <c r="AE111" s="181">
        <f t="shared" si="615"/>
        <v>0.95318449999999999</v>
      </c>
      <c r="AF111" s="181">
        <f t="shared" si="615"/>
        <v>0.95318449999999999</v>
      </c>
      <c r="AG111" s="181">
        <f t="shared" si="616"/>
        <v>0.93866899999999998</v>
      </c>
      <c r="AH111" s="181">
        <f t="shared" si="616"/>
        <v>0.93866899999999998</v>
      </c>
      <c r="AI111" s="181">
        <f t="shared" si="616"/>
        <v>0.93866899999999998</v>
      </c>
      <c r="AJ111" s="181">
        <f t="shared" si="617"/>
        <v>0.92415349999999996</v>
      </c>
      <c r="AK111" s="181">
        <f t="shared" si="617"/>
        <v>0.92415349999999996</v>
      </c>
      <c r="AL111" s="181">
        <f t="shared" si="617"/>
        <v>0.92415349999999996</v>
      </c>
      <c r="AM111" s="181">
        <f t="shared" si="618"/>
        <v>0.89512250000000004</v>
      </c>
      <c r="AN111" s="181">
        <f t="shared" si="618"/>
        <v>0.89512250000000004</v>
      </c>
      <c r="AO111" s="181">
        <f t="shared" si="618"/>
        <v>0.89512250000000004</v>
      </c>
      <c r="AQ111" s="480">
        <v>0.98499999999999999</v>
      </c>
      <c r="AR111" s="480">
        <v>0.97</v>
      </c>
      <c r="AS111" s="480">
        <v>0.95499999999999996</v>
      </c>
      <c r="AT111" s="480">
        <v>0.92500000000000004</v>
      </c>
      <c r="AV111" s="181">
        <f t="shared" si="590"/>
        <v>0.47135642712242021</v>
      </c>
      <c r="AW111" s="181">
        <f t="shared" si="619"/>
        <v>0.47135642712242021</v>
      </c>
      <c r="AX111" s="181">
        <f t="shared" si="619"/>
        <v>0.47135642712242021</v>
      </c>
      <c r="AY111" s="181">
        <f t="shared" si="620"/>
        <v>0.46664286285119599</v>
      </c>
      <c r="AZ111" s="181">
        <f t="shared" si="620"/>
        <v>0.46664286285119599</v>
      </c>
      <c r="BA111" s="181">
        <f t="shared" si="620"/>
        <v>0.46664286285119599</v>
      </c>
      <c r="BB111" s="181">
        <f t="shared" si="621"/>
        <v>0.46192929857997178</v>
      </c>
      <c r="BC111" s="181">
        <f t="shared" si="621"/>
        <v>0.46192929857997178</v>
      </c>
      <c r="BD111" s="181">
        <f t="shared" si="621"/>
        <v>0.46192929857997178</v>
      </c>
      <c r="BE111" s="181">
        <f t="shared" si="622"/>
        <v>0.45721573430874757</v>
      </c>
      <c r="BF111" s="181">
        <f t="shared" si="622"/>
        <v>0.45721573430874757</v>
      </c>
      <c r="BG111" s="181">
        <f t="shared" si="622"/>
        <v>0.45721573430874757</v>
      </c>
      <c r="BI111" s="400">
        <v>1</v>
      </c>
      <c r="BJ111" s="400">
        <v>0.99</v>
      </c>
      <c r="BK111" s="400">
        <v>0.98</v>
      </c>
      <c r="BL111" s="400">
        <v>0.97</v>
      </c>
      <c r="BO111" s="189">
        <f t="shared" si="573"/>
        <v>0.9</v>
      </c>
      <c r="BP111" s="189">
        <f t="shared" si="573"/>
        <v>0.9</v>
      </c>
      <c r="BQ111" s="189">
        <f t="shared" si="573"/>
        <v>0.9</v>
      </c>
      <c r="BR111" s="189">
        <f t="shared" si="573"/>
        <v>0.9</v>
      </c>
      <c r="BS111" s="189">
        <f t="shared" si="573"/>
        <v>0.9</v>
      </c>
      <c r="BT111" s="189">
        <f t="shared" si="573"/>
        <v>0.9</v>
      </c>
      <c r="BU111" s="189">
        <f t="shared" si="573"/>
        <v>0.9</v>
      </c>
      <c r="BV111" s="189">
        <f t="shared" si="573"/>
        <v>0.9</v>
      </c>
      <c r="BW111" s="189">
        <f t="shared" si="573"/>
        <v>0.9</v>
      </c>
      <c r="BX111" s="189">
        <f t="shared" si="573"/>
        <v>0.9</v>
      </c>
      <c r="BY111" s="189">
        <f t="shared" si="573"/>
        <v>0.9</v>
      </c>
      <c r="BZ111" s="189">
        <f t="shared" si="573"/>
        <v>0.9</v>
      </c>
      <c r="CA111" s="184"/>
      <c r="CB111" s="189">
        <f t="shared" si="577"/>
        <v>0</v>
      </c>
      <c r="CC111" s="189">
        <f t="shared" si="578"/>
        <v>0</v>
      </c>
      <c r="CD111" s="189">
        <f t="shared" si="579"/>
        <v>0</v>
      </c>
      <c r="CE111" s="189">
        <f t="shared" si="580"/>
        <v>0</v>
      </c>
      <c r="CF111" s="189">
        <f t="shared" si="581"/>
        <v>0</v>
      </c>
      <c r="CG111" s="189">
        <f t="shared" si="582"/>
        <v>0</v>
      </c>
      <c r="CH111" s="189">
        <f t="shared" si="583"/>
        <v>0</v>
      </c>
      <c r="CI111" s="189">
        <f t="shared" si="584"/>
        <v>0</v>
      </c>
      <c r="CJ111" s="189">
        <f t="shared" si="585"/>
        <v>0</v>
      </c>
      <c r="CK111" s="189">
        <f t="shared" si="586"/>
        <v>0</v>
      </c>
      <c r="CL111" s="189">
        <f t="shared" si="587"/>
        <v>0</v>
      </c>
      <c r="CM111" s="189">
        <f t="shared" si="588"/>
        <v>0</v>
      </c>
      <c r="DB111" s="190">
        <f t="shared" si="591"/>
        <v>31768.291269049994</v>
      </c>
      <c r="DC111" s="190">
        <f t="shared" si="592"/>
        <v>37266.649373308654</v>
      </c>
      <c r="DD111" s="190">
        <f t="shared" si="593"/>
        <v>43742.49336276883</v>
      </c>
      <c r="DE111" s="190">
        <f t="shared" si="594"/>
        <v>21177.206893604904</v>
      </c>
      <c r="DF111" s="190">
        <f t="shared" si="595"/>
        <v>30081.259792052413</v>
      </c>
      <c r="DG111" s="190">
        <f t="shared" si="596"/>
        <v>60162.519584104826</v>
      </c>
      <c r="DH111" s="190">
        <f t="shared" si="597"/>
        <v>59232.171343113521</v>
      </c>
      <c r="DI111" s="190">
        <f t="shared" si="598"/>
        <v>59232.171343113521</v>
      </c>
      <c r="DJ111" s="190">
        <f t="shared" si="599"/>
        <v>59232.171343113521</v>
      </c>
      <c r="DK111" s="190">
        <f t="shared" si="600"/>
        <v>22948.58994445236</v>
      </c>
      <c r="DL111" s="190">
        <f t="shared" si="601"/>
        <v>22948.58994445236</v>
      </c>
      <c r="DM111" s="190">
        <f t="shared" si="602"/>
        <v>22948.58994445236</v>
      </c>
      <c r="DN111" s="190">
        <f t="shared" si="570"/>
        <v>470740.70413758722</v>
      </c>
      <c r="DO111" s="184" t="s">
        <v>579</v>
      </c>
      <c r="DP111" s="190">
        <f t="shared" si="603"/>
        <v>15709.643063188481</v>
      </c>
      <c r="DQ111" s="190">
        <f t="shared" si="604"/>
        <v>18428.619747201872</v>
      </c>
      <c r="DR111" s="190">
        <f t="shared" si="605"/>
        <v>21630.970063928755</v>
      </c>
      <c r="DS111" s="190">
        <f t="shared" si="606"/>
        <v>10527.877720499851</v>
      </c>
      <c r="DT111" s="190">
        <f t="shared" si="607"/>
        <v>14954.37176207365</v>
      </c>
      <c r="DU111" s="190">
        <f t="shared" si="608"/>
        <v>29908.743524147299</v>
      </c>
      <c r="DV111" s="190">
        <f t="shared" si="609"/>
        <v>29606.635003701369</v>
      </c>
      <c r="DW111" s="190">
        <f t="shared" si="610"/>
        <v>29606.635003701369</v>
      </c>
      <c r="DX111" s="190">
        <f t="shared" si="611"/>
        <v>29606.635003701369</v>
      </c>
      <c r="DY111" s="190">
        <f t="shared" si="612"/>
        <v>11721.810593302172</v>
      </c>
      <c r="DZ111" s="190">
        <f t="shared" si="613"/>
        <v>11721.810593302172</v>
      </c>
      <c r="EA111" s="190">
        <f t="shared" si="614"/>
        <v>11721.810593302172</v>
      </c>
      <c r="EB111" s="190">
        <f t="shared" si="571"/>
        <v>235145.56267205055</v>
      </c>
      <c r="EC111" s="191">
        <f t="shared" si="572"/>
        <v>0.49952247724752236</v>
      </c>
    </row>
    <row r="112" spans="1:193" hidden="1">
      <c r="A112" s="331">
        <v>107</v>
      </c>
      <c r="B112" s="462" t="s">
        <v>449</v>
      </c>
      <c r="C112" s="455" t="str">
        <f t="shared" si="575"/>
        <v>8DCPFM01563AP</v>
      </c>
      <c r="D112" s="463" t="s">
        <v>450</v>
      </c>
      <c r="E112" s="456" t="s">
        <v>696</v>
      </c>
      <c r="F112" s="178" t="s">
        <v>466</v>
      </c>
      <c r="G112" s="354" t="s">
        <v>8</v>
      </c>
      <c r="H112" s="354" t="s">
        <v>138</v>
      </c>
      <c r="I112" s="468" t="s">
        <v>122</v>
      </c>
      <c r="J112" s="408">
        <v>0</v>
      </c>
      <c r="K112" s="408">
        <v>0</v>
      </c>
      <c r="L112" s="408">
        <v>0</v>
      </c>
      <c r="M112" s="408">
        <v>480000</v>
      </c>
      <c r="N112" s="408">
        <v>480000</v>
      </c>
      <c r="O112" s="408">
        <v>480000</v>
      </c>
      <c r="P112" s="408">
        <v>480000</v>
      </c>
      <c r="Q112" s="408">
        <v>480000</v>
      </c>
      <c r="R112" s="408">
        <v>480000</v>
      </c>
      <c r="S112" s="408">
        <v>480000</v>
      </c>
      <c r="T112" s="408">
        <v>480000</v>
      </c>
      <c r="U112" s="408">
        <v>288000</v>
      </c>
      <c r="V112" s="357">
        <f t="shared" si="576"/>
        <v>4128000</v>
      </c>
      <c r="W112" s="397">
        <v>0.8</v>
      </c>
      <c r="X112" s="65"/>
      <c r="Y112" s="332" t="s">
        <v>437</v>
      </c>
      <c r="Z112" s="332"/>
      <c r="AA112" s="332">
        <v>0.22500000000000001</v>
      </c>
      <c r="AB112" s="412">
        <v>0.13685999999999998</v>
      </c>
      <c r="AC112" s="180">
        <f t="shared" si="589"/>
        <v>0.60826666666666662</v>
      </c>
      <c r="AD112" s="181">
        <f t="shared" si="615"/>
        <v>0.22162499999999999</v>
      </c>
      <c r="AE112" s="181">
        <f t="shared" si="615"/>
        <v>0.22162499999999999</v>
      </c>
      <c r="AF112" s="181">
        <f t="shared" si="615"/>
        <v>0.22162499999999999</v>
      </c>
      <c r="AG112" s="181">
        <f t="shared" si="616"/>
        <v>0.21825</v>
      </c>
      <c r="AH112" s="181">
        <f t="shared" si="616"/>
        <v>0.21825</v>
      </c>
      <c r="AI112" s="181">
        <f t="shared" si="616"/>
        <v>0.21825</v>
      </c>
      <c r="AJ112" s="181">
        <f t="shared" si="617"/>
        <v>0.21487499999999998</v>
      </c>
      <c r="AK112" s="181">
        <f t="shared" si="617"/>
        <v>0.21487499999999998</v>
      </c>
      <c r="AL112" s="181">
        <f t="shared" si="617"/>
        <v>0.21487499999999998</v>
      </c>
      <c r="AM112" s="181">
        <f t="shared" si="618"/>
        <v>0.208125</v>
      </c>
      <c r="AN112" s="181">
        <f t="shared" si="618"/>
        <v>0.208125</v>
      </c>
      <c r="AO112" s="181">
        <f t="shared" si="618"/>
        <v>0.208125</v>
      </c>
      <c r="AQ112" s="480">
        <v>0.98499999999999999</v>
      </c>
      <c r="AR112" s="480">
        <v>0.97</v>
      </c>
      <c r="AS112" s="480">
        <v>0.95499999999999996</v>
      </c>
      <c r="AT112" s="480">
        <v>0.92500000000000004</v>
      </c>
      <c r="AV112" s="181">
        <f t="shared" si="590"/>
        <v>0.13685999999999998</v>
      </c>
      <c r="AW112" s="181">
        <f t="shared" si="619"/>
        <v>0.13685999999999998</v>
      </c>
      <c r="AX112" s="181">
        <f t="shared" si="619"/>
        <v>0.13685999999999998</v>
      </c>
      <c r="AY112" s="181">
        <f t="shared" si="620"/>
        <v>0.13549139999999998</v>
      </c>
      <c r="AZ112" s="181">
        <f t="shared" si="620"/>
        <v>0.13549139999999998</v>
      </c>
      <c r="BA112" s="181">
        <f t="shared" si="620"/>
        <v>0.13549139999999998</v>
      </c>
      <c r="BB112" s="181">
        <f t="shared" si="621"/>
        <v>0.13412279999999999</v>
      </c>
      <c r="BC112" s="181">
        <f t="shared" si="621"/>
        <v>0.13412279999999999</v>
      </c>
      <c r="BD112" s="181">
        <f t="shared" si="621"/>
        <v>0.13412279999999999</v>
      </c>
      <c r="BE112" s="181">
        <f t="shared" si="622"/>
        <v>0.13275419999999999</v>
      </c>
      <c r="BF112" s="181">
        <f t="shared" si="622"/>
        <v>0.13275419999999999</v>
      </c>
      <c r="BG112" s="181">
        <f t="shared" si="622"/>
        <v>0.13275419999999999</v>
      </c>
      <c r="BI112" s="400">
        <v>1</v>
      </c>
      <c r="BJ112" s="400">
        <v>0.99</v>
      </c>
      <c r="BK112" s="400">
        <v>0.98</v>
      </c>
      <c r="BL112" s="400">
        <v>0.97</v>
      </c>
      <c r="BO112" s="187"/>
      <c r="BP112" s="187"/>
      <c r="BQ112" s="187"/>
      <c r="BR112" s="187"/>
      <c r="BS112" s="187"/>
      <c r="BT112" s="187"/>
      <c r="BU112" s="187"/>
      <c r="BV112" s="187"/>
      <c r="BW112" s="187"/>
      <c r="BX112" s="187"/>
      <c r="BY112" s="187"/>
      <c r="BZ112" s="187"/>
      <c r="CA112" s="184"/>
      <c r="CB112" s="189">
        <f t="shared" si="577"/>
        <v>0.8</v>
      </c>
      <c r="CC112" s="189">
        <f t="shared" si="578"/>
        <v>0.8</v>
      </c>
      <c r="CD112" s="189">
        <f t="shared" si="579"/>
        <v>0.8</v>
      </c>
      <c r="CE112" s="189">
        <f t="shared" si="580"/>
        <v>0.8</v>
      </c>
      <c r="CF112" s="189">
        <f t="shared" si="581"/>
        <v>0.8</v>
      </c>
      <c r="CG112" s="189">
        <f t="shared" si="582"/>
        <v>0.8</v>
      </c>
      <c r="CH112" s="189">
        <f t="shared" si="583"/>
        <v>0.8</v>
      </c>
      <c r="CI112" s="189">
        <f t="shared" si="584"/>
        <v>0.8</v>
      </c>
      <c r="CJ112" s="189">
        <f t="shared" si="585"/>
        <v>0.8</v>
      </c>
      <c r="CK112" s="189">
        <f t="shared" si="586"/>
        <v>0.8</v>
      </c>
      <c r="CL112" s="189">
        <f t="shared" si="587"/>
        <v>0.8</v>
      </c>
      <c r="CM112" s="189">
        <f t="shared" si="588"/>
        <v>0.8</v>
      </c>
      <c r="DB112" s="190">
        <f t="shared" si="591"/>
        <v>0</v>
      </c>
      <c r="DC112" s="190">
        <f t="shared" si="592"/>
        <v>0</v>
      </c>
      <c r="DD112" s="190">
        <f t="shared" si="593"/>
        <v>0</v>
      </c>
      <c r="DE112" s="190">
        <f t="shared" si="594"/>
        <v>11936.761145136021</v>
      </c>
      <c r="DF112" s="190">
        <f t="shared" si="595"/>
        <v>11936.761145136021</v>
      </c>
      <c r="DG112" s="190">
        <f t="shared" si="596"/>
        <v>11936.761145136021</v>
      </c>
      <c r="DH112" s="190">
        <f t="shared" si="597"/>
        <v>11752.172055262783</v>
      </c>
      <c r="DI112" s="190">
        <f t="shared" si="598"/>
        <v>11752.172055262783</v>
      </c>
      <c r="DJ112" s="190">
        <f t="shared" si="599"/>
        <v>11752.172055262783</v>
      </c>
      <c r="DK112" s="190">
        <f t="shared" si="600"/>
        <v>11382.993875516308</v>
      </c>
      <c r="DL112" s="190">
        <f t="shared" si="601"/>
        <v>11382.993875516308</v>
      </c>
      <c r="DM112" s="190">
        <f t="shared" si="602"/>
        <v>6829.7963253097851</v>
      </c>
      <c r="DN112" s="190">
        <f t="shared" si="570"/>
        <v>100662.5836775388</v>
      </c>
      <c r="DO112" s="184" t="s">
        <v>579</v>
      </c>
      <c r="DP112" s="190">
        <f t="shared" si="603"/>
        <v>0</v>
      </c>
      <c r="DQ112" s="190">
        <f t="shared" si="604"/>
        <v>0</v>
      </c>
      <c r="DR112" s="190">
        <f t="shared" si="605"/>
        <v>0</v>
      </c>
      <c r="DS112" s="190">
        <f t="shared" si="606"/>
        <v>7410.439766415041</v>
      </c>
      <c r="DT112" s="190">
        <f t="shared" si="607"/>
        <v>7410.439766415041</v>
      </c>
      <c r="DU112" s="190">
        <f t="shared" si="608"/>
        <v>7410.439766415041</v>
      </c>
      <c r="DV112" s="190">
        <f t="shared" si="609"/>
        <v>7335.5868394815552</v>
      </c>
      <c r="DW112" s="190">
        <f t="shared" si="610"/>
        <v>7335.5868394815552</v>
      </c>
      <c r="DX112" s="190">
        <f t="shared" si="611"/>
        <v>7335.5868394815552</v>
      </c>
      <c r="DY112" s="190">
        <f t="shared" si="612"/>
        <v>7260.7339125480703</v>
      </c>
      <c r="DZ112" s="190">
        <f t="shared" si="613"/>
        <v>7260.7339125480703</v>
      </c>
      <c r="EA112" s="190">
        <f t="shared" si="614"/>
        <v>4356.4403475288418</v>
      </c>
      <c r="EB112" s="190">
        <f t="shared" si="571"/>
        <v>63115.987990314774</v>
      </c>
      <c r="EC112" s="191">
        <f t="shared" si="572"/>
        <v>0.62700544417277926</v>
      </c>
    </row>
    <row r="113" spans="1:133" hidden="1">
      <c r="A113" s="331">
        <v>108</v>
      </c>
      <c r="B113" s="462" t="s">
        <v>299</v>
      </c>
      <c r="C113" s="455" t="str">
        <f t="shared" si="575"/>
        <v>8DCPFM01506AP</v>
      </c>
      <c r="D113" s="463" t="s">
        <v>341</v>
      </c>
      <c r="E113" s="463"/>
      <c r="F113" s="354" t="s">
        <v>340</v>
      </c>
      <c r="G113" s="354" t="s">
        <v>8</v>
      </c>
      <c r="H113" s="354" t="s">
        <v>22</v>
      </c>
      <c r="I113" s="468" t="s">
        <v>122</v>
      </c>
      <c r="J113" s="408">
        <v>0</v>
      </c>
      <c r="K113" s="408">
        <v>0</v>
      </c>
      <c r="L113" s="408">
        <v>0</v>
      </c>
      <c r="M113" s="408">
        <v>0</v>
      </c>
      <c r="N113" s="408">
        <v>0</v>
      </c>
      <c r="O113" s="408">
        <v>0</v>
      </c>
      <c r="P113" s="408">
        <v>0</v>
      </c>
      <c r="Q113" s="408">
        <v>0</v>
      </c>
      <c r="R113" s="408">
        <v>0</v>
      </c>
      <c r="S113" s="408">
        <v>0</v>
      </c>
      <c r="T113" s="408">
        <v>0</v>
      </c>
      <c r="U113" s="408">
        <v>0</v>
      </c>
      <c r="V113" s="357">
        <f t="shared" si="576"/>
        <v>0</v>
      </c>
      <c r="W113" s="397">
        <v>1</v>
      </c>
      <c r="X113" s="65"/>
      <c r="Y113" s="332" t="s">
        <v>437</v>
      </c>
      <c r="Z113" s="332"/>
      <c r="AA113" s="332">
        <v>3.1E-2</v>
      </c>
      <c r="AB113" s="412">
        <v>1.4117020469999997E-3</v>
      </c>
      <c r="AC113" s="180">
        <f t="shared" si="589"/>
        <v>4.5538775709677411E-2</v>
      </c>
      <c r="AD113" s="181">
        <f t="shared" si="615"/>
        <v>3.0535E-2</v>
      </c>
      <c r="AE113" s="181">
        <f t="shared" si="615"/>
        <v>3.0535E-2</v>
      </c>
      <c r="AF113" s="181">
        <f t="shared" si="615"/>
        <v>3.0535E-2</v>
      </c>
      <c r="AG113" s="181">
        <f t="shared" si="616"/>
        <v>3.007E-2</v>
      </c>
      <c r="AH113" s="181">
        <f t="shared" si="616"/>
        <v>3.007E-2</v>
      </c>
      <c r="AI113" s="181">
        <f t="shared" si="616"/>
        <v>3.007E-2</v>
      </c>
      <c r="AJ113" s="181">
        <f t="shared" si="617"/>
        <v>2.9604999999999999E-2</v>
      </c>
      <c r="AK113" s="181">
        <f t="shared" si="617"/>
        <v>2.9604999999999999E-2</v>
      </c>
      <c r="AL113" s="181">
        <f t="shared" si="617"/>
        <v>2.9604999999999999E-2</v>
      </c>
      <c r="AM113" s="181">
        <f t="shared" si="618"/>
        <v>2.8675000000000003E-2</v>
      </c>
      <c r="AN113" s="181">
        <f t="shared" si="618"/>
        <v>2.8675000000000003E-2</v>
      </c>
      <c r="AO113" s="181">
        <f t="shared" si="618"/>
        <v>2.8675000000000003E-2</v>
      </c>
      <c r="AQ113" s="480">
        <v>0.98499999999999999</v>
      </c>
      <c r="AR113" s="480">
        <v>0.97</v>
      </c>
      <c r="AS113" s="480">
        <v>0.95499999999999996</v>
      </c>
      <c r="AT113" s="480">
        <v>0.92500000000000004</v>
      </c>
      <c r="AV113" s="181">
        <f t="shared" si="590"/>
        <v>1.4117020469999997E-3</v>
      </c>
      <c r="AW113" s="181">
        <f t="shared" si="619"/>
        <v>1.4117020469999997E-3</v>
      </c>
      <c r="AX113" s="181">
        <f t="shared" si="619"/>
        <v>1.4117020469999997E-3</v>
      </c>
      <c r="AY113" s="181">
        <f t="shared" si="620"/>
        <v>1.3975850265299998E-3</v>
      </c>
      <c r="AZ113" s="181">
        <f t="shared" si="620"/>
        <v>1.3975850265299998E-3</v>
      </c>
      <c r="BA113" s="181">
        <f t="shared" si="620"/>
        <v>1.3975850265299998E-3</v>
      </c>
      <c r="BB113" s="181">
        <f t="shared" si="621"/>
        <v>1.3834680060599996E-3</v>
      </c>
      <c r="BC113" s="181">
        <f t="shared" si="621"/>
        <v>1.3834680060599996E-3</v>
      </c>
      <c r="BD113" s="181">
        <f t="shared" si="621"/>
        <v>1.3834680060599996E-3</v>
      </c>
      <c r="BE113" s="181">
        <f t="shared" si="622"/>
        <v>1.3693509855899997E-3</v>
      </c>
      <c r="BF113" s="181">
        <f t="shared" si="622"/>
        <v>1.3693509855899997E-3</v>
      </c>
      <c r="BG113" s="181">
        <f t="shared" si="622"/>
        <v>1.3693509855899997E-3</v>
      </c>
      <c r="BI113" s="400">
        <v>1</v>
      </c>
      <c r="BJ113" s="400">
        <v>0.99</v>
      </c>
      <c r="BK113" s="400">
        <v>0.98</v>
      </c>
      <c r="BL113" s="400">
        <v>0.97</v>
      </c>
      <c r="BO113" s="187"/>
      <c r="BP113" s="187"/>
      <c r="BQ113" s="187"/>
      <c r="BR113" s="187"/>
      <c r="BS113" s="187"/>
      <c r="BT113" s="187"/>
      <c r="BU113" s="187"/>
      <c r="BV113" s="187"/>
      <c r="BW113" s="187"/>
      <c r="BX113" s="187"/>
      <c r="BY113" s="187"/>
      <c r="BZ113" s="187"/>
      <c r="CA113" s="184"/>
      <c r="CB113" s="189">
        <f t="shared" si="577"/>
        <v>1</v>
      </c>
      <c r="CC113" s="189">
        <f t="shared" si="578"/>
        <v>1</v>
      </c>
      <c r="CD113" s="189">
        <f t="shared" si="579"/>
        <v>1</v>
      </c>
      <c r="CE113" s="189">
        <f t="shared" si="580"/>
        <v>1</v>
      </c>
      <c r="CF113" s="189">
        <f t="shared" si="581"/>
        <v>1</v>
      </c>
      <c r="CG113" s="189">
        <f t="shared" si="582"/>
        <v>1</v>
      </c>
      <c r="CH113" s="189">
        <f t="shared" si="583"/>
        <v>1</v>
      </c>
      <c r="CI113" s="189">
        <f t="shared" si="584"/>
        <v>1</v>
      </c>
      <c r="CJ113" s="189">
        <f t="shared" si="585"/>
        <v>1</v>
      </c>
      <c r="CK113" s="189">
        <f t="shared" si="586"/>
        <v>1</v>
      </c>
      <c r="CL113" s="189">
        <f t="shared" si="587"/>
        <v>1</v>
      </c>
      <c r="CM113" s="189">
        <f t="shared" si="588"/>
        <v>1</v>
      </c>
      <c r="DB113" s="190">
        <f t="shared" si="591"/>
        <v>0</v>
      </c>
      <c r="DC113" s="190">
        <f t="shared" si="592"/>
        <v>0</v>
      </c>
      <c r="DD113" s="190">
        <f t="shared" si="593"/>
        <v>0</v>
      </c>
      <c r="DE113" s="190">
        <f t="shared" si="594"/>
        <v>0</v>
      </c>
      <c r="DF113" s="190">
        <f t="shared" si="595"/>
        <v>0</v>
      </c>
      <c r="DG113" s="190">
        <f t="shared" si="596"/>
        <v>0</v>
      </c>
      <c r="DH113" s="190">
        <f t="shared" si="597"/>
        <v>0</v>
      </c>
      <c r="DI113" s="190">
        <f t="shared" si="598"/>
        <v>0</v>
      </c>
      <c r="DJ113" s="190">
        <f t="shared" si="599"/>
        <v>0</v>
      </c>
      <c r="DK113" s="190">
        <f t="shared" si="600"/>
        <v>0</v>
      </c>
      <c r="DL113" s="190">
        <f t="shared" si="601"/>
        <v>0</v>
      </c>
      <c r="DM113" s="190">
        <f t="shared" si="602"/>
        <v>0</v>
      </c>
      <c r="DN113" s="190">
        <f t="shared" si="570"/>
        <v>0</v>
      </c>
      <c r="DO113" s="184" t="s">
        <v>579</v>
      </c>
      <c r="DP113" s="190">
        <f t="shared" si="603"/>
        <v>0</v>
      </c>
      <c r="DQ113" s="190">
        <f t="shared" si="604"/>
        <v>0</v>
      </c>
      <c r="DR113" s="190">
        <f t="shared" si="605"/>
        <v>0</v>
      </c>
      <c r="DS113" s="190">
        <f t="shared" si="606"/>
        <v>0</v>
      </c>
      <c r="DT113" s="190">
        <f t="shared" si="607"/>
        <v>0</v>
      </c>
      <c r="DU113" s="190">
        <f t="shared" si="608"/>
        <v>0</v>
      </c>
      <c r="DV113" s="190">
        <f t="shared" si="609"/>
        <v>0</v>
      </c>
      <c r="DW113" s="190">
        <f t="shared" si="610"/>
        <v>0</v>
      </c>
      <c r="DX113" s="190">
        <f t="shared" si="611"/>
        <v>0</v>
      </c>
      <c r="DY113" s="190">
        <f t="shared" si="612"/>
        <v>0</v>
      </c>
      <c r="DZ113" s="190">
        <f t="shared" si="613"/>
        <v>0</v>
      </c>
      <c r="EA113" s="190">
        <f t="shared" si="614"/>
        <v>0</v>
      </c>
      <c r="EB113" s="190">
        <f t="shared" si="571"/>
        <v>0</v>
      </c>
      <c r="EC113" s="191">
        <f t="shared" si="572"/>
        <v>0</v>
      </c>
    </row>
    <row r="114" spans="1:133" hidden="1">
      <c r="A114" s="331">
        <v>109</v>
      </c>
      <c r="B114" s="462" t="s">
        <v>300</v>
      </c>
      <c r="C114" s="455" t="str">
        <f t="shared" si="575"/>
        <v>8DCPFM01535AP</v>
      </c>
      <c r="D114" s="463" t="s">
        <v>342</v>
      </c>
      <c r="E114" s="463"/>
      <c r="F114" s="354" t="s">
        <v>340</v>
      </c>
      <c r="G114" s="354" t="s">
        <v>8</v>
      </c>
      <c r="H114" s="354" t="s">
        <v>22</v>
      </c>
      <c r="I114" s="468" t="s">
        <v>122</v>
      </c>
      <c r="J114" s="408">
        <v>0</v>
      </c>
      <c r="K114" s="408">
        <v>0</v>
      </c>
      <c r="L114" s="408">
        <v>0</v>
      </c>
      <c r="M114" s="408">
        <v>0</v>
      </c>
      <c r="N114" s="408">
        <v>0</v>
      </c>
      <c r="O114" s="408">
        <v>0</v>
      </c>
      <c r="P114" s="408">
        <v>0</v>
      </c>
      <c r="Q114" s="408">
        <v>0</v>
      </c>
      <c r="R114" s="408">
        <v>0</v>
      </c>
      <c r="S114" s="408">
        <v>0</v>
      </c>
      <c r="T114" s="408">
        <v>0</v>
      </c>
      <c r="U114" s="408">
        <v>0</v>
      </c>
      <c r="V114" s="357">
        <f t="shared" si="576"/>
        <v>0</v>
      </c>
      <c r="W114" s="397">
        <v>1</v>
      </c>
      <c r="X114" s="65"/>
      <c r="Y114" s="332" t="s">
        <v>437</v>
      </c>
      <c r="Z114" s="332"/>
      <c r="AA114" s="332">
        <v>3.4299999999999997E-2</v>
      </c>
      <c r="AB114" s="412">
        <v>1.617963984E-3</v>
      </c>
      <c r="AC114" s="180">
        <f t="shared" si="589"/>
        <v>4.7170961632653066E-2</v>
      </c>
      <c r="AD114" s="181">
        <f t="shared" si="615"/>
        <v>3.3785499999999996E-2</v>
      </c>
      <c r="AE114" s="181">
        <f t="shared" si="615"/>
        <v>3.3785499999999996E-2</v>
      </c>
      <c r="AF114" s="181">
        <f t="shared" si="615"/>
        <v>3.3785499999999996E-2</v>
      </c>
      <c r="AG114" s="181">
        <f t="shared" si="616"/>
        <v>3.3270999999999995E-2</v>
      </c>
      <c r="AH114" s="181">
        <f t="shared" si="616"/>
        <v>3.3270999999999995E-2</v>
      </c>
      <c r="AI114" s="181">
        <f t="shared" si="616"/>
        <v>3.3270999999999995E-2</v>
      </c>
      <c r="AJ114" s="181">
        <f t="shared" si="617"/>
        <v>3.2756499999999994E-2</v>
      </c>
      <c r="AK114" s="181">
        <f t="shared" si="617"/>
        <v>3.2756499999999994E-2</v>
      </c>
      <c r="AL114" s="181">
        <f t="shared" si="617"/>
        <v>3.2756499999999994E-2</v>
      </c>
      <c r="AM114" s="181">
        <f t="shared" si="618"/>
        <v>3.1727499999999999E-2</v>
      </c>
      <c r="AN114" s="181">
        <f t="shared" si="618"/>
        <v>3.1727499999999999E-2</v>
      </c>
      <c r="AO114" s="181">
        <f t="shared" si="618"/>
        <v>3.1727499999999999E-2</v>
      </c>
      <c r="AQ114" s="480">
        <v>0.98499999999999999</v>
      </c>
      <c r="AR114" s="480">
        <v>0.97</v>
      </c>
      <c r="AS114" s="480">
        <v>0.95499999999999996</v>
      </c>
      <c r="AT114" s="480">
        <v>0.92500000000000004</v>
      </c>
      <c r="AV114" s="181">
        <f t="shared" si="590"/>
        <v>1.617963984E-3</v>
      </c>
      <c r="AW114" s="181">
        <f t="shared" si="619"/>
        <v>1.617963984E-3</v>
      </c>
      <c r="AX114" s="181">
        <f t="shared" si="619"/>
        <v>1.617963984E-3</v>
      </c>
      <c r="AY114" s="181">
        <f t="shared" si="620"/>
        <v>1.60178434416E-3</v>
      </c>
      <c r="AZ114" s="181">
        <f t="shared" si="620"/>
        <v>1.60178434416E-3</v>
      </c>
      <c r="BA114" s="181">
        <f t="shared" si="620"/>
        <v>1.60178434416E-3</v>
      </c>
      <c r="BB114" s="181">
        <f t="shared" si="621"/>
        <v>1.5856047043199999E-3</v>
      </c>
      <c r="BC114" s="181">
        <f t="shared" si="621"/>
        <v>1.5856047043199999E-3</v>
      </c>
      <c r="BD114" s="181">
        <f t="shared" si="621"/>
        <v>1.5856047043199999E-3</v>
      </c>
      <c r="BE114" s="181">
        <f t="shared" si="622"/>
        <v>1.5694250644800001E-3</v>
      </c>
      <c r="BF114" s="181">
        <f t="shared" si="622"/>
        <v>1.5694250644800001E-3</v>
      </c>
      <c r="BG114" s="181">
        <f t="shared" si="622"/>
        <v>1.5694250644800001E-3</v>
      </c>
      <c r="BI114" s="400">
        <v>1</v>
      </c>
      <c r="BJ114" s="400">
        <v>0.99</v>
      </c>
      <c r="BK114" s="400">
        <v>0.98</v>
      </c>
      <c r="BL114" s="400">
        <v>0.97</v>
      </c>
      <c r="BO114" s="187"/>
      <c r="BP114" s="187"/>
      <c r="BQ114" s="187"/>
      <c r="BR114" s="187"/>
      <c r="BS114" s="187"/>
      <c r="BT114" s="187"/>
      <c r="BU114" s="187"/>
      <c r="BV114" s="187"/>
      <c r="BW114" s="187"/>
      <c r="BX114" s="187"/>
      <c r="BY114" s="187"/>
      <c r="BZ114" s="187"/>
      <c r="CA114" s="184"/>
      <c r="CB114" s="189">
        <f t="shared" si="577"/>
        <v>1</v>
      </c>
      <c r="CC114" s="189">
        <f t="shared" si="578"/>
        <v>1</v>
      </c>
      <c r="CD114" s="189">
        <f t="shared" si="579"/>
        <v>1</v>
      </c>
      <c r="CE114" s="189">
        <f t="shared" si="580"/>
        <v>1</v>
      </c>
      <c r="CF114" s="189">
        <f t="shared" si="581"/>
        <v>1</v>
      </c>
      <c r="CG114" s="189">
        <f t="shared" si="582"/>
        <v>1</v>
      </c>
      <c r="CH114" s="189">
        <f t="shared" si="583"/>
        <v>1</v>
      </c>
      <c r="CI114" s="189">
        <f t="shared" si="584"/>
        <v>1</v>
      </c>
      <c r="CJ114" s="189">
        <f t="shared" si="585"/>
        <v>1</v>
      </c>
      <c r="CK114" s="189">
        <f t="shared" si="586"/>
        <v>1</v>
      </c>
      <c r="CL114" s="189">
        <f t="shared" si="587"/>
        <v>1</v>
      </c>
      <c r="CM114" s="189">
        <f t="shared" si="588"/>
        <v>1</v>
      </c>
      <c r="DB114" s="190">
        <f t="shared" si="591"/>
        <v>0</v>
      </c>
      <c r="DC114" s="190">
        <f t="shared" si="592"/>
        <v>0</v>
      </c>
      <c r="DD114" s="190">
        <f t="shared" si="593"/>
        <v>0</v>
      </c>
      <c r="DE114" s="190">
        <f t="shared" si="594"/>
        <v>0</v>
      </c>
      <c r="DF114" s="190">
        <f t="shared" si="595"/>
        <v>0</v>
      </c>
      <c r="DG114" s="190">
        <f t="shared" si="596"/>
        <v>0</v>
      </c>
      <c r="DH114" s="190">
        <f t="shared" si="597"/>
        <v>0</v>
      </c>
      <c r="DI114" s="190">
        <f t="shared" si="598"/>
        <v>0</v>
      </c>
      <c r="DJ114" s="190">
        <f t="shared" si="599"/>
        <v>0</v>
      </c>
      <c r="DK114" s="190">
        <f t="shared" si="600"/>
        <v>0</v>
      </c>
      <c r="DL114" s="190">
        <f t="shared" si="601"/>
        <v>0</v>
      </c>
      <c r="DM114" s="190">
        <f t="shared" si="602"/>
        <v>0</v>
      </c>
      <c r="DN114" s="190">
        <f t="shared" si="570"/>
        <v>0</v>
      </c>
      <c r="DO114" s="184" t="s">
        <v>579</v>
      </c>
      <c r="DP114" s="190">
        <f t="shared" si="603"/>
        <v>0</v>
      </c>
      <c r="DQ114" s="190">
        <f t="shared" si="604"/>
        <v>0</v>
      </c>
      <c r="DR114" s="190">
        <f t="shared" si="605"/>
        <v>0</v>
      </c>
      <c r="DS114" s="190">
        <f t="shared" si="606"/>
        <v>0</v>
      </c>
      <c r="DT114" s="190">
        <f t="shared" si="607"/>
        <v>0</v>
      </c>
      <c r="DU114" s="190">
        <f t="shared" si="608"/>
        <v>0</v>
      </c>
      <c r="DV114" s="190">
        <f t="shared" si="609"/>
        <v>0</v>
      </c>
      <c r="DW114" s="190">
        <f t="shared" si="610"/>
        <v>0</v>
      </c>
      <c r="DX114" s="190">
        <f t="shared" si="611"/>
        <v>0</v>
      </c>
      <c r="DY114" s="190">
        <f t="shared" si="612"/>
        <v>0</v>
      </c>
      <c r="DZ114" s="190">
        <f t="shared" si="613"/>
        <v>0</v>
      </c>
      <c r="EA114" s="190">
        <f t="shared" si="614"/>
        <v>0</v>
      </c>
      <c r="EB114" s="190">
        <f t="shared" si="571"/>
        <v>0</v>
      </c>
      <c r="EC114" s="191">
        <f t="shared" si="572"/>
        <v>0</v>
      </c>
    </row>
    <row r="115" spans="1:133" hidden="1">
      <c r="A115" s="331">
        <v>110</v>
      </c>
      <c r="B115" s="462" t="s">
        <v>301</v>
      </c>
      <c r="C115" s="455" t="str">
        <f t="shared" si="575"/>
        <v>8DCPFM01502AP</v>
      </c>
      <c r="D115" s="463" t="s">
        <v>343</v>
      </c>
      <c r="E115" s="463"/>
      <c r="F115" s="354" t="s">
        <v>340</v>
      </c>
      <c r="G115" s="354" t="s">
        <v>8</v>
      </c>
      <c r="H115" s="354" t="s">
        <v>22</v>
      </c>
      <c r="I115" s="468" t="s">
        <v>122</v>
      </c>
      <c r="J115" s="408">
        <v>0</v>
      </c>
      <c r="K115" s="408">
        <v>0</v>
      </c>
      <c r="L115" s="408">
        <v>0</v>
      </c>
      <c r="M115" s="408">
        <v>0</v>
      </c>
      <c r="N115" s="408">
        <v>0</v>
      </c>
      <c r="O115" s="408">
        <v>0</v>
      </c>
      <c r="P115" s="408">
        <v>0</v>
      </c>
      <c r="Q115" s="408">
        <v>0</v>
      </c>
      <c r="R115" s="408">
        <v>0</v>
      </c>
      <c r="S115" s="408">
        <v>0</v>
      </c>
      <c r="T115" s="408">
        <v>0</v>
      </c>
      <c r="U115" s="408">
        <v>0</v>
      </c>
      <c r="V115" s="357">
        <f t="shared" si="576"/>
        <v>0</v>
      </c>
      <c r="W115" s="397">
        <v>1</v>
      </c>
      <c r="X115" s="65"/>
      <c r="Y115" s="332" t="s">
        <v>437</v>
      </c>
      <c r="Z115" s="332"/>
      <c r="AA115" s="332">
        <v>2.1700000000000001E-2</v>
      </c>
      <c r="AB115" s="412">
        <v>1.6221784950000001E-3</v>
      </c>
      <c r="AC115" s="180">
        <f t="shared" si="589"/>
        <v>7.4754769354838713E-2</v>
      </c>
      <c r="AD115" s="181">
        <f t="shared" si="615"/>
        <v>2.1374500000000001E-2</v>
      </c>
      <c r="AE115" s="181">
        <f t="shared" si="615"/>
        <v>2.1374500000000001E-2</v>
      </c>
      <c r="AF115" s="181">
        <f t="shared" si="615"/>
        <v>2.1374500000000001E-2</v>
      </c>
      <c r="AG115" s="181">
        <f t="shared" si="616"/>
        <v>2.1048999999999998E-2</v>
      </c>
      <c r="AH115" s="181">
        <f t="shared" si="616"/>
        <v>2.1048999999999998E-2</v>
      </c>
      <c r="AI115" s="181">
        <f t="shared" si="616"/>
        <v>2.1048999999999998E-2</v>
      </c>
      <c r="AJ115" s="181">
        <f t="shared" si="617"/>
        <v>2.0723499999999999E-2</v>
      </c>
      <c r="AK115" s="181">
        <f t="shared" si="617"/>
        <v>2.0723499999999999E-2</v>
      </c>
      <c r="AL115" s="181">
        <f t="shared" si="617"/>
        <v>2.0723499999999999E-2</v>
      </c>
      <c r="AM115" s="181">
        <f t="shared" si="618"/>
        <v>2.00725E-2</v>
      </c>
      <c r="AN115" s="181">
        <f t="shared" si="618"/>
        <v>2.00725E-2</v>
      </c>
      <c r="AO115" s="181">
        <f t="shared" si="618"/>
        <v>2.00725E-2</v>
      </c>
      <c r="AQ115" s="480">
        <v>0.98499999999999999</v>
      </c>
      <c r="AR115" s="480">
        <v>0.97</v>
      </c>
      <c r="AS115" s="480">
        <v>0.95499999999999996</v>
      </c>
      <c r="AT115" s="480">
        <v>0.92500000000000004</v>
      </c>
      <c r="AV115" s="181">
        <f t="shared" si="590"/>
        <v>1.6221784950000001E-3</v>
      </c>
      <c r="AW115" s="181">
        <f t="shared" si="619"/>
        <v>1.6221784950000001E-3</v>
      </c>
      <c r="AX115" s="181">
        <f t="shared" si="619"/>
        <v>1.6221784950000001E-3</v>
      </c>
      <c r="AY115" s="181">
        <f t="shared" si="620"/>
        <v>1.6059567100500001E-3</v>
      </c>
      <c r="AZ115" s="181">
        <f t="shared" si="620"/>
        <v>1.6059567100500001E-3</v>
      </c>
      <c r="BA115" s="181">
        <f t="shared" si="620"/>
        <v>1.6059567100500001E-3</v>
      </c>
      <c r="BB115" s="181">
        <f t="shared" si="621"/>
        <v>1.5897349251000001E-3</v>
      </c>
      <c r="BC115" s="181">
        <f t="shared" si="621"/>
        <v>1.5897349251000001E-3</v>
      </c>
      <c r="BD115" s="181">
        <f t="shared" si="621"/>
        <v>1.5897349251000001E-3</v>
      </c>
      <c r="BE115" s="181">
        <f t="shared" si="622"/>
        <v>1.57351314015E-3</v>
      </c>
      <c r="BF115" s="181">
        <f t="shared" si="622"/>
        <v>1.57351314015E-3</v>
      </c>
      <c r="BG115" s="181">
        <f t="shared" si="622"/>
        <v>1.57351314015E-3</v>
      </c>
      <c r="BI115" s="400">
        <v>1</v>
      </c>
      <c r="BJ115" s="400">
        <v>0.99</v>
      </c>
      <c r="BK115" s="400">
        <v>0.98</v>
      </c>
      <c r="BL115" s="400">
        <v>0.97</v>
      </c>
      <c r="BO115" s="187"/>
      <c r="BP115" s="187"/>
      <c r="BQ115" s="187"/>
      <c r="BR115" s="187"/>
      <c r="BS115" s="187"/>
      <c r="BT115" s="187"/>
      <c r="BU115" s="187"/>
      <c r="BV115" s="187"/>
      <c r="BW115" s="187"/>
      <c r="BX115" s="187"/>
      <c r="BY115" s="187"/>
      <c r="BZ115" s="187"/>
      <c r="CA115" s="184"/>
      <c r="CB115" s="189">
        <f t="shared" si="577"/>
        <v>1</v>
      </c>
      <c r="CC115" s="189">
        <f t="shared" si="578"/>
        <v>1</v>
      </c>
      <c r="CD115" s="189">
        <f t="shared" si="579"/>
        <v>1</v>
      </c>
      <c r="CE115" s="189">
        <f t="shared" si="580"/>
        <v>1</v>
      </c>
      <c r="CF115" s="189">
        <f t="shared" si="581"/>
        <v>1</v>
      </c>
      <c r="CG115" s="189">
        <f t="shared" si="582"/>
        <v>1</v>
      </c>
      <c r="CH115" s="189">
        <f t="shared" si="583"/>
        <v>1</v>
      </c>
      <c r="CI115" s="189">
        <f t="shared" si="584"/>
        <v>1</v>
      </c>
      <c r="CJ115" s="189">
        <f t="shared" si="585"/>
        <v>1</v>
      </c>
      <c r="CK115" s="189">
        <f t="shared" si="586"/>
        <v>1</v>
      </c>
      <c r="CL115" s="189">
        <f t="shared" si="587"/>
        <v>1</v>
      </c>
      <c r="CM115" s="189">
        <f t="shared" si="588"/>
        <v>1</v>
      </c>
      <c r="DB115" s="190">
        <f t="shared" si="591"/>
        <v>0</v>
      </c>
      <c r="DC115" s="190">
        <f t="shared" si="592"/>
        <v>0</v>
      </c>
      <c r="DD115" s="190">
        <f t="shared" si="593"/>
        <v>0</v>
      </c>
      <c r="DE115" s="190">
        <f t="shared" si="594"/>
        <v>0</v>
      </c>
      <c r="DF115" s="190">
        <f t="shared" si="595"/>
        <v>0</v>
      </c>
      <c r="DG115" s="190">
        <f t="shared" si="596"/>
        <v>0</v>
      </c>
      <c r="DH115" s="190">
        <f t="shared" si="597"/>
        <v>0</v>
      </c>
      <c r="DI115" s="190">
        <f t="shared" si="598"/>
        <v>0</v>
      </c>
      <c r="DJ115" s="190">
        <f t="shared" si="599"/>
        <v>0</v>
      </c>
      <c r="DK115" s="190">
        <f t="shared" si="600"/>
        <v>0</v>
      </c>
      <c r="DL115" s="190">
        <f t="shared" si="601"/>
        <v>0</v>
      </c>
      <c r="DM115" s="190">
        <f t="shared" si="602"/>
        <v>0</v>
      </c>
      <c r="DN115" s="190">
        <f t="shared" si="570"/>
        <v>0</v>
      </c>
      <c r="DO115" s="184" t="s">
        <v>579</v>
      </c>
      <c r="DP115" s="190">
        <f t="shared" si="603"/>
        <v>0</v>
      </c>
      <c r="DQ115" s="190">
        <f t="shared" si="604"/>
        <v>0</v>
      </c>
      <c r="DR115" s="190">
        <f t="shared" si="605"/>
        <v>0</v>
      </c>
      <c r="DS115" s="190">
        <f t="shared" si="606"/>
        <v>0</v>
      </c>
      <c r="DT115" s="190">
        <f t="shared" si="607"/>
        <v>0</v>
      </c>
      <c r="DU115" s="190">
        <f t="shared" si="608"/>
        <v>0</v>
      </c>
      <c r="DV115" s="190">
        <f t="shared" si="609"/>
        <v>0</v>
      </c>
      <c r="DW115" s="190">
        <f t="shared" si="610"/>
        <v>0</v>
      </c>
      <c r="DX115" s="190">
        <f t="shared" si="611"/>
        <v>0</v>
      </c>
      <c r="DY115" s="190">
        <f t="shared" si="612"/>
        <v>0</v>
      </c>
      <c r="DZ115" s="190">
        <f t="shared" si="613"/>
        <v>0</v>
      </c>
      <c r="EA115" s="190">
        <f t="shared" si="614"/>
        <v>0</v>
      </c>
      <c r="EB115" s="190">
        <f t="shared" si="571"/>
        <v>0</v>
      </c>
      <c r="EC115" s="191">
        <f t="shared" si="572"/>
        <v>0</v>
      </c>
    </row>
    <row r="116" spans="1:133" hidden="1">
      <c r="A116" s="331">
        <v>111</v>
      </c>
      <c r="B116" s="462" t="s">
        <v>302</v>
      </c>
      <c r="C116" s="455" t="str">
        <f t="shared" si="575"/>
        <v>8DCPFM01503AP</v>
      </c>
      <c r="D116" s="463" t="s">
        <v>344</v>
      </c>
      <c r="E116" s="463"/>
      <c r="F116" s="354" t="s">
        <v>340</v>
      </c>
      <c r="G116" s="354" t="s">
        <v>8</v>
      </c>
      <c r="H116" s="354" t="s">
        <v>22</v>
      </c>
      <c r="I116" s="468" t="s">
        <v>122</v>
      </c>
      <c r="J116" s="408">
        <v>0</v>
      </c>
      <c r="K116" s="408">
        <v>0</v>
      </c>
      <c r="L116" s="408">
        <v>0</v>
      </c>
      <c r="M116" s="408">
        <v>0</v>
      </c>
      <c r="N116" s="408">
        <v>0</v>
      </c>
      <c r="O116" s="408">
        <v>0</v>
      </c>
      <c r="P116" s="408">
        <v>0</v>
      </c>
      <c r="Q116" s="408">
        <v>0</v>
      </c>
      <c r="R116" s="408">
        <v>0</v>
      </c>
      <c r="S116" s="408">
        <v>0</v>
      </c>
      <c r="T116" s="408">
        <v>0</v>
      </c>
      <c r="U116" s="408">
        <v>0</v>
      </c>
      <c r="V116" s="357">
        <f t="shared" si="576"/>
        <v>0</v>
      </c>
      <c r="W116" s="397">
        <v>1</v>
      </c>
      <c r="X116" s="65"/>
      <c r="Y116" s="332" t="s">
        <v>437</v>
      </c>
      <c r="Z116" s="332"/>
      <c r="AA116" s="332">
        <v>1.7000000000000001E-2</v>
      </c>
      <c r="AB116" s="412">
        <v>1.7177355720000001E-3</v>
      </c>
      <c r="AC116" s="180">
        <f t="shared" si="589"/>
        <v>0.10104326894117646</v>
      </c>
      <c r="AD116" s="181">
        <f t="shared" si="615"/>
        <v>1.6744999999999999E-2</v>
      </c>
      <c r="AE116" s="181">
        <f t="shared" si="615"/>
        <v>1.6744999999999999E-2</v>
      </c>
      <c r="AF116" s="181">
        <f t="shared" si="615"/>
        <v>1.6744999999999999E-2</v>
      </c>
      <c r="AG116" s="181">
        <f t="shared" si="616"/>
        <v>1.6490000000000001E-2</v>
      </c>
      <c r="AH116" s="181">
        <f t="shared" si="616"/>
        <v>1.6490000000000001E-2</v>
      </c>
      <c r="AI116" s="181">
        <f t="shared" si="616"/>
        <v>1.6490000000000001E-2</v>
      </c>
      <c r="AJ116" s="181">
        <f t="shared" si="617"/>
        <v>1.6234999999999999E-2</v>
      </c>
      <c r="AK116" s="181">
        <f t="shared" si="617"/>
        <v>1.6234999999999999E-2</v>
      </c>
      <c r="AL116" s="181">
        <f t="shared" si="617"/>
        <v>1.6234999999999999E-2</v>
      </c>
      <c r="AM116" s="181">
        <f t="shared" si="618"/>
        <v>1.5725000000000003E-2</v>
      </c>
      <c r="AN116" s="181">
        <f t="shared" si="618"/>
        <v>1.5725000000000003E-2</v>
      </c>
      <c r="AO116" s="181">
        <f t="shared" si="618"/>
        <v>1.5725000000000003E-2</v>
      </c>
      <c r="AQ116" s="480">
        <v>0.98499999999999999</v>
      </c>
      <c r="AR116" s="480">
        <v>0.97</v>
      </c>
      <c r="AS116" s="480">
        <v>0.95499999999999996</v>
      </c>
      <c r="AT116" s="480">
        <v>0.92500000000000004</v>
      </c>
      <c r="AV116" s="181">
        <f t="shared" si="590"/>
        <v>1.7177355720000001E-3</v>
      </c>
      <c r="AW116" s="181">
        <f t="shared" si="619"/>
        <v>1.7177355720000001E-3</v>
      </c>
      <c r="AX116" s="181">
        <f t="shared" si="619"/>
        <v>1.7177355720000001E-3</v>
      </c>
      <c r="AY116" s="181">
        <f t="shared" si="620"/>
        <v>1.70055821628E-3</v>
      </c>
      <c r="AZ116" s="181">
        <f t="shared" si="620"/>
        <v>1.70055821628E-3</v>
      </c>
      <c r="BA116" s="181">
        <f t="shared" si="620"/>
        <v>1.70055821628E-3</v>
      </c>
      <c r="BB116" s="181">
        <f t="shared" si="621"/>
        <v>1.6833808605599999E-3</v>
      </c>
      <c r="BC116" s="181">
        <f t="shared" si="621"/>
        <v>1.6833808605599999E-3</v>
      </c>
      <c r="BD116" s="181">
        <f t="shared" si="621"/>
        <v>1.6833808605599999E-3</v>
      </c>
      <c r="BE116" s="181">
        <f t="shared" si="622"/>
        <v>1.6662035048400001E-3</v>
      </c>
      <c r="BF116" s="181">
        <f t="shared" si="622"/>
        <v>1.6662035048400001E-3</v>
      </c>
      <c r="BG116" s="181">
        <f t="shared" si="622"/>
        <v>1.6662035048400001E-3</v>
      </c>
      <c r="BI116" s="400">
        <v>1</v>
      </c>
      <c r="BJ116" s="400">
        <v>0.99</v>
      </c>
      <c r="BK116" s="400">
        <v>0.98</v>
      </c>
      <c r="BL116" s="400">
        <v>0.97</v>
      </c>
      <c r="BO116" s="187"/>
      <c r="BP116" s="187"/>
      <c r="BQ116" s="187"/>
      <c r="BR116" s="187"/>
      <c r="BS116" s="187"/>
      <c r="BT116" s="187"/>
      <c r="BU116" s="187"/>
      <c r="BV116" s="187"/>
      <c r="BW116" s="187"/>
      <c r="BX116" s="187"/>
      <c r="BY116" s="187"/>
      <c r="BZ116" s="187"/>
      <c r="CA116" s="184"/>
      <c r="CB116" s="189">
        <f t="shared" si="577"/>
        <v>1</v>
      </c>
      <c r="CC116" s="189">
        <f t="shared" si="578"/>
        <v>1</v>
      </c>
      <c r="CD116" s="189">
        <f t="shared" si="579"/>
        <v>1</v>
      </c>
      <c r="CE116" s="189">
        <f t="shared" si="580"/>
        <v>1</v>
      </c>
      <c r="CF116" s="189">
        <f t="shared" si="581"/>
        <v>1</v>
      </c>
      <c r="CG116" s="189">
        <f t="shared" si="582"/>
        <v>1</v>
      </c>
      <c r="CH116" s="189">
        <f t="shared" si="583"/>
        <v>1</v>
      </c>
      <c r="CI116" s="189">
        <f t="shared" si="584"/>
        <v>1</v>
      </c>
      <c r="CJ116" s="189">
        <f t="shared" si="585"/>
        <v>1</v>
      </c>
      <c r="CK116" s="189">
        <f t="shared" si="586"/>
        <v>1</v>
      </c>
      <c r="CL116" s="189">
        <f t="shared" si="587"/>
        <v>1</v>
      </c>
      <c r="CM116" s="189">
        <f t="shared" si="588"/>
        <v>1</v>
      </c>
      <c r="DB116" s="190">
        <f t="shared" si="591"/>
        <v>0</v>
      </c>
      <c r="DC116" s="190">
        <f t="shared" si="592"/>
        <v>0</v>
      </c>
      <c r="DD116" s="190">
        <f t="shared" si="593"/>
        <v>0</v>
      </c>
      <c r="DE116" s="190">
        <f t="shared" si="594"/>
        <v>0</v>
      </c>
      <c r="DF116" s="190">
        <f t="shared" si="595"/>
        <v>0</v>
      </c>
      <c r="DG116" s="190">
        <f t="shared" si="596"/>
        <v>0</v>
      </c>
      <c r="DH116" s="190">
        <f t="shared" si="597"/>
        <v>0</v>
      </c>
      <c r="DI116" s="190">
        <f t="shared" si="598"/>
        <v>0</v>
      </c>
      <c r="DJ116" s="190">
        <f t="shared" si="599"/>
        <v>0</v>
      </c>
      <c r="DK116" s="190">
        <f t="shared" si="600"/>
        <v>0</v>
      </c>
      <c r="DL116" s="190">
        <f t="shared" si="601"/>
        <v>0</v>
      </c>
      <c r="DM116" s="190">
        <f t="shared" si="602"/>
        <v>0</v>
      </c>
      <c r="DN116" s="190">
        <f t="shared" si="570"/>
        <v>0</v>
      </c>
      <c r="DO116" s="184" t="s">
        <v>579</v>
      </c>
      <c r="DP116" s="190">
        <f t="shared" si="603"/>
        <v>0</v>
      </c>
      <c r="DQ116" s="190">
        <f t="shared" si="604"/>
        <v>0</v>
      </c>
      <c r="DR116" s="190">
        <f t="shared" si="605"/>
        <v>0</v>
      </c>
      <c r="DS116" s="190">
        <f t="shared" si="606"/>
        <v>0</v>
      </c>
      <c r="DT116" s="190">
        <f t="shared" si="607"/>
        <v>0</v>
      </c>
      <c r="DU116" s="190">
        <f t="shared" si="608"/>
        <v>0</v>
      </c>
      <c r="DV116" s="190">
        <f t="shared" si="609"/>
        <v>0</v>
      </c>
      <c r="DW116" s="190">
        <f t="shared" si="610"/>
        <v>0</v>
      </c>
      <c r="DX116" s="190">
        <f t="shared" si="611"/>
        <v>0</v>
      </c>
      <c r="DY116" s="190">
        <f t="shared" si="612"/>
        <v>0</v>
      </c>
      <c r="DZ116" s="190">
        <f t="shared" si="613"/>
        <v>0</v>
      </c>
      <c r="EA116" s="190">
        <f t="shared" si="614"/>
        <v>0</v>
      </c>
      <c r="EB116" s="190">
        <f t="shared" si="571"/>
        <v>0</v>
      </c>
      <c r="EC116" s="191">
        <f t="shared" si="572"/>
        <v>0</v>
      </c>
    </row>
    <row r="117" spans="1:133" hidden="1">
      <c r="A117" s="331">
        <v>112</v>
      </c>
      <c r="B117" s="462" t="s">
        <v>303</v>
      </c>
      <c r="C117" s="455" t="str">
        <f t="shared" si="575"/>
        <v>8DCPFM01504AP</v>
      </c>
      <c r="D117" s="463" t="s">
        <v>345</v>
      </c>
      <c r="E117" s="463"/>
      <c r="F117" s="354" t="s">
        <v>340</v>
      </c>
      <c r="G117" s="354" t="s">
        <v>8</v>
      </c>
      <c r="H117" s="354" t="s">
        <v>22</v>
      </c>
      <c r="I117" s="468" t="s">
        <v>122</v>
      </c>
      <c r="J117" s="408">
        <v>0</v>
      </c>
      <c r="K117" s="408">
        <v>0</v>
      </c>
      <c r="L117" s="408">
        <v>0</v>
      </c>
      <c r="M117" s="408">
        <v>0</v>
      </c>
      <c r="N117" s="408">
        <v>0</v>
      </c>
      <c r="O117" s="408">
        <v>0</v>
      </c>
      <c r="P117" s="408">
        <v>0</v>
      </c>
      <c r="Q117" s="408">
        <v>0</v>
      </c>
      <c r="R117" s="408">
        <v>0</v>
      </c>
      <c r="S117" s="408">
        <v>0</v>
      </c>
      <c r="T117" s="408">
        <v>0</v>
      </c>
      <c r="U117" s="408">
        <v>0</v>
      </c>
      <c r="V117" s="357">
        <f t="shared" si="576"/>
        <v>0</v>
      </c>
      <c r="W117" s="397">
        <v>1</v>
      </c>
      <c r="X117" s="65"/>
      <c r="Y117" s="332" t="s">
        <v>437</v>
      </c>
      <c r="Z117" s="332"/>
      <c r="AA117" s="332">
        <v>2.1899999999999999E-2</v>
      </c>
      <c r="AB117" s="412">
        <v>3.1145370795000005E-3</v>
      </c>
      <c r="AC117" s="180">
        <f t="shared" si="589"/>
        <v>0.14221630500000002</v>
      </c>
      <c r="AD117" s="181">
        <f t="shared" si="615"/>
        <v>2.15715E-2</v>
      </c>
      <c r="AE117" s="181">
        <f t="shared" si="615"/>
        <v>2.15715E-2</v>
      </c>
      <c r="AF117" s="181">
        <f t="shared" si="615"/>
        <v>2.15715E-2</v>
      </c>
      <c r="AG117" s="181">
        <f t="shared" si="616"/>
        <v>2.1242999999999998E-2</v>
      </c>
      <c r="AH117" s="181">
        <f t="shared" si="616"/>
        <v>2.1242999999999998E-2</v>
      </c>
      <c r="AI117" s="181">
        <f t="shared" si="616"/>
        <v>2.1242999999999998E-2</v>
      </c>
      <c r="AJ117" s="181">
        <f t="shared" si="617"/>
        <v>2.0914499999999999E-2</v>
      </c>
      <c r="AK117" s="181">
        <f t="shared" si="617"/>
        <v>2.0914499999999999E-2</v>
      </c>
      <c r="AL117" s="181">
        <f t="shared" si="617"/>
        <v>2.0914499999999999E-2</v>
      </c>
      <c r="AM117" s="181">
        <f t="shared" si="618"/>
        <v>2.0257500000000001E-2</v>
      </c>
      <c r="AN117" s="181">
        <f t="shared" si="618"/>
        <v>2.0257500000000001E-2</v>
      </c>
      <c r="AO117" s="181">
        <f t="shared" si="618"/>
        <v>2.0257500000000001E-2</v>
      </c>
      <c r="AQ117" s="480">
        <v>0.98499999999999999</v>
      </c>
      <c r="AR117" s="480">
        <v>0.97</v>
      </c>
      <c r="AS117" s="480">
        <v>0.95499999999999996</v>
      </c>
      <c r="AT117" s="480">
        <v>0.92500000000000004</v>
      </c>
      <c r="AV117" s="181">
        <f t="shared" si="590"/>
        <v>3.1145370795000005E-3</v>
      </c>
      <c r="AW117" s="181">
        <f t="shared" si="619"/>
        <v>3.1145370795000005E-3</v>
      </c>
      <c r="AX117" s="181">
        <f t="shared" si="619"/>
        <v>3.1145370795000005E-3</v>
      </c>
      <c r="AY117" s="181">
        <f t="shared" si="620"/>
        <v>3.0833917087050005E-3</v>
      </c>
      <c r="AZ117" s="181">
        <f t="shared" si="620"/>
        <v>3.0833917087050005E-3</v>
      </c>
      <c r="BA117" s="181">
        <f t="shared" si="620"/>
        <v>3.0833917087050005E-3</v>
      </c>
      <c r="BB117" s="181">
        <f t="shared" si="621"/>
        <v>3.0522463379100005E-3</v>
      </c>
      <c r="BC117" s="181">
        <f t="shared" si="621"/>
        <v>3.0522463379100005E-3</v>
      </c>
      <c r="BD117" s="181">
        <f t="shared" si="621"/>
        <v>3.0522463379100005E-3</v>
      </c>
      <c r="BE117" s="181">
        <f t="shared" si="622"/>
        <v>3.0211009671150002E-3</v>
      </c>
      <c r="BF117" s="181">
        <f t="shared" si="622"/>
        <v>3.0211009671150002E-3</v>
      </c>
      <c r="BG117" s="181">
        <f t="shared" si="622"/>
        <v>3.0211009671150002E-3</v>
      </c>
      <c r="BI117" s="400">
        <v>1</v>
      </c>
      <c r="BJ117" s="400">
        <v>0.99</v>
      </c>
      <c r="BK117" s="400">
        <v>0.98</v>
      </c>
      <c r="BL117" s="400">
        <v>0.97</v>
      </c>
      <c r="BO117" s="187"/>
      <c r="BP117" s="187"/>
      <c r="BQ117" s="187"/>
      <c r="BR117" s="187"/>
      <c r="BS117" s="187"/>
      <c r="BT117" s="187"/>
      <c r="BU117" s="187"/>
      <c r="BV117" s="187"/>
      <c r="BW117" s="187"/>
      <c r="BX117" s="187"/>
      <c r="BY117" s="187"/>
      <c r="BZ117" s="187"/>
      <c r="CA117" s="184"/>
      <c r="CB117" s="189">
        <f t="shared" si="577"/>
        <v>1</v>
      </c>
      <c r="CC117" s="189">
        <f t="shared" si="578"/>
        <v>1</v>
      </c>
      <c r="CD117" s="189">
        <f t="shared" si="579"/>
        <v>1</v>
      </c>
      <c r="CE117" s="189">
        <f t="shared" si="580"/>
        <v>1</v>
      </c>
      <c r="CF117" s="189">
        <f t="shared" si="581"/>
        <v>1</v>
      </c>
      <c r="CG117" s="189">
        <f t="shared" si="582"/>
        <v>1</v>
      </c>
      <c r="CH117" s="189">
        <f t="shared" si="583"/>
        <v>1</v>
      </c>
      <c r="CI117" s="189">
        <f t="shared" si="584"/>
        <v>1</v>
      </c>
      <c r="CJ117" s="189">
        <f t="shared" si="585"/>
        <v>1</v>
      </c>
      <c r="CK117" s="189">
        <f t="shared" si="586"/>
        <v>1</v>
      </c>
      <c r="CL117" s="189">
        <f t="shared" si="587"/>
        <v>1</v>
      </c>
      <c r="CM117" s="189">
        <f t="shared" si="588"/>
        <v>1</v>
      </c>
      <c r="DB117" s="190">
        <f t="shared" si="591"/>
        <v>0</v>
      </c>
      <c r="DC117" s="190">
        <f t="shared" si="592"/>
        <v>0</v>
      </c>
      <c r="DD117" s="190">
        <f t="shared" si="593"/>
        <v>0</v>
      </c>
      <c r="DE117" s="190">
        <f t="shared" si="594"/>
        <v>0</v>
      </c>
      <c r="DF117" s="190">
        <f t="shared" si="595"/>
        <v>0</v>
      </c>
      <c r="DG117" s="190">
        <f t="shared" si="596"/>
        <v>0</v>
      </c>
      <c r="DH117" s="190">
        <f t="shared" si="597"/>
        <v>0</v>
      </c>
      <c r="DI117" s="190">
        <f t="shared" si="598"/>
        <v>0</v>
      </c>
      <c r="DJ117" s="190">
        <f t="shared" si="599"/>
        <v>0</v>
      </c>
      <c r="DK117" s="190">
        <f t="shared" si="600"/>
        <v>0</v>
      </c>
      <c r="DL117" s="190">
        <f t="shared" si="601"/>
        <v>0</v>
      </c>
      <c r="DM117" s="190">
        <f t="shared" si="602"/>
        <v>0</v>
      </c>
      <c r="DN117" s="190">
        <f t="shared" si="570"/>
        <v>0</v>
      </c>
      <c r="DO117" s="184" t="s">
        <v>579</v>
      </c>
      <c r="DP117" s="190">
        <f t="shared" si="603"/>
        <v>0</v>
      </c>
      <c r="DQ117" s="190">
        <f t="shared" si="604"/>
        <v>0</v>
      </c>
      <c r="DR117" s="190">
        <f t="shared" si="605"/>
        <v>0</v>
      </c>
      <c r="DS117" s="190">
        <f t="shared" si="606"/>
        <v>0</v>
      </c>
      <c r="DT117" s="190">
        <f t="shared" si="607"/>
        <v>0</v>
      </c>
      <c r="DU117" s="190">
        <f t="shared" si="608"/>
        <v>0</v>
      </c>
      <c r="DV117" s="190">
        <f t="shared" si="609"/>
        <v>0</v>
      </c>
      <c r="DW117" s="190">
        <f t="shared" si="610"/>
        <v>0</v>
      </c>
      <c r="DX117" s="190">
        <f t="shared" si="611"/>
        <v>0</v>
      </c>
      <c r="DY117" s="190">
        <f t="shared" si="612"/>
        <v>0</v>
      </c>
      <c r="DZ117" s="190">
        <f t="shared" si="613"/>
        <v>0</v>
      </c>
      <c r="EA117" s="190">
        <f t="shared" si="614"/>
        <v>0</v>
      </c>
      <c r="EB117" s="190">
        <f t="shared" si="571"/>
        <v>0</v>
      </c>
      <c r="EC117" s="191">
        <f t="shared" si="572"/>
        <v>0</v>
      </c>
    </row>
    <row r="118" spans="1:133" hidden="1">
      <c r="A118" s="331">
        <v>113</v>
      </c>
      <c r="B118" s="462" t="s">
        <v>304</v>
      </c>
      <c r="C118" s="455" t="str">
        <f t="shared" si="575"/>
        <v>8DCPFM01505AP</v>
      </c>
      <c r="D118" s="463" t="s">
        <v>346</v>
      </c>
      <c r="E118" s="463"/>
      <c r="F118" s="354" t="s">
        <v>340</v>
      </c>
      <c r="G118" s="354" t="s">
        <v>8</v>
      </c>
      <c r="H118" s="354" t="s">
        <v>22</v>
      </c>
      <c r="I118" s="468" t="s">
        <v>122</v>
      </c>
      <c r="J118" s="408">
        <v>0</v>
      </c>
      <c r="K118" s="408">
        <v>0</v>
      </c>
      <c r="L118" s="408">
        <v>0</v>
      </c>
      <c r="M118" s="408">
        <v>0</v>
      </c>
      <c r="N118" s="408">
        <v>0</v>
      </c>
      <c r="O118" s="408">
        <v>0</v>
      </c>
      <c r="P118" s="408">
        <v>0</v>
      </c>
      <c r="Q118" s="408">
        <v>0</v>
      </c>
      <c r="R118" s="408">
        <v>0</v>
      </c>
      <c r="S118" s="408">
        <v>0</v>
      </c>
      <c r="T118" s="408">
        <v>0</v>
      </c>
      <c r="U118" s="408">
        <v>0</v>
      </c>
      <c r="V118" s="357">
        <f t="shared" si="576"/>
        <v>0</v>
      </c>
      <c r="W118" s="397">
        <v>1</v>
      </c>
      <c r="X118" s="65"/>
      <c r="Y118" s="332" t="s">
        <v>437</v>
      </c>
      <c r="Z118" s="332"/>
      <c r="AA118" s="332">
        <v>1.72E-2</v>
      </c>
      <c r="AB118" s="412">
        <v>1.5975983519999999E-3</v>
      </c>
      <c r="AC118" s="180">
        <f t="shared" si="589"/>
        <v>9.2883625116279067E-2</v>
      </c>
      <c r="AD118" s="181">
        <f t="shared" si="615"/>
        <v>1.6941999999999999E-2</v>
      </c>
      <c r="AE118" s="181">
        <f t="shared" si="615"/>
        <v>1.6941999999999999E-2</v>
      </c>
      <c r="AF118" s="181">
        <f t="shared" si="615"/>
        <v>1.6941999999999999E-2</v>
      </c>
      <c r="AG118" s="181">
        <f t="shared" si="616"/>
        <v>1.6684000000000001E-2</v>
      </c>
      <c r="AH118" s="181">
        <f t="shared" si="616"/>
        <v>1.6684000000000001E-2</v>
      </c>
      <c r="AI118" s="181">
        <f t="shared" si="616"/>
        <v>1.6684000000000001E-2</v>
      </c>
      <c r="AJ118" s="181">
        <f t="shared" si="617"/>
        <v>1.6426E-2</v>
      </c>
      <c r="AK118" s="181">
        <f t="shared" si="617"/>
        <v>1.6426E-2</v>
      </c>
      <c r="AL118" s="181">
        <f t="shared" si="617"/>
        <v>1.6426E-2</v>
      </c>
      <c r="AM118" s="181">
        <f t="shared" si="618"/>
        <v>1.5910000000000001E-2</v>
      </c>
      <c r="AN118" s="181">
        <f t="shared" si="618"/>
        <v>1.5910000000000001E-2</v>
      </c>
      <c r="AO118" s="181">
        <f t="shared" si="618"/>
        <v>1.5910000000000001E-2</v>
      </c>
      <c r="AQ118" s="480">
        <v>0.98499999999999999</v>
      </c>
      <c r="AR118" s="480">
        <v>0.97</v>
      </c>
      <c r="AS118" s="480">
        <v>0.95499999999999996</v>
      </c>
      <c r="AT118" s="480">
        <v>0.92500000000000004</v>
      </c>
      <c r="AV118" s="181">
        <f t="shared" si="590"/>
        <v>1.5975983519999999E-3</v>
      </c>
      <c r="AW118" s="181">
        <f t="shared" si="619"/>
        <v>1.5975983519999999E-3</v>
      </c>
      <c r="AX118" s="181">
        <f t="shared" si="619"/>
        <v>1.5975983519999999E-3</v>
      </c>
      <c r="AY118" s="181">
        <f t="shared" si="620"/>
        <v>1.58162236848E-3</v>
      </c>
      <c r="AZ118" s="181">
        <f t="shared" si="620"/>
        <v>1.58162236848E-3</v>
      </c>
      <c r="BA118" s="181">
        <f t="shared" si="620"/>
        <v>1.58162236848E-3</v>
      </c>
      <c r="BB118" s="181">
        <f t="shared" si="621"/>
        <v>1.5656463849599998E-3</v>
      </c>
      <c r="BC118" s="181">
        <f t="shared" si="621"/>
        <v>1.5656463849599998E-3</v>
      </c>
      <c r="BD118" s="181">
        <f t="shared" si="621"/>
        <v>1.5656463849599998E-3</v>
      </c>
      <c r="BE118" s="181">
        <f t="shared" si="622"/>
        <v>1.5496704014399999E-3</v>
      </c>
      <c r="BF118" s="181">
        <f t="shared" si="622"/>
        <v>1.5496704014399999E-3</v>
      </c>
      <c r="BG118" s="181">
        <f t="shared" si="622"/>
        <v>1.5496704014399999E-3</v>
      </c>
      <c r="BI118" s="400">
        <v>1</v>
      </c>
      <c r="BJ118" s="400">
        <v>0.99</v>
      </c>
      <c r="BK118" s="400">
        <v>0.98</v>
      </c>
      <c r="BL118" s="400">
        <v>0.97</v>
      </c>
      <c r="BO118" s="187"/>
      <c r="BP118" s="187"/>
      <c r="BQ118" s="187"/>
      <c r="BR118" s="187"/>
      <c r="BS118" s="187"/>
      <c r="BT118" s="187"/>
      <c r="BU118" s="187"/>
      <c r="BV118" s="187"/>
      <c r="BW118" s="187"/>
      <c r="BX118" s="187"/>
      <c r="BY118" s="187"/>
      <c r="BZ118" s="187"/>
      <c r="CA118" s="184"/>
      <c r="CB118" s="189">
        <f t="shared" si="577"/>
        <v>1</v>
      </c>
      <c r="CC118" s="189">
        <f t="shared" si="578"/>
        <v>1</v>
      </c>
      <c r="CD118" s="189">
        <f t="shared" si="579"/>
        <v>1</v>
      </c>
      <c r="CE118" s="189">
        <f t="shared" si="580"/>
        <v>1</v>
      </c>
      <c r="CF118" s="189">
        <f t="shared" si="581"/>
        <v>1</v>
      </c>
      <c r="CG118" s="189">
        <f t="shared" si="582"/>
        <v>1</v>
      </c>
      <c r="CH118" s="189">
        <f t="shared" si="583"/>
        <v>1</v>
      </c>
      <c r="CI118" s="189">
        <f t="shared" si="584"/>
        <v>1</v>
      </c>
      <c r="CJ118" s="189">
        <f t="shared" si="585"/>
        <v>1</v>
      </c>
      <c r="CK118" s="189">
        <f t="shared" si="586"/>
        <v>1</v>
      </c>
      <c r="CL118" s="189">
        <f t="shared" si="587"/>
        <v>1</v>
      </c>
      <c r="CM118" s="189">
        <f t="shared" si="588"/>
        <v>1</v>
      </c>
      <c r="DB118" s="190">
        <f t="shared" si="591"/>
        <v>0</v>
      </c>
      <c r="DC118" s="190">
        <f t="shared" si="592"/>
        <v>0</v>
      </c>
      <c r="DD118" s="190">
        <f t="shared" si="593"/>
        <v>0</v>
      </c>
      <c r="DE118" s="190">
        <f t="shared" si="594"/>
        <v>0</v>
      </c>
      <c r="DF118" s="190">
        <f t="shared" si="595"/>
        <v>0</v>
      </c>
      <c r="DG118" s="190">
        <f t="shared" si="596"/>
        <v>0</v>
      </c>
      <c r="DH118" s="190">
        <f t="shared" si="597"/>
        <v>0</v>
      </c>
      <c r="DI118" s="190">
        <f t="shared" si="598"/>
        <v>0</v>
      </c>
      <c r="DJ118" s="190">
        <f t="shared" si="599"/>
        <v>0</v>
      </c>
      <c r="DK118" s="190">
        <f t="shared" si="600"/>
        <v>0</v>
      </c>
      <c r="DL118" s="190">
        <f t="shared" si="601"/>
        <v>0</v>
      </c>
      <c r="DM118" s="190">
        <f t="shared" si="602"/>
        <v>0</v>
      </c>
      <c r="DN118" s="190">
        <f t="shared" si="570"/>
        <v>0</v>
      </c>
      <c r="DO118" s="184" t="s">
        <v>579</v>
      </c>
      <c r="DP118" s="190">
        <f t="shared" si="603"/>
        <v>0</v>
      </c>
      <c r="DQ118" s="190">
        <f t="shared" si="604"/>
        <v>0</v>
      </c>
      <c r="DR118" s="190">
        <f t="shared" si="605"/>
        <v>0</v>
      </c>
      <c r="DS118" s="190">
        <f t="shared" si="606"/>
        <v>0</v>
      </c>
      <c r="DT118" s="190">
        <f t="shared" si="607"/>
        <v>0</v>
      </c>
      <c r="DU118" s="190">
        <f t="shared" si="608"/>
        <v>0</v>
      </c>
      <c r="DV118" s="190">
        <f t="shared" si="609"/>
        <v>0</v>
      </c>
      <c r="DW118" s="190">
        <f t="shared" si="610"/>
        <v>0</v>
      </c>
      <c r="DX118" s="190">
        <f t="shared" si="611"/>
        <v>0</v>
      </c>
      <c r="DY118" s="190">
        <f t="shared" si="612"/>
        <v>0</v>
      </c>
      <c r="DZ118" s="190">
        <f t="shared" si="613"/>
        <v>0</v>
      </c>
      <c r="EA118" s="190">
        <f t="shared" si="614"/>
        <v>0</v>
      </c>
      <c r="EB118" s="190">
        <f t="shared" si="571"/>
        <v>0</v>
      </c>
      <c r="EC118" s="191">
        <f t="shared" si="572"/>
        <v>0</v>
      </c>
    </row>
    <row r="119" spans="1:133" hidden="1">
      <c r="A119" s="331">
        <v>114</v>
      </c>
      <c r="B119" s="462" t="s">
        <v>305</v>
      </c>
      <c r="C119" s="455" t="str">
        <f t="shared" si="575"/>
        <v>8DCPFM01389AP</v>
      </c>
      <c r="D119" s="463" t="s">
        <v>347</v>
      </c>
      <c r="E119" s="463"/>
      <c r="F119" s="354" t="s">
        <v>340</v>
      </c>
      <c r="G119" s="354" t="s">
        <v>8</v>
      </c>
      <c r="H119" s="354" t="s">
        <v>22</v>
      </c>
      <c r="I119" s="468" t="s">
        <v>122</v>
      </c>
      <c r="J119" s="408">
        <v>0</v>
      </c>
      <c r="K119" s="408">
        <v>0</v>
      </c>
      <c r="L119" s="408">
        <v>0</v>
      </c>
      <c r="M119" s="408">
        <v>0</v>
      </c>
      <c r="N119" s="408">
        <v>0</v>
      </c>
      <c r="O119" s="408">
        <v>0</v>
      </c>
      <c r="P119" s="408">
        <v>0</v>
      </c>
      <c r="Q119" s="408">
        <v>0</v>
      </c>
      <c r="R119" s="408">
        <v>0</v>
      </c>
      <c r="S119" s="408">
        <v>0</v>
      </c>
      <c r="T119" s="408">
        <v>0</v>
      </c>
      <c r="U119" s="408">
        <v>0</v>
      </c>
      <c r="V119" s="357">
        <f t="shared" si="576"/>
        <v>0</v>
      </c>
      <c r="W119" s="397">
        <v>1</v>
      </c>
      <c r="X119" s="65"/>
      <c r="Y119" s="332" t="s">
        <v>437</v>
      </c>
      <c r="Z119" s="332"/>
      <c r="AA119" s="332">
        <v>7.1999999999999995E-2</v>
      </c>
      <c r="AB119" s="412">
        <v>2.7496400000000001E-2</v>
      </c>
      <c r="AC119" s="180">
        <f t="shared" si="589"/>
        <v>0.38189444444444448</v>
      </c>
      <c r="AD119" s="181">
        <f t="shared" si="615"/>
        <v>7.0919999999999997E-2</v>
      </c>
      <c r="AE119" s="181">
        <f t="shared" si="615"/>
        <v>7.0919999999999997E-2</v>
      </c>
      <c r="AF119" s="181">
        <f t="shared" si="615"/>
        <v>7.0919999999999997E-2</v>
      </c>
      <c r="AG119" s="181">
        <f t="shared" si="616"/>
        <v>6.9839999999999999E-2</v>
      </c>
      <c r="AH119" s="181">
        <f t="shared" si="616"/>
        <v>6.9839999999999999E-2</v>
      </c>
      <c r="AI119" s="181">
        <f t="shared" si="616"/>
        <v>6.9839999999999999E-2</v>
      </c>
      <c r="AJ119" s="181">
        <f t="shared" si="617"/>
        <v>6.8759999999999988E-2</v>
      </c>
      <c r="AK119" s="181">
        <f t="shared" si="617"/>
        <v>6.8759999999999988E-2</v>
      </c>
      <c r="AL119" s="181">
        <f t="shared" si="617"/>
        <v>6.8759999999999988E-2</v>
      </c>
      <c r="AM119" s="181">
        <f t="shared" si="618"/>
        <v>6.6599999999999993E-2</v>
      </c>
      <c r="AN119" s="181">
        <f t="shared" si="618"/>
        <v>6.6599999999999993E-2</v>
      </c>
      <c r="AO119" s="181">
        <f t="shared" si="618"/>
        <v>6.6599999999999993E-2</v>
      </c>
      <c r="AQ119" s="480">
        <v>0.98499999999999999</v>
      </c>
      <c r="AR119" s="480">
        <v>0.97</v>
      </c>
      <c r="AS119" s="480">
        <v>0.95499999999999996</v>
      </c>
      <c r="AT119" s="480">
        <v>0.92500000000000004</v>
      </c>
      <c r="AV119" s="181">
        <f t="shared" si="590"/>
        <v>2.7496400000000001E-2</v>
      </c>
      <c r="AW119" s="181">
        <f t="shared" si="619"/>
        <v>2.7496400000000001E-2</v>
      </c>
      <c r="AX119" s="181">
        <f t="shared" si="619"/>
        <v>2.7496400000000001E-2</v>
      </c>
      <c r="AY119" s="181">
        <f t="shared" si="620"/>
        <v>2.7221436000000002E-2</v>
      </c>
      <c r="AZ119" s="181">
        <f t="shared" si="620"/>
        <v>2.7221436000000002E-2</v>
      </c>
      <c r="BA119" s="181">
        <f t="shared" si="620"/>
        <v>2.7221436000000002E-2</v>
      </c>
      <c r="BB119" s="181">
        <f t="shared" si="621"/>
        <v>2.6946471999999999E-2</v>
      </c>
      <c r="BC119" s="181">
        <f t="shared" si="621"/>
        <v>2.6946471999999999E-2</v>
      </c>
      <c r="BD119" s="181">
        <f t="shared" si="621"/>
        <v>2.6946471999999999E-2</v>
      </c>
      <c r="BE119" s="181">
        <f t="shared" si="622"/>
        <v>2.6671508E-2</v>
      </c>
      <c r="BF119" s="181">
        <f t="shared" si="622"/>
        <v>2.6671508E-2</v>
      </c>
      <c r="BG119" s="181">
        <f t="shared" si="622"/>
        <v>2.6671508E-2</v>
      </c>
      <c r="BI119" s="400">
        <v>1</v>
      </c>
      <c r="BJ119" s="400">
        <v>0.99</v>
      </c>
      <c r="BK119" s="400">
        <v>0.98</v>
      </c>
      <c r="BL119" s="400">
        <v>0.97</v>
      </c>
      <c r="BO119" s="187"/>
      <c r="BP119" s="187"/>
      <c r="BQ119" s="187"/>
      <c r="BR119" s="187"/>
      <c r="BS119" s="187"/>
      <c r="BT119" s="187"/>
      <c r="BU119" s="187"/>
      <c r="BV119" s="187"/>
      <c r="BW119" s="187"/>
      <c r="BX119" s="187"/>
      <c r="BY119" s="187"/>
      <c r="BZ119" s="187"/>
      <c r="CA119" s="184"/>
      <c r="CB119" s="189">
        <f t="shared" si="577"/>
        <v>1</v>
      </c>
      <c r="CC119" s="189">
        <f t="shared" si="578"/>
        <v>1</v>
      </c>
      <c r="CD119" s="189">
        <f t="shared" si="579"/>
        <v>1</v>
      </c>
      <c r="CE119" s="189">
        <f t="shared" si="580"/>
        <v>1</v>
      </c>
      <c r="CF119" s="189">
        <f t="shared" si="581"/>
        <v>1</v>
      </c>
      <c r="CG119" s="189">
        <f t="shared" si="582"/>
        <v>1</v>
      </c>
      <c r="CH119" s="189">
        <f t="shared" si="583"/>
        <v>1</v>
      </c>
      <c r="CI119" s="189">
        <f t="shared" si="584"/>
        <v>1</v>
      </c>
      <c r="CJ119" s="189">
        <f t="shared" si="585"/>
        <v>1</v>
      </c>
      <c r="CK119" s="189">
        <f t="shared" si="586"/>
        <v>1</v>
      </c>
      <c r="CL119" s="189">
        <f t="shared" si="587"/>
        <v>1</v>
      </c>
      <c r="CM119" s="189">
        <f t="shared" si="588"/>
        <v>1</v>
      </c>
      <c r="DB119" s="190">
        <f t="shared" si="591"/>
        <v>0</v>
      </c>
      <c r="DC119" s="190">
        <f t="shared" si="592"/>
        <v>0</v>
      </c>
      <c r="DD119" s="190">
        <f t="shared" si="593"/>
        <v>0</v>
      </c>
      <c r="DE119" s="190">
        <f t="shared" si="594"/>
        <v>0</v>
      </c>
      <c r="DF119" s="190">
        <f t="shared" si="595"/>
        <v>0</v>
      </c>
      <c r="DG119" s="190">
        <f t="shared" si="596"/>
        <v>0</v>
      </c>
      <c r="DH119" s="190">
        <f t="shared" si="597"/>
        <v>0</v>
      </c>
      <c r="DI119" s="190">
        <f t="shared" si="598"/>
        <v>0</v>
      </c>
      <c r="DJ119" s="190">
        <f t="shared" si="599"/>
        <v>0</v>
      </c>
      <c r="DK119" s="190">
        <f t="shared" si="600"/>
        <v>0</v>
      </c>
      <c r="DL119" s="190">
        <f t="shared" si="601"/>
        <v>0</v>
      </c>
      <c r="DM119" s="190">
        <f t="shared" si="602"/>
        <v>0</v>
      </c>
      <c r="DN119" s="190">
        <f t="shared" si="570"/>
        <v>0</v>
      </c>
      <c r="DO119" s="184" t="s">
        <v>579</v>
      </c>
      <c r="DP119" s="190">
        <f t="shared" si="603"/>
        <v>0</v>
      </c>
      <c r="DQ119" s="190">
        <f t="shared" si="604"/>
        <v>0</v>
      </c>
      <c r="DR119" s="190">
        <f t="shared" si="605"/>
        <v>0</v>
      </c>
      <c r="DS119" s="190">
        <f t="shared" si="606"/>
        <v>0</v>
      </c>
      <c r="DT119" s="190">
        <f t="shared" si="607"/>
        <v>0</v>
      </c>
      <c r="DU119" s="190">
        <f t="shared" si="608"/>
        <v>0</v>
      </c>
      <c r="DV119" s="190">
        <f t="shared" si="609"/>
        <v>0</v>
      </c>
      <c r="DW119" s="190">
        <f t="shared" si="610"/>
        <v>0</v>
      </c>
      <c r="DX119" s="190">
        <f t="shared" si="611"/>
        <v>0</v>
      </c>
      <c r="DY119" s="190">
        <f t="shared" si="612"/>
        <v>0</v>
      </c>
      <c r="DZ119" s="190">
        <f t="shared" si="613"/>
        <v>0</v>
      </c>
      <c r="EA119" s="190">
        <f t="shared" si="614"/>
        <v>0</v>
      </c>
      <c r="EB119" s="190">
        <f t="shared" si="571"/>
        <v>0</v>
      </c>
      <c r="EC119" s="191">
        <f t="shared" si="572"/>
        <v>0</v>
      </c>
    </row>
    <row r="120" spans="1:133" hidden="1">
      <c r="A120" s="331">
        <v>115</v>
      </c>
      <c r="B120" s="462" t="s">
        <v>306</v>
      </c>
      <c r="C120" s="455" t="str">
        <f t="shared" si="575"/>
        <v>8DCPFM01390AP</v>
      </c>
      <c r="D120" s="463" t="s">
        <v>348</v>
      </c>
      <c r="E120" s="463"/>
      <c r="F120" s="354" t="s">
        <v>340</v>
      </c>
      <c r="G120" s="354" t="s">
        <v>8</v>
      </c>
      <c r="H120" s="354" t="s">
        <v>22</v>
      </c>
      <c r="I120" s="468" t="s">
        <v>122</v>
      </c>
      <c r="J120" s="408">
        <v>0</v>
      </c>
      <c r="K120" s="408">
        <v>0</v>
      </c>
      <c r="L120" s="408">
        <v>0</v>
      </c>
      <c r="M120" s="408">
        <v>0</v>
      </c>
      <c r="N120" s="408">
        <v>0</v>
      </c>
      <c r="O120" s="408">
        <v>0</v>
      </c>
      <c r="P120" s="408">
        <v>0</v>
      </c>
      <c r="Q120" s="408">
        <v>0</v>
      </c>
      <c r="R120" s="408">
        <v>0</v>
      </c>
      <c r="S120" s="408">
        <v>0</v>
      </c>
      <c r="T120" s="408">
        <v>0</v>
      </c>
      <c r="U120" s="408">
        <v>0</v>
      </c>
      <c r="V120" s="357">
        <f t="shared" si="576"/>
        <v>0</v>
      </c>
      <c r="W120" s="397">
        <v>1</v>
      </c>
      <c r="X120" s="65"/>
      <c r="Y120" s="332" t="s">
        <v>437</v>
      </c>
      <c r="Z120" s="332"/>
      <c r="AA120" s="332">
        <v>7.1999999999999995E-2</v>
      </c>
      <c r="AB120" s="412">
        <v>2.7496400000000001E-2</v>
      </c>
      <c r="AC120" s="180">
        <f t="shared" si="589"/>
        <v>0.38189444444444448</v>
      </c>
      <c r="AD120" s="181">
        <f t="shared" si="615"/>
        <v>7.0919999999999997E-2</v>
      </c>
      <c r="AE120" s="181">
        <f t="shared" si="615"/>
        <v>7.0919999999999997E-2</v>
      </c>
      <c r="AF120" s="181">
        <f t="shared" si="615"/>
        <v>7.0919999999999997E-2</v>
      </c>
      <c r="AG120" s="181">
        <f t="shared" si="616"/>
        <v>6.9839999999999999E-2</v>
      </c>
      <c r="AH120" s="181">
        <f t="shared" si="616"/>
        <v>6.9839999999999999E-2</v>
      </c>
      <c r="AI120" s="181">
        <f t="shared" si="616"/>
        <v>6.9839999999999999E-2</v>
      </c>
      <c r="AJ120" s="181">
        <f t="shared" si="617"/>
        <v>6.8759999999999988E-2</v>
      </c>
      <c r="AK120" s="181">
        <f t="shared" si="617"/>
        <v>6.8759999999999988E-2</v>
      </c>
      <c r="AL120" s="181">
        <f t="shared" si="617"/>
        <v>6.8759999999999988E-2</v>
      </c>
      <c r="AM120" s="181">
        <f t="shared" si="618"/>
        <v>6.6599999999999993E-2</v>
      </c>
      <c r="AN120" s="181">
        <f t="shared" si="618"/>
        <v>6.6599999999999993E-2</v>
      </c>
      <c r="AO120" s="181">
        <f t="shared" si="618"/>
        <v>6.6599999999999993E-2</v>
      </c>
      <c r="AQ120" s="480">
        <v>0.98499999999999999</v>
      </c>
      <c r="AR120" s="480">
        <v>0.97</v>
      </c>
      <c r="AS120" s="480">
        <v>0.95499999999999996</v>
      </c>
      <c r="AT120" s="480">
        <v>0.92500000000000004</v>
      </c>
      <c r="AV120" s="181">
        <f t="shared" si="590"/>
        <v>2.7496400000000001E-2</v>
      </c>
      <c r="AW120" s="181">
        <f t="shared" si="619"/>
        <v>2.7496400000000001E-2</v>
      </c>
      <c r="AX120" s="181">
        <f t="shared" si="619"/>
        <v>2.7496400000000001E-2</v>
      </c>
      <c r="AY120" s="181">
        <f t="shared" si="620"/>
        <v>2.7221436000000002E-2</v>
      </c>
      <c r="AZ120" s="181">
        <f t="shared" si="620"/>
        <v>2.7221436000000002E-2</v>
      </c>
      <c r="BA120" s="181">
        <f t="shared" si="620"/>
        <v>2.7221436000000002E-2</v>
      </c>
      <c r="BB120" s="181">
        <f t="shared" si="621"/>
        <v>2.6946471999999999E-2</v>
      </c>
      <c r="BC120" s="181">
        <f t="shared" si="621"/>
        <v>2.6946471999999999E-2</v>
      </c>
      <c r="BD120" s="181">
        <f t="shared" si="621"/>
        <v>2.6946471999999999E-2</v>
      </c>
      <c r="BE120" s="181">
        <f t="shared" si="622"/>
        <v>2.6671508E-2</v>
      </c>
      <c r="BF120" s="181">
        <f t="shared" si="622"/>
        <v>2.6671508E-2</v>
      </c>
      <c r="BG120" s="181">
        <f t="shared" si="622"/>
        <v>2.6671508E-2</v>
      </c>
      <c r="BI120" s="400">
        <v>1</v>
      </c>
      <c r="BJ120" s="400">
        <v>0.99</v>
      </c>
      <c r="BK120" s="400">
        <v>0.98</v>
      </c>
      <c r="BL120" s="401">
        <v>0.97</v>
      </c>
      <c r="BM120" s="401"/>
      <c r="BN120" s="401"/>
      <c r="BO120" s="187"/>
      <c r="BP120" s="187"/>
      <c r="BQ120" s="187"/>
      <c r="BR120" s="187"/>
      <c r="BS120" s="187"/>
      <c r="BT120" s="187"/>
      <c r="BU120" s="187"/>
      <c r="BV120" s="187"/>
      <c r="BW120" s="187"/>
      <c r="BX120" s="187"/>
      <c r="BY120" s="187"/>
      <c r="BZ120" s="187"/>
      <c r="CA120" s="184"/>
      <c r="CB120" s="189">
        <f t="shared" si="577"/>
        <v>1</v>
      </c>
      <c r="CC120" s="189">
        <f t="shared" si="578"/>
        <v>1</v>
      </c>
      <c r="CD120" s="189">
        <f t="shared" si="579"/>
        <v>1</v>
      </c>
      <c r="CE120" s="189">
        <f t="shared" si="580"/>
        <v>1</v>
      </c>
      <c r="CF120" s="189">
        <f t="shared" si="581"/>
        <v>1</v>
      </c>
      <c r="CG120" s="189">
        <f t="shared" si="582"/>
        <v>1</v>
      </c>
      <c r="CH120" s="189">
        <f t="shared" si="583"/>
        <v>1</v>
      </c>
      <c r="CI120" s="189">
        <f t="shared" si="584"/>
        <v>1</v>
      </c>
      <c r="CJ120" s="189">
        <f t="shared" si="585"/>
        <v>1</v>
      </c>
      <c r="CK120" s="189">
        <f t="shared" si="586"/>
        <v>1</v>
      </c>
      <c r="CL120" s="189">
        <f t="shared" si="587"/>
        <v>1</v>
      </c>
      <c r="CM120" s="189">
        <f t="shared" si="588"/>
        <v>1</v>
      </c>
      <c r="DB120" s="190">
        <f t="shared" si="591"/>
        <v>0</v>
      </c>
      <c r="DC120" s="190">
        <f t="shared" si="592"/>
        <v>0</v>
      </c>
      <c r="DD120" s="190">
        <f t="shared" si="593"/>
        <v>0</v>
      </c>
      <c r="DE120" s="190">
        <f t="shared" si="594"/>
        <v>0</v>
      </c>
      <c r="DF120" s="190">
        <f t="shared" si="595"/>
        <v>0</v>
      </c>
      <c r="DG120" s="190">
        <f t="shared" si="596"/>
        <v>0</v>
      </c>
      <c r="DH120" s="190">
        <f t="shared" si="597"/>
        <v>0</v>
      </c>
      <c r="DI120" s="190">
        <f t="shared" si="598"/>
        <v>0</v>
      </c>
      <c r="DJ120" s="190">
        <f t="shared" si="599"/>
        <v>0</v>
      </c>
      <c r="DK120" s="190">
        <f t="shared" si="600"/>
        <v>0</v>
      </c>
      <c r="DL120" s="190">
        <f t="shared" si="601"/>
        <v>0</v>
      </c>
      <c r="DM120" s="190">
        <f t="shared" si="602"/>
        <v>0</v>
      </c>
      <c r="DN120" s="190">
        <f t="shared" si="570"/>
        <v>0</v>
      </c>
      <c r="DO120" s="184" t="s">
        <v>579</v>
      </c>
      <c r="DP120" s="190">
        <f t="shared" si="603"/>
        <v>0</v>
      </c>
      <c r="DQ120" s="190">
        <f t="shared" si="604"/>
        <v>0</v>
      </c>
      <c r="DR120" s="190">
        <f t="shared" si="605"/>
        <v>0</v>
      </c>
      <c r="DS120" s="190">
        <f t="shared" si="606"/>
        <v>0</v>
      </c>
      <c r="DT120" s="190">
        <f t="shared" si="607"/>
        <v>0</v>
      </c>
      <c r="DU120" s="190">
        <f t="shared" si="608"/>
        <v>0</v>
      </c>
      <c r="DV120" s="190">
        <f t="shared" si="609"/>
        <v>0</v>
      </c>
      <c r="DW120" s="190">
        <f t="shared" si="610"/>
        <v>0</v>
      </c>
      <c r="DX120" s="190">
        <f t="shared" si="611"/>
        <v>0</v>
      </c>
      <c r="DY120" s="190">
        <f t="shared" si="612"/>
        <v>0</v>
      </c>
      <c r="DZ120" s="190">
        <f t="shared" si="613"/>
        <v>0</v>
      </c>
      <c r="EA120" s="190">
        <f t="shared" si="614"/>
        <v>0</v>
      </c>
      <c r="EB120" s="190">
        <f t="shared" si="571"/>
        <v>0</v>
      </c>
      <c r="EC120" s="191">
        <f t="shared" si="572"/>
        <v>0</v>
      </c>
    </row>
    <row r="121" spans="1:133" hidden="1">
      <c r="A121" s="331">
        <v>116</v>
      </c>
      <c r="B121" s="462" t="s">
        <v>307</v>
      </c>
      <c r="C121" s="455" t="str">
        <f t="shared" si="575"/>
        <v>8DCPFM01391AP</v>
      </c>
      <c r="D121" s="463" t="s">
        <v>349</v>
      </c>
      <c r="E121" s="463"/>
      <c r="F121" s="354" t="s">
        <v>340</v>
      </c>
      <c r="G121" s="354" t="s">
        <v>8</v>
      </c>
      <c r="H121" s="354" t="s">
        <v>22</v>
      </c>
      <c r="I121" s="468" t="s">
        <v>122</v>
      </c>
      <c r="J121" s="408">
        <v>0</v>
      </c>
      <c r="K121" s="408">
        <v>0</v>
      </c>
      <c r="L121" s="408">
        <v>0</v>
      </c>
      <c r="M121" s="408">
        <v>0</v>
      </c>
      <c r="N121" s="408">
        <v>0</v>
      </c>
      <c r="O121" s="408">
        <v>0</v>
      </c>
      <c r="P121" s="408">
        <v>0</v>
      </c>
      <c r="Q121" s="408">
        <v>0</v>
      </c>
      <c r="R121" s="408">
        <v>0</v>
      </c>
      <c r="S121" s="408">
        <v>0</v>
      </c>
      <c r="T121" s="408">
        <v>0</v>
      </c>
      <c r="U121" s="408">
        <v>0</v>
      </c>
      <c r="V121" s="357">
        <f t="shared" si="576"/>
        <v>0</v>
      </c>
      <c r="W121" s="397">
        <v>1</v>
      </c>
      <c r="X121" s="65"/>
      <c r="Y121" s="332" t="s">
        <v>437</v>
      </c>
      <c r="Z121" s="332"/>
      <c r="AA121" s="332">
        <v>6.1600000000000002E-2</v>
      </c>
      <c r="AB121" s="412">
        <v>2.1444564624E-2</v>
      </c>
      <c r="AC121" s="180">
        <f t="shared" si="589"/>
        <v>0.34812604909090911</v>
      </c>
      <c r="AD121" s="181">
        <f t="shared" si="615"/>
        <v>6.0676000000000001E-2</v>
      </c>
      <c r="AE121" s="181">
        <f t="shared" si="615"/>
        <v>6.0676000000000001E-2</v>
      </c>
      <c r="AF121" s="181">
        <f t="shared" si="615"/>
        <v>6.0676000000000001E-2</v>
      </c>
      <c r="AG121" s="181">
        <f t="shared" si="616"/>
        <v>5.9752E-2</v>
      </c>
      <c r="AH121" s="181">
        <f t="shared" si="616"/>
        <v>5.9752E-2</v>
      </c>
      <c r="AI121" s="181">
        <f t="shared" si="616"/>
        <v>5.9752E-2</v>
      </c>
      <c r="AJ121" s="181">
        <f t="shared" si="617"/>
        <v>5.8827999999999998E-2</v>
      </c>
      <c r="AK121" s="181">
        <f t="shared" si="617"/>
        <v>5.8827999999999998E-2</v>
      </c>
      <c r="AL121" s="181">
        <f t="shared" si="617"/>
        <v>5.8827999999999998E-2</v>
      </c>
      <c r="AM121" s="181">
        <f t="shared" si="618"/>
        <v>5.6980000000000003E-2</v>
      </c>
      <c r="AN121" s="181">
        <f t="shared" si="618"/>
        <v>5.6980000000000003E-2</v>
      </c>
      <c r="AO121" s="181">
        <f t="shared" si="618"/>
        <v>5.6980000000000003E-2</v>
      </c>
      <c r="AQ121" s="480">
        <v>0.98499999999999999</v>
      </c>
      <c r="AR121" s="480">
        <v>0.97</v>
      </c>
      <c r="AS121" s="480">
        <v>0.95499999999999996</v>
      </c>
      <c r="AT121" s="480">
        <v>0.92500000000000004</v>
      </c>
      <c r="AV121" s="181">
        <f t="shared" si="590"/>
        <v>2.1444564624E-2</v>
      </c>
      <c r="AW121" s="181">
        <f t="shared" si="619"/>
        <v>2.1444564624E-2</v>
      </c>
      <c r="AX121" s="181">
        <f t="shared" si="619"/>
        <v>2.1444564624E-2</v>
      </c>
      <c r="AY121" s="181">
        <f t="shared" si="620"/>
        <v>2.1230118977760001E-2</v>
      </c>
      <c r="AZ121" s="181">
        <f t="shared" si="620"/>
        <v>2.1230118977760001E-2</v>
      </c>
      <c r="BA121" s="181">
        <f t="shared" si="620"/>
        <v>2.1230118977760001E-2</v>
      </c>
      <c r="BB121" s="181">
        <f t="shared" si="621"/>
        <v>2.1015673331520001E-2</v>
      </c>
      <c r="BC121" s="181">
        <f t="shared" si="621"/>
        <v>2.1015673331520001E-2</v>
      </c>
      <c r="BD121" s="181">
        <f t="shared" si="621"/>
        <v>2.1015673331520001E-2</v>
      </c>
      <c r="BE121" s="181">
        <f t="shared" si="622"/>
        <v>2.0801227685280001E-2</v>
      </c>
      <c r="BF121" s="181">
        <f t="shared" si="622"/>
        <v>2.0801227685280001E-2</v>
      </c>
      <c r="BG121" s="181">
        <f t="shared" si="622"/>
        <v>2.0801227685280001E-2</v>
      </c>
      <c r="BI121" s="400">
        <v>1</v>
      </c>
      <c r="BJ121" s="400">
        <v>0.99</v>
      </c>
      <c r="BK121" s="400">
        <v>0.98</v>
      </c>
      <c r="BL121" s="401">
        <v>0.97</v>
      </c>
      <c r="BM121" s="401"/>
      <c r="BN121" s="401"/>
      <c r="BO121" s="187"/>
      <c r="BP121" s="187"/>
      <c r="BQ121" s="187"/>
      <c r="BR121" s="187"/>
      <c r="BS121" s="187"/>
      <c r="BT121" s="187"/>
      <c r="BU121" s="187"/>
      <c r="BV121" s="187"/>
      <c r="BW121" s="187"/>
      <c r="BX121" s="187"/>
      <c r="BY121" s="187"/>
      <c r="BZ121" s="187"/>
      <c r="CA121" s="184"/>
      <c r="CB121" s="189">
        <f t="shared" si="577"/>
        <v>1</v>
      </c>
      <c r="CC121" s="189">
        <f t="shared" si="578"/>
        <v>1</v>
      </c>
      <c r="CD121" s="189">
        <f t="shared" si="579"/>
        <v>1</v>
      </c>
      <c r="CE121" s="189">
        <f t="shared" si="580"/>
        <v>1</v>
      </c>
      <c r="CF121" s="189">
        <f t="shared" si="581"/>
        <v>1</v>
      </c>
      <c r="CG121" s="189">
        <f t="shared" si="582"/>
        <v>1</v>
      </c>
      <c r="CH121" s="189">
        <f t="shared" si="583"/>
        <v>1</v>
      </c>
      <c r="CI121" s="189">
        <f t="shared" si="584"/>
        <v>1</v>
      </c>
      <c r="CJ121" s="189">
        <f t="shared" si="585"/>
        <v>1</v>
      </c>
      <c r="CK121" s="189">
        <f t="shared" si="586"/>
        <v>1</v>
      </c>
      <c r="CL121" s="189">
        <f t="shared" si="587"/>
        <v>1</v>
      </c>
      <c r="CM121" s="189">
        <f t="shared" si="588"/>
        <v>1</v>
      </c>
      <c r="DB121" s="190">
        <f t="shared" si="591"/>
        <v>0</v>
      </c>
      <c r="DC121" s="190">
        <f t="shared" si="592"/>
        <v>0</v>
      </c>
      <c r="DD121" s="190">
        <f t="shared" si="593"/>
        <v>0</v>
      </c>
      <c r="DE121" s="190">
        <f t="shared" si="594"/>
        <v>0</v>
      </c>
      <c r="DF121" s="190">
        <f t="shared" si="595"/>
        <v>0</v>
      </c>
      <c r="DG121" s="190">
        <f t="shared" si="596"/>
        <v>0</v>
      </c>
      <c r="DH121" s="190">
        <f t="shared" si="597"/>
        <v>0</v>
      </c>
      <c r="DI121" s="190">
        <f t="shared" si="598"/>
        <v>0</v>
      </c>
      <c r="DJ121" s="190">
        <f t="shared" si="599"/>
        <v>0</v>
      </c>
      <c r="DK121" s="190">
        <f t="shared" si="600"/>
        <v>0</v>
      </c>
      <c r="DL121" s="190">
        <f t="shared" si="601"/>
        <v>0</v>
      </c>
      <c r="DM121" s="190">
        <f t="shared" si="602"/>
        <v>0</v>
      </c>
      <c r="DN121" s="190">
        <f t="shared" si="570"/>
        <v>0</v>
      </c>
      <c r="DO121" s="184" t="s">
        <v>579</v>
      </c>
      <c r="DP121" s="190">
        <f t="shared" si="603"/>
        <v>0</v>
      </c>
      <c r="DQ121" s="190">
        <f t="shared" si="604"/>
        <v>0</v>
      </c>
      <c r="DR121" s="190">
        <f t="shared" si="605"/>
        <v>0</v>
      </c>
      <c r="DS121" s="190">
        <f t="shared" si="606"/>
        <v>0</v>
      </c>
      <c r="DT121" s="190">
        <f t="shared" si="607"/>
        <v>0</v>
      </c>
      <c r="DU121" s="190">
        <f t="shared" si="608"/>
        <v>0</v>
      </c>
      <c r="DV121" s="190">
        <f t="shared" si="609"/>
        <v>0</v>
      </c>
      <c r="DW121" s="190">
        <f t="shared" si="610"/>
        <v>0</v>
      </c>
      <c r="DX121" s="190">
        <f t="shared" si="611"/>
        <v>0</v>
      </c>
      <c r="DY121" s="190">
        <f t="shared" si="612"/>
        <v>0</v>
      </c>
      <c r="DZ121" s="190">
        <f t="shared" si="613"/>
        <v>0</v>
      </c>
      <c r="EA121" s="190">
        <f t="shared" si="614"/>
        <v>0</v>
      </c>
      <c r="EB121" s="190">
        <f t="shared" si="571"/>
        <v>0</v>
      </c>
      <c r="EC121" s="191">
        <f t="shared" si="572"/>
        <v>0</v>
      </c>
    </row>
    <row r="122" spans="1:133" hidden="1">
      <c r="A122" s="331">
        <v>117</v>
      </c>
      <c r="B122" s="462" t="s">
        <v>308</v>
      </c>
      <c r="C122" s="455" t="str">
        <f t="shared" si="575"/>
        <v>8DCPFM01417AP</v>
      </c>
      <c r="D122" s="463" t="s">
        <v>350</v>
      </c>
      <c r="E122" s="463"/>
      <c r="F122" s="354" t="s">
        <v>340</v>
      </c>
      <c r="G122" s="354" t="s">
        <v>8</v>
      </c>
      <c r="H122" s="354" t="s">
        <v>22</v>
      </c>
      <c r="I122" s="468" t="s">
        <v>122</v>
      </c>
      <c r="J122" s="408">
        <v>0</v>
      </c>
      <c r="K122" s="408">
        <v>0</v>
      </c>
      <c r="L122" s="408">
        <v>0</v>
      </c>
      <c r="M122" s="408">
        <v>0</v>
      </c>
      <c r="N122" s="408">
        <v>0</v>
      </c>
      <c r="O122" s="408">
        <v>0</v>
      </c>
      <c r="P122" s="408">
        <v>0</v>
      </c>
      <c r="Q122" s="408">
        <v>0</v>
      </c>
      <c r="R122" s="408">
        <v>0</v>
      </c>
      <c r="S122" s="408">
        <v>0</v>
      </c>
      <c r="T122" s="408">
        <v>0</v>
      </c>
      <c r="U122" s="408">
        <v>0</v>
      </c>
      <c r="V122" s="357">
        <f t="shared" si="576"/>
        <v>0</v>
      </c>
      <c r="W122" s="397">
        <v>1</v>
      </c>
      <c r="X122" s="65"/>
      <c r="Y122" s="332" t="s">
        <v>437</v>
      </c>
      <c r="Z122" s="332"/>
      <c r="AA122" s="332">
        <v>6.0299999999999999E-2</v>
      </c>
      <c r="AB122" s="412">
        <v>2.1049961603999998E-2</v>
      </c>
      <c r="AC122" s="180">
        <f t="shared" si="589"/>
        <v>0.34908725711442784</v>
      </c>
      <c r="AD122" s="181">
        <f t="shared" si="615"/>
        <v>5.9395499999999997E-2</v>
      </c>
      <c r="AE122" s="181">
        <f t="shared" si="615"/>
        <v>5.9395499999999997E-2</v>
      </c>
      <c r="AF122" s="181">
        <f t="shared" si="615"/>
        <v>5.9395499999999997E-2</v>
      </c>
      <c r="AG122" s="181">
        <f t="shared" si="616"/>
        <v>5.8490999999999994E-2</v>
      </c>
      <c r="AH122" s="181">
        <f t="shared" si="616"/>
        <v>5.8490999999999994E-2</v>
      </c>
      <c r="AI122" s="181">
        <f t="shared" si="616"/>
        <v>5.8490999999999994E-2</v>
      </c>
      <c r="AJ122" s="181">
        <f t="shared" si="617"/>
        <v>5.7586499999999999E-2</v>
      </c>
      <c r="AK122" s="181">
        <f t="shared" si="617"/>
        <v>5.7586499999999999E-2</v>
      </c>
      <c r="AL122" s="181">
        <f t="shared" si="617"/>
        <v>5.7586499999999999E-2</v>
      </c>
      <c r="AM122" s="181">
        <f t="shared" si="618"/>
        <v>5.5777500000000001E-2</v>
      </c>
      <c r="AN122" s="181">
        <f t="shared" si="618"/>
        <v>5.5777500000000001E-2</v>
      </c>
      <c r="AO122" s="181">
        <f t="shared" si="618"/>
        <v>5.5777500000000001E-2</v>
      </c>
      <c r="AQ122" s="480">
        <v>0.98499999999999999</v>
      </c>
      <c r="AR122" s="480">
        <v>0.97</v>
      </c>
      <c r="AS122" s="480">
        <v>0.95499999999999996</v>
      </c>
      <c r="AT122" s="480">
        <v>0.92500000000000004</v>
      </c>
      <c r="AV122" s="181">
        <f t="shared" si="590"/>
        <v>2.1049961603999998E-2</v>
      </c>
      <c r="AW122" s="181">
        <f t="shared" si="619"/>
        <v>2.1049961603999998E-2</v>
      </c>
      <c r="AX122" s="181">
        <f t="shared" si="619"/>
        <v>2.1049961603999998E-2</v>
      </c>
      <c r="AY122" s="181">
        <f t="shared" si="620"/>
        <v>2.0839461987959999E-2</v>
      </c>
      <c r="AZ122" s="181">
        <f t="shared" si="620"/>
        <v>2.0839461987959999E-2</v>
      </c>
      <c r="BA122" s="181">
        <f t="shared" si="620"/>
        <v>2.0839461987959999E-2</v>
      </c>
      <c r="BB122" s="181">
        <f t="shared" si="621"/>
        <v>2.0628962371919999E-2</v>
      </c>
      <c r="BC122" s="181">
        <f t="shared" si="621"/>
        <v>2.0628962371919999E-2</v>
      </c>
      <c r="BD122" s="181">
        <f t="shared" si="621"/>
        <v>2.0628962371919999E-2</v>
      </c>
      <c r="BE122" s="181">
        <f t="shared" si="622"/>
        <v>2.0418462755879999E-2</v>
      </c>
      <c r="BF122" s="181">
        <f t="shared" si="622"/>
        <v>2.0418462755879999E-2</v>
      </c>
      <c r="BG122" s="181">
        <f t="shared" si="622"/>
        <v>2.0418462755879999E-2</v>
      </c>
      <c r="BI122" s="400">
        <v>1</v>
      </c>
      <c r="BJ122" s="400">
        <v>0.99</v>
      </c>
      <c r="BK122" s="400">
        <v>0.98</v>
      </c>
      <c r="BL122" s="401">
        <v>0.97</v>
      </c>
      <c r="BM122" s="401"/>
      <c r="BN122" s="401"/>
      <c r="BO122" s="187"/>
      <c r="BP122" s="187"/>
      <c r="BQ122" s="187"/>
      <c r="BR122" s="187"/>
      <c r="BS122" s="187"/>
      <c r="BT122" s="187"/>
      <c r="BU122" s="187"/>
      <c r="BV122" s="187"/>
      <c r="BW122" s="187"/>
      <c r="BX122" s="187"/>
      <c r="BY122" s="187"/>
      <c r="BZ122" s="187"/>
      <c r="CA122" s="184"/>
      <c r="CB122" s="189">
        <f t="shared" si="577"/>
        <v>1</v>
      </c>
      <c r="CC122" s="189">
        <f t="shared" si="578"/>
        <v>1</v>
      </c>
      <c r="CD122" s="189">
        <f t="shared" si="579"/>
        <v>1</v>
      </c>
      <c r="CE122" s="189">
        <f t="shared" si="580"/>
        <v>1</v>
      </c>
      <c r="CF122" s="189">
        <f t="shared" si="581"/>
        <v>1</v>
      </c>
      <c r="CG122" s="189">
        <f t="shared" si="582"/>
        <v>1</v>
      </c>
      <c r="CH122" s="189">
        <f t="shared" si="583"/>
        <v>1</v>
      </c>
      <c r="CI122" s="189">
        <f t="shared" si="584"/>
        <v>1</v>
      </c>
      <c r="CJ122" s="189">
        <f t="shared" si="585"/>
        <v>1</v>
      </c>
      <c r="CK122" s="189">
        <f t="shared" si="586"/>
        <v>1</v>
      </c>
      <c r="CL122" s="189">
        <f t="shared" si="587"/>
        <v>1</v>
      </c>
      <c r="CM122" s="189">
        <f t="shared" si="588"/>
        <v>1</v>
      </c>
      <c r="DB122" s="190">
        <f t="shared" si="591"/>
        <v>0</v>
      </c>
      <c r="DC122" s="190">
        <f t="shared" si="592"/>
        <v>0</v>
      </c>
      <c r="DD122" s="190">
        <f t="shared" si="593"/>
        <v>0</v>
      </c>
      <c r="DE122" s="190">
        <f t="shared" si="594"/>
        <v>0</v>
      </c>
      <c r="DF122" s="190">
        <f t="shared" si="595"/>
        <v>0</v>
      </c>
      <c r="DG122" s="190">
        <f t="shared" si="596"/>
        <v>0</v>
      </c>
      <c r="DH122" s="190">
        <f t="shared" si="597"/>
        <v>0</v>
      </c>
      <c r="DI122" s="190">
        <f t="shared" si="598"/>
        <v>0</v>
      </c>
      <c r="DJ122" s="190">
        <f t="shared" si="599"/>
        <v>0</v>
      </c>
      <c r="DK122" s="190">
        <f t="shared" si="600"/>
        <v>0</v>
      </c>
      <c r="DL122" s="190">
        <f t="shared" si="601"/>
        <v>0</v>
      </c>
      <c r="DM122" s="190">
        <f t="shared" si="602"/>
        <v>0</v>
      </c>
      <c r="DN122" s="190">
        <f t="shared" si="570"/>
        <v>0</v>
      </c>
      <c r="DO122" s="184" t="s">
        <v>579</v>
      </c>
      <c r="DP122" s="190">
        <f t="shared" si="603"/>
        <v>0</v>
      </c>
      <c r="DQ122" s="190">
        <f t="shared" si="604"/>
        <v>0</v>
      </c>
      <c r="DR122" s="190">
        <f t="shared" si="605"/>
        <v>0</v>
      </c>
      <c r="DS122" s="190">
        <f t="shared" si="606"/>
        <v>0</v>
      </c>
      <c r="DT122" s="190">
        <f t="shared" si="607"/>
        <v>0</v>
      </c>
      <c r="DU122" s="190">
        <f t="shared" si="608"/>
        <v>0</v>
      </c>
      <c r="DV122" s="190">
        <f t="shared" si="609"/>
        <v>0</v>
      </c>
      <c r="DW122" s="190">
        <f t="shared" si="610"/>
        <v>0</v>
      </c>
      <c r="DX122" s="190">
        <f t="shared" si="611"/>
        <v>0</v>
      </c>
      <c r="DY122" s="190">
        <f t="shared" si="612"/>
        <v>0</v>
      </c>
      <c r="DZ122" s="190">
        <f t="shared" si="613"/>
        <v>0</v>
      </c>
      <c r="EA122" s="190">
        <f t="shared" si="614"/>
        <v>0</v>
      </c>
      <c r="EB122" s="190">
        <f t="shared" si="571"/>
        <v>0</v>
      </c>
      <c r="EC122" s="191">
        <f t="shared" si="572"/>
        <v>0</v>
      </c>
    </row>
    <row r="123" spans="1:133" hidden="1">
      <c r="A123" s="331">
        <v>118</v>
      </c>
      <c r="B123" s="462" t="s">
        <v>309</v>
      </c>
      <c r="C123" s="455" t="str">
        <f t="shared" si="575"/>
        <v>8DCPFM05019AP</v>
      </c>
      <c r="D123" s="463" t="s">
        <v>351</v>
      </c>
      <c r="E123" s="463"/>
      <c r="F123" s="354" t="s">
        <v>340</v>
      </c>
      <c r="G123" s="354" t="s">
        <v>8</v>
      </c>
      <c r="H123" s="354" t="s">
        <v>22</v>
      </c>
      <c r="I123" s="468" t="s">
        <v>122</v>
      </c>
      <c r="J123" s="408">
        <v>0</v>
      </c>
      <c r="K123" s="408">
        <v>0</v>
      </c>
      <c r="L123" s="408">
        <v>0</v>
      </c>
      <c r="M123" s="408">
        <v>0</v>
      </c>
      <c r="N123" s="408">
        <v>0</v>
      </c>
      <c r="O123" s="408">
        <v>0</v>
      </c>
      <c r="P123" s="408">
        <v>0</v>
      </c>
      <c r="Q123" s="408">
        <v>0</v>
      </c>
      <c r="R123" s="408">
        <v>0</v>
      </c>
      <c r="S123" s="408">
        <v>0</v>
      </c>
      <c r="T123" s="408">
        <v>0</v>
      </c>
      <c r="U123" s="408">
        <v>0</v>
      </c>
      <c r="V123" s="357">
        <f t="shared" si="576"/>
        <v>0</v>
      </c>
      <c r="W123" s="397">
        <v>1</v>
      </c>
      <c r="X123" s="65"/>
      <c r="Y123" s="332" t="s">
        <v>437</v>
      </c>
      <c r="Z123" s="332"/>
      <c r="AA123" s="332">
        <v>0.06</v>
      </c>
      <c r="AB123" s="412">
        <v>3.5999999999999997E-2</v>
      </c>
      <c r="AC123" s="180">
        <f t="shared" si="589"/>
        <v>0.6</v>
      </c>
      <c r="AD123" s="181">
        <f t="shared" si="615"/>
        <v>5.91E-2</v>
      </c>
      <c r="AE123" s="181">
        <f t="shared" si="615"/>
        <v>5.91E-2</v>
      </c>
      <c r="AF123" s="181">
        <f t="shared" si="615"/>
        <v>5.91E-2</v>
      </c>
      <c r="AG123" s="181">
        <f t="shared" si="616"/>
        <v>5.8199999999999995E-2</v>
      </c>
      <c r="AH123" s="181">
        <f t="shared" si="616"/>
        <v>5.8199999999999995E-2</v>
      </c>
      <c r="AI123" s="181">
        <f t="shared" si="616"/>
        <v>5.8199999999999995E-2</v>
      </c>
      <c r="AJ123" s="181">
        <f t="shared" si="617"/>
        <v>5.7299999999999997E-2</v>
      </c>
      <c r="AK123" s="181">
        <f t="shared" si="617"/>
        <v>5.7299999999999997E-2</v>
      </c>
      <c r="AL123" s="181">
        <f t="shared" si="617"/>
        <v>5.7299999999999997E-2</v>
      </c>
      <c r="AM123" s="181">
        <f t="shared" si="618"/>
        <v>5.5500000000000001E-2</v>
      </c>
      <c r="AN123" s="181">
        <f t="shared" si="618"/>
        <v>5.5500000000000001E-2</v>
      </c>
      <c r="AO123" s="181">
        <f t="shared" si="618"/>
        <v>5.5500000000000001E-2</v>
      </c>
      <c r="AQ123" s="480">
        <v>0.98499999999999999</v>
      </c>
      <c r="AR123" s="480">
        <v>0.97</v>
      </c>
      <c r="AS123" s="480">
        <v>0.95499999999999996</v>
      </c>
      <c r="AT123" s="480">
        <v>0.92500000000000004</v>
      </c>
      <c r="AV123" s="181">
        <f t="shared" si="590"/>
        <v>3.5999999999999997E-2</v>
      </c>
      <c r="AW123" s="181">
        <f t="shared" si="619"/>
        <v>3.5999999999999997E-2</v>
      </c>
      <c r="AX123" s="181">
        <f t="shared" si="619"/>
        <v>3.5999999999999997E-2</v>
      </c>
      <c r="AY123" s="181">
        <f t="shared" si="620"/>
        <v>3.5639999999999998E-2</v>
      </c>
      <c r="AZ123" s="181">
        <f t="shared" si="620"/>
        <v>3.5639999999999998E-2</v>
      </c>
      <c r="BA123" s="181">
        <f t="shared" si="620"/>
        <v>3.5639999999999998E-2</v>
      </c>
      <c r="BB123" s="181">
        <f t="shared" si="621"/>
        <v>3.5279999999999999E-2</v>
      </c>
      <c r="BC123" s="181">
        <f t="shared" si="621"/>
        <v>3.5279999999999999E-2</v>
      </c>
      <c r="BD123" s="181">
        <f t="shared" si="621"/>
        <v>3.5279999999999999E-2</v>
      </c>
      <c r="BE123" s="181">
        <f t="shared" si="622"/>
        <v>3.492E-2</v>
      </c>
      <c r="BF123" s="181">
        <f t="shared" si="622"/>
        <v>3.492E-2</v>
      </c>
      <c r="BG123" s="181">
        <f t="shared" si="622"/>
        <v>3.492E-2</v>
      </c>
      <c r="BI123" s="400">
        <v>1</v>
      </c>
      <c r="BJ123" s="400">
        <v>0.99</v>
      </c>
      <c r="BK123" s="400">
        <v>0.98</v>
      </c>
      <c r="BL123" s="401">
        <v>0.97</v>
      </c>
      <c r="BM123" s="401"/>
      <c r="BN123" s="401"/>
      <c r="BO123" s="187"/>
      <c r="BP123" s="187"/>
      <c r="BQ123" s="187"/>
      <c r="BR123" s="187"/>
      <c r="BS123" s="187"/>
      <c r="BT123" s="187"/>
      <c r="BU123" s="187"/>
      <c r="BV123" s="187"/>
      <c r="BW123" s="187"/>
      <c r="BX123" s="187"/>
      <c r="BY123" s="187"/>
      <c r="BZ123" s="187"/>
      <c r="CA123" s="184"/>
      <c r="CB123" s="189">
        <f t="shared" si="577"/>
        <v>1</v>
      </c>
      <c r="CC123" s="189">
        <f t="shared" si="578"/>
        <v>1</v>
      </c>
      <c r="CD123" s="189">
        <f t="shared" si="579"/>
        <v>1</v>
      </c>
      <c r="CE123" s="189">
        <f t="shared" si="580"/>
        <v>1</v>
      </c>
      <c r="CF123" s="189">
        <f t="shared" si="581"/>
        <v>1</v>
      </c>
      <c r="CG123" s="189">
        <f t="shared" si="582"/>
        <v>1</v>
      </c>
      <c r="CH123" s="189">
        <f t="shared" si="583"/>
        <v>1</v>
      </c>
      <c r="CI123" s="189">
        <f t="shared" si="584"/>
        <v>1</v>
      </c>
      <c r="CJ123" s="189">
        <f t="shared" si="585"/>
        <v>1</v>
      </c>
      <c r="CK123" s="189">
        <f t="shared" si="586"/>
        <v>1</v>
      </c>
      <c r="CL123" s="189">
        <f t="shared" si="587"/>
        <v>1</v>
      </c>
      <c r="CM123" s="189">
        <f t="shared" si="588"/>
        <v>1</v>
      </c>
      <c r="DB123" s="190">
        <f t="shared" si="591"/>
        <v>0</v>
      </c>
      <c r="DC123" s="190">
        <f t="shared" si="592"/>
        <v>0</v>
      </c>
      <c r="DD123" s="190">
        <f t="shared" si="593"/>
        <v>0</v>
      </c>
      <c r="DE123" s="190">
        <f t="shared" si="594"/>
        <v>0</v>
      </c>
      <c r="DF123" s="190">
        <f t="shared" si="595"/>
        <v>0</v>
      </c>
      <c r="DG123" s="190">
        <f t="shared" si="596"/>
        <v>0</v>
      </c>
      <c r="DH123" s="190">
        <f t="shared" si="597"/>
        <v>0</v>
      </c>
      <c r="DI123" s="190">
        <f t="shared" si="598"/>
        <v>0</v>
      </c>
      <c r="DJ123" s="190">
        <f t="shared" si="599"/>
        <v>0</v>
      </c>
      <c r="DK123" s="190">
        <f t="shared" si="600"/>
        <v>0</v>
      </c>
      <c r="DL123" s="190">
        <f t="shared" si="601"/>
        <v>0</v>
      </c>
      <c r="DM123" s="190">
        <f t="shared" si="602"/>
        <v>0</v>
      </c>
      <c r="DN123" s="190">
        <f t="shared" si="570"/>
        <v>0</v>
      </c>
      <c r="DO123" s="184" t="s">
        <v>579</v>
      </c>
      <c r="DP123" s="190">
        <f t="shared" si="603"/>
        <v>0</v>
      </c>
      <c r="DQ123" s="190">
        <f t="shared" si="604"/>
        <v>0</v>
      </c>
      <c r="DR123" s="190">
        <f t="shared" si="605"/>
        <v>0</v>
      </c>
      <c r="DS123" s="190">
        <f t="shared" si="606"/>
        <v>0</v>
      </c>
      <c r="DT123" s="190">
        <f t="shared" si="607"/>
        <v>0</v>
      </c>
      <c r="DU123" s="190">
        <f t="shared" si="608"/>
        <v>0</v>
      </c>
      <c r="DV123" s="190">
        <f t="shared" si="609"/>
        <v>0</v>
      </c>
      <c r="DW123" s="190">
        <f t="shared" si="610"/>
        <v>0</v>
      </c>
      <c r="DX123" s="190">
        <f t="shared" si="611"/>
        <v>0</v>
      </c>
      <c r="DY123" s="190">
        <f t="shared" si="612"/>
        <v>0</v>
      </c>
      <c r="DZ123" s="190">
        <f t="shared" si="613"/>
        <v>0</v>
      </c>
      <c r="EA123" s="190">
        <f t="shared" si="614"/>
        <v>0</v>
      </c>
      <c r="EB123" s="190">
        <f t="shared" si="571"/>
        <v>0</v>
      </c>
      <c r="EC123" s="191">
        <f t="shared" si="572"/>
        <v>0</v>
      </c>
    </row>
    <row r="124" spans="1:133" hidden="1">
      <c r="A124" s="331">
        <v>119</v>
      </c>
      <c r="B124" s="462" t="s">
        <v>310</v>
      </c>
      <c r="C124" s="455" t="str">
        <f t="shared" si="575"/>
        <v>8DCPFM05020AP</v>
      </c>
      <c r="D124" s="463" t="s">
        <v>352</v>
      </c>
      <c r="E124" s="463"/>
      <c r="F124" s="354" t="s">
        <v>340</v>
      </c>
      <c r="G124" s="354" t="s">
        <v>8</v>
      </c>
      <c r="H124" s="354" t="s">
        <v>22</v>
      </c>
      <c r="I124" s="468" t="s">
        <v>122</v>
      </c>
      <c r="J124" s="408">
        <v>0</v>
      </c>
      <c r="K124" s="408">
        <v>0</v>
      </c>
      <c r="L124" s="408">
        <v>0</v>
      </c>
      <c r="M124" s="408">
        <v>0</v>
      </c>
      <c r="N124" s="408">
        <v>0</v>
      </c>
      <c r="O124" s="408">
        <v>0</v>
      </c>
      <c r="P124" s="408">
        <v>0</v>
      </c>
      <c r="Q124" s="408">
        <v>0</v>
      </c>
      <c r="R124" s="408">
        <v>0</v>
      </c>
      <c r="S124" s="408">
        <v>0</v>
      </c>
      <c r="T124" s="408">
        <v>0</v>
      </c>
      <c r="U124" s="408">
        <v>0</v>
      </c>
      <c r="V124" s="357">
        <f t="shared" si="576"/>
        <v>0</v>
      </c>
      <c r="W124" s="397">
        <v>1</v>
      </c>
      <c r="X124" s="65"/>
      <c r="Y124" s="332" t="s">
        <v>437</v>
      </c>
      <c r="Z124" s="332"/>
      <c r="AA124" s="332">
        <v>0.06</v>
      </c>
      <c r="AB124" s="412">
        <v>3.5999999999999997E-2</v>
      </c>
      <c r="AC124" s="180">
        <f t="shared" si="589"/>
        <v>0.6</v>
      </c>
      <c r="AD124" s="181">
        <f t="shared" si="615"/>
        <v>5.91E-2</v>
      </c>
      <c r="AE124" s="181">
        <f t="shared" si="615"/>
        <v>5.91E-2</v>
      </c>
      <c r="AF124" s="181">
        <f t="shared" si="615"/>
        <v>5.91E-2</v>
      </c>
      <c r="AG124" s="181">
        <f t="shared" si="616"/>
        <v>5.8199999999999995E-2</v>
      </c>
      <c r="AH124" s="181">
        <f t="shared" si="616"/>
        <v>5.8199999999999995E-2</v>
      </c>
      <c r="AI124" s="181">
        <f t="shared" si="616"/>
        <v>5.8199999999999995E-2</v>
      </c>
      <c r="AJ124" s="181">
        <f t="shared" si="617"/>
        <v>5.7299999999999997E-2</v>
      </c>
      <c r="AK124" s="181">
        <f t="shared" si="617"/>
        <v>5.7299999999999997E-2</v>
      </c>
      <c r="AL124" s="181">
        <f t="shared" si="617"/>
        <v>5.7299999999999997E-2</v>
      </c>
      <c r="AM124" s="181">
        <f t="shared" si="618"/>
        <v>5.5500000000000001E-2</v>
      </c>
      <c r="AN124" s="181">
        <f t="shared" si="618"/>
        <v>5.5500000000000001E-2</v>
      </c>
      <c r="AO124" s="181">
        <f t="shared" si="618"/>
        <v>5.5500000000000001E-2</v>
      </c>
      <c r="AQ124" s="480">
        <v>0.98499999999999999</v>
      </c>
      <c r="AR124" s="480">
        <v>0.97</v>
      </c>
      <c r="AS124" s="480">
        <v>0.95499999999999996</v>
      </c>
      <c r="AT124" s="480">
        <v>0.92500000000000004</v>
      </c>
      <c r="AV124" s="181">
        <f t="shared" si="590"/>
        <v>3.5999999999999997E-2</v>
      </c>
      <c r="AW124" s="181">
        <f t="shared" si="619"/>
        <v>3.5999999999999997E-2</v>
      </c>
      <c r="AX124" s="181">
        <f t="shared" si="619"/>
        <v>3.5999999999999997E-2</v>
      </c>
      <c r="AY124" s="181">
        <f t="shared" si="620"/>
        <v>3.5639999999999998E-2</v>
      </c>
      <c r="AZ124" s="181">
        <f t="shared" si="620"/>
        <v>3.5639999999999998E-2</v>
      </c>
      <c r="BA124" s="181">
        <f t="shared" si="620"/>
        <v>3.5639999999999998E-2</v>
      </c>
      <c r="BB124" s="181">
        <f t="shared" si="621"/>
        <v>3.5279999999999999E-2</v>
      </c>
      <c r="BC124" s="181">
        <f t="shared" si="621"/>
        <v>3.5279999999999999E-2</v>
      </c>
      <c r="BD124" s="181">
        <f t="shared" si="621"/>
        <v>3.5279999999999999E-2</v>
      </c>
      <c r="BE124" s="181">
        <f t="shared" si="622"/>
        <v>3.492E-2</v>
      </c>
      <c r="BF124" s="181">
        <f t="shared" si="622"/>
        <v>3.492E-2</v>
      </c>
      <c r="BG124" s="181">
        <f t="shared" si="622"/>
        <v>3.492E-2</v>
      </c>
      <c r="BI124" s="400">
        <v>1</v>
      </c>
      <c r="BJ124" s="400">
        <v>0.99</v>
      </c>
      <c r="BK124" s="400">
        <v>0.98</v>
      </c>
      <c r="BL124" s="401">
        <v>0.97</v>
      </c>
      <c r="BM124" s="401"/>
      <c r="BN124" s="401"/>
      <c r="BO124" s="187"/>
      <c r="BP124" s="187"/>
      <c r="BQ124" s="187"/>
      <c r="BR124" s="187"/>
      <c r="BS124" s="187"/>
      <c r="BT124" s="187"/>
      <c r="BU124" s="187"/>
      <c r="BV124" s="187"/>
      <c r="BW124" s="187"/>
      <c r="BX124" s="187"/>
      <c r="BY124" s="187"/>
      <c r="BZ124" s="187"/>
      <c r="CA124" s="184"/>
      <c r="CB124" s="189">
        <f t="shared" si="577"/>
        <v>1</v>
      </c>
      <c r="CC124" s="189">
        <f t="shared" si="578"/>
        <v>1</v>
      </c>
      <c r="CD124" s="189">
        <f t="shared" si="579"/>
        <v>1</v>
      </c>
      <c r="CE124" s="189">
        <f t="shared" si="580"/>
        <v>1</v>
      </c>
      <c r="CF124" s="189">
        <f t="shared" si="581"/>
        <v>1</v>
      </c>
      <c r="CG124" s="189">
        <f t="shared" si="582"/>
        <v>1</v>
      </c>
      <c r="CH124" s="189">
        <f t="shared" si="583"/>
        <v>1</v>
      </c>
      <c r="CI124" s="189">
        <f t="shared" si="584"/>
        <v>1</v>
      </c>
      <c r="CJ124" s="189">
        <f t="shared" si="585"/>
        <v>1</v>
      </c>
      <c r="CK124" s="189">
        <f t="shared" si="586"/>
        <v>1</v>
      </c>
      <c r="CL124" s="189">
        <f t="shared" si="587"/>
        <v>1</v>
      </c>
      <c r="CM124" s="189">
        <f t="shared" si="588"/>
        <v>1</v>
      </c>
      <c r="DB124" s="190">
        <f t="shared" si="591"/>
        <v>0</v>
      </c>
      <c r="DC124" s="190">
        <f t="shared" si="592"/>
        <v>0</v>
      </c>
      <c r="DD124" s="190">
        <f t="shared" si="593"/>
        <v>0</v>
      </c>
      <c r="DE124" s="190">
        <f t="shared" si="594"/>
        <v>0</v>
      </c>
      <c r="DF124" s="190">
        <f t="shared" si="595"/>
        <v>0</v>
      </c>
      <c r="DG124" s="190">
        <f t="shared" si="596"/>
        <v>0</v>
      </c>
      <c r="DH124" s="190">
        <f t="shared" si="597"/>
        <v>0</v>
      </c>
      <c r="DI124" s="190">
        <f t="shared" si="598"/>
        <v>0</v>
      </c>
      <c r="DJ124" s="190">
        <f t="shared" si="599"/>
        <v>0</v>
      </c>
      <c r="DK124" s="190">
        <f t="shared" si="600"/>
        <v>0</v>
      </c>
      <c r="DL124" s="190">
        <f t="shared" si="601"/>
        <v>0</v>
      </c>
      <c r="DM124" s="190">
        <f t="shared" si="602"/>
        <v>0</v>
      </c>
      <c r="DN124" s="190">
        <f t="shared" si="570"/>
        <v>0</v>
      </c>
      <c r="DO124" s="184" t="s">
        <v>579</v>
      </c>
      <c r="DP124" s="190">
        <f t="shared" si="603"/>
        <v>0</v>
      </c>
      <c r="DQ124" s="190">
        <f t="shared" si="604"/>
        <v>0</v>
      </c>
      <c r="DR124" s="190">
        <f t="shared" si="605"/>
        <v>0</v>
      </c>
      <c r="DS124" s="190">
        <f t="shared" si="606"/>
        <v>0</v>
      </c>
      <c r="DT124" s="190">
        <f t="shared" si="607"/>
        <v>0</v>
      </c>
      <c r="DU124" s="190">
        <f t="shared" si="608"/>
        <v>0</v>
      </c>
      <c r="DV124" s="190">
        <f t="shared" si="609"/>
        <v>0</v>
      </c>
      <c r="DW124" s="190">
        <f t="shared" si="610"/>
        <v>0</v>
      </c>
      <c r="DX124" s="190">
        <f t="shared" si="611"/>
        <v>0</v>
      </c>
      <c r="DY124" s="190">
        <f t="shared" si="612"/>
        <v>0</v>
      </c>
      <c r="DZ124" s="190">
        <f t="shared" si="613"/>
        <v>0</v>
      </c>
      <c r="EA124" s="190">
        <f t="shared" si="614"/>
        <v>0</v>
      </c>
      <c r="EB124" s="190">
        <f t="shared" si="571"/>
        <v>0</v>
      </c>
      <c r="EC124" s="191">
        <f t="shared" si="572"/>
        <v>0</v>
      </c>
    </row>
    <row r="125" spans="1:133" hidden="1">
      <c r="A125" s="331">
        <v>120</v>
      </c>
      <c r="B125" s="462" t="s">
        <v>311</v>
      </c>
      <c r="C125" s="455" t="str">
        <f t="shared" si="575"/>
        <v>8DCPFM01508AP</v>
      </c>
      <c r="D125" s="463" t="s">
        <v>353</v>
      </c>
      <c r="E125" s="456" t="s">
        <v>696</v>
      </c>
      <c r="F125" s="354" t="s">
        <v>220</v>
      </c>
      <c r="G125" s="354" t="s">
        <v>8</v>
      </c>
      <c r="H125" s="354" t="s">
        <v>22</v>
      </c>
      <c r="I125" s="468" t="s">
        <v>122</v>
      </c>
      <c r="J125" s="408">
        <v>4500000</v>
      </c>
      <c r="K125" s="408">
        <v>4500000</v>
      </c>
      <c r="L125" s="408">
        <v>4500000</v>
      </c>
      <c r="M125" s="408">
        <v>4500000</v>
      </c>
      <c r="N125" s="408">
        <v>4500000</v>
      </c>
      <c r="O125" s="408">
        <v>4500000</v>
      </c>
      <c r="P125" s="408">
        <v>4500000</v>
      </c>
      <c r="Q125" s="408">
        <v>4500000</v>
      </c>
      <c r="R125" s="408">
        <v>4500000</v>
      </c>
      <c r="S125" s="437">
        <v>4500000</v>
      </c>
      <c r="T125" s="437">
        <v>4500000</v>
      </c>
      <c r="U125" s="437">
        <v>2500000</v>
      </c>
      <c r="V125" s="357">
        <f t="shared" si="576"/>
        <v>52000000</v>
      </c>
      <c r="W125" s="397">
        <v>1</v>
      </c>
      <c r="X125" s="65"/>
      <c r="Y125" s="332" t="s">
        <v>437</v>
      </c>
      <c r="Z125" s="332"/>
      <c r="AA125" s="332">
        <v>2.9600000000000001E-2</v>
      </c>
      <c r="AB125" s="412">
        <v>6.446868271500001E-3</v>
      </c>
      <c r="AC125" s="180">
        <f t="shared" si="589"/>
        <v>0.21779960376689192</v>
      </c>
      <c r="AD125" s="181">
        <f t="shared" si="615"/>
        <v>2.9156000000000001E-2</v>
      </c>
      <c r="AE125" s="181">
        <f t="shared" si="615"/>
        <v>2.9156000000000001E-2</v>
      </c>
      <c r="AF125" s="181">
        <f t="shared" si="615"/>
        <v>2.9156000000000001E-2</v>
      </c>
      <c r="AG125" s="181">
        <f t="shared" si="616"/>
        <v>2.8712000000000001E-2</v>
      </c>
      <c r="AH125" s="181">
        <f t="shared" si="616"/>
        <v>2.8712000000000001E-2</v>
      </c>
      <c r="AI125" s="181">
        <f t="shared" si="616"/>
        <v>2.8712000000000001E-2</v>
      </c>
      <c r="AJ125" s="181">
        <f t="shared" si="617"/>
        <v>2.8268000000000001E-2</v>
      </c>
      <c r="AK125" s="181">
        <f t="shared" si="617"/>
        <v>2.8268000000000001E-2</v>
      </c>
      <c r="AL125" s="181">
        <f t="shared" si="617"/>
        <v>2.8268000000000001E-2</v>
      </c>
      <c r="AM125" s="181">
        <f t="shared" si="618"/>
        <v>2.7380000000000002E-2</v>
      </c>
      <c r="AN125" s="181">
        <f t="shared" si="618"/>
        <v>2.7380000000000002E-2</v>
      </c>
      <c r="AO125" s="181">
        <f t="shared" si="618"/>
        <v>2.7380000000000002E-2</v>
      </c>
      <c r="AQ125" s="480">
        <v>0.98499999999999999</v>
      </c>
      <c r="AR125" s="480">
        <v>0.97</v>
      </c>
      <c r="AS125" s="480">
        <v>0.95499999999999996</v>
      </c>
      <c r="AT125" s="480">
        <v>0.92500000000000004</v>
      </c>
      <c r="AV125" s="181">
        <f t="shared" si="590"/>
        <v>6.446868271500001E-3</v>
      </c>
      <c r="AW125" s="181">
        <f t="shared" si="619"/>
        <v>6.446868271500001E-3</v>
      </c>
      <c r="AX125" s="181">
        <f t="shared" si="619"/>
        <v>6.446868271500001E-3</v>
      </c>
      <c r="AY125" s="181">
        <f t="shared" si="620"/>
        <v>6.3823995887850012E-3</v>
      </c>
      <c r="AZ125" s="181">
        <f t="shared" si="620"/>
        <v>6.3823995887850012E-3</v>
      </c>
      <c r="BA125" s="181">
        <f t="shared" si="620"/>
        <v>6.3823995887850012E-3</v>
      </c>
      <c r="BB125" s="181">
        <f t="shared" si="621"/>
        <v>6.3179309060700005E-3</v>
      </c>
      <c r="BC125" s="181">
        <f t="shared" si="621"/>
        <v>6.3179309060700005E-3</v>
      </c>
      <c r="BD125" s="181">
        <f t="shared" si="621"/>
        <v>6.3179309060700005E-3</v>
      </c>
      <c r="BE125" s="181">
        <f t="shared" si="622"/>
        <v>6.2534622233550007E-3</v>
      </c>
      <c r="BF125" s="181">
        <f t="shared" si="622"/>
        <v>6.2534622233550007E-3</v>
      </c>
      <c r="BG125" s="181">
        <f t="shared" si="622"/>
        <v>6.2534622233550007E-3</v>
      </c>
      <c r="BI125" s="400">
        <v>1</v>
      </c>
      <c r="BJ125" s="400">
        <v>0.99</v>
      </c>
      <c r="BK125" s="400">
        <v>0.98</v>
      </c>
      <c r="BL125" s="401">
        <v>0.97</v>
      </c>
      <c r="BM125" s="401"/>
      <c r="BN125" s="401"/>
      <c r="BO125" s="187"/>
      <c r="BP125" s="187"/>
      <c r="BQ125" s="187"/>
      <c r="BR125" s="187"/>
      <c r="BS125" s="187"/>
      <c r="BT125" s="187"/>
      <c r="BU125" s="187"/>
      <c r="BV125" s="187"/>
      <c r="BW125" s="187"/>
      <c r="BX125" s="187"/>
      <c r="BY125" s="187"/>
      <c r="BZ125" s="187"/>
      <c r="CA125" s="184"/>
      <c r="CB125" s="189">
        <f t="shared" si="577"/>
        <v>1</v>
      </c>
      <c r="CC125" s="189">
        <f t="shared" si="578"/>
        <v>1</v>
      </c>
      <c r="CD125" s="189">
        <f t="shared" si="579"/>
        <v>1</v>
      </c>
      <c r="CE125" s="189">
        <f t="shared" si="580"/>
        <v>1</v>
      </c>
      <c r="CF125" s="189">
        <f t="shared" si="581"/>
        <v>1</v>
      </c>
      <c r="CG125" s="189">
        <f t="shared" si="582"/>
        <v>1</v>
      </c>
      <c r="CH125" s="189">
        <f t="shared" si="583"/>
        <v>1</v>
      </c>
      <c r="CI125" s="189">
        <f t="shared" si="584"/>
        <v>1</v>
      </c>
      <c r="CJ125" s="189">
        <f t="shared" si="585"/>
        <v>1</v>
      </c>
      <c r="CK125" s="189">
        <f t="shared" si="586"/>
        <v>1</v>
      </c>
      <c r="CL125" s="189">
        <f t="shared" si="587"/>
        <v>1</v>
      </c>
      <c r="CM125" s="189">
        <f t="shared" si="588"/>
        <v>1</v>
      </c>
      <c r="DB125" s="190">
        <f t="shared" si="591"/>
        <v>18687.081612305941</v>
      </c>
      <c r="DC125" s="190">
        <f t="shared" si="592"/>
        <v>18687.081612305941</v>
      </c>
      <c r="DD125" s="190">
        <f t="shared" si="593"/>
        <v>18687.081612305941</v>
      </c>
      <c r="DE125" s="190">
        <f t="shared" si="594"/>
        <v>18402.506765418031</v>
      </c>
      <c r="DF125" s="190">
        <f t="shared" si="595"/>
        <v>18402.506765418031</v>
      </c>
      <c r="DG125" s="190">
        <f t="shared" si="596"/>
        <v>18402.506765418031</v>
      </c>
      <c r="DH125" s="190">
        <f t="shared" si="597"/>
        <v>18117.931918530125</v>
      </c>
      <c r="DI125" s="190">
        <f t="shared" si="598"/>
        <v>18117.931918530125</v>
      </c>
      <c r="DJ125" s="190">
        <f t="shared" si="599"/>
        <v>18117.931918530125</v>
      </c>
      <c r="DK125" s="190">
        <f t="shared" si="600"/>
        <v>17548.782224754308</v>
      </c>
      <c r="DL125" s="190">
        <f t="shared" si="601"/>
        <v>17548.782224754308</v>
      </c>
      <c r="DM125" s="190">
        <f t="shared" si="602"/>
        <v>9749.3234581968391</v>
      </c>
      <c r="DN125" s="190">
        <f t="shared" si="570"/>
        <v>210469.44879646774</v>
      </c>
      <c r="DO125" s="184" t="s">
        <v>579</v>
      </c>
      <c r="DP125" s="190">
        <f t="shared" si="603"/>
        <v>4132.0192596140159</v>
      </c>
      <c r="DQ125" s="190">
        <f t="shared" si="604"/>
        <v>4132.0192596140159</v>
      </c>
      <c r="DR125" s="190">
        <f t="shared" si="605"/>
        <v>4132.0192596140159</v>
      </c>
      <c r="DS125" s="190">
        <f t="shared" si="606"/>
        <v>4090.6990670178757</v>
      </c>
      <c r="DT125" s="190">
        <f t="shared" si="607"/>
        <v>4090.6990670178757</v>
      </c>
      <c r="DU125" s="190">
        <f t="shared" si="608"/>
        <v>4090.6990670178757</v>
      </c>
      <c r="DV125" s="190">
        <f t="shared" si="609"/>
        <v>4049.378874421735</v>
      </c>
      <c r="DW125" s="190">
        <f t="shared" si="610"/>
        <v>4049.378874421735</v>
      </c>
      <c r="DX125" s="190">
        <f t="shared" si="611"/>
        <v>4049.378874421735</v>
      </c>
      <c r="DY125" s="190">
        <f t="shared" si="612"/>
        <v>4008.0586818255956</v>
      </c>
      <c r="DZ125" s="190">
        <f t="shared" si="613"/>
        <v>4008.0586818255956</v>
      </c>
      <c r="EA125" s="190">
        <f t="shared" si="614"/>
        <v>2226.6992676808864</v>
      </c>
      <c r="EB125" s="190">
        <f t="shared" si="571"/>
        <v>47059.10823449296</v>
      </c>
      <c r="EC125" s="191">
        <f t="shared" si="572"/>
        <v>0.22359116015931116</v>
      </c>
    </row>
    <row r="126" spans="1:133" hidden="1">
      <c r="A126" s="331">
        <v>121</v>
      </c>
      <c r="B126" s="462" t="s">
        <v>312</v>
      </c>
      <c r="C126" s="455" t="str">
        <f t="shared" si="575"/>
        <v>8DCPFM01510AP</v>
      </c>
      <c r="D126" s="463" t="s">
        <v>354</v>
      </c>
      <c r="E126" s="456" t="s">
        <v>696</v>
      </c>
      <c r="F126" s="354" t="s">
        <v>220</v>
      </c>
      <c r="G126" s="354" t="s">
        <v>8</v>
      </c>
      <c r="H126" s="354" t="s">
        <v>22</v>
      </c>
      <c r="I126" s="468" t="s">
        <v>122</v>
      </c>
      <c r="J126" s="408">
        <v>4500000</v>
      </c>
      <c r="K126" s="408">
        <v>4500000</v>
      </c>
      <c r="L126" s="408">
        <v>4500000</v>
      </c>
      <c r="M126" s="408">
        <v>4500000</v>
      </c>
      <c r="N126" s="408">
        <v>4500000</v>
      </c>
      <c r="O126" s="408">
        <v>4500000</v>
      </c>
      <c r="P126" s="408">
        <v>4500000</v>
      </c>
      <c r="Q126" s="408">
        <v>4500000</v>
      </c>
      <c r="R126" s="408">
        <v>4500000</v>
      </c>
      <c r="S126" s="437">
        <v>4500000</v>
      </c>
      <c r="T126" s="437">
        <v>4500000</v>
      </c>
      <c r="U126" s="437">
        <v>2500000</v>
      </c>
      <c r="V126" s="357">
        <f t="shared" si="576"/>
        <v>52000000</v>
      </c>
      <c r="W126" s="397">
        <v>1</v>
      </c>
      <c r="X126" s="65"/>
      <c r="Y126" s="332" t="s">
        <v>437</v>
      </c>
      <c r="Z126" s="332"/>
      <c r="AA126" s="332">
        <v>2.9600000000000001E-2</v>
      </c>
      <c r="AB126" s="412">
        <v>6.446868271500001E-3</v>
      </c>
      <c r="AC126" s="180">
        <f t="shared" si="589"/>
        <v>0.21779960376689192</v>
      </c>
      <c r="AD126" s="181">
        <f t="shared" ref="AD126:AF145" si="623">$AA126*$AQ126</f>
        <v>2.9156000000000001E-2</v>
      </c>
      <c r="AE126" s="181">
        <f t="shared" si="623"/>
        <v>2.9156000000000001E-2</v>
      </c>
      <c r="AF126" s="181">
        <f t="shared" si="623"/>
        <v>2.9156000000000001E-2</v>
      </c>
      <c r="AG126" s="181">
        <f t="shared" ref="AG126:AI145" si="624">$AA126*$AR126</f>
        <v>2.8712000000000001E-2</v>
      </c>
      <c r="AH126" s="181">
        <f t="shared" si="624"/>
        <v>2.8712000000000001E-2</v>
      </c>
      <c r="AI126" s="181">
        <f t="shared" si="624"/>
        <v>2.8712000000000001E-2</v>
      </c>
      <c r="AJ126" s="181">
        <f t="shared" ref="AJ126:AL145" si="625">$AA126*$AS126</f>
        <v>2.8268000000000001E-2</v>
      </c>
      <c r="AK126" s="181">
        <f t="shared" si="625"/>
        <v>2.8268000000000001E-2</v>
      </c>
      <c r="AL126" s="181">
        <f t="shared" si="625"/>
        <v>2.8268000000000001E-2</v>
      </c>
      <c r="AM126" s="181">
        <f t="shared" ref="AM126:AO145" si="626">$AA126*$AT126</f>
        <v>2.7380000000000002E-2</v>
      </c>
      <c r="AN126" s="181">
        <f t="shared" si="626"/>
        <v>2.7380000000000002E-2</v>
      </c>
      <c r="AO126" s="181">
        <f t="shared" si="626"/>
        <v>2.7380000000000002E-2</v>
      </c>
      <c r="AQ126" s="480">
        <v>0.98499999999999999</v>
      </c>
      <c r="AR126" s="480">
        <v>0.97</v>
      </c>
      <c r="AS126" s="480">
        <v>0.95499999999999996</v>
      </c>
      <c r="AT126" s="480">
        <v>0.92500000000000004</v>
      </c>
      <c r="AV126" s="181">
        <f t="shared" si="590"/>
        <v>6.446868271500001E-3</v>
      </c>
      <c r="AW126" s="181">
        <f t="shared" ref="AW126:AX145" si="627">$AB126*$BI126</f>
        <v>6.446868271500001E-3</v>
      </c>
      <c r="AX126" s="181">
        <f t="shared" si="627"/>
        <v>6.446868271500001E-3</v>
      </c>
      <c r="AY126" s="181">
        <f t="shared" ref="AY126:BA145" si="628">$AB126*$BJ126</f>
        <v>6.3823995887850012E-3</v>
      </c>
      <c r="AZ126" s="181">
        <f t="shared" si="628"/>
        <v>6.3823995887850012E-3</v>
      </c>
      <c r="BA126" s="181">
        <f t="shared" si="628"/>
        <v>6.3823995887850012E-3</v>
      </c>
      <c r="BB126" s="181">
        <f t="shared" ref="BB126:BD145" si="629">$AB126*$BK126</f>
        <v>6.3179309060700005E-3</v>
      </c>
      <c r="BC126" s="181">
        <f t="shared" si="629"/>
        <v>6.3179309060700005E-3</v>
      </c>
      <c r="BD126" s="181">
        <f t="shared" si="629"/>
        <v>6.3179309060700005E-3</v>
      </c>
      <c r="BE126" s="181">
        <f t="shared" ref="BE126:BG145" si="630">$AB126*$BL126</f>
        <v>6.2534622233550007E-3</v>
      </c>
      <c r="BF126" s="181">
        <f t="shared" si="630"/>
        <v>6.2534622233550007E-3</v>
      </c>
      <c r="BG126" s="181">
        <f t="shared" si="630"/>
        <v>6.2534622233550007E-3</v>
      </c>
      <c r="BI126" s="400">
        <v>1</v>
      </c>
      <c r="BJ126" s="400">
        <v>0.99</v>
      </c>
      <c r="BK126" s="400">
        <v>0.98</v>
      </c>
      <c r="BL126" s="401">
        <v>0.97</v>
      </c>
      <c r="BM126" s="401"/>
      <c r="BN126" s="401"/>
      <c r="BO126" s="187"/>
      <c r="BP126" s="187"/>
      <c r="BQ126" s="187"/>
      <c r="BR126" s="187"/>
      <c r="BS126" s="187"/>
      <c r="BT126" s="187"/>
      <c r="BU126" s="187"/>
      <c r="BV126" s="187"/>
      <c r="BW126" s="187"/>
      <c r="BX126" s="187"/>
      <c r="BY126" s="187"/>
      <c r="BZ126" s="187"/>
      <c r="CA126" s="184"/>
      <c r="CB126" s="189">
        <f t="shared" si="577"/>
        <v>1</v>
      </c>
      <c r="CC126" s="189">
        <f t="shared" si="578"/>
        <v>1</v>
      </c>
      <c r="CD126" s="189">
        <f t="shared" si="579"/>
        <v>1</v>
      </c>
      <c r="CE126" s="189">
        <f t="shared" si="580"/>
        <v>1</v>
      </c>
      <c r="CF126" s="189">
        <f t="shared" si="581"/>
        <v>1</v>
      </c>
      <c r="CG126" s="189">
        <f t="shared" si="582"/>
        <v>1</v>
      </c>
      <c r="CH126" s="189">
        <f t="shared" si="583"/>
        <v>1</v>
      </c>
      <c r="CI126" s="189">
        <f t="shared" si="584"/>
        <v>1</v>
      </c>
      <c r="CJ126" s="189">
        <f t="shared" si="585"/>
        <v>1</v>
      </c>
      <c r="CK126" s="189">
        <f t="shared" si="586"/>
        <v>1</v>
      </c>
      <c r="CL126" s="189">
        <f t="shared" si="587"/>
        <v>1</v>
      </c>
      <c r="CM126" s="189">
        <f t="shared" si="588"/>
        <v>1</v>
      </c>
      <c r="DB126" s="190">
        <f t="shared" si="591"/>
        <v>18687.081612305941</v>
      </c>
      <c r="DC126" s="190">
        <f t="shared" si="592"/>
        <v>18687.081612305941</v>
      </c>
      <c r="DD126" s="190">
        <f t="shared" si="593"/>
        <v>18687.081612305941</v>
      </c>
      <c r="DE126" s="190">
        <f t="shared" si="594"/>
        <v>18402.506765418031</v>
      </c>
      <c r="DF126" s="190">
        <f t="shared" si="595"/>
        <v>18402.506765418031</v>
      </c>
      <c r="DG126" s="190">
        <f t="shared" si="596"/>
        <v>18402.506765418031</v>
      </c>
      <c r="DH126" s="190">
        <f t="shared" si="597"/>
        <v>18117.931918530125</v>
      </c>
      <c r="DI126" s="190">
        <f t="shared" si="598"/>
        <v>18117.931918530125</v>
      </c>
      <c r="DJ126" s="190">
        <f t="shared" si="599"/>
        <v>18117.931918530125</v>
      </c>
      <c r="DK126" s="190">
        <f t="shared" si="600"/>
        <v>17548.782224754308</v>
      </c>
      <c r="DL126" s="190">
        <f t="shared" si="601"/>
        <v>17548.782224754308</v>
      </c>
      <c r="DM126" s="190">
        <f t="shared" si="602"/>
        <v>9749.3234581968391</v>
      </c>
      <c r="DN126" s="190">
        <f t="shared" si="570"/>
        <v>210469.44879646774</v>
      </c>
      <c r="DO126" s="184" t="s">
        <v>579</v>
      </c>
      <c r="DP126" s="190">
        <f t="shared" si="603"/>
        <v>4132.0192596140159</v>
      </c>
      <c r="DQ126" s="190">
        <f t="shared" si="604"/>
        <v>4132.0192596140159</v>
      </c>
      <c r="DR126" s="190">
        <f t="shared" si="605"/>
        <v>4132.0192596140159</v>
      </c>
      <c r="DS126" s="190">
        <f t="shared" si="606"/>
        <v>4090.6990670178757</v>
      </c>
      <c r="DT126" s="190">
        <f t="shared" si="607"/>
        <v>4090.6990670178757</v>
      </c>
      <c r="DU126" s="190">
        <f t="shared" si="608"/>
        <v>4090.6990670178757</v>
      </c>
      <c r="DV126" s="190">
        <f t="shared" si="609"/>
        <v>4049.378874421735</v>
      </c>
      <c r="DW126" s="190">
        <f t="shared" si="610"/>
        <v>4049.378874421735</v>
      </c>
      <c r="DX126" s="190">
        <f t="shared" si="611"/>
        <v>4049.378874421735</v>
      </c>
      <c r="DY126" s="190">
        <f t="shared" si="612"/>
        <v>4008.0586818255956</v>
      </c>
      <c r="DZ126" s="190">
        <f t="shared" si="613"/>
        <v>4008.0586818255956</v>
      </c>
      <c r="EA126" s="190">
        <f t="shared" si="614"/>
        <v>2226.6992676808864</v>
      </c>
      <c r="EB126" s="190">
        <f t="shared" si="571"/>
        <v>47059.10823449296</v>
      </c>
      <c r="EC126" s="191">
        <f t="shared" si="572"/>
        <v>0.22359116015931116</v>
      </c>
    </row>
    <row r="127" spans="1:133" hidden="1">
      <c r="A127" s="331">
        <v>122</v>
      </c>
      <c r="B127" s="462" t="s">
        <v>313</v>
      </c>
      <c r="C127" s="455" t="str">
        <f t="shared" si="575"/>
        <v>8DCPFM01509AP</v>
      </c>
      <c r="D127" s="463" t="s">
        <v>355</v>
      </c>
      <c r="E127" s="456" t="s">
        <v>696</v>
      </c>
      <c r="F127" s="354" t="s">
        <v>220</v>
      </c>
      <c r="G127" s="354" t="s">
        <v>8</v>
      </c>
      <c r="H127" s="354" t="s">
        <v>22</v>
      </c>
      <c r="I127" s="468" t="s">
        <v>122</v>
      </c>
      <c r="J127" s="408">
        <v>4500000</v>
      </c>
      <c r="K127" s="408">
        <v>4500000</v>
      </c>
      <c r="L127" s="408">
        <v>4500000</v>
      </c>
      <c r="M127" s="408">
        <v>4500000</v>
      </c>
      <c r="N127" s="408">
        <v>4500000</v>
      </c>
      <c r="O127" s="408">
        <v>4500000</v>
      </c>
      <c r="P127" s="408">
        <v>4500000</v>
      </c>
      <c r="Q127" s="408">
        <v>4500000</v>
      </c>
      <c r="R127" s="408">
        <v>4500000</v>
      </c>
      <c r="S127" s="437">
        <v>4500000</v>
      </c>
      <c r="T127" s="437">
        <v>4500000</v>
      </c>
      <c r="U127" s="437">
        <v>2500000</v>
      </c>
      <c r="V127" s="357">
        <f t="shared" si="576"/>
        <v>52000000</v>
      </c>
      <c r="W127" s="397">
        <v>1</v>
      </c>
      <c r="X127" s="65"/>
      <c r="Y127" s="332" t="s">
        <v>437</v>
      </c>
      <c r="Z127" s="332"/>
      <c r="AA127" s="332">
        <v>2.1899999999999999E-2</v>
      </c>
      <c r="AB127" s="412">
        <v>8.0718709960000013E-3</v>
      </c>
      <c r="AC127" s="180">
        <f t="shared" si="589"/>
        <v>0.3685785842922375</v>
      </c>
      <c r="AD127" s="181">
        <f t="shared" si="623"/>
        <v>2.15715E-2</v>
      </c>
      <c r="AE127" s="181">
        <f t="shared" si="623"/>
        <v>2.15715E-2</v>
      </c>
      <c r="AF127" s="181">
        <f t="shared" si="623"/>
        <v>2.15715E-2</v>
      </c>
      <c r="AG127" s="181">
        <f t="shared" si="624"/>
        <v>2.1242999999999998E-2</v>
      </c>
      <c r="AH127" s="181">
        <f t="shared" si="624"/>
        <v>2.1242999999999998E-2</v>
      </c>
      <c r="AI127" s="181">
        <f t="shared" si="624"/>
        <v>2.1242999999999998E-2</v>
      </c>
      <c r="AJ127" s="181">
        <f t="shared" si="625"/>
        <v>2.0914499999999999E-2</v>
      </c>
      <c r="AK127" s="181">
        <f t="shared" si="625"/>
        <v>2.0914499999999999E-2</v>
      </c>
      <c r="AL127" s="181">
        <f t="shared" si="625"/>
        <v>2.0914499999999999E-2</v>
      </c>
      <c r="AM127" s="181">
        <f t="shared" si="626"/>
        <v>2.0257500000000001E-2</v>
      </c>
      <c r="AN127" s="181">
        <f t="shared" si="626"/>
        <v>2.0257500000000001E-2</v>
      </c>
      <c r="AO127" s="181">
        <f t="shared" si="626"/>
        <v>2.0257500000000001E-2</v>
      </c>
      <c r="AQ127" s="480">
        <v>0.98499999999999999</v>
      </c>
      <c r="AR127" s="480">
        <v>0.97</v>
      </c>
      <c r="AS127" s="480">
        <v>0.95499999999999996</v>
      </c>
      <c r="AT127" s="480">
        <v>0.92500000000000004</v>
      </c>
      <c r="AV127" s="181">
        <f t="shared" si="590"/>
        <v>8.0718709960000013E-3</v>
      </c>
      <c r="AW127" s="181">
        <f t="shared" si="627"/>
        <v>8.0718709960000013E-3</v>
      </c>
      <c r="AX127" s="181">
        <f t="shared" si="627"/>
        <v>8.0718709960000013E-3</v>
      </c>
      <c r="AY127" s="181">
        <f t="shared" si="628"/>
        <v>7.9911522860400021E-3</v>
      </c>
      <c r="AZ127" s="181">
        <f t="shared" si="628"/>
        <v>7.9911522860400021E-3</v>
      </c>
      <c r="BA127" s="181">
        <f t="shared" si="628"/>
        <v>7.9911522860400021E-3</v>
      </c>
      <c r="BB127" s="181">
        <f t="shared" si="629"/>
        <v>7.9104335760800011E-3</v>
      </c>
      <c r="BC127" s="181">
        <f t="shared" si="629"/>
        <v>7.9104335760800011E-3</v>
      </c>
      <c r="BD127" s="181">
        <f t="shared" si="629"/>
        <v>7.9104335760800011E-3</v>
      </c>
      <c r="BE127" s="181">
        <f t="shared" si="630"/>
        <v>7.8297148661200019E-3</v>
      </c>
      <c r="BF127" s="181">
        <f t="shared" si="630"/>
        <v>7.8297148661200019E-3</v>
      </c>
      <c r="BG127" s="181">
        <f t="shared" si="630"/>
        <v>7.8297148661200019E-3</v>
      </c>
      <c r="BI127" s="400">
        <v>1</v>
      </c>
      <c r="BJ127" s="400">
        <v>0.99</v>
      </c>
      <c r="BK127" s="400">
        <v>0.98</v>
      </c>
      <c r="BL127" s="400">
        <v>0.97</v>
      </c>
      <c r="BO127" s="187"/>
      <c r="BP127" s="187"/>
      <c r="BQ127" s="187"/>
      <c r="BR127" s="187"/>
      <c r="BS127" s="187"/>
      <c r="BT127" s="187"/>
      <c r="BU127" s="187"/>
      <c r="BV127" s="187"/>
      <c r="BW127" s="187"/>
      <c r="BX127" s="187"/>
      <c r="BY127" s="187"/>
      <c r="BZ127" s="187"/>
      <c r="CA127" s="184"/>
      <c r="CB127" s="189">
        <f t="shared" si="577"/>
        <v>1</v>
      </c>
      <c r="CC127" s="189">
        <f t="shared" si="578"/>
        <v>1</v>
      </c>
      <c r="CD127" s="189">
        <f t="shared" si="579"/>
        <v>1</v>
      </c>
      <c r="CE127" s="189">
        <f t="shared" si="580"/>
        <v>1</v>
      </c>
      <c r="CF127" s="189">
        <f t="shared" si="581"/>
        <v>1</v>
      </c>
      <c r="CG127" s="189">
        <f t="shared" si="582"/>
        <v>1</v>
      </c>
      <c r="CH127" s="189">
        <f t="shared" si="583"/>
        <v>1</v>
      </c>
      <c r="CI127" s="189">
        <f t="shared" si="584"/>
        <v>1</v>
      </c>
      <c r="CJ127" s="189">
        <f t="shared" si="585"/>
        <v>1</v>
      </c>
      <c r="CK127" s="189">
        <f t="shared" si="586"/>
        <v>1</v>
      </c>
      <c r="CL127" s="189">
        <f t="shared" si="587"/>
        <v>1</v>
      </c>
      <c r="CM127" s="189">
        <f t="shared" si="588"/>
        <v>1</v>
      </c>
      <c r="DB127" s="190">
        <f t="shared" si="591"/>
        <v>13825.915111807435</v>
      </c>
      <c r="DC127" s="190">
        <f t="shared" si="592"/>
        <v>13825.915111807435</v>
      </c>
      <c r="DD127" s="190">
        <f t="shared" si="593"/>
        <v>13825.915111807435</v>
      </c>
      <c r="DE127" s="190">
        <f t="shared" si="594"/>
        <v>13615.368181170772</v>
      </c>
      <c r="DF127" s="190">
        <f t="shared" si="595"/>
        <v>13615.368181170772</v>
      </c>
      <c r="DG127" s="190">
        <f t="shared" si="596"/>
        <v>13615.368181170772</v>
      </c>
      <c r="DH127" s="190">
        <f t="shared" si="597"/>
        <v>13404.821250534113</v>
      </c>
      <c r="DI127" s="190">
        <f t="shared" si="598"/>
        <v>13404.821250534113</v>
      </c>
      <c r="DJ127" s="190">
        <f t="shared" si="599"/>
        <v>13404.821250534113</v>
      </c>
      <c r="DK127" s="190">
        <f t="shared" si="600"/>
        <v>12983.72738926079</v>
      </c>
      <c r="DL127" s="190">
        <f t="shared" si="601"/>
        <v>12983.72738926079</v>
      </c>
      <c r="DM127" s="190">
        <f t="shared" si="602"/>
        <v>7213.1818829226604</v>
      </c>
      <c r="DN127" s="190">
        <f t="shared" si="570"/>
        <v>155718.95029198116</v>
      </c>
      <c r="DO127" s="184" t="s">
        <v>579</v>
      </c>
      <c r="DP127" s="190">
        <f t="shared" si="603"/>
        <v>5173.5393080757731</v>
      </c>
      <c r="DQ127" s="190">
        <f t="shared" si="604"/>
        <v>5173.5393080757731</v>
      </c>
      <c r="DR127" s="190">
        <f t="shared" si="605"/>
        <v>5173.5393080757731</v>
      </c>
      <c r="DS127" s="190">
        <f t="shared" si="606"/>
        <v>5121.8039149950164</v>
      </c>
      <c r="DT127" s="190">
        <f t="shared" si="607"/>
        <v>5121.8039149950164</v>
      </c>
      <c r="DU127" s="190">
        <f t="shared" si="608"/>
        <v>5121.8039149950164</v>
      </c>
      <c r="DV127" s="190">
        <f t="shared" si="609"/>
        <v>5070.0685219142579</v>
      </c>
      <c r="DW127" s="190">
        <f t="shared" si="610"/>
        <v>5070.0685219142579</v>
      </c>
      <c r="DX127" s="190">
        <f t="shared" si="611"/>
        <v>5070.0685219142579</v>
      </c>
      <c r="DY127" s="190">
        <f t="shared" si="612"/>
        <v>5018.3331288335003</v>
      </c>
      <c r="DZ127" s="190">
        <f t="shared" si="613"/>
        <v>5018.3331288335003</v>
      </c>
      <c r="EA127" s="190">
        <f t="shared" si="614"/>
        <v>2787.9628493519449</v>
      </c>
      <c r="EB127" s="190">
        <f t="shared" si="571"/>
        <v>58920.864341974098</v>
      </c>
      <c r="EC127" s="191">
        <f t="shared" si="572"/>
        <v>0.37837953718217598</v>
      </c>
    </row>
    <row r="128" spans="1:133" hidden="1">
      <c r="A128" s="331">
        <v>123</v>
      </c>
      <c r="B128" s="462" t="s">
        <v>462</v>
      </c>
      <c r="C128" s="455" t="str">
        <f t="shared" si="575"/>
        <v>8DRPFM02026</v>
      </c>
      <c r="D128" s="463" t="s">
        <v>356</v>
      </c>
      <c r="E128" s="463" t="s">
        <v>695</v>
      </c>
      <c r="F128" s="354" t="s">
        <v>220</v>
      </c>
      <c r="G128" s="354" t="s">
        <v>8</v>
      </c>
      <c r="H128" s="354" t="s">
        <v>22</v>
      </c>
      <c r="I128" s="468" t="s">
        <v>122</v>
      </c>
      <c r="J128" s="408">
        <v>4500000</v>
      </c>
      <c r="K128" s="408">
        <v>4500000</v>
      </c>
      <c r="L128" s="408">
        <v>4500000</v>
      </c>
      <c r="M128" s="408">
        <v>4500000</v>
      </c>
      <c r="N128" s="408">
        <v>4500000</v>
      </c>
      <c r="O128" s="408">
        <v>4500000</v>
      </c>
      <c r="P128" s="408">
        <v>4500000</v>
      </c>
      <c r="Q128" s="408">
        <v>4500000</v>
      </c>
      <c r="R128" s="408">
        <v>4500000</v>
      </c>
      <c r="S128" s="437">
        <v>4500000</v>
      </c>
      <c r="T128" s="437">
        <v>4500000</v>
      </c>
      <c r="U128" s="437">
        <v>2500000</v>
      </c>
      <c r="V128" s="357">
        <f t="shared" si="576"/>
        <v>52000000</v>
      </c>
      <c r="W128" s="397">
        <v>1</v>
      </c>
      <c r="X128" s="65"/>
      <c r="Y128" s="332" t="s">
        <v>437</v>
      </c>
      <c r="Z128" s="332"/>
      <c r="AA128" s="332">
        <v>4.1099999999999998E-2</v>
      </c>
      <c r="AB128" s="412">
        <v>2.1872047322000005E-2</v>
      </c>
      <c r="AC128" s="180">
        <f t="shared" si="589"/>
        <v>0.53216660150851602</v>
      </c>
      <c r="AD128" s="181">
        <f t="shared" si="623"/>
        <v>4.0483499999999999E-2</v>
      </c>
      <c r="AE128" s="181">
        <f t="shared" si="623"/>
        <v>4.0483499999999999E-2</v>
      </c>
      <c r="AF128" s="181">
        <f t="shared" si="623"/>
        <v>4.0483499999999999E-2</v>
      </c>
      <c r="AG128" s="181">
        <f t="shared" si="624"/>
        <v>3.9867E-2</v>
      </c>
      <c r="AH128" s="181">
        <f t="shared" si="624"/>
        <v>3.9867E-2</v>
      </c>
      <c r="AI128" s="181">
        <f t="shared" si="624"/>
        <v>3.9867E-2</v>
      </c>
      <c r="AJ128" s="181">
        <f t="shared" si="625"/>
        <v>3.9250499999999994E-2</v>
      </c>
      <c r="AK128" s="181">
        <f t="shared" si="625"/>
        <v>3.9250499999999994E-2</v>
      </c>
      <c r="AL128" s="181">
        <f t="shared" si="625"/>
        <v>3.9250499999999994E-2</v>
      </c>
      <c r="AM128" s="181">
        <f t="shared" si="626"/>
        <v>3.8017500000000003E-2</v>
      </c>
      <c r="AN128" s="181">
        <f t="shared" si="626"/>
        <v>3.8017500000000003E-2</v>
      </c>
      <c r="AO128" s="181">
        <f t="shared" si="626"/>
        <v>3.8017500000000003E-2</v>
      </c>
      <c r="AQ128" s="480">
        <v>0.98499999999999999</v>
      </c>
      <c r="AR128" s="480">
        <v>0.97</v>
      </c>
      <c r="AS128" s="480">
        <v>0.95499999999999996</v>
      </c>
      <c r="AT128" s="480">
        <v>0.92500000000000004</v>
      </c>
      <c r="AV128" s="181">
        <f t="shared" si="590"/>
        <v>2.1872047322000005E-2</v>
      </c>
      <c r="AW128" s="181">
        <f t="shared" si="627"/>
        <v>2.1872047322000005E-2</v>
      </c>
      <c r="AX128" s="181">
        <f t="shared" si="627"/>
        <v>2.1872047322000005E-2</v>
      </c>
      <c r="AY128" s="181">
        <f t="shared" si="628"/>
        <v>2.1653326848780005E-2</v>
      </c>
      <c r="AZ128" s="181">
        <f t="shared" si="628"/>
        <v>2.1653326848780005E-2</v>
      </c>
      <c r="BA128" s="181">
        <f t="shared" si="628"/>
        <v>2.1653326848780005E-2</v>
      </c>
      <c r="BB128" s="181">
        <f t="shared" si="629"/>
        <v>2.1434606375560005E-2</v>
      </c>
      <c r="BC128" s="181">
        <f t="shared" si="629"/>
        <v>2.1434606375560005E-2</v>
      </c>
      <c r="BD128" s="181">
        <f t="shared" si="629"/>
        <v>2.1434606375560005E-2</v>
      </c>
      <c r="BE128" s="181">
        <f t="shared" si="630"/>
        <v>2.1215885902340005E-2</v>
      </c>
      <c r="BF128" s="181">
        <f t="shared" si="630"/>
        <v>2.1215885902340005E-2</v>
      </c>
      <c r="BG128" s="181">
        <f t="shared" si="630"/>
        <v>2.1215885902340005E-2</v>
      </c>
      <c r="BI128" s="400">
        <v>1</v>
      </c>
      <c r="BJ128" s="400">
        <v>0.99</v>
      </c>
      <c r="BK128" s="400">
        <v>0.98</v>
      </c>
      <c r="BL128" s="400">
        <v>0.97</v>
      </c>
      <c r="BO128" s="187"/>
      <c r="BP128" s="187"/>
      <c r="BQ128" s="187"/>
      <c r="BR128" s="187"/>
      <c r="BS128" s="187"/>
      <c r="BT128" s="187"/>
      <c r="BU128" s="187"/>
      <c r="BV128" s="187"/>
      <c r="BW128" s="187"/>
      <c r="BX128" s="187"/>
      <c r="BY128" s="187"/>
      <c r="BZ128" s="187"/>
      <c r="CA128" s="184"/>
      <c r="CB128" s="189">
        <f t="shared" si="577"/>
        <v>1</v>
      </c>
      <c r="CC128" s="189">
        <f t="shared" si="578"/>
        <v>1</v>
      </c>
      <c r="CD128" s="189">
        <f t="shared" si="579"/>
        <v>1</v>
      </c>
      <c r="CE128" s="189">
        <f t="shared" si="580"/>
        <v>1</v>
      </c>
      <c r="CF128" s="189">
        <f t="shared" si="581"/>
        <v>1</v>
      </c>
      <c r="CG128" s="189">
        <f t="shared" si="582"/>
        <v>1</v>
      </c>
      <c r="CH128" s="189">
        <f t="shared" si="583"/>
        <v>1</v>
      </c>
      <c r="CI128" s="189">
        <f t="shared" si="584"/>
        <v>1</v>
      </c>
      <c r="CJ128" s="189">
        <f t="shared" si="585"/>
        <v>1</v>
      </c>
      <c r="CK128" s="189">
        <f t="shared" si="586"/>
        <v>1</v>
      </c>
      <c r="CL128" s="189">
        <f t="shared" si="587"/>
        <v>1</v>
      </c>
      <c r="CM128" s="189">
        <f t="shared" si="588"/>
        <v>1</v>
      </c>
      <c r="DB128" s="190">
        <f t="shared" si="591"/>
        <v>25947.265346816694</v>
      </c>
      <c r="DC128" s="190">
        <f t="shared" si="592"/>
        <v>25947.265346816694</v>
      </c>
      <c r="DD128" s="190">
        <f t="shared" si="593"/>
        <v>25947.265346816694</v>
      </c>
      <c r="DE128" s="190">
        <f t="shared" si="594"/>
        <v>25552.129326306793</v>
      </c>
      <c r="DF128" s="190">
        <f t="shared" si="595"/>
        <v>25552.129326306793</v>
      </c>
      <c r="DG128" s="190">
        <f t="shared" si="596"/>
        <v>25552.129326306793</v>
      </c>
      <c r="DH128" s="190">
        <f t="shared" si="597"/>
        <v>25156.993305796892</v>
      </c>
      <c r="DI128" s="190">
        <f t="shared" si="598"/>
        <v>25156.993305796892</v>
      </c>
      <c r="DJ128" s="190">
        <f t="shared" si="599"/>
        <v>25156.993305796892</v>
      </c>
      <c r="DK128" s="190">
        <f t="shared" si="600"/>
        <v>24366.721264777098</v>
      </c>
      <c r="DL128" s="190">
        <f t="shared" si="601"/>
        <v>24366.721264777098</v>
      </c>
      <c r="DM128" s="190">
        <f t="shared" si="602"/>
        <v>13537.06736932061</v>
      </c>
      <c r="DN128" s="190">
        <f t="shared" si="570"/>
        <v>292239.673835636</v>
      </c>
      <c r="DO128" s="184" t="s">
        <v>579</v>
      </c>
      <c r="DP128" s="190">
        <f t="shared" si="603"/>
        <v>14018.546211223476</v>
      </c>
      <c r="DQ128" s="190">
        <f t="shared" si="604"/>
        <v>14018.546211223476</v>
      </c>
      <c r="DR128" s="190">
        <f t="shared" si="605"/>
        <v>14018.546211223476</v>
      </c>
      <c r="DS128" s="190">
        <f t="shared" si="606"/>
        <v>13878.360749111242</v>
      </c>
      <c r="DT128" s="190">
        <f t="shared" si="607"/>
        <v>13878.360749111242</v>
      </c>
      <c r="DU128" s="190">
        <f t="shared" si="608"/>
        <v>13878.360749111242</v>
      </c>
      <c r="DV128" s="190">
        <f t="shared" si="609"/>
        <v>13738.175286999007</v>
      </c>
      <c r="DW128" s="190">
        <f t="shared" si="610"/>
        <v>13738.175286999007</v>
      </c>
      <c r="DX128" s="190">
        <f t="shared" si="611"/>
        <v>13738.175286999007</v>
      </c>
      <c r="DY128" s="190">
        <f t="shared" si="612"/>
        <v>13597.989824886772</v>
      </c>
      <c r="DZ128" s="190">
        <f t="shared" si="613"/>
        <v>13597.989824886772</v>
      </c>
      <c r="EA128" s="190">
        <f t="shared" si="614"/>
        <v>7554.4387916037622</v>
      </c>
      <c r="EB128" s="190">
        <f t="shared" si="571"/>
        <v>159655.66518337847</v>
      </c>
      <c r="EC128" s="191">
        <f t="shared" si="572"/>
        <v>0.54631755876231036</v>
      </c>
    </row>
    <row r="129" spans="1:133" hidden="1">
      <c r="A129" s="331">
        <v>124</v>
      </c>
      <c r="B129" s="462" t="s">
        <v>463</v>
      </c>
      <c r="C129" s="455" t="str">
        <f t="shared" si="575"/>
        <v>8DRPFM02027</v>
      </c>
      <c r="D129" s="463" t="s">
        <v>357</v>
      </c>
      <c r="E129" s="463" t="s">
        <v>695</v>
      </c>
      <c r="F129" s="354" t="s">
        <v>220</v>
      </c>
      <c r="G129" s="354" t="s">
        <v>8</v>
      </c>
      <c r="H129" s="354" t="s">
        <v>22</v>
      </c>
      <c r="I129" s="468" t="s">
        <v>122</v>
      </c>
      <c r="J129" s="408">
        <v>4500000</v>
      </c>
      <c r="K129" s="408">
        <v>4500000</v>
      </c>
      <c r="L129" s="408">
        <v>4500000</v>
      </c>
      <c r="M129" s="408">
        <v>4500000</v>
      </c>
      <c r="N129" s="408">
        <v>4500000</v>
      </c>
      <c r="O129" s="408">
        <v>4500000</v>
      </c>
      <c r="P129" s="408">
        <v>4500000</v>
      </c>
      <c r="Q129" s="408">
        <v>4500000</v>
      </c>
      <c r="R129" s="408">
        <v>4500000</v>
      </c>
      <c r="S129" s="437">
        <v>4500000</v>
      </c>
      <c r="T129" s="437">
        <v>4500000</v>
      </c>
      <c r="U129" s="437">
        <v>2500000</v>
      </c>
      <c r="V129" s="357">
        <f t="shared" si="576"/>
        <v>52000000</v>
      </c>
      <c r="W129" s="397">
        <v>1</v>
      </c>
      <c r="X129" s="65"/>
      <c r="Y129" s="332" t="s">
        <v>437</v>
      </c>
      <c r="Z129" s="332"/>
      <c r="AA129" s="332">
        <v>4.1099999999999998E-2</v>
      </c>
      <c r="AB129" s="412">
        <v>2.1872047322000005E-2</v>
      </c>
      <c r="AC129" s="180">
        <f t="shared" si="589"/>
        <v>0.53216660150851602</v>
      </c>
      <c r="AD129" s="181">
        <f t="shared" si="623"/>
        <v>4.0483499999999999E-2</v>
      </c>
      <c r="AE129" s="181">
        <f t="shared" si="623"/>
        <v>4.0483499999999999E-2</v>
      </c>
      <c r="AF129" s="181">
        <f t="shared" si="623"/>
        <v>4.0483499999999999E-2</v>
      </c>
      <c r="AG129" s="181">
        <f t="shared" si="624"/>
        <v>3.9867E-2</v>
      </c>
      <c r="AH129" s="181">
        <f t="shared" si="624"/>
        <v>3.9867E-2</v>
      </c>
      <c r="AI129" s="181">
        <f t="shared" si="624"/>
        <v>3.9867E-2</v>
      </c>
      <c r="AJ129" s="181">
        <f t="shared" si="625"/>
        <v>3.9250499999999994E-2</v>
      </c>
      <c r="AK129" s="181">
        <f t="shared" si="625"/>
        <v>3.9250499999999994E-2</v>
      </c>
      <c r="AL129" s="181">
        <f t="shared" si="625"/>
        <v>3.9250499999999994E-2</v>
      </c>
      <c r="AM129" s="181">
        <f t="shared" si="626"/>
        <v>3.8017500000000003E-2</v>
      </c>
      <c r="AN129" s="181">
        <f t="shared" si="626"/>
        <v>3.8017500000000003E-2</v>
      </c>
      <c r="AO129" s="181">
        <f t="shared" si="626"/>
        <v>3.8017500000000003E-2</v>
      </c>
      <c r="AQ129" s="480">
        <v>0.98499999999999999</v>
      </c>
      <c r="AR129" s="480">
        <v>0.97</v>
      </c>
      <c r="AS129" s="480">
        <v>0.95499999999999996</v>
      </c>
      <c r="AT129" s="480">
        <v>0.92500000000000004</v>
      </c>
      <c r="AV129" s="181">
        <f t="shared" si="590"/>
        <v>2.1872047322000005E-2</v>
      </c>
      <c r="AW129" s="181">
        <f t="shared" si="627"/>
        <v>2.1872047322000005E-2</v>
      </c>
      <c r="AX129" s="181">
        <f t="shared" si="627"/>
        <v>2.1872047322000005E-2</v>
      </c>
      <c r="AY129" s="181">
        <f t="shared" si="628"/>
        <v>2.1653326848780005E-2</v>
      </c>
      <c r="AZ129" s="181">
        <f t="shared" si="628"/>
        <v>2.1653326848780005E-2</v>
      </c>
      <c r="BA129" s="181">
        <f t="shared" si="628"/>
        <v>2.1653326848780005E-2</v>
      </c>
      <c r="BB129" s="181">
        <f t="shared" si="629"/>
        <v>2.1434606375560005E-2</v>
      </c>
      <c r="BC129" s="181">
        <f t="shared" si="629"/>
        <v>2.1434606375560005E-2</v>
      </c>
      <c r="BD129" s="181">
        <f t="shared" si="629"/>
        <v>2.1434606375560005E-2</v>
      </c>
      <c r="BE129" s="181">
        <f t="shared" si="630"/>
        <v>2.1215885902340005E-2</v>
      </c>
      <c r="BF129" s="181">
        <f t="shared" si="630"/>
        <v>2.1215885902340005E-2</v>
      </c>
      <c r="BG129" s="181">
        <f t="shared" si="630"/>
        <v>2.1215885902340005E-2</v>
      </c>
      <c r="BI129" s="400">
        <v>1</v>
      </c>
      <c r="BJ129" s="400">
        <v>0.99</v>
      </c>
      <c r="BK129" s="400">
        <v>0.98</v>
      </c>
      <c r="BL129" s="400">
        <v>0.97</v>
      </c>
      <c r="BO129" s="187"/>
      <c r="BP129" s="187"/>
      <c r="BQ129" s="187"/>
      <c r="BR129" s="187"/>
      <c r="BS129" s="187"/>
      <c r="BT129" s="187"/>
      <c r="BU129" s="187"/>
      <c r="BV129" s="187"/>
      <c r="BW129" s="187"/>
      <c r="BX129" s="187"/>
      <c r="BY129" s="187"/>
      <c r="BZ129" s="187"/>
      <c r="CA129" s="184"/>
      <c r="CB129" s="189">
        <f t="shared" si="577"/>
        <v>1</v>
      </c>
      <c r="CC129" s="189">
        <f t="shared" si="578"/>
        <v>1</v>
      </c>
      <c r="CD129" s="189">
        <f t="shared" si="579"/>
        <v>1</v>
      </c>
      <c r="CE129" s="189">
        <f t="shared" si="580"/>
        <v>1</v>
      </c>
      <c r="CF129" s="189">
        <f t="shared" si="581"/>
        <v>1</v>
      </c>
      <c r="CG129" s="189">
        <f t="shared" si="582"/>
        <v>1</v>
      </c>
      <c r="CH129" s="189">
        <f t="shared" si="583"/>
        <v>1</v>
      </c>
      <c r="CI129" s="189">
        <f t="shared" si="584"/>
        <v>1</v>
      </c>
      <c r="CJ129" s="189">
        <f t="shared" si="585"/>
        <v>1</v>
      </c>
      <c r="CK129" s="189">
        <f t="shared" si="586"/>
        <v>1</v>
      </c>
      <c r="CL129" s="189">
        <f t="shared" si="587"/>
        <v>1</v>
      </c>
      <c r="CM129" s="189">
        <f t="shared" si="588"/>
        <v>1</v>
      </c>
      <c r="DB129" s="190">
        <f t="shared" si="591"/>
        <v>25947.265346816694</v>
      </c>
      <c r="DC129" s="190">
        <f t="shared" si="592"/>
        <v>25947.265346816694</v>
      </c>
      <c r="DD129" s="190">
        <f t="shared" si="593"/>
        <v>25947.265346816694</v>
      </c>
      <c r="DE129" s="190">
        <f t="shared" si="594"/>
        <v>25552.129326306793</v>
      </c>
      <c r="DF129" s="190">
        <f t="shared" si="595"/>
        <v>25552.129326306793</v>
      </c>
      <c r="DG129" s="190">
        <f t="shared" si="596"/>
        <v>25552.129326306793</v>
      </c>
      <c r="DH129" s="190">
        <f t="shared" si="597"/>
        <v>25156.993305796892</v>
      </c>
      <c r="DI129" s="190">
        <f t="shared" si="598"/>
        <v>25156.993305796892</v>
      </c>
      <c r="DJ129" s="190">
        <f t="shared" si="599"/>
        <v>25156.993305796892</v>
      </c>
      <c r="DK129" s="190">
        <f t="shared" si="600"/>
        <v>24366.721264777098</v>
      </c>
      <c r="DL129" s="190">
        <f t="shared" si="601"/>
        <v>24366.721264777098</v>
      </c>
      <c r="DM129" s="190">
        <f t="shared" si="602"/>
        <v>13537.06736932061</v>
      </c>
      <c r="DN129" s="190">
        <f t="shared" si="570"/>
        <v>292239.673835636</v>
      </c>
      <c r="DO129" s="184" t="s">
        <v>579</v>
      </c>
      <c r="DP129" s="190">
        <f t="shared" si="603"/>
        <v>14018.546211223476</v>
      </c>
      <c r="DQ129" s="190">
        <f t="shared" si="604"/>
        <v>14018.546211223476</v>
      </c>
      <c r="DR129" s="190">
        <f t="shared" si="605"/>
        <v>14018.546211223476</v>
      </c>
      <c r="DS129" s="190">
        <f t="shared" si="606"/>
        <v>13878.360749111242</v>
      </c>
      <c r="DT129" s="190">
        <f t="shared" si="607"/>
        <v>13878.360749111242</v>
      </c>
      <c r="DU129" s="190">
        <f t="shared" si="608"/>
        <v>13878.360749111242</v>
      </c>
      <c r="DV129" s="190">
        <f t="shared" si="609"/>
        <v>13738.175286999007</v>
      </c>
      <c r="DW129" s="190">
        <f t="shared" si="610"/>
        <v>13738.175286999007</v>
      </c>
      <c r="DX129" s="190">
        <f t="shared" si="611"/>
        <v>13738.175286999007</v>
      </c>
      <c r="DY129" s="190">
        <f t="shared" si="612"/>
        <v>13597.989824886772</v>
      </c>
      <c r="DZ129" s="190">
        <f t="shared" si="613"/>
        <v>13597.989824886772</v>
      </c>
      <c r="EA129" s="190">
        <f t="shared" si="614"/>
        <v>7554.4387916037622</v>
      </c>
      <c r="EB129" s="190">
        <f t="shared" si="571"/>
        <v>159655.66518337847</v>
      </c>
      <c r="EC129" s="191">
        <f t="shared" si="572"/>
        <v>0.54631755876231036</v>
      </c>
    </row>
    <row r="130" spans="1:133" hidden="1">
      <c r="A130" s="331">
        <v>125</v>
      </c>
      <c r="B130" s="462" t="s">
        <v>451</v>
      </c>
      <c r="C130" s="455" t="str">
        <f t="shared" si="575"/>
        <v>6402829</v>
      </c>
      <c r="D130" s="463" t="s">
        <v>451</v>
      </c>
      <c r="E130" s="456" t="s">
        <v>696</v>
      </c>
      <c r="F130" s="354" t="s">
        <v>455</v>
      </c>
      <c r="G130" s="354" t="s">
        <v>166</v>
      </c>
      <c r="H130" s="354" t="s">
        <v>167</v>
      </c>
      <c r="I130" s="468" t="s">
        <v>122</v>
      </c>
      <c r="J130" s="439">
        <v>150000</v>
      </c>
      <c r="K130" s="439">
        <v>150000</v>
      </c>
      <c r="L130" s="439">
        <v>150000</v>
      </c>
      <c r="M130" s="439">
        <v>150000</v>
      </c>
      <c r="N130" s="439">
        <v>150000</v>
      </c>
      <c r="O130" s="439">
        <v>150000</v>
      </c>
      <c r="P130" s="438">
        <v>150000</v>
      </c>
      <c r="Q130" s="438">
        <v>150000</v>
      </c>
      <c r="R130" s="438">
        <v>150000</v>
      </c>
      <c r="S130" s="438">
        <v>150000</v>
      </c>
      <c r="T130" s="438">
        <v>150000</v>
      </c>
      <c r="U130" s="438">
        <v>150000</v>
      </c>
      <c r="V130" s="357">
        <f t="shared" si="576"/>
        <v>1800000</v>
      </c>
      <c r="W130" s="397">
        <v>1</v>
      </c>
      <c r="X130" s="65"/>
      <c r="Y130" s="332" t="s">
        <v>437</v>
      </c>
      <c r="Z130" s="332"/>
      <c r="AA130" s="332">
        <v>9.1999999999999998E-2</v>
      </c>
      <c r="AB130" s="412">
        <v>5.5199999999999999E-2</v>
      </c>
      <c r="AC130" s="180">
        <f t="shared" si="589"/>
        <v>0.6</v>
      </c>
      <c r="AD130" s="181">
        <f t="shared" si="623"/>
        <v>9.1079999999999994E-2</v>
      </c>
      <c r="AE130" s="181">
        <f t="shared" si="623"/>
        <v>9.1079999999999994E-2</v>
      </c>
      <c r="AF130" s="181">
        <f t="shared" si="623"/>
        <v>9.1079999999999994E-2</v>
      </c>
      <c r="AG130" s="181">
        <f t="shared" si="624"/>
        <v>9.1999999999999998E-2</v>
      </c>
      <c r="AH130" s="181">
        <f t="shared" si="624"/>
        <v>9.1999999999999998E-2</v>
      </c>
      <c r="AI130" s="181">
        <f t="shared" si="624"/>
        <v>9.1999999999999998E-2</v>
      </c>
      <c r="AJ130" s="181">
        <f t="shared" si="625"/>
        <v>9.1999999999999998E-2</v>
      </c>
      <c r="AK130" s="181">
        <f t="shared" si="625"/>
        <v>9.1999999999999998E-2</v>
      </c>
      <c r="AL130" s="181">
        <f t="shared" si="625"/>
        <v>9.1999999999999998E-2</v>
      </c>
      <c r="AM130" s="181">
        <f t="shared" si="626"/>
        <v>9.1999999999999998E-2</v>
      </c>
      <c r="AN130" s="181">
        <f t="shared" si="626"/>
        <v>9.1999999999999998E-2</v>
      </c>
      <c r="AO130" s="181">
        <f t="shared" si="626"/>
        <v>9.1999999999999998E-2</v>
      </c>
      <c r="AQ130" s="183">
        <v>0.99</v>
      </c>
      <c r="AR130" s="183">
        <v>1</v>
      </c>
      <c r="AS130" s="183">
        <v>1</v>
      </c>
      <c r="AT130" s="183">
        <v>1</v>
      </c>
      <c r="AV130" s="181">
        <f t="shared" si="590"/>
        <v>5.5199999999999999E-2</v>
      </c>
      <c r="AW130" s="181">
        <f t="shared" si="627"/>
        <v>5.5199999999999999E-2</v>
      </c>
      <c r="AX130" s="181">
        <f t="shared" si="627"/>
        <v>5.5199999999999999E-2</v>
      </c>
      <c r="AY130" s="181">
        <f t="shared" si="628"/>
        <v>5.4647999999999995E-2</v>
      </c>
      <c r="AZ130" s="181">
        <f t="shared" si="628"/>
        <v>5.4647999999999995E-2</v>
      </c>
      <c r="BA130" s="181">
        <f t="shared" si="628"/>
        <v>5.4647999999999995E-2</v>
      </c>
      <c r="BB130" s="181">
        <f t="shared" si="629"/>
        <v>5.4095999999999998E-2</v>
      </c>
      <c r="BC130" s="181">
        <f t="shared" si="629"/>
        <v>5.4095999999999998E-2</v>
      </c>
      <c r="BD130" s="181">
        <f t="shared" si="629"/>
        <v>5.4095999999999998E-2</v>
      </c>
      <c r="BE130" s="181">
        <f t="shared" si="630"/>
        <v>5.3543999999999994E-2</v>
      </c>
      <c r="BF130" s="181">
        <f t="shared" si="630"/>
        <v>5.3543999999999994E-2</v>
      </c>
      <c r="BG130" s="181">
        <f t="shared" si="630"/>
        <v>5.3543999999999994E-2</v>
      </c>
      <c r="BI130" s="400">
        <v>1</v>
      </c>
      <c r="BJ130" s="400">
        <v>0.99</v>
      </c>
      <c r="BK130" s="400">
        <v>0.98</v>
      </c>
      <c r="BL130" s="400">
        <v>0.97</v>
      </c>
      <c r="BO130" s="187"/>
      <c r="BP130" s="187"/>
      <c r="BQ130" s="187"/>
      <c r="BR130" s="187"/>
      <c r="BS130" s="187"/>
      <c r="BT130" s="187"/>
      <c r="BU130" s="187"/>
      <c r="BV130" s="187"/>
      <c r="BW130" s="187"/>
      <c r="BX130" s="187"/>
      <c r="BY130" s="187"/>
      <c r="BZ130" s="187"/>
      <c r="CA130" s="184"/>
      <c r="CB130" s="189">
        <f t="shared" si="577"/>
        <v>1</v>
      </c>
      <c r="CC130" s="189">
        <f t="shared" si="578"/>
        <v>1</v>
      </c>
      <c r="CD130" s="189">
        <f t="shared" si="579"/>
        <v>1</v>
      </c>
      <c r="CE130" s="189">
        <f t="shared" si="580"/>
        <v>1</v>
      </c>
      <c r="CF130" s="189">
        <f t="shared" si="581"/>
        <v>1</v>
      </c>
      <c r="CG130" s="189">
        <f t="shared" si="582"/>
        <v>1</v>
      </c>
      <c r="CH130" s="189">
        <f t="shared" si="583"/>
        <v>1</v>
      </c>
      <c r="CI130" s="189">
        <f t="shared" si="584"/>
        <v>1</v>
      </c>
      <c r="CJ130" s="189">
        <f t="shared" si="585"/>
        <v>1</v>
      </c>
      <c r="CK130" s="189">
        <f t="shared" si="586"/>
        <v>1</v>
      </c>
      <c r="CL130" s="189">
        <f t="shared" si="587"/>
        <v>1</v>
      </c>
      <c r="CM130" s="189">
        <f t="shared" si="588"/>
        <v>1</v>
      </c>
      <c r="DB130" s="190">
        <f t="shared" si="591"/>
        <v>1945.8766557470447</v>
      </c>
      <c r="DC130" s="190">
        <f t="shared" si="592"/>
        <v>1945.8766557470447</v>
      </c>
      <c r="DD130" s="190">
        <f t="shared" si="593"/>
        <v>1945.8766557470447</v>
      </c>
      <c r="DE130" s="190">
        <f t="shared" si="594"/>
        <v>1965.5319755020653</v>
      </c>
      <c r="DF130" s="190">
        <f t="shared" si="595"/>
        <v>1965.5319755020653</v>
      </c>
      <c r="DG130" s="190">
        <f t="shared" si="596"/>
        <v>1965.5319755020653</v>
      </c>
      <c r="DH130" s="190">
        <f t="shared" si="597"/>
        <v>1965.5319755020653</v>
      </c>
      <c r="DI130" s="190">
        <f t="shared" si="598"/>
        <v>1965.5319755020653</v>
      </c>
      <c r="DJ130" s="190">
        <f t="shared" si="599"/>
        <v>1965.5319755020653</v>
      </c>
      <c r="DK130" s="190">
        <f t="shared" si="600"/>
        <v>1965.5319755020653</v>
      </c>
      <c r="DL130" s="190">
        <f t="shared" si="601"/>
        <v>1965.5319755020653</v>
      </c>
      <c r="DM130" s="190">
        <f t="shared" si="602"/>
        <v>1965.5319755020653</v>
      </c>
      <c r="DN130" s="190">
        <f t="shared" si="570"/>
        <v>23527.417746759718</v>
      </c>
      <c r="DO130" s="184" t="s">
        <v>579</v>
      </c>
      <c r="DP130" s="190">
        <f t="shared" si="603"/>
        <v>1179.3191853012393</v>
      </c>
      <c r="DQ130" s="190">
        <f t="shared" si="604"/>
        <v>1179.3191853012393</v>
      </c>
      <c r="DR130" s="190">
        <f t="shared" si="605"/>
        <v>1179.3191853012393</v>
      </c>
      <c r="DS130" s="190">
        <f t="shared" si="606"/>
        <v>1167.5259934482267</v>
      </c>
      <c r="DT130" s="190">
        <f t="shared" si="607"/>
        <v>1167.5259934482267</v>
      </c>
      <c r="DU130" s="190">
        <f t="shared" si="608"/>
        <v>1167.5259934482267</v>
      </c>
      <c r="DV130" s="190">
        <f t="shared" si="609"/>
        <v>1155.7328015952144</v>
      </c>
      <c r="DW130" s="190">
        <f t="shared" si="610"/>
        <v>1155.7328015952144</v>
      </c>
      <c r="DX130" s="190">
        <f t="shared" si="611"/>
        <v>1155.7328015952144</v>
      </c>
      <c r="DY130" s="190">
        <f t="shared" si="612"/>
        <v>1143.9396097422018</v>
      </c>
      <c r="DZ130" s="190">
        <f t="shared" si="613"/>
        <v>1143.9396097422018</v>
      </c>
      <c r="EA130" s="190">
        <f t="shared" si="614"/>
        <v>1143.9396097422018</v>
      </c>
      <c r="EB130" s="190">
        <f t="shared" si="571"/>
        <v>13939.552770260647</v>
      </c>
      <c r="EC130" s="191">
        <f t="shared" si="572"/>
        <v>0.59248120300751883</v>
      </c>
    </row>
    <row r="131" spans="1:133" hidden="1">
      <c r="A131" s="331">
        <v>126</v>
      </c>
      <c r="B131" s="462" t="s">
        <v>452</v>
      </c>
      <c r="C131" s="455" t="str">
        <f t="shared" si="575"/>
        <v>6402870</v>
      </c>
      <c r="D131" s="463" t="s">
        <v>452</v>
      </c>
      <c r="E131" s="456" t="s">
        <v>696</v>
      </c>
      <c r="F131" s="354" t="s">
        <v>455</v>
      </c>
      <c r="G131" s="354" t="s">
        <v>166</v>
      </c>
      <c r="H131" s="354" t="s">
        <v>167</v>
      </c>
      <c r="I131" s="468" t="s">
        <v>122</v>
      </c>
      <c r="J131" s="439">
        <v>150000</v>
      </c>
      <c r="K131" s="439">
        <v>150000</v>
      </c>
      <c r="L131" s="439">
        <v>150000</v>
      </c>
      <c r="M131" s="439">
        <v>150000</v>
      </c>
      <c r="N131" s="439">
        <v>150000</v>
      </c>
      <c r="O131" s="439">
        <v>150000</v>
      </c>
      <c r="P131" s="438">
        <v>150000</v>
      </c>
      <c r="Q131" s="438">
        <v>150000</v>
      </c>
      <c r="R131" s="438">
        <v>150000</v>
      </c>
      <c r="S131" s="438">
        <v>150000</v>
      </c>
      <c r="T131" s="438">
        <v>150000</v>
      </c>
      <c r="U131" s="438">
        <v>150000</v>
      </c>
      <c r="V131" s="357">
        <f t="shared" si="576"/>
        <v>1800000</v>
      </c>
      <c r="W131" s="397">
        <v>1</v>
      </c>
      <c r="X131" s="65"/>
      <c r="Y131" s="332" t="s">
        <v>437</v>
      </c>
      <c r="Z131" s="332"/>
      <c r="AA131" s="332">
        <v>0.14280000000000001</v>
      </c>
      <c r="AB131" s="412">
        <v>8.5680000000000006E-2</v>
      </c>
      <c r="AC131" s="180">
        <f t="shared" si="589"/>
        <v>0.6</v>
      </c>
      <c r="AD131" s="181">
        <f t="shared" si="623"/>
        <v>0.141372</v>
      </c>
      <c r="AE131" s="181">
        <f t="shared" si="623"/>
        <v>0.141372</v>
      </c>
      <c r="AF131" s="181">
        <f t="shared" si="623"/>
        <v>0.141372</v>
      </c>
      <c r="AG131" s="181">
        <f t="shared" si="624"/>
        <v>0.14280000000000001</v>
      </c>
      <c r="AH131" s="181">
        <f t="shared" si="624"/>
        <v>0.14280000000000001</v>
      </c>
      <c r="AI131" s="181">
        <f t="shared" si="624"/>
        <v>0.14280000000000001</v>
      </c>
      <c r="AJ131" s="181">
        <f t="shared" si="625"/>
        <v>0.14280000000000001</v>
      </c>
      <c r="AK131" s="181">
        <f t="shared" si="625"/>
        <v>0.14280000000000001</v>
      </c>
      <c r="AL131" s="181">
        <f t="shared" si="625"/>
        <v>0.14280000000000001</v>
      </c>
      <c r="AM131" s="181">
        <f t="shared" si="626"/>
        <v>0.14280000000000001</v>
      </c>
      <c r="AN131" s="181">
        <f t="shared" si="626"/>
        <v>0.14280000000000001</v>
      </c>
      <c r="AO131" s="181">
        <f t="shared" si="626"/>
        <v>0.14280000000000001</v>
      </c>
      <c r="AQ131" s="183">
        <v>0.99</v>
      </c>
      <c r="AR131" s="183">
        <v>1</v>
      </c>
      <c r="AS131" s="183">
        <v>1</v>
      </c>
      <c r="AT131" s="183">
        <v>1</v>
      </c>
      <c r="AV131" s="181">
        <f t="shared" si="590"/>
        <v>8.5680000000000006E-2</v>
      </c>
      <c r="AW131" s="181">
        <f t="shared" si="627"/>
        <v>8.5680000000000006E-2</v>
      </c>
      <c r="AX131" s="181">
        <f t="shared" si="627"/>
        <v>8.5680000000000006E-2</v>
      </c>
      <c r="AY131" s="181">
        <f t="shared" si="628"/>
        <v>8.4823200000000001E-2</v>
      </c>
      <c r="AZ131" s="181">
        <f t="shared" si="628"/>
        <v>8.4823200000000001E-2</v>
      </c>
      <c r="BA131" s="181">
        <f t="shared" si="628"/>
        <v>8.4823200000000001E-2</v>
      </c>
      <c r="BB131" s="181">
        <f t="shared" si="629"/>
        <v>8.396640000000001E-2</v>
      </c>
      <c r="BC131" s="181">
        <f t="shared" si="629"/>
        <v>8.396640000000001E-2</v>
      </c>
      <c r="BD131" s="181">
        <f t="shared" si="629"/>
        <v>8.396640000000001E-2</v>
      </c>
      <c r="BE131" s="181">
        <f t="shared" si="630"/>
        <v>8.3109600000000006E-2</v>
      </c>
      <c r="BF131" s="181">
        <f t="shared" si="630"/>
        <v>8.3109600000000006E-2</v>
      </c>
      <c r="BG131" s="181">
        <f t="shared" si="630"/>
        <v>8.3109600000000006E-2</v>
      </c>
      <c r="BI131" s="400">
        <v>1</v>
      </c>
      <c r="BJ131" s="400">
        <v>0.99</v>
      </c>
      <c r="BK131" s="400">
        <v>0.98</v>
      </c>
      <c r="BL131" s="400">
        <v>0.97</v>
      </c>
      <c r="BO131" s="187"/>
      <c r="BP131" s="187"/>
      <c r="BQ131" s="187"/>
      <c r="BR131" s="187"/>
      <c r="BS131" s="187"/>
      <c r="BT131" s="187"/>
      <c r="BU131" s="187"/>
      <c r="BV131" s="187"/>
      <c r="BW131" s="187"/>
      <c r="BX131" s="187"/>
      <c r="BY131" s="187"/>
      <c r="BZ131" s="187"/>
      <c r="CA131" s="184"/>
      <c r="CB131" s="189">
        <f t="shared" si="577"/>
        <v>1</v>
      </c>
      <c r="CC131" s="189">
        <f t="shared" si="578"/>
        <v>1</v>
      </c>
      <c r="CD131" s="189">
        <f t="shared" si="579"/>
        <v>1</v>
      </c>
      <c r="CE131" s="189">
        <f t="shared" si="580"/>
        <v>1</v>
      </c>
      <c r="CF131" s="189">
        <f t="shared" si="581"/>
        <v>1</v>
      </c>
      <c r="CG131" s="189">
        <f t="shared" si="582"/>
        <v>1</v>
      </c>
      <c r="CH131" s="189">
        <f t="shared" si="583"/>
        <v>1</v>
      </c>
      <c r="CI131" s="189">
        <f t="shared" si="584"/>
        <v>1</v>
      </c>
      <c r="CJ131" s="189">
        <f t="shared" si="585"/>
        <v>1</v>
      </c>
      <c r="CK131" s="189">
        <f t="shared" si="586"/>
        <v>1</v>
      </c>
      <c r="CL131" s="189">
        <f t="shared" si="587"/>
        <v>1</v>
      </c>
      <c r="CM131" s="189">
        <f t="shared" si="588"/>
        <v>1</v>
      </c>
      <c r="DB131" s="190">
        <f t="shared" si="591"/>
        <v>3020.3389830508472</v>
      </c>
      <c r="DC131" s="190">
        <f t="shared" si="592"/>
        <v>3020.3389830508472</v>
      </c>
      <c r="DD131" s="190">
        <f t="shared" si="593"/>
        <v>3020.3389830508472</v>
      </c>
      <c r="DE131" s="190">
        <f t="shared" si="594"/>
        <v>3050.8474576271187</v>
      </c>
      <c r="DF131" s="190">
        <f t="shared" si="595"/>
        <v>3050.8474576271187</v>
      </c>
      <c r="DG131" s="190">
        <f t="shared" si="596"/>
        <v>3050.8474576271187</v>
      </c>
      <c r="DH131" s="190">
        <f t="shared" si="597"/>
        <v>3050.8474576271187</v>
      </c>
      <c r="DI131" s="190">
        <f t="shared" si="598"/>
        <v>3050.8474576271187</v>
      </c>
      <c r="DJ131" s="190">
        <f t="shared" si="599"/>
        <v>3050.8474576271187</v>
      </c>
      <c r="DK131" s="190">
        <f t="shared" si="600"/>
        <v>3050.8474576271187</v>
      </c>
      <c r="DL131" s="190">
        <f t="shared" si="601"/>
        <v>3050.8474576271187</v>
      </c>
      <c r="DM131" s="190">
        <f t="shared" si="602"/>
        <v>3050.8474576271187</v>
      </c>
      <c r="DN131" s="190">
        <f t="shared" si="570"/>
        <v>36518.644067796609</v>
      </c>
      <c r="DO131" s="184" t="s">
        <v>579</v>
      </c>
      <c r="DP131" s="190">
        <f t="shared" si="603"/>
        <v>1830.5084745762715</v>
      </c>
      <c r="DQ131" s="190">
        <f t="shared" si="604"/>
        <v>1830.5084745762715</v>
      </c>
      <c r="DR131" s="190">
        <f t="shared" si="605"/>
        <v>1830.5084745762715</v>
      </c>
      <c r="DS131" s="190">
        <f t="shared" si="606"/>
        <v>1812.2033898305085</v>
      </c>
      <c r="DT131" s="190">
        <f t="shared" si="607"/>
        <v>1812.2033898305085</v>
      </c>
      <c r="DU131" s="190">
        <f t="shared" si="608"/>
        <v>1812.2033898305085</v>
      </c>
      <c r="DV131" s="190">
        <f t="shared" si="609"/>
        <v>1793.898305084746</v>
      </c>
      <c r="DW131" s="190">
        <f t="shared" si="610"/>
        <v>1793.898305084746</v>
      </c>
      <c r="DX131" s="190">
        <f t="shared" si="611"/>
        <v>1793.898305084746</v>
      </c>
      <c r="DY131" s="190">
        <f t="shared" si="612"/>
        <v>1775.5932203389832</v>
      </c>
      <c r="DZ131" s="190">
        <f t="shared" si="613"/>
        <v>1775.5932203389832</v>
      </c>
      <c r="EA131" s="190">
        <f t="shared" si="614"/>
        <v>1775.5932203389832</v>
      </c>
      <c r="EB131" s="190">
        <f t="shared" si="571"/>
        <v>21636.610169491523</v>
      </c>
      <c r="EC131" s="191">
        <f t="shared" si="572"/>
        <v>0.59248120300751872</v>
      </c>
    </row>
    <row r="132" spans="1:133" hidden="1">
      <c r="A132" s="331">
        <v>127</v>
      </c>
      <c r="B132" s="462" t="s">
        <v>453</v>
      </c>
      <c r="C132" s="455" t="str">
        <f t="shared" si="575"/>
        <v>6402888</v>
      </c>
      <c r="D132" s="463" t="s">
        <v>453</v>
      </c>
      <c r="E132" s="456" t="s">
        <v>696</v>
      </c>
      <c r="F132" s="354" t="s">
        <v>455</v>
      </c>
      <c r="G132" s="354" t="s">
        <v>166</v>
      </c>
      <c r="H132" s="354" t="s">
        <v>167</v>
      </c>
      <c r="I132" s="468" t="s">
        <v>122</v>
      </c>
      <c r="J132" s="439">
        <v>150000</v>
      </c>
      <c r="K132" s="439">
        <v>150000</v>
      </c>
      <c r="L132" s="439">
        <v>150000</v>
      </c>
      <c r="M132" s="439">
        <v>150000</v>
      </c>
      <c r="N132" s="439">
        <v>150000</v>
      </c>
      <c r="O132" s="439">
        <v>150000</v>
      </c>
      <c r="P132" s="438">
        <v>150000</v>
      </c>
      <c r="Q132" s="438">
        <v>150000</v>
      </c>
      <c r="R132" s="438">
        <v>150000</v>
      </c>
      <c r="S132" s="438">
        <v>150000</v>
      </c>
      <c r="T132" s="438">
        <v>150000</v>
      </c>
      <c r="U132" s="438">
        <v>150000</v>
      </c>
      <c r="V132" s="357">
        <f t="shared" si="576"/>
        <v>1800000</v>
      </c>
      <c r="W132" s="397">
        <v>1</v>
      </c>
      <c r="X132" s="65"/>
      <c r="Y132" s="332" t="s">
        <v>437</v>
      </c>
      <c r="Z132" s="332"/>
      <c r="AA132" s="332">
        <v>0.36</v>
      </c>
      <c r="AB132" s="412">
        <v>0.216</v>
      </c>
      <c r="AC132" s="180">
        <f t="shared" si="589"/>
        <v>0.6</v>
      </c>
      <c r="AD132" s="181">
        <f t="shared" si="623"/>
        <v>0.35639999999999999</v>
      </c>
      <c r="AE132" s="181">
        <f t="shared" si="623"/>
        <v>0.35639999999999999</v>
      </c>
      <c r="AF132" s="181">
        <f t="shared" si="623"/>
        <v>0.35639999999999999</v>
      </c>
      <c r="AG132" s="181">
        <f t="shared" si="624"/>
        <v>0.36</v>
      </c>
      <c r="AH132" s="181">
        <f t="shared" si="624"/>
        <v>0.36</v>
      </c>
      <c r="AI132" s="181">
        <f t="shared" si="624"/>
        <v>0.36</v>
      </c>
      <c r="AJ132" s="181">
        <f t="shared" si="625"/>
        <v>0.36</v>
      </c>
      <c r="AK132" s="181">
        <f t="shared" si="625"/>
        <v>0.36</v>
      </c>
      <c r="AL132" s="181">
        <f t="shared" si="625"/>
        <v>0.36</v>
      </c>
      <c r="AM132" s="181">
        <f t="shared" si="626"/>
        <v>0.36</v>
      </c>
      <c r="AN132" s="181">
        <f t="shared" si="626"/>
        <v>0.36</v>
      </c>
      <c r="AO132" s="181">
        <f t="shared" si="626"/>
        <v>0.36</v>
      </c>
      <c r="AQ132" s="183">
        <v>0.99</v>
      </c>
      <c r="AR132" s="183">
        <v>1</v>
      </c>
      <c r="AS132" s="183">
        <v>1</v>
      </c>
      <c r="AT132" s="183">
        <v>1</v>
      </c>
      <c r="AV132" s="181">
        <f t="shared" si="590"/>
        <v>0.216</v>
      </c>
      <c r="AW132" s="181">
        <f t="shared" si="627"/>
        <v>0.216</v>
      </c>
      <c r="AX132" s="181">
        <f t="shared" si="627"/>
        <v>0.216</v>
      </c>
      <c r="AY132" s="181">
        <f t="shared" si="628"/>
        <v>0.21384</v>
      </c>
      <c r="AZ132" s="181">
        <f t="shared" si="628"/>
        <v>0.21384</v>
      </c>
      <c r="BA132" s="181">
        <f t="shared" si="628"/>
        <v>0.21384</v>
      </c>
      <c r="BB132" s="181">
        <f t="shared" si="629"/>
        <v>0.21168000000000001</v>
      </c>
      <c r="BC132" s="181">
        <f t="shared" si="629"/>
        <v>0.21168000000000001</v>
      </c>
      <c r="BD132" s="181">
        <f t="shared" si="629"/>
        <v>0.21168000000000001</v>
      </c>
      <c r="BE132" s="181">
        <f t="shared" si="630"/>
        <v>0.20951999999999998</v>
      </c>
      <c r="BF132" s="181">
        <f t="shared" si="630"/>
        <v>0.20951999999999998</v>
      </c>
      <c r="BG132" s="181">
        <f t="shared" si="630"/>
        <v>0.20951999999999998</v>
      </c>
      <c r="BI132" s="400">
        <v>1</v>
      </c>
      <c r="BJ132" s="400">
        <v>0.99</v>
      </c>
      <c r="BK132" s="400">
        <v>0.98</v>
      </c>
      <c r="BL132" s="400">
        <v>0.97</v>
      </c>
      <c r="BO132" s="187"/>
      <c r="BP132" s="187"/>
      <c r="BQ132" s="187"/>
      <c r="BR132" s="187"/>
      <c r="BS132" s="187"/>
      <c r="BT132" s="187"/>
      <c r="BU132" s="187"/>
      <c r="BV132" s="187"/>
      <c r="BW132" s="187"/>
      <c r="BX132" s="187"/>
      <c r="BY132" s="187"/>
      <c r="BZ132" s="187"/>
      <c r="CA132" s="184"/>
      <c r="CB132" s="189">
        <f t="shared" si="577"/>
        <v>1</v>
      </c>
      <c r="CC132" s="189">
        <f t="shared" si="578"/>
        <v>1</v>
      </c>
      <c r="CD132" s="189">
        <f t="shared" si="579"/>
        <v>1</v>
      </c>
      <c r="CE132" s="189">
        <f t="shared" si="580"/>
        <v>1</v>
      </c>
      <c r="CF132" s="189">
        <f t="shared" si="581"/>
        <v>1</v>
      </c>
      <c r="CG132" s="189">
        <f t="shared" si="582"/>
        <v>1</v>
      </c>
      <c r="CH132" s="189">
        <f t="shared" si="583"/>
        <v>1</v>
      </c>
      <c r="CI132" s="189">
        <f t="shared" si="584"/>
        <v>1</v>
      </c>
      <c r="CJ132" s="189">
        <f t="shared" si="585"/>
        <v>1</v>
      </c>
      <c r="CK132" s="189">
        <f t="shared" si="586"/>
        <v>1</v>
      </c>
      <c r="CL132" s="189">
        <f t="shared" si="587"/>
        <v>1</v>
      </c>
      <c r="CM132" s="189">
        <f t="shared" si="588"/>
        <v>1</v>
      </c>
      <c r="DB132" s="190">
        <f t="shared" si="591"/>
        <v>7614.2999572710441</v>
      </c>
      <c r="DC132" s="190">
        <f t="shared" si="592"/>
        <v>7614.2999572710441</v>
      </c>
      <c r="DD132" s="190">
        <f t="shared" si="593"/>
        <v>7614.2999572710441</v>
      </c>
      <c r="DE132" s="190">
        <f t="shared" si="594"/>
        <v>7691.2120780515597</v>
      </c>
      <c r="DF132" s="190">
        <f t="shared" si="595"/>
        <v>7691.2120780515597</v>
      </c>
      <c r="DG132" s="190">
        <f t="shared" si="596"/>
        <v>7691.2120780515597</v>
      </c>
      <c r="DH132" s="190">
        <f t="shared" si="597"/>
        <v>7691.2120780515597</v>
      </c>
      <c r="DI132" s="190">
        <f t="shared" si="598"/>
        <v>7691.2120780515597</v>
      </c>
      <c r="DJ132" s="190">
        <f t="shared" si="599"/>
        <v>7691.2120780515597</v>
      </c>
      <c r="DK132" s="190">
        <f t="shared" si="600"/>
        <v>7691.2120780515597</v>
      </c>
      <c r="DL132" s="190">
        <f t="shared" si="601"/>
        <v>7691.2120780515597</v>
      </c>
      <c r="DM132" s="190">
        <f t="shared" si="602"/>
        <v>7691.2120780515597</v>
      </c>
      <c r="DN132" s="190">
        <f t="shared" ref="DN132:DN171" si="631">SUM(DB132:DM132)</f>
        <v>92063.808574277165</v>
      </c>
      <c r="DO132" s="184" t="s">
        <v>579</v>
      </c>
      <c r="DP132" s="190">
        <f t="shared" si="603"/>
        <v>4614.7272468309357</v>
      </c>
      <c r="DQ132" s="190">
        <f t="shared" si="604"/>
        <v>4614.7272468309357</v>
      </c>
      <c r="DR132" s="190">
        <f t="shared" si="605"/>
        <v>4614.7272468309357</v>
      </c>
      <c r="DS132" s="190">
        <f t="shared" si="606"/>
        <v>4568.5799743626267</v>
      </c>
      <c r="DT132" s="190">
        <f t="shared" si="607"/>
        <v>4568.5799743626267</v>
      </c>
      <c r="DU132" s="190">
        <f t="shared" si="608"/>
        <v>4568.5799743626267</v>
      </c>
      <c r="DV132" s="190">
        <f t="shared" si="609"/>
        <v>4522.4327018943168</v>
      </c>
      <c r="DW132" s="190">
        <f t="shared" si="610"/>
        <v>4522.4327018943168</v>
      </c>
      <c r="DX132" s="190">
        <f t="shared" si="611"/>
        <v>4522.4327018943168</v>
      </c>
      <c r="DY132" s="190">
        <f t="shared" si="612"/>
        <v>4476.2854294260069</v>
      </c>
      <c r="DZ132" s="190">
        <f t="shared" si="613"/>
        <v>4476.2854294260069</v>
      </c>
      <c r="EA132" s="190">
        <f t="shared" si="614"/>
        <v>4476.2854294260069</v>
      </c>
      <c r="EB132" s="190">
        <f t="shared" ref="EB132:EB171" si="632">SUM(DP132:EA132)</f>
        <v>54546.07605754165</v>
      </c>
      <c r="EC132" s="191">
        <f t="shared" ref="EC132:EC171" si="633">IFERROR(EB132/DN132,0)</f>
        <v>0.59248120300751872</v>
      </c>
    </row>
    <row r="133" spans="1:133" hidden="1">
      <c r="A133" s="331">
        <v>128</v>
      </c>
      <c r="B133" s="462" t="s">
        <v>454</v>
      </c>
      <c r="C133" s="455" t="str">
        <f t="shared" si="575"/>
        <v>6402881</v>
      </c>
      <c r="D133" s="463" t="s">
        <v>454</v>
      </c>
      <c r="E133" s="456" t="s">
        <v>696</v>
      </c>
      <c r="F133" s="354" t="s">
        <v>455</v>
      </c>
      <c r="G133" s="354" t="s">
        <v>166</v>
      </c>
      <c r="H133" s="354" t="s">
        <v>167</v>
      </c>
      <c r="I133" s="468" t="s">
        <v>122</v>
      </c>
      <c r="J133" s="439">
        <v>150000</v>
      </c>
      <c r="K133" s="439">
        <v>150000</v>
      </c>
      <c r="L133" s="439">
        <v>150000</v>
      </c>
      <c r="M133" s="439">
        <v>150000</v>
      </c>
      <c r="N133" s="439">
        <v>150000</v>
      </c>
      <c r="O133" s="439">
        <v>150000</v>
      </c>
      <c r="P133" s="438">
        <v>150000</v>
      </c>
      <c r="Q133" s="438">
        <v>150000</v>
      </c>
      <c r="R133" s="438">
        <v>150000</v>
      </c>
      <c r="S133" s="438">
        <v>150000</v>
      </c>
      <c r="T133" s="438">
        <v>150000</v>
      </c>
      <c r="U133" s="438">
        <v>150000</v>
      </c>
      <c r="V133" s="357">
        <f t="shared" si="576"/>
        <v>1800000</v>
      </c>
      <c r="W133" s="397">
        <v>1</v>
      </c>
      <c r="X133" s="65"/>
      <c r="Y133" s="332" t="s">
        <v>437</v>
      </c>
      <c r="Z133" s="332"/>
      <c r="AA133" s="332">
        <v>3.8899999999999997E-2</v>
      </c>
      <c r="AB133" s="412">
        <v>2.3339999999999996E-2</v>
      </c>
      <c r="AC133" s="180">
        <f t="shared" si="589"/>
        <v>0.6</v>
      </c>
      <c r="AD133" s="181">
        <f t="shared" si="623"/>
        <v>3.8510999999999997E-2</v>
      </c>
      <c r="AE133" s="181">
        <f t="shared" si="623"/>
        <v>3.8510999999999997E-2</v>
      </c>
      <c r="AF133" s="181">
        <f t="shared" si="623"/>
        <v>3.8510999999999997E-2</v>
      </c>
      <c r="AG133" s="181">
        <f t="shared" si="624"/>
        <v>3.8899999999999997E-2</v>
      </c>
      <c r="AH133" s="181">
        <f t="shared" si="624"/>
        <v>3.8899999999999997E-2</v>
      </c>
      <c r="AI133" s="181">
        <f t="shared" si="624"/>
        <v>3.8899999999999997E-2</v>
      </c>
      <c r="AJ133" s="181">
        <f t="shared" si="625"/>
        <v>3.8899999999999997E-2</v>
      </c>
      <c r="AK133" s="181">
        <f t="shared" si="625"/>
        <v>3.8899999999999997E-2</v>
      </c>
      <c r="AL133" s="181">
        <f t="shared" si="625"/>
        <v>3.8899999999999997E-2</v>
      </c>
      <c r="AM133" s="181">
        <f t="shared" si="626"/>
        <v>3.8899999999999997E-2</v>
      </c>
      <c r="AN133" s="181">
        <f t="shared" si="626"/>
        <v>3.8899999999999997E-2</v>
      </c>
      <c r="AO133" s="181">
        <f t="shared" si="626"/>
        <v>3.8899999999999997E-2</v>
      </c>
      <c r="AQ133" s="183">
        <v>0.99</v>
      </c>
      <c r="AR133" s="183">
        <v>1</v>
      </c>
      <c r="AS133" s="183">
        <v>1</v>
      </c>
      <c r="AT133" s="183">
        <v>1</v>
      </c>
      <c r="AV133" s="181">
        <f t="shared" si="590"/>
        <v>2.3339999999999996E-2</v>
      </c>
      <c r="AW133" s="181">
        <f t="shared" si="627"/>
        <v>2.3339999999999996E-2</v>
      </c>
      <c r="AX133" s="181">
        <f t="shared" si="627"/>
        <v>2.3339999999999996E-2</v>
      </c>
      <c r="AY133" s="181">
        <f t="shared" si="628"/>
        <v>2.3106599999999995E-2</v>
      </c>
      <c r="AZ133" s="181">
        <f t="shared" si="628"/>
        <v>2.3106599999999995E-2</v>
      </c>
      <c r="BA133" s="181">
        <f t="shared" si="628"/>
        <v>2.3106599999999995E-2</v>
      </c>
      <c r="BB133" s="181">
        <f t="shared" si="629"/>
        <v>2.2873199999999996E-2</v>
      </c>
      <c r="BC133" s="181">
        <f t="shared" si="629"/>
        <v>2.2873199999999996E-2</v>
      </c>
      <c r="BD133" s="181">
        <f t="shared" si="629"/>
        <v>2.2873199999999996E-2</v>
      </c>
      <c r="BE133" s="181">
        <f t="shared" si="630"/>
        <v>2.2639799999999995E-2</v>
      </c>
      <c r="BF133" s="181">
        <f t="shared" si="630"/>
        <v>2.2639799999999995E-2</v>
      </c>
      <c r="BG133" s="181">
        <f t="shared" si="630"/>
        <v>2.2639799999999995E-2</v>
      </c>
      <c r="BI133" s="400">
        <v>1</v>
      </c>
      <c r="BJ133" s="400">
        <v>0.99</v>
      </c>
      <c r="BK133" s="400">
        <v>0.98</v>
      </c>
      <c r="BL133" s="400">
        <v>0.97</v>
      </c>
      <c r="BO133" s="187"/>
      <c r="BP133" s="187"/>
      <c r="BQ133" s="187"/>
      <c r="BR133" s="187"/>
      <c r="BS133" s="187"/>
      <c r="BT133" s="187"/>
      <c r="BU133" s="187"/>
      <c r="BV133" s="187"/>
      <c r="BW133" s="187"/>
      <c r="BX133" s="187"/>
      <c r="BY133" s="187"/>
      <c r="BZ133" s="187"/>
      <c r="CA133" s="184"/>
      <c r="CB133" s="189">
        <f t="shared" si="577"/>
        <v>1</v>
      </c>
      <c r="CC133" s="189">
        <f t="shared" si="578"/>
        <v>1</v>
      </c>
      <c r="CD133" s="189">
        <f t="shared" si="579"/>
        <v>1</v>
      </c>
      <c r="CE133" s="189">
        <f t="shared" si="580"/>
        <v>1</v>
      </c>
      <c r="CF133" s="189">
        <f t="shared" si="581"/>
        <v>1</v>
      </c>
      <c r="CG133" s="189">
        <f t="shared" si="582"/>
        <v>1</v>
      </c>
      <c r="CH133" s="189">
        <f t="shared" si="583"/>
        <v>1</v>
      </c>
      <c r="CI133" s="189">
        <f t="shared" si="584"/>
        <v>1</v>
      </c>
      <c r="CJ133" s="189">
        <f t="shared" si="585"/>
        <v>1</v>
      </c>
      <c r="CK133" s="189">
        <f t="shared" si="586"/>
        <v>1</v>
      </c>
      <c r="CL133" s="189">
        <f t="shared" si="587"/>
        <v>1</v>
      </c>
      <c r="CM133" s="189">
        <f t="shared" si="588"/>
        <v>1</v>
      </c>
      <c r="DB133" s="190">
        <f t="shared" si="591"/>
        <v>822.76741204956556</v>
      </c>
      <c r="DC133" s="190">
        <f t="shared" si="592"/>
        <v>822.76741204956556</v>
      </c>
      <c r="DD133" s="190">
        <f t="shared" si="593"/>
        <v>822.76741204956556</v>
      </c>
      <c r="DE133" s="190">
        <f t="shared" si="594"/>
        <v>831.07819398946015</v>
      </c>
      <c r="DF133" s="190">
        <f t="shared" si="595"/>
        <v>831.07819398946015</v>
      </c>
      <c r="DG133" s="190">
        <f t="shared" si="596"/>
        <v>831.07819398946015</v>
      </c>
      <c r="DH133" s="190">
        <f t="shared" si="597"/>
        <v>831.07819398946015</v>
      </c>
      <c r="DI133" s="190">
        <f t="shared" si="598"/>
        <v>831.07819398946015</v>
      </c>
      <c r="DJ133" s="190">
        <f t="shared" si="599"/>
        <v>831.07819398946015</v>
      </c>
      <c r="DK133" s="190">
        <f t="shared" si="600"/>
        <v>831.07819398946015</v>
      </c>
      <c r="DL133" s="190">
        <f t="shared" si="601"/>
        <v>831.07819398946015</v>
      </c>
      <c r="DM133" s="190">
        <f t="shared" si="602"/>
        <v>831.07819398946015</v>
      </c>
      <c r="DN133" s="190">
        <f t="shared" si="631"/>
        <v>9948.005982053839</v>
      </c>
      <c r="DO133" s="184" t="s">
        <v>579</v>
      </c>
      <c r="DP133" s="190">
        <f t="shared" si="603"/>
        <v>498.64691639367607</v>
      </c>
      <c r="DQ133" s="190">
        <f t="shared" si="604"/>
        <v>498.64691639367607</v>
      </c>
      <c r="DR133" s="190">
        <f t="shared" si="605"/>
        <v>498.64691639367607</v>
      </c>
      <c r="DS133" s="190">
        <f t="shared" si="606"/>
        <v>493.66044722973925</v>
      </c>
      <c r="DT133" s="190">
        <f t="shared" si="607"/>
        <v>493.66044722973925</v>
      </c>
      <c r="DU133" s="190">
        <f t="shared" si="608"/>
        <v>493.66044722973925</v>
      </c>
      <c r="DV133" s="190">
        <f t="shared" si="609"/>
        <v>488.67397806580254</v>
      </c>
      <c r="DW133" s="190">
        <f t="shared" si="610"/>
        <v>488.67397806580254</v>
      </c>
      <c r="DX133" s="190">
        <f t="shared" si="611"/>
        <v>488.67397806580254</v>
      </c>
      <c r="DY133" s="190">
        <f t="shared" si="612"/>
        <v>483.68750890186573</v>
      </c>
      <c r="DZ133" s="190">
        <f t="shared" si="613"/>
        <v>483.68750890186573</v>
      </c>
      <c r="EA133" s="190">
        <f t="shared" si="614"/>
        <v>483.68750890186573</v>
      </c>
      <c r="EB133" s="190">
        <f t="shared" si="632"/>
        <v>5894.0065517732519</v>
      </c>
      <c r="EC133" s="191">
        <f t="shared" si="633"/>
        <v>0.59248120300751883</v>
      </c>
    </row>
    <row r="134" spans="1:133" hidden="1">
      <c r="A134" s="331">
        <v>129</v>
      </c>
      <c r="B134" s="462" t="s">
        <v>457</v>
      </c>
      <c r="C134" s="455" t="str">
        <f t="shared" si="575"/>
        <v>8DCPFM01564AP</v>
      </c>
      <c r="D134" s="463" t="s">
        <v>456</v>
      </c>
      <c r="E134" s="456" t="s">
        <v>696</v>
      </c>
      <c r="F134" s="354" t="s">
        <v>466</v>
      </c>
      <c r="G134" s="354" t="s">
        <v>8</v>
      </c>
      <c r="H134" s="354" t="s">
        <v>138</v>
      </c>
      <c r="I134" s="468" t="s">
        <v>122</v>
      </c>
      <c r="J134" s="408">
        <v>0</v>
      </c>
      <c r="K134" s="408">
        <v>0</v>
      </c>
      <c r="L134" s="408">
        <v>0</v>
      </c>
      <c r="M134" s="408">
        <v>480000</v>
      </c>
      <c r="N134" s="408">
        <v>480000</v>
      </c>
      <c r="O134" s="408">
        <v>480000</v>
      </c>
      <c r="P134" s="408">
        <v>480000</v>
      </c>
      <c r="Q134" s="408">
        <v>480000</v>
      </c>
      <c r="R134" s="408">
        <v>480000</v>
      </c>
      <c r="S134" s="408">
        <v>480000</v>
      </c>
      <c r="T134" s="408">
        <v>480000</v>
      </c>
      <c r="U134" s="408">
        <v>288000</v>
      </c>
      <c r="V134" s="357">
        <f t="shared" si="576"/>
        <v>4128000</v>
      </c>
      <c r="W134" s="397">
        <v>0.8</v>
      </c>
      <c r="X134" s="65"/>
      <c r="Y134" s="332" t="s">
        <v>437</v>
      </c>
      <c r="Z134" s="332"/>
      <c r="AA134" s="332">
        <v>0.22500000000000001</v>
      </c>
      <c r="AB134" s="412">
        <v>0.13685999999999998</v>
      </c>
      <c r="AC134" s="180">
        <f t="shared" ref="AC134:AC165" si="634">IFERROR(AB134/AA134,"")</f>
        <v>0.60826666666666662</v>
      </c>
      <c r="AD134" s="181">
        <f t="shared" si="623"/>
        <v>0.22162499999999999</v>
      </c>
      <c r="AE134" s="181">
        <f t="shared" si="623"/>
        <v>0.22162499999999999</v>
      </c>
      <c r="AF134" s="181">
        <f t="shared" si="623"/>
        <v>0.22162499999999999</v>
      </c>
      <c r="AG134" s="181">
        <f t="shared" si="624"/>
        <v>0.21825</v>
      </c>
      <c r="AH134" s="181">
        <f t="shared" si="624"/>
        <v>0.21825</v>
      </c>
      <c r="AI134" s="181">
        <f t="shared" si="624"/>
        <v>0.21825</v>
      </c>
      <c r="AJ134" s="181">
        <f t="shared" si="625"/>
        <v>0.21487499999999998</v>
      </c>
      <c r="AK134" s="181">
        <f t="shared" si="625"/>
        <v>0.21487499999999998</v>
      </c>
      <c r="AL134" s="181">
        <f t="shared" si="625"/>
        <v>0.21487499999999998</v>
      </c>
      <c r="AM134" s="181">
        <f t="shared" si="626"/>
        <v>0.208125</v>
      </c>
      <c r="AN134" s="181">
        <f t="shared" si="626"/>
        <v>0.208125</v>
      </c>
      <c r="AO134" s="181">
        <f t="shared" si="626"/>
        <v>0.208125</v>
      </c>
      <c r="AQ134" s="480">
        <v>0.98499999999999999</v>
      </c>
      <c r="AR134" s="480">
        <v>0.97</v>
      </c>
      <c r="AS134" s="480">
        <v>0.95499999999999996</v>
      </c>
      <c r="AT134" s="480">
        <v>0.92500000000000004</v>
      </c>
      <c r="AV134" s="181">
        <f t="shared" ref="AV134:AV165" si="635">$AB134*$BI134*$AV$2</f>
        <v>0.13685999999999998</v>
      </c>
      <c r="AW134" s="181">
        <f t="shared" si="627"/>
        <v>0.13685999999999998</v>
      </c>
      <c r="AX134" s="181">
        <f t="shared" si="627"/>
        <v>0.13685999999999998</v>
      </c>
      <c r="AY134" s="181">
        <f t="shared" si="628"/>
        <v>0.13549139999999998</v>
      </c>
      <c r="AZ134" s="181">
        <f t="shared" si="628"/>
        <v>0.13549139999999998</v>
      </c>
      <c r="BA134" s="181">
        <f t="shared" si="628"/>
        <v>0.13549139999999998</v>
      </c>
      <c r="BB134" s="181">
        <f t="shared" si="629"/>
        <v>0.13412279999999999</v>
      </c>
      <c r="BC134" s="181">
        <f t="shared" si="629"/>
        <v>0.13412279999999999</v>
      </c>
      <c r="BD134" s="181">
        <f t="shared" si="629"/>
        <v>0.13412279999999999</v>
      </c>
      <c r="BE134" s="181">
        <f t="shared" si="630"/>
        <v>0.13275419999999999</v>
      </c>
      <c r="BF134" s="181">
        <f t="shared" si="630"/>
        <v>0.13275419999999999</v>
      </c>
      <c r="BG134" s="181">
        <f t="shared" si="630"/>
        <v>0.13275419999999999</v>
      </c>
      <c r="BI134" s="400">
        <v>1</v>
      </c>
      <c r="BJ134" s="400">
        <v>0.99</v>
      </c>
      <c r="BK134" s="400">
        <v>0.98</v>
      </c>
      <c r="BL134" s="400">
        <v>0.97</v>
      </c>
      <c r="BO134" s="187"/>
      <c r="BP134" s="187"/>
      <c r="BQ134" s="187"/>
      <c r="BR134" s="187"/>
      <c r="BS134" s="187"/>
      <c r="BT134" s="187"/>
      <c r="BU134" s="187"/>
      <c r="BV134" s="187"/>
      <c r="BW134" s="187"/>
      <c r="BX134" s="187"/>
      <c r="BY134" s="187"/>
      <c r="BZ134" s="187"/>
      <c r="CA134" s="184"/>
      <c r="CB134" s="189">
        <f t="shared" si="577"/>
        <v>0.8</v>
      </c>
      <c r="CC134" s="189">
        <f t="shared" si="578"/>
        <v>0.8</v>
      </c>
      <c r="CD134" s="189">
        <f t="shared" si="579"/>
        <v>0.8</v>
      </c>
      <c r="CE134" s="189">
        <f t="shared" si="580"/>
        <v>0.8</v>
      </c>
      <c r="CF134" s="189">
        <f t="shared" si="581"/>
        <v>0.8</v>
      </c>
      <c r="CG134" s="189">
        <f t="shared" si="582"/>
        <v>0.8</v>
      </c>
      <c r="CH134" s="189">
        <f t="shared" si="583"/>
        <v>0.8</v>
      </c>
      <c r="CI134" s="189">
        <f t="shared" si="584"/>
        <v>0.8</v>
      </c>
      <c r="CJ134" s="189">
        <f t="shared" si="585"/>
        <v>0.8</v>
      </c>
      <c r="CK134" s="189">
        <f t="shared" si="586"/>
        <v>0.8</v>
      </c>
      <c r="CL134" s="189">
        <f t="shared" si="587"/>
        <v>0.8</v>
      </c>
      <c r="CM134" s="189">
        <f t="shared" si="588"/>
        <v>0.8</v>
      </c>
      <c r="DB134" s="190">
        <f t="shared" ref="DB134:DB165" si="636">J134*AD134*(BO134+CB134+CO134)/$A$2</f>
        <v>0</v>
      </c>
      <c r="DC134" s="190">
        <f t="shared" ref="DC134:DC165" si="637">K134*AE134*(BP134+CC134+CP134)/$A$2</f>
        <v>0</v>
      </c>
      <c r="DD134" s="190">
        <f t="shared" ref="DD134:DD165" si="638">L134*AF134*(BQ134+CD134+CQ134)/$A$2</f>
        <v>0</v>
      </c>
      <c r="DE134" s="190">
        <f t="shared" ref="DE134:DE165" si="639">M134*AG134*(BR134+CE134+CR134)/$A$2</f>
        <v>11936.761145136021</v>
      </c>
      <c r="DF134" s="190">
        <f t="shared" ref="DF134:DF165" si="640">N134*AH134*(BS134+CF134+CS134)/$A$2</f>
        <v>11936.761145136021</v>
      </c>
      <c r="DG134" s="190">
        <f t="shared" ref="DG134:DG165" si="641">O134*AI134*(BT134+CG134+CT134)/$A$2</f>
        <v>11936.761145136021</v>
      </c>
      <c r="DH134" s="190">
        <f t="shared" ref="DH134:DH165" si="642">P134*AJ134*(BU134+CH134+CU134)/$A$2</f>
        <v>11752.172055262783</v>
      </c>
      <c r="DI134" s="190">
        <f t="shared" ref="DI134:DI165" si="643">Q134*AK134*(BV134+CI134+CV134)/$A$2</f>
        <v>11752.172055262783</v>
      </c>
      <c r="DJ134" s="190">
        <f t="shared" ref="DJ134:DJ165" si="644">R134*AL134*(BW134+CJ134+CW134)/$A$2</f>
        <v>11752.172055262783</v>
      </c>
      <c r="DK134" s="190">
        <f t="shared" ref="DK134:DK165" si="645">S134*AM134*(BX134+CK134+CX134)/$A$2</f>
        <v>11382.993875516308</v>
      </c>
      <c r="DL134" s="190">
        <f t="shared" ref="DL134:DL165" si="646">T134*AN134*(BY134+CL134+CY134)/$A$2</f>
        <v>11382.993875516308</v>
      </c>
      <c r="DM134" s="190">
        <f t="shared" ref="DM134:DM165" si="647">U134*AO134*(BZ134+CM134+CZ134)/$A$2</f>
        <v>6829.7963253097851</v>
      </c>
      <c r="DN134" s="190">
        <f t="shared" si="631"/>
        <v>100662.5836775388</v>
      </c>
      <c r="DO134" s="184" t="s">
        <v>579</v>
      </c>
      <c r="DP134" s="190">
        <f t="shared" ref="DP134:DP165" si="648">J134*AV134*(BO134+CB134+CO134)/$A$2</f>
        <v>0</v>
      </c>
      <c r="DQ134" s="190">
        <f t="shared" ref="DQ134:DQ165" si="649">K134*AW134*(BP134+CC134+CP134)/$A$2</f>
        <v>0</v>
      </c>
      <c r="DR134" s="190">
        <f t="shared" ref="DR134:DR165" si="650">L134*AX134*(BQ134+CD134+CQ134)/$A$2</f>
        <v>0</v>
      </c>
      <c r="DS134" s="190">
        <f t="shared" ref="DS134:DS165" si="651">M134*AY134*(BR134+CE134+CR134)/$A$2</f>
        <v>7410.439766415041</v>
      </c>
      <c r="DT134" s="190">
        <f t="shared" ref="DT134:DT165" si="652">N134*AZ134*(BS134+CF134+CS134)/$A$2</f>
        <v>7410.439766415041</v>
      </c>
      <c r="DU134" s="190">
        <f t="shared" ref="DU134:DU165" si="653">O134*BA134*(BT134+CG134+CT134)/$A$2</f>
        <v>7410.439766415041</v>
      </c>
      <c r="DV134" s="190">
        <f t="shared" ref="DV134:DV165" si="654">P134*BB134*(BU134+CH134+CU134)/$A$2</f>
        <v>7335.5868394815552</v>
      </c>
      <c r="DW134" s="190">
        <f t="shared" ref="DW134:DW165" si="655">Q134*BC134*(BV134+CI134+CV134)/$A$2</f>
        <v>7335.5868394815552</v>
      </c>
      <c r="DX134" s="190">
        <f t="shared" ref="DX134:DX165" si="656">R134*BD134*(BW134+CJ134+CW134)/$A$2</f>
        <v>7335.5868394815552</v>
      </c>
      <c r="DY134" s="190">
        <f t="shared" ref="DY134:DY165" si="657">S134*BE134*(BX134+CK134+CX134)/$A$2</f>
        <v>7260.7339125480703</v>
      </c>
      <c r="DZ134" s="190">
        <f t="shared" ref="DZ134:DZ165" si="658">T134*BF134*(BY134+CL134+CY134)/$A$2</f>
        <v>7260.7339125480703</v>
      </c>
      <c r="EA134" s="190">
        <f t="shared" ref="EA134:EA165" si="659">U134*BG134*(BZ134+CM134+CZ134)/$A$2</f>
        <v>4356.4403475288418</v>
      </c>
      <c r="EB134" s="190">
        <f t="shared" si="632"/>
        <v>63115.987990314774</v>
      </c>
      <c r="EC134" s="191">
        <f t="shared" si="633"/>
        <v>0.62700544417277926</v>
      </c>
    </row>
    <row r="135" spans="1:133" hidden="1">
      <c r="A135" s="331">
        <v>130</v>
      </c>
      <c r="B135" s="462" t="s">
        <v>314</v>
      </c>
      <c r="C135" s="455" t="str">
        <f t="shared" si="575"/>
        <v>8SSTPF02044</v>
      </c>
      <c r="D135" s="463" t="s">
        <v>358</v>
      </c>
      <c r="E135" s="456" t="s">
        <v>696</v>
      </c>
      <c r="F135" s="354" t="s">
        <v>290</v>
      </c>
      <c r="G135" s="354" t="s">
        <v>66</v>
      </c>
      <c r="H135" s="354" t="s">
        <v>143</v>
      </c>
      <c r="I135" s="468" t="s">
        <v>122</v>
      </c>
      <c r="J135" s="408">
        <v>1000</v>
      </c>
      <c r="K135" s="408">
        <v>1000</v>
      </c>
      <c r="L135" s="408">
        <v>1000</v>
      </c>
      <c r="M135" s="408">
        <v>1000</v>
      </c>
      <c r="N135" s="408">
        <v>1000</v>
      </c>
      <c r="O135" s="408">
        <v>1000</v>
      </c>
      <c r="P135" s="408">
        <v>1000</v>
      </c>
      <c r="Q135" s="408">
        <v>1000</v>
      </c>
      <c r="R135" s="408">
        <v>1000</v>
      </c>
      <c r="S135" s="408">
        <v>1000</v>
      </c>
      <c r="T135" s="408">
        <v>1000</v>
      </c>
      <c r="U135" s="408">
        <v>1000</v>
      </c>
      <c r="V135" s="357">
        <f t="shared" si="576"/>
        <v>12000</v>
      </c>
      <c r="W135" s="397">
        <v>0.9</v>
      </c>
      <c r="X135" s="65"/>
      <c r="Y135" s="332" t="s">
        <v>437</v>
      </c>
      <c r="Z135" s="332"/>
      <c r="AA135" s="332">
        <v>2.9</v>
      </c>
      <c r="AB135" s="412">
        <v>2.7</v>
      </c>
      <c r="AC135" s="180">
        <f t="shared" si="634"/>
        <v>0.93103448275862077</v>
      </c>
      <c r="AD135" s="181">
        <f t="shared" si="623"/>
        <v>2.871</v>
      </c>
      <c r="AE135" s="181">
        <f t="shared" si="623"/>
        <v>2.871</v>
      </c>
      <c r="AF135" s="181">
        <f t="shared" si="623"/>
        <v>2.871</v>
      </c>
      <c r="AG135" s="181">
        <f t="shared" si="624"/>
        <v>2.8420000000000001</v>
      </c>
      <c r="AH135" s="181">
        <f t="shared" si="624"/>
        <v>2.8420000000000001</v>
      </c>
      <c r="AI135" s="181">
        <f t="shared" si="624"/>
        <v>2.8420000000000001</v>
      </c>
      <c r="AJ135" s="181">
        <f t="shared" si="625"/>
        <v>2.7839999999999998</v>
      </c>
      <c r="AK135" s="181">
        <f t="shared" si="625"/>
        <v>2.7839999999999998</v>
      </c>
      <c r="AL135" s="181">
        <f t="shared" si="625"/>
        <v>2.7839999999999998</v>
      </c>
      <c r="AM135" s="181">
        <f t="shared" si="626"/>
        <v>2.726</v>
      </c>
      <c r="AN135" s="181">
        <f t="shared" si="626"/>
        <v>2.726</v>
      </c>
      <c r="AO135" s="181">
        <f t="shared" si="626"/>
        <v>2.726</v>
      </c>
      <c r="AQ135" s="65">
        <v>0.99</v>
      </c>
      <c r="AR135" s="65">
        <v>0.98</v>
      </c>
      <c r="AS135" s="65">
        <v>0.96</v>
      </c>
      <c r="AT135" s="65">
        <v>0.94</v>
      </c>
      <c r="AV135" s="181">
        <f t="shared" si="635"/>
        <v>2.7</v>
      </c>
      <c r="AW135" s="181">
        <f t="shared" si="627"/>
        <v>2.7</v>
      </c>
      <c r="AX135" s="181">
        <f t="shared" si="627"/>
        <v>2.7</v>
      </c>
      <c r="AY135" s="181">
        <f t="shared" si="628"/>
        <v>2.673</v>
      </c>
      <c r="AZ135" s="181">
        <f t="shared" si="628"/>
        <v>2.673</v>
      </c>
      <c r="BA135" s="181">
        <f t="shared" si="628"/>
        <v>2.673</v>
      </c>
      <c r="BB135" s="181">
        <f t="shared" si="629"/>
        <v>2.6459999999999999</v>
      </c>
      <c r="BC135" s="181">
        <f t="shared" si="629"/>
        <v>2.6459999999999999</v>
      </c>
      <c r="BD135" s="181">
        <f t="shared" si="629"/>
        <v>2.6459999999999999</v>
      </c>
      <c r="BE135" s="181">
        <f t="shared" si="630"/>
        <v>2.6190000000000002</v>
      </c>
      <c r="BF135" s="181">
        <f t="shared" si="630"/>
        <v>2.6190000000000002</v>
      </c>
      <c r="BG135" s="181">
        <f t="shared" si="630"/>
        <v>2.6190000000000002</v>
      </c>
      <c r="BI135" s="400">
        <v>1</v>
      </c>
      <c r="BJ135" s="400">
        <v>0.99</v>
      </c>
      <c r="BK135" s="400">
        <v>0.98</v>
      </c>
      <c r="BL135" s="400">
        <v>0.97</v>
      </c>
      <c r="BO135" s="189"/>
      <c r="BP135" s="189"/>
      <c r="BQ135" s="189"/>
      <c r="BR135" s="189"/>
      <c r="BS135" s="189"/>
      <c r="BT135" s="189"/>
      <c r="BU135" s="189"/>
      <c r="BV135" s="189"/>
      <c r="BW135" s="189"/>
      <c r="BX135" s="189"/>
      <c r="BY135" s="189"/>
      <c r="BZ135" s="189"/>
      <c r="CA135" s="184"/>
      <c r="CB135" s="189">
        <f t="shared" si="577"/>
        <v>0.9</v>
      </c>
      <c r="CC135" s="189">
        <f t="shared" si="578"/>
        <v>0.9</v>
      </c>
      <c r="CD135" s="189">
        <f t="shared" si="579"/>
        <v>0.9</v>
      </c>
      <c r="CE135" s="189">
        <f t="shared" si="580"/>
        <v>0.9</v>
      </c>
      <c r="CF135" s="189">
        <f t="shared" si="581"/>
        <v>0.9</v>
      </c>
      <c r="CG135" s="189">
        <f t="shared" si="582"/>
        <v>0.9</v>
      </c>
      <c r="CH135" s="189">
        <f t="shared" si="583"/>
        <v>0.9</v>
      </c>
      <c r="CI135" s="189">
        <f t="shared" si="584"/>
        <v>0.9</v>
      </c>
      <c r="CJ135" s="189">
        <f t="shared" si="585"/>
        <v>0.9</v>
      </c>
      <c r="CK135" s="189">
        <f t="shared" si="586"/>
        <v>0.9</v>
      </c>
      <c r="CL135" s="189">
        <f t="shared" si="587"/>
        <v>0.9</v>
      </c>
      <c r="CM135" s="189">
        <f t="shared" si="588"/>
        <v>0.9</v>
      </c>
      <c r="DB135" s="190">
        <f t="shared" si="636"/>
        <v>368.02449793476717</v>
      </c>
      <c r="DC135" s="190">
        <f t="shared" si="637"/>
        <v>368.02449793476717</v>
      </c>
      <c r="DD135" s="190">
        <f t="shared" si="638"/>
        <v>368.02449793476717</v>
      </c>
      <c r="DE135" s="190">
        <f t="shared" si="639"/>
        <v>364.30707876370889</v>
      </c>
      <c r="DF135" s="190">
        <f t="shared" si="640"/>
        <v>364.30707876370889</v>
      </c>
      <c r="DG135" s="190">
        <f t="shared" si="641"/>
        <v>364.30707876370889</v>
      </c>
      <c r="DH135" s="190">
        <f t="shared" si="642"/>
        <v>356.87224042159238</v>
      </c>
      <c r="DI135" s="190">
        <f t="shared" si="643"/>
        <v>356.87224042159238</v>
      </c>
      <c r="DJ135" s="190">
        <f t="shared" si="644"/>
        <v>356.87224042159238</v>
      </c>
      <c r="DK135" s="190">
        <f t="shared" si="645"/>
        <v>349.43740207947587</v>
      </c>
      <c r="DL135" s="190">
        <f t="shared" si="646"/>
        <v>349.43740207947587</v>
      </c>
      <c r="DM135" s="190">
        <f t="shared" si="647"/>
        <v>349.43740207947587</v>
      </c>
      <c r="DN135" s="190">
        <f t="shared" si="631"/>
        <v>4315.9236575986324</v>
      </c>
      <c r="DO135" s="184" t="s">
        <v>580</v>
      </c>
      <c r="DP135" s="190">
        <f t="shared" si="648"/>
        <v>346.10454351232016</v>
      </c>
      <c r="DQ135" s="190">
        <f t="shared" si="649"/>
        <v>346.10454351232016</v>
      </c>
      <c r="DR135" s="190">
        <f t="shared" si="650"/>
        <v>346.10454351232016</v>
      </c>
      <c r="DS135" s="190">
        <f t="shared" si="651"/>
        <v>342.64349807719702</v>
      </c>
      <c r="DT135" s="190">
        <f t="shared" si="652"/>
        <v>342.64349807719702</v>
      </c>
      <c r="DU135" s="190">
        <f t="shared" si="653"/>
        <v>342.64349807719702</v>
      </c>
      <c r="DV135" s="190">
        <f t="shared" si="654"/>
        <v>339.18245264207377</v>
      </c>
      <c r="DW135" s="190">
        <f t="shared" si="655"/>
        <v>339.18245264207377</v>
      </c>
      <c r="DX135" s="190">
        <f t="shared" si="656"/>
        <v>339.18245264207377</v>
      </c>
      <c r="DY135" s="190">
        <f t="shared" si="657"/>
        <v>335.72140720695057</v>
      </c>
      <c r="DZ135" s="190">
        <f t="shared" si="658"/>
        <v>335.72140720695057</v>
      </c>
      <c r="EA135" s="190">
        <f t="shared" si="659"/>
        <v>335.72140720695057</v>
      </c>
      <c r="EB135" s="190">
        <f t="shared" si="632"/>
        <v>4090.9557043156242</v>
      </c>
      <c r="EC135" s="191">
        <f t="shared" si="633"/>
        <v>0.94787489975942263</v>
      </c>
    </row>
    <row r="136" spans="1:133" hidden="1">
      <c r="A136" s="331">
        <v>131</v>
      </c>
      <c r="B136" s="462" t="s">
        <v>500</v>
      </c>
      <c r="C136" s="455" t="str">
        <f t="shared" si="575"/>
        <v>8DCPFM01609SE</v>
      </c>
      <c r="D136" s="463" t="s">
        <v>501</v>
      </c>
      <c r="E136" s="456" t="s">
        <v>696</v>
      </c>
      <c r="F136" s="354" t="s">
        <v>295</v>
      </c>
      <c r="G136" s="354" t="s">
        <v>66</v>
      </c>
      <c r="H136" s="354" t="s">
        <v>22</v>
      </c>
      <c r="I136" s="468" t="s">
        <v>122</v>
      </c>
      <c r="J136" s="408">
        <v>400</v>
      </c>
      <c r="K136" s="408">
        <v>400</v>
      </c>
      <c r="L136" s="408">
        <v>400</v>
      </c>
      <c r="M136" s="408"/>
      <c r="N136" s="408"/>
      <c r="O136" s="408"/>
      <c r="P136" s="408"/>
      <c r="Q136" s="408"/>
      <c r="R136" s="408"/>
      <c r="S136" s="437">
        <v>400</v>
      </c>
      <c r="T136" s="437">
        <v>400</v>
      </c>
      <c r="U136" s="437">
        <v>400</v>
      </c>
      <c r="V136" s="357">
        <f t="shared" si="576"/>
        <v>2400</v>
      </c>
      <c r="W136" s="397">
        <v>1</v>
      </c>
      <c r="X136" s="65"/>
      <c r="Y136" s="332" t="s">
        <v>437</v>
      </c>
      <c r="Z136" s="332"/>
      <c r="AA136" s="332">
        <v>0.88200000000000001</v>
      </c>
      <c r="AB136" s="412">
        <f>AA136*0.6</f>
        <v>0.5292</v>
      </c>
      <c r="AC136" s="180">
        <f t="shared" si="634"/>
        <v>0.6</v>
      </c>
      <c r="AD136" s="181">
        <f t="shared" si="623"/>
        <v>0.87317999999999996</v>
      </c>
      <c r="AE136" s="181">
        <f t="shared" si="623"/>
        <v>0.87317999999999996</v>
      </c>
      <c r="AF136" s="181">
        <f t="shared" si="623"/>
        <v>0.87317999999999996</v>
      </c>
      <c r="AG136" s="181">
        <f t="shared" si="624"/>
        <v>0.86436000000000002</v>
      </c>
      <c r="AH136" s="181">
        <f t="shared" si="624"/>
        <v>0.86436000000000002</v>
      </c>
      <c r="AI136" s="181">
        <f t="shared" si="624"/>
        <v>0.86436000000000002</v>
      </c>
      <c r="AJ136" s="181">
        <f t="shared" si="625"/>
        <v>0.84672000000000003</v>
      </c>
      <c r="AK136" s="181">
        <f t="shared" si="625"/>
        <v>0.84672000000000003</v>
      </c>
      <c r="AL136" s="181">
        <f t="shared" si="625"/>
        <v>0.84672000000000003</v>
      </c>
      <c r="AM136" s="181">
        <f t="shared" si="626"/>
        <v>0.82907999999999993</v>
      </c>
      <c r="AN136" s="181">
        <f t="shared" si="626"/>
        <v>0.82907999999999993</v>
      </c>
      <c r="AO136" s="181">
        <f t="shared" si="626"/>
        <v>0.82907999999999993</v>
      </c>
      <c r="AQ136" s="65">
        <v>0.99</v>
      </c>
      <c r="AR136" s="65">
        <v>0.98</v>
      </c>
      <c r="AS136" s="65">
        <v>0.96</v>
      </c>
      <c r="AT136" s="65">
        <v>0.94</v>
      </c>
      <c r="AV136" s="181">
        <f t="shared" si="635"/>
        <v>0.5292</v>
      </c>
      <c r="AW136" s="181">
        <f t="shared" si="627"/>
        <v>0.5292</v>
      </c>
      <c r="AX136" s="181">
        <f t="shared" si="627"/>
        <v>0.5292</v>
      </c>
      <c r="AY136" s="181">
        <f t="shared" si="628"/>
        <v>0.52390800000000004</v>
      </c>
      <c r="AZ136" s="181">
        <f t="shared" si="628"/>
        <v>0.52390800000000004</v>
      </c>
      <c r="BA136" s="181">
        <f t="shared" si="628"/>
        <v>0.52390800000000004</v>
      </c>
      <c r="BB136" s="181">
        <f t="shared" si="629"/>
        <v>0.51861599999999997</v>
      </c>
      <c r="BC136" s="181">
        <f t="shared" si="629"/>
        <v>0.51861599999999997</v>
      </c>
      <c r="BD136" s="181">
        <f t="shared" si="629"/>
        <v>0.51861599999999997</v>
      </c>
      <c r="BE136" s="181">
        <f t="shared" si="630"/>
        <v>0.513324</v>
      </c>
      <c r="BF136" s="181">
        <f t="shared" si="630"/>
        <v>0.513324</v>
      </c>
      <c r="BG136" s="181">
        <f t="shared" si="630"/>
        <v>0.513324</v>
      </c>
      <c r="BI136" s="400">
        <v>1</v>
      </c>
      <c r="BJ136" s="400">
        <v>0.99</v>
      </c>
      <c r="BK136" s="400">
        <v>0.98</v>
      </c>
      <c r="BL136" s="400">
        <v>0.97</v>
      </c>
      <c r="BO136" s="187"/>
      <c r="BP136" s="187"/>
      <c r="BQ136" s="187"/>
      <c r="BR136" s="187"/>
      <c r="BS136" s="187"/>
      <c r="BT136" s="187"/>
      <c r="BU136" s="187"/>
      <c r="BV136" s="187"/>
      <c r="BW136" s="187"/>
      <c r="BX136" s="187"/>
      <c r="BY136" s="187"/>
      <c r="BZ136" s="187"/>
      <c r="CA136" s="184"/>
      <c r="CB136" s="189">
        <f t="shared" si="577"/>
        <v>1</v>
      </c>
      <c r="CC136" s="189">
        <f t="shared" si="578"/>
        <v>1</v>
      </c>
      <c r="CD136" s="189">
        <f t="shared" si="579"/>
        <v>1</v>
      </c>
      <c r="CE136" s="189">
        <f t="shared" si="580"/>
        <v>1</v>
      </c>
      <c r="CF136" s="189">
        <f t="shared" si="581"/>
        <v>1</v>
      </c>
      <c r="CG136" s="189">
        <f t="shared" si="582"/>
        <v>1</v>
      </c>
      <c r="CH136" s="189">
        <f t="shared" si="583"/>
        <v>1</v>
      </c>
      <c r="CI136" s="189">
        <f t="shared" si="584"/>
        <v>1</v>
      </c>
      <c r="CJ136" s="189">
        <f t="shared" si="585"/>
        <v>1</v>
      </c>
      <c r="CK136" s="189">
        <f t="shared" si="586"/>
        <v>1</v>
      </c>
      <c r="CL136" s="189">
        <f t="shared" si="587"/>
        <v>1</v>
      </c>
      <c r="CM136" s="189">
        <f t="shared" si="588"/>
        <v>1</v>
      </c>
      <c r="DB136" s="190">
        <f t="shared" si="636"/>
        <v>49.746759720837488</v>
      </c>
      <c r="DC136" s="190">
        <f t="shared" si="637"/>
        <v>49.746759720837488</v>
      </c>
      <c r="DD136" s="190">
        <f t="shared" si="638"/>
        <v>49.746759720837488</v>
      </c>
      <c r="DE136" s="190">
        <f t="shared" si="639"/>
        <v>0</v>
      </c>
      <c r="DF136" s="190">
        <f t="shared" si="640"/>
        <v>0</v>
      </c>
      <c r="DG136" s="190">
        <f t="shared" si="641"/>
        <v>0</v>
      </c>
      <c r="DH136" s="190">
        <f t="shared" si="642"/>
        <v>0</v>
      </c>
      <c r="DI136" s="190">
        <f t="shared" si="643"/>
        <v>0</v>
      </c>
      <c r="DJ136" s="190">
        <f t="shared" si="644"/>
        <v>0</v>
      </c>
      <c r="DK136" s="190">
        <f t="shared" si="645"/>
        <v>47.234297108673971</v>
      </c>
      <c r="DL136" s="190">
        <f t="shared" si="646"/>
        <v>47.234297108673971</v>
      </c>
      <c r="DM136" s="190">
        <f t="shared" si="647"/>
        <v>47.234297108673971</v>
      </c>
      <c r="DN136" s="190">
        <f t="shared" si="631"/>
        <v>290.94317048853435</v>
      </c>
      <c r="DO136" s="184" t="s">
        <v>580</v>
      </c>
      <c r="DP136" s="190">
        <f t="shared" si="648"/>
        <v>30.149551345962116</v>
      </c>
      <c r="DQ136" s="190">
        <f t="shared" si="649"/>
        <v>30.149551345962116</v>
      </c>
      <c r="DR136" s="190">
        <f t="shared" si="650"/>
        <v>30.149551345962116</v>
      </c>
      <c r="DS136" s="190">
        <f t="shared" si="651"/>
        <v>0</v>
      </c>
      <c r="DT136" s="190">
        <f t="shared" si="652"/>
        <v>0</v>
      </c>
      <c r="DU136" s="190">
        <f t="shared" si="653"/>
        <v>0</v>
      </c>
      <c r="DV136" s="190">
        <f t="shared" si="654"/>
        <v>0</v>
      </c>
      <c r="DW136" s="190">
        <f t="shared" si="655"/>
        <v>0</v>
      </c>
      <c r="DX136" s="190">
        <f t="shared" si="656"/>
        <v>0</v>
      </c>
      <c r="DY136" s="190">
        <f t="shared" si="657"/>
        <v>29.245064805583251</v>
      </c>
      <c r="DZ136" s="190">
        <f t="shared" si="658"/>
        <v>29.245064805583251</v>
      </c>
      <c r="EA136" s="190">
        <f t="shared" si="659"/>
        <v>29.245064805583251</v>
      </c>
      <c r="EB136" s="190">
        <f t="shared" si="632"/>
        <v>178.18384845463609</v>
      </c>
      <c r="EC136" s="191">
        <f t="shared" si="633"/>
        <v>0.61243523316062187</v>
      </c>
    </row>
    <row r="137" spans="1:133" hidden="1">
      <c r="A137" s="331">
        <v>132</v>
      </c>
      <c r="B137" s="462" t="s">
        <v>315</v>
      </c>
      <c r="C137" s="455" t="str">
        <f t="shared" si="575"/>
        <v>89.2mm*0.05MM*50MRoll protective Film</v>
      </c>
      <c r="D137" s="463" t="s">
        <v>359</v>
      </c>
      <c r="E137" s="463"/>
      <c r="F137" s="354" t="s">
        <v>295</v>
      </c>
      <c r="G137" s="354" t="s">
        <v>66</v>
      </c>
      <c r="H137" s="354" t="s">
        <v>143</v>
      </c>
      <c r="I137" s="468" t="s">
        <v>122</v>
      </c>
      <c r="J137" s="408"/>
      <c r="K137" s="408"/>
      <c r="L137" s="408"/>
      <c r="M137" s="408"/>
      <c r="N137" s="408"/>
      <c r="O137" s="408"/>
      <c r="P137" s="408"/>
      <c r="Q137" s="408"/>
      <c r="R137" s="408"/>
      <c r="S137" s="437"/>
      <c r="T137" s="437"/>
      <c r="U137" s="437"/>
      <c r="V137" s="357">
        <f t="shared" si="576"/>
        <v>0</v>
      </c>
      <c r="W137" s="397">
        <v>0.9</v>
      </c>
      <c r="X137" s="65"/>
      <c r="Y137" s="332" t="s">
        <v>437</v>
      </c>
      <c r="Z137" s="332"/>
      <c r="AA137" s="332">
        <v>5.3587999999999996</v>
      </c>
      <c r="AB137" s="412">
        <v>2.6446269999999998</v>
      </c>
      <c r="AC137" s="180">
        <f t="shared" si="634"/>
        <v>0.49351104724938422</v>
      </c>
      <c r="AD137" s="181">
        <f t="shared" si="623"/>
        <v>5.3052119999999992</v>
      </c>
      <c r="AE137" s="181">
        <f t="shared" si="623"/>
        <v>5.3052119999999992</v>
      </c>
      <c r="AF137" s="181">
        <f t="shared" si="623"/>
        <v>5.3052119999999992</v>
      </c>
      <c r="AG137" s="181">
        <f t="shared" si="624"/>
        <v>5.2516239999999996</v>
      </c>
      <c r="AH137" s="181">
        <f t="shared" si="624"/>
        <v>5.2516239999999996</v>
      </c>
      <c r="AI137" s="181">
        <f t="shared" si="624"/>
        <v>5.2516239999999996</v>
      </c>
      <c r="AJ137" s="181">
        <f t="shared" si="625"/>
        <v>5.1444479999999997</v>
      </c>
      <c r="AK137" s="181">
        <f t="shared" si="625"/>
        <v>5.1444479999999997</v>
      </c>
      <c r="AL137" s="181">
        <f t="shared" si="625"/>
        <v>5.1444479999999997</v>
      </c>
      <c r="AM137" s="181">
        <f t="shared" si="626"/>
        <v>5.0372719999999989</v>
      </c>
      <c r="AN137" s="181">
        <f t="shared" si="626"/>
        <v>5.0372719999999989</v>
      </c>
      <c r="AO137" s="181">
        <f t="shared" si="626"/>
        <v>5.0372719999999989</v>
      </c>
      <c r="AQ137" s="65">
        <v>0.99</v>
      </c>
      <c r="AR137" s="65">
        <v>0.98</v>
      </c>
      <c r="AS137" s="65">
        <v>0.96</v>
      </c>
      <c r="AT137" s="65">
        <v>0.94</v>
      </c>
      <c r="AV137" s="181">
        <f t="shared" si="635"/>
        <v>2.6446269999999998</v>
      </c>
      <c r="AW137" s="181">
        <f t="shared" si="627"/>
        <v>2.6446269999999998</v>
      </c>
      <c r="AX137" s="181">
        <f t="shared" si="627"/>
        <v>2.6446269999999998</v>
      </c>
      <c r="AY137" s="181">
        <f t="shared" si="628"/>
        <v>2.6181807299999997</v>
      </c>
      <c r="AZ137" s="181">
        <f t="shared" si="628"/>
        <v>2.6181807299999997</v>
      </c>
      <c r="BA137" s="181">
        <f t="shared" si="628"/>
        <v>2.6181807299999997</v>
      </c>
      <c r="BB137" s="181">
        <f t="shared" si="629"/>
        <v>2.5917344599999996</v>
      </c>
      <c r="BC137" s="181">
        <f t="shared" si="629"/>
        <v>2.5917344599999996</v>
      </c>
      <c r="BD137" s="181">
        <f t="shared" si="629"/>
        <v>2.5917344599999996</v>
      </c>
      <c r="BE137" s="181">
        <f t="shared" si="630"/>
        <v>2.56528819</v>
      </c>
      <c r="BF137" s="181">
        <f t="shared" si="630"/>
        <v>2.56528819</v>
      </c>
      <c r="BG137" s="181">
        <f t="shared" si="630"/>
        <v>2.56528819</v>
      </c>
      <c r="BI137" s="400">
        <v>1</v>
      </c>
      <c r="BJ137" s="400">
        <v>0.99</v>
      </c>
      <c r="BK137" s="400">
        <v>0.98</v>
      </c>
      <c r="BL137" s="400">
        <v>0.97</v>
      </c>
      <c r="BO137" s="189"/>
      <c r="BP137" s="189"/>
      <c r="BQ137" s="189"/>
      <c r="BR137" s="189"/>
      <c r="BS137" s="189"/>
      <c r="BT137" s="189"/>
      <c r="BU137" s="189"/>
      <c r="BV137" s="189"/>
      <c r="BW137" s="189"/>
      <c r="BX137" s="189"/>
      <c r="BY137" s="189"/>
      <c r="BZ137" s="189"/>
      <c r="CA137" s="184"/>
      <c r="CB137" s="189">
        <f t="shared" si="577"/>
        <v>0.9</v>
      </c>
      <c r="CC137" s="189">
        <f t="shared" si="578"/>
        <v>0.9</v>
      </c>
      <c r="CD137" s="189">
        <f t="shared" si="579"/>
        <v>0.9</v>
      </c>
      <c r="CE137" s="189">
        <f t="shared" si="580"/>
        <v>0.9</v>
      </c>
      <c r="CF137" s="189">
        <f t="shared" si="581"/>
        <v>0.9</v>
      </c>
      <c r="CG137" s="189">
        <f t="shared" si="582"/>
        <v>0.9</v>
      </c>
      <c r="CH137" s="189">
        <f t="shared" si="583"/>
        <v>0.9</v>
      </c>
      <c r="CI137" s="189">
        <f t="shared" si="584"/>
        <v>0.9</v>
      </c>
      <c r="CJ137" s="189">
        <f t="shared" si="585"/>
        <v>0.9</v>
      </c>
      <c r="CK137" s="189">
        <f t="shared" si="586"/>
        <v>0.9</v>
      </c>
      <c r="CL137" s="189">
        <f t="shared" si="587"/>
        <v>0.9</v>
      </c>
      <c r="CM137" s="189">
        <f t="shared" si="588"/>
        <v>0.9</v>
      </c>
      <c r="DB137" s="190">
        <f t="shared" si="636"/>
        <v>0</v>
      </c>
      <c r="DC137" s="190">
        <f t="shared" si="637"/>
        <v>0</v>
      </c>
      <c r="DD137" s="190">
        <f t="shared" si="638"/>
        <v>0</v>
      </c>
      <c r="DE137" s="190">
        <f t="shared" si="639"/>
        <v>0</v>
      </c>
      <c r="DF137" s="190">
        <f t="shared" si="640"/>
        <v>0</v>
      </c>
      <c r="DG137" s="190">
        <f t="shared" si="641"/>
        <v>0</v>
      </c>
      <c r="DH137" s="190">
        <f t="shared" si="642"/>
        <v>0</v>
      </c>
      <c r="DI137" s="190">
        <f t="shared" si="643"/>
        <v>0</v>
      </c>
      <c r="DJ137" s="190">
        <f t="shared" si="644"/>
        <v>0</v>
      </c>
      <c r="DK137" s="190">
        <f t="shared" si="645"/>
        <v>0</v>
      </c>
      <c r="DL137" s="190">
        <f t="shared" si="646"/>
        <v>0</v>
      </c>
      <c r="DM137" s="190">
        <f t="shared" si="647"/>
        <v>0</v>
      </c>
      <c r="DN137" s="190">
        <f t="shared" si="631"/>
        <v>0</v>
      </c>
      <c r="DO137" s="184" t="s">
        <v>580</v>
      </c>
      <c r="DP137" s="190">
        <f t="shared" si="648"/>
        <v>0</v>
      </c>
      <c r="DQ137" s="190">
        <f t="shared" si="649"/>
        <v>0</v>
      </c>
      <c r="DR137" s="190">
        <f t="shared" si="650"/>
        <v>0</v>
      </c>
      <c r="DS137" s="190">
        <f t="shared" si="651"/>
        <v>0</v>
      </c>
      <c r="DT137" s="190">
        <f t="shared" si="652"/>
        <v>0</v>
      </c>
      <c r="DU137" s="190">
        <f t="shared" si="653"/>
        <v>0</v>
      </c>
      <c r="DV137" s="190">
        <f t="shared" si="654"/>
        <v>0</v>
      </c>
      <c r="DW137" s="190">
        <f t="shared" si="655"/>
        <v>0</v>
      </c>
      <c r="DX137" s="190">
        <f t="shared" si="656"/>
        <v>0</v>
      </c>
      <c r="DY137" s="190">
        <f t="shared" si="657"/>
        <v>0</v>
      </c>
      <c r="DZ137" s="190">
        <f t="shared" si="658"/>
        <v>0</v>
      </c>
      <c r="EA137" s="190">
        <f t="shared" si="659"/>
        <v>0</v>
      </c>
      <c r="EB137" s="190">
        <f t="shared" si="632"/>
        <v>0</v>
      </c>
      <c r="EC137" s="191">
        <f t="shared" si="633"/>
        <v>0</v>
      </c>
    </row>
    <row r="138" spans="1:133" hidden="1">
      <c r="A138" s="331">
        <v>133</v>
      </c>
      <c r="B138" s="462" t="s">
        <v>316</v>
      </c>
      <c r="C138" s="455" t="str">
        <f t="shared" ref="C138:C172" si="660">B138</f>
        <v>8AJ946-12886</v>
      </c>
      <c r="D138" s="463" t="s">
        <v>360</v>
      </c>
      <c r="E138" s="456" t="s">
        <v>694</v>
      </c>
      <c r="F138" s="354" t="s">
        <v>214</v>
      </c>
      <c r="G138" s="354" t="s">
        <v>8</v>
      </c>
      <c r="H138" s="354" t="s">
        <v>227</v>
      </c>
      <c r="I138" s="468" t="s">
        <v>122</v>
      </c>
      <c r="J138" s="408">
        <v>0</v>
      </c>
      <c r="K138" s="408">
        <v>0</v>
      </c>
      <c r="L138" s="408">
        <v>0</v>
      </c>
      <c r="M138" s="408">
        <v>0</v>
      </c>
      <c r="N138" s="408">
        <v>0</v>
      </c>
      <c r="O138" s="408">
        <v>0</v>
      </c>
      <c r="P138" s="408">
        <v>0</v>
      </c>
      <c r="Q138" s="408">
        <v>0</v>
      </c>
      <c r="R138" s="408">
        <v>0</v>
      </c>
      <c r="S138" s="408">
        <v>0</v>
      </c>
      <c r="T138" s="408">
        <v>0</v>
      </c>
      <c r="U138" s="408">
        <v>0</v>
      </c>
      <c r="V138" s="357">
        <f t="shared" ref="V138:V201" si="661">SUM(J138:U138)</f>
        <v>0</v>
      </c>
      <c r="W138" s="397">
        <v>0.8</v>
      </c>
      <c r="X138" s="65"/>
      <c r="Y138" s="332" t="s">
        <v>437</v>
      </c>
      <c r="Z138" s="332"/>
      <c r="AA138" s="332">
        <v>9.6799999999999997E-2</v>
      </c>
      <c r="AB138" s="412">
        <v>3.486876627600001E-2</v>
      </c>
      <c r="AC138" s="180">
        <f t="shared" si="634"/>
        <v>0.36021452764462819</v>
      </c>
      <c r="AD138" s="181">
        <f t="shared" si="623"/>
        <v>9.5348000000000002E-2</v>
      </c>
      <c r="AE138" s="181">
        <f t="shared" si="623"/>
        <v>9.5348000000000002E-2</v>
      </c>
      <c r="AF138" s="181">
        <f t="shared" si="623"/>
        <v>9.5348000000000002E-2</v>
      </c>
      <c r="AG138" s="181">
        <f t="shared" si="624"/>
        <v>9.3895999999999993E-2</v>
      </c>
      <c r="AH138" s="181">
        <f t="shared" si="624"/>
        <v>9.3895999999999993E-2</v>
      </c>
      <c r="AI138" s="181">
        <f t="shared" si="624"/>
        <v>9.3895999999999993E-2</v>
      </c>
      <c r="AJ138" s="181">
        <f t="shared" si="625"/>
        <v>9.2443999999999998E-2</v>
      </c>
      <c r="AK138" s="181">
        <f t="shared" si="625"/>
        <v>9.2443999999999998E-2</v>
      </c>
      <c r="AL138" s="181">
        <f t="shared" si="625"/>
        <v>9.2443999999999998E-2</v>
      </c>
      <c r="AM138" s="181">
        <f t="shared" si="626"/>
        <v>8.9540000000000008E-2</v>
      </c>
      <c r="AN138" s="181">
        <f t="shared" si="626"/>
        <v>8.9540000000000008E-2</v>
      </c>
      <c r="AO138" s="181">
        <f t="shared" si="626"/>
        <v>8.9540000000000008E-2</v>
      </c>
      <c r="AQ138" s="480">
        <v>0.98499999999999999</v>
      </c>
      <c r="AR138" s="480">
        <v>0.97</v>
      </c>
      <c r="AS138" s="480">
        <v>0.95499999999999996</v>
      </c>
      <c r="AT138" s="480">
        <v>0.92500000000000004</v>
      </c>
      <c r="AV138" s="181">
        <f t="shared" si="635"/>
        <v>3.486876627600001E-2</v>
      </c>
      <c r="AW138" s="181">
        <f t="shared" si="627"/>
        <v>3.486876627600001E-2</v>
      </c>
      <c r="AX138" s="181">
        <f t="shared" si="627"/>
        <v>3.486876627600001E-2</v>
      </c>
      <c r="AY138" s="181">
        <f t="shared" si="628"/>
        <v>3.452007861324001E-2</v>
      </c>
      <c r="AZ138" s="181">
        <f t="shared" si="628"/>
        <v>3.452007861324001E-2</v>
      </c>
      <c r="BA138" s="181">
        <f t="shared" si="628"/>
        <v>3.452007861324001E-2</v>
      </c>
      <c r="BB138" s="181">
        <f t="shared" si="629"/>
        <v>3.417139095048001E-2</v>
      </c>
      <c r="BC138" s="181">
        <f t="shared" si="629"/>
        <v>3.417139095048001E-2</v>
      </c>
      <c r="BD138" s="181">
        <f t="shared" si="629"/>
        <v>3.417139095048001E-2</v>
      </c>
      <c r="BE138" s="181">
        <f t="shared" si="630"/>
        <v>3.382270328772001E-2</v>
      </c>
      <c r="BF138" s="181">
        <f t="shared" si="630"/>
        <v>3.382270328772001E-2</v>
      </c>
      <c r="BG138" s="181">
        <f t="shared" si="630"/>
        <v>3.382270328772001E-2</v>
      </c>
      <c r="BI138" s="400">
        <v>1</v>
      </c>
      <c r="BJ138" s="400">
        <v>0.99</v>
      </c>
      <c r="BK138" s="400">
        <v>0.98</v>
      </c>
      <c r="BL138" s="400">
        <v>0.97</v>
      </c>
      <c r="BO138" s="189"/>
      <c r="BP138" s="189"/>
      <c r="BQ138" s="189"/>
      <c r="BR138" s="189"/>
      <c r="BS138" s="189"/>
      <c r="BT138" s="189"/>
      <c r="BU138" s="189"/>
      <c r="BV138" s="189"/>
      <c r="BW138" s="189"/>
      <c r="BX138" s="189"/>
      <c r="BY138" s="189"/>
      <c r="BZ138" s="189"/>
      <c r="CA138" s="184"/>
      <c r="CB138" s="189">
        <f t="shared" ref="CB138:CB171" si="662">$W138-BO138</f>
        <v>0.8</v>
      </c>
      <c r="CC138" s="189">
        <f t="shared" ref="CC138:CC171" si="663">$W138-BP138</f>
        <v>0.8</v>
      </c>
      <c r="CD138" s="189">
        <f t="shared" ref="CD138:CD171" si="664">$W138-BQ138</f>
        <v>0.8</v>
      </c>
      <c r="CE138" s="189">
        <f t="shared" ref="CE138:CE171" si="665">$W138-BR138</f>
        <v>0.8</v>
      </c>
      <c r="CF138" s="189">
        <f t="shared" ref="CF138:CF171" si="666">$W138-BS138</f>
        <v>0.8</v>
      </c>
      <c r="CG138" s="189">
        <f t="shared" ref="CG138:CG171" si="667">$W138-BT138</f>
        <v>0.8</v>
      </c>
      <c r="CH138" s="189">
        <f t="shared" ref="CH138:CH171" si="668">$W138-BU138</f>
        <v>0.8</v>
      </c>
      <c r="CI138" s="189">
        <f t="shared" ref="CI138:CI171" si="669">$W138-BV138</f>
        <v>0.8</v>
      </c>
      <c r="CJ138" s="189">
        <f t="shared" ref="CJ138:CJ171" si="670">$W138-BW138</f>
        <v>0.8</v>
      </c>
      <c r="CK138" s="189">
        <f t="shared" ref="CK138:CK171" si="671">$W138-BX138</f>
        <v>0.8</v>
      </c>
      <c r="CL138" s="189">
        <f t="shared" ref="CL138:CL171" si="672">$W138-BY138</f>
        <v>0.8</v>
      </c>
      <c r="CM138" s="189">
        <f t="shared" ref="CM138:CM171" si="673">$W138-BZ138</f>
        <v>0.8</v>
      </c>
      <c r="DB138" s="190">
        <f t="shared" si="636"/>
        <v>0</v>
      </c>
      <c r="DC138" s="190">
        <f t="shared" si="637"/>
        <v>0</v>
      </c>
      <c r="DD138" s="190">
        <f t="shared" si="638"/>
        <v>0</v>
      </c>
      <c r="DE138" s="190">
        <f t="shared" si="639"/>
        <v>0</v>
      </c>
      <c r="DF138" s="190">
        <f t="shared" si="640"/>
        <v>0</v>
      </c>
      <c r="DG138" s="190">
        <f t="shared" si="641"/>
        <v>0</v>
      </c>
      <c r="DH138" s="190">
        <f t="shared" si="642"/>
        <v>0</v>
      </c>
      <c r="DI138" s="190">
        <f t="shared" si="643"/>
        <v>0</v>
      </c>
      <c r="DJ138" s="190">
        <f t="shared" si="644"/>
        <v>0</v>
      </c>
      <c r="DK138" s="190">
        <f t="shared" si="645"/>
        <v>0</v>
      </c>
      <c r="DL138" s="190">
        <f t="shared" si="646"/>
        <v>0</v>
      </c>
      <c r="DM138" s="190">
        <f t="shared" si="647"/>
        <v>0</v>
      </c>
      <c r="DN138" s="190">
        <f t="shared" si="631"/>
        <v>0</v>
      </c>
      <c r="DO138" s="184" t="s">
        <v>579</v>
      </c>
      <c r="DP138" s="190">
        <f t="shared" si="648"/>
        <v>0</v>
      </c>
      <c r="DQ138" s="190">
        <f t="shared" si="649"/>
        <v>0</v>
      </c>
      <c r="DR138" s="190">
        <f t="shared" si="650"/>
        <v>0</v>
      </c>
      <c r="DS138" s="190">
        <f t="shared" si="651"/>
        <v>0</v>
      </c>
      <c r="DT138" s="190">
        <f t="shared" si="652"/>
        <v>0</v>
      </c>
      <c r="DU138" s="190">
        <f t="shared" si="653"/>
        <v>0</v>
      </c>
      <c r="DV138" s="190">
        <f t="shared" si="654"/>
        <v>0</v>
      </c>
      <c r="DW138" s="190">
        <f t="shared" si="655"/>
        <v>0</v>
      </c>
      <c r="DX138" s="190">
        <f t="shared" si="656"/>
        <v>0</v>
      </c>
      <c r="DY138" s="190">
        <f t="shared" si="657"/>
        <v>0</v>
      </c>
      <c r="DZ138" s="190">
        <f t="shared" si="658"/>
        <v>0</v>
      </c>
      <c r="EA138" s="190">
        <f t="shared" si="659"/>
        <v>0</v>
      </c>
      <c r="EB138" s="190">
        <f t="shared" si="632"/>
        <v>0</v>
      </c>
      <c r="EC138" s="191">
        <f t="shared" si="633"/>
        <v>0</v>
      </c>
    </row>
    <row r="139" spans="1:133" hidden="1">
      <c r="A139" s="331">
        <v>134</v>
      </c>
      <c r="B139" s="462" t="s">
        <v>317</v>
      </c>
      <c r="C139" s="455" t="str">
        <f t="shared" si="660"/>
        <v>8AJ818-00030C-101</v>
      </c>
      <c r="D139" s="463" t="s">
        <v>361</v>
      </c>
      <c r="E139" s="456" t="s">
        <v>695</v>
      </c>
      <c r="F139" s="354" t="s">
        <v>214</v>
      </c>
      <c r="G139" s="354" t="s">
        <v>8</v>
      </c>
      <c r="H139" s="354" t="s">
        <v>227</v>
      </c>
      <c r="I139" s="468" t="s">
        <v>122</v>
      </c>
      <c r="J139" s="408">
        <v>200</v>
      </c>
      <c r="K139" s="408">
        <v>100</v>
      </c>
      <c r="L139" s="408">
        <v>100</v>
      </c>
      <c r="M139" s="408">
        <v>200</v>
      </c>
      <c r="N139" s="408">
        <v>200</v>
      </c>
      <c r="O139" s="408">
        <v>200</v>
      </c>
      <c r="P139" s="408">
        <v>200</v>
      </c>
      <c r="Q139" s="408">
        <v>200</v>
      </c>
      <c r="R139" s="408">
        <v>200</v>
      </c>
      <c r="S139" s="408">
        <v>200</v>
      </c>
      <c r="T139" s="408">
        <v>200</v>
      </c>
      <c r="U139" s="408">
        <v>100</v>
      </c>
      <c r="V139" s="357">
        <f t="shared" si="661"/>
        <v>2100</v>
      </c>
      <c r="W139" s="397">
        <v>1</v>
      </c>
      <c r="X139" s="65"/>
      <c r="Y139" s="332" t="s">
        <v>437</v>
      </c>
      <c r="Z139" s="332"/>
      <c r="AA139" s="332">
        <v>58.949350000000003</v>
      </c>
      <c r="AB139" s="412">
        <v>51.84</v>
      </c>
      <c r="AC139" s="180">
        <f t="shared" si="634"/>
        <v>0.87939900948865424</v>
      </c>
      <c r="AD139" s="181">
        <f t="shared" si="623"/>
        <v>58.065109750000005</v>
      </c>
      <c r="AE139" s="181">
        <f t="shared" si="623"/>
        <v>58.065109750000005</v>
      </c>
      <c r="AF139" s="181">
        <f t="shared" si="623"/>
        <v>58.065109750000005</v>
      </c>
      <c r="AG139" s="181">
        <f t="shared" si="624"/>
        <v>57.1808695</v>
      </c>
      <c r="AH139" s="181">
        <f t="shared" si="624"/>
        <v>57.1808695</v>
      </c>
      <c r="AI139" s="181">
        <f t="shared" si="624"/>
        <v>57.1808695</v>
      </c>
      <c r="AJ139" s="181">
        <f t="shared" si="625"/>
        <v>56.296629250000002</v>
      </c>
      <c r="AK139" s="181">
        <f t="shared" si="625"/>
        <v>56.296629250000002</v>
      </c>
      <c r="AL139" s="181">
        <f t="shared" si="625"/>
        <v>56.296629250000002</v>
      </c>
      <c r="AM139" s="181">
        <f t="shared" si="626"/>
        <v>54.528148750000007</v>
      </c>
      <c r="AN139" s="181">
        <f t="shared" si="626"/>
        <v>54.528148750000007</v>
      </c>
      <c r="AO139" s="181">
        <f t="shared" si="626"/>
        <v>54.528148750000007</v>
      </c>
      <c r="AQ139" s="480">
        <v>0.98499999999999999</v>
      </c>
      <c r="AR139" s="480">
        <v>0.97</v>
      </c>
      <c r="AS139" s="480">
        <v>0.95499999999999996</v>
      </c>
      <c r="AT139" s="480">
        <v>0.92500000000000004</v>
      </c>
      <c r="AV139" s="181">
        <f t="shared" si="635"/>
        <v>51.84</v>
      </c>
      <c r="AW139" s="181">
        <f t="shared" si="627"/>
        <v>51.84</v>
      </c>
      <c r="AX139" s="181">
        <f t="shared" si="627"/>
        <v>51.84</v>
      </c>
      <c r="AY139" s="181">
        <f t="shared" si="628"/>
        <v>51.321600000000004</v>
      </c>
      <c r="AZ139" s="181">
        <f t="shared" si="628"/>
        <v>51.321600000000004</v>
      </c>
      <c r="BA139" s="181">
        <f t="shared" si="628"/>
        <v>51.321600000000004</v>
      </c>
      <c r="BB139" s="181">
        <f t="shared" si="629"/>
        <v>50.803200000000004</v>
      </c>
      <c r="BC139" s="181">
        <f t="shared" si="629"/>
        <v>50.803200000000004</v>
      </c>
      <c r="BD139" s="181">
        <f t="shared" si="629"/>
        <v>50.803200000000004</v>
      </c>
      <c r="BE139" s="181">
        <f t="shared" si="630"/>
        <v>50.284800000000004</v>
      </c>
      <c r="BF139" s="181">
        <f t="shared" si="630"/>
        <v>50.284800000000004</v>
      </c>
      <c r="BG139" s="181">
        <f t="shared" si="630"/>
        <v>50.284800000000004</v>
      </c>
      <c r="BI139" s="400">
        <v>1</v>
      </c>
      <c r="BJ139" s="400">
        <v>0.99</v>
      </c>
      <c r="BK139" s="400">
        <v>0.98</v>
      </c>
      <c r="BL139" s="400">
        <v>0.97</v>
      </c>
      <c r="BO139" s="189"/>
      <c r="BP139" s="189"/>
      <c r="BQ139" s="189"/>
      <c r="BR139" s="189"/>
      <c r="BS139" s="189"/>
      <c r="BT139" s="189"/>
      <c r="BU139" s="189"/>
      <c r="BV139" s="189"/>
      <c r="BW139" s="189"/>
      <c r="BX139" s="189"/>
      <c r="BY139" s="189"/>
      <c r="BZ139" s="189"/>
      <c r="CA139" s="184"/>
      <c r="CB139" s="189">
        <f t="shared" si="662"/>
        <v>1</v>
      </c>
      <c r="CC139" s="189">
        <f t="shared" si="663"/>
        <v>1</v>
      </c>
      <c r="CD139" s="189">
        <f t="shared" si="664"/>
        <v>1</v>
      </c>
      <c r="CE139" s="189">
        <f t="shared" si="665"/>
        <v>1</v>
      </c>
      <c r="CF139" s="189">
        <f t="shared" si="666"/>
        <v>1</v>
      </c>
      <c r="CG139" s="189">
        <f t="shared" si="667"/>
        <v>1</v>
      </c>
      <c r="CH139" s="189">
        <f t="shared" si="668"/>
        <v>1</v>
      </c>
      <c r="CI139" s="189">
        <f t="shared" si="669"/>
        <v>1</v>
      </c>
      <c r="CJ139" s="189">
        <f t="shared" si="670"/>
        <v>1</v>
      </c>
      <c r="CK139" s="189">
        <f t="shared" si="671"/>
        <v>1</v>
      </c>
      <c r="CL139" s="189">
        <f t="shared" si="672"/>
        <v>1</v>
      </c>
      <c r="CM139" s="189">
        <f t="shared" si="673"/>
        <v>1</v>
      </c>
      <c r="DB139" s="190">
        <f t="shared" si="636"/>
        <v>1654.041012676257</v>
      </c>
      <c r="DC139" s="190">
        <f t="shared" si="637"/>
        <v>827.02050633812848</v>
      </c>
      <c r="DD139" s="190">
        <f t="shared" si="638"/>
        <v>827.02050633812848</v>
      </c>
      <c r="DE139" s="190">
        <f t="shared" si="639"/>
        <v>1628.852570858852</v>
      </c>
      <c r="DF139" s="190">
        <f t="shared" si="640"/>
        <v>1628.852570858852</v>
      </c>
      <c r="DG139" s="190">
        <f t="shared" si="641"/>
        <v>1628.852570858852</v>
      </c>
      <c r="DH139" s="190">
        <f t="shared" si="642"/>
        <v>1603.6641290414473</v>
      </c>
      <c r="DI139" s="190">
        <f t="shared" si="643"/>
        <v>1603.6641290414473</v>
      </c>
      <c r="DJ139" s="190">
        <f t="shared" si="644"/>
        <v>1603.6641290414473</v>
      </c>
      <c r="DK139" s="190">
        <f t="shared" si="645"/>
        <v>1553.2872454066376</v>
      </c>
      <c r="DL139" s="190">
        <f t="shared" si="646"/>
        <v>1553.2872454066376</v>
      </c>
      <c r="DM139" s="190">
        <f t="shared" si="647"/>
        <v>776.64362270331878</v>
      </c>
      <c r="DN139" s="190">
        <f t="shared" si="631"/>
        <v>16888.850238570009</v>
      </c>
      <c r="DO139" s="184" t="s">
        <v>579</v>
      </c>
      <c r="DP139" s="190">
        <f t="shared" si="648"/>
        <v>1476.7127189858995</v>
      </c>
      <c r="DQ139" s="190">
        <f t="shared" si="649"/>
        <v>738.35635949294976</v>
      </c>
      <c r="DR139" s="190">
        <f t="shared" si="650"/>
        <v>738.35635949294976</v>
      </c>
      <c r="DS139" s="190">
        <f t="shared" si="651"/>
        <v>1461.9455917960406</v>
      </c>
      <c r="DT139" s="190">
        <f t="shared" si="652"/>
        <v>1461.9455917960406</v>
      </c>
      <c r="DU139" s="190">
        <f t="shared" si="653"/>
        <v>1461.9455917960406</v>
      </c>
      <c r="DV139" s="190">
        <f t="shared" si="654"/>
        <v>1447.1784646061817</v>
      </c>
      <c r="DW139" s="190">
        <f t="shared" si="655"/>
        <v>1447.1784646061817</v>
      </c>
      <c r="DX139" s="190">
        <f t="shared" si="656"/>
        <v>1447.1784646061817</v>
      </c>
      <c r="DY139" s="190">
        <f t="shared" si="657"/>
        <v>1432.4113374163226</v>
      </c>
      <c r="DZ139" s="190">
        <f t="shared" si="658"/>
        <v>1432.4113374163226</v>
      </c>
      <c r="EA139" s="190">
        <f t="shared" si="659"/>
        <v>716.20566870816128</v>
      </c>
      <c r="EB139" s="190">
        <f t="shared" si="632"/>
        <v>15261.825950719274</v>
      </c>
      <c r="EC139" s="191">
        <f t="shared" si="633"/>
        <v>0.90366281511958657</v>
      </c>
    </row>
    <row r="140" spans="1:133" hidden="1">
      <c r="A140" s="331">
        <v>135</v>
      </c>
      <c r="B140" s="462" t="s">
        <v>318</v>
      </c>
      <c r="C140" s="455" t="str">
        <f t="shared" si="660"/>
        <v>89ZU000311AGEN</v>
      </c>
      <c r="D140" s="463" t="s">
        <v>362</v>
      </c>
      <c r="E140" s="456" t="s">
        <v>695</v>
      </c>
      <c r="F140" s="354" t="s">
        <v>214</v>
      </c>
      <c r="G140" s="354" t="s">
        <v>8</v>
      </c>
      <c r="H140" s="354" t="s">
        <v>227</v>
      </c>
      <c r="I140" s="468" t="s">
        <v>122</v>
      </c>
      <c r="J140" s="408">
        <v>0</v>
      </c>
      <c r="K140" s="408">
        <v>0</v>
      </c>
      <c r="L140" s="408">
        <v>0</v>
      </c>
      <c r="M140" s="408">
        <v>0</v>
      </c>
      <c r="N140" s="408">
        <v>0</v>
      </c>
      <c r="O140" s="408">
        <v>0</v>
      </c>
      <c r="P140" s="408">
        <v>0</v>
      </c>
      <c r="Q140" s="408">
        <v>0</v>
      </c>
      <c r="R140" s="408">
        <v>0</v>
      </c>
      <c r="S140" s="408">
        <v>0</v>
      </c>
      <c r="T140" s="408">
        <v>0</v>
      </c>
      <c r="U140" s="408">
        <v>0</v>
      </c>
      <c r="V140" s="357">
        <f t="shared" si="661"/>
        <v>0</v>
      </c>
      <c r="W140" s="397">
        <v>1</v>
      </c>
      <c r="X140" s="65"/>
      <c r="Y140" s="332" t="s">
        <v>437</v>
      </c>
      <c r="Z140" s="332"/>
      <c r="AA140" s="332">
        <v>0.38369999999999999</v>
      </c>
      <c r="AB140" s="412">
        <v>0.11509329316320001</v>
      </c>
      <c r="AC140" s="180">
        <f t="shared" si="634"/>
        <v>0.29995645859577796</v>
      </c>
      <c r="AD140" s="181">
        <f t="shared" si="623"/>
        <v>0.37794449999999996</v>
      </c>
      <c r="AE140" s="181">
        <f t="shared" si="623"/>
        <v>0.37794449999999996</v>
      </c>
      <c r="AF140" s="181">
        <f t="shared" si="623"/>
        <v>0.37794449999999996</v>
      </c>
      <c r="AG140" s="181">
        <f t="shared" si="624"/>
        <v>0.37218899999999999</v>
      </c>
      <c r="AH140" s="181">
        <f t="shared" si="624"/>
        <v>0.37218899999999999</v>
      </c>
      <c r="AI140" s="181">
        <f t="shared" si="624"/>
        <v>0.37218899999999999</v>
      </c>
      <c r="AJ140" s="181">
        <f t="shared" si="625"/>
        <v>0.36643349999999997</v>
      </c>
      <c r="AK140" s="181">
        <f t="shared" si="625"/>
        <v>0.36643349999999997</v>
      </c>
      <c r="AL140" s="181">
        <f t="shared" si="625"/>
        <v>0.36643349999999997</v>
      </c>
      <c r="AM140" s="181">
        <f t="shared" si="626"/>
        <v>0.35492250000000003</v>
      </c>
      <c r="AN140" s="181">
        <f t="shared" si="626"/>
        <v>0.35492250000000003</v>
      </c>
      <c r="AO140" s="181">
        <f t="shared" si="626"/>
        <v>0.35492250000000003</v>
      </c>
      <c r="AQ140" s="480">
        <v>0.98499999999999999</v>
      </c>
      <c r="AR140" s="480">
        <v>0.97</v>
      </c>
      <c r="AS140" s="480">
        <v>0.95499999999999996</v>
      </c>
      <c r="AT140" s="480">
        <v>0.92500000000000004</v>
      </c>
      <c r="AV140" s="181">
        <f t="shared" si="635"/>
        <v>0.11509329316320001</v>
      </c>
      <c r="AW140" s="181">
        <f t="shared" si="627"/>
        <v>0.11509329316320001</v>
      </c>
      <c r="AX140" s="181">
        <f t="shared" si="627"/>
        <v>0.11509329316320001</v>
      </c>
      <c r="AY140" s="181">
        <f t="shared" si="628"/>
        <v>0.11394236023156801</v>
      </c>
      <c r="AZ140" s="181">
        <f t="shared" si="628"/>
        <v>0.11394236023156801</v>
      </c>
      <c r="BA140" s="181">
        <f t="shared" si="628"/>
        <v>0.11394236023156801</v>
      </c>
      <c r="BB140" s="181">
        <f t="shared" si="629"/>
        <v>0.11279142729993601</v>
      </c>
      <c r="BC140" s="181">
        <f t="shared" si="629"/>
        <v>0.11279142729993601</v>
      </c>
      <c r="BD140" s="181">
        <f t="shared" si="629"/>
        <v>0.11279142729993601</v>
      </c>
      <c r="BE140" s="181">
        <f t="shared" si="630"/>
        <v>0.11164049436830401</v>
      </c>
      <c r="BF140" s="181">
        <f t="shared" si="630"/>
        <v>0.11164049436830401</v>
      </c>
      <c r="BG140" s="181">
        <f t="shared" si="630"/>
        <v>0.11164049436830401</v>
      </c>
      <c r="BI140" s="400">
        <v>1</v>
      </c>
      <c r="BJ140" s="400">
        <v>0.99</v>
      </c>
      <c r="BK140" s="400">
        <v>0.98</v>
      </c>
      <c r="BL140" s="400">
        <v>0.97</v>
      </c>
      <c r="BO140" s="189"/>
      <c r="BP140" s="189"/>
      <c r="BQ140" s="189"/>
      <c r="BR140" s="189"/>
      <c r="BS140" s="189"/>
      <c r="BT140" s="189"/>
      <c r="BU140" s="189"/>
      <c r="BV140" s="189"/>
      <c r="BW140" s="189"/>
      <c r="BX140" s="189"/>
      <c r="BY140" s="189"/>
      <c r="BZ140" s="189"/>
      <c r="CA140" s="184"/>
      <c r="CB140" s="189">
        <f t="shared" si="662"/>
        <v>1</v>
      </c>
      <c r="CC140" s="189">
        <f t="shared" si="663"/>
        <v>1</v>
      </c>
      <c r="CD140" s="189">
        <f t="shared" si="664"/>
        <v>1</v>
      </c>
      <c r="CE140" s="189">
        <f t="shared" si="665"/>
        <v>1</v>
      </c>
      <c r="CF140" s="189">
        <f t="shared" si="666"/>
        <v>1</v>
      </c>
      <c r="CG140" s="189">
        <f t="shared" si="667"/>
        <v>1</v>
      </c>
      <c r="CH140" s="189">
        <f t="shared" si="668"/>
        <v>1</v>
      </c>
      <c r="CI140" s="189">
        <f t="shared" si="669"/>
        <v>1</v>
      </c>
      <c r="CJ140" s="189">
        <f t="shared" si="670"/>
        <v>1</v>
      </c>
      <c r="CK140" s="189">
        <f t="shared" si="671"/>
        <v>1</v>
      </c>
      <c r="CL140" s="189">
        <f t="shared" si="672"/>
        <v>1</v>
      </c>
      <c r="CM140" s="189">
        <f t="shared" si="673"/>
        <v>1</v>
      </c>
      <c r="DB140" s="190">
        <f t="shared" si="636"/>
        <v>0</v>
      </c>
      <c r="DC140" s="190">
        <f t="shared" si="637"/>
        <v>0</v>
      </c>
      <c r="DD140" s="190">
        <f t="shared" si="638"/>
        <v>0</v>
      </c>
      <c r="DE140" s="190">
        <f t="shared" si="639"/>
        <v>0</v>
      </c>
      <c r="DF140" s="190">
        <f t="shared" si="640"/>
        <v>0</v>
      </c>
      <c r="DG140" s="190">
        <f t="shared" si="641"/>
        <v>0</v>
      </c>
      <c r="DH140" s="190">
        <f t="shared" si="642"/>
        <v>0</v>
      </c>
      <c r="DI140" s="190">
        <f t="shared" si="643"/>
        <v>0</v>
      </c>
      <c r="DJ140" s="190">
        <f t="shared" si="644"/>
        <v>0</v>
      </c>
      <c r="DK140" s="190">
        <f t="shared" si="645"/>
        <v>0</v>
      </c>
      <c r="DL140" s="190">
        <f t="shared" si="646"/>
        <v>0</v>
      </c>
      <c r="DM140" s="190">
        <f t="shared" si="647"/>
        <v>0</v>
      </c>
      <c r="DN140" s="190">
        <f t="shared" si="631"/>
        <v>0</v>
      </c>
      <c r="DO140" s="184" t="s">
        <v>579</v>
      </c>
      <c r="DP140" s="190">
        <f t="shared" si="648"/>
        <v>0</v>
      </c>
      <c r="DQ140" s="190">
        <f t="shared" si="649"/>
        <v>0</v>
      </c>
      <c r="DR140" s="190">
        <f t="shared" si="650"/>
        <v>0</v>
      </c>
      <c r="DS140" s="190">
        <f t="shared" si="651"/>
        <v>0</v>
      </c>
      <c r="DT140" s="190">
        <f t="shared" si="652"/>
        <v>0</v>
      </c>
      <c r="DU140" s="190">
        <f t="shared" si="653"/>
        <v>0</v>
      </c>
      <c r="DV140" s="190">
        <f t="shared" si="654"/>
        <v>0</v>
      </c>
      <c r="DW140" s="190">
        <f t="shared" si="655"/>
        <v>0</v>
      </c>
      <c r="DX140" s="190">
        <f t="shared" si="656"/>
        <v>0</v>
      </c>
      <c r="DY140" s="190">
        <f t="shared" si="657"/>
        <v>0</v>
      </c>
      <c r="DZ140" s="190">
        <f t="shared" si="658"/>
        <v>0</v>
      </c>
      <c r="EA140" s="190">
        <f t="shared" si="659"/>
        <v>0</v>
      </c>
      <c r="EB140" s="190">
        <f t="shared" si="632"/>
        <v>0</v>
      </c>
      <c r="EC140" s="191">
        <f t="shared" si="633"/>
        <v>0</v>
      </c>
    </row>
    <row r="141" spans="1:133">
      <c r="A141" s="331">
        <v>136</v>
      </c>
      <c r="B141" s="462" t="s">
        <v>319</v>
      </c>
      <c r="C141" s="455" t="str">
        <f t="shared" si="660"/>
        <v>8AJ946-04905-N</v>
      </c>
      <c r="D141" s="463" t="s">
        <v>363</v>
      </c>
      <c r="E141" s="456" t="s">
        <v>694</v>
      </c>
      <c r="F141" s="354" t="s">
        <v>364</v>
      </c>
      <c r="G141" s="354" t="s">
        <v>8</v>
      </c>
      <c r="H141" s="354" t="s">
        <v>227</v>
      </c>
      <c r="I141" s="468" t="s">
        <v>75</v>
      </c>
      <c r="J141" s="408">
        <v>262883</v>
      </c>
      <c r="K141" s="408">
        <v>854</v>
      </c>
      <c r="L141" s="408">
        <v>0</v>
      </c>
      <c r="M141" s="408">
        <v>0</v>
      </c>
      <c r="N141" s="408">
        <v>0</v>
      </c>
      <c r="O141" s="408">
        <v>0</v>
      </c>
      <c r="P141" s="408">
        <v>0</v>
      </c>
      <c r="Q141" s="408">
        <v>0</v>
      </c>
      <c r="R141" s="408">
        <v>0</v>
      </c>
      <c r="S141" s="408">
        <v>0</v>
      </c>
      <c r="T141" s="408">
        <v>0</v>
      </c>
      <c r="U141" s="408">
        <v>0</v>
      </c>
      <c r="V141" s="357">
        <f t="shared" si="661"/>
        <v>263737</v>
      </c>
      <c r="W141" s="397">
        <v>0.45</v>
      </c>
      <c r="X141" s="65"/>
      <c r="Y141" s="332" t="s">
        <v>437</v>
      </c>
      <c r="Z141" s="332"/>
      <c r="AA141" s="332">
        <v>1.2526999999999999</v>
      </c>
      <c r="AB141" s="412">
        <v>0.6401905101180001</v>
      </c>
      <c r="AC141" s="180">
        <f t="shared" si="634"/>
        <v>0.51104854324099958</v>
      </c>
      <c r="AD141" s="181">
        <f t="shared" si="623"/>
        <v>1.2339095</v>
      </c>
      <c r="AE141" s="181">
        <f t="shared" si="623"/>
        <v>1.2339095</v>
      </c>
      <c r="AF141" s="181">
        <f t="shared" si="623"/>
        <v>1.2339095</v>
      </c>
      <c r="AG141" s="181">
        <f t="shared" si="624"/>
        <v>1.2151189999999998</v>
      </c>
      <c r="AH141" s="181">
        <f t="shared" si="624"/>
        <v>1.2151189999999998</v>
      </c>
      <c r="AI141" s="181">
        <f t="shared" si="624"/>
        <v>1.2151189999999998</v>
      </c>
      <c r="AJ141" s="181">
        <f t="shared" si="625"/>
        <v>1.1963284999999999</v>
      </c>
      <c r="AK141" s="181">
        <f t="shared" si="625"/>
        <v>1.1963284999999999</v>
      </c>
      <c r="AL141" s="181">
        <f t="shared" si="625"/>
        <v>1.1963284999999999</v>
      </c>
      <c r="AM141" s="181">
        <f t="shared" si="626"/>
        <v>1.1587475</v>
      </c>
      <c r="AN141" s="181">
        <f t="shared" si="626"/>
        <v>1.1587475</v>
      </c>
      <c r="AO141" s="181">
        <f t="shared" si="626"/>
        <v>1.1587475</v>
      </c>
      <c r="AQ141" s="480">
        <v>0.98499999999999999</v>
      </c>
      <c r="AR141" s="480">
        <v>0.97</v>
      </c>
      <c r="AS141" s="480">
        <v>0.95499999999999996</v>
      </c>
      <c r="AT141" s="480">
        <v>0.92500000000000004</v>
      </c>
      <c r="AV141" s="181">
        <f t="shared" si="635"/>
        <v>0.6401905101180001</v>
      </c>
      <c r="AW141" s="181">
        <f t="shared" si="627"/>
        <v>0.6401905101180001</v>
      </c>
      <c r="AX141" s="181">
        <f t="shared" si="627"/>
        <v>0.6401905101180001</v>
      </c>
      <c r="AY141" s="181">
        <f t="shared" si="628"/>
        <v>0.63378860501682011</v>
      </c>
      <c r="AZ141" s="181">
        <f t="shared" si="628"/>
        <v>0.63378860501682011</v>
      </c>
      <c r="BA141" s="181">
        <f t="shared" si="628"/>
        <v>0.63378860501682011</v>
      </c>
      <c r="BB141" s="181">
        <f t="shared" si="629"/>
        <v>0.62738669991564011</v>
      </c>
      <c r="BC141" s="181">
        <f t="shared" si="629"/>
        <v>0.62738669991564011</v>
      </c>
      <c r="BD141" s="181">
        <f t="shared" si="629"/>
        <v>0.62738669991564011</v>
      </c>
      <c r="BE141" s="181">
        <f t="shared" si="630"/>
        <v>0.62098479481446012</v>
      </c>
      <c r="BF141" s="181">
        <f t="shared" si="630"/>
        <v>0.62098479481446012</v>
      </c>
      <c r="BG141" s="181">
        <f t="shared" si="630"/>
        <v>0.62098479481446012</v>
      </c>
      <c r="BI141" s="400">
        <v>1</v>
      </c>
      <c r="BJ141" s="400">
        <v>0.99</v>
      </c>
      <c r="BK141" s="400">
        <v>0.98</v>
      </c>
      <c r="BL141" s="400">
        <v>0.97</v>
      </c>
      <c r="BO141" s="189">
        <f t="shared" ref="BO141:BZ170" si="674">100%*$W141</f>
        <v>0.45</v>
      </c>
      <c r="BP141" s="189">
        <f t="shared" ref="BP141:BZ143" si="675">100%*$W141</f>
        <v>0.45</v>
      </c>
      <c r="BQ141" s="189">
        <f t="shared" si="675"/>
        <v>0.45</v>
      </c>
      <c r="BR141" s="189">
        <f t="shared" si="675"/>
        <v>0.45</v>
      </c>
      <c r="BS141" s="189">
        <f t="shared" si="675"/>
        <v>0.45</v>
      </c>
      <c r="BT141" s="189">
        <f t="shared" si="675"/>
        <v>0.45</v>
      </c>
      <c r="BU141" s="189">
        <f t="shared" si="675"/>
        <v>0.45</v>
      </c>
      <c r="BV141" s="189">
        <f t="shared" si="675"/>
        <v>0.45</v>
      </c>
      <c r="BW141" s="189">
        <f t="shared" si="675"/>
        <v>0.45</v>
      </c>
      <c r="BX141" s="189">
        <f t="shared" si="675"/>
        <v>0.45</v>
      </c>
      <c r="BY141" s="189">
        <f t="shared" si="675"/>
        <v>0.45</v>
      </c>
      <c r="BZ141" s="189">
        <f t="shared" si="675"/>
        <v>0.45</v>
      </c>
      <c r="CA141" s="184"/>
      <c r="CB141" s="189">
        <f t="shared" si="662"/>
        <v>0</v>
      </c>
      <c r="CC141" s="189">
        <f t="shared" si="663"/>
        <v>0</v>
      </c>
      <c r="CD141" s="189">
        <f t="shared" si="664"/>
        <v>0</v>
      </c>
      <c r="CE141" s="189">
        <f t="shared" si="665"/>
        <v>0</v>
      </c>
      <c r="CF141" s="189">
        <f t="shared" si="666"/>
        <v>0</v>
      </c>
      <c r="CG141" s="189">
        <f t="shared" si="667"/>
        <v>0</v>
      </c>
      <c r="CH141" s="189">
        <f t="shared" si="668"/>
        <v>0</v>
      </c>
      <c r="CI141" s="189">
        <f t="shared" si="669"/>
        <v>0</v>
      </c>
      <c r="CJ141" s="189">
        <f t="shared" si="670"/>
        <v>0</v>
      </c>
      <c r="CK141" s="189">
        <f t="shared" si="671"/>
        <v>0</v>
      </c>
      <c r="CL141" s="189">
        <f t="shared" si="672"/>
        <v>0</v>
      </c>
      <c r="CM141" s="189">
        <f t="shared" si="673"/>
        <v>0</v>
      </c>
      <c r="DB141" s="190">
        <f t="shared" si="636"/>
        <v>20790.232728931063</v>
      </c>
      <c r="DC141" s="190">
        <f t="shared" si="637"/>
        <v>67.539014506480555</v>
      </c>
      <c r="DD141" s="190">
        <f t="shared" si="638"/>
        <v>0</v>
      </c>
      <c r="DE141" s="190">
        <f t="shared" si="639"/>
        <v>0</v>
      </c>
      <c r="DF141" s="190">
        <f t="shared" si="640"/>
        <v>0</v>
      </c>
      <c r="DG141" s="190">
        <f t="shared" si="641"/>
        <v>0</v>
      </c>
      <c r="DH141" s="190">
        <f t="shared" si="642"/>
        <v>0</v>
      </c>
      <c r="DI141" s="190">
        <f t="shared" si="643"/>
        <v>0</v>
      </c>
      <c r="DJ141" s="190">
        <f t="shared" si="644"/>
        <v>0</v>
      </c>
      <c r="DK141" s="190">
        <f t="shared" si="645"/>
        <v>0</v>
      </c>
      <c r="DL141" s="190">
        <f t="shared" si="646"/>
        <v>0</v>
      </c>
      <c r="DM141" s="190">
        <f t="shared" si="647"/>
        <v>0</v>
      </c>
      <c r="DN141" s="190">
        <f t="shared" si="631"/>
        <v>20857.771743437545</v>
      </c>
      <c r="DO141" s="184" t="s">
        <v>579</v>
      </c>
      <c r="DP141" s="190">
        <f t="shared" si="648"/>
        <v>10786.617410925453</v>
      </c>
      <c r="DQ141" s="190">
        <f t="shared" si="649"/>
        <v>35.041335000476778</v>
      </c>
      <c r="DR141" s="190">
        <f t="shared" si="650"/>
        <v>0</v>
      </c>
      <c r="DS141" s="190">
        <f t="shared" si="651"/>
        <v>0</v>
      </c>
      <c r="DT141" s="190">
        <f t="shared" si="652"/>
        <v>0</v>
      </c>
      <c r="DU141" s="190">
        <f t="shared" si="653"/>
        <v>0</v>
      </c>
      <c r="DV141" s="190">
        <f t="shared" si="654"/>
        <v>0</v>
      </c>
      <c r="DW141" s="190">
        <f t="shared" si="655"/>
        <v>0</v>
      </c>
      <c r="DX141" s="190">
        <f t="shared" si="656"/>
        <v>0</v>
      </c>
      <c r="DY141" s="190">
        <f t="shared" si="657"/>
        <v>0</v>
      </c>
      <c r="DZ141" s="190">
        <f t="shared" si="658"/>
        <v>0</v>
      </c>
      <c r="EA141" s="190">
        <f t="shared" si="659"/>
        <v>0</v>
      </c>
      <c r="EB141" s="190">
        <f t="shared" si="632"/>
        <v>10821.65874592593</v>
      </c>
      <c r="EC141" s="191">
        <f t="shared" si="633"/>
        <v>0.51883100836649698</v>
      </c>
    </row>
    <row r="142" spans="1:133">
      <c r="A142" s="331">
        <v>137</v>
      </c>
      <c r="B142" s="462" t="s">
        <v>320</v>
      </c>
      <c r="C142" s="455" t="str">
        <f t="shared" si="660"/>
        <v>8AJ946-04717-N</v>
      </c>
      <c r="D142" s="463" t="s">
        <v>365</v>
      </c>
      <c r="E142" s="456" t="s">
        <v>694</v>
      </c>
      <c r="F142" s="354" t="s">
        <v>364</v>
      </c>
      <c r="G142" s="354" t="s">
        <v>8</v>
      </c>
      <c r="H142" s="354" t="s">
        <v>227</v>
      </c>
      <c r="I142" s="468" t="s">
        <v>75</v>
      </c>
      <c r="J142" s="408">
        <v>262883</v>
      </c>
      <c r="K142" s="408">
        <v>854</v>
      </c>
      <c r="L142" s="408">
        <v>0</v>
      </c>
      <c r="M142" s="408">
        <v>0</v>
      </c>
      <c r="N142" s="408">
        <v>0</v>
      </c>
      <c r="O142" s="408">
        <v>0</v>
      </c>
      <c r="P142" s="408">
        <v>0</v>
      </c>
      <c r="Q142" s="408">
        <v>0</v>
      </c>
      <c r="R142" s="408">
        <v>0</v>
      </c>
      <c r="S142" s="408">
        <v>0</v>
      </c>
      <c r="T142" s="408">
        <v>0</v>
      </c>
      <c r="U142" s="408">
        <v>0</v>
      </c>
      <c r="V142" s="357">
        <f t="shared" si="661"/>
        <v>263737</v>
      </c>
      <c r="W142" s="397">
        <v>0.35</v>
      </c>
      <c r="X142" s="65"/>
      <c r="Y142" s="332" t="s">
        <v>437</v>
      </c>
      <c r="Z142" s="332"/>
      <c r="AA142" s="332">
        <v>1.742</v>
      </c>
      <c r="AB142" s="412">
        <v>1.0179007448500001</v>
      </c>
      <c r="AC142" s="180">
        <f t="shared" si="634"/>
        <v>0.58432878579219294</v>
      </c>
      <c r="AD142" s="181">
        <f t="shared" si="623"/>
        <v>1.71587</v>
      </c>
      <c r="AE142" s="181">
        <f t="shared" si="623"/>
        <v>1.71587</v>
      </c>
      <c r="AF142" s="181">
        <f t="shared" si="623"/>
        <v>1.71587</v>
      </c>
      <c r="AG142" s="181">
        <f t="shared" si="624"/>
        <v>1.68974</v>
      </c>
      <c r="AH142" s="181">
        <f t="shared" si="624"/>
        <v>1.68974</v>
      </c>
      <c r="AI142" s="181">
        <f t="shared" si="624"/>
        <v>1.68974</v>
      </c>
      <c r="AJ142" s="181">
        <f t="shared" si="625"/>
        <v>1.66361</v>
      </c>
      <c r="AK142" s="181">
        <f t="shared" si="625"/>
        <v>1.66361</v>
      </c>
      <c r="AL142" s="181">
        <f t="shared" si="625"/>
        <v>1.66361</v>
      </c>
      <c r="AM142" s="181">
        <f t="shared" si="626"/>
        <v>1.6113500000000001</v>
      </c>
      <c r="AN142" s="181">
        <f t="shared" si="626"/>
        <v>1.6113500000000001</v>
      </c>
      <c r="AO142" s="181">
        <f t="shared" si="626"/>
        <v>1.6113500000000001</v>
      </c>
      <c r="AQ142" s="480">
        <v>0.98499999999999999</v>
      </c>
      <c r="AR142" s="480">
        <v>0.97</v>
      </c>
      <c r="AS142" s="480">
        <v>0.95499999999999996</v>
      </c>
      <c r="AT142" s="480">
        <v>0.92500000000000004</v>
      </c>
      <c r="AV142" s="181">
        <f t="shared" si="635"/>
        <v>1.0179007448500001</v>
      </c>
      <c r="AW142" s="181">
        <f t="shared" si="627"/>
        <v>1.0179007448500001</v>
      </c>
      <c r="AX142" s="181">
        <f t="shared" si="627"/>
        <v>1.0179007448500001</v>
      </c>
      <c r="AY142" s="181">
        <f t="shared" si="628"/>
        <v>1.0077217374015002</v>
      </c>
      <c r="AZ142" s="181">
        <f t="shared" si="628"/>
        <v>1.0077217374015002</v>
      </c>
      <c r="BA142" s="181">
        <f t="shared" si="628"/>
        <v>1.0077217374015002</v>
      </c>
      <c r="BB142" s="181">
        <f t="shared" si="629"/>
        <v>0.99754272995300008</v>
      </c>
      <c r="BC142" s="181">
        <f t="shared" si="629"/>
        <v>0.99754272995300008</v>
      </c>
      <c r="BD142" s="181">
        <f t="shared" si="629"/>
        <v>0.99754272995300008</v>
      </c>
      <c r="BE142" s="181">
        <f t="shared" si="630"/>
        <v>0.98736372250450011</v>
      </c>
      <c r="BF142" s="181">
        <f t="shared" si="630"/>
        <v>0.98736372250450011</v>
      </c>
      <c r="BG142" s="181">
        <f t="shared" si="630"/>
        <v>0.98736372250450011</v>
      </c>
      <c r="BI142" s="400">
        <v>1</v>
      </c>
      <c r="BJ142" s="400">
        <v>0.99</v>
      </c>
      <c r="BK142" s="400">
        <v>0.98</v>
      </c>
      <c r="BL142" s="400">
        <v>0.97</v>
      </c>
      <c r="BO142" s="189">
        <f t="shared" si="674"/>
        <v>0.35</v>
      </c>
      <c r="BP142" s="189">
        <f t="shared" si="675"/>
        <v>0.35</v>
      </c>
      <c r="BQ142" s="189">
        <f t="shared" si="675"/>
        <v>0.35</v>
      </c>
      <c r="BR142" s="189">
        <f t="shared" si="675"/>
        <v>0.35</v>
      </c>
      <c r="BS142" s="189">
        <f t="shared" si="675"/>
        <v>0.35</v>
      </c>
      <c r="BT142" s="189">
        <f t="shared" si="675"/>
        <v>0.35</v>
      </c>
      <c r="BU142" s="189">
        <f t="shared" si="675"/>
        <v>0.35</v>
      </c>
      <c r="BV142" s="189">
        <f t="shared" si="675"/>
        <v>0.35</v>
      </c>
      <c r="BW142" s="189">
        <f t="shared" si="675"/>
        <v>0.35</v>
      </c>
      <c r="BX142" s="189">
        <f t="shared" si="675"/>
        <v>0.35</v>
      </c>
      <c r="BY142" s="189">
        <f t="shared" si="675"/>
        <v>0.35</v>
      </c>
      <c r="BZ142" s="189">
        <f t="shared" si="675"/>
        <v>0.35</v>
      </c>
      <c r="CA142" s="184"/>
      <c r="CB142" s="189">
        <f t="shared" si="662"/>
        <v>0</v>
      </c>
      <c r="CC142" s="189">
        <f t="shared" si="663"/>
        <v>0</v>
      </c>
      <c r="CD142" s="189">
        <f t="shared" si="664"/>
        <v>0</v>
      </c>
      <c r="CE142" s="189">
        <f t="shared" si="665"/>
        <v>0</v>
      </c>
      <c r="CF142" s="189">
        <f t="shared" si="666"/>
        <v>0</v>
      </c>
      <c r="CG142" s="189">
        <f t="shared" si="667"/>
        <v>0</v>
      </c>
      <c r="CH142" s="189">
        <f t="shared" si="668"/>
        <v>0</v>
      </c>
      <c r="CI142" s="189">
        <f t="shared" si="669"/>
        <v>0</v>
      </c>
      <c r="CJ142" s="189">
        <f t="shared" si="670"/>
        <v>0</v>
      </c>
      <c r="CK142" s="189">
        <f t="shared" si="671"/>
        <v>0</v>
      </c>
      <c r="CL142" s="189">
        <f t="shared" si="672"/>
        <v>0</v>
      </c>
      <c r="CM142" s="189">
        <f t="shared" si="673"/>
        <v>0</v>
      </c>
      <c r="DB142" s="190">
        <f t="shared" si="636"/>
        <v>22486.194078265202</v>
      </c>
      <c r="DC142" s="190">
        <f t="shared" si="637"/>
        <v>73.048503489531413</v>
      </c>
      <c r="DD142" s="190">
        <f t="shared" si="638"/>
        <v>0</v>
      </c>
      <c r="DE142" s="190">
        <f t="shared" si="639"/>
        <v>0</v>
      </c>
      <c r="DF142" s="190">
        <f t="shared" si="640"/>
        <v>0</v>
      </c>
      <c r="DG142" s="190">
        <f t="shared" si="641"/>
        <v>0</v>
      </c>
      <c r="DH142" s="190">
        <f t="shared" si="642"/>
        <v>0</v>
      </c>
      <c r="DI142" s="190">
        <f t="shared" si="643"/>
        <v>0</v>
      </c>
      <c r="DJ142" s="190">
        <f t="shared" si="644"/>
        <v>0</v>
      </c>
      <c r="DK142" s="190">
        <f t="shared" si="645"/>
        <v>0</v>
      </c>
      <c r="DL142" s="190">
        <f t="shared" si="646"/>
        <v>0</v>
      </c>
      <c r="DM142" s="190">
        <f t="shared" si="647"/>
        <v>0</v>
      </c>
      <c r="DN142" s="190">
        <f t="shared" si="631"/>
        <v>22559.242581754734</v>
      </c>
      <c r="DO142" s="184" t="s">
        <v>579</v>
      </c>
      <c r="DP142" s="190">
        <f t="shared" si="648"/>
        <v>13339.421809990157</v>
      </c>
      <c r="DQ142" s="190">
        <f t="shared" si="649"/>
        <v>43.334358728908278</v>
      </c>
      <c r="DR142" s="190">
        <f t="shared" si="650"/>
        <v>0</v>
      </c>
      <c r="DS142" s="190">
        <f t="shared" si="651"/>
        <v>0</v>
      </c>
      <c r="DT142" s="190">
        <f t="shared" si="652"/>
        <v>0</v>
      </c>
      <c r="DU142" s="190">
        <f t="shared" si="653"/>
        <v>0</v>
      </c>
      <c r="DV142" s="190">
        <f t="shared" si="654"/>
        <v>0</v>
      </c>
      <c r="DW142" s="190">
        <f t="shared" si="655"/>
        <v>0</v>
      </c>
      <c r="DX142" s="190">
        <f t="shared" si="656"/>
        <v>0</v>
      </c>
      <c r="DY142" s="190">
        <f t="shared" si="657"/>
        <v>0</v>
      </c>
      <c r="DZ142" s="190">
        <f t="shared" si="658"/>
        <v>0</v>
      </c>
      <c r="EA142" s="190">
        <f t="shared" si="659"/>
        <v>0</v>
      </c>
      <c r="EB142" s="190">
        <f t="shared" si="632"/>
        <v>13382.756168719066</v>
      </c>
      <c r="EC142" s="191">
        <f t="shared" si="633"/>
        <v>0.59322719369765786</v>
      </c>
    </row>
    <row r="143" spans="1:133">
      <c r="A143" s="331">
        <v>138</v>
      </c>
      <c r="B143" s="462" t="s">
        <v>321</v>
      </c>
      <c r="C143" s="455" t="str">
        <f t="shared" si="660"/>
        <v>8AJ875-00003-N</v>
      </c>
      <c r="D143" s="463" t="s">
        <v>366</v>
      </c>
      <c r="E143" s="456" t="s">
        <v>694</v>
      </c>
      <c r="F143" s="354" t="s">
        <v>364</v>
      </c>
      <c r="G143" s="354" t="s">
        <v>8</v>
      </c>
      <c r="H143" s="354" t="s">
        <v>227</v>
      </c>
      <c r="I143" s="468" t="s">
        <v>75</v>
      </c>
      <c r="J143" s="408">
        <v>262883</v>
      </c>
      <c r="K143" s="408">
        <v>854</v>
      </c>
      <c r="L143" s="408">
        <v>0</v>
      </c>
      <c r="M143" s="408">
        <v>0</v>
      </c>
      <c r="N143" s="408">
        <v>0</v>
      </c>
      <c r="O143" s="408">
        <v>0</v>
      </c>
      <c r="P143" s="408">
        <v>0</v>
      </c>
      <c r="Q143" s="408">
        <v>0</v>
      </c>
      <c r="R143" s="408">
        <v>0</v>
      </c>
      <c r="S143" s="408">
        <v>0</v>
      </c>
      <c r="T143" s="408">
        <v>0</v>
      </c>
      <c r="U143" s="408">
        <v>0</v>
      </c>
      <c r="V143" s="357">
        <f t="shared" si="661"/>
        <v>263737</v>
      </c>
      <c r="W143" s="397">
        <v>0.35</v>
      </c>
      <c r="X143" s="65"/>
      <c r="Y143" s="332" t="s">
        <v>437</v>
      </c>
      <c r="Z143" s="332"/>
      <c r="AA143" s="332">
        <v>0.74980000000000002</v>
      </c>
      <c r="AB143" s="412">
        <v>0.52892941920000003</v>
      </c>
      <c r="AC143" s="180">
        <f t="shared" si="634"/>
        <v>0.70542733955721526</v>
      </c>
      <c r="AD143" s="181">
        <f t="shared" si="623"/>
        <v>0.73855300000000002</v>
      </c>
      <c r="AE143" s="181">
        <f t="shared" si="623"/>
        <v>0.73855300000000002</v>
      </c>
      <c r="AF143" s="181">
        <f t="shared" si="623"/>
        <v>0.73855300000000002</v>
      </c>
      <c r="AG143" s="181">
        <f t="shared" si="624"/>
        <v>0.72730600000000001</v>
      </c>
      <c r="AH143" s="181">
        <f t="shared" si="624"/>
        <v>0.72730600000000001</v>
      </c>
      <c r="AI143" s="181">
        <f t="shared" si="624"/>
        <v>0.72730600000000001</v>
      </c>
      <c r="AJ143" s="181">
        <f t="shared" si="625"/>
        <v>0.716059</v>
      </c>
      <c r="AK143" s="181">
        <f t="shared" si="625"/>
        <v>0.716059</v>
      </c>
      <c r="AL143" s="181">
        <f t="shared" si="625"/>
        <v>0.716059</v>
      </c>
      <c r="AM143" s="181">
        <f t="shared" si="626"/>
        <v>0.6935650000000001</v>
      </c>
      <c r="AN143" s="181">
        <f t="shared" si="626"/>
        <v>0.6935650000000001</v>
      </c>
      <c r="AO143" s="181">
        <f t="shared" si="626"/>
        <v>0.6935650000000001</v>
      </c>
      <c r="AQ143" s="480">
        <v>0.98499999999999999</v>
      </c>
      <c r="AR143" s="480">
        <v>0.97</v>
      </c>
      <c r="AS143" s="480">
        <v>0.95499999999999996</v>
      </c>
      <c r="AT143" s="480">
        <v>0.92500000000000004</v>
      </c>
      <c r="AV143" s="181">
        <f t="shared" si="635"/>
        <v>0.52892941920000003</v>
      </c>
      <c r="AW143" s="181">
        <f t="shared" si="627"/>
        <v>0.52892941920000003</v>
      </c>
      <c r="AX143" s="181">
        <f t="shared" si="627"/>
        <v>0.52892941920000003</v>
      </c>
      <c r="AY143" s="181">
        <f t="shared" si="628"/>
        <v>0.52364012500800006</v>
      </c>
      <c r="AZ143" s="181">
        <f t="shared" si="628"/>
        <v>0.52364012500800006</v>
      </c>
      <c r="BA143" s="181">
        <f t="shared" si="628"/>
        <v>0.52364012500800006</v>
      </c>
      <c r="BB143" s="181">
        <f t="shared" si="629"/>
        <v>0.51835083081599997</v>
      </c>
      <c r="BC143" s="181">
        <f t="shared" si="629"/>
        <v>0.51835083081599997</v>
      </c>
      <c r="BD143" s="181">
        <f t="shared" si="629"/>
        <v>0.51835083081599997</v>
      </c>
      <c r="BE143" s="181">
        <f t="shared" si="630"/>
        <v>0.513061536624</v>
      </c>
      <c r="BF143" s="181">
        <f t="shared" si="630"/>
        <v>0.513061536624</v>
      </c>
      <c r="BG143" s="181">
        <f t="shared" si="630"/>
        <v>0.513061536624</v>
      </c>
      <c r="BI143" s="400">
        <v>1</v>
      </c>
      <c r="BJ143" s="400">
        <v>0.99</v>
      </c>
      <c r="BK143" s="400">
        <v>0.98</v>
      </c>
      <c r="BL143" s="400">
        <v>0.97</v>
      </c>
      <c r="BO143" s="189">
        <f t="shared" si="674"/>
        <v>0.35</v>
      </c>
      <c r="BP143" s="189">
        <f t="shared" si="675"/>
        <v>0.35</v>
      </c>
      <c r="BQ143" s="189">
        <f t="shared" si="675"/>
        <v>0.35</v>
      </c>
      <c r="BR143" s="189">
        <f t="shared" si="675"/>
        <v>0.35</v>
      </c>
      <c r="BS143" s="189">
        <f t="shared" si="675"/>
        <v>0.35</v>
      </c>
      <c r="BT143" s="189">
        <f t="shared" ref="BP143:BZ158" si="676">100%*$W143</f>
        <v>0.35</v>
      </c>
      <c r="BU143" s="189">
        <f t="shared" si="676"/>
        <v>0.35</v>
      </c>
      <c r="BV143" s="189">
        <f t="shared" si="676"/>
        <v>0.35</v>
      </c>
      <c r="BW143" s="189">
        <f t="shared" si="676"/>
        <v>0.35</v>
      </c>
      <c r="BX143" s="189">
        <f t="shared" si="676"/>
        <v>0.35</v>
      </c>
      <c r="BY143" s="189">
        <f t="shared" si="676"/>
        <v>0.35</v>
      </c>
      <c r="BZ143" s="189">
        <f t="shared" si="676"/>
        <v>0.35</v>
      </c>
      <c r="CA143" s="184"/>
      <c r="CB143" s="189">
        <f t="shared" si="662"/>
        <v>0</v>
      </c>
      <c r="CC143" s="189">
        <f t="shared" si="663"/>
        <v>0</v>
      </c>
      <c r="CD143" s="189">
        <f t="shared" si="664"/>
        <v>0</v>
      </c>
      <c r="CE143" s="189">
        <f t="shared" si="665"/>
        <v>0</v>
      </c>
      <c r="CF143" s="189">
        <f t="shared" si="666"/>
        <v>0</v>
      </c>
      <c r="CG143" s="189">
        <f t="shared" si="667"/>
        <v>0</v>
      </c>
      <c r="CH143" s="189">
        <f t="shared" si="668"/>
        <v>0</v>
      </c>
      <c r="CI143" s="189">
        <f t="shared" si="669"/>
        <v>0</v>
      </c>
      <c r="CJ143" s="189">
        <f t="shared" si="670"/>
        <v>0</v>
      </c>
      <c r="CK143" s="189">
        <f t="shared" si="671"/>
        <v>0</v>
      </c>
      <c r="CL143" s="189">
        <f t="shared" si="672"/>
        <v>0</v>
      </c>
      <c r="CM143" s="189">
        <f t="shared" si="673"/>
        <v>0</v>
      </c>
      <c r="DB143" s="190">
        <f t="shared" si="636"/>
        <v>9678.6155682452645</v>
      </c>
      <c r="DC143" s="190">
        <f t="shared" si="637"/>
        <v>31.44188743768694</v>
      </c>
      <c r="DD143" s="190">
        <f t="shared" si="638"/>
        <v>0</v>
      </c>
      <c r="DE143" s="190">
        <f t="shared" si="639"/>
        <v>0</v>
      </c>
      <c r="DF143" s="190">
        <f t="shared" si="640"/>
        <v>0</v>
      </c>
      <c r="DG143" s="190">
        <f t="shared" si="641"/>
        <v>0</v>
      </c>
      <c r="DH143" s="190">
        <f t="shared" si="642"/>
        <v>0</v>
      </c>
      <c r="DI143" s="190">
        <f t="shared" si="643"/>
        <v>0</v>
      </c>
      <c r="DJ143" s="190">
        <f t="shared" si="644"/>
        <v>0</v>
      </c>
      <c r="DK143" s="190">
        <f t="shared" si="645"/>
        <v>0</v>
      </c>
      <c r="DL143" s="190">
        <f t="shared" si="646"/>
        <v>0</v>
      </c>
      <c r="DM143" s="190">
        <f t="shared" si="647"/>
        <v>0</v>
      </c>
      <c r="DN143" s="190">
        <f t="shared" si="631"/>
        <v>9710.0574556829506</v>
      </c>
      <c r="DO143" s="184" t="s">
        <v>579</v>
      </c>
      <c r="DP143" s="190">
        <f t="shared" si="648"/>
        <v>6931.5330262987836</v>
      </c>
      <c r="DQ143" s="190">
        <f t="shared" si="649"/>
        <v>22.517733000837488</v>
      </c>
      <c r="DR143" s="190">
        <f t="shared" si="650"/>
        <v>0</v>
      </c>
      <c r="DS143" s="190">
        <f t="shared" si="651"/>
        <v>0</v>
      </c>
      <c r="DT143" s="190">
        <f t="shared" si="652"/>
        <v>0</v>
      </c>
      <c r="DU143" s="190">
        <f t="shared" si="653"/>
        <v>0</v>
      </c>
      <c r="DV143" s="190">
        <f t="shared" si="654"/>
        <v>0</v>
      </c>
      <c r="DW143" s="190">
        <f t="shared" si="655"/>
        <v>0</v>
      </c>
      <c r="DX143" s="190">
        <f t="shared" si="656"/>
        <v>0</v>
      </c>
      <c r="DY143" s="190">
        <f t="shared" si="657"/>
        <v>0</v>
      </c>
      <c r="DZ143" s="190">
        <f t="shared" si="658"/>
        <v>0</v>
      </c>
      <c r="EA143" s="190">
        <f t="shared" si="659"/>
        <v>0</v>
      </c>
      <c r="EB143" s="190">
        <f t="shared" si="632"/>
        <v>6954.0507592996209</v>
      </c>
      <c r="EC143" s="191">
        <f t="shared" si="633"/>
        <v>0.71616988787534541</v>
      </c>
    </row>
    <row r="144" spans="1:133">
      <c r="A144" s="331">
        <v>139</v>
      </c>
      <c r="B144" s="462" t="s">
        <v>322</v>
      </c>
      <c r="C144" s="455" t="str">
        <f t="shared" si="660"/>
        <v>8AJ875-02656-N</v>
      </c>
      <c r="D144" s="463" t="s">
        <v>367</v>
      </c>
      <c r="E144" s="456" t="s">
        <v>694</v>
      </c>
      <c r="F144" s="354" t="s">
        <v>364</v>
      </c>
      <c r="G144" s="354" t="s">
        <v>8</v>
      </c>
      <c r="H144" s="354" t="s">
        <v>227</v>
      </c>
      <c r="I144" s="468" t="s">
        <v>75</v>
      </c>
      <c r="J144" s="408">
        <v>525766</v>
      </c>
      <c r="K144" s="408">
        <v>1708</v>
      </c>
      <c r="L144" s="408">
        <v>0</v>
      </c>
      <c r="M144" s="408">
        <v>0</v>
      </c>
      <c r="N144" s="408">
        <v>0</v>
      </c>
      <c r="O144" s="408">
        <v>0</v>
      </c>
      <c r="P144" s="408">
        <v>0</v>
      </c>
      <c r="Q144" s="408">
        <v>0</v>
      </c>
      <c r="R144" s="408">
        <v>0</v>
      </c>
      <c r="S144" s="408">
        <v>0</v>
      </c>
      <c r="T144" s="408">
        <v>0</v>
      </c>
      <c r="U144" s="408">
        <v>0</v>
      </c>
      <c r="V144" s="357">
        <f t="shared" si="661"/>
        <v>527474</v>
      </c>
      <c r="W144" s="397">
        <v>0.55000000000000004</v>
      </c>
      <c r="X144" s="65"/>
      <c r="Y144" s="332" t="s">
        <v>437</v>
      </c>
      <c r="Z144" s="332"/>
      <c r="AA144" s="332">
        <v>0.1115</v>
      </c>
      <c r="AB144" s="412">
        <v>7.4179101677499998E-2</v>
      </c>
      <c r="AC144" s="180">
        <f t="shared" si="634"/>
        <v>0.66528342311659194</v>
      </c>
      <c r="AD144" s="181">
        <f t="shared" si="623"/>
        <v>0.10982749999999999</v>
      </c>
      <c r="AE144" s="181">
        <f t="shared" si="623"/>
        <v>0.10982749999999999</v>
      </c>
      <c r="AF144" s="181">
        <f t="shared" si="623"/>
        <v>0.10982749999999999</v>
      </c>
      <c r="AG144" s="181">
        <f t="shared" si="624"/>
        <v>0.108155</v>
      </c>
      <c r="AH144" s="181">
        <f t="shared" si="624"/>
        <v>0.108155</v>
      </c>
      <c r="AI144" s="181">
        <f t="shared" si="624"/>
        <v>0.108155</v>
      </c>
      <c r="AJ144" s="181">
        <f t="shared" si="625"/>
        <v>0.10648249999999999</v>
      </c>
      <c r="AK144" s="181">
        <f t="shared" si="625"/>
        <v>0.10648249999999999</v>
      </c>
      <c r="AL144" s="181">
        <f t="shared" si="625"/>
        <v>0.10648249999999999</v>
      </c>
      <c r="AM144" s="181">
        <f t="shared" si="626"/>
        <v>0.10313750000000001</v>
      </c>
      <c r="AN144" s="181">
        <f t="shared" si="626"/>
        <v>0.10313750000000001</v>
      </c>
      <c r="AO144" s="181">
        <f t="shared" si="626"/>
        <v>0.10313750000000001</v>
      </c>
      <c r="AQ144" s="480">
        <v>0.98499999999999999</v>
      </c>
      <c r="AR144" s="480">
        <v>0.97</v>
      </c>
      <c r="AS144" s="480">
        <v>0.95499999999999996</v>
      </c>
      <c r="AT144" s="480">
        <v>0.92500000000000004</v>
      </c>
      <c r="AV144" s="181">
        <f t="shared" si="635"/>
        <v>7.4179101677499998E-2</v>
      </c>
      <c r="AW144" s="181">
        <f t="shared" si="627"/>
        <v>7.4179101677499998E-2</v>
      </c>
      <c r="AX144" s="181">
        <f t="shared" si="627"/>
        <v>7.4179101677499998E-2</v>
      </c>
      <c r="AY144" s="181">
        <f t="shared" si="628"/>
        <v>7.3437310660724994E-2</v>
      </c>
      <c r="AZ144" s="181">
        <f t="shared" si="628"/>
        <v>7.3437310660724994E-2</v>
      </c>
      <c r="BA144" s="181">
        <f t="shared" si="628"/>
        <v>7.3437310660724994E-2</v>
      </c>
      <c r="BB144" s="181">
        <f t="shared" si="629"/>
        <v>7.2695519643949991E-2</v>
      </c>
      <c r="BC144" s="181">
        <f t="shared" si="629"/>
        <v>7.2695519643949991E-2</v>
      </c>
      <c r="BD144" s="181">
        <f t="shared" si="629"/>
        <v>7.2695519643949991E-2</v>
      </c>
      <c r="BE144" s="181">
        <f t="shared" si="630"/>
        <v>7.1953728627175001E-2</v>
      </c>
      <c r="BF144" s="181">
        <f t="shared" si="630"/>
        <v>7.1953728627175001E-2</v>
      </c>
      <c r="BG144" s="181">
        <f t="shared" si="630"/>
        <v>7.1953728627175001E-2</v>
      </c>
      <c r="BI144" s="400">
        <v>1</v>
      </c>
      <c r="BJ144" s="400">
        <v>0.99</v>
      </c>
      <c r="BK144" s="400">
        <v>0.98</v>
      </c>
      <c r="BL144" s="400">
        <v>0.97</v>
      </c>
      <c r="BO144" s="189">
        <f t="shared" si="674"/>
        <v>0.55000000000000004</v>
      </c>
      <c r="BP144" s="189">
        <f t="shared" si="676"/>
        <v>0.55000000000000004</v>
      </c>
      <c r="BQ144" s="189">
        <f t="shared" si="676"/>
        <v>0.55000000000000004</v>
      </c>
      <c r="BR144" s="189">
        <f t="shared" si="676"/>
        <v>0.55000000000000004</v>
      </c>
      <c r="BS144" s="189">
        <f t="shared" si="676"/>
        <v>0.55000000000000004</v>
      </c>
      <c r="BT144" s="189">
        <f t="shared" si="676"/>
        <v>0.55000000000000004</v>
      </c>
      <c r="BU144" s="189">
        <f t="shared" si="676"/>
        <v>0.55000000000000004</v>
      </c>
      <c r="BV144" s="189">
        <f t="shared" si="676"/>
        <v>0.55000000000000004</v>
      </c>
      <c r="BW144" s="189">
        <f t="shared" si="676"/>
        <v>0.55000000000000004</v>
      </c>
      <c r="BX144" s="189">
        <f t="shared" si="676"/>
        <v>0.55000000000000004</v>
      </c>
      <c r="BY144" s="189">
        <f t="shared" si="676"/>
        <v>0.55000000000000004</v>
      </c>
      <c r="BZ144" s="189">
        <f t="shared" si="676"/>
        <v>0.55000000000000004</v>
      </c>
      <c r="CA144" s="184"/>
      <c r="CB144" s="189">
        <f t="shared" si="662"/>
        <v>0</v>
      </c>
      <c r="CC144" s="189">
        <f t="shared" si="663"/>
        <v>0</v>
      </c>
      <c r="CD144" s="189">
        <f t="shared" si="664"/>
        <v>0</v>
      </c>
      <c r="CE144" s="189">
        <f t="shared" si="665"/>
        <v>0</v>
      </c>
      <c r="CF144" s="189">
        <f t="shared" si="666"/>
        <v>0</v>
      </c>
      <c r="CG144" s="189">
        <f t="shared" si="667"/>
        <v>0</v>
      </c>
      <c r="CH144" s="189">
        <f t="shared" si="668"/>
        <v>0</v>
      </c>
      <c r="CI144" s="189">
        <f t="shared" si="669"/>
        <v>0</v>
      </c>
      <c r="CJ144" s="189">
        <f t="shared" si="670"/>
        <v>0</v>
      </c>
      <c r="CK144" s="189">
        <f t="shared" si="671"/>
        <v>0</v>
      </c>
      <c r="CL144" s="189">
        <f t="shared" si="672"/>
        <v>0</v>
      </c>
      <c r="CM144" s="189">
        <f t="shared" si="673"/>
        <v>0</v>
      </c>
      <c r="DB144" s="190">
        <f t="shared" si="636"/>
        <v>4523.4241490884488</v>
      </c>
      <c r="DC144" s="190">
        <f t="shared" si="637"/>
        <v>14.694766201395813</v>
      </c>
      <c r="DD144" s="190">
        <f t="shared" si="638"/>
        <v>0</v>
      </c>
      <c r="DE144" s="190">
        <f t="shared" si="639"/>
        <v>0</v>
      </c>
      <c r="DF144" s="190">
        <f t="shared" si="640"/>
        <v>0</v>
      </c>
      <c r="DG144" s="190">
        <f t="shared" si="641"/>
        <v>0</v>
      </c>
      <c r="DH144" s="190">
        <f t="shared" si="642"/>
        <v>0</v>
      </c>
      <c r="DI144" s="190">
        <f t="shared" si="643"/>
        <v>0</v>
      </c>
      <c r="DJ144" s="190">
        <f t="shared" si="644"/>
        <v>0</v>
      </c>
      <c r="DK144" s="190">
        <f t="shared" si="645"/>
        <v>0</v>
      </c>
      <c r="DL144" s="190">
        <f t="shared" si="646"/>
        <v>0</v>
      </c>
      <c r="DM144" s="190">
        <f t="shared" si="647"/>
        <v>0</v>
      </c>
      <c r="DN144" s="190">
        <f t="shared" si="631"/>
        <v>4538.1189152898442</v>
      </c>
      <c r="DO144" s="184" t="s">
        <v>579</v>
      </c>
      <c r="DP144" s="190">
        <f t="shared" si="648"/>
        <v>3055.18690569931</v>
      </c>
      <c r="DQ144" s="190">
        <f t="shared" si="649"/>
        <v>9.9250602643275183</v>
      </c>
      <c r="DR144" s="190">
        <f t="shared" si="650"/>
        <v>0</v>
      </c>
      <c r="DS144" s="190">
        <f t="shared" si="651"/>
        <v>0</v>
      </c>
      <c r="DT144" s="190">
        <f t="shared" si="652"/>
        <v>0</v>
      </c>
      <c r="DU144" s="190">
        <f t="shared" si="653"/>
        <v>0</v>
      </c>
      <c r="DV144" s="190">
        <f t="shared" si="654"/>
        <v>0</v>
      </c>
      <c r="DW144" s="190">
        <f t="shared" si="655"/>
        <v>0</v>
      </c>
      <c r="DX144" s="190">
        <f t="shared" si="656"/>
        <v>0</v>
      </c>
      <c r="DY144" s="190">
        <f t="shared" si="657"/>
        <v>0</v>
      </c>
      <c r="DZ144" s="190">
        <f t="shared" si="658"/>
        <v>0</v>
      </c>
      <c r="EA144" s="190">
        <f t="shared" si="659"/>
        <v>0</v>
      </c>
      <c r="EB144" s="190">
        <f t="shared" si="632"/>
        <v>3065.1119659636374</v>
      </c>
      <c r="EC144" s="191">
        <f t="shared" si="633"/>
        <v>0.67541464275796137</v>
      </c>
    </row>
    <row r="145" spans="1:193">
      <c r="A145" s="331">
        <v>140</v>
      </c>
      <c r="B145" s="462" t="s">
        <v>323</v>
      </c>
      <c r="C145" s="455" t="str">
        <f t="shared" si="660"/>
        <v>8AJ725-00418-N</v>
      </c>
      <c r="D145" s="469" t="s">
        <v>368</v>
      </c>
      <c r="E145" s="456" t="s">
        <v>694</v>
      </c>
      <c r="F145" s="354" t="s">
        <v>364</v>
      </c>
      <c r="G145" s="354" t="s">
        <v>8</v>
      </c>
      <c r="H145" s="354" t="s">
        <v>227</v>
      </c>
      <c r="I145" s="468" t="s">
        <v>75</v>
      </c>
      <c r="J145" s="408">
        <v>525766</v>
      </c>
      <c r="K145" s="408">
        <v>1708</v>
      </c>
      <c r="L145" s="408">
        <v>0</v>
      </c>
      <c r="M145" s="408">
        <v>0</v>
      </c>
      <c r="N145" s="408">
        <v>0</v>
      </c>
      <c r="O145" s="408">
        <v>0</v>
      </c>
      <c r="P145" s="408">
        <v>0</v>
      </c>
      <c r="Q145" s="408">
        <v>0</v>
      </c>
      <c r="R145" s="408">
        <v>0</v>
      </c>
      <c r="S145" s="408">
        <v>0</v>
      </c>
      <c r="T145" s="408">
        <v>0</v>
      </c>
      <c r="U145" s="408">
        <v>0</v>
      </c>
      <c r="V145" s="357">
        <f t="shared" si="661"/>
        <v>527474</v>
      </c>
      <c r="W145" s="397">
        <v>0.45</v>
      </c>
      <c r="X145" s="65"/>
      <c r="Y145" s="332" t="s">
        <v>437</v>
      </c>
      <c r="Z145" s="332"/>
      <c r="AA145" s="332">
        <v>4.53E-2</v>
      </c>
      <c r="AB145" s="412">
        <v>1.6608850752000002E-2</v>
      </c>
      <c r="AC145" s="180">
        <f t="shared" si="634"/>
        <v>0.36664129695364245</v>
      </c>
      <c r="AD145" s="181">
        <f t="shared" si="623"/>
        <v>4.46205E-2</v>
      </c>
      <c r="AE145" s="181">
        <f t="shared" si="623"/>
        <v>4.46205E-2</v>
      </c>
      <c r="AF145" s="181">
        <f t="shared" si="623"/>
        <v>4.46205E-2</v>
      </c>
      <c r="AG145" s="181">
        <f t="shared" si="624"/>
        <v>4.3941000000000001E-2</v>
      </c>
      <c r="AH145" s="181">
        <f t="shared" si="624"/>
        <v>4.3941000000000001E-2</v>
      </c>
      <c r="AI145" s="181">
        <f t="shared" si="624"/>
        <v>4.3941000000000001E-2</v>
      </c>
      <c r="AJ145" s="181">
        <f t="shared" si="625"/>
        <v>4.3261500000000001E-2</v>
      </c>
      <c r="AK145" s="181">
        <f t="shared" si="625"/>
        <v>4.3261500000000001E-2</v>
      </c>
      <c r="AL145" s="181">
        <f t="shared" si="625"/>
        <v>4.3261500000000001E-2</v>
      </c>
      <c r="AM145" s="181">
        <f t="shared" si="626"/>
        <v>4.1902500000000002E-2</v>
      </c>
      <c r="AN145" s="181">
        <f t="shared" si="626"/>
        <v>4.1902500000000002E-2</v>
      </c>
      <c r="AO145" s="181">
        <f t="shared" si="626"/>
        <v>4.1902500000000002E-2</v>
      </c>
      <c r="AQ145" s="480">
        <v>0.98499999999999999</v>
      </c>
      <c r="AR145" s="480">
        <v>0.97</v>
      </c>
      <c r="AS145" s="480">
        <v>0.95499999999999996</v>
      </c>
      <c r="AT145" s="480">
        <v>0.92500000000000004</v>
      </c>
      <c r="AV145" s="181">
        <f t="shared" si="635"/>
        <v>1.6608850752000002E-2</v>
      </c>
      <c r="AW145" s="181">
        <f t="shared" si="627"/>
        <v>1.6608850752000002E-2</v>
      </c>
      <c r="AX145" s="181">
        <f t="shared" si="627"/>
        <v>1.6608850752000002E-2</v>
      </c>
      <c r="AY145" s="181">
        <f t="shared" si="628"/>
        <v>1.6442762244480002E-2</v>
      </c>
      <c r="AZ145" s="181">
        <f t="shared" si="628"/>
        <v>1.6442762244480002E-2</v>
      </c>
      <c r="BA145" s="181">
        <f t="shared" si="628"/>
        <v>1.6442762244480002E-2</v>
      </c>
      <c r="BB145" s="181">
        <f t="shared" si="629"/>
        <v>1.6276673736960002E-2</v>
      </c>
      <c r="BC145" s="181">
        <f t="shared" si="629"/>
        <v>1.6276673736960002E-2</v>
      </c>
      <c r="BD145" s="181">
        <f t="shared" si="629"/>
        <v>1.6276673736960002E-2</v>
      </c>
      <c r="BE145" s="181">
        <f t="shared" si="630"/>
        <v>1.6110585229440002E-2</v>
      </c>
      <c r="BF145" s="181">
        <f t="shared" si="630"/>
        <v>1.6110585229440002E-2</v>
      </c>
      <c r="BG145" s="181">
        <f t="shared" si="630"/>
        <v>1.6110585229440002E-2</v>
      </c>
      <c r="BI145" s="400">
        <v>1</v>
      </c>
      <c r="BJ145" s="400">
        <v>0.99</v>
      </c>
      <c r="BK145" s="400">
        <v>0.98</v>
      </c>
      <c r="BL145" s="400">
        <v>0.97</v>
      </c>
      <c r="BO145" s="189">
        <f t="shared" si="674"/>
        <v>0.45</v>
      </c>
      <c r="BP145" s="189">
        <f t="shared" si="676"/>
        <v>0.45</v>
      </c>
      <c r="BQ145" s="189">
        <f t="shared" si="676"/>
        <v>0.45</v>
      </c>
      <c r="BR145" s="189">
        <f t="shared" si="676"/>
        <v>0.45</v>
      </c>
      <c r="BS145" s="189">
        <f t="shared" si="676"/>
        <v>0.45</v>
      </c>
      <c r="BT145" s="189">
        <f t="shared" si="676"/>
        <v>0.45</v>
      </c>
      <c r="BU145" s="189">
        <f t="shared" si="676"/>
        <v>0.45</v>
      </c>
      <c r="BV145" s="189">
        <f t="shared" si="676"/>
        <v>0.45</v>
      </c>
      <c r="BW145" s="189">
        <f t="shared" si="676"/>
        <v>0.45</v>
      </c>
      <c r="BX145" s="189">
        <f t="shared" si="676"/>
        <v>0.45</v>
      </c>
      <c r="BY145" s="189">
        <f t="shared" si="676"/>
        <v>0.45</v>
      </c>
      <c r="BZ145" s="189">
        <f t="shared" si="676"/>
        <v>0.45</v>
      </c>
      <c r="CA145" s="184"/>
      <c r="CB145" s="189">
        <f t="shared" si="662"/>
        <v>0</v>
      </c>
      <c r="CC145" s="189">
        <f t="shared" si="663"/>
        <v>0</v>
      </c>
      <c r="CD145" s="189">
        <f t="shared" si="664"/>
        <v>0</v>
      </c>
      <c r="CE145" s="189">
        <f t="shared" si="665"/>
        <v>0</v>
      </c>
      <c r="CF145" s="189">
        <f t="shared" si="666"/>
        <v>0</v>
      </c>
      <c r="CG145" s="189">
        <f t="shared" si="667"/>
        <v>0</v>
      </c>
      <c r="CH145" s="189">
        <f t="shared" si="668"/>
        <v>0</v>
      </c>
      <c r="CI145" s="189">
        <f t="shared" si="669"/>
        <v>0</v>
      </c>
      <c r="CJ145" s="189">
        <f t="shared" si="670"/>
        <v>0</v>
      </c>
      <c r="CK145" s="189">
        <f t="shared" si="671"/>
        <v>0</v>
      </c>
      <c r="CL145" s="189">
        <f t="shared" si="672"/>
        <v>0</v>
      </c>
      <c r="CM145" s="189">
        <f t="shared" si="673"/>
        <v>0</v>
      </c>
      <c r="DB145" s="190">
        <f t="shared" si="636"/>
        <v>1503.6282312135024</v>
      </c>
      <c r="DC145" s="190">
        <f t="shared" si="637"/>
        <v>4.884676869391825</v>
      </c>
      <c r="DD145" s="190">
        <f t="shared" si="638"/>
        <v>0</v>
      </c>
      <c r="DE145" s="190">
        <f t="shared" si="639"/>
        <v>0</v>
      </c>
      <c r="DF145" s="190">
        <f t="shared" si="640"/>
        <v>0</v>
      </c>
      <c r="DG145" s="190">
        <f t="shared" si="641"/>
        <v>0</v>
      </c>
      <c r="DH145" s="190">
        <f t="shared" si="642"/>
        <v>0</v>
      </c>
      <c r="DI145" s="190">
        <f t="shared" si="643"/>
        <v>0</v>
      </c>
      <c r="DJ145" s="190">
        <f t="shared" si="644"/>
        <v>0</v>
      </c>
      <c r="DK145" s="190">
        <f t="shared" si="645"/>
        <v>0</v>
      </c>
      <c r="DL145" s="190">
        <f t="shared" si="646"/>
        <v>0</v>
      </c>
      <c r="DM145" s="190">
        <f t="shared" si="647"/>
        <v>0</v>
      </c>
      <c r="DN145" s="190">
        <f t="shared" si="631"/>
        <v>1508.5129080828942</v>
      </c>
      <c r="DO145" s="184" t="s">
        <v>579</v>
      </c>
      <c r="DP145" s="190">
        <f t="shared" si="648"/>
        <v>559.68751759211148</v>
      </c>
      <c r="DQ145" s="190">
        <f t="shared" si="649"/>
        <v>1.8181972209068797</v>
      </c>
      <c r="DR145" s="190">
        <f t="shared" si="650"/>
        <v>0</v>
      </c>
      <c r="DS145" s="190">
        <f t="shared" si="651"/>
        <v>0</v>
      </c>
      <c r="DT145" s="190">
        <f t="shared" si="652"/>
        <v>0</v>
      </c>
      <c r="DU145" s="190">
        <f t="shared" si="653"/>
        <v>0</v>
      </c>
      <c r="DV145" s="190">
        <f t="shared" si="654"/>
        <v>0</v>
      </c>
      <c r="DW145" s="190">
        <f t="shared" si="655"/>
        <v>0</v>
      </c>
      <c r="DX145" s="190">
        <f t="shared" si="656"/>
        <v>0</v>
      </c>
      <c r="DY145" s="190">
        <f t="shared" si="657"/>
        <v>0</v>
      </c>
      <c r="DZ145" s="190">
        <f t="shared" si="658"/>
        <v>0</v>
      </c>
      <c r="EA145" s="190">
        <f t="shared" si="659"/>
        <v>0</v>
      </c>
      <c r="EB145" s="190">
        <f t="shared" si="632"/>
        <v>561.50571481301836</v>
      </c>
      <c r="EC145" s="191">
        <f t="shared" si="633"/>
        <v>0.3722246669580126</v>
      </c>
    </row>
    <row r="146" spans="1:193">
      <c r="A146" s="331">
        <v>141</v>
      </c>
      <c r="B146" s="462" t="s">
        <v>324</v>
      </c>
      <c r="C146" s="455" t="str">
        <f t="shared" si="660"/>
        <v>8AJ946-04716-N</v>
      </c>
      <c r="D146" s="469" t="s">
        <v>369</v>
      </c>
      <c r="E146" s="456" t="s">
        <v>694</v>
      </c>
      <c r="F146" s="354" t="s">
        <v>364</v>
      </c>
      <c r="G146" s="354" t="s">
        <v>8</v>
      </c>
      <c r="H146" s="354" t="s">
        <v>227</v>
      </c>
      <c r="I146" s="468" t="s">
        <v>75</v>
      </c>
      <c r="J146" s="408">
        <v>525766</v>
      </c>
      <c r="K146" s="408">
        <v>1708</v>
      </c>
      <c r="L146" s="408">
        <v>0</v>
      </c>
      <c r="M146" s="408">
        <v>0</v>
      </c>
      <c r="N146" s="408">
        <v>0</v>
      </c>
      <c r="O146" s="408">
        <v>0</v>
      </c>
      <c r="P146" s="408">
        <v>0</v>
      </c>
      <c r="Q146" s="408">
        <v>0</v>
      </c>
      <c r="R146" s="408">
        <v>0</v>
      </c>
      <c r="S146" s="408">
        <v>0</v>
      </c>
      <c r="T146" s="408">
        <v>0</v>
      </c>
      <c r="U146" s="408">
        <v>0</v>
      </c>
      <c r="V146" s="357">
        <f t="shared" si="661"/>
        <v>527474</v>
      </c>
      <c r="W146" s="397">
        <v>0.6</v>
      </c>
      <c r="X146" s="65"/>
      <c r="Y146" s="332" t="s">
        <v>437</v>
      </c>
      <c r="Z146" s="332"/>
      <c r="AA146" s="332">
        <v>3.78E-2</v>
      </c>
      <c r="AB146" s="412">
        <v>1.957139469E-2</v>
      </c>
      <c r="AC146" s="180">
        <f t="shared" si="634"/>
        <v>0.5177617642857143</v>
      </c>
      <c r="AD146" s="181">
        <f t="shared" ref="AD146:AF165" si="677">$AA146*$AQ146</f>
        <v>3.7233000000000002E-2</v>
      </c>
      <c r="AE146" s="181">
        <f t="shared" si="677"/>
        <v>3.7233000000000002E-2</v>
      </c>
      <c r="AF146" s="181">
        <f t="shared" si="677"/>
        <v>3.7233000000000002E-2</v>
      </c>
      <c r="AG146" s="181">
        <f t="shared" ref="AG146:AI165" si="678">$AA146*$AR146</f>
        <v>3.6665999999999997E-2</v>
      </c>
      <c r="AH146" s="181">
        <f t="shared" si="678"/>
        <v>3.6665999999999997E-2</v>
      </c>
      <c r="AI146" s="181">
        <f t="shared" si="678"/>
        <v>3.6665999999999997E-2</v>
      </c>
      <c r="AJ146" s="181">
        <f t="shared" ref="AJ146:AL165" si="679">$AA146*$AS146</f>
        <v>3.6098999999999999E-2</v>
      </c>
      <c r="AK146" s="181">
        <f t="shared" si="679"/>
        <v>3.6098999999999999E-2</v>
      </c>
      <c r="AL146" s="181">
        <f t="shared" si="679"/>
        <v>3.6098999999999999E-2</v>
      </c>
      <c r="AM146" s="181">
        <f t="shared" ref="AM146:AO165" si="680">$AA146*$AT146</f>
        <v>3.4965000000000003E-2</v>
      </c>
      <c r="AN146" s="181">
        <f t="shared" si="680"/>
        <v>3.4965000000000003E-2</v>
      </c>
      <c r="AO146" s="181">
        <f t="shared" si="680"/>
        <v>3.4965000000000003E-2</v>
      </c>
      <c r="AQ146" s="480">
        <v>0.98499999999999999</v>
      </c>
      <c r="AR146" s="480">
        <v>0.97</v>
      </c>
      <c r="AS146" s="480">
        <v>0.95499999999999996</v>
      </c>
      <c r="AT146" s="480">
        <v>0.92500000000000004</v>
      </c>
      <c r="AV146" s="181">
        <f t="shared" si="635"/>
        <v>1.957139469E-2</v>
      </c>
      <c r="AW146" s="181">
        <f t="shared" ref="AW146:AX165" si="681">$AB146*$BI146</f>
        <v>1.957139469E-2</v>
      </c>
      <c r="AX146" s="181">
        <f t="shared" si="681"/>
        <v>1.957139469E-2</v>
      </c>
      <c r="AY146" s="181">
        <f t="shared" ref="AY146:BA165" si="682">$AB146*$BJ146</f>
        <v>1.9375680743100001E-2</v>
      </c>
      <c r="AZ146" s="181">
        <f t="shared" si="682"/>
        <v>1.9375680743100001E-2</v>
      </c>
      <c r="BA146" s="181">
        <f t="shared" si="682"/>
        <v>1.9375680743100001E-2</v>
      </c>
      <c r="BB146" s="181">
        <f t="shared" ref="BB146:BD165" si="683">$AB146*$BK146</f>
        <v>1.9179966796200001E-2</v>
      </c>
      <c r="BC146" s="181">
        <f t="shared" si="683"/>
        <v>1.9179966796200001E-2</v>
      </c>
      <c r="BD146" s="181">
        <f t="shared" si="683"/>
        <v>1.9179966796200001E-2</v>
      </c>
      <c r="BE146" s="181">
        <f t="shared" ref="BE146:BG165" si="684">$AB146*$BL146</f>
        <v>1.8984252849299998E-2</v>
      </c>
      <c r="BF146" s="181">
        <f t="shared" si="684"/>
        <v>1.8984252849299998E-2</v>
      </c>
      <c r="BG146" s="181">
        <f t="shared" si="684"/>
        <v>1.8984252849299998E-2</v>
      </c>
      <c r="BI146" s="400">
        <v>1</v>
      </c>
      <c r="BJ146" s="400">
        <v>0.99</v>
      </c>
      <c r="BK146" s="400">
        <v>0.98</v>
      </c>
      <c r="BL146" s="400">
        <v>0.97</v>
      </c>
      <c r="BO146" s="189">
        <f t="shared" si="674"/>
        <v>0.6</v>
      </c>
      <c r="BP146" s="189">
        <f t="shared" si="676"/>
        <v>0.6</v>
      </c>
      <c r="BQ146" s="189">
        <f t="shared" si="676"/>
        <v>0.6</v>
      </c>
      <c r="BR146" s="189">
        <f t="shared" si="676"/>
        <v>0.6</v>
      </c>
      <c r="BS146" s="189">
        <f t="shared" si="676"/>
        <v>0.6</v>
      </c>
      <c r="BT146" s="189">
        <f t="shared" si="676"/>
        <v>0.6</v>
      </c>
      <c r="BU146" s="189">
        <f t="shared" si="676"/>
        <v>0.6</v>
      </c>
      <c r="BV146" s="189">
        <f t="shared" si="676"/>
        <v>0.6</v>
      </c>
      <c r="BW146" s="189">
        <f t="shared" si="676"/>
        <v>0.6</v>
      </c>
      <c r="BX146" s="189">
        <f t="shared" si="676"/>
        <v>0.6</v>
      </c>
      <c r="BY146" s="189">
        <f t="shared" si="676"/>
        <v>0.6</v>
      </c>
      <c r="BZ146" s="189">
        <f t="shared" si="676"/>
        <v>0.6</v>
      </c>
      <c r="CA146" s="184"/>
      <c r="CB146" s="189">
        <f t="shared" si="662"/>
        <v>0</v>
      </c>
      <c r="CC146" s="189">
        <f t="shared" si="663"/>
        <v>0</v>
      </c>
      <c r="CD146" s="189">
        <f t="shared" si="664"/>
        <v>0</v>
      </c>
      <c r="CE146" s="189">
        <f t="shared" si="665"/>
        <v>0</v>
      </c>
      <c r="CF146" s="189">
        <f t="shared" si="666"/>
        <v>0</v>
      </c>
      <c r="CG146" s="189">
        <f t="shared" si="667"/>
        <v>0</v>
      </c>
      <c r="CH146" s="189">
        <f t="shared" si="668"/>
        <v>0</v>
      </c>
      <c r="CI146" s="189">
        <f t="shared" si="669"/>
        <v>0</v>
      </c>
      <c r="CJ146" s="189">
        <f t="shared" si="670"/>
        <v>0</v>
      </c>
      <c r="CK146" s="189">
        <f t="shared" si="671"/>
        <v>0</v>
      </c>
      <c r="CL146" s="189">
        <f t="shared" si="672"/>
        <v>0</v>
      </c>
      <c r="CM146" s="189">
        <f t="shared" si="673"/>
        <v>0</v>
      </c>
      <c r="DB146" s="190">
        <f t="shared" si="636"/>
        <v>1672.910879760718</v>
      </c>
      <c r="DC146" s="190">
        <f t="shared" si="637"/>
        <v>5.434607377866401</v>
      </c>
      <c r="DD146" s="190">
        <f t="shared" si="638"/>
        <v>0</v>
      </c>
      <c r="DE146" s="190">
        <f t="shared" si="639"/>
        <v>0</v>
      </c>
      <c r="DF146" s="190">
        <f t="shared" si="640"/>
        <v>0</v>
      </c>
      <c r="DG146" s="190">
        <f t="shared" si="641"/>
        <v>0</v>
      </c>
      <c r="DH146" s="190">
        <f t="shared" si="642"/>
        <v>0</v>
      </c>
      <c r="DI146" s="190">
        <f t="shared" si="643"/>
        <v>0</v>
      </c>
      <c r="DJ146" s="190">
        <f t="shared" si="644"/>
        <v>0</v>
      </c>
      <c r="DK146" s="190">
        <f t="shared" si="645"/>
        <v>0</v>
      </c>
      <c r="DL146" s="190">
        <f t="shared" si="646"/>
        <v>0</v>
      </c>
      <c r="DM146" s="190">
        <f t="shared" si="647"/>
        <v>0</v>
      </c>
      <c r="DN146" s="190">
        <f t="shared" si="631"/>
        <v>1678.3454871385843</v>
      </c>
      <c r="DO146" s="184" t="s">
        <v>579</v>
      </c>
      <c r="DP146" s="190">
        <f t="shared" si="648"/>
        <v>879.35968385550825</v>
      </c>
      <c r="DQ146" s="190">
        <f t="shared" si="649"/>
        <v>2.856682136207378</v>
      </c>
      <c r="DR146" s="190">
        <f t="shared" si="650"/>
        <v>0</v>
      </c>
      <c r="DS146" s="190">
        <f t="shared" si="651"/>
        <v>0</v>
      </c>
      <c r="DT146" s="190">
        <f t="shared" si="652"/>
        <v>0</v>
      </c>
      <c r="DU146" s="190">
        <f t="shared" si="653"/>
        <v>0</v>
      </c>
      <c r="DV146" s="190">
        <f t="shared" si="654"/>
        <v>0</v>
      </c>
      <c r="DW146" s="190">
        <f t="shared" si="655"/>
        <v>0</v>
      </c>
      <c r="DX146" s="190">
        <f t="shared" si="656"/>
        <v>0</v>
      </c>
      <c r="DY146" s="190">
        <f t="shared" si="657"/>
        <v>0</v>
      </c>
      <c r="DZ146" s="190">
        <f t="shared" si="658"/>
        <v>0</v>
      </c>
      <c r="EA146" s="190">
        <f t="shared" si="659"/>
        <v>0</v>
      </c>
      <c r="EB146" s="190">
        <f t="shared" si="632"/>
        <v>882.21636599171563</v>
      </c>
      <c r="EC146" s="191">
        <f t="shared" si="633"/>
        <v>0.52564646120377079</v>
      </c>
    </row>
    <row r="147" spans="1:193">
      <c r="A147" s="331">
        <v>142</v>
      </c>
      <c r="B147" s="462" t="s">
        <v>325</v>
      </c>
      <c r="C147" s="455" t="str">
        <f t="shared" si="660"/>
        <v>8AJ825-00424-N</v>
      </c>
      <c r="D147" s="463" t="s">
        <v>370</v>
      </c>
      <c r="E147" s="456" t="s">
        <v>694</v>
      </c>
      <c r="F147" s="354" t="s">
        <v>364</v>
      </c>
      <c r="G147" s="354" t="s">
        <v>8</v>
      </c>
      <c r="H147" s="354" t="s">
        <v>227</v>
      </c>
      <c r="I147" s="468" t="s">
        <v>75</v>
      </c>
      <c r="J147" s="408">
        <v>262883</v>
      </c>
      <c r="K147" s="408">
        <v>854</v>
      </c>
      <c r="L147" s="408">
        <v>0</v>
      </c>
      <c r="M147" s="408">
        <v>0</v>
      </c>
      <c r="N147" s="408">
        <v>0</v>
      </c>
      <c r="O147" s="408">
        <v>0</v>
      </c>
      <c r="P147" s="408">
        <v>0</v>
      </c>
      <c r="Q147" s="408">
        <v>0</v>
      </c>
      <c r="R147" s="408">
        <v>0</v>
      </c>
      <c r="S147" s="408">
        <v>0</v>
      </c>
      <c r="T147" s="408">
        <v>0</v>
      </c>
      <c r="U147" s="408">
        <v>0</v>
      </c>
      <c r="V147" s="357">
        <f t="shared" si="661"/>
        <v>263737</v>
      </c>
      <c r="W147" s="397">
        <v>0.7</v>
      </c>
      <c r="X147" s="65"/>
      <c r="Y147" s="332" t="s">
        <v>437</v>
      </c>
      <c r="Z147" s="332"/>
      <c r="AA147" s="332">
        <v>6.3E-2</v>
      </c>
      <c r="AB147" s="412">
        <v>1.9005003000000003E-2</v>
      </c>
      <c r="AC147" s="180">
        <f t="shared" si="634"/>
        <v>0.30166671428571434</v>
      </c>
      <c r="AD147" s="181">
        <f t="shared" si="677"/>
        <v>6.2054999999999999E-2</v>
      </c>
      <c r="AE147" s="181">
        <f t="shared" si="677"/>
        <v>6.2054999999999999E-2</v>
      </c>
      <c r="AF147" s="181">
        <f t="shared" si="677"/>
        <v>6.2054999999999999E-2</v>
      </c>
      <c r="AG147" s="181">
        <f t="shared" si="678"/>
        <v>6.1109999999999998E-2</v>
      </c>
      <c r="AH147" s="181">
        <f t="shared" si="678"/>
        <v>6.1109999999999998E-2</v>
      </c>
      <c r="AI147" s="181">
        <f t="shared" si="678"/>
        <v>6.1109999999999998E-2</v>
      </c>
      <c r="AJ147" s="181">
        <f t="shared" si="679"/>
        <v>6.0164999999999996E-2</v>
      </c>
      <c r="AK147" s="181">
        <f t="shared" si="679"/>
        <v>6.0164999999999996E-2</v>
      </c>
      <c r="AL147" s="181">
        <f t="shared" si="679"/>
        <v>6.0164999999999996E-2</v>
      </c>
      <c r="AM147" s="181">
        <f t="shared" si="680"/>
        <v>5.8275E-2</v>
      </c>
      <c r="AN147" s="181">
        <f t="shared" si="680"/>
        <v>5.8275E-2</v>
      </c>
      <c r="AO147" s="181">
        <f t="shared" si="680"/>
        <v>5.8275E-2</v>
      </c>
      <c r="AQ147" s="480">
        <v>0.98499999999999999</v>
      </c>
      <c r="AR147" s="480">
        <v>0.97</v>
      </c>
      <c r="AS147" s="480">
        <v>0.95499999999999996</v>
      </c>
      <c r="AT147" s="480">
        <v>0.92500000000000004</v>
      </c>
      <c r="AV147" s="181">
        <f t="shared" si="635"/>
        <v>1.9005003000000003E-2</v>
      </c>
      <c r="AW147" s="181">
        <f t="shared" si="681"/>
        <v>1.9005003000000003E-2</v>
      </c>
      <c r="AX147" s="181">
        <f t="shared" si="681"/>
        <v>1.9005003000000003E-2</v>
      </c>
      <c r="AY147" s="181">
        <f t="shared" si="682"/>
        <v>1.8814952970000003E-2</v>
      </c>
      <c r="AZ147" s="181">
        <f t="shared" si="682"/>
        <v>1.8814952970000003E-2</v>
      </c>
      <c r="BA147" s="181">
        <f t="shared" si="682"/>
        <v>1.8814952970000003E-2</v>
      </c>
      <c r="BB147" s="181">
        <f t="shared" si="683"/>
        <v>1.8624902940000004E-2</v>
      </c>
      <c r="BC147" s="181">
        <f t="shared" si="683"/>
        <v>1.8624902940000004E-2</v>
      </c>
      <c r="BD147" s="181">
        <f t="shared" si="683"/>
        <v>1.8624902940000004E-2</v>
      </c>
      <c r="BE147" s="181">
        <f t="shared" si="684"/>
        <v>1.8434852910000004E-2</v>
      </c>
      <c r="BF147" s="181">
        <f t="shared" si="684"/>
        <v>1.8434852910000004E-2</v>
      </c>
      <c r="BG147" s="181">
        <f t="shared" si="684"/>
        <v>1.8434852910000004E-2</v>
      </c>
      <c r="BI147" s="400">
        <v>1</v>
      </c>
      <c r="BJ147" s="400">
        <v>0.99</v>
      </c>
      <c r="BK147" s="400">
        <v>0.98</v>
      </c>
      <c r="BL147" s="400">
        <v>0.97</v>
      </c>
      <c r="BO147" s="189">
        <f t="shared" si="674"/>
        <v>0.7</v>
      </c>
      <c r="BP147" s="189">
        <f t="shared" si="676"/>
        <v>0.7</v>
      </c>
      <c r="BQ147" s="189">
        <f t="shared" si="676"/>
        <v>0.7</v>
      </c>
      <c r="BR147" s="189">
        <f t="shared" si="676"/>
        <v>0.7</v>
      </c>
      <c r="BS147" s="189">
        <f t="shared" si="676"/>
        <v>0.7</v>
      </c>
      <c r="BT147" s="189">
        <f t="shared" si="676"/>
        <v>0.7</v>
      </c>
      <c r="BU147" s="189">
        <f t="shared" si="676"/>
        <v>0.7</v>
      </c>
      <c r="BV147" s="189">
        <f t="shared" si="676"/>
        <v>0.7</v>
      </c>
      <c r="BW147" s="189">
        <f t="shared" si="676"/>
        <v>0.7</v>
      </c>
      <c r="BX147" s="189">
        <f t="shared" si="676"/>
        <v>0.7</v>
      </c>
      <c r="BY147" s="189">
        <f t="shared" si="676"/>
        <v>0.7</v>
      </c>
      <c r="BZ147" s="189">
        <f t="shared" si="676"/>
        <v>0.7</v>
      </c>
      <c r="CA147" s="184"/>
      <c r="CB147" s="189">
        <f t="shared" si="662"/>
        <v>0</v>
      </c>
      <c r="CC147" s="189">
        <f t="shared" si="663"/>
        <v>0</v>
      </c>
      <c r="CD147" s="189">
        <f t="shared" si="664"/>
        <v>0</v>
      </c>
      <c r="CE147" s="189">
        <f t="shared" si="665"/>
        <v>0</v>
      </c>
      <c r="CF147" s="189">
        <f t="shared" si="666"/>
        <v>0</v>
      </c>
      <c r="CG147" s="189">
        <f t="shared" si="667"/>
        <v>0</v>
      </c>
      <c r="CH147" s="189">
        <f t="shared" si="668"/>
        <v>0</v>
      </c>
      <c r="CI147" s="189">
        <f t="shared" si="669"/>
        <v>0</v>
      </c>
      <c r="CJ147" s="189">
        <f t="shared" si="670"/>
        <v>0</v>
      </c>
      <c r="CK147" s="189">
        <f t="shared" si="671"/>
        <v>0</v>
      </c>
      <c r="CL147" s="189">
        <f t="shared" si="672"/>
        <v>0</v>
      </c>
      <c r="CM147" s="189">
        <f t="shared" si="673"/>
        <v>0</v>
      </c>
      <c r="DB147" s="190">
        <f t="shared" si="636"/>
        <v>1626.4411331006979</v>
      </c>
      <c r="DC147" s="190">
        <f t="shared" si="637"/>
        <v>5.2836460618145571</v>
      </c>
      <c r="DD147" s="190">
        <f t="shared" si="638"/>
        <v>0</v>
      </c>
      <c r="DE147" s="190">
        <f t="shared" si="639"/>
        <v>0</v>
      </c>
      <c r="DF147" s="190">
        <f t="shared" si="640"/>
        <v>0</v>
      </c>
      <c r="DG147" s="190">
        <f t="shared" si="641"/>
        <v>0</v>
      </c>
      <c r="DH147" s="190">
        <f t="shared" si="642"/>
        <v>0</v>
      </c>
      <c r="DI147" s="190">
        <f t="shared" si="643"/>
        <v>0</v>
      </c>
      <c r="DJ147" s="190">
        <f t="shared" si="644"/>
        <v>0</v>
      </c>
      <c r="DK147" s="190">
        <f t="shared" si="645"/>
        <v>0</v>
      </c>
      <c r="DL147" s="190">
        <f t="shared" si="646"/>
        <v>0</v>
      </c>
      <c r="DM147" s="190">
        <f t="shared" si="647"/>
        <v>0</v>
      </c>
      <c r="DN147" s="190">
        <f t="shared" si="631"/>
        <v>1631.7247791625125</v>
      </c>
      <c r="DO147" s="184" t="s">
        <v>579</v>
      </c>
      <c r="DP147" s="190">
        <f t="shared" si="648"/>
        <v>498.11487573768704</v>
      </c>
      <c r="DQ147" s="190">
        <f t="shared" si="649"/>
        <v>1.6181727379860422</v>
      </c>
      <c r="DR147" s="190">
        <f t="shared" si="650"/>
        <v>0</v>
      </c>
      <c r="DS147" s="190">
        <f t="shared" si="651"/>
        <v>0</v>
      </c>
      <c r="DT147" s="190">
        <f t="shared" si="652"/>
        <v>0</v>
      </c>
      <c r="DU147" s="190">
        <f t="shared" si="653"/>
        <v>0</v>
      </c>
      <c r="DV147" s="190">
        <f t="shared" si="654"/>
        <v>0</v>
      </c>
      <c r="DW147" s="190">
        <f t="shared" si="655"/>
        <v>0</v>
      </c>
      <c r="DX147" s="190">
        <f t="shared" si="656"/>
        <v>0</v>
      </c>
      <c r="DY147" s="190">
        <f t="shared" si="657"/>
        <v>0</v>
      </c>
      <c r="DZ147" s="190">
        <f t="shared" si="658"/>
        <v>0</v>
      </c>
      <c r="EA147" s="190">
        <f t="shared" si="659"/>
        <v>0</v>
      </c>
      <c r="EB147" s="190">
        <f t="shared" si="632"/>
        <v>499.73304847567306</v>
      </c>
      <c r="EC147" s="191">
        <f t="shared" si="633"/>
        <v>0.30626062364031909</v>
      </c>
    </row>
    <row r="148" spans="1:193">
      <c r="A148" s="331">
        <v>143</v>
      </c>
      <c r="B148" s="462" t="s">
        <v>326</v>
      </c>
      <c r="C148" s="455" t="str">
        <f t="shared" si="660"/>
        <v>8AJ946-00090-N</v>
      </c>
      <c r="D148" s="463" t="s">
        <v>371</v>
      </c>
      <c r="E148" s="456" t="s">
        <v>694</v>
      </c>
      <c r="F148" s="354" t="s">
        <v>364</v>
      </c>
      <c r="G148" s="354" t="s">
        <v>8</v>
      </c>
      <c r="H148" s="354" t="s">
        <v>227</v>
      </c>
      <c r="I148" s="468" t="s">
        <v>75</v>
      </c>
      <c r="J148" s="408">
        <v>262883</v>
      </c>
      <c r="K148" s="408">
        <v>854</v>
      </c>
      <c r="L148" s="408">
        <v>0</v>
      </c>
      <c r="M148" s="408">
        <v>0</v>
      </c>
      <c r="N148" s="408">
        <v>0</v>
      </c>
      <c r="O148" s="408">
        <v>0</v>
      </c>
      <c r="P148" s="408">
        <v>0</v>
      </c>
      <c r="Q148" s="408">
        <v>0</v>
      </c>
      <c r="R148" s="408">
        <v>0</v>
      </c>
      <c r="S148" s="408">
        <v>0</v>
      </c>
      <c r="T148" s="408">
        <v>0</v>
      </c>
      <c r="U148" s="408">
        <v>0</v>
      </c>
      <c r="V148" s="357">
        <f t="shared" si="661"/>
        <v>263737</v>
      </c>
      <c r="W148" s="397">
        <v>0.6</v>
      </c>
      <c r="X148" s="65"/>
      <c r="Y148" s="332" t="s">
        <v>437</v>
      </c>
      <c r="Z148" s="332"/>
      <c r="AA148" s="332">
        <v>1.3095000000000001</v>
      </c>
      <c r="AB148" s="412">
        <v>0.86918222900250008</v>
      </c>
      <c r="AC148" s="180">
        <f t="shared" si="634"/>
        <v>0.66375122489690719</v>
      </c>
      <c r="AD148" s="181">
        <f t="shared" si="677"/>
        <v>1.2898575000000001</v>
      </c>
      <c r="AE148" s="181">
        <f t="shared" si="677"/>
        <v>1.2898575000000001</v>
      </c>
      <c r="AF148" s="181">
        <f t="shared" si="677"/>
        <v>1.2898575000000001</v>
      </c>
      <c r="AG148" s="181">
        <f t="shared" si="678"/>
        <v>1.2702150000000001</v>
      </c>
      <c r="AH148" s="181">
        <f t="shared" si="678"/>
        <v>1.2702150000000001</v>
      </c>
      <c r="AI148" s="181">
        <f t="shared" si="678"/>
        <v>1.2702150000000001</v>
      </c>
      <c r="AJ148" s="181">
        <f t="shared" si="679"/>
        <v>1.2505725000000001</v>
      </c>
      <c r="AK148" s="181">
        <f t="shared" si="679"/>
        <v>1.2505725000000001</v>
      </c>
      <c r="AL148" s="181">
        <f t="shared" si="679"/>
        <v>1.2505725000000001</v>
      </c>
      <c r="AM148" s="181">
        <f t="shared" si="680"/>
        <v>1.2112875000000001</v>
      </c>
      <c r="AN148" s="181">
        <f t="shared" si="680"/>
        <v>1.2112875000000001</v>
      </c>
      <c r="AO148" s="181">
        <f t="shared" si="680"/>
        <v>1.2112875000000001</v>
      </c>
      <c r="AQ148" s="480">
        <v>0.98499999999999999</v>
      </c>
      <c r="AR148" s="480">
        <v>0.97</v>
      </c>
      <c r="AS148" s="480">
        <v>0.95499999999999996</v>
      </c>
      <c r="AT148" s="480">
        <v>0.92500000000000004</v>
      </c>
      <c r="AV148" s="181">
        <f t="shared" si="635"/>
        <v>0.86918222900250008</v>
      </c>
      <c r="AW148" s="181">
        <f t="shared" si="681"/>
        <v>0.86918222900250008</v>
      </c>
      <c r="AX148" s="181">
        <f t="shared" si="681"/>
        <v>0.86918222900250008</v>
      </c>
      <c r="AY148" s="181">
        <f t="shared" si="682"/>
        <v>0.86049040671247512</v>
      </c>
      <c r="AZ148" s="181">
        <f t="shared" si="682"/>
        <v>0.86049040671247512</v>
      </c>
      <c r="BA148" s="181">
        <f t="shared" si="682"/>
        <v>0.86049040671247512</v>
      </c>
      <c r="BB148" s="181">
        <f t="shared" si="683"/>
        <v>0.85179858442245004</v>
      </c>
      <c r="BC148" s="181">
        <f t="shared" si="683"/>
        <v>0.85179858442245004</v>
      </c>
      <c r="BD148" s="181">
        <f t="shared" si="683"/>
        <v>0.85179858442245004</v>
      </c>
      <c r="BE148" s="181">
        <f t="shared" si="684"/>
        <v>0.84310676213242508</v>
      </c>
      <c r="BF148" s="181">
        <f t="shared" si="684"/>
        <v>0.84310676213242508</v>
      </c>
      <c r="BG148" s="181">
        <f t="shared" si="684"/>
        <v>0.84310676213242508</v>
      </c>
      <c r="BI148" s="400">
        <v>1</v>
      </c>
      <c r="BJ148" s="400">
        <v>0.99</v>
      </c>
      <c r="BK148" s="400">
        <v>0.98</v>
      </c>
      <c r="BL148" s="400">
        <v>0.97</v>
      </c>
      <c r="BO148" s="189">
        <f t="shared" si="674"/>
        <v>0.6</v>
      </c>
      <c r="BP148" s="189">
        <f t="shared" si="676"/>
        <v>0.6</v>
      </c>
      <c r="BQ148" s="189">
        <f t="shared" si="676"/>
        <v>0.6</v>
      </c>
      <c r="BR148" s="189">
        <f t="shared" si="676"/>
        <v>0.6</v>
      </c>
      <c r="BS148" s="189">
        <f t="shared" si="676"/>
        <v>0.6</v>
      </c>
      <c r="BT148" s="189">
        <f t="shared" si="676"/>
        <v>0.6</v>
      </c>
      <c r="BU148" s="189">
        <f t="shared" si="676"/>
        <v>0.6</v>
      </c>
      <c r="BV148" s="189">
        <f t="shared" si="676"/>
        <v>0.6</v>
      </c>
      <c r="BW148" s="189">
        <f t="shared" si="676"/>
        <v>0.6</v>
      </c>
      <c r="BX148" s="189">
        <f t="shared" si="676"/>
        <v>0.6</v>
      </c>
      <c r="BY148" s="189">
        <f t="shared" si="676"/>
        <v>0.6</v>
      </c>
      <c r="BZ148" s="189">
        <f t="shared" si="676"/>
        <v>0.6</v>
      </c>
      <c r="CA148" s="184"/>
      <c r="CB148" s="189">
        <f t="shared" si="662"/>
        <v>0</v>
      </c>
      <c r="CC148" s="189">
        <f t="shared" si="663"/>
        <v>0</v>
      </c>
      <c r="CD148" s="189">
        <f t="shared" si="664"/>
        <v>0</v>
      </c>
      <c r="CE148" s="189">
        <f t="shared" si="665"/>
        <v>0</v>
      </c>
      <c r="CF148" s="189">
        <f t="shared" si="666"/>
        <v>0</v>
      </c>
      <c r="CG148" s="189">
        <f t="shared" si="667"/>
        <v>0</v>
      </c>
      <c r="CH148" s="189">
        <f t="shared" si="668"/>
        <v>0</v>
      </c>
      <c r="CI148" s="189">
        <f t="shared" si="669"/>
        <v>0</v>
      </c>
      <c r="CJ148" s="189">
        <f t="shared" si="670"/>
        <v>0</v>
      </c>
      <c r="CK148" s="189">
        <f t="shared" si="671"/>
        <v>0</v>
      </c>
      <c r="CL148" s="189">
        <f t="shared" si="672"/>
        <v>0</v>
      </c>
      <c r="CM148" s="189">
        <f t="shared" si="673"/>
        <v>0</v>
      </c>
      <c r="DB148" s="190">
        <f t="shared" si="636"/>
        <v>28977.206310141009</v>
      </c>
      <c r="DC148" s="190">
        <f t="shared" si="637"/>
        <v>94.135163509471596</v>
      </c>
      <c r="DD148" s="190">
        <f t="shared" si="638"/>
        <v>0</v>
      </c>
      <c r="DE148" s="190">
        <f t="shared" si="639"/>
        <v>0</v>
      </c>
      <c r="DF148" s="190">
        <f t="shared" si="640"/>
        <v>0</v>
      </c>
      <c r="DG148" s="190">
        <f t="shared" si="641"/>
        <v>0</v>
      </c>
      <c r="DH148" s="190">
        <f t="shared" si="642"/>
        <v>0</v>
      </c>
      <c r="DI148" s="190">
        <f t="shared" si="643"/>
        <v>0</v>
      </c>
      <c r="DJ148" s="190">
        <f t="shared" si="644"/>
        <v>0</v>
      </c>
      <c r="DK148" s="190">
        <f t="shared" si="645"/>
        <v>0</v>
      </c>
      <c r="DL148" s="190">
        <f t="shared" si="646"/>
        <v>0</v>
      </c>
      <c r="DM148" s="190">
        <f t="shared" si="647"/>
        <v>0</v>
      </c>
      <c r="DN148" s="190">
        <f t="shared" si="631"/>
        <v>29071.341473650482</v>
      </c>
      <c r="DO148" s="184" t="s">
        <v>579</v>
      </c>
      <c r="DP148" s="190">
        <f t="shared" si="648"/>
        <v>19526.554499945669</v>
      </c>
      <c r="DQ148" s="190">
        <f t="shared" si="649"/>
        <v>63.433837650032899</v>
      </c>
      <c r="DR148" s="190">
        <f t="shared" si="650"/>
        <v>0</v>
      </c>
      <c r="DS148" s="190">
        <f t="shared" si="651"/>
        <v>0</v>
      </c>
      <c r="DT148" s="190">
        <f t="shared" si="652"/>
        <v>0</v>
      </c>
      <c r="DU148" s="190">
        <f t="shared" si="653"/>
        <v>0</v>
      </c>
      <c r="DV148" s="190">
        <f t="shared" si="654"/>
        <v>0</v>
      </c>
      <c r="DW148" s="190">
        <f t="shared" si="655"/>
        <v>0</v>
      </c>
      <c r="DX148" s="190">
        <f t="shared" si="656"/>
        <v>0</v>
      </c>
      <c r="DY148" s="190">
        <f t="shared" si="657"/>
        <v>0</v>
      </c>
      <c r="DZ148" s="190">
        <f t="shared" si="658"/>
        <v>0</v>
      </c>
      <c r="EA148" s="190">
        <f t="shared" si="659"/>
        <v>0</v>
      </c>
      <c r="EB148" s="190">
        <f t="shared" si="632"/>
        <v>19589.988337595703</v>
      </c>
      <c r="EC148" s="191">
        <f t="shared" si="633"/>
        <v>0.67385911157046419</v>
      </c>
    </row>
    <row r="149" spans="1:193">
      <c r="A149" s="331">
        <v>144</v>
      </c>
      <c r="B149" s="462" t="s">
        <v>327</v>
      </c>
      <c r="C149" s="455" t="str">
        <f t="shared" si="660"/>
        <v>8AJ946-00092-N</v>
      </c>
      <c r="D149" s="463" t="s">
        <v>372</v>
      </c>
      <c r="E149" s="456" t="s">
        <v>694</v>
      </c>
      <c r="F149" s="354" t="s">
        <v>364</v>
      </c>
      <c r="G149" s="354" t="s">
        <v>8</v>
      </c>
      <c r="H149" s="354" t="s">
        <v>227</v>
      </c>
      <c r="I149" s="468" t="s">
        <v>75</v>
      </c>
      <c r="J149" s="408">
        <v>262883</v>
      </c>
      <c r="K149" s="408">
        <v>854</v>
      </c>
      <c r="L149" s="408">
        <v>0</v>
      </c>
      <c r="M149" s="408">
        <v>0</v>
      </c>
      <c r="N149" s="408">
        <v>0</v>
      </c>
      <c r="O149" s="408">
        <v>0</v>
      </c>
      <c r="P149" s="408">
        <v>0</v>
      </c>
      <c r="Q149" s="408">
        <v>0</v>
      </c>
      <c r="R149" s="408">
        <v>0</v>
      </c>
      <c r="S149" s="408">
        <v>0</v>
      </c>
      <c r="T149" s="408">
        <v>0</v>
      </c>
      <c r="U149" s="408">
        <v>0</v>
      </c>
      <c r="V149" s="357">
        <f t="shared" si="661"/>
        <v>263737</v>
      </c>
      <c r="W149" s="397">
        <v>0.6</v>
      </c>
      <c r="X149" s="65"/>
      <c r="Y149" s="332" t="s">
        <v>437</v>
      </c>
      <c r="Z149" s="332"/>
      <c r="AA149" s="332">
        <v>1.3095000000000001</v>
      </c>
      <c r="AB149" s="412">
        <v>0.86918222900250008</v>
      </c>
      <c r="AC149" s="180">
        <f t="shared" si="634"/>
        <v>0.66375122489690719</v>
      </c>
      <c r="AD149" s="181">
        <f t="shared" si="677"/>
        <v>1.2898575000000001</v>
      </c>
      <c r="AE149" s="181">
        <f t="shared" si="677"/>
        <v>1.2898575000000001</v>
      </c>
      <c r="AF149" s="181">
        <f t="shared" si="677"/>
        <v>1.2898575000000001</v>
      </c>
      <c r="AG149" s="181">
        <f t="shared" si="678"/>
        <v>1.2702150000000001</v>
      </c>
      <c r="AH149" s="181">
        <f t="shared" si="678"/>
        <v>1.2702150000000001</v>
      </c>
      <c r="AI149" s="181">
        <f t="shared" si="678"/>
        <v>1.2702150000000001</v>
      </c>
      <c r="AJ149" s="181">
        <f t="shared" si="679"/>
        <v>1.2505725000000001</v>
      </c>
      <c r="AK149" s="181">
        <f t="shared" si="679"/>
        <v>1.2505725000000001</v>
      </c>
      <c r="AL149" s="181">
        <f t="shared" si="679"/>
        <v>1.2505725000000001</v>
      </c>
      <c r="AM149" s="181">
        <f t="shared" si="680"/>
        <v>1.2112875000000001</v>
      </c>
      <c r="AN149" s="181">
        <f t="shared" si="680"/>
        <v>1.2112875000000001</v>
      </c>
      <c r="AO149" s="181">
        <f t="shared" si="680"/>
        <v>1.2112875000000001</v>
      </c>
      <c r="AQ149" s="480">
        <v>0.98499999999999999</v>
      </c>
      <c r="AR149" s="480">
        <v>0.97</v>
      </c>
      <c r="AS149" s="480">
        <v>0.95499999999999996</v>
      </c>
      <c r="AT149" s="480">
        <v>0.92500000000000004</v>
      </c>
      <c r="AV149" s="181">
        <f t="shared" si="635"/>
        <v>0.86918222900250008</v>
      </c>
      <c r="AW149" s="181">
        <f t="shared" si="681"/>
        <v>0.86918222900250008</v>
      </c>
      <c r="AX149" s="181">
        <f t="shared" si="681"/>
        <v>0.86918222900250008</v>
      </c>
      <c r="AY149" s="181">
        <f t="shared" si="682"/>
        <v>0.86049040671247512</v>
      </c>
      <c r="AZ149" s="181">
        <f t="shared" si="682"/>
        <v>0.86049040671247512</v>
      </c>
      <c r="BA149" s="181">
        <f t="shared" si="682"/>
        <v>0.86049040671247512</v>
      </c>
      <c r="BB149" s="181">
        <f t="shared" si="683"/>
        <v>0.85179858442245004</v>
      </c>
      <c r="BC149" s="181">
        <f t="shared" si="683"/>
        <v>0.85179858442245004</v>
      </c>
      <c r="BD149" s="181">
        <f t="shared" si="683"/>
        <v>0.85179858442245004</v>
      </c>
      <c r="BE149" s="181">
        <f t="shared" si="684"/>
        <v>0.84310676213242508</v>
      </c>
      <c r="BF149" s="181">
        <f t="shared" si="684"/>
        <v>0.84310676213242508</v>
      </c>
      <c r="BG149" s="181">
        <f t="shared" si="684"/>
        <v>0.84310676213242508</v>
      </c>
      <c r="BI149" s="400">
        <v>1</v>
      </c>
      <c r="BJ149" s="400">
        <v>0.99</v>
      </c>
      <c r="BK149" s="400">
        <v>0.98</v>
      </c>
      <c r="BL149" s="400">
        <v>0.97</v>
      </c>
      <c r="BO149" s="189">
        <f t="shared" si="674"/>
        <v>0.6</v>
      </c>
      <c r="BP149" s="189">
        <f t="shared" si="676"/>
        <v>0.6</v>
      </c>
      <c r="BQ149" s="189">
        <f t="shared" si="676"/>
        <v>0.6</v>
      </c>
      <c r="BR149" s="189">
        <f t="shared" si="676"/>
        <v>0.6</v>
      </c>
      <c r="BS149" s="189">
        <f t="shared" si="676"/>
        <v>0.6</v>
      </c>
      <c r="BT149" s="189">
        <f t="shared" si="676"/>
        <v>0.6</v>
      </c>
      <c r="BU149" s="189">
        <f t="shared" si="676"/>
        <v>0.6</v>
      </c>
      <c r="BV149" s="189">
        <f t="shared" si="676"/>
        <v>0.6</v>
      </c>
      <c r="BW149" s="189">
        <f t="shared" si="676"/>
        <v>0.6</v>
      </c>
      <c r="BX149" s="189">
        <f t="shared" si="676"/>
        <v>0.6</v>
      </c>
      <c r="BY149" s="189">
        <f t="shared" si="676"/>
        <v>0.6</v>
      </c>
      <c r="BZ149" s="189">
        <f t="shared" si="676"/>
        <v>0.6</v>
      </c>
      <c r="CA149" s="184"/>
      <c r="CB149" s="189">
        <f t="shared" si="662"/>
        <v>0</v>
      </c>
      <c r="CC149" s="189">
        <f t="shared" si="663"/>
        <v>0</v>
      </c>
      <c r="CD149" s="189">
        <f t="shared" si="664"/>
        <v>0</v>
      </c>
      <c r="CE149" s="189">
        <f t="shared" si="665"/>
        <v>0</v>
      </c>
      <c r="CF149" s="189">
        <f t="shared" si="666"/>
        <v>0</v>
      </c>
      <c r="CG149" s="189">
        <f t="shared" si="667"/>
        <v>0</v>
      </c>
      <c r="CH149" s="189">
        <f t="shared" si="668"/>
        <v>0</v>
      </c>
      <c r="CI149" s="189">
        <f t="shared" si="669"/>
        <v>0</v>
      </c>
      <c r="CJ149" s="189">
        <f t="shared" si="670"/>
        <v>0</v>
      </c>
      <c r="CK149" s="189">
        <f t="shared" si="671"/>
        <v>0</v>
      </c>
      <c r="CL149" s="189">
        <f t="shared" si="672"/>
        <v>0</v>
      </c>
      <c r="CM149" s="189">
        <f t="shared" si="673"/>
        <v>0</v>
      </c>
      <c r="DB149" s="190">
        <f t="shared" si="636"/>
        <v>28977.206310141009</v>
      </c>
      <c r="DC149" s="190">
        <f t="shared" si="637"/>
        <v>94.135163509471596</v>
      </c>
      <c r="DD149" s="190">
        <f t="shared" si="638"/>
        <v>0</v>
      </c>
      <c r="DE149" s="190">
        <f t="shared" si="639"/>
        <v>0</v>
      </c>
      <c r="DF149" s="190">
        <f t="shared" si="640"/>
        <v>0</v>
      </c>
      <c r="DG149" s="190">
        <f t="shared" si="641"/>
        <v>0</v>
      </c>
      <c r="DH149" s="190">
        <f t="shared" si="642"/>
        <v>0</v>
      </c>
      <c r="DI149" s="190">
        <f t="shared" si="643"/>
        <v>0</v>
      </c>
      <c r="DJ149" s="190">
        <f t="shared" si="644"/>
        <v>0</v>
      </c>
      <c r="DK149" s="190">
        <f t="shared" si="645"/>
        <v>0</v>
      </c>
      <c r="DL149" s="190">
        <f t="shared" si="646"/>
        <v>0</v>
      </c>
      <c r="DM149" s="190">
        <f t="shared" si="647"/>
        <v>0</v>
      </c>
      <c r="DN149" s="190">
        <f t="shared" si="631"/>
        <v>29071.341473650482</v>
      </c>
      <c r="DO149" s="184" t="s">
        <v>579</v>
      </c>
      <c r="DP149" s="190">
        <f t="shared" si="648"/>
        <v>19526.554499945669</v>
      </c>
      <c r="DQ149" s="190">
        <f t="shared" si="649"/>
        <v>63.433837650032899</v>
      </c>
      <c r="DR149" s="190">
        <f t="shared" si="650"/>
        <v>0</v>
      </c>
      <c r="DS149" s="190">
        <f t="shared" si="651"/>
        <v>0</v>
      </c>
      <c r="DT149" s="190">
        <f t="shared" si="652"/>
        <v>0</v>
      </c>
      <c r="DU149" s="190">
        <f t="shared" si="653"/>
        <v>0</v>
      </c>
      <c r="DV149" s="190">
        <f t="shared" si="654"/>
        <v>0</v>
      </c>
      <c r="DW149" s="190">
        <f t="shared" si="655"/>
        <v>0</v>
      </c>
      <c r="DX149" s="190">
        <f t="shared" si="656"/>
        <v>0</v>
      </c>
      <c r="DY149" s="190">
        <f t="shared" si="657"/>
        <v>0</v>
      </c>
      <c r="DZ149" s="190">
        <f t="shared" si="658"/>
        <v>0</v>
      </c>
      <c r="EA149" s="190">
        <f t="shared" si="659"/>
        <v>0</v>
      </c>
      <c r="EB149" s="190">
        <f t="shared" si="632"/>
        <v>19589.988337595703</v>
      </c>
      <c r="EC149" s="191">
        <f t="shared" si="633"/>
        <v>0.67385911157046419</v>
      </c>
    </row>
    <row r="150" spans="1:193" hidden="1">
      <c r="A150" s="331">
        <v>145</v>
      </c>
      <c r="B150" s="462" t="s">
        <v>328</v>
      </c>
      <c r="C150" s="455" t="str">
        <f t="shared" si="660"/>
        <v>8AJ946-12618-N</v>
      </c>
      <c r="D150" s="463" t="s">
        <v>373</v>
      </c>
      <c r="E150" s="456" t="s">
        <v>694</v>
      </c>
      <c r="F150" s="354" t="s">
        <v>374</v>
      </c>
      <c r="G150" s="354" t="s">
        <v>8</v>
      </c>
      <c r="H150" s="354" t="s">
        <v>227</v>
      </c>
      <c r="I150" s="467" t="s">
        <v>679</v>
      </c>
      <c r="J150" s="408">
        <v>292943</v>
      </c>
      <c r="K150" s="408">
        <v>198784</v>
      </c>
      <c r="L150" s="408">
        <v>201671</v>
      </c>
      <c r="M150" s="408">
        <v>113841</v>
      </c>
      <c r="N150" s="408">
        <v>300239</v>
      </c>
      <c r="O150" s="408">
        <v>190051</v>
      </c>
      <c r="P150" s="408">
        <v>266711</v>
      </c>
      <c r="Q150" s="408">
        <v>281773</v>
      </c>
      <c r="R150" s="408">
        <v>275133</v>
      </c>
      <c r="S150" s="438">
        <v>275995</v>
      </c>
      <c r="T150" s="438">
        <v>225040</v>
      </c>
      <c r="U150" s="438">
        <v>106752</v>
      </c>
      <c r="V150" s="357">
        <f t="shared" si="661"/>
        <v>2728933</v>
      </c>
      <c r="W150" s="397">
        <v>0.6</v>
      </c>
      <c r="X150" s="65"/>
      <c r="Y150" s="332" t="s">
        <v>437</v>
      </c>
      <c r="Z150" s="332"/>
      <c r="AA150" s="332">
        <v>1.7282999999999999</v>
      </c>
      <c r="AB150" s="412">
        <v>0.94306615226879997</v>
      </c>
      <c r="AC150" s="180">
        <f t="shared" si="634"/>
        <v>0.5456611423183475</v>
      </c>
      <c r="AD150" s="181">
        <f t="shared" si="677"/>
        <v>1.7023754999999998</v>
      </c>
      <c r="AE150" s="181">
        <f t="shared" si="677"/>
        <v>1.7023754999999998</v>
      </c>
      <c r="AF150" s="181">
        <f t="shared" si="677"/>
        <v>1.7023754999999998</v>
      </c>
      <c r="AG150" s="181">
        <f t="shared" si="678"/>
        <v>1.6764509999999999</v>
      </c>
      <c r="AH150" s="181">
        <f t="shared" si="678"/>
        <v>1.6764509999999999</v>
      </c>
      <c r="AI150" s="181">
        <f t="shared" si="678"/>
        <v>1.6764509999999999</v>
      </c>
      <c r="AJ150" s="181">
        <f t="shared" si="679"/>
        <v>1.6505264999999998</v>
      </c>
      <c r="AK150" s="181">
        <f t="shared" si="679"/>
        <v>1.6505264999999998</v>
      </c>
      <c r="AL150" s="181">
        <f t="shared" si="679"/>
        <v>1.6505264999999998</v>
      </c>
      <c r="AM150" s="181">
        <f t="shared" si="680"/>
        <v>1.5986775</v>
      </c>
      <c r="AN150" s="181">
        <f t="shared" si="680"/>
        <v>1.5986775</v>
      </c>
      <c r="AO150" s="181">
        <f t="shared" si="680"/>
        <v>1.5986775</v>
      </c>
      <c r="AQ150" s="480">
        <v>0.98499999999999999</v>
      </c>
      <c r="AR150" s="480">
        <v>0.97</v>
      </c>
      <c r="AS150" s="480">
        <v>0.95499999999999996</v>
      </c>
      <c r="AT150" s="480">
        <v>0.92500000000000004</v>
      </c>
      <c r="AV150" s="181">
        <f t="shared" si="635"/>
        <v>0.94306615226879997</v>
      </c>
      <c r="AW150" s="181">
        <f t="shared" si="681"/>
        <v>0.94306615226879997</v>
      </c>
      <c r="AX150" s="181">
        <f t="shared" si="681"/>
        <v>0.94306615226879997</v>
      </c>
      <c r="AY150" s="181">
        <f t="shared" si="682"/>
        <v>0.93363549074611196</v>
      </c>
      <c r="AZ150" s="181">
        <f t="shared" si="682"/>
        <v>0.93363549074611196</v>
      </c>
      <c r="BA150" s="181">
        <f t="shared" si="682"/>
        <v>0.93363549074611196</v>
      </c>
      <c r="BB150" s="181">
        <f t="shared" si="683"/>
        <v>0.92420482922342395</v>
      </c>
      <c r="BC150" s="181">
        <f t="shared" si="683"/>
        <v>0.92420482922342395</v>
      </c>
      <c r="BD150" s="181">
        <f t="shared" si="683"/>
        <v>0.92420482922342395</v>
      </c>
      <c r="BE150" s="181">
        <f t="shared" si="684"/>
        <v>0.91477416770073594</v>
      </c>
      <c r="BF150" s="181">
        <f t="shared" si="684"/>
        <v>0.91477416770073594</v>
      </c>
      <c r="BG150" s="181">
        <f t="shared" si="684"/>
        <v>0.91477416770073594</v>
      </c>
      <c r="BI150" s="400">
        <v>1</v>
      </c>
      <c r="BJ150" s="400">
        <v>0.99</v>
      </c>
      <c r="BK150" s="400">
        <v>0.98</v>
      </c>
      <c r="BL150" s="400">
        <v>0.97</v>
      </c>
      <c r="BO150" s="189">
        <f t="shared" si="674"/>
        <v>0.6</v>
      </c>
      <c r="BP150" s="189">
        <f t="shared" si="676"/>
        <v>0.6</v>
      </c>
      <c r="BQ150" s="189">
        <f t="shared" si="676"/>
        <v>0.6</v>
      </c>
      <c r="BR150" s="189">
        <f t="shared" si="676"/>
        <v>0.6</v>
      </c>
      <c r="BS150" s="189">
        <f t="shared" si="676"/>
        <v>0.6</v>
      </c>
      <c r="BT150" s="189">
        <f t="shared" si="676"/>
        <v>0.6</v>
      </c>
      <c r="BU150" s="189">
        <f t="shared" si="676"/>
        <v>0.6</v>
      </c>
      <c r="BV150" s="189">
        <f t="shared" si="676"/>
        <v>0.6</v>
      </c>
      <c r="BW150" s="189">
        <f t="shared" si="676"/>
        <v>0.6</v>
      </c>
      <c r="BX150" s="189">
        <f t="shared" si="676"/>
        <v>0.6</v>
      </c>
      <c r="BY150" s="189">
        <f t="shared" si="676"/>
        <v>0.6</v>
      </c>
      <c r="BZ150" s="189">
        <f t="shared" si="676"/>
        <v>0.6</v>
      </c>
      <c r="CA150" s="184"/>
      <c r="CB150" s="189">
        <f t="shared" si="662"/>
        <v>0</v>
      </c>
      <c r="CC150" s="189">
        <f t="shared" si="663"/>
        <v>0</v>
      </c>
      <c r="CD150" s="189">
        <f t="shared" si="664"/>
        <v>0</v>
      </c>
      <c r="CE150" s="189">
        <f t="shared" si="665"/>
        <v>0</v>
      </c>
      <c r="CF150" s="189">
        <f t="shared" si="666"/>
        <v>0</v>
      </c>
      <c r="CG150" s="189">
        <f t="shared" si="667"/>
        <v>0</v>
      </c>
      <c r="CH150" s="189">
        <f t="shared" si="668"/>
        <v>0</v>
      </c>
      <c r="CI150" s="189">
        <f t="shared" si="669"/>
        <v>0</v>
      </c>
      <c r="CJ150" s="189">
        <f t="shared" si="670"/>
        <v>0</v>
      </c>
      <c r="CK150" s="189">
        <f t="shared" si="671"/>
        <v>0</v>
      </c>
      <c r="CL150" s="189">
        <f t="shared" si="672"/>
        <v>0</v>
      </c>
      <c r="CM150" s="189">
        <f t="shared" si="673"/>
        <v>0</v>
      </c>
      <c r="DB150" s="190">
        <f t="shared" si="636"/>
        <v>42617.774057527407</v>
      </c>
      <c r="DC150" s="190">
        <f t="shared" si="637"/>
        <v>28919.385676570288</v>
      </c>
      <c r="DD150" s="190">
        <f t="shared" si="638"/>
        <v>29339.390638983048</v>
      </c>
      <c r="DE150" s="190">
        <f t="shared" si="639"/>
        <v>16309.544933000994</v>
      </c>
      <c r="DF150" s="190">
        <f t="shared" si="640"/>
        <v>43014.041172681951</v>
      </c>
      <c r="DG150" s="190">
        <f t="shared" si="641"/>
        <v>27227.846944965102</v>
      </c>
      <c r="DH150" s="190">
        <f t="shared" si="642"/>
        <v>37619.732802293111</v>
      </c>
      <c r="DI150" s="190">
        <f t="shared" si="643"/>
        <v>39744.236161615147</v>
      </c>
      <c r="DJ150" s="190">
        <f t="shared" si="644"/>
        <v>38807.660520538375</v>
      </c>
      <c r="DK150" s="190">
        <f t="shared" si="645"/>
        <v>37706.337838983047</v>
      </c>
      <c r="DL150" s="190">
        <f t="shared" si="646"/>
        <v>30744.88402791625</v>
      </c>
      <c r="DM150" s="190">
        <f t="shared" si="647"/>
        <v>14584.419924227317</v>
      </c>
      <c r="DN150" s="190">
        <f t="shared" si="631"/>
        <v>386635.25469930202</v>
      </c>
      <c r="DO150" s="184" t="s">
        <v>579</v>
      </c>
      <c r="DP150" s="190">
        <f t="shared" si="648"/>
        <v>23608.998249031109</v>
      </c>
      <c r="DQ150" s="190">
        <f t="shared" si="649"/>
        <v>16020.492409565686</v>
      </c>
      <c r="DR150" s="190">
        <f t="shared" si="650"/>
        <v>16253.162853798704</v>
      </c>
      <c r="DS150" s="190">
        <f t="shared" si="651"/>
        <v>9082.9794532426822</v>
      </c>
      <c r="DT150" s="190">
        <f t="shared" si="652"/>
        <v>23955.03085937518</v>
      </c>
      <c r="DU150" s="190">
        <f t="shared" si="653"/>
        <v>15163.511635247627</v>
      </c>
      <c r="DV150" s="190">
        <f t="shared" si="654"/>
        <v>21064.998792793787</v>
      </c>
      <c r="DW150" s="190">
        <f t="shared" si="655"/>
        <v>22254.604815106552</v>
      </c>
      <c r="DX150" s="190">
        <f t="shared" si="656"/>
        <v>21730.173531866825</v>
      </c>
      <c r="DY150" s="190">
        <f t="shared" si="657"/>
        <v>21575.823650297501</v>
      </c>
      <c r="DZ150" s="190">
        <f t="shared" si="658"/>
        <v>17592.432305885795</v>
      </c>
      <c r="EA150" s="190">
        <f t="shared" si="659"/>
        <v>8345.3045392726654</v>
      </c>
      <c r="EB150" s="190">
        <f t="shared" si="632"/>
        <v>216647.51309548417</v>
      </c>
      <c r="EC150" s="191">
        <f t="shared" si="633"/>
        <v>0.56034081336937969</v>
      </c>
    </row>
    <row r="151" spans="1:193" hidden="1">
      <c r="A151" s="331">
        <v>146</v>
      </c>
      <c r="B151" s="462" t="s">
        <v>329</v>
      </c>
      <c r="C151" s="455" t="str">
        <f t="shared" si="660"/>
        <v>8AJ946-05945-N</v>
      </c>
      <c r="D151" s="463" t="s">
        <v>375</v>
      </c>
      <c r="E151" s="456" t="s">
        <v>694</v>
      </c>
      <c r="F151" s="354" t="s">
        <v>374</v>
      </c>
      <c r="G151" s="354" t="s">
        <v>8</v>
      </c>
      <c r="H151" s="354" t="s">
        <v>227</v>
      </c>
      <c r="I151" s="467" t="s">
        <v>679</v>
      </c>
      <c r="J151" s="408">
        <v>292943</v>
      </c>
      <c r="K151" s="408">
        <v>198784</v>
      </c>
      <c r="L151" s="408">
        <v>201671</v>
      </c>
      <c r="M151" s="408">
        <v>113841</v>
      </c>
      <c r="N151" s="408">
        <v>300239</v>
      </c>
      <c r="O151" s="408">
        <v>190051</v>
      </c>
      <c r="P151" s="408">
        <v>266711</v>
      </c>
      <c r="Q151" s="408">
        <v>281773</v>
      </c>
      <c r="R151" s="408">
        <v>275133</v>
      </c>
      <c r="S151" s="438">
        <v>275995</v>
      </c>
      <c r="T151" s="438">
        <v>225040</v>
      </c>
      <c r="U151" s="438">
        <v>106752</v>
      </c>
      <c r="V151" s="357">
        <f t="shared" si="661"/>
        <v>2728933</v>
      </c>
      <c r="W151" s="397">
        <v>0.4</v>
      </c>
      <c r="X151" s="65"/>
      <c r="Y151" s="332" t="s">
        <v>437</v>
      </c>
      <c r="Z151" s="332"/>
      <c r="AA151" s="332">
        <v>2.0083000000000002</v>
      </c>
      <c r="AB151" s="412">
        <v>1.2600816260724996</v>
      </c>
      <c r="AC151" s="180">
        <f t="shared" si="634"/>
        <v>0.6274369496950154</v>
      </c>
      <c r="AD151" s="181">
        <f t="shared" si="677"/>
        <v>1.9781755000000001</v>
      </c>
      <c r="AE151" s="181">
        <f t="shared" si="677"/>
        <v>1.9781755000000001</v>
      </c>
      <c r="AF151" s="181">
        <f t="shared" si="677"/>
        <v>1.9781755000000001</v>
      </c>
      <c r="AG151" s="181">
        <f t="shared" si="678"/>
        <v>1.9480510000000002</v>
      </c>
      <c r="AH151" s="181">
        <f t="shared" si="678"/>
        <v>1.9480510000000002</v>
      </c>
      <c r="AI151" s="181">
        <f t="shared" si="678"/>
        <v>1.9480510000000002</v>
      </c>
      <c r="AJ151" s="181">
        <f t="shared" si="679"/>
        <v>1.9179265000000001</v>
      </c>
      <c r="AK151" s="181">
        <f t="shared" si="679"/>
        <v>1.9179265000000001</v>
      </c>
      <c r="AL151" s="181">
        <f t="shared" si="679"/>
        <v>1.9179265000000001</v>
      </c>
      <c r="AM151" s="181">
        <f t="shared" si="680"/>
        <v>1.8576775000000003</v>
      </c>
      <c r="AN151" s="181">
        <f t="shared" si="680"/>
        <v>1.8576775000000003</v>
      </c>
      <c r="AO151" s="181">
        <f t="shared" si="680"/>
        <v>1.8576775000000003</v>
      </c>
      <c r="AQ151" s="480">
        <v>0.98499999999999999</v>
      </c>
      <c r="AR151" s="480">
        <v>0.97</v>
      </c>
      <c r="AS151" s="480">
        <v>0.95499999999999996</v>
      </c>
      <c r="AT151" s="480">
        <v>0.92500000000000004</v>
      </c>
      <c r="AV151" s="181">
        <f t="shared" si="635"/>
        <v>1.2600816260724996</v>
      </c>
      <c r="AW151" s="181">
        <f t="shared" si="681"/>
        <v>1.2600816260724996</v>
      </c>
      <c r="AX151" s="181">
        <f t="shared" si="681"/>
        <v>1.2600816260724996</v>
      </c>
      <c r="AY151" s="181">
        <f t="shared" si="682"/>
        <v>1.2474808098117747</v>
      </c>
      <c r="AZ151" s="181">
        <f t="shared" si="682"/>
        <v>1.2474808098117747</v>
      </c>
      <c r="BA151" s="181">
        <f t="shared" si="682"/>
        <v>1.2474808098117747</v>
      </c>
      <c r="BB151" s="181">
        <f t="shared" si="683"/>
        <v>1.2348799935510497</v>
      </c>
      <c r="BC151" s="181">
        <f t="shared" si="683"/>
        <v>1.2348799935510497</v>
      </c>
      <c r="BD151" s="181">
        <f t="shared" si="683"/>
        <v>1.2348799935510497</v>
      </c>
      <c r="BE151" s="181">
        <f t="shared" si="684"/>
        <v>1.2222791772903245</v>
      </c>
      <c r="BF151" s="181">
        <f t="shared" si="684"/>
        <v>1.2222791772903245</v>
      </c>
      <c r="BG151" s="181">
        <f t="shared" si="684"/>
        <v>1.2222791772903245</v>
      </c>
      <c r="BI151" s="400">
        <v>1</v>
      </c>
      <c r="BJ151" s="400">
        <v>0.99</v>
      </c>
      <c r="BK151" s="400">
        <v>0.98</v>
      </c>
      <c r="BL151" s="400">
        <v>0.97</v>
      </c>
      <c r="BO151" s="189">
        <f t="shared" si="674"/>
        <v>0.4</v>
      </c>
      <c r="BP151" s="189">
        <f t="shared" si="676"/>
        <v>0.4</v>
      </c>
      <c r="BQ151" s="189">
        <f t="shared" si="676"/>
        <v>0.4</v>
      </c>
      <c r="BR151" s="189">
        <f t="shared" si="676"/>
        <v>0.4</v>
      </c>
      <c r="BS151" s="189">
        <f t="shared" si="676"/>
        <v>0.4</v>
      </c>
      <c r="BT151" s="189">
        <f t="shared" si="676"/>
        <v>0.4</v>
      </c>
      <c r="BU151" s="189">
        <f t="shared" si="676"/>
        <v>0.4</v>
      </c>
      <c r="BV151" s="189">
        <f t="shared" si="676"/>
        <v>0.4</v>
      </c>
      <c r="BW151" s="189">
        <f t="shared" si="676"/>
        <v>0.4</v>
      </c>
      <c r="BX151" s="189">
        <f t="shared" si="676"/>
        <v>0.4</v>
      </c>
      <c r="BY151" s="189">
        <f t="shared" si="676"/>
        <v>0.4</v>
      </c>
      <c r="BZ151" s="189">
        <f t="shared" si="676"/>
        <v>0.4</v>
      </c>
      <c r="CA151" s="184"/>
      <c r="CB151" s="189">
        <f t="shared" si="662"/>
        <v>0</v>
      </c>
      <c r="CC151" s="189">
        <f t="shared" si="663"/>
        <v>0</v>
      </c>
      <c r="CD151" s="189">
        <f t="shared" si="664"/>
        <v>0</v>
      </c>
      <c r="CE151" s="189">
        <f t="shared" si="665"/>
        <v>0</v>
      </c>
      <c r="CF151" s="189">
        <f t="shared" si="666"/>
        <v>0</v>
      </c>
      <c r="CG151" s="189">
        <f t="shared" si="667"/>
        <v>0</v>
      </c>
      <c r="CH151" s="189">
        <f t="shared" si="668"/>
        <v>0</v>
      </c>
      <c r="CI151" s="189">
        <f t="shared" si="669"/>
        <v>0</v>
      </c>
      <c r="CJ151" s="189">
        <f t="shared" si="670"/>
        <v>0</v>
      </c>
      <c r="CK151" s="189">
        <f t="shared" si="671"/>
        <v>0</v>
      </c>
      <c r="CL151" s="189">
        <f t="shared" si="672"/>
        <v>0</v>
      </c>
      <c r="CM151" s="189">
        <f t="shared" si="673"/>
        <v>0</v>
      </c>
      <c r="DB151" s="190">
        <f t="shared" si="636"/>
        <v>33014.822133399801</v>
      </c>
      <c r="DC151" s="190">
        <f t="shared" si="637"/>
        <v>22403.055894715857</v>
      </c>
      <c r="DD151" s="190">
        <f t="shared" si="638"/>
        <v>22728.422233898305</v>
      </c>
      <c r="DE151" s="190">
        <f t="shared" si="639"/>
        <v>12634.557692123633</v>
      </c>
      <c r="DF151" s="190">
        <f t="shared" si="640"/>
        <v>33321.799412562315</v>
      </c>
      <c r="DG151" s="190">
        <f t="shared" si="641"/>
        <v>21092.667175672981</v>
      </c>
      <c r="DH151" s="190">
        <f t="shared" si="642"/>
        <v>29142.97648434696</v>
      </c>
      <c r="DI151" s="190">
        <f t="shared" si="643"/>
        <v>30788.771040279164</v>
      </c>
      <c r="DJ151" s="190">
        <f t="shared" si="644"/>
        <v>30063.231546759718</v>
      </c>
      <c r="DK151" s="190">
        <f t="shared" si="645"/>
        <v>29210.067033898311</v>
      </c>
      <c r="DL151" s="190">
        <f t="shared" si="646"/>
        <v>23817.219461615161</v>
      </c>
      <c r="DM151" s="190">
        <f t="shared" si="647"/>
        <v>11298.15060418744</v>
      </c>
      <c r="DN151" s="190">
        <f t="shared" si="631"/>
        <v>299515.74071345961</v>
      </c>
      <c r="DO151" s="184" t="s">
        <v>579</v>
      </c>
      <c r="DP151" s="190">
        <f t="shared" si="648"/>
        <v>21030.171872186656</v>
      </c>
      <c r="DQ151" s="190">
        <f t="shared" si="649"/>
        <v>14270.563507032946</v>
      </c>
      <c r="DR151" s="190">
        <f t="shared" si="650"/>
        <v>14477.819205906117</v>
      </c>
      <c r="DS151" s="190">
        <f t="shared" si="651"/>
        <v>8090.8396450523996</v>
      </c>
      <c r="DT151" s="190">
        <f t="shared" si="652"/>
        <v>21338.407113350091</v>
      </c>
      <c r="DU151" s="190">
        <f t="shared" si="653"/>
        <v>13507.191305257802</v>
      </c>
      <c r="DV151" s="190">
        <f t="shared" si="654"/>
        <v>18764.055146559982</v>
      </c>
      <c r="DW151" s="190">
        <f t="shared" si="655"/>
        <v>19823.719722139864</v>
      </c>
      <c r="DX151" s="190">
        <f t="shared" si="656"/>
        <v>19356.572412230791</v>
      </c>
      <c r="DY151" s="190">
        <f t="shared" si="657"/>
        <v>19219.082269548107</v>
      </c>
      <c r="DZ151" s="190">
        <f t="shared" si="658"/>
        <v>15670.799376579671</v>
      </c>
      <c r="EA151" s="190">
        <f t="shared" si="659"/>
        <v>7433.7414461812696</v>
      </c>
      <c r="EB151" s="190">
        <f t="shared" si="632"/>
        <v>192982.96302202571</v>
      </c>
      <c r="EC151" s="191">
        <f t="shared" si="633"/>
        <v>0.64431659772648953</v>
      </c>
    </row>
    <row r="152" spans="1:193" hidden="1">
      <c r="A152" s="331">
        <v>147</v>
      </c>
      <c r="B152" s="462" t="s">
        <v>330</v>
      </c>
      <c r="C152" s="455" t="str">
        <f t="shared" si="660"/>
        <v>8AJ725-00408-N</v>
      </c>
      <c r="D152" s="463" t="s">
        <v>376</v>
      </c>
      <c r="E152" s="456" t="s">
        <v>694</v>
      </c>
      <c r="F152" s="354" t="s">
        <v>374</v>
      </c>
      <c r="G152" s="354" t="s">
        <v>8</v>
      </c>
      <c r="H152" s="354" t="s">
        <v>227</v>
      </c>
      <c r="I152" s="467" t="s">
        <v>679</v>
      </c>
      <c r="J152" s="408">
        <v>292943</v>
      </c>
      <c r="K152" s="408">
        <v>198784</v>
      </c>
      <c r="L152" s="408">
        <v>201671</v>
      </c>
      <c r="M152" s="408">
        <v>113841</v>
      </c>
      <c r="N152" s="408">
        <v>300239</v>
      </c>
      <c r="O152" s="408">
        <v>190051</v>
      </c>
      <c r="P152" s="408">
        <v>266711</v>
      </c>
      <c r="Q152" s="408">
        <v>281773</v>
      </c>
      <c r="R152" s="408">
        <v>275133</v>
      </c>
      <c r="S152" s="438">
        <v>275995</v>
      </c>
      <c r="T152" s="438">
        <v>225040</v>
      </c>
      <c r="U152" s="438">
        <v>106752</v>
      </c>
      <c r="V152" s="357">
        <f t="shared" si="661"/>
        <v>2728933</v>
      </c>
      <c r="W152" s="397">
        <v>0.6</v>
      </c>
      <c r="X152" s="65"/>
      <c r="Y152" s="332" t="s">
        <v>437</v>
      </c>
      <c r="Z152" s="332"/>
      <c r="AA152" s="332">
        <v>0.2898</v>
      </c>
      <c r="AB152" s="412">
        <v>0.137264707944</v>
      </c>
      <c r="AC152" s="180">
        <f t="shared" si="634"/>
        <v>0.47365323652173913</v>
      </c>
      <c r="AD152" s="181">
        <f t="shared" si="677"/>
        <v>0.28545300000000001</v>
      </c>
      <c r="AE152" s="181">
        <f t="shared" si="677"/>
        <v>0.28545300000000001</v>
      </c>
      <c r="AF152" s="181">
        <f t="shared" si="677"/>
        <v>0.28545300000000001</v>
      </c>
      <c r="AG152" s="181">
        <f t="shared" si="678"/>
        <v>0.28110599999999997</v>
      </c>
      <c r="AH152" s="181">
        <f t="shared" si="678"/>
        <v>0.28110599999999997</v>
      </c>
      <c r="AI152" s="181">
        <f t="shared" si="678"/>
        <v>0.28110599999999997</v>
      </c>
      <c r="AJ152" s="181">
        <f t="shared" si="679"/>
        <v>0.27675899999999998</v>
      </c>
      <c r="AK152" s="181">
        <f t="shared" si="679"/>
        <v>0.27675899999999998</v>
      </c>
      <c r="AL152" s="181">
        <f t="shared" si="679"/>
        <v>0.27675899999999998</v>
      </c>
      <c r="AM152" s="181">
        <f t="shared" si="680"/>
        <v>0.268065</v>
      </c>
      <c r="AN152" s="181">
        <f t="shared" si="680"/>
        <v>0.268065</v>
      </c>
      <c r="AO152" s="181">
        <f t="shared" si="680"/>
        <v>0.268065</v>
      </c>
      <c r="AQ152" s="480">
        <v>0.98499999999999999</v>
      </c>
      <c r="AR152" s="480">
        <v>0.97</v>
      </c>
      <c r="AS152" s="480">
        <v>0.95499999999999996</v>
      </c>
      <c r="AT152" s="480">
        <v>0.92500000000000004</v>
      </c>
      <c r="AV152" s="181">
        <f t="shared" si="635"/>
        <v>0.137264707944</v>
      </c>
      <c r="AW152" s="181">
        <f t="shared" si="681"/>
        <v>0.137264707944</v>
      </c>
      <c r="AX152" s="181">
        <f t="shared" si="681"/>
        <v>0.137264707944</v>
      </c>
      <c r="AY152" s="181">
        <f t="shared" si="682"/>
        <v>0.13589206086455999</v>
      </c>
      <c r="AZ152" s="181">
        <f t="shared" si="682"/>
        <v>0.13589206086455999</v>
      </c>
      <c r="BA152" s="181">
        <f t="shared" si="682"/>
        <v>0.13589206086455999</v>
      </c>
      <c r="BB152" s="181">
        <f t="shared" si="683"/>
        <v>0.13451941378512</v>
      </c>
      <c r="BC152" s="181">
        <f t="shared" si="683"/>
        <v>0.13451941378512</v>
      </c>
      <c r="BD152" s="181">
        <f t="shared" si="683"/>
        <v>0.13451941378512</v>
      </c>
      <c r="BE152" s="181">
        <f t="shared" si="684"/>
        <v>0.13314676670567999</v>
      </c>
      <c r="BF152" s="181">
        <f t="shared" si="684"/>
        <v>0.13314676670567999</v>
      </c>
      <c r="BG152" s="181">
        <f t="shared" si="684"/>
        <v>0.13314676670567999</v>
      </c>
      <c r="BI152" s="400">
        <v>1</v>
      </c>
      <c r="BJ152" s="400">
        <v>0.99</v>
      </c>
      <c r="BK152" s="400">
        <v>0.98</v>
      </c>
      <c r="BL152" s="400">
        <v>0.97</v>
      </c>
      <c r="BO152" s="189">
        <f t="shared" si="674"/>
        <v>0.6</v>
      </c>
      <c r="BP152" s="189">
        <f t="shared" si="676"/>
        <v>0.6</v>
      </c>
      <c r="BQ152" s="189">
        <f t="shared" si="676"/>
        <v>0.6</v>
      </c>
      <c r="BR152" s="189">
        <f t="shared" si="676"/>
        <v>0.6</v>
      </c>
      <c r="BS152" s="189">
        <f t="shared" si="676"/>
        <v>0.6</v>
      </c>
      <c r="BT152" s="189">
        <f t="shared" si="676"/>
        <v>0.6</v>
      </c>
      <c r="BU152" s="189">
        <f t="shared" si="676"/>
        <v>0.6</v>
      </c>
      <c r="BV152" s="189">
        <f t="shared" si="676"/>
        <v>0.6</v>
      </c>
      <c r="BW152" s="189">
        <f t="shared" si="676"/>
        <v>0.6</v>
      </c>
      <c r="BX152" s="189">
        <f t="shared" si="676"/>
        <v>0.6</v>
      </c>
      <c r="BY152" s="189">
        <f t="shared" si="676"/>
        <v>0.6</v>
      </c>
      <c r="BZ152" s="189">
        <f t="shared" si="676"/>
        <v>0.6</v>
      </c>
      <c r="CA152" s="184"/>
      <c r="CB152" s="189">
        <f t="shared" si="662"/>
        <v>0</v>
      </c>
      <c r="CC152" s="189">
        <f t="shared" si="663"/>
        <v>0</v>
      </c>
      <c r="CD152" s="189">
        <f t="shared" si="664"/>
        <v>0</v>
      </c>
      <c r="CE152" s="189">
        <f t="shared" si="665"/>
        <v>0</v>
      </c>
      <c r="CF152" s="189">
        <f t="shared" si="666"/>
        <v>0</v>
      </c>
      <c r="CG152" s="189">
        <f t="shared" si="667"/>
        <v>0</v>
      </c>
      <c r="CH152" s="189">
        <f t="shared" si="668"/>
        <v>0</v>
      </c>
      <c r="CI152" s="189">
        <f t="shared" si="669"/>
        <v>0</v>
      </c>
      <c r="CJ152" s="189">
        <f t="shared" si="670"/>
        <v>0</v>
      </c>
      <c r="CK152" s="189">
        <f t="shared" si="671"/>
        <v>0</v>
      </c>
      <c r="CL152" s="189">
        <f t="shared" si="672"/>
        <v>0</v>
      </c>
      <c r="CM152" s="189">
        <f t="shared" si="673"/>
        <v>0</v>
      </c>
      <c r="DB152" s="190">
        <f t="shared" si="636"/>
        <v>7146.115212562313</v>
      </c>
      <c r="DC152" s="190">
        <f t="shared" si="637"/>
        <v>4849.1801012961123</v>
      </c>
      <c r="DD152" s="190">
        <f t="shared" si="638"/>
        <v>4919.6062067796611</v>
      </c>
      <c r="DE152" s="190">
        <f t="shared" si="639"/>
        <v>2734.7718113659021</v>
      </c>
      <c r="DF152" s="190">
        <f t="shared" si="640"/>
        <v>7212.5609742771676</v>
      </c>
      <c r="DG152" s="190">
        <f t="shared" si="641"/>
        <v>4565.5442021934196</v>
      </c>
      <c r="DH152" s="190">
        <f t="shared" si="642"/>
        <v>6308.0475415752735</v>
      </c>
      <c r="DI152" s="190">
        <f t="shared" si="643"/>
        <v>6664.2826127617136</v>
      </c>
      <c r="DJ152" s="190">
        <f t="shared" si="644"/>
        <v>6507.2383375872378</v>
      </c>
      <c r="DK152" s="190">
        <f t="shared" si="645"/>
        <v>6322.5694067796612</v>
      </c>
      <c r="DL152" s="190">
        <f t="shared" si="646"/>
        <v>5155.2782452642077</v>
      </c>
      <c r="DM152" s="190">
        <f t="shared" si="647"/>
        <v>2445.5041914257226</v>
      </c>
      <c r="DN152" s="190">
        <f t="shared" si="631"/>
        <v>64830.698843868391</v>
      </c>
      <c r="DO152" s="184" t="s">
        <v>579</v>
      </c>
      <c r="DP152" s="190">
        <f t="shared" si="648"/>
        <v>3436.3254812054574</v>
      </c>
      <c r="DQ152" s="190">
        <f t="shared" si="649"/>
        <v>2331.8069537621504</v>
      </c>
      <c r="DR152" s="190">
        <f t="shared" si="650"/>
        <v>2365.6724895975867</v>
      </c>
      <c r="DS152" s="190">
        <f t="shared" si="651"/>
        <v>1322.0414272225357</v>
      </c>
      <c r="DT152" s="190">
        <f t="shared" si="652"/>
        <v>3486.6910521505165</v>
      </c>
      <c r="DU152" s="190">
        <f t="shared" si="653"/>
        <v>2207.0721030654172</v>
      </c>
      <c r="DV152" s="190">
        <f t="shared" si="654"/>
        <v>3066.0425042053671</v>
      </c>
      <c r="DW152" s="190">
        <f t="shared" si="655"/>
        <v>3239.1914639345914</v>
      </c>
      <c r="DX152" s="190">
        <f t="shared" si="656"/>
        <v>3162.8596957363411</v>
      </c>
      <c r="DY152" s="190">
        <f t="shared" si="657"/>
        <v>3140.3938365133863</v>
      </c>
      <c r="DZ152" s="190">
        <f t="shared" si="658"/>
        <v>2560.6051883873711</v>
      </c>
      <c r="EA152" s="190">
        <f t="shared" si="659"/>
        <v>1214.6717253409558</v>
      </c>
      <c r="EB152" s="190">
        <f t="shared" si="632"/>
        <v>31533.373921121674</v>
      </c>
      <c r="EC152" s="191">
        <f t="shared" si="633"/>
        <v>0.48639571196144932</v>
      </c>
    </row>
    <row r="153" spans="1:193" hidden="1">
      <c r="A153" s="331">
        <v>148</v>
      </c>
      <c r="B153" s="462" t="s">
        <v>331</v>
      </c>
      <c r="C153" s="455" t="str">
        <f t="shared" si="660"/>
        <v>8AJ725-00006-N</v>
      </c>
      <c r="D153" s="463" t="s">
        <v>377</v>
      </c>
      <c r="E153" s="456" t="s">
        <v>694</v>
      </c>
      <c r="F153" s="354" t="s">
        <v>374</v>
      </c>
      <c r="G153" s="354" t="s">
        <v>8</v>
      </c>
      <c r="H153" s="354" t="s">
        <v>227</v>
      </c>
      <c r="I153" s="467" t="s">
        <v>679</v>
      </c>
      <c r="J153" s="408">
        <v>292943</v>
      </c>
      <c r="K153" s="408">
        <v>198784</v>
      </c>
      <c r="L153" s="408">
        <v>201671</v>
      </c>
      <c r="M153" s="408">
        <v>113841</v>
      </c>
      <c r="N153" s="408">
        <v>300239</v>
      </c>
      <c r="O153" s="408">
        <v>190051</v>
      </c>
      <c r="P153" s="408">
        <v>266711</v>
      </c>
      <c r="Q153" s="408">
        <v>281773</v>
      </c>
      <c r="R153" s="408">
        <v>275133</v>
      </c>
      <c r="S153" s="438">
        <v>275995</v>
      </c>
      <c r="T153" s="438">
        <v>225040</v>
      </c>
      <c r="U153" s="438">
        <v>106752</v>
      </c>
      <c r="V153" s="357">
        <f t="shared" si="661"/>
        <v>2728933</v>
      </c>
      <c r="W153" s="397">
        <v>0.5</v>
      </c>
      <c r="X153" s="65"/>
      <c r="Y153" s="332" t="s">
        <v>437</v>
      </c>
      <c r="Z153" s="332"/>
      <c r="AA153" s="332">
        <v>0.35993094272380449</v>
      </c>
      <c r="AB153" s="412">
        <v>0.18938381224400003</v>
      </c>
      <c r="AC153" s="180">
        <f t="shared" si="634"/>
        <v>0.52616707752554914</v>
      </c>
      <c r="AD153" s="181">
        <f t="shared" si="677"/>
        <v>0.35453197858294744</v>
      </c>
      <c r="AE153" s="181">
        <f t="shared" si="677"/>
        <v>0.35453197858294744</v>
      </c>
      <c r="AF153" s="181">
        <f t="shared" si="677"/>
        <v>0.35453197858294744</v>
      </c>
      <c r="AG153" s="181">
        <f t="shared" si="678"/>
        <v>0.34913301444209033</v>
      </c>
      <c r="AH153" s="181">
        <f t="shared" si="678"/>
        <v>0.34913301444209033</v>
      </c>
      <c r="AI153" s="181">
        <f t="shared" si="678"/>
        <v>0.34913301444209033</v>
      </c>
      <c r="AJ153" s="181">
        <f t="shared" si="679"/>
        <v>0.34373405030123327</v>
      </c>
      <c r="AK153" s="181">
        <f t="shared" si="679"/>
        <v>0.34373405030123327</v>
      </c>
      <c r="AL153" s="181">
        <f t="shared" si="679"/>
        <v>0.34373405030123327</v>
      </c>
      <c r="AM153" s="181">
        <f t="shared" si="680"/>
        <v>0.33293612201951917</v>
      </c>
      <c r="AN153" s="181">
        <f t="shared" si="680"/>
        <v>0.33293612201951917</v>
      </c>
      <c r="AO153" s="181">
        <f t="shared" si="680"/>
        <v>0.33293612201951917</v>
      </c>
      <c r="AQ153" s="480">
        <v>0.98499999999999999</v>
      </c>
      <c r="AR153" s="480">
        <v>0.97</v>
      </c>
      <c r="AS153" s="480">
        <v>0.95499999999999996</v>
      </c>
      <c r="AT153" s="480">
        <v>0.92500000000000004</v>
      </c>
      <c r="AV153" s="181">
        <f t="shared" si="635"/>
        <v>0.18938381224400003</v>
      </c>
      <c r="AW153" s="181">
        <f t="shared" si="681"/>
        <v>0.18938381224400003</v>
      </c>
      <c r="AX153" s="181">
        <f t="shared" si="681"/>
        <v>0.18938381224400003</v>
      </c>
      <c r="AY153" s="181">
        <f t="shared" si="682"/>
        <v>0.18748997412156002</v>
      </c>
      <c r="AZ153" s="181">
        <f t="shared" si="682"/>
        <v>0.18748997412156002</v>
      </c>
      <c r="BA153" s="181">
        <f t="shared" si="682"/>
        <v>0.18748997412156002</v>
      </c>
      <c r="BB153" s="181">
        <f t="shared" si="683"/>
        <v>0.18559613599912003</v>
      </c>
      <c r="BC153" s="181">
        <f t="shared" si="683"/>
        <v>0.18559613599912003</v>
      </c>
      <c r="BD153" s="181">
        <f t="shared" si="683"/>
        <v>0.18559613599912003</v>
      </c>
      <c r="BE153" s="181">
        <f t="shared" si="684"/>
        <v>0.18370229787668002</v>
      </c>
      <c r="BF153" s="181">
        <f t="shared" si="684"/>
        <v>0.18370229787668002</v>
      </c>
      <c r="BG153" s="181">
        <f t="shared" si="684"/>
        <v>0.18370229787668002</v>
      </c>
      <c r="BI153" s="400">
        <v>1</v>
      </c>
      <c r="BJ153" s="400">
        <v>0.99</v>
      </c>
      <c r="BK153" s="400">
        <v>0.98</v>
      </c>
      <c r="BL153" s="400">
        <v>0.97</v>
      </c>
      <c r="BO153" s="189">
        <f t="shared" si="674"/>
        <v>0.5</v>
      </c>
      <c r="BP153" s="189">
        <f t="shared" si="676"/>
        <v>0.5</v>
      </c>
      <c r="BQ153" s="189">
        <f t="shared" si="676"/>
        <v>0.5</v>
      </c>
      <c r="BR153" s="189">
        <f t="shared" si="676"/>
        <v>0.5</v>
      </c>
      <c r="BS153" s="189">
        <f t="shared" si="676"/>
        <v>0.5</v>
      </c>
      <c r="BT153" s="189">
        <f t="shared" si="676"/>
        <v>0.5</v>
      </c>
      <c r="BU153" s="189">
        <f t="shared" si="676"/>
        <v>0.5</v>
      </c>
      <c r="BV153" s="189">
        <f t="shared" si="676"/>
        <v>0.5</v>
      </c>
      <c r="BW153" s="189">
        <f t="shared" si="676"/>
        <v>0.5</v>
      </c>
      <c r="BX153" s="189">
        <f t="shared" si="676"/>
        <v>0.5</v>
      </c>
      <c r="BY153" s="189">
        <f t="shared" si="676"/>
        <v>0.5</v>
      </c>
      <c r="BZ153" s="189">
        <f t="shared" si="676"/>
        <v>0.5</v>
      </c>
      <c r="CA153" s="184"/>
      <c r="CB153" s="189">
        <f t="shared" si="662"/>
        <v>0</v>
      </c>
      <c r="CC153" s="189">
        <f t="shared" si="663"/>
        <v>0</v>
      </c>
      <c r="CD153" s="189">
        <f t="shared" si="664"/>
        <v>0</v>
      </c>
      <c r="CE153" s="189">
        <f t="shared" si="665"/>
        <v>0</v>
      </c>
      <c r="CF153" s="189">
        <f t="shared" si="666"/>
        <v>0</v>
      </c>
      <c r="CG153" s="189">
        <f t="shared" si="667"/>
        <v>0</v>
      </c>
      <c r="CH153" s="189">
        <f t="shared" si="668"/>
        <v>0</v>
      </c>
      <c r="CI153" s="189">
        <f t="shared" si="669"/>
        <v>0</v>
      </c>
      <c r="CJ153" s="189">
        <f t="shared" si="670"/>
        <v>0</v>
      </c>
      <c r="CK153" s="189">
        <f t="shared" si="671"/>
        <v>0</v>
      </c>
      <c r="CL153" s="189">
        <f t="shared" si="672"/>
        <v>0</v>
      </c>
      <c r="CM153" s="189">
        <f t="shared" si="673"/>
        <v>0</v>
      </c>
      <c r="DB153" s="190">
        <f t="shared" si="636"/>
        <v>7396.2157386429553</v>
      </c>
      <c r="DC153" s="190">
        <f t="shared" si="637"/>
        <v>5018.8922397544948</v>
      </c>
      <c r="DD153" s="190">
        <f t="shared" si="638"/>
        <v>5091.7831258226461</v>
      </c>
      <c r="DE153" s="190">
        <f t="shared" si="639"/>
        <v>2830.4836559679538</v>
      </c>
      <c r="DF153" s="190">
        <f t="shared" si="640"/>
        <v>7464.986976433468</v>
      </c>
      <c r="DG153" s="190">
        <f t="shared" si="641"/>
        <v>4725.3296202630472</v>
      </c>
      <c r="DH153" s="190">
        <f t="shared" si="642"/>
        <v>6528.8172831428737</v>
      </c>
      <c r="DI153" s="190">
        <f t="shared" si="643"/>
        <v>6897.5199085265212</v>
      </c>
      <c r="DJ153" s="190">
        <f t="shared" si="644"/>
        <v>6734.9793805390409</v>
      </c>
      <c r="DK153" s="190">
        <f t="shared" si="645"/>
        <v>6543.8473861826797</v>
      </c>
      <c r="DL153" s="190">
        <f t="shared" si="646"/>
        <v>5335.7032402273608</v>
      </c>
      <c r="DM153" s="190">
        <f t="shared" si="647"/>
        <v>2531.092216053818</v>
      </c>
      <c r="DN153" s="190">
        <f t="shared" si="631"/>
        <v>67099.650771556859</v>
      </c>
      <c r="DO153" s="184" t="s">
        <v>579</v>
      </c>
      <c r="DP153" s="190">
        <f t="shared" si="648"/>
        <v>3950.9088527413546</v>
      </c>
      <c r="DQ153" s="190">
        <f t="shared" si="649"/>
        <v>2680.9907230530766</v>
      </c>
      <c r="DR153" s="190">
        <f t="shared" si="650"/>
        <v>2719.9275601096519</v>
      </c>
      <c r="DS153" s="190">
        <f t="shared" si="651"/>
        <v>1520.0146805278816</v>
      </c>
      <c r="DT153" s="190">
        <f t="shared" si="652"/>
        <v>4008.8165745821861</v>
      </c>
      <c r="DU153" s="190">
        <f t="shared" si="653"/>
        <v>2537.5770596621992</v>
      </c>
      <c r="DV153" s="190">
        <f t="shared" si="654"/>
        <v>3525.1766862598847</v>
      </c>
      <c r="DW153" s="190">
        <f t="shared" si="655"/>
        <v>3724.2543817746796</v>
      </c>
      <c r="DX153" s="190">
        <f t="shared" si="656"/>
        <v>3636.4920727706804</v>
      </c>
      <c r="DY153" s="190">
        <f t="shared" si="657"/>
        <v>3610.6619927698548</v>
      </c>
      <c r="DZ153" s="190">
        <f t="shared" si="658"/>
        <v>2944.051069232878</v>
      </c>
      <c r="EA153" s="190">
        <f t="shared" si="659"/>
        <v>1396.5665648006941</v>
      </c>
      <c r="EB153" s="190">
        <f t="shared" si="632"/>
        <v>36255.438218285024</v>
      </c>
      <c r="EC153" s="191">
        <f t="shared" si="633"/>
        <v>0.54032230870646336</v>
      </c>
    </row>
    <row r="154" spans="1:193" hidden="1">
      <c r="A154" s="331">
        <v>149</v>
      </c>
      <c r="B154" s="462" t="s">
        <v>332</v>
      </c>
      <c r="C154" s="455" t="str">
        <f t="shared" si="660"/>
        <v>8AJ725-00007-N</v>
      </c>
      <c r="D154" s="463" t="s">
        <v>378</v>
      </c>
      <c r="E154" s="456" t="s">
        <v>694</v>
      </c>
      <c r="F154" s="354" t="s">
        <v>374</v>
      </c>
      <c r="G154" s="354" t="s">
        <v>8</v>
      </c>
      <c r="H154" s="354" t="s">
        <v>227</v>
      </c>
      <c r="I154" s="467" t="s">
        <v>679</v>
      </c>
      <c r="J154" s="408">
        <v>292943</v>
      </c>
      <c r="K154" s="408">
        <v>198784</v>
      </c>
      <c r="L154" s="408">
        <v>201671</v>
      </c>
      <c r="M154" s="408">
        <v>113841</v>
      </c>
      <c r="N154" s="408">
        <v>300239</v>
      </c>
      <c r="O154" s="408">
        <v>190051</v>
      </c>
      <c r="P154" s="408">
        <v>266711</v>
      </c>
      <c r="Q154" s="408">
        <v>281773</v>
      </c>
      <c r="R154" s="408">
        <v>275133</v>
      </c>
      <c r="S154" s="438">
        <v>275995</v>
      </c>
      <c r="T154" s="438">
        <v>225040</v>
      </c>
      <c r="U154" s="438">
        <v>106752</v>
      </c>
      <c r="V154" s="357">
        <f t="shared" si="661"/>
        <v>2728933</v>
      </c>
      <c r="W154" s="397">
        <v>0.5</v>
      </c>
      <c r="X154" s="65"/>
      <c r="Y154" s="332" t="s">
        <v>437</v>
      </c>
      <c r="Z154" s="332"/>
      <c r="AA154" s="332">
        <v>0.34920500063063509</v>
      </c>
      <c r="AB154" s="412">
        <v>0.18988297495200002</v>
      </c>
      <c r="AC154" s="180">
        <f t="shared" si="634"/>
        <v>0.54375789180878631</v>
      </c>
      <c r="AD154" s="181">
        <f t="shared" si="677"/>
        <v>0.34396692562117553</v>
      </c>
      <c r="AE154" s="181">
        <f t="shared" si="677"/>
        <v>0.34396692562117553</v>
      </c>
      <c r="AF154" s="181">
        <f t="shared" si="677"/>
        <v>0.34396692562117553</v>
      </c>
      <c r="AG154" s="181">
        <f t="shared" si="678"/>
        <v>0.33872885061171604</v>
      </c>
      <c r="AH154" s="181">
        <f t="shared" si="678"/>
        <v>0.33872885061171604</v>
      </c>
      <c r="AI154" s="181">
        <f t="shared" si="678"/>
        <v>0.33872885061171604</v>
      </c>
      <c r="AJ154" s="181">
        <f t="shared" si="679"/>
        <v>0.33349077560225648</v>
      </c>
      <c r="AK154" s="181">
        <f t="shared" si="679"/>
        <v>0.33349077560225648</v>
      </c>
      <c r="AL154" s="181">
        <f t="shared" si="679"/>
        <v>0.33349077560225648</v>
      </c>
      <c r="AM154" s="181">
        <f t="shared" si="680"/>
        <v>0.32301462558333749</v>
      </c>
      <c r="AN154" s="181">
        <f t="shared" si="680"/>
        <v>0.32301462558333749</v>
      </c>
      <c r="AO154" s="181">
        <f t="shared" si="680"/>
        <v>0.32301462558333749</v>
      </c>
      <c r="AQ154" s="480">
        <v>0.98499999999999999</v>
      </c>
      <c r="AR154" s="480">
        <v>0.97</v>
      </c>
      <c r="AS154" s="480">
        <v>0.95499999999999996</v>
      </c>
      <c r="AT154" s="480">
        <v>0.92500000000000004</v>
      </c>
      <c r="AV154" s="181">
        <f t="shared" si="635"/>
        <v>0.18988297495200002</v>
      </c>
      <c r="AW154" s="181">
        <f t="shared" si="681"/>
        <v>0.18988297495200002</v>
      </c>
      <c r="AX154" s="181">
        <f t="shared" si="681"/>
        <v>0.18988297495200002</v>
      </c>
      <c r="AY154" s="181">
        <f t="shared" si="682"/>
        <v>0.18798414520248002</v>
      </c>
      <c r="AZ154" s="181">
        <f t="shared" si="682"/>
        <v>0.18798414520248002</v>
      </c>
      <c r="BA154" s="181">
        <f t="shared" si="682"/>
        <v>0.18798414520248002</v>
      </c>
      <c r="BB154" s="181">
        <f t="shared" si="683"/>
        <v>0.18608531545296</v>
      </c>
      <c r="BC154" s="181">
        <f t="shared" si="683"/>
        <v>0.18608531545296</v>
      </c>
      <c r="BD154" s="181">
        <f t="shared" si="683"/>
        <v>0.18608531545296</v>
      </c>
      <c r="BE154" s="181">
        <f t="shared" si="684"/>
        <v>0.18418648570344001</v>
      </c>
      <c r="BF154" s="181">
        <f t="shared" si="684"/>
        <v>0.18418648570344001</v>
      </c>
      <c r="BG154" s="181">
        <f t="shared" si="684"/>
        <v>0.18418648570344001</v>
      </c>
      <c r="BI154" s="400">
        <v>1</v>
      </c>
      <c r="BJ154" s="400">
        <v>0.99</v>
      </c>
      <c r="BK154" s="400">
        <v>0.98</v>
      </c>
      <c r="BL154" s="400">
        <v>0.97</v>
      </c>
      <c r="BO154" s="189">
        <f t="shared" si="674"/>
        <v>0.5</v>
      </c>
      <c r="BP154" s="189">
        <f t="shared" si="676"/>
        <v>0.5</v>
      </c>
      <c r="BQ154" s="189">
        <f t="shared" si="676"/>
        <v>0.5</v>
      </c>
      <c r="BR154" s="189">
        <f t="shared" si="676"/>
        <v>0.5</v>
      </c>
      <c r="BS154" s="189">
        <f t="shared" si="676"/>
        <v>0.5</v>
      </c>
      <c r="BT154" s="189">
        <f t="shared" si="676"/>
        <v>0.5</v>
      </c>
      <c r="BU154" s="189">
        <f t="shared" si="676"/>
        <v>0.5</v>
      </c>
      <c r="BV154" s="189">
        <f t="shared" si="676"/>
        <v>0.5</v>
      </c>
      <c r="BW154" s="189">
        <f t="shared" si="676"/>
        <v>0.5</v>
      </c>
      <c r="BX154" s="189">
        <f t="shared" si="676"/>
        <v>0.5</v>
      </c>
      <c r="BY154" s="189">
        <f t="shared" si="676"/>
        <v>0.5</v>
      </c>
      <c r="BZ154" s="189">
        <f t="shared" si="676"/>
        <v>0.5</v>
      </c>
      <c r="CA154" s="184"/>
      <c r="CB154" s="189">
        <f t="shared" si="662"/>
        <v>0</v>
      </c>
      <c r="CC154" s="189">
        <f t="shared" si="663"/>
        <v>0</v>
      </c>
      <c r="CD154" s="189">
        <f t="shared" si="664"/>
        <v>0</v>
      </c>
      <c r="CE154" s="189">
        <f t="shared" si="665"/>
        <v>0</v>
      </c>
      <c r="CF154" s="189">
        <f t="shared" si="666"/>
        <v>0</v>
      </c>
      <c r="CG154" s="189">
        <f t="shared" si="667"/>
        <v>0</v>
      </c>
      <c r="CH154" s="189">
        <f t="shared" si="668"/>
        <v>0</v>
      </c>
      <c r="CI154" s="189">
        <f t="shared" si="669"/>
        <v>0</v>
      </c>
      <c r="CJ154" s="189">
        <f t="shared" si="670"/>
        <v>0</v>
      </c>
      <c r="CK154" s="189">
        <f t="shared" si="671"/>
        <v>0</v>
      </c>
      <c r="CL154" s="189">
        <f t="shared" si="672"/>
        <v>0</v>
      </c>
      <c r="CM154" s="189">
        <f t="shared" si="673"/>
        <v>0</v>
      </c>
      <c r="DB154" s="190">
        <f t="shared" si="636"/>
        <v>7175.8085096313935</v>
      </c>
      <c r="DC154" s="190">
        <f t="shared" si="637"/>
        <v>4869.3292510098108</v>
      </c>
      <c r="DD154" s="190">
        <f t="shared" si="638"/>
        <v>4940.04798867313</v>
      </c>
      <c r="DE154" s="190">
        <f t="shared" si="639"/>
        <v>2746.1352430201086</v>
      </c>
      <c r="DF154" s="190">
        <f t="shared" si="640"/>
        <v>7242.5303645357508</v>
      </c>
      <c r="DG154" s="190">
        <f t="shared" si="641"/>
        <v>4584.5147975792088</v>
      </c>
      <c r="DH154" s="190">
        <f t="shared" si="642"/>
        <v>6334.2585281052152</v>
      </c>
      <c r="DI154" s="190">
        <f t="shared" si="643"/>
        <v>6691.9738152524296</v>
      </c>
      <c r="DJ154" s="190">
        <f t="shared" si="644"/>
        <v>6534.276994998977</v>
      </c>
      <c r="DK154" s="190">
        <f t="shared" si="645"/>
        <v>6348.8407340744361</v>
      </c>
      <c r="DL154" s="190">
        <f t="shared" si="646"/>
        <v>5176.699283668584</v>
      </c>
      <c r="DM154" s="190">
        <f t="shared" si="647"/>
        <v>2455.6656680154142</v>
      </c>
      <c r="DN154" s="190">
        <f t="shared" si="631"/>
        <v>65100.081178564447</v>
      </c>
      <c r="DO154" s="184" t="s">
        <v>579</v>
      </c>
      <c r="DP154" s="190">
        <f t="shared" si="648"/>
        <v>3961.3223423560562</v>
      </c>
      <c r="DQ154" s="190">
        <f t="shared" si="649"/>
        <v>2688.0570640121332</v>
      </c>
      <c r="DR154" s="190">
        <f t="shared" si="650"/>
        <v>2727.0965276701891</v>
      </c>
      <c r="DS154" s="190">
        <f t="shared" si="651"/>
        <v>1524.0210136729474</v>
      </c>
      <c r="DT154" s="190">
        <f t="shared" si="652"/>
        <v>4019.382692739453</v>
      </c>
      <c r="DU154" s="190">
        <f t="shared" si="653"/>
        <v>2544.2654023555428</v>
      </c>
      <c r="DV154" s="190">
        <f t="shared" si="654"/>
        <v>3534.468065074378</v>
      </c>
      <c r="DW154" s="190">
        <f t="shared" si="655"/>
        <v>3734.0704736595144</v>
      </c>
      <c r="DX154" s="190">
        <f t="shared" si="656"/>
        <v>3646.076847779465</v>
      </c>
      <c r="DY154" s="190">
        <f t="shared" si="657"/>
        <v>3620.1786869193083</v>
      </c>
      <c r="DZ154" s="190">
        <f t="shared" si="658"/>
        <v>2951.8107636164464</v>
      </c>
      <c r="EA154" s="190">
        <f t="shared" si="659"/>
        <v>1400.2475232740087</v>
      </c>
      <c r="EB154" s="190">
        <f t="shared" si="632"/>
        <v>36350.997403129448</v>
      </c>
      <c r="EC154" s="191">
        <f t="shared" si="633"/>
        <v>0.55838636058565727</v>
      </c>
    </row>
    <row r="155" spans="1:193" hidden="1">
      <c r="A155" s="331">
        <v>150</v>
      </c>
      <c r="B155" s="462" t="s">
        <v>333</v>
      </c>
      <c r="C155" s="455" t="str">
        <f t="shared" si="660"/>
        <v>8AJ875-03566-N</v>
      </c>
      <c r="D155" s="463" t="s">
        <v>379</v>
      </c>
      <c r="E155" s="456" t="s">
        <v>694</v>
      </c>
      <c r="F155" s="354" t="s">
        <v>374</v>
      </c>
      <c r="G155" s="354" t="s">
        <v>8</v>
      </c>
      <c r="H155" s="354" t="s">
        <v>227</v>
      </c>
      <c r="I155" s="467" t="s">
        <v>679</v>
      </c>
      <c r="J155" s="408">
        <v>585886</v>
      </c>
      <c r="K155" s="408">
        <v>397568</v>
      </c>
      <c r="L155" s="408">
        <v>403342</v>
      </c>
      <c r="M155" s="408">
        <v>227682</v>
      </c>
      <c r="N155" s="408">
        <v>600478</v>
      </c>
      <c r="O155" s="408">
        <v>380102</v>
      </c>
      <c r="P155" s="408">
        <v>533422</v>
      </c>
      <c r="Q155" s="408">
        <v>563546</v>
      </c>
      <c r="R155" s="408">
        <v>550266</v>
      </c>
      <c r="S155" s="438">
        <v>551990</v>
      </c>
      <c r="T155" s="438">
        <v>450080</v>
      </c>
      <c r="U155" s="438">
        <v>213504</v>
      </c>
      <c r="V155" s="357">
        <f t="shared" si="661"/>
        <v>5457866</v>
      </c>
      <c r="W155" s="397">
        <v>0.55000000000000004</v>
      </c>
      <c r="X155" s="65"/>
      <c r="Y155" s="332" t="s">
        <v>437</v>
      </c>
      <c r="Z155" s="332"/>
      <c r="AA155" s="332">
        <v>0.22456128895200003</v>
      </c>
      <c r="AB155" s="412">
        <v>0.12458989079999999</v>
      </c>
      <c r="AC155" s="180">
        <f t="shared" si="634"/>
        <v>0.55481464049946327</v>
      </c>
      <c r="AD155" s="181">
        <f t="shared" si="677"/>
        <v>0.22119286961772003</v>
      </c>
      <c r="AE155" s="181">
        <f t="shared" si="677"/>
        <v>0.22119286961772003</v>
      </c>
      <c r="AF155" s="181">
        <f t="shared" si="677"/>
        <v>0.22119286961772003</v>
      </c>
      <c r="AG155" s="181">
        <f t="shared" si="678"/>
        <v>0.21782445028344002</v>
      </c>
      <c r="AH155" s="181">
        <f t="shared" si="678"/>
        <v>0.21782445028344002</v>
      </c>
      <c r="AI155" s="181">
        <f t="shared" si="678"/>
        <v>0.21782445028344002</v>
      </c>
      <c r="AJ155" s="181">
        <f t="shared" si="679"/>
        <v>0.21445603094916002</v>
      </c>
      <c r="AK155" s="181">
        <f t="shared" si="679"/>
        <v>0.21445603094916002</v>
      </c>
      <c r="AL155" s="181">
        <f t="shared" si="679"/>
        <v>0.21445603094916002</v>
      </c>
      <c r="AM155" s="181">
        <f t="shared" si="680"/>
        <v>0.20771919228060004</v>
      </c>
      <c r="AN155" s="181">
        <f t="shared" si="680"/>
        <v>0.20771919228060004</v>
      </c>
      <c r="AO155" s="181">
        <f t="shared" si="680"/>
        <v>0.20771919228060004</v>
      </c>
      <c r="AQ155" s="480">
        <v>0.98499999999999999</v>
      </c>
      <c r="AR155" s="480">
        <v>0.97</v>
      </c>
      <c r="AS155" s="480">
        <v>0.95499999999999996</v>
      </c>
      <c r="AT155" s="480">
        <v>0.92500000000000004</v>
      </c>
      <c r="AV155" s="181">
        <f t="shared" si="635"/>
        <v>0.12458989079999999</v>
      </c>
      <c r="AW155" s="181">
        <f t="shared" si="681"/>
        <v>0.12458989079999999</v>
      </c>
      <c r="AX155" s="181">
        <f t="shared" si="681"/>
        <v>0.12458989079999999</v>
      </c>
      <c r="AY155" s="181">
        <f t="shared" si="682"/>
        <v>0.12334399189199999</v>
      </c>
      <c r="AZ155" s="181">
        <f t="shared" si="682"/>
        <v>0.12334399189199999</v>
      </c>
      <c r="BA155" s="181">
        <f t="shared" si="682"/>
        <v>0.12334399189199999</v>
      </c>
      <c r="BB155" s="181">
        <f t="shared" si="683"/>
        <v>0.12209809298399998</v>
      </c>
      <c r="BC155" s="181">
        <f t="shared" si="683"/>
        <v>0.12209809298399998</v>
      </c>
      <c r="BD155" s="181">
        <f t="shared" si="683"/>
        <v>0.12209809298399998</v>
      </c>
      <c r="BE155" s="181">
        <f t="shared" si="684"/>
        <v>0.12085219407599999</v>
      </c>
      <c r="BF155" s="181">
        <f t="shared" si="684"/>
        <v>0.12085219407599999</v>
      </c>
      <c r="BG155" s="181">
        <f t="shared" si="684"/>
        <v>0.12085219407599999</v>
      </c>
      <c r="BI155" s="400">
        <v>1</v>
      </c>
      <c r="BJ155" s="400">
        <v>0.99</v>
      </c>
      <c r="BK155" s="400">
        <v>0.98</v>
      </c>
      <c r="BL155" s="400">
        <v>0.97</v>
      </c>
      <c r="BO155" s="189">
        <f t="shared" si="674"/>
        <v>0.55000000000000004</v>
      </c>
      <c r="BP155" s="189">
        <f t="shared" si="676"/>
        <v>0.55000000000000004</v>
      </c>
      <c r="BQ155" s="189">
        <f t="shared" si="676"/>
        <v>0.55000000000000004</v>
      </c>
      <c r="BR155" s="189">
        <f t="shared" si="676"/>
        <v>0.55000000000000004</v>
      </c>
      <c r="BS155" s="189">
        <f t="shared" si="676"/>
        <v>0.55000000000000004</v>
      </c>
      <c r="BT155" s="189">
        <f t="shared" si="676"/>
        <v>0.55000000000000004</v>
      </c>
      <c r="BU155" s="189">
        <f t="shared" si="676"/>
        <v>0.55000000000000004</v>
      </c>
      <c r="BV155" s="189">
        <f t="shared" si="676"/>
        <v>0.55000000000000004</v>
      </c>
      <c r="BW155" s="189">
        <f t="shared" si="676"/>
        <v>0.55000000000000004</v>
      </c>
      <c r="BX155" s="189">
        <f t="shared" si="676"/>
        <v>0.55000000000000004</v>
      </c>
      <c r="BY155" s="189">
        <f t="shared" si="676"/>
        <v>0.55000000000000004</v>
      </c>
      <c r="BZ155" s="189">
        <f t="shared" si="676"/>
        <v>0.55000000000000004</v>
      </c>
      <c r="CA155" s="184"/>
      <c r="CB155" s="189">
        <f t="shared" si="662"/>
        <v>0</v>
      </c>
      <c r="CC155" s="189">
        <f t="shared" si="663"/>
        <v>0</v>
      </c>
      <c r="CD155" s="189">
        <f t="shared" si="664"/>
        <v>0</v>
      </c>
      <c r="CE155" s="189">
        <f t="shared" si="665"/>
        <v>0</v>
      </c>
      <c r="CF155" s="189">
        <f t="shared" si="666"/>
        <v>0</v>
      </c>
      <c r="CG155" s="189">
        <f t="shared" si="667"/>
        <v>0</v>
      </c>
      <c r="CH155" s="189">
        <f t="shared" si="668"/>
        <v>0</v>
      </c>
      <c r="CI155" s="189">
        <f t="shared" si="669"/>
        <v>0</v>
      </c>
      <c r="CJ155" s="189">
        <f t="shared" si="670"/>
        <v>0</v>
      </c>
      <c r="CK155" s="189">
        <f t="shared" si="671"/>
        <v>0</v>
      </c>
      <c r="CL155" s="189">
        <f t="shared" si="672"/>
        <v>0</v>
      </c>
      <c r="CM155" s="189">
        <f t="shared" si="673"/>
        <v>0</v>
      </c>
      <c r="DB155" s="190">
        <f t="shared" si="636"/>
        <v>10151.914696605347</v>
      </c>
      <c r="DC155" s="190">
        <f t="shared" si="637"/>
        <v>6888.8425770542308</v>
      </c>
      <c r="DD155" s="190">
        <f t="shared" si="638"/>
        <v>6988.891315986717</v>
      </c>
      <c r="DE155" s="190">
        <f t="shared" si="639"/>
        <v>3885.0717232856869</v>
      </c>
      <c r="DF155" s="190">
        <f t="shared" si="640"/>
        <v>10246.308879292797</v>
      </c>
      <c r="DG155" s="190">
        <f t="shared" si="641"/>
        <v>6485.90372609313</v>
      </c>
      <c r="DH155" s="190">
        <f t="shared" si="642"/>
        <v>8961.3389428186256</v>
      </c>
      <c r="DI155" s="190">
        <f t="shared" si="643"/>
        <v>9467.4136347388448</v>
      </c>
      <c r="DJ155" s="190">
        <f t="shared" si="644"/>
        <v>9244.3133854791013</v>
      </c>
      <c r="DK155" s="190">
        <f t="shared" si="645"/>
        <v>8981.9689959881271</v>
      </c>
      <c r="DL155" s="190">
        <f t="shared" si="646"/>
        <v>7323.6917438981427</v>
      </c>
      <c r="DM155" s="190">
        <f t="shared" si="647"/>
        <v>3474.1323366717675</v>
      </c>
      <c r="DN155" s="190">
        <f t="shared" si="631"/>
        <v>92099.79195791253</v>
      </c>
      <c r="DO155" s="184" t="s">
        <v>579</v>
      </c>
      <c r="DP155" s="190">
        <f t="shared" si="648"/>
        <v>5718.2039622114853</v>
      </c>
      <c r="DQ155" s="190">
        <f t="shared" si="649"/>
        <v>3880.2342313154709</v>
      </c>
      <c r="DR155" s="190">
        <f t="shared" si="650"/>
        <v>3936.5880436233415</v>
      </c>
      <c r="DS155" s="190">
        <f t="shared" si="651"/>
        <v>2199.9378605718398</v>
      </c>
      <c r="DT155" s="190">
        <f t="shared" si="652"/>
        <v>5802.0145933383292</v>
      </c>
      <c r="DU155" s="190">
        <f t="shared" si="653"/>
        <v>3672.6696914076547</v>
      </c>
      <c r="DV155" s="190">
        <f t="shared" si="654"/>
        <v>5102.0360241619692</v>
      </c>
      <c r="DW155" s="190">
        <f t="shared" si="655"/>
        <v>5390.1638726418887</v>
      </c>
      <c r="DX155" s="190">
        <f t="shared" si="656"/>
        <v>5263.1442926454292</v>
      </c>
      <c r="DY155" s="190">
        <f t="shared" si="657"/>
        <v>5225.7600675696031</v>
      </c>
      <c r="DZ155" s="190">
        <f t="shared" si="658"/>
        <v>4260.9650377936687</v>
      </c>
      <c r="EA155" s="190">
        <f t="shared" si="659"/>
        <v>2021.2697285573663</v>
      </c>
      <c r="EB155" s="190">
        <f t="shared" si="632"/>
        <v>52472.987405838045</v>
      </c>
      <c r="EC155" s="191">
        <f t="shared" si="633"/>
        <v>0.5697405639072125</v>
      </c>
    </row>
    <row r="156" spans="1:193" hidden="1">
      <c r="A156" s="331">
        <v>151</v>
      </c>
      <c r="B156" s="462" t="s">
        <v>334</v>
      </c>
      <c r="C156" s="455" t="str">
        <f t="shared" si="660"/>
        <v>8AJ875-03564-N</v>
      </c>
      <c r="D156" s="463" t="s">
        <v>380</v>
      </c>
      <c r="E156" s="456" t="s">
        <v>694</v>
      </c>
      <c r="F156" s="354" t="s">
        <v>374</v>
      </c>
      <c r="G156" s="354" t="s">
        <v>8</v>
      </c>
      <c r="H156" s="354" t="s">
        <v>227</v>
      </c>
      <c r="I156" s="467" t="s">
        <v>679</v>
      </c>
      <c r="J156" s="408">
        <v>585886</v>
      </c>
      <c r="K156" s="408">
        <v>397568</v>
      </c>
      <c r="L156" s="408">
        <v>403342</v>
      </c>
      <c r="M156" s="408">
        <v>227682</v>
      </c>
      <c r="N156" s="408">
        <v>600478</v>
      </c>
      <c r="O156" s="408">
        <v>380102</v>
      </c>
      <c r="P156" s="408">
        <v>533422</v>
      </c>
      <c r="Q156" s="408">
        <v>563546</v>
      </c>
      <c r="R156" s="408">
        <v>550266</v>
      </c>
      <c r="S156" s="438">
        <v>551990</v>
      </c>
      <c r="T156" s="438">
        <v>450080</v>
      </c>
      <c r="U156" s="438">
        <v>213504</v>
      </c>
      <c r="V156" s="357">
        <f t="shared" si="661"/>
        <v>5457866</v>
      </c>
      <c r="W156" s="397">
        <v>0.55000000000000004</v>
      </c>
      <c r="X156" s="65"/>
      <c r="Y156" s="332" t="s">
        <v>437</v>
      </c>
      <c r="Z156" s="332"/>
      <c r="AA156" s="332">
        <v>0.22456128895200003</v>
      </c>
      <c r="AB156" s="412">
        <v>0.12458989079999999</v>
      </c>
      <c r="AC156" s="180">
        <f t="shared" si="634"/>
        <v>0.55481464049946327</v>
      </c>
      <c r="AD156" s="181">
        <f t="shared" si="677"/>
        <v>0.22119286961772003</v>
      </c>
      <c r="AE156" s="181">
        <f t="shared" si="677"/>
        <v>0.22119286961772003</v>
      </c>
      <c r="AF156" s="181">
        <f t="shared" si="677"/>
        <v>0.22119286961772003</v>
      </c>
      <c r="AG156" s="181">
        <f t="shared" si="678"/>
        <v>0.21782445028344002</v>
      </c>
      <c r="AH156" s="181">
        <f t="shared" si="678"/>
        <v>0.21782445028344002</v>
      </c>
      <c r="AI156" s="181">
        <f t="shared" si="678"/>
        <v>0.21782445028344002</v>
      </c>
      <c r="AJ156" s="181">
        <f t="shared" si="679"/>
        <v>0.21445603094916002</v>
      </c>
      <c r="AK156" s="181">
        <f t="shared" si="679"/>
        <v>0.21445603094916002</v>
      </c>
      <c r="AL156" s="181">
        <f t="shared" si="679"/>
        <v>0.21445603094916002</v>
      </c>
      <c r="AM156" s="181">
        <f t="shared" si="680"/>
        <v>0.20771919228060004</v>
      </c>
      <c r="AN156" s="181">
        <f t="shared" si="680"/>
        <v>0.20771919228060004</v>
      </c>
      <c r="AO156" s="181">
        <f t="shared" si="680"/>
        <v>0.20771919228060004</v>
      </c>
      <c r="AQ156" s="480">
        <v>0.98499999999999999</v>
      </c>
      <c r="AR156" s="480">
        <v>0.97</v>
      </c>
      <c r="AS156" s="480">
        <v>0.95499999999999996</v>
      </c>
      <c r="AT156" s="480">
        <v>0.92500000000000004</v>
      </c>
      <c r="AV156" s="181">
        <f t="shared" si="635"/>
        <v>0.12458989079999999</v>
      </c>
      <c r="AW156" s="181">
        <f t="shared" si="681"/>
        <v>0.12458989079999999</v>
      </c>
      <c r="AX156" s="181">
        <f t="shared" si="681"/>
        <v>0.12458989079999999</v>
      </c>
      <c r="AY156" s="181">
        <f t="shared" si="682"/>
        <v>0.12334399189199999</v>
      </c>
      <c r="AZ156" s="181">
        <f t="shared" si="682"/>
        <v>0.12334399189199999</v>
      </c>
      <c r="BA156" s="181">
        <f t="shared" si="682"/>
        <v>0.12334399189199999</v>
      </c>
      <c r="BB156" s="181">
        <f t="shared" si="683"/>
        <v>0.12209809298399998</v>
      </c>
      <c r="BC156" s="181">
        <f t="shared" si="683"/>
        <v>0.12209809298399998</v>
      </c>
      <c r="BD156" s="181">
        <f t="shared" si="683"/>
        <v>0.12209809298399998</v>
      </c>
      <c r="BE156" s="181">
        <f t="shared" si="684"/>
        <v>0.12085219407599999</v>
      </c>
      <c r="BF156" s="181">
        <f t="shared" si="684"/>
        <v>0.12085219407599999</v>
      </c>
      <c r="BG156" s="181">
        <f t="shared" si="684"/>
        <v>0.12085219407599999</v>
      </c>
      <c r="BI156" s="400">
        <v>1</v>
      </c>
      <c r="BJ156" s="400">
        <v>0.99</v>
      </c>
      <c r="BK156" s="400">
        <v>0.98</v>
      </c>
      <c r="BL156" s="400">
        <v>0.97</v>
      </c>
      <c r="BO156" s="189">
        <f t="shared" si="674"/>
        <v>0.55000000000000004</v>
      </c>
      <c r="BP156" s="189">
        <f t="shared" si="676"/>
        <v>0.55000000000000004</v>
      </c>
      <c r="BQ156" s="189">
        <f t="shared" si="676"/>
        <v>0.55000000000000004</v>
      </c>
      <c r="BR156" s="189">
        <f t="shared" si="676"/>
        <v>0.55000000000000004</v>
      </c>
      <c r="BS156" s="189">
        <f t="shared" si="676"/>
        <v>0.55000000000000004</v>
      </c>
      <c r="BT156" s="189">
        <f t="shared" si="676"/>
        <v>0.55000000000000004</v>
      </c>
      <c r="BU156" s="189">
        <f t="shared" si="676"/>
        <v>0.55000000000000004</v>
      </c>
      <c r="BV156" s="189">
        <f t="shared" si="676"/>
        <v>0.55000000000000004</v>
      </c>
      <c r="BW156" s="189">
        <f t="shared" si="676"/>
        <v>0.55000000000000004</v>
      </c>
      <c r="BX156" s="189">
        <f t="shared" si="676"/>
        <v>0.55000000000000004</v>
      </c>
      <c r="BY156" s="189">
        <f t="shared" si="676"/>
        <v>0.55000000000000004</v>
      </c>
      <c r="BZ156" s="189">
        <f t="shared" si="676"/>
        <v>0.55000000000000004</v>
      </c>
      <c r="CA156" s="184"/>
      <c r="CB156" s="189">
        <f t="shared" si="662"/>
        <v>0</v>
      </c>
      <c r="CC156" s="189">
        <f t="shared" si="663"/>
        <v>0</v>
      </c>
      <c r="CD156" s="189">
        <f t="shared" si="664"/>
        <v>0</v>
      </c>
      <c r="CE156" s="189">
        <f t="shared" si="665"/>
        <v>0</v>
      </c>
      <c r="CF156" s="189">
        <f t="shared" si="666"/>
        <v>0</v>
      </c>
      <c r="CG156" s="189">
        <f t="shared" si="667"/>
        <v>0</v>
      </c>
      <c r="CH156" s="189">
        <f t="shared" si="668"/>
        <v>0</v>
      </c>
      <c r="CI156" s="189">
        <f t="shared" si="669"/>
        <v>0</v>
      </c>
      <c r="CJ156" s="189">
        <f t="shared" si="670"/>
        <v>0</v>
      </c>
      <c r="CK156" s="189">
        <f t="shared" si="671"/>
        <v>0</v>
      </c>
      <c r="CL156" s="189">
        <f t="shared" si="672"/>
        <v>0</v>
      </c>
      <c r="CM156" s="189">
        <f t="shared" si="673"/>
        <v>0</v>
      </c>
      <c r="DB156" s="190">
        <f t="shared" si="636"/>
        <v>10151.914696605347</v>
      </c>
      <c r="DC156" s="190">
        <f t="shared" si="637"/>
        <v>6888.8425770542308</v>
      </c>
      <c r="DD156" s="190">
        <f t="shared" si="638"/>
        <v>6988.891315986717</v>
      </c>
      <c r="DE156" s="190">
        <f t="shared" si="639"/>
        <v>3885.0717232856869</v>
      </c>
      <c r="DF156" s="190">
        <f t="shared" si="640"/>
        <v>10246.308879292797</v>
      </c>
      <c r="DG156" s="190">
        <f t="shared" si="641"/>
        <v>6485.90372609313</v>
      </c>
      <c r="DH156" s="190">
        <f t="shared" si="642"/>
        <v>8961.3389428186256</v>
      </c>
      <c r="DI156" s="190">
        <f t="shared" si="643"/>
        <v>9467.4136347388448</v>
      </c>
      <c r="DJ156" s="190">
        <f t="shared" si="644"/>
        <v>9244.3133854791013</v>
      </c>
      <c r="DK156" s="190">
        <f t="shared" si="645"/>
        <v>8981.9689959881271</v>
      </c>
      <c r="DL156" s="190">
        <f t="shared" si="646"/>
        <v>7323.6917438981427</v>
      </c>
      <c r="DM156" s="190">
        <f t="shared" si="647"/>
        <v>3474.1323366717675</v>
      </c>
      <c r="DN156" s="190">
        <f t="shared" si="631"/>
        <v>92099.79195791253</v>
      </c>
      <c r="DO156" s="184" t="s">
        <v>579</v>
      </c>
      <c r="DP156" s="190">
        <f t="shared" si="648"/>
        <v>5718.2039622114853</v>
      </c>
      <c r="DQ156" s="190">
        <f t="shared" si="649"/>
        <v>3880.2342313154709</v>
      </c>
      <c r="DR156" s="190">
        <f t="shared" si="650"/>
        <v>3936.5880436233415</v>
      </c>
      <c r="DS156" s="190">
        <f t="shared" si="651"/>
        <v>2199.9378605718398</v>
      </c>
      <c r="DT156" s="190">
        <f t="shared" si="652"/>
        <v>5802.0145933383292</v>
      </c>
      <c r="DU156" s="190">
        <f t="shared" si="653"/>
        <v>3672.6696914076547</v>
      </c>
      <c r="DV156" s="190">
        <f t="shared" si="654"/>
        <v>5102.0360241619692</v>
      </c>
      <c r="DW156" s="190">
        <f t="shared" si="655"/>
        <v>5390.1638726418887</v>
      </c>
      <c r="DX156" s="190">
        <f t="shared" si="656"/>
        <v>5263.1442926454292</v>
      </c>
      <c r="DY156" s="190">
        <f t="shared" si="657"/>
        <v>5225.7600675696031</v>
      </c>
      <c r="DZ156" s="190">
        <f t="shared" si="658"/>
        <v>4260.9650377936687</v>
      </c>
      <c r="EA156" s="190">
        <f t="shared" si="659"/>
        <v>2021.2697285573663</v>
      </c>
      <c r="EB156" s="190">
        <f t="shared" si="632"/>
        <v>52472.987405838045</v>
      </c>
      <c r="EC156" s="191">
        <f t="shared" si="633"/>
        <v>0.5697405639072125</v>
      </c>
    </row>
    <row r="157" spans="1:193" s="395" customFormat="1" hidden="1">
      <c r="A157" s="331">
        <v>152</v>
      </c>
      <c r="B157" s="462" t="s">
        <v>434</v>
      </c>
      <c r="C157" s="455" t="str">
        <f t="shared" si="660"/>
        <v>8ACUP27274-AP</v>
      </c>
      <c r="D157" s="463" t="s">
        <v>435</v>
      </c>
      <c r="E157" s="456" t="s">
        <v>696</v>
      </c>
      <c r="F157" s="354" t="s">
        <v>467</v>
      </c>
      <c r="G157" s="354" t="s">
        <v>8</v>
      </c>
      <c r="H157" s="354" t="s">
        <v>138</v>
      </c>
      <c r="I157" s="468" t="s">
        <v>122</v>
      </c>
      <c r="J157" s="408">
        <v>2221275</v>
      </c>
      <c r="K157" s="408">
        <v>1709400</v>
      </c>
      <c r="L157" s="408">
        <v>1879499.9999999998</v>
      </c>
      <c r="M157" s="408">
        <v>1500000</v>
      </c>
      <c r="N157" s="408">
        <v>2000000</v>
      </c>
      <c r="O157" s="408">
        <v>2000000</v>
      </c>
      <c r="P157" s="408">
        <v>2000000</v>
      </c>
      <c r="Q157" s="408">
        <v>2000000</v>
      </c>
      <c r="R157" s="408">
        <v>2000000</v>
      </c>
      <c r="S157" s="438">
        <v>2000000</v>
      </c>
      <c r="T157" s="438">
        <v>2000000</v>
      </c>
      <c r="U157" s="438">
        <v>2000000</v>
      </c>
      <c r="V157" s="357">
        <f t="shared" si="661"/>
        <v>23310175</v>
      </c>
      <c r="W157" s="397">
        <v>1</v>
      </c>
      <c r="X157" s="65"/>
      <c r="Y157" s="332" t="s">
        <v>437</v>
      </c>
      <c r="Z157" s="332"/>
      <c r="AA157" s="398">
        <v>4.2999999999999997E-2</v>
      </c>
      <c r="AB157" s="412">
        <f>AA157*0.6</f>
        <v>2.5799999999999997E-2</v>
      </c>
      <c r="AC157" s="180">
        <f t="shared" si="634"/>
        <v>0.6</v>
      </c>
      <c r="AD157" s="181">
        <f t="shared" si="677"/>
        <v>4.2354999999999997E-2</v>
      </c>
      <c r="AE157" s="181">
        <f t="shared" si="677"/>
        <v>4.2354999999999997E-2</v>
      </c>
      <c r="AF157" s="181">
        <f t="shared" si="677"/>
        <v>4.2354999999999997E-2</v>
      </c>
      <c r="AG157" s="181">
        <f t="shared" si="678"/>
        <v>4.1709999999999997E-2</v>
      </c>
      <c r="AH157" s="181">
        <f t="shared" si="678"/>
        <v>4.1709999999999997E-2</v>
      </c>
      <c r="AI157" s="181">
        <f t="shared" si="678"/>
        <v>4.1709999999999997E-2</v>
      </c>
      <c r="AJ157" s="181">
        <f t="shared" si="679"/>
        <v>4.1064999999999997E-2</v>
      </c>
      <c r="AK157" s="181">
        <f t="shared" si="679"/>
        <v>4.1064999999999997E-2</v>
      </c>
      <c r="AL157" s="181">
        <f t="shared" si="679"/>
        <v>4.1064999999999997E-2</v>
      </c>
      <c r="AM157" s="181">
        <f t="shared" si="680"/>
        <v>3.9774999999999998E-2</v>
      </c>
      <c r="AN157" s="181">
        <f t="shared" si="680"/>
        <v>3.9774999999999998E-2</v>
      </c>
      <c r="AO157" s="181">
        <f t="shared" si="680"/>
        <v>3.9774999999999998E-2</v>
      </c>
      <c r="AP157" s="399"/>
      <c r="AQ157" s="480">
        <v>0.98499999999999999</v>
      </c>
      <c r="AR157" s="480">
        <v>0.97</v>
      </c>
      <c r="AS157" s="480">
        <v>0.95499999999999996</v>
      </c>
      <c r="AT157" s="480">
        <v>0.92500000000000004</v>
      </c>
      <c r="AU157" s="409"/>
      <c r="AV157" s="181">
        <f t="shared" si="635"/>
        <v>2.5799999999999997E-2</v>
      </c>
      <c r="AW157" s="181">
        <f t="shared" si="681"/>
        <v>2.5799999999999997E-2</v>
      </c>
      <c r="AX157" s="181">
        <f t="shared" si="681"/>
        <v>2.5799999999999997E-2</v>
      </c>
      <c r="AY157" s="181">
        <f t="shared" si="682"/>
        <v>2.5541999999999995E-2</v>
      </c>
      <c r="AZ157" s="181">
        <f t="shared" si="682"/>
        <v>2.5541999999999995E-2</v>
      </c>
      <c r="BA157" s="181">
        <f t="shared" si="682"/>
        <v>2.5541999999999995E-2</v>
      </c>
      <c r="BB157" s="181">
        <f t="shared" si="683"/>
        <v>2.5283999999999997E-2</v>
      </c>
      <c r="BC157" s="181">
        <f t="shared" si="683"/>
        <v>2.5283999999999997E-2</v>
      </c>
      <c r="BD157" s="181">
        <f t="shared" si="683"/>
        <v>2.5283999999999997E-2</v>
      </c>
      <c r="BE157" s="181">
        <f t="shared" si="684"/>
        <v>2.5025999999999996E-2</v>
      </c>
      <c r="BF157" s="181">
        <f t="shared" si="684"/>
        <v>2.5025999999999996E-2</v>
      </c>
      <c r="BG157" s="181">
        <f t="shared" si="684"/>
        <v>2.5025999999999996E-2</v>
      </c>
      <c r="BH157" s="65"/>
      <c r="BI157" s="400">
        <v>1</v>
      </c>
      <c r="BJ157" s="400">
        <v>0.99</v>
      </c>
      <c r="BK157" s="400">
        <v>0.98</v>
      </c>
      <c r="BL157" s="400">
        <v>0.97</v>
      </c>
      <c r="BM157" s="399"/>
      <c r="BN157" s="409"/>
      <c r="BO157" s="187"/>
      <c r="BP157" s="187"/>
      <c r="BQ157" s="187"/>
      <c r="BR157" s="187"/>
      <c r="BS157" s="187"/>
      <c r="BT157" s="187"/>
      <c r="BU157" s="187"/>
      <c r="BV157" s="187"/>
      <c r="BW157" s="187"/>
      <c r="BX157" s="187"/>
      <c r="BY157" s="187"/>
      <c r="BZ157" s="187"/>
      <c r="CA157" s="184"/>
      <c r="CB157" s="189">
        <f t="shared" si="662"/>
        <v>1</v>
      </c>
      <c r="CC157" s="189">
        <f t="shared" si="663"/>
        <v>1</v>
      </c>
      <c r="CD157" s="189">
        <f t="shared" si="664"/>
        <v>1</v>
      </c>
      <c r="CE157" s="189">
        <f t="shared" si="665"/>
        <v>1</v>
      </c>
      <c r="CF157" s="189">
        <f t="shared" si="666"/>
        <v>1</v>
      </c>
      <c r="CG157" s="189">
        <f t="shared" si="667"/>
        <v>1</v>
      </c>
      <c r="CH157" s="189">
        <f t="shared" si="668"/>
        <v>1</v>
      </c>
      <c r="CI157" s="189">
        <f t="shared" si="669"/>
        <v>1</v>
      </c>
      <c r="CJ157" s="189">
        <f t="shared" si="670"/>
        <v>1</v>
      </c>
      <c r="CK157" s="189">
        <f t="shared" si="671"/>
        <v>1</v>
      </c>
      <c r="CL157" s="189">
        <f t="shared" si="672"/>
        <v>1</v>
      </c>
      <c r="CM157" s="189">
        <f t="shared" si="673"/>
        <v>1</v>
      </c>
      <c r="CN157" s="409"/>
      <c r="CO157" s="409"/>
      <c r="CP157" s="409"/>
      <c r="CQ157" s="409"/>
      <c r="CR157" s="409"/>
      <c r="CS157" s="409"/>
      <c r="CT157" s="409"/>
      <c r="CU157" s="409"/>
      <c r="CV157" s="409"/>
      <c r="CW157" s="409"/>
      <c r="CX157" s="409"/>
      <c r="CY157" s="409"/>
      <c r="CZ157" s="409"/>
      <c r="DA157" s="409"/>
      <c r="DB157" s="190">
        <f t="shared" si="636"/>
        <v>13400.100074775673</v>
      </c>
      <c r="DC157" s="190">
        <f t="shared" si="637"/>
        <v>10312.154536390826</v>
      </c>
      <c r="DD157" s="190">
        <f t="shared" si="638"/>
        <v>11338.302592223328</v>
      </c>
      <c r="DE157" s="190">
        <f t="shared" si="639"/>
        <v>8911.1237715425141</v>
      </c>
      <c r="DF157" s="190">
        <f t="shared" si="640"/>
        <v>11881.498362056687</v>
      </c>
      <c r="DG157" s="190">
        <f t="shared" si="641"/>
        <v>11881.498362056687</v>
      </c>
      <c r="DH157" s="190">
        <f t="shared" si="642"/>
        <v>11697.763851303233</v>
      </c>
      <c r="DI157" s="190">
        <f t="shared" si="643"/>
        <v>11697.763851303233</v>
      </c>
      <c r="DJ157" s="190">
        <f t="shared" si="644"/>
        <v>11697.763851303233</v>
      </c>
      <c r="DK157" s="190">
        <f t="shared" si="645"/>
        <v>11330.294829796325</v>
      </c>
      <c r="DL157" s="190">
        <f t="shared" si="646"/>
        <v>11330.294829796325</v>
      </c>
      <c r="DM157" s="190">
        <f t="shared" si="647"/>
        <v>11330.294829796325</v>
      </c>
      <c r="DN157" s="190">
        <f t="shared" si="631"/>
        <v>136808.85374234439</v>
      </c>
      <c r="DO157" s="184" t="s">
        <v>579</v>
      </c>
      <c r="DP157" s="190">
        <f t="shared" si="648"/>
        <v>8162.4975074775657</v>
      </c>
      <c r="DQ157" s="190">
        <f t="shared" si="649"/>
        <v>6281.5154536390828</v>
      </c>
      <c r="DR157" s="190">
        <f t="shared" si="650"/>
        <v>6906.5802592223308</v>
      </c>
      <c r="DS157" s="190">
        <f t="shared" si="651"/>
        <v>5456.9149693775807</v>
      </c>
      <c r="DT157" s="190">
        <f t="shared" si="652"/>
        <v>7275.8866258367743</v>
      </c>
      <c r="DU157" s="190">
        <f t="shared" si="653"/>
        <v>7275.8866258367743</v>
      </c>
      <c r="DV157" s="190">
        <f t="shared" si="654"/>
        <v>7202.3928215353926</v>
      </c>
      <c r="DW157" s="190">
        <f t="shared" si="655"/>
        <v>7202.3928215353926</v>
      </c>
      <c r="DX157" s="190">
        <f t="shared" si="656"/>
        <v>7202.3928215353926</v>
      </c>
      <c r="DY157" s="190">
        <f t="shared" si="657"/>
        <v>7128.8990172340109</v>
      </c>
      <c r="DZ157" s="190">
        <f t="shared" si="658"/>
        <v>7128.8990172340109</v>
      </c>
      <c r="EA157" s="190">
        <f t="shared" si="659"/>
        <v>7128.8990172340109</v>
      </c>
      <c r="EB157" s="190">
        <f t="shared" si="632"/>
        <v>84353.156957698331</v>
      </c>
      <c r="EC157" s="191">
        <f t="shared" si="633"/>
        <v>0.6165767393721665</v>
      </c>
      <c r="ED157" s="396"/>
      <c r="FG157" s="396"/>
      <c r="GJ157" s="379"/>
      <c r="GK157" s="379"/>
    </row>
    <row r="158" spans="1:193">
      <c r="A158" s="331">
        <v>153</v>
      </c>
      <c r="B158" s="462" t="s">
        <v>323</v>
      </c>
      <c r="C158" s="455" t="s">
        <v>323</v>
      </c>
      <c r="D158" s="463" t="s">
        <v>368</v>
      </c>
      <c r="E158" s="456" t="s">
        <v>694</v>
      </c>
      <c r="F158" s="354" t="s">
        <v>680</v>
      </c>
      <c r="G158" s="354" t="s">
        <v>8</v>
      </c>
      <c r="H158" s="354" t="s">
        <v>227</v>
      </c>
      <c r="I158" s="468" t="s">
        <v>75</v>
      </c>
      <c r="J158" s="408">
        <v>585886</v>
      </c>
      <c r="K158" s="408">
        <v>397568</v>
      </c>
      <c r="L158" s="408">
        <v>403342</v>
      </c>
      <c r="M158" s="408">
        <v>227682</v>
      </c>
      <c r="N158" s="408">
        <v>600478</v>
      </c>
      <c r="O158" s="408">
        <v>380102</v>
      </c>
      <c r="P158" s="408">
        <v>533422</v>
      </c>
      <c r="Q158" s="408">
        <v>563546</v>
      </c>
      <c r="R158" s="408">
        <v>550266</v>
      </c>
      <c r="S158" s="408">
        <v>551990</v>
      </c>
      <c r="T158" s="408">
        <v>450080</v>
      </c>
      <c r="U158" s="408">
        <v>213504</v>
      </c>
      <c r="V158" s="357">
        <f t="shared" si="661"/>
        <v>5457866</v>
      </c>
      <c r="W158" s="397">
        <v>0.45</v>
      </c>
      <c r="X158" s="65"/>
      <c r="Y158" s="332" t="s">
        <v>437</v>
      </c>
      <c r="Z158" s="332"/>
      <c r="AA158" s="398">
        <v>4.53E-2</v>
      </c>
      <c r="AB158" s="412">
        <v>1.6608850752000002E-2</v>
      </c>
      <c r="AC158" s="180">
        <f t="shared" si="634"/>
        <v>0.36664129695364245</v>
      </c>
      <c r="AD158" s="181">
        <f t="shared" si="677"/>
        <v>4.46205E-2</v>
      </c>
      <c r="AE158" s="181">
        <f t="shared" si="677"/>
        <v>4.46205E-2</v>
      </c>
      <c r="AF158" s="181">
        <f t="shared" si="677"/>
        <v>4.46205E-2</v>
      </c>
      <c r="AG158" s="181">
        <f t="shared" si="678"/>
        <v>4.3941000000000001E-2</v>
      </c>
      <c r="AH158" s="181">
        <f t="shared" si="678"/>
        <v>4.3941000000000001E-2</v>
      </c>
      <c r="AI158" s="181">
        <f t="shared" si="678"/>
        <v>4.3941000000000001E-2</v>
      </c>
      <c r="AJ158" s="181">
        <f t="shared" si="679"/>
        <v>4.3261500000000001E-2</v>
      </c>
      <c r="AK158" s="181">
        <f t="shared" si="679"/>
        <v>4.3261500000000001E-2</v>
      </c>
      <c r="AL158" s="181">
        <f t="shared" si="679"/>
        <v>4.3261500000000001E-2</v>
      </c>
      <c r="AM158" s="181">
        <f t="shared" si="680"/>
        <v>4.1902500000000002E-2</v>
      </c>
      <c r="AN158" s="181">
        <f t="shared" si="680"/>
        <v>4.1902500000000002E-2</v>
      </c>
      <c r="AO158" s="181">
        <f t="shared" si="680"/>
        <v>4.1902500000000002E-2</v>
      </c>
      <c r="AQ158" s="480">
        <v>0.98499999999999999</v>
      </c>
      <c r="AR158" s="480">
        <v>0.97</v>
      </c>
      <c r="AS158" s="480">
        <v>0.95499999999999996</v>
      </c>
      <c r="AT158" s="480">
        <v>0.92500000000000004</v>
      </c>
      <c r="AV158" s="181">
        <f t="shared" si="635"/>
        <v>1.6608850752000002E-2</v>
      </c>
      <c r="AW158" s="181">
        <f t="shared" si="681"/>
        <v>1.6608850752000002E-2</v>
      </c>
      <c r="AX158" s="181">
        <f t="shared" si="681"/>
        <v>1.6608850752000002E-2</v>
      </c>
      <c r="AY158" s="181">
        <f t="shared" si="682"/>
        <v>1.6442762244480002E-2</v>
      </c>
      <c r="AZ158" s="181">
        <f t="shared" si="682"/>
        <v>1.6442762244480002E-2</v>
      </c>
      <c r="BA158" s="181">
        <f t="shared" si="682"/>
        <v>1.6442762244480002E-2</v>
      </c>
      <c r="BB158" s="181">
        <f t="shared" si="683"/>
        <v>1.6276673736960002E-2</v>
      </c>
      <c r="BC158" s="181">
        <f t="shared" si="683"/>
        <v>1.6276673736960002E-2</v>
      </c>
      <c r="BD158" s="181">
        <f t="shared" si="683"/>
        <v>1.6276673736960002E-2</v>
      </c>
      <c r="BE158" s="181">
        <f t="shared" si="684"/>
        <v>1.6110585229440002E-2</v>
      </c>
      <c r="BF158" s="181">
        <f t="shared" si="684"/>
        <v>1.6110585229440002E-2</v>
      </c>
      <c r="BG158" s="181">
        <f t="shared" si="684"/>
        <v>1.6110585229440002E-2</v>
      </c>
      <c r="BI158" s="400">
        <v>1</v>
      </c>
      <c r="BJ158" s="400">
        <v>0.99</v>
      </c>
      <c r="BK158" s="400">
        <v>0.98</v>
      </c>
      <c r="BL158" s="400">
        <v>0.97</v>
      </c>
      <c r="BO158" s="189">
        <f t="shared" si="674"/>
        <v>0.45</v>
      </c>
      <c r="BP158" s="189">
        <f t="shared" si="676"/>
        <v>0.45</v>
      </c>
      <c r="BQ158" s="189">
        <f t="shared" si="676"/>
        <v>0.45</v>
      </c>
      <c r="BR158" s="189">
        <f t="shared" si="676"/>
        <v>0.45</v>
      </c>
      <c r="BS158" s="189">
        <f t="shared" si="676"/>
        <v>0.45</v>
      </c>
      <c r="BT158" s="189">
        <f t="shared" si="676"/>
        <v>0.45</v>
      </c>
      <c r="BU158" s="189">
        <f t="shared" si="676"/>
        <v>0.45</v>
      </c>
      <c r="BV158" s="189">
        <f t="shared" ref="BP158:BZ170" si="685">100%*$W158</f>
        <v>0.45</v>
      </c>
      <c r="BW158" s="189">
        <f t="shared" si="685"/>
        <v>0.45</v>
      </c>
      <c r="BX158" s="189">
        <f t="shared" si="685"/>
        <v>0.45</v>
      </c>
      <c r="BY158" s="189">
        <f t="shared" si="685"/>
        <v>0.45</v>
      </c>
      <c r="BZ158" s="189">
        <f t="shared" si="685"/>
        <v>0.45</v>
      </c>
      <c r="CA158" s="184"/>
      <c r="CB158" s="189">
        <f t="shared" si="662"/>
        <v>0</v>
      </c>
      <c r="CC158" s="189">
        <f t="shared" si="663"/>
        <v>0</v>
      </c>
      <c r="CD158" s="189">
        <f t="shared" si="664"/>
        <v>0</v>
      </c>
      <c r="CE158" s="189">
        <f t="shared" si="665"/>
        <v>0</v>
      </c>
      <c r="CF158" s="189">
        <f t="shared" si="666"/>
        <v>0</v>
      </c>
      <c r="CG158" s="189">
        <f t="shared" si="667"/>
        <v>0</v>
      </c>
      <c r="CH158" s="189">
        <f t="shared" si="668"/>
        <v>0</v>
      </c>
      <c r="CI158" s="189">
        <f t="shared" si="669"/>
        <v>0</v>
      </c>
      <c r="CJ158" s="189">
        <f t="shared" si="670"/>
        <v>0</v>
      </c>
      <c r="CK158" s="189">
        <f t="shared" si="671"/>
        <v>0</v>
      </c>
      <c r="CL158" s="189">
        <f t="shared" si="672"/>
        <v>0</v>
      </c>
      <c r="CM158" s="189">
        <f t="shared" si="673"/>
        <v>0</v>
      </c>
      <c r="DB158" s="190">
        <f t="shared" si="636"/>
        <v>1675.5642812063809</v>
      </c>
      <c r="DC158" s="190">
        <f t="shared" si="637"/>
        <v>1136.9971976641505</v>
      </c>
      <c r="DD158" s="190">
        <f t="shared" si="638"/>
        <v>1153.510150968523</v>
      </c>
      <c r="DE158" s="190">
        <f t="shared" si="639"/>
        <v>641.22755204386851</v>
      </c>
      <c r="DF158" s="190">
        <f t="shared" si="640"/>
        <v>1691.143955148839</v>
      </c>
      <c r="DG158" s="190">
        <f t="shared" si="641"/>
        <v>1070.4925070360348</v>
      </c>
      <c r="DH158" s="190">
        <f t="shared" si="642"/>
        <v>1479.0608366115937</v>
      </c>
      <c r="DI158" s="190">
        <f t="shared" si="643"/>
        <v>1562.5880039239426</v>
      </c>
      <c r="DJ158" s="190">
        <f t="shared" si="644"/>
        <v>1525.7655108317906</v>
      </c>
      <c r="DK158" s="190">
        <f t="shared" si="645"/>
        <v>1482.4658081113803</v>
      </c>
      <c r="DL158" s="190">
        <f t="shared" si="646"/>
        <v>1208.7686568864835</v>
      </c>
      <c r="DM158" s="190">
        <f t="shared" si="647"/>
        <v>573.40238028770841</v>
      </c>
      <c r="DN158" s="190">
        <f t="shared" si="631"/>
        <v>15200.986840720694</v>
      </c>
      <c r="DO158" s="184" t="s">
        <v>579</v>
      </c>
      <c r="DP158" s="190">
        <f t="shared" si="648"/>
        <v>623.68635653878698</v>
      </c>
      <c r="DQ158" s="190">
        <f t="shared" si="649"/>
        <v>423.21840323273204</v>
      </c>
      <c r="DR158" s="190">
        <f t="shared" si="650"/>
        <v>429.36493177694535</v>
      </c>
      <c r="DS158" s="190">
        <f t="shared" si="651"/>
        <v>239.94793434075817</v>
      </c>
      <c r="DT158" s="190">
        <f t="shared" si="652"/>
        <v>632.82760919646614</v>
      </c>
      <c r="DU158" s="190">
        <f t="shared" si="653"/>
        <v>400.57927169820567</v>
      </c>
      <c r="DV158" s="190">
        <f t="shared" si="654"/>
        <v>556.48072014705951</v>
      </c>
      <c r="DW158" s="190">
        <f t="shared" si="655"/>
        <v>587.90691781740315</v>
      </c>
      <c r="DX158" s="190">
        <f t="shared" si="656"/>
        <v>574.05285112432921</v>
      </c>
      <c r="DY158" s="190">
        <f t="shared" si="657"/>
        <v>569.97534159797237</v>
      </c>
      <c r="DZ158" s="190">
        <f t="shared" si="658"/>
        <v>464.74483549777244</v>
      </c>
      <c r="EA158" s="190">
        <f t="shared" si="659"/>
        <v>220.46054336588253</v>
      </c>
      <c r="EB158" s="190">
        <f t="shared" si="632"/>
        <v>5723.2457163343133</v>
      </c>
      <c r="EC158" s="191">
        <f t="shared" si="633"/>
        <v>0.37650487934130522</v>
      </c>
    </row>
    <row r="159" spans="1:193">
      <c r="A159" s="331">
        <v>154</v>
      </c>
      <c r="B159" s="462" t="s">
        <v>324</v>
      </c>
      <c r="C159" s="455" t="s">
        <v>324</v>
      </c>
      <c r="D159" s="463" t="s">
        <v>369</v>
      </c>
      <c r="E159" s="456" t="s">
        <v>694</v>
      </c>
      <c r="F159" s="354" t="s">
        <v>680</v>
      </c>
      <c r="G159" s="354" t="s">
        <v>8</v>
      </c>
      <c r="H159" s="354" t="s">
        <v>227</v>
      </c>
      <c r="I159" s="468" t="s">
        <v>75</v>
      </c>
      <c r="J159" s="408">
        <v>585886</v>
      </c>
      <c r="K159" s="408">
        <v>397568</v>
      </c>
      <c r="L159" s="408">
        <v>403342</v>
      </c>
      <c r="M159" s="408">
        <v>227682</v>
      </c>
      <c r="N159" s="408">
        <v>600478</v>
      </c>
      <c r="O159" s="408">
        <v>380102</v>
      </c>
      <c r="P159" s="408">
        <v>533422</v>
      </c>
      <c r="Q159" s="408">
        <v>563546</v>
      </c>
      <c r="R159" s="408">
        <v>550266</v>
      </c>
      <c r="S159" s="408">
        <v>551990</v>
      </c>
      <c r="T159" s="408">
        <v>450080</v>
      </c>
      <c r="U159" s="408">
        <v>213504</v>
      </c>
      <c r="V159" s="357">
        <f t="shared" si="661"/>
        <v>5457866</v>
      </c>
      <c r="W159" s="397">
        <v>0.6</v>
      </c>
      <c r="X159" s="65"/>
      <c r="Y159" s="332" t="s">
        <v>437</v>
      </c>
      <c r="Z159" s="332"/>
      <c r="AA159" s="398">
        <v>3.78E-2</v>
      </c>
      <c r="AB159" s="412">
        <v>1.957139469E-2</v>
      </c>
      <c r="AC159" s="180">
        <f t="shared" si="634"/>
        <v>0.5177617642857143</v>
      </c>
      <c r="AD159" s="181">
        <f t="shared" si="677"/>
        <v>3.7233000000000002E-2</v>
      </c>
      <c r="AE159" s="181">
        <f t="shared" si="677"/>
        <v>3.7233000000000002E-2</v>
      </c>
      <c r="AF159" s="181">
        <f t="shared" si="677"/>
        <v>3.7233000000000002E-2</v>
      </c>
      <c r="AG159" s="181">
        <f t="shared" si="678"/>
        <v>3.6665999999999997E-2</v>
      </c>
      <c r="AH159" s="181">
        <f t="shared" si="678"/>
        <v>3.6665999999999997E-2</v>
      </c>
      <c r="AI159" s="181">
        <f t="shared" si="678"/>
        <v>3.6665999999999997E-2</v>
      </c>
      <c r="AJ159" s="181">
        <f t="shared" si="679"/>
        <v>3.6098999999999999E-2</v>
      </c>
      <c r="AK159" s="181">
        <f t="shared" si="679"/>
        <v>3.6098999999999999E-2</v>
      </c>
      <c r="AL159" s="181">
        <f t="shared" si="679"/>
        <v>3.6098999999999999E-2</v>
      </c>
      <c r="AM159" s="181">
        <f t="shared" si="680"/>
        <v>3.4965000000000003E-2</v>
      </c>
      <c r="AN159" s="181">
        <f t="shared" si="680"/>
        <v>3.4965000000000003E-2</v>
      </c>
      <c r="AO159" s="181">
        <f t="shared" si="680"/>
        <v>3.4965000000000003E-2</v>
      </c>
      <c r="AQ159" s="480">
        <v>0.98499999999999999</v>
      </c>
      <c r="AR159" s="480">
        <v>0.97</v>
      </c>
      <c r="AS159" s="480">
        <v>0.95499999999999996</v>
      </c>
      <c r="AT159" s="480">
        <v>0.92500000000000004</v>
      </c>
      <c r="AV159" s="181">
        <f t="shared" si="635"/>
        <v>1.957139469E-2</v>
      </c>
      <c r="AW159" s="181">
        <f t="shared" si="681"/>
        <v>1.957139469E-2</v>
      </c>
      <c r="AX159" s="181">
        <f t="shared" si="681"/>
        <v>1.957139469E-2</v>
      </c>
      <c r="AY159" s="181">
        <f t="shared" si="682"/>
        <v>1.9375680743100001E-2</v>
      </c>
      <c r="AZ159" s="181">
        <f t="shared" si="682"/>
        <v>1.9375680743100001E-2</v>
      </c>
      <c r="BA159" s="181">
        <f t="shared" si="682"/>
        <v>1.9375680743100001E-2</v>
      </c>
      <c r="BB159" s="181">
        <f t="shared" si="683"/>
        <v>1.9179966796200001E-2</v>
      </c>
      <c r="BC159" s="181">
        <f t="shared" si="683"/>
        <v>1.9179966796200001E-2</v>
      </c>
      <c r="BD159" s="181">
        <f t="shared" si="683"/>
        <v>1.9179966796200001E-2</v>
      </c>
      <c r="BE159" s="181">
        <f t="shared" si="684"/>
        <v>1.8984252849299998E-2</v>
      </c>
      <c r="BF159" s="181">
        <f t="shared" si="684"/>
        <v>1.8984252849299998E-2</v>
      </c>
      <c r="BG159" s="181">
        <f t="shared" si="684"/>
        <v>1.8984252849299998E-2</v>
      </c>
      <c r="BI159" s="400">
        <v>1</v>
      </c>
      <c r="BJ159" s="400">
        <v>0.99</v>
      </c>
      <c r="BK159" s="400">
        <v>0.98</v>
      </c>
      <c r="BL159" s="400">
        <v>0.97</v>
      </c>
      <c r="BO159" s="189">
        <f t="shared" si="674"/>
        <v>0.6</v>
      </c>
      <c r="BP159" s="189">
        <f t="shared" si="685"/>
        <v>0.6</v>
      </c>
      <c r="BQ159" s="189">
        <f t="shared" si="685"/>
        <v>0.6</v>
      </c>
      <c r="BR159" s="189">
        <f t="shared" si="685"/>
        <v>0.6</v>
      </c>
      <c r="BS159" s="189">
        <f t="shared" si="685"/>
        <v>0.6</v>
      </c>
      <c r="BT159" s="189">
        <f t="shared" si="685"/>
        <v>0.6</v>
      </c>
      <c r="BU159" s="189">
        <f t="shared" si="685"/>
        <v>0.6</v>
      </c>
      <c r="BV159" s="189">
        <f t="shared" si="685"/>
        <v>0.6</v>
      </c>
      <c r="BW159" s="189">
        <f t="shared" si="685"/>
        <v>0.6</v>
      </c>
      <c r="BX159" s="189">
        <f t="shared" si="685"/>
        <v>0.6</v>
      </c>
      <c r="BY159" s="189">
        <f t="shared" si="685"/>
        <v>0.6</v>
      </c>
      <c r="BZ159" s="189">
        <f t="shared" si="685"/>
        <v>0.6</v>
      </c>
      <c r="CA159" s="184"/>
      <c r="CB159" s="189">
        <f t="shared" si="662"/>
        <v>0</v>
      </c>
      <c r="CC159" s="189">
        <f t="shared" si="663"/>
        <v>0</v>
      </c>
      <c r="CD159" s="189">
        <f t="shared" si="664"/>
        <v>0</v>
      </c>
      <c r="CE159" s="189">
        <f t="shared" si="665"/>
        <v>0</v>
      </c>
      <c r="CF159" s="189">
        <f t="shared" si="666"/>
        <v>0</v>
      </c>
      <c r="CG159" s="189">
        <f t="shared" si="667"/>
        <v>0</v>
      </c>
      <c r="CH159" s="189">
        <f t="shared" si="668"/>
        <v>0</v>
      </c>
      <c r="CI159" s="189">
        <f t="shared" si="669"/>
        <v>0</v>
      </c>
      <c r="CJ159" s="189">
        <f t="shared" si="670"/>
        <v>0</v>
      </c>
      <c r="CK159" s="189">
        <f t="shared" si="671"/>
        <v>0</v>
      </c>
      <c r="CL159" s="189">
        <f t="shared" si="672"/>
        <v>0</v>
      </c>
      <c r="CM159" s="189">
        <f t="shared" si="673"/>
        <v>0</v>
      </c>
      <c r="DB159" s="190">
        <f t="shared" si="636"/>
        <v>1864.2039684945166</v>
      </c>
      <c r="DC159" s="190">
        <f t="shared" si="637"/>
        <v>1265.0035046859423</v>
      </c>
      <c r="DD159" s="190">
        <f t="shared" si="638"/>
        <v>1283.3755322033899</v>
      </c>
      <c r="DE159" s="190">
        <f t="shared" si="639"/>
        <v>713.41873339980043</v>
      </c>
      <c r="DF159" s="190">
        <f t="shared" si="640"/>
        <v>1881.5376454636091</v>
      </c>
      <c r="DG159" s="190">
        <f t="shared" si="641"/>
        <v>1191.0115310069789</v>
      </c>
      <c r="DH159" s="190">
        <f t="shared" si="642"/>
        <v>1645.5776195413757</v>
      </c>
      <c r="DI159" s="190">
        <f t="shared" si="643"/>
        <v>1738.508507676969</v>
      </c>
      <c r="DJ159" s="190">
        <f t="shared" si="644"/>
        <v>1697.5404358923229</v>
      </c>
      <c r="DK159" s="190">
        <f t="shared" si="645"/>
        <v>1649.36593220339</v>
      </c>
      <c r="DL159" s="190">
        <f t="shared" si="646"/>
        <v>1344.8551944167498</v>
      </c>
      <c r="DM159" s="190">
        <f t="shared" si="647"/>
        <v>637.95761515453648</v>
      </c>
      <c r="DN159" s="190">
        <f t="shared" si="631"/>
        <v>16912.35622013958</v>
      </c>
      <c r="DO159" s="184" t="s">
        <v>579</v>
      </c>
      <c r="DP159" s="190">
        <f t="shared" si="648"/>
        <v>979.91221900116841</v>
      </c>
      <c r="DQ159" s="190">
        <f t="shared" si="649"/>
        <v>664.94461564853327</v>
      </c>
      <c r="DR159" s="190">
        <f t="shared" si="650"/>
        <v>674.60180689821789</v>
      </c>
      <c r="DS159" s="190">
        <f t="shared" si="651"/>
        <v>376.99704397810802</v>
      </c>
      <c r="DT159" s="190">
        <f t="shared" si="652"/>
        <v>994.27460657358222</v>
      </c>
      <c r="DU159" s="190">
        <f t="shared" si="653"/>
        <v>629.3748755288816</v>
      </c>
      <c r="DV159" s="190">
        <f t="shared" si="654"/>
        <v>874.32128600164617</v>
      </c>
      <c r="DW159" s="190">
        <f t="shared" si="655"/>
        <v>923.6969293375297</v>
      </c>
      <c r="DX159" s="190">
        <f t="shared" si="656"/>
        <v>901.92994807672324</v>
      </c>
      <c r="DY159" s="190">
        <f t="shared" si="657"/>
        <v>895.52352060547844</v>
      </c>
      <c r="DZ159" s="190">
        <f t="shared" si="658"/>
        <v>730.18936240532196</v>
      </c>
      <c r="EA159" s="190">
        <f t="shared" si="659"/>
        <v>346.37919843358043</v>
      </c>
      <c r="EB159" s="190">
        <f t="shared" si="632"/>
        <v>8992.1454124887714</v>
      </c>
      <c r="EC159" s="191">
        <f t="shared" si="633"/>
        <v>0.53169087118569203</v>
      </c>
    </row>
    <row r="160" spans="1:193">
      <c r="A160" s="331">
        <v>155</v>
      </c>
      <c r="B160" s="463" t="s">
        <v>681</v>
      </c>
      <c r="C160" s="463" t="s">
        <v>681</v>
      </c>
      <c r="D160" s="463" t="s">
        <v>681</v>
      </c>
      <c r="E160" s="456" t="s">
        <v>694</v>
      </c>
      <c r="F160" s="354" t="s">
        <v>686</v>
      </c>
      <c r="G160" s="354" t="s">
        <v>8</v>
      </c>
      <c r="H160" s="354" t="s">
        <v>227</v>
      </c>
      <c r="I160" s="468" t="s">
        <v>75</v>
      </c>
      <c r="J160" s="408">
        <v>364562</v>
      </c>
      <c r="K160" s="408">
        <v>461911</v>
      </c>
      <c r="L160" s="408">
        <v>433074</v>
      </c>
      <c r="M160" s="408">
        <v>288058</v>
      </c>
      <c r="N160" s="408">
        <v>573532.89338601916</v>
      </c>
      <c r="O160" s="408">
        <v>644623.23346504697</v>
      </c>
      <c r="P160" s="408">
        <v>457679.10662097199</v>
      </c>
      <c r="Q160" s="408">
        <v>550666.10662097204</v>
      </c>
      <c r="R160" s="408">
        <v>430043.76652097102</v>
      </c>
      <c r="S160" s="408">
        <v>405600</v>
      </c>
      <c r="T160" s="408">
        <v>234565.44349214499</v>
      </c>
      <c r="U160" s="408">
        <v>285220.56426414498</v>
      </c>
      <c r="V160" s="357">
        <f t="shared" si="661"/>
        <v>5129536.1143702716</v>
      </c>
      <c r="W160" s="397">
        <v>0.5</v>
      </c>
      <c r="X160" s="65"/>
      <c r="Y160" s="332" t="s">
        <v>437</v>
      </c>
      <c r="Z160" s="332"/>
      <c r="AA160" s="398">
        <v>1.2526999999999999</v>
      </c>
      <c r="AB160" s="412">
        <f>AA160*0.6</f>
        <v>0.75161999999999995</v>
      </c>
      <c r="AC160" s="180">
        <f t="shared" si="634"/>
        <v>0.6</v>
      </c>
      <c r="AD160" s="181">
        <f t="shared" si="677"/>
        <v>1.2339095</v>
      </c>
      <c r="AE160" s="181">
        <f t="shared" si="677"/>
        <v>1.2339095</v>
      </c>
      <c r="AF160" s="181">
        <f t="shared" si="677"/>
        <v>1.2339095</v>
      </c>
      <c r="AG160" s="181">
        <f t="shared" si="678"/>
        <v>1.2151189999999998</v>
      </c>
      <c r="AH160" s="181">
        <f t="shared" si="678"/>
        <v>1.2151189999999998</v>
      </c>
      <c r="AI160" s="181">
        <f t="shared" si="678"/>
        <v>1.2151189999999998</v>
      </c>
      <c r="AJ160" s="181">
        <f t="shared" si="679"/>
        <v>1.1963284999999999</v>
      </c>
      <c r="AK160" s="181">
        <f t="shared" si="679"/>
        <v>1.1963284999999999</v>
      </c>
      <c r="AL160" s="181">
        <f t="shared" si="679"/>
        <v>1.1963284999999999</v>
      </c>
      <c r="AM160" s="181">
        <f t="shared" si="680"/>
        <v>1.1587475</v>
      </c>
      <c r="AN160" s="181">
        <f t="shared" si="680"/>
        <v>1.1587475</v>
      </c>
      <c r="AO160" s="181">
        <f t="shared" si="680"/>
        <v>1.1587475</v>
      </c>
      <c r="AQ160" s="480">
        <v>0.98499999999999999</v>
      </c>
      <c r="AR160" s="480">
        <v>0.97</v>
      </c>
      <c r="AS160" s="480">
        <v>0.95499999999999996</v>
      </c>
      <c r="AT160" s="480">
        <v>0.92500000000000004</v>
      </c>
      <c r="AV160" s="181">
        <f t="shared" si="635"/>
        <v>0.75161999999999995</v>
      </c>
      <c r="AW160" s="181">
        <f t="shared" si="681"/>
        <v>0.75161999999999995</v>
      </c>
      <c r="AX160" s="181">
        <f t="shared" si="681"/>
        <v>0.75161999999999995</v>
      </c>
      <c r="AY160" s="181">
        <f t="shared" si="682"/>
        <v>0.74410379999999998</v>
      </c>
      <c r="AZ160" s="181">
        <f t="shared" si="682"/>
        <v>0.74410379999999998</v>
      </c>
      <c r="BA160" s="181">
        <f t="shared" si="682"/>
        <v>0.74410379999999998</v>
      </c>
      <c r="BB160" s="181">
        <f t="shared" si="683"/>
        <v>0.7365875999999999</v>
      </c>
      <c r="BC160" s="181">
        <f t="shared" si="683"/>
        <v>0.7365875999999999</v>
      </c>
      <c r="BD160" s="181">
        <f t="shared" si="683"/>
        <v>0.7365875999999999</v>
      </c>
      <c r="BE160" s="181">
        <f t="shared" si="684"/>
        <v>0.72907139999999993</v>
      </c>
      <c r="BF160" s="181">
        <f t="shared" si="684"/>
        <v>0.72907139999999993</v>
      </c>
      <c r="BG160" s="181">
        <f t="shared" si="684"/>
        <v>0.72907139999999993</v>
      </c>
      <c r="BI160" s="400">
        <v>1</v>
      </c>
      <c r="BJ160" s="400">
        <v>0.99</v>
      </c>
      <c r="BK160" s="400">
        <v>0.98</v>
      </c>
      <c r="BL160" s="400">
        <v>0.97</v>
      </c>
      <c r="BO160" s="189">
        <f t="shared" si="674"/>
        <v>0.5</v>
      </c>
      <c r="BP160" s="189">
        <f t="shared" si="685"/>
        <v>0.5</v>
      </c>
      <c r="BQ160" s="189">
        <f t="shared" si="685"/>
        <v>0.5</v>
      </c>
      <c r="BR160" s="189">
        <f t="shared" si="685"/>
        <v>0.5</v>
      </c>
      <c r="BS160" s="189">
        <f t="shared" si="685"/>
        <v>0.5</v>
      </c>
      <c r="BT160" s="189">
        <f t="shared" si="685"/>
        <v>0.5</v>
      </c>
      <c r="BU160" s="189">
        <f t="shared" si="685"/>
        <v>0.5</v>
      </c>
      <c r="BV160" s="189">
        <f t="shared" si="685"/>
        <v>0.5</v>
      </c>
      <c r="BW160" s="189">
        <f t="shared" si="685"/>
        <v>0.5</v>
      </c>
      <c r="BX160" s="189">
        <f t="shared" si="685"/>
        <v>0.5</v>
      </c>
      <c r="BY160" s="189">
        <f t="shared" si="685"/>
        <v>0.5</v>
      </c>
      <c r="BZ160" s="189">
        <f t="shared" si="685"/>
        <v>0.5</v>
      </c>
      <c r="CA160" s="184"/>
      <c r="CB160" s="189">
        <f t="shared" si="662"/>
        <v>0</v>
      </c>
      <c r="CC160" s="189">
        <f t="shared" si="663"/>
        <v>0</v>
      </c>
      <c r="CD160" s="189">
        <f t="shared" si="664"/>
        <v>0</v>
      </c>
      <c r="CE160" s="189">
        <f t="shared" si="665"/>
        <v>0</v>
      </c>
      <c r="CF160" s="189">
        <f t="shared" si="666"/>
        <v>0</v>
      </c>
      <c r="CG160" s="189">
        <f t="shared" si="667"/>
        <v>0</v>
      </c>
      <c r="CH160" s="189">
        <f t="shared" si="668"/>
        <v>0</v>
      </c>
      <c r="CI160" s="189">
        <f t="shared" si="669"/>
        <v>0</v>
      </c>
      <c r="CJ160" s="189">
        <f t="shared" si="670"/>
        <v>0</v>
      </c>
      <c r="CK160" s="189">
        <f t="shared" si="671"/>
        <v>0</v>
      </c>
      <c r="CL160" s="189">
        <f t="shared" si="672"/>
        <v>0</v>
      </c>
      <c r="CM160" s="189">
        <f t="shared" si="673"/>
        <v>0</v>
      </c>
      <c r="DB160" s="190">
        <f t="shared" si="636"/>
        <v>32035.074429497225</v>
      </c>
      <c r="DC160" s="190">
        <f t="shared" si="637"/>
        <v>40589.401157563028</v>
      </c>
      <c r="DD160" s="190">
        <f t="shared" si="638"/>
        <v>38055.413958339268</v>
      </c>
      <c r="DE160" s="190">
        <f t="shared" si="639"/>
        <v>24926.986818259506</v>
      </c>
      <c r="DF160" s="190">
        <f t="shared" si="640"/>
        <v>49630.445511916114</v>
      </c>
      <c r="DG160" s="190">
        <f t="shared" si="641"/>
        <v>55782.220397722143</v>
      </c>
      <c r="DH160" s="190">
        <f t="shared" si="642"/>
        <v>38992.63346426488</v>
      </c>
      <c r="DI160" s="190">
        <f t="shared" si="643"/>
        <v>46914.795423351905</v>
      </c>
      <c r="DJ160" s="190">
        <f t="shared" si="644"/>
        <v>36638.200693375831</v>
      </c>
      <c r="DK160" s="190">
        <f t="shared" si="645"/>
        <v>33470.159948725253</v>
      </c>
      <c r="DL160" s="190">
        <f t="shared" si="646"/>
        <v>19356.36812654282</v>
      </c>
      <c r="DM160" s="190">
        <f t="shared" si="647"/>
        <v>23536.434680933438</v>
      </c>
      <c r="DN160" s="190">
        <f t="shared" si="631"/>
        <v>439928.1346104914</v>
      </c>
      <c r="DO160" s="184" t="s">
        <v>579</v>
      </c>
      <c r="DP160" s="190">
        <f t="shared" si="648"/>
        <v>19513.75092152115</v>
      </c>
      <c r="DQ160" s="190">
        <f t="shared" si="649"/>
        <v>24724.508319327731</v>
      </c>
      <c r="DR160" s="190">
        <f t="shared" si="650"/>
        <v>23180.962817262498</v>
      </c>
      <c r="DS160" s="190">
        <f t="shared" si="651"/>
        <v>15264.567185614585</v>
      </c>
      <c r="DT160" s="190">
        <f t="shared" si="652"/>
        <v>30392.252200080595</v>
      </c>
      <c r="DU160" s="190">
        <f t="shared" si="653"/>
        <v>34159.421563141193</v>
      </c>
      <c r="DV160" s="190">
        <f t="shared" si="654"/>
        <v>24008.029818835337</v>
      </c>
      <c r="DW160" s="190">
        <f t="shared" si="655"/>
        <v>28885.758857519289</v>
      </c>
      <c r="DX160" s="190">
        <f t="shared" si="656"/>
        <v>22558.389536863862</v>
      </c>
      <c r="DY160" s="190">
        <f t="shared" si="657"/>
        <v>21059.062800170916</v>
      </c>
      <c r="DZ160" s="190">
        <f t="shared" si="658"/>
        <v>12178.817567186941</v>
      </c>
      <c r="EA160" s="190">
        <f t="shared" si="659"/>
        <v>14808.870253300822</v>
      </c>
      <c r="EB160" s="190">
        <f t="shared" si="632"/>
        <v>270734.39184082497</v>
      </c>
      <c r="EC160" s="191">
        <f t="shared" si="633"/>
        <v>0.61540595052082969</v>
      </c>
    </row>
    <row r="161" spans="1:133">
      <c r="A161" s="331">
        <v>156</v>
      </c>
      <c r="B161" s="463" t="s">
        <v>682</v>
      </c>
      <c r="C161" s="463" t="s">
        <v>682</v>
      </c>
      <c r="D161" s="463" t="s">
        <v>682</v>
      </c>
      <c r="E161" s="456" t="s">
        <v>694</v>
      </c>
      <c r="F161" s="354" t="s">
        <v>686</v>
      </c>
      <c r="G161" s="354" t="s">
        <v>8</v>
      </c>
      <c r="H161" s="354" t="s">
        <v>227</v>
      </c>
      <c r="I161" s="468" t="s">
        <v>75</v>
      </c>
      <c r="J161" s="408">
        <v>364562</v>
      </c>
      <c r="K161" s="408">
        <v>461911</v>
      </c>
      <c r="L161" s="408">
        <v>433074</v>
      </c>
      <c r="M161" s="408">
        <v>288058</v>
      </c>
      <c r="N161" s="408">
        <v>573532.89338601916</v>
      </c>
      <c r="O161" s="408">
        <v>644623.23346504697</v>
      </c>
      <c r="P161" s="408">
        <v>457679.10662097199</v>
      </c>
      <c r="Q161" s="408">
        <v>550666.10662097204</v>
      </c>
      <c r="R161" s="408">
        <v>430043.76652097102</v>
      </c>
      <c r="S161" s="408">
        <v>405600</v>
      </c>
      <c r="T161" s="408">
        <v>234565.44349214499</v>
      </c>
      <c r="U161" s="408">
        <v>285220.56426414498</v>
      </c>
      <c r="V161" s="357">
        <f t="shared" si="661"/>
        <v>5129536.1143702716</v>
      </c>
      <c r="W161" s="397">
        <v>0.5</v>
      </c>
      <c r="X161" s="65"/>
      <c r="Y161" s="332" t="s">
        <v>437</v>
      </c>
      <c r="Z161" s="332"/>
      <c r="AA161" s="398">
        <v>1.7775000000000001</v>
      </c>
      <c r="AB161" s="412">
        <f>AA161*0.6</f>
        <v>1.0665</v>
      </c>
      <c r="AC161" s="180">
        <f t="shared" si="634"/>
        <v>0.6</v>
      </c>
      <c r="AD161" s="181">
        <f t="shared" si="677"/>
        <v>1.7508375</v>
      </c>
      <c r="AE161" s="181">
        <f t="shared" si="677"/>
        <v>1.7508375</v>
      </c>
      <c r="AF161" s="181">
        <f t="shared" si="677"/>
        <v>1.7508375</v>
      </c>
      <c r="AG161" s="181">
        <f t="shared" si="678"/>
        <v>1.724175</v>
      </c>
      <c r="AH161" s="181">
        <f t="shared" si="678"/>
        <v>1.724175</v>
      </c>
      <c r="AI161" s="181">
        <f t="shared" si="678"/>
        <v>1.724175</v>
      </c>
      <c r="AJ161" s="181">
        <f t="shared" si="679"/>
        <v>1.6975125</v>
      </c>
      <c r="AK161" s="181">
        <f t="shared" si="679"/>
        <v>1.6975125</v>
      </c>
      <c r="AL161" s="181">
        <f t="shared" si="679"/>
        <v>1.6975125</v>
      </c>
      <c r="AM161" s="181">
        <f t="shared" si="680"/>
        <v>1.6441875000000001</v>
      </c>
      <c r="AN161" s="181">
        <f t="shared" si="680"/>
        <v>1.6441875000000001</v>
      </c>
      <c r="AO161" s="181">
        <f t="shared" si="680"/>
        <v>1.6441875000000001</v>
      </c>
      <c r="AQ161" s="480">
        <v>0.98499999999999999</v>
      </c>
      <c r="AR161" s="480">
        <v>0.97</v>
      </c>
      <c r="AS161" s="480">
        <v>0.95499999999999996</v>
      </c>
      <c r="AT161" s="480">
        <v>0.92500000000000004</v>
      </c>
      <c r="AV161" s="181">
        <f t="shared" si="635"/>
        <v>1.0665</v>
      </c>
      <c r="AW161" s="181">
        <f t="shared" si="681"/>
        <v>1.0665</v>
      </c>
      <c r="AX161" s="181">
        <f t="shared" si="681"/>
        <v>1.0665</v>
      </c>
      <c r="AY161" s="181">
        <f t="shared" si="682"/>
        <v>1.0558350000000001</v>
      </c>
      <c r="AZ161" s="181">
        <f t="shared" si="682"/>
        <v>1.0558350000000001</v>
      </c>
      <c r="BA161" s="181">
        <f t="shared" si="682"/>
        <v>1.0558350000000001</v>
      </c>
      <c r="BB161" s="181">
        <f t="shared" si="683"/>
        <v>1.0451699999999999</v>
      </c>
      <c r="BC161" s="181">
        <f t="shared" si="683"/>
        <v>1.0451699999999999</v>
      </c>
      <c r="BD161" s="181">
        <f t="shared" si="683"/>
        <v>1.0451699999999999</v>
      </c>
      <c r="BE161" s="181">
        <f t="shared" si="684"/>
        <v>1.034505</v>
      </c>
      <c r="BF161" s="181">
        <f t="shared" si="684"/>
        <v>1.034505</v>
      </c>
      <c r="BG161" s="181">
        <f t="shared" si="684"/>
        <v>1.034505</v>
      </c>
      <c r="BI161" s="400">
        <v>1</v>
      </c>
      <c r="BJ161" s="400">
        <v>0.99</v>
      </c>
      <c r="BK161" s="400">
        <v>0.98</v>
      </c>
      <c r="BL161" s="400">
        <v>0.97</v>
      </c>
      <c r="BO161" s="189">
        <f t="shared" si="674"/>
        <v>0.5</v>
      </c>
      <c r="BP161" s="189">
        <f t="shared" si="674"/>
        <v>0.5</v>
      </c>
      <c r="BQ161" s="189">
        <f t="shared" si="674"/>
        <v>0.5</v>
      </c>
      <c r="BR161" s="189">
        <f t="shared" si="674"/>
        <v>0.5</v>
      </c>
      <c r="BS161" s="189">
        <f t="shared" si="674"/>
        <v>0.5</v>
      </c>
      <c r="BT161" s="189">
        <f t="shared" si="674"/>
        <v>0.5</v>
      </c>
      <c r="BU161" s="189">
        <f t="shared" si="674"/>
        <v>0.5</v>
      </c>
      <c r="BV161" s="189">
        <f t="shared" si="674"/>
        <v>0.5</v>
      </c>
      <c r="BW161" s="189">
        <f t="shared" si="674"/>
        <v>0.5</v>
      </c>
      <c r="BX161" s="189">
        <f t="shared" si="674"/>
        <v>0.5</v>
      </c>
      <c r="BY161" s="189">
        <f t="shared" si="674"/>
        <v>0.5</v>
      </c>
      <c r="BZ161" s="189">
        <f t="shared" si="674"/>
        <v>0.5</v>
      </c>
      <c r="CA161" s="184"/>
      <c r="CB161" s="189">
        <f t="shared" si="662"/>
        <v>0</v>
      </c>
      <c r="CC161" s="189">
        <f t="shared" si="663"/>
        <v>0</v>
      </c>
      <c r="CD161" s="189">
        <f t="shared" si="664"/>
        <v>0</v>
      </c>
      <c r="CE161" s="189">
        <f t="shared" si="665"/>
        <v>0</v>
      </c>
      <c r="CF161" s="189">
        <f t="shared" si="666"/>
        <v>0</v>
      </c>
      <c r="CG161" s="189">
        <f t="shared" si="667"/>
        <v>0</v>
      </c>
      <c r="CH161" s="189">
        <f t="shared" si="668"/>
        <v>0</v>
      </c>
      <c r="CI161" s="189">
        <f t="shared" si="669"/>
        <v>0</v>
      </c>
      <c r="CJ161" s="189">
        <f t="shared" si="670"/>
        <v>0</v>
      </c>
      <c r="CK161" s="189">
        <f t="shared" si="671"/>
        <v>0</v>
      </c>
      <c r="CL161" s="189">
        <f t="shared" si="672"/>
        <v>0</v>
      </c>
      <c r="CM161" s="189">
        <f t="shared" si="673"/>
        <v>0</v>
      </c>
      <c r="DB161" s="190">
        <f t="shared" si="636"/>
        <v>45455.69154500783</v>
      </c>
      <c r="DC161" s="190">
        <f t="shared" si="637"/>
        <v>57593.725997899164</v>
      </c>
      <c r="DD161" s="190">
        <f t="shared" si="638"/>
        <v>53998.162617504633</v>
      </c>
      <c r="DE161" s="190">
        <f t="shared" si="639"/>
        <v>35369.776538242411</v>
      </c>
      <c r="DF161" s="190">
        <f t="shared" si="640"/>
        <v>70422.381174607581</v>
      </c>
      <c r="DG161" s="190">
        <f t="shared" si="641"/>
        <v>79151.350488505719</v>
      </c>
      <c r="DH161" s="190">
        <f t="shared" si="642"/>
        <v>55328.016271039218</v>
      </c>
      <c r="DI161" s="190">
        <f t="shared" si="643"/>
        <v>66569.049944127109</v>
      </c>
      <c r="DJ161" s="190">
        <f t="shared" si="644"/>
        <v>51987.228971402212</v>
      </c>
      <c r="DK161" s="190">
        <f t="shared" si="645"/>
        <v>47491.984760005704</v>
      </c>
      <c r="DL161" s="190">
        <f t="shared" si="646"/>
        <v>27465.430146826744</v>
      </c>
      <c r="DM161" s="190">
        <f t="shared" si="647"/>
        <v>33396.673301955132</v>
      </c>
      <c r="DN161" s="190">
        <f t="shared" si="631"/>
        <v>624229.47175712348</v>
      </c>
      <c r="DO161" s="184" t="s">
        <v>579</v>
      </c>
      <c r="DP161" s="190">
        <f t="shared" si="648"/>
        <v>27688.746118786501</v>
      </c>
      <c r="DQ161" s="190">
        <f t="shared" si="649"/>
        <v>35082.472689075636</v>
      </c>
      <c r="DR161" s="190">
        <f t="shared" si="650"/>
        <v>32892.281797464748</v>
      </c>
      <c r="DS161" s="190">
        <f t="shared" si="651"/>
        <v>21659.430168779378</v>
      </c>
      <c r="DT161" s="190">
        <f t="shared" si="652"/>
        <v>43124.633420326703</v>
      </c>
      <c r="DU161" s="190">
        <f t="shared" si="653"/>
        <v>48470.002257909699</v>
      </c>
      <c r="DV161" s="190">
        <f t="shared" si="654"/>
        <v>34065.836196200064</v>
      </c>
      <c r="DW161" s="190">
        <f t="shared" si="655"/>
        <v>40987.017138373551</v>
      </c>
      <c r="DX161" s="190">
        <f t="shared" si="656"/>
        <v>32008.890717470676</v>
      </c>
      <c r="DY161" s="190">
        <f t="shared" si="657"/>
        <v>29881.443384133316</v>
      </c>
      <c r="DZ161" s="190">
        <f t="shared" si="658"/>
        <v>17280.951724814233</v>
      </c>
      <c r="EA161" s="190">
        <f t="shared" si="659"/>
        <v>21012.825796473389</v>
      </c>
      <c r="EB161" s="190">
        <f t="shared" si="632"/>
        <v>384154.53140980791</v>
      </c>
      <c r="EC161" s="191">
        <f t="shared" si="633"/>
        <v>0.61540595052082958</v>
      </c>
    </row>
    <row r="162" spans="1:133">
      <c r="A162" s="331">
        <v>157</v>
      </c>
      <c r="B162" s="463" t="s">
        <v>683</v>
      </c>
      <c r="C162" s="463" t="s">
        <v>683</v>
      </c>
      <c r="D162" s="463" t="s">
        <v>683</v>
      </c>
      <c r="E162" s="456" t="s">
        <v>694</v>
      </c>
      <c r="F162" s="354" t="s">
        <v>686</v>
      </c>
      <c r="G162" s="354" t="s">
        <v>8</v>
      </c>
      <c r="H162" s="354" t="s">
        <v>227</v>
      </c>
      <c r="I162" s="468" t="s">
        <v>75</v>
      </c>
      <c r="J162" s="408">
        <v>364562</v>
      </c>
      <c r="K162" s="408">
        <v>461911</v>
      </c>
      <c r="L162" s="408">
        <v>433074</v>
      </c>
      <c r="M162" s="408">
        <v>288058</v>
      </c>
      <c r="N162" s="408">
        <v>573532.89338601916</v>
      </c>
      <c r="O162" s="408">
        <v>644623.23346504697</v>
      </c>
      <c r="P162" s="408">
        <v>457679.10662097199</v>
      </c>
      <c r="Q162" s="408">
        <v>550666.10662097204</v>
      </c>
      <c r="R162" s="408">
        <v>430043.76652097102</v>
      </c>
      <c r="S162" s="408">
        <v>405600</v>
      </c>
      <c r="T162" s="408">
        <v>234565.44349214499</v>
      </c>
      <c r="U162" s="408">
        <v>285220.56426414498</v>
      </c>
      <c r="V162" s="357">
        <f t="shared" si="661"/>
        <v>5129536.1143702716</v>
      </c>
      <c r="W162" s="397">
        <v>0.5</v>
      </c>
      <c r="X162" s="65"/>
      <c r="Y162" s="332" t="s">
        <v>437</v>
      </c>
      <c r="Z162" s="332"/>
      <c r="AA162" s="398">
        <v>0.77980000000000005</v>
      </c>
      <c r="AB162" s="412">
        <f>AA162*0.6</f>
        <v>0.46788000000000002</v>
      </c>
      <c r="AC162" s="180">
        <f t="shared" si="634"/>
        <v>0.6</v>
      </c>
      <c r="AD162" s="181">
        <f t="shared" si="677"/>
        <v>0.76810300000000009</v>
      </c>
      <c r="AE162" s="181">
        <f t="shared" si="677"/>
        <v>0.76810300000000009</v>
      </c>
      <c r="AF162" s="181">
        <f t="shared" si="677"/>
        <v>0.76810300000000009</v>
      </c>
      <c r="AG162" s="181">
        <f t="shared" si="678"/>
        <v>0.75640600000000002</v>
      </c>
      <c r="AH162" s="181">
        <f t="shared" si="678"/>
        <v>0.75640600000000002</v>
      </c>
      <c r="AI162" s="181">
        <f t="shared" si="678"/>
        <v>0.75640600000000002</v>
      </c>
      <c r="AJ162" s="181">
        <f t="shared" si="679"/>
        <v>0.74470900000000007</v>
      </c>
      <c r="AK162" s="181">
        <f t="shared" si="679"/>
        <v>0.74470900000000007</v>
      </c>
      <c r="AL162" s="181">
        <f t="shared" si="679"/>
        <v>0.74470900000000007</v>
      </c>
      <c r="AM162" s="181">
        <f t="shared" si="680"/>
        <v>0.72131500000000004</v>
      </c>
      <c r="AN162" s="181">
        <f t="shared" si="680"/>
        <v>0.72131500000000004</v>
      </c>
      <c r="AO162" s="181">
        <f t="shared" si="680"/>
        <v>0.72131500000000004</v>
      </c>
      <c r="AQ162" s="480">
        <v>0.98499999999999999</v>
      </c>
      <c r="AR162" s="480">
        <v>0.97</v>
      </c>
      <c r="AS162" s="480">
        <v>0.95499999999999996</v>
      </c>
      <c r="AT162" s="480">
        <v>0.92500000000000004</v>
      </c>
      <c r="AV162" s="181">
        <f t="shared" si="635"/>
        <v>0.46788000000000002</v>
      </c>
      <c r="AW162" s="181">
        <f t="shared" si="681"/>
        <v>0.46788000000000002</v>
      </c>
      <c r="AX162" s="181">
        <f t="shared" si="681"/>
        <v>0.46788000000000002</v>
      </c>
      <c r="AY162" s="181">
        <f t="shared" si="682"/>
        <v>0.46320120000000004</v>
      </c>
      <c r="AZ162" s="181">
        <f t="shared" si="682"/>
        <v>0.46320120000000004</v>
      </c>
      <c r="BA162" s="181">
        <f t="shared" si="682"/>
        <v>0.46320120000000004</v>
      </c>
      <c r="BB162" s="181">
        <f t="shared" si="683"/>
        <v>0.4585224</v>
      </c>
      <c r="BC162" s="181">
        <f t="shared" si="683"/>
        <v>0.4585224</v>
      </c>
      <c r="BD162" s="181">
        <f t="shared" si="683"/>
        <v>0.4585224</v>
      </c>
      <c r="BE162" s="181">
        <f t="shared" si="684"/>
        <v>0.45384360000000001</v>
      </c>
      <c r="BF162" s="181">
        <f t="shared" si="684"/>
        <v>0.45384360000000001</v>
      </c>
      <c r="BG162" s="181">
        <f t="shared" si="684"/>
        <v>0.45384360000000001</v>
      </c>
      <c r="BI162" s="400">
        <v>1</v>
      </c>
      <c r="BJ162" s="400">
        <v>0.99</v>
      </c>
      <c r="BK162" s="400">
        <v>0.98</v>
      </c>
      <c r="BL162" s="400">
        <v>0.97</v>
      </c>
      <c r="BO162" s="189">
        <f t="shared" si="674"/>
        <v>0.5</v>
      </c>
      <c r="BP162" s="189">
        <f t="shared" si="685"/>
        <v>0.5</v>
      </c>
      <c r="BQ162" s="189">
        <f t="shared" si="685"/>
        <v>0.5</v>
      </c>
      <c r="BR162" s="189">
        <f t="shared" si="685"/>
        <v>0.5</v>
      </c>
      <c r="BS162" s="189">
        <f t="shared" si="685"/>
        <v>0.5</v>
      </c>
      <c r="BT162" s="189">
        <f t="shared" si="685"/>
        <v>0.5</v>
      </c>
      <c r="BU162" s="189">
        <f t="shared" si="685"/>
        <v>0.5</v>
      </c>
      <c r="BV162" s="189">
        <f t="shared" si="685"/>
        <v>0.5</v>
      </c>
      <c r="BW162" s="189">
        <f t="shared" si="685"/>
        <v>0.5</v>
      </c>
      <c r="BX162" s="189">
        <f t="shared" si="685"/>
        <v>0.5</v>
      </c>
      <c r="BY162" s="189">
        <f t="shared" si="685"/>
        <v>0.5</v>
      </c>
      <c r="BZ162" s="189">
        <f t="shared" si="685"/>
        <v>0.5</v>
      </c>
      <c r="CA162" s="184"/>
      <c r="CB162" s="189">
        <f t="shared" si="662"/>
        <v>0</v>
      </c>
      <c r="CC162" s="189">
        <f t="shared" si="663"/>
        <v>0</v>
      </c>
      <c r="CD162" s="189">
        <f t="shared" si="664"/>
        <v>0</v>
      </c>
      <c r="CE162" s="189">
        <f t="shared" si="665"/>
        <v>0</v>
      </c>
      <c r="CF162" s="189">
        <f t="shared" si="666"/>
        <v>0</v>
      </c>
      <c r="CG162" s="189">
        <f t="shared" si="667"/>
        <v>0</v>
      </c>
      <c r="CH162" s="189">
        <f t="shared" si="668"/>
        <v>0</v>
      </c>
      <c r="CI162" s="189">
        <f t="shared" si="669"/>
        <v>0</v>
      </c>
      <c r="CJ162" s="189">
        <f t="shared" si="670"/>
        <v>0</v>
      </c>
      <c r="CK162" s="189">
        <f t="shared" si="671"/>
        <v>0</v>
      </c>
      <c r="CL162" s="189">
        <f t="shared" si="672"/>
        <v>0</v>
      </c>
      <c r="CM162" s="189">
        <f t="shared" si="673"/>
        <v>0</v>
      </c>
      <c r="DB162" s="190">
        <f t="shared" si="636"/>
        <v>19941.686788634099</v>
      </c>
      <c r="DC162" s="190">
        <f t="shared" si="637"/>
        <v>25266.71591176471</v>
      </c>
      <c r="DD162" s="190">
        <f t="shared" si="638"/>
        <v>23689.320511465608</v>
      </c>
      <c r="DE162" s="190">
        <f t="shared" si="639"/>
        <v>15516.934877367898</v>
      </c>
      <c r="DF162" s="190">
        <f t="shared" si="640"/>
        <v>30894.724523183679</v>
      </c>
      <c r="DG162" s="190">
        <f t="shared" si="641"/>
        <v>34724.176152425745</v>
      </c>
      <c r="DH162" s="190">
        <f t="shared" si="642"/>
        <v>24272.735351986717</v>
      </c>
      <c r="DI162" s="190">
        <f t="shared" si="643"/>
        <v>29204.244808118325</v>
      </c>
      <c r="DJ162" s="190">
        <f t="shared" si="644"/>
        <v>22807.111759155807</v>
      </c>
      <c r="DK162" s="190">
        <f t="shared" si="645"/>
        <v>20835.020937188434</v>
      </c>
      <c r="DL162" s="190">
        <f t="shared" si="646"/>
        <v>12049.250311389871</v>
      </c>
      <c r="DM162" s="190">
        <f t="shared" si="647"/>
        <v>14651.322554635504</v>
      </c>
      <c r="DN162" s="190">
        <f t="shared" si="631"/>
        <v>273853.24448731646</v>
      </c>
      <c r="DO162" s="184" t="s">
        <v>579</v>
      </c>
      <c r="DP162" s="190">
        <f t="shared" si="648"/>
        <v>12147.220378863411</v>
      </c>
      <c r="DQ162" s="190">
        <f t="shared" si="649"/>
        <v>15390.892941176471</v>
      </c>
      <c r="DR162" s="190">
        <f t="shared" si="650"/>
        <v>14430.042951146561</v>
      </c>
      <c r="DS162" s="190">
        <f t="shared" si="651"/>
        <v>9502.1230073778661</v>
      </c>
      <c r="DT162" s="190">
        <f t="shared" si="652"/>
        <v>18919.037491516607</v>
      </c>
      <c r="DU162" s="190">
        <f t="shared" si="653"/>
        <v>21264.083128392675</v>
      </c>
      <c r="DV162" s="190">
        <f t="shared" si="654"/>
        <v>14944.888363317474</v>
      </c>
      <c r="DW162" s="190">
        <f t="shared" si="655"/>
        <v>17981.252300705313</v>
      </c>
      <c r="DX162" s="190">
        <f t="shared" si="656"/>
        <v>14042.493941762945</v>
      </c>
      <c r="DY162" s="190">
        <f t="shared" si="657"/>
        <v>13109.169930209373</v>
      </c>
      <c r="DZ162" s="190">
        <f t="shared" si="658"/>
        <v>7581.2580337609779</v>
      </c>
      <c r="EA162" s="190">
        <f t="shared" si="659"/>
        <v>9218.4537587003924</v>
      </c>
      <c r="EB162" s="190">
        <f t="shared" si="632"/>
        <v>168530.91622693004</v>
      </c>
      <c r="EC162" s="191">
        <f t="shared" si="633"/>
        <v>0.61540595052082925</v>
      </c>
    </row>
    <row r="163" spans="1:133" hidden="1">
      <c r="A163" s="331">
        <v>158</v>
      </c>
      <c r="B163" s="462" t="s">
        <v>335</v>
      </c>
      <c r="C163" s="455" t="str">
        <f t="shared" si="660"/>
        <v>8DCPFM01375</v>
      </c>
      <c r="D163" s="463" t="s">
        <v>381</v>
      </c>
      <c r="E163" s="456" t="s">
        <v>696</v>
      </c>
      <c r="F163" s="354" t="s">
        <v>340</v>
      </c>
      <c r="G163" s="354" t="s">
        <v>8</v>
      </c>
      <c r="H163" s="354" t="s">
        <v>22</v>
      </c>
      <c r="I163" s="468" t="s">
        <v>122</v>
      </c>
      <c r="J163" s="408">
        <v>100</v>
      </c>
      <c r="K163" s="408">
        <v>100</v>
      </c>
      <c r="L163" s="408">
        <v>100</v>
      </c>
      <c r="M163" s="408">
        <v>100</v>
      </c>
      <c r="N163" s="408">
        <v>100</v>
      </c>
      <c r="O163" s="408">
        <v>100</v>
      </c>
      <c r="P163" s="408">
        <v>100</v>
      </c>
      <c r="Q163" s="408">
        <v>100</v>
      </c>
      <c r="R163" s="408">
        <v>100</v>
      </c>
      <c r="S163" s="437">
        <v>100</v>
      </c>
      <c r="T163" s="437">
        <v>100</v>
      </c>
      <c r="U163" s="437">
        <v>100</v>
      </c>
      <c r="V163" s="357">
        <f t="shared" si="661"/>
        <v>1200</v>
      </c>
      <c r="W163" s="397">
        <v>1</v>
      </c>
      <c r="X163" s="65"/>
      <c r="Y163" s="332" t="s">
        <v>437</v>
      </c>
      <c r="Z163" s="332"/>
      <c r="AA163" s="398">
        <v>118.8</v>
      </c>
      <c r="AB163" s="412">
        <v>106.20000000000002</v>
      </c>
      <c r="AC163" s="180">
        <f t="shared" si="634"/>
        <v>0.89393939393939414</v>
      </c>
      <c r="AD163" s="181">
        <f t="shared" si="677"/>
        <v>117.018</v>
      </c>
      <c r="AE163" s="181">
        <f t="shared" si="677"/>
        <v>117.018</v>
      </c>
      <c r="AF163" s="181">
        <f t="shared" si="677"/>
        <v>117.018</v>
      </c>
      <c r="AG163" s="181">
        <f t="shared" si="678"/>
        <v>115.23599999999999</v>
      </c>
      <c r="AH163" s="181">
        <f t="shared" si="678"/>
        <v>115.23599999999999</v>
      </c>
      <c r="AI163" s="181">
        <f t="shared" si="678"/>
        <v>115.23599999999999</v>
      </c>
      <c r="AJ163" s="181">
        <f t="shared" si="679"/>
        <v>113.45399999999999</v>
      </c>
      <c r="AK163" s="181">
        <f t="shared" si="679"/>
        <v>113.45399999999999</v>
      </c>
      <c r="AL163" s="181">
        <f t="shared" si="679"/>
        <v>113.45399999999999</v>
      </c>
      <c r="AM163" s="181">
        <f t="shared" si="680"/>
        <v>109.89</v>
      </c>
      <c r="AN163" s="181">
        <f t="shared" si="680"/>
        <v>109.89</v>
      </c>
      <c r="AO163" s="181">
        <f t="shared" si="680"/>
        <v>109.89</v>
      </c>
      <c r="AQ163" s="480">
        <v>0.98499999999999999</v>
      </c>
      <c r="AR163" s="480">
        <v>0.97</v>
      </c>
      <c r="AS163" s="480">
        <v>0.95499999999999996</v>
      </c>
      <c r="AT163" s="480">
        <v>0.92500000000000004</v>
      </c>
      <c r="AV163" s="181">
        <f t="shared" si="635"/>
        <v>106.20000000000002</v>
      </c>
      <c r="AW163" s="181">
        <f t="shared" si="681"/>
        <v>106.20000000000002</v>
      </c>
      <c r="AX163" s="181">
        <f t="shared" si="681"/>
        <v>106.20000000000002</v>
      </c>
      <c r="AY163" s="181">
        <f t="shared" si="682"/>
        <v>105.13800000000002</v>
      </c>
      <c r="AZ163" s="181">
        <f t="shared" si="682"/>
        <v>105.13800000000002</v>
      </c>
      <c r="BA163" s="181">
        <f t="shared" si="682"/>
        <v>105.13800000000002</v>
      </c>
      <c r="BB163" s="181">
        <f t="shared" si="683"/>
        <v>104.07600000000002</v>
      </c>
      <c r="BC163" s="181">
        <f t="shared" si="683"/>
        <v>104.07600000000002</v>
      </c>
      <c r="BD163" s="181">
        <f t="shared" si="683"/>
        <v>104.07600000000002</v>
      </c>
      <c r="BE163" s="181">
        <f t="shared" si="684"/>
        <v>103.01400000000001</v>
      </c>
      <c r="BF163" s="181">
        <f t="shared" si="684"/>
        <v>103.01400000000001</v>
      </c>
      <c r="BG163" s="181">
        <f t="shared" si="684"/>
        <v>103.01400000000001</v>
      </c>
      <c r="BI163" s="400">
        <v>1</v>
      </c>
      <c r="BJ163" s="400">
        <v>0.99</v>
      </c>
      <c r="BK163" s="400">
        <v>0.98</v>
      </c>
      <c r="BL163" s="400">
        <v>0.97</v>
      </c>
      <c r="BO163" s="187"/>
      <c r="BP163" s="187"/>
      <c r="BQ163" s="187"/>
      <c r="BR163" s="187"/>
      <c r="BS163" s="187"/>
      <c r="BT163" s="187"/>
      <c r="BU163" s="187"/>
      <c r="BV163" s="187"/>
      <c r="BW163" s="187"/>
      <c r="BX163" s="187"/>
      <c r="BY163" s="187"/>
      <c r="BZ163" s="187"/>
      <c r="CA163" s="184"/>
      <c r="CB163" s="189">
        <f t="shared" si="662"/>
        <v>1</v>
      </c>
      <c r="CC163" s="189">
        <f t="shared" si="663"/>
        <v>1</v>
      </c>
      <c r="CD163" s="189">
        <f t="shared" si="664"/>
        <v>1</v>
      </c>
      <c r="CE163" s="189">
        <f t="shared" si="665"/>
        <v>1</v>
      </c>
      <c r="CF163" s="189">
        <f t="shared" si="666"/>
        <v>1</v>
      </c>
      <c r="CG163" s="189">
        <f t="shared" si="667"/>
        <v>1</v>
      </c>
      <c r="CH163" s="189">
        <f t="shared" si="668"/>
        <v>1</v>
      </c>
      <c r="CI163" s="189">
        <f t="shared" si="669"/>
        <v>1</v>
      </c>
      <c r="CJ163" s="189">
        <f t="shared" si="670"/>
        <v>1</v>
      </c>
      <c r="CK163" s="189">
        <f t="shared" si="671"/>
        <v>1</v>
      </c>
      <c r="CL163" s="189">
        <f t="shared" si="672"/>
        <v>1</v>
      </c>
      <c r="CM163" s="189">
        <f t="shared" si="673"/>
        <v>1</v>
      </c>
      <c r="DB163" s="190">
        <f t="shared" si="636"/>
        <v>1666.6856573137729</v>
      </c>
      <c r="DC163" s="190">
        <f t="shared" si="637"/>
        <v>1666.6856573137729</v>
      </c>
      <c r="DD163" s="190">
        <f t="shared" si="638"/>
        <v>1666.6856573137729</v>
      </c>
      <c r="DE163" s="190">
        <f t="shared" si="639"/>
        <v>1641.3046574562027</v>
      </c>
      <c r="DF163" s="190">
        <f t="shared" si="640"/>
        <v>1641.3046574562027</v>
      </c>
      <c r="DG163" s="190">
        <f t="shared" si="641"/>
        <v>1641.3046574562027</v>
      </c>
      <c r="DH163" s="190">
        <f t="shared" si="642"/>
        <v>1615.9236575986326</v>
      </c>
      <c r="DI163" s="190">
        <f t="shared" si="643"/>
        <v>1615.9236575986326</v>
      </c>
      <c r="DJ163" s="190">
        <f t="shared" si="644"/>
        <v>1615.9236575986326</v>
      </c>
      <c r="DK163" s="190">
        <f t="shared" si="645"/>
        <v>1565.1616578834924</v>
      </c>
      <c r="DL163" s="190">
        <f t="shared" si="646"/>
        <v>1565.1616578834924</v>
      </c>
      <c r="DM163" s="190">
        <f t="shared" si="647"/>
        <v>1565.1616578834924</v>
      </c>
      <c r="DN163" s="190">
        <f t="shared" si="631"/>
        <v>19467.226890756301</v>
      </c>
      <c r="DO163" s="184" t="s">
        <v>579</v>
      </c>
      <c r="DP163" s="190">
        <f t="shared" si="648"/>
        <v>1512.6050420168069</v>
      </c>
      <c r="DQ163" s="190">
        <f t="shared" si="649"/>
        <v>1512.6050420168069</v>
      </c>
      <c r="DR163" s="190">
        <f t="shared" si="650"/>
        <v>1512.6050420168069</v>
      </c>
      <c r="DS163" s="190">
        <f t="shared" si="651"/>
        <v>1497.4789915966389</v>
      </c>
      <c r="DT163" s="190">
        <f t="shared" si="652"/>
        <v>1497.4789915966389</v>
      </c>
      <c r="DU163" s="190">
        <f t="shared" si="653"/>
        <v>1497.4789915966389</v>
      </c>
      <c r="DV163" s="190">
        <f t="shared" si="654"/>
        <v>1482.3529411764709</v>
      </c>
      <c r="DW163" s="190">
        <f t="shared" si="655"/>
        <v>1482.3529411764709</v>
      </c>
      <c r="DX163" s="190">
        <f t="shared" si="656"/>
        <v>1482.3529411764709</v>
      </c>
      <c r="DY163" s="190">
        <f t="shared" si="657"/>
        <v>1467.2268907563027</v>
      </c>
      <c r="DZ163" s="190">
        <f t="shared" si="658"/>
        <v>1467.2268907563027</v>
      </c>
      <c r="EA163" s="190">
        <f t="shared" si="659"/>
        <v>1467.2268907563027</v>
      </c>
      <c r="EB163" s="190">
        <f t="shared" si="632"/>
        <v>17878.991596638654</v>
      </c>
      <c r="EC163" s="191">
        <f t="shared" si="633"/>
        <v>0.9184149184149184</v>
      </c>
    </row>
    <row r="164" spans="1:133" hidden="1">
      <c r="A164" s="331">
        <v>159</v>
      </c>
      <c r="B164" s="462" t="s">
        <v>336</v>
      </c>
      <c r="C164" s="455" t="str">
        <f t="shared" si="660"/>
        <v>8DCPFM01494M</v>
      </c>
      <c r="D164" s="463" t="s">
        <v>382</v>
      </c>
      <c r="E164" s="456" t="s">
        <v>696</v>
      </c>
      <c r="F164" s="354" t="s">
        <v>383</v>
      </c>
      <c r="G164" s="354" t="s">
        <v>384</v>
      </c>
      <c r="H164" s="354" t="s">
        <v>22</v>
      </c>
      <c r="I164" s="468" t="s">
        <v>122</v>
      </c>
      <c r="J164" s="408">
        <v>199295</v>
      </c>
      <c r="K164" s="408">
        <v>199295</v>
      </c>
      <c r="L164" s="408">
        <v>199295</v>
      </c>
      <c r="M164" s="408">
        <v>199295</v>
      </c>
      <c r="N164" s="408">
        <v>199295</v>
      </c>
      <c r="O164" s="408">
        <v>199295</v>
      </c>
      <c r="P164" s="408">
        <v>199295</v>
      </c>
      <c r="Q164" s="408">
        <v>199295</v>
      </c>
      <c r="R164" s="408">
        <v>199295</v>
      </c>
      <c r="S164" s="437">
        <v>199295</v>
      </c>
      <c r="T164" s="437">
        <v>199295</v>
      </c>
      <c r="U164" s="437">
        <v>199295</v>
      </c>
      <c r="V164" s="357">
        <f t="shared" si="661"/>
        <v>2391540</v>
      </c>
      <c r="W164" s="397">
        <v>1</v>
      </c>
      <c r="X164" s="65"/>
      <c r="Y164" s="332" t="s">
        <v>437</v>
      </c>
      <c r="Z164" s="332"/>
      <c r="AA164" s="398">
        <v>5.8562766666666669E-2</v>
      </c>
      <c r="AB164" s="412">
        <v>1.7727570000000002E-2</v>
      </c>
      <c r="AC164" s="180">
        <f t="shared" si="634"/>
        <v>0.30271059598163341</v>
      </c>
      <c r="AD164" s="181">
        <f t="shared" si="677"/>
        <v>5.7977139000000004E-2</v>
      </c>
      <c r="AE164" s="181">
        <f t="shared" si="677"/>
        <v>5.7977139000000004E-2</v>
      </c>
      <c r="AF164" s="181">
        <f t="shared" si="677"/>
        <v>5.7977139000000004E-2</v>
      </c>
      <c r="AG164" s="181">
        <f t="shared" si="678"/>
        <v>5.7391511333333332E-2</v>
      </c>
      <c r="AH164" s="181">
        <f t="shared" si="678"/>
        <v>5.7391511333333332E-2</v>
      </c>
      <c r="AI164" s="181">
        <f t="shared" si="678"/>
        <v>5.7391511333333332E-2</v>
      </c>
      <c r="AJ164" s="181">
        <f t="shared" si="679"/>
        <v>5.6220255999999996E-2</v>
      </c>
      <c r="AK164" s="181">
        <f t="shared" si="679"/>
        <v>5.6220255999999996E-2</v>
      </c>
      <c r="AL164" s="181">
        <f t="shared" si="679"/>
        <v>5.6220255999999996E-2</v>
      </c>
      <c r="AM164" s="181">
        <f t="shared" si="680"/>
        <v>5.5049000666666667E-2</v>
      </c>
      <c r="AN164" s="181">
        <f t="shared" si="680"/>
        <v>5.5049000666666667E-2</v>
      </c>
      <c r="AO164" s="181">
        <f t="shared" si="680"/>
        <v>5.5049000666666667E-2</v>
      </c>
      <c r="AQ164" s="65">
        <v>0.99</v>
      </c>
      <c r="AR164" s="65">
        <v>0.98</v>
      </c>
      <c r="AS164" s="65">
        <v>0.96</v>
      </c>
      <c r="AT164" s="65">
        <v>0.94</v>
      </c>
      <c r="AV164" s="181">
        <f t="shared" si="635"/>
        <v>1.7727570000000002E-2</v>
      </c>
      <c r="AW164" s="181">
        <f t="shared" si="681"/>
        <v>1.7727570000000002E-2</v>
      </c>
      <c r="AX164" s="181">
        <f t="shared" si="681"/>
        <v>1.7727570000000002E-2</v>
      </c>
      <c r="AY164" s="181">
        <f t="shared" si="682"/>
        <v>1.7550294300000002E-2</v>
      </c>
      <c r="AZ164" s="181">
        <f t="shared" si="682"/>
        <v>1.7550294300000002E-2</v>
      </c>
      <c r="BA164" s="181">
        <f t="shared" si="682"/>
        <v>1.7550294300000002E-2</v>
      </c>
      <c r="BB164" s="181">
        <f t="shared" si="683"/>
        <v>1.7373018600000002E-2</v>
      </c>
      <c r="BC164" s="181">
        <f t="shared" si="683"/>
        <v>1.7373018600000002E-2</v>
      </c>
      <c r="BD164" s="181">
        <f t="shared" si="683"/>
        <v>1.7373018600000002E-2</v>
      </c>
      <c r="BE164" s="181">
        <f t="shared" si="684"/>
        <v>1.7195742900000002E-2</v>
      </c>
      <c r="BF164" s="181">
        <f t="shared" si="684"/>
        <v>1.7195742900000002E-2</v>
      </c>
      <c r="BG164" s="181">
        <f t="shared" si="684"/>
        <v>1.7195742900000002E-2</v>
      </c>
      <c r="BI164" s="400">
        <v>1</v>
      </c>
      <c r="BJ164" s="400">
        <v>0.99</v>
      </c>
      <c r="BK164" s="400">
        <v>0.98</v>
      </c>
      <c r="BL164" s="400">
        <v>0.97</v>
      </c>
      <c r="BO164" s="187"/>
      <c r="BP164" s="187"/>
      <c r="BQ164" s="187"/>
      <c r="BR164" s="187"/>
      <c r="BS164" s="187"/>
      <c r="BT164" s="187"/>
      <c r="BU164" s="187"/>
      <c r="BV164" s="187"/>
      <c r="BW164" s="187"/>
      <c r="BX164" s="187"/>
      <c r="BY164" s="187"/>
      <c r="BZ164" s="187"/>
      <c r="CA164" s="184"/>
      <c r="CB164" s="189">
        <f t="shared" si="662"/>
        <v>1</v>
      </c>
      <c r="CC164" s="189">
        <f t="shared" si="663"/>
        <v>1</v>
      </c>
      <c r="CD164" s="189">
        <f t="shared" si="664"/>
        <v>1</v>
      </c>
      <c r="CE164" s="189">
        <f t="shared" si="665"/>
        <v>1</v>
      </c>
      <c r="CF164" s="189">
        <f t="shared" si="666"/>
        <v>1</v>
      </c>
      <c r="CG164" s="189">
        <f t="shared" si="667"/>
        <v>1</v>
      </c>
      <c r="CH164" s="189">
        <f t="shared" si="668"/>
        <v>1</v>
      </c>
      <c r="CI164" s="189">
        <f t="shared" si="669"/>
        <v>1</v>
      </c>
      <c r="CJ164" s="189">
        <f t="shared" si="670"/>
        <v>1</v>
      </c>
      <c r="CK164" s="189">
        <f t="shared" si="671"/>
        <v>1</v>
      </c>
      <c r="CL164" s="189">
        <f t="shared" si="672"/>
        <v>1</v>
      </c>
      <c r="CM164" s="189">
        <f t="shared" si="673"/>
        <v>1</v>
      </c>
      <c r="DB164" s="190">
        <f t="shared" si="636"/>
        <v>1645.7134193142006</v>
      </c>
      <c r="DC164" s="190">
        <f t="shared" si="637"/>
        <v>1645.7134193142006</v>
      </c>
      <c r="DD164" s="190">
        <f t="shared" si="638"/>
        <v>1645.7134193142006</v>
      </c>
      <c r="DE164" s="190">
        <f t="shared" si="639"/>
        <v>1629.0900514423397</v>
      </c>
      <c r="DF164" s="190">
        <f t="shared" si="640"/>
        <v>1629.0900514423397</v>
      </c>
      <c r="DG164" s="190">
        <f t="shared" si="641"/>
        <v>1629.0900514423397</v>
      </c>
      <c r="DH164" s="190">
        <f t="shared" si="642"/>
        <v>1595.8433156986184</v>
      </c>
      <c r="DI164" s="190">
        <f t="shared" si="643"/>
        <v>1595.8433156986184</v>
      </c>
      <c r="DJ164" s="190">
        <f t="shared" si="644"/>
        <v>1595.8433156986184</v>
      </c>
      <c r="DK164" s="190">
        <f t="shared" si="645"/>
        <v>1562.5965799548972</v>
      </c>
      <c r="DL164" s="190">
        <f t="shared" si="646"/>
        <v>1562.5965799548972</v>
      </c>
      <c r="DM164" s="190">
        <f t="shared" si="647"/>
        <v>1562.5965799548972</v>
      </c>
      <c r="DN164" s="190">
        <f t="shared" si="631"/>
        <v>19299.730099230164</v>
      </c>
      <c r="DO164" s="184" t="s">
        <v>579</v>
      </c>
      <c r="DP164" s="190">
        <f t="shared" si="648"/>
        <v>503.20695957128618</v>
      </c>
      <c r="DQ164" s="190">
        <f t="shared" si="649"/>
        <v>503.20695957128618</v>
      </c>
      <c r="DR164" s="190">
        <f t="shared" si="650"/>
        <v>503.20695957128618</v>
      </c>
      <c r="DS164" s="190">
        <f t="shared" si="651"/>
        <v>498.17488997557336</v>
      </c>
      <c r="DT164" s="190">
        <f t="shared" si="652"/>
        <v>498.17488997557336</v>
      </c>
      <c r="DU164" s="190">
        <f t="shared" si="653"/>
        <v>498.17488997557336</v>
      </c>
      <c r="DV164" s="190">
        <f t="shared" si="654"/>
        <v>493.1428203798605</v>
      </c>
      <c r="DW164" s="190">
        <f t="shared" si="655"/>
        <v>493.1428203798605</v>
      </c>
      <c r="DX164" s="190">
        <f t="shared" si="656"/>
        <v>493.1428203798605</v>
      </c>
      <c r="DY164" s="190">
        <f t="shared" si="657"/>
        <v>488.11075078414757</v>
      </c>
      <c r="DZ164" s="190">
        <f t="shared" si="658"/>
        <v>488.11075078414757</v>
      </c>
      <c r="EA164" s="190">
        <f t="shared" si="659"/>
        <v>488.11075078414757</v>
      </c>
      <c r="EB164" s="190">
        <f t="shared" si="632"/>
        <v>5947.9062621326048</v>
      </c>
      <c r="EC164" s="191">
        <f t="shared" si="633"/>
        <v>0.30818598143866566</v>
      </c>
    </row>
    <row r="165" spans="1:133" hidden="1">
      <c r="A165" s="331">
        <v>160</v>
      </c>
      <c r="B165" s="462" t="s">
        <v>337</v>
      </c>
      <c r="C165" s="455" t="str">
        <f t="shared" si="660"/>
        <v>8DCPFM01448MI</v>
      </c>
      <c r="D165" s="463" t="s">
        <v>385</v>
      </c>
      <c r="E165" s="456" t="s">
        <v>696</v>
      </c>
      <c r="F165" s="354" t="s">
        <v>383</v>
      </c>
      <c r="G165" s="354" t="s">
        <v>384</v>
      </c>
      <c r="H165" s="354" t="s">
        <v>22</v>
      </c>
      <c r="I165" s="468" t="s">
        <v>122</v>
      </c>
      <c r="J165" s="408">
        <v>242255</v>
      </c>
      <c r="K165" s="408">
        <v>242255</v>
      </c>
      <c r="L165" s="408">
        <v>242255</v>
      </c>
      <c r="M165" s="408">
        <v>242255</v>
      </c>
      <c r="N165" s="408">
        <v>242255</v>
      </c>
      <c r="O165" s="408">
        <v>242255</v>
      </c>
      <c r="P165" s="408">
        <v>242255</v>
      </c>
      <c r="Q165" s="408">
        <v>242255</v>
      </c>
      <c r="R165" s="408">
        <v>242255</v>
      </c>
      <c r="S165" s="437">
        <v>242255</v>
      </c>
      <c r="T165" s="437">
        <v>242255</v>
      </c>
      <c r="U165" s="437">
        <v>242255</v>
      </c>
      <c r="V165" s="357">
        <f t="shared" si="661"/>
        <v>2907060</v>
      </c>
      <c r="W165" s="397">
        <v>1</v>
      </c>
      <c r="X165" s="65"/>
      <c r="Y165" s="332" t="s">
        <v>437</v>
      </c>
      <c r="Z165" s="332"/>
      <c r="AA165" s="398">
        <v>0.49759999999999999</v>
      </c>
      <c r="AB165" s="412">
        <v>0.37217860000000003</v>
      </c>
      <c r="AC165" s="180">
        <f t="shared" si="634"/>
        <v>0.74794734726688106</v>
      </c>
      <c r="AD165" s="181">
        <f t="shared" si="677"/>
        <v>0.49262400000000001</v>
      </c>
      <c r="AE165" s="181">
        <f t="shared" si="677"/>
        <v>0.49262400000000001</v>
      </c>
      <c r="AF165" s="181">
        <f t="shared" si="677"/>
        <v>0.49262400000000001</v>
      </c>
      <c r="AG165" s="181">
        <f t="shared" si="678"/>
        <v>0.48764799999999997</v>
      </c>
      <c r="AH165" s="181">
        <f t="shared" si="678"/>
        <v>0.48764799999999997</v>
      </c>
      <c r="AI165" s="181">
        <f t="shared" si="678"/>
        <v>0.48764799999999997</v>
      </c>
      <c r="AJ165" s="181">
        <f t="shared" si="679"/>
        <v>0.47769599999999995</v>
      </c>
      <c r="AK165" s="181">
        <f t="shared" si="679"/>
        <v>0.47769599999999995</v>
      </c>
      <c r="AL165" s="181">
        <f t="shared" si="679"/>
        <v>0.47769599999999995</v>
      </c>
      <c r="AM165" s="181">
        <f t="shared" si="680"/>
        <v>0.46774399999999994</v>
      </c>
      <c r="AN165" s="181">
        <f t="shared" si="680"/>
        <v>0.46774399999999994</v>
      </c>
      <c r="AO165" s="181">
        <f t="shared" si="680"/>
        <v>0.46774399999999994</v>
      </c>
      <c r="AQ165" s="65">
        <v>0.99</v>
      </c>
      <c r="AR165" s="65">
        <v>0.98</v>
      </c>
      <c r="AS165" s="65">
        <v>0.96</v>
      </c>
      <c r="AT165" s="65">
        <v>0.94</v>
      </c>
      <c r="AV165" s="181">
        <f t="shared" si="635"/>
        <v>0.37217860000000003</v>
      </c>
      <c r="AW165" s="181">
        <f t="shared" si="681"/>
        <v>0.37217860000000003</v>
      </c>
      <c r="AX165" s="181">
        <f t="shared" si="681"/>
        <v>0.37217860000000003</v>
      </c>
      <c r="AY165" s="181">
        <f t="shared" si="682"/>
        <v>0.36845681400000002</v>
      </c>
      <c r="AZ165" s="181">
        <f t="shared" si="682"/>
        <v>0.36845681400000002</v>
      </c>
      <c r="BA165" s="181">
        <f t="shared" si="682"/>
        <v>0.36845681400000002</v>
      </c>
      <c r="BB165" s="181">
        <f t="shared" si="683"/>
        <v>0.36473502800000002</v>
      </c>
      <c r="BC165" s="181">
        <f t="shared" si="683"/>
        <v>0.36473502800000002</v>
      </c>
      <c r="BD165" s="181">
        <f t="shared" si="683"/>
        <v>0.36473502800000002</v>
      </c>
      <c r="BE165" s="181">
        <f t="shared" si="684"/>
        <v>0.36101324200000001</v>
      </c>
      <c r="BF165" s="181">
        <f t="shared" si="684"/>
        <v>0.36101324200000001</v>
      </c>
      <c r="BG165" s="181">
        <f t="shared" si="684"/>
        <v>0.36101324200000001</v>
      </c>
      <c r="BI165" s="400">
        <v>1</v>
      </c>
      <c r="BJ165" s="400">
        <v>0.99</v>
      </c>
      <c r="BK165" s="400">
        <v>0.98</v>
      </c>
      <c r="BL165" s="400">
        <v>0.97</v>
      </c>
      <c r="BO165" s="187"/>
      <c r="BP165" s="187"/>
      <c r="BQ165" s="187"/>
      <c r="BR165" s="187"/>
      <c r="BS165" s="187"/>
      <c r="BT165" s="187"/>
      <c r="BU165" s="187"/>
      <c r="BV165" s="187"/>
      <c r="BW165" s="187"/>
      <c r="BX165" s="187"/>
      <c r="BY165" s="187"/>
      <c r="BZ165" s="187"/>
      <c r="CA165" s="184"/>
      <c r="CB165" s="189">
        <f t="shared" si="662"/>
        <v>1</v>
      </c>
      <c r="CC165" s="189">
        <f t="shared" si="663"/>
        <v>1</v>
      </c>
      <c r="CD165" s="189">
        <f t="shared" si="664"/>
        <v>1</v>
      </c>
      <c r="CE165" s="189">
        <f t="shared" si="665"/>
        <v>1</v>
      </c>
      <c r="CF165" s="189">
        <f t="shared" si="666"/>
        <v>1</v>
      </c>
      <c r="CG165" s="189">
        <f t="shared" si="667"/>
        <v>1</v>
      </c>
      <c r="CH165" s="189">
        <f t="shared" si="668"/>
        <v>1</v>
      </c>
      <c r="CI165" s="189">
        <f t="shared" si="669"/>
        <v>1</v>
      </c>
      <c r="CJ165" s="189">
        <f t="shared" si="670"/>
        <v>1</v>
      </c>
      <c r="CK165" s="189">
        <f t="shared" si="671"/>
        <v>1</v>
      </c>
      <c r="CL165" s="189">
        <f t="shared" si="672"/>
        <v>1</v>
      </c>
      <c r="CM165" s="189">
        <f t="shared" si="673"/>
        <v>1</v>
      </c>
      <c r="DB165" s="190">
        <f t="shared" si="636"/>
        <v>16997.668013103546</v>
      </c>
      <c r="DC165" s="190">
        <f t="shared" si="637"/>
        <v>16997.668013103546</v>
      </c>
      <c r="DD165" s="190">
        <f t="shared" si="638"/>
        <v>16997.668013103546</v>
      </c>
      <c r="DE165" s="190">
        <f t="shared" si="639"/>
        <v>16825.974396809572</v>
      </c>
      <c r="DF165" s="190">
        <f t="shared" si="640"/>
        <v>16825.974396809572</v>
      </c>
      <c r="DG165" s="190">
        <f t="shared" si="641"/>
        <v>16825.974396809572</v>
      </c>
      <c r="DH165" s="190">
        <f t="shared" si="642"/>
        <v>16482.587164221619</v>
      </c>
      <c r="DI165" s="190">
        <f t="shared" si="643"/>
        <v>16482.587164221619</v>
      </c>
      <c r="DJ165" s="190">
        <f t="shared" si="644"/>
        <v>16482.587164221619</v>
      </c>
      <c r="DK165" s="190">
        <f t="shared" si="645"/>
        <v>16139.199931633668</v>
      </c>
      <c r="DL165" s="190">
        <f t="shared" si="646"/>
        <v>16139.199931633668</v>
      </c>
      <c r="DM165" s="190">
        <f t="shared" si="647"/>
        <v>16139.199931633668</v>
      </c>
      <c r="DN165" s="190">
        <f t="shared" si="631"/>
        <v>199336.28851730519</v>
      </c>
      <c r="DO165" s="184" t="s">
        <v>579</v>
      </c>
      <c r="DP165" s="190">
        <f t="shared" si="648"/>
        <v>12841.778484973651</v>
      </c>
      <c r="DQ165" s="190">
        <f t="shared" si="649"/>
        <v>12841.778484973651</v>
      </c>
      <c r="DR165" s="190">
        <f t="shared" si="650"/>
        <v>12841.778484973651</v>
      </c>
      <c r="DS165" s="190">
        <f t="shared" si="651"/>
        <v>12713.360700123916</v>
      </c>
      <c r="DT165" s="190">
        <f t="shared" si="652"/>
        <v>12713.360700123916</v>
      </c>
      <c r="DU165" s="190">
        <f t="shared" si="653"/>
        <v>12713.360700123916</v>
      </c>
      <c r="DV165" s="190">
        <f t="shared" si="654"/>
        <v>12584.94291527418</v>
      </c>
      <c r="DW165" s="190">
        <f t="shared" si="655"/>
        <v>12584.94291527418</v>
      </c>
      <c r="DX165" s="190">
        <f t="shared" si="656"/>
        <v>12584.94291527418</v>
      </c>
      <c r="DY165" s="190">
        <f t="shared" si="657"/>
        <v>12456.525130424441</v>
      </c>
      <c r="DZ165" s="190">
        <f t="shared" si="658"/>
        <v>12456.525130424441</v>
      </c>
      <c r="EA165" s="190">
        <f t="shared" si="659"/>
        <v>12456.525130424441</v>
      </c>
      <c r="EB165" s="190">
        <f t="shared" si="632"/>
        <v>151789.82169238856</v>
      </c>
      <c r="EC165" s="191">
        <f t="shared" si="633"/>
        <v>0.76147611065413745</v>
      </c>
    </row>
    <row r="166" spans="1:133" hidden="1">
      <c r="A166" s="331">
        <v>161</v>
      </c>
      <c r="B166" s="462" t="s">
        <v>338</v>
      </c>
      <c r="C166" s="455" t="str">
        <f t="shared" si="660"/>
        <v>8ACUP30153AP (-0014)</v>
      </c>
      <c r="D166" s="463" t="s">
        <v>387</v>
      </c>
      <c r="E166" s="463"/>
      <c r="F166" s="354" t="s">
        <v>386</v>
      </c>
      <c r="G166" s="354" t="s">
        <v>388</v>
      </c>
      <c r="H166" s="354" t="s">
        <v>175</v>
      </c>
      <c r="I166" s="468" t="s">
        <v>122</v>
      </c>
      <c r="J166" s="408"/>
      <c r="K166" s="408"/>
      <c r="L166" s="408"/>
      <c r="M166" s="408"/>
      <c r="N166" s="408"/>
      <c r="O166" s="408"/>
      <c r="P166" s="408"/>
      <c r="Q166" s="408"/>
      <c r="R166" s="408"/>
      <c r="S166" s="437"/>
      <c r="T166" s="437"/>
      <c r="U166" s="437"/>
      <c r="V166" s="357">
        <f t="shared" si="661"/>
        <v>0</v>
      </c>
      <c r="W166" s="397">
        <v>1</v>
      </c>
      <c r="X166" s="65"/>
      <c r="Y166" s="332" t="s">
        <v>437</v>
      </c>
      <c r="Z166" s="332"/>
      <c r="AA166" s="398">
        <v>0.62</v>
      </c>
      <c r="AB166" s="412">
        <v>0.34318090000000001</v>
      </c>
      <c r="AC166" s="180">
        <f t="shared" ref="AC166:AC240" si="686">IFERROR(AB166/AA166,"")</f>
        <v>0.55351758064516132</v>
      </c>
      <c r="AD166" s="181">
        <f t="shared" ref="AD166:AF181" si="687">$AA166*$AQ166</f>
        <v>0.61070000000000002</v>
      </c>
      <c r="AE166" s="181">
        <f t="shared" si="687"/>
        <v>0.61070000000000002</v>
      </c>
      <c r="AF166" s="181">
        <f t="shared" si="687"/>
        <v>0.61070000000000002</v>
      </c>
      <c r="AG166" s="181">
        <f t="shared" ref="AG166:AI181" si="688">$AA166*$AR166</f>
        <v>0.60139999999999993</v>
      </c>
      <c r="AH166" s="181">
        <f t="shared" si="688"/>
        <v>0.60139999999999993</v>
      </c>
      <c r="AI166" s="181">
        <f t="shared" si="688"/>
        <v>0.60139999999999993</v>
      </c>
      <c r="AJ166" s="181">
        <f t="shared" ref="AJ166:AL181" si="689">$AA166*$AS166</f>
        <v>0.59209999999999996</v>
      </c>
      <c r="AK166" s="181">
        <f t="shared" si="689"/>
        <v>0.59209999999999996</v>
      </c>
      <c r="AL166" s="181">
        <f t="shared" si="689"/>
        <v>0.59209999999999996</v>
      </c>
      <c r="AM166" s="181">
        <f t="shared" ref="AM166:AO181" si="690">$AA166*$AT166</f>
        <v>0.57350000000000001</v>
      </c>
      <c r="AN166" s="181">
        <f t="shared" si="690"/>
        <v>0.57350000000000001</v>
      </c>
      <c r="AO166" s="181">
        <f t="shared" si="690"/>
        <v>0.57350000000000001</v>
      </c>
      <c r="AQ166" s="480">
        <v>0.98499999999999999</v>
      </c>
      <c r="AR166" s="480">
        <v>0.97</v>
      </c>
      <c r="AS166" s="480">
        <v>0.95499999999999996</v>
      </c>
      <c r="AT166" s="480">
        <v>0.92500000000000004</v>
      </c>
      <c r="AV166" s="181">
        <f t="shared" ref="AV166:AV240" si="691">$AB166*$BI166*$AV$2</f>
        <v>0.34318090000000001</v>
      </c>
      <c r="AW166" s="181">
        <f t="shared" ref="AW166:AX181" si="692">$AB166*$BI166</f>
        <v>0.34318090000000001</v>
      </c>
      <c r="AX166" s="181">
        <f t="shared" si="692"/>
        <v>0.34318090000000001</v>
      </c>
      <c r="AY166" s="181">
        <f t="shared" ref="AY166:BA181" si="693">$AB166*$BJ166</f>
        <v>0.339749091</v>
      </c>
      <c r="AZ166" s="181">
        <f t="shared" si="693"/>
        <v>0.339749091</v>
      </c>
      <c r="BA166" s="181">
        <f t="shared" si="693"/>
        <v>0.339749091</v>
      </c>
      <c r="BB166" s="181">
        <f t="shared" ref="BB166:BD181" si="694">$AB166*$BK166</f>
        <v>0.336317282</v>
      </c>
      <c r="BC166" s="181">
        <f t="shared" si="694"/>
        <v>0.336317282</v>
      </c>
      <c r="BD166" s="181">
        <f t="shared" si="694"/>
        <v>0.336317282</v>
      </c>
      <c r="BE166" s="181">
        <f t="shared" ref="BE166:BG181" si="695">$AB166*$BL166</f>
        <v>0.33288547299999999</v>
      </c>
      <c r="BF166" s="181">
        <f t="shared" si="695"/>
        <v>0.33288547299999999</v>
      </c>
      <c r="BG166" s="181">
        <f t="shared" si="695"/>
        <v>0.33288547299999999</v>
      </c>
      <c r="BI166" s="400">
        <v>1</v>
      </c>
      <c r="BJ166" s="400">
        <v>0.99</v>
      </c>
      <c r="BK166" s="400">
        <v>0.98</v>
      </c>
      <c r="BL166" s="400">
        <v>0.97</v>
      </c>
      <c r="BO166" s="187"/>
      <c r="BP166" s="187"/>
      <c r="BQ166" s="187"/>
      <c r="BR166" s="187"/>
      <c r="BS166" s="187"/>
      <c r="BT166" s="187"/>
      <c r="BU166" s="187"/>
      <c r="BV166" s="187"/>
      <c r="BW166" s="187"/>
      <c r="BX166" s="187"/>
      <c r="BY166" s="187"/>
      <c r="BZ166" s="187"/>
      <c r="CA166" s="184"/>
      <c r="CB166" s="189">
        <f t="shared" si="662"/>
        <v>1</v>
      </c>
      <c r="CC166" s="189">
        <f t="shared" si="663"/>
        <v>1</v>
      </c>
      <c r="CD166" s="189">
        <f t="shared" si="664"/>
        <v>1</v>
      </c>
      <c r="CE166" s="189">
        <f t="shared" si="665"/>
        <v>1</v>
      </c>
      <c r="CF166" s="189">
        <f t="shared" si="666"/>
        <v>1</v>
      </c>
      <c r="CG166" s="189">
        <f t="shared" si="667"/>
        <v>1</v>
      </c>
      <c r="CH166" s="189">
        <f t="shared" si="668"/>
        <v>1</v>
      </c>
      <c r="CI166" s="189">
        <f t="shared" si="669"/>
        <v>1</v>
      </c>
      <c r="CJ166" s="189">
        <f t="shared" si="670"/>
        <v>1</v>
      </c>
      <c r="CK166" s="189">
        <f t="shared" si="671"/>
        <v>1</v>
      </c>
      <c r="CL166" s="189">
        <f t="shared" si="672"/>
        <v>1</v>
      </c>
      <c r="CM166" s="189">
        <f t="shared" si="673"/>
        <v>1</v>
      </c>
      <c r="DB166" s="190">
        <f t="shared" ref="DB166:DB179" si="696">J166*AD166*(BO166+CB166+CO166)/$A$2</f>
        <v>0</v>
      </c>
      <c r="DC166" s="190">
        <f t="shared" ref="DC166:DC179" si="697">K166*AE166*(BP166+CC166+CP166)/$A$2</f>
        <v>0</v>
      </c>
      <c r="DD166" s="190">
        <f t="shared" ref="DD166:DD179" si="698">L166*AF166*(BQ166+CD166+CQ166)/$A$2</f>
        <v>0</v>
      </c>
      <c r="DE166" s="190">
        <f t="shared" ref="DE166:DE179" si="699">M166*AG166*(BR166+CE166+CR166)/$A$2</f>
        <v>0</v>
      </c>
      <c r="DF166" s="190">
        <f t="shared" ref="DF166:DF179" si="700">N166*AH166*(BS166+CF166+CS166)/$A$2</f>
        <v>0</v>
      </c>
      <c r="DG166" s="190">
        <f t="shared" ref="DG166:DG179" si="701">O166*AI166*(BT166+CG166+CT166)/$A$2</f>
        <v>0</v>
      </c>
      <c r="DH166" s="190">
        <f t="shared" ref="DH166:DH179" si="702">P166*AJ166*(BU166+CH166+CU166)/$A$2</f>
        <v>0</v>
      </c>
      <c r="DI166" s="190">
        <f t="shared" ref="DI166:DI179" si="703">Q166*AK166*(BV166+CI166+CV166)/$A$2</f>
        <v>0</v>
      </c>
      <c r="DJ166" s="190">
        <f t="shared" ref="DJ166:DJ179" si="704">R166*AL166*(BW166+CJ166+CW166)/$A$2</f>
        <v>0</v>
      </c>
      <c r="DK166" s="190">
        <f t="shared" ref="DK166:DK179" si="705">S166*AM166*(BX166+CK166+CX166)/$A$2</f>
        <v>0</v>
      </c>
      <c r="DL166" s="190">
        <f t="shared" ref="DL166:DL179" si="706">T166*AN166*(BY166+CL166+CY166)/$A$2</f>
        <v>0</v>
      </c>
      <c r="DM166" s="190">
        <f t="shared" ref="DM166:DM179" si="707">U166*AO166*(BZ166+CM166+CZ166)/$A$2</f>
        <v>0</v>
      </c>
      <c r="DN166" s="190">
        <f t="shared" si="631"/>
        <v>0</v>
      </c>
      <c r="DO166" s="184" t="s">
        <v>580</v>
      </c>
      <c r="DP166" s="190">
        <f t="shared" ref="DP166:DP179" si="708">J166*AV166*(BO166+CB166+CO166)/$A$2</f>
        <v>0</v>
      </c>
      <c r="DQ166" s="190">
        <f t="shared" ref="DQ166:DQ179" si="709">K166*AW166*(BP166+CC166+CP166)/$A$2</f>
        <v>0</v>
      </c>
      <c r="DR166" s="190">
        <f t="shared" ref="DR166:DR179" si="710">L166*AX166*(BQ166+CD166+CQ166)/$A$2</f>
        <v>0</v>
      </c>
      <c r="DS166" s="190">
        <f t="shared" ref="DS166:DS179" si="711">M166*AY166*(BR166+CE166+CR166)/$A$2</f>
        <v>0</v>
      </c>
      <c r="DT166" s="190">
        <f t="shared" ref="DT166:DT179" si="712">N166*AZ166*(BS166+CF166+CS166)/$A$2</f>
        <v>0</v>
      </c>
      <c r="DU166" s="190">
        <f t="shared" ref="DU166:DU179" si="713">O166*BA166*(BT166+CG166+CT166)/$A$2</f>
        <v>0</v>
      </c>
      <c r="DV166" s="190">
        <f t="shared" ref="DV166:DV179" si="714">P166*BB166*(BU166+CH166+CU166)/$A$2</f>
        <v>0</v>
      </c>
      <c r="DW166" s="190">
        <f t="shared" ref="DW166:DW179" si="715">Q166*BC166*(BV166+CI166+CV166)/$A$2</f>
        <v>0</v>
      </c>
      <c r="DX166" s="190">
        <f t="shared" ref="DX166:DX179" si="716">R166*BD166*(BW166+CJ166+CW166)/$A$2</f>
        <v>0</v>
      </c>
      <c r="DY166" s="190">
        <f t="shared" ref="DY166:DY179" si="717">S166*BE166*(BX166+CK166+CX166)/$A$2</f>
        <v>0</v>
      </c>
      <c r="DZ166" s="190">
        <f t="shared" ref="DZ166:DZ179" si="718">T166*BF166*(BY166+CL166+CY166)/$A$2</f>
        <v>0</v>
      </c>
      <c r="EA166" s="190">
        <f t="shared" ref="EA166:EA179" si="719">U166*BG166*(BZ166+CM166+CZ166)/$A$2</f>
        <v>0</v>
      </c>
      <c r="EB166" s="190">
        <f t="shared" si="632"/>
        <v>0</v>
      </c>
      <c r="EC166" s="191">
        <f t="shared" si="633"/>
        <v>0</v>
      </c>
    </row>
    <row r="167" spans="1:133" hidden="1">
      <c r="A167" s="331">
        <v>162</v>
      </c>
      <c r="B167" s="462" t="s">
        <v>170</v>
      </c>
      <c r="C167" s="455" t="str">
        <f t="shared" si="660"/>
        <v>8ACUP27438-AP</v>
      </c>
      <c r="D167" s="463" t="s">
        <v>164</v>
      </c>
      <c r="E167" s="456" t="s">
        <v>696</v>
      </c>
      <c r="F167" s="354" t="s">
        <v>467</v>
      </c>
      <c r="G167" s="354" t="s">
        <v>8</v>
      </c>
      <c r="H167" s="354" t="s">
        <v>138</v>
      </c>
      <c r="I167" s="468" t="s">
        <v>389</v>
      </c>
      <c r="J167" s="408">
        <v>2221275</v>
      </c>
      <c r="K167" s="408">
        <v>1709400</v>
      </c>
      <c r="L167" s="408">
        <v>1879499.9999999998</v>
      </c>
      <c r="M167" s="408">
        <v>1500000</v>
      </c>
      <c r="N167" s="408">
        <v>2000000</v>
      </c>
      <c r="O167" s="408">
        <v>2000000</v>
      </c>
      <c r="P167" s="408">
        <v>2000000</v>
      </c>
      <c r="Q167" s="408">
        <v>2000000</v>
      </c>
      <c r="R167" s="408">
        <v>2000000</v>
      </c>
      <c r="S167" s="438">
        <v>2000000</v>
      </c>
      <c r="T167" s="438">
        <v>2000000</v>
      </c>
      <c r="U167" s="438">
        <v>2000000</v>
      </c>
      <c r="V167" s="357">
        <f t="shared" si="661"/>
        <v>23310175</v>
      </c>
      <c r="W167" s="397">
        <v>1</v>
      </c>
      <c r="X167" s="65"/>
      <c r="Y167" s="332" t="s">
        <v>437</v>
      </c>
      <c r="Z167" s="332"/>
      <c r="AA167" s="398">
        <v>1.1900000000000001E-2</v>
      </c>
      <c r="AB167" s="412">
        <v>4.8150929200000006E-3</v>
      </c>
      <c r="AC167" s="180">
        <f t="shared" si="686"/>
        <v>0.40462965714285715</v>
      </c>
      <c r="AD167" s="181">
        <f t="shared" si="687"/>
        <v>1.1721500000000001E-2</v>
      </c>
      <c r="AE167" s="181">
        <f t="shared" si="687"/>
        <v>1.1721500000000001E-2</v>
      </c>
      <c r="AF167" s="181">
        <f t="shared" si="687"/>
        <v>1.1721500000000001E-2</v>
      </c>
      <c r="AG167" s="181">
        <f t="shared" si="688"/>
        <v>1.1543000000000001E-2</v>
      </c>
      <c r="AH167" s="181">
        <f t="shared" si="688"/>
        <v>1.1543000000000001E-2</v>
      </c>
      <c r="AI167" s="181">
        <f t="shared" si="688"/>
        <v>1.1543000000000001E-2</v>
      </c>
      <c r="AJ167" s="181">
        <f t="shared" si="689"/>
        <v>1.13645E-2</v>
      </c>
      <c r="AK167" s="181">
        <f t="shared" si="689"/>
        <v>1.13645E-2</v>
      </c>
      <c r="AL167" s="181">
        <f t="shared" si="689"/>
        <v>1.13645E-2</v>
      </c>
      <c r="AM167" s="181">
        <f t="shared" si="690"/>
        <v>1.1007500000000002E-2</v>
      </c>
      <c r="AN167" s="181">
        <f t="shared" si="690"/>
        <v>1.1007500000000002E-2</v>
      </c>
      <c r="AO167" s="181">
        <f t="shared" si="690"/>
        <v>1.1007500000000002E-2</v>
      </c>
      <c r="AQ167" s="480">
        <v>0.98499999999999999</v>
      </c>
      <c r="AR167" s="480">
        <v>0.97</v>
      </c>
      <c r="AS167" s="480">
        <v>0.95499999999999996</v>
      </c>
      <c r="AT167" s="480">
        <v>0.92500000000000004</v>
      </c>
      <c r="AV167" s="181">
        <f t="shared" si="691"/>
        <v>4.8150929200000006E-3</v>
      </c>
      <c r="AW167" s="181">
        <f t="shared" si="692"/>
        <v>4.8150929200000006E-3</v>
      </c>
      <c r="AX167" s="181">
        <f t="shared" si="692"/>
        <v>4.8150929200000006E-3</v>
      </c>
      <c r="AY167" s="181">
        <f t="shared" si="693"/>
        <v>4.7669419908000004E-3</v>
      </c>
      <c r="AZ167" s="181">
        <f t="shared" si="693"/>
        <v>4.7669419908000004E-3</v>
      </c>
      <c r="BA167" s="181">
        <f t="shared" si="693"/>
        <v>4.7669419908000004E-3</v>
      </c>
      <c r="BB167" s="181">
        <f t="shared" si="694"/>
        <v>4.7187910616000002E-3</v>
      </c>
      <c r="BC167" s="181">
        <f t="shared" si="694"/>
        <v>4.7187910616000002E-3</v>
      </c>
      <c r="BD167" s="181">
        <f t="shared" si="694"/>
        <v>4.7187910616000002E-3</v>
      </c>
      <c r="BE167" s="181">
        <f t="shared" si="695"/>
        <v>4.6706401324000009E-3</v>
      </c>
      <c r="BF167" s="181">
        <f t="shared" si="695"/>
        <v>4.6706401324000009E-3</v>
      </c>
      <c r="BG167" s="181">
        <f t="shared" si="695"/>
        <v>4.6706401324000009E-3</v>
      </c>
      <c r="BI167" s="400">
        <v>1</v>
      </c>
      <c r="BJ167" s="400">
        <v>0.99</v>
      </c>
      <c r="BK167" s="400">
        <v>0.98</v>
      </c>
      <c r="BL167" s="400">
        <v>0.97</v>
      </c>
      <c r="BO167" s="187"/>
      <c r="BP167" s="187"/>
      <c r="BQ167" s="187"/>
      <c r="BR167" s="187"/>
      <c r="BS167" s="187"/>
      <c r="BT167" s="187"/>
      <c r="BU167" s="187"/>
      <c r="BV167" s="187"/>
      <c r="BW167" s="187"/>
      <c r="BX167" s="187"/>
      <c r="BY167" s="187"/>
      <c r="BZ167" s="187"/>
      <c r="CA167" s="184"/>
      <c r="CB167" s="189">
        <f t="shared" si="662"/>
        <v>1</v>
      </c>
      <c r="CC167" s="189">
        <f t="shared" si="663"/>
        <v>1</v>
      </c>
      <c r="CD167" s="189">
        <f t="shared" si="664"/>
        <v>1</v>
      </c>
      <c r="CE167" s="189">
        <f t="shared" si="665"/>
        <v>1</v>
      </c>
      <c r="CF167" s="189">
        <f t="shared" si="666"/>
        <v>1</v>
      </c>
      <c r="CG167" s="189">
        <f t="shared" si="667"/>
        <v>1</v>
      </c>
      <c r="CH167" s="189">
        <f t="shared" si="668"/>
        <v>1</v>
      </c>
      <c r="CI167" s="189">
        <f t="shared" si="669"/>
        <v>1</v>
      </c>
      <c r="CJ167" s="189">
        <f t="shared" si="670"/>
        <v>1</v>
      </c>
      <c r="CK167" s="189">
        <f t="shared" si="671"/>
        <v>1</v>
      </c>
      <c r="CL167" s="189">
        <f t="shared" si="672"/>
        <v>1</v>
      </c>
      <c r="CM167" s="189">
        <f t="shared" si="673"/>
        <v>1</v>
      </c>
      <c r="DB167" s="190">
        <f t="shared" si="696"/>
        <v>3708.3997881355936</v>
      </c>
      <c r="DC167" s="190">
        <f t="shared" si="697"/>
        <v>2853.828813559322</v>
      </c>
      <c r="DD167" s="190">
        <f t="shared" si="698"/>
        <v>3137.8093220338983</v>
      </c>
      <c r="DE167" s="190">
        <f t="shared" si="699"/>
        <v>2466.1016949152545</v>
      </c>
      <c r="DF167" s="190">
        <f t="shared" si="700"/>
        <v>3288.1355932203396</v>
      </c>
      <c r="DG167" s="190">
        <f t="shared" si="701"/>
        <v>3288.1355932203396</v>
      </c>
      <c r="DH167" s="190">
        <f t="shared" si="702"/>
        <v>3237.2881355932204</v>
      </c>
      <c r="DI167" s="190">
        <f t="shared" si="703"/>
        <v>3237.2881355932204</v>
      </c>
      <c r="DJ167" s="190">
        <f t="shared" si="704"/>
        <v>3237.2881355932204</v>
      </c>
      <c r="DK167" s="190">
        <f t="shared" si="705"/>
        <v>3135.5932203389834</v>
      </c>
      <c r="DL167" s="190">
        <f t="shared" si="706"/>
        <v>3135.5932203389834</v>
      </c>
      <c r="DM167" s="190">
        <f t="shared" si="707"/>
        <v>3135.5932203389834</v>
      </c>
      <c r="DN167" s="190">
        <f t="shared" si="631"/>
        <v>37861.054872881352</v>
      </c>
      <c r="DO167" s="184" t="s">
        <v>579</v>
      </c>
      <c r="DP167" s="190">
        <f t="shared" si="708"/>
        <v>1523.3792231694918</v>
      </c>
      <c r="DQ167" s="190">
        <f t="shared" si="709"/>
        <v>1172.3287049491528</v>
      </c>
      <c r="DR167" s="190">
        <f t="shared" si="710"/>
        <v>1288.9854925423729</v>
      </c>
      <c r="DS167" s="190">
        <f t="shared" si="711"/>
        <v>1018.4322726392253</v>
      </c>
      <c r="DT167" s="190">
        <f t="shared" si="712"/>
        <v>1357.9096968523002</v>
      </c>
      <c r="DU167" s="190">
        <f t="shared" si="713"/>
        <v>1357.9096968523002</v>
      </c>
      <c r="DV167" s="190">
        <f t="shared" si="714"/>
        <v>1344.1934372881356</v>
      </c>
      <c r="DW167" s="190">
        <f t="shared" si="715"/>
        <v>1344.1934372881356</v>
      </c>
      <c r="DX167" s="190">
        <f t="shared" si="716"/>
        <v>1344.1934372881356</v>
      </c>
      <c r="DY167" s="190">
        <f t="shared" si="717"/>
        <v>1330.4771777239712</v>
      </c>
      <c r="DZ167" s="190">
        <f t="shared" si="718"/>
        <v>1330.4771777239712</v>
      </c>
      <c r="EA167" s="190">
        <f t="shared" si="719"/>
        <v>1330.4771777239712</v>
      </c>
      <c r="EB167" s="190">
        <f t="shared" si="632"/>
        <v>15742.956932041161</v>
      </c>
      <c r="EC167" s="191">
        <f t="shared" si="633"/>
        <v>0.41580872442403427</v>
      </c>
    </row>
    <row r="168" spans="1:133">
      <c r="A168" s="331">
        <v>163</v>
      </c>
      <c r="B168" s="463" t="s">
        <v>684</v>
      </c>
      <c r="C168" s="463" t="s">
        <v>684</v>
      </c>
      <c r="D168" s="463" t="s">
        <v>684</v>
      </c>
      <c r="E168" s="456" t="s">
        <v>694</v>
      </c>
      <c r="F168" s="354" t="s">
        <v>686</v>
      </c>
      <c r="G168" s="354" t="s">
        <v>388</v>
      </c>
      <c r="H168" s="354" t="s">
        <v>471</v>
      </c>
      <c r="I168" s="468" t="s">
        <v>75</v>
      </c>
      <c r="J168" s="408">
        <v>729124</v>
      </c>
      <c r="K168" s="408">
        <v>923822</v>
      </c>
      <c r="L168" s="408">
        <v>866148</v>
      </c>
      <c r="M168" s="408">
        <v>576116</v>
      </c>
      <c r="N168" s="408">
        <v>1147065.7867720383</v>
      </c>
      <c r="O168" s="408">
        <v>1289246.4669300939</v>
      </c>
      <c r="P168" s="408">
        <v>915358.21324194397</v>
      </c>
      <c r="Q168" s="408">
        <v>1101332.2132419441</v>
      </c>
      <c r="R168" s="408">
        <v>860087.53304194205</v>
      </c>
      <c r="S168" s="408">
        <v>811200</v>
      </c>
      <c r="T168" s="408">
        <v>469130.88698428997</v>
      </c>
      <c r="U168" s="408">
        <v>570441.12852828996</v>
      </c>
      <c r="V168" s="357">
        <f t="shared" si="661"/>
        <v>10259072.228740543</v>
      </c>
      <c r="W168" s="397">
        <v>0.5</v>
      </c>
      <c r="X168" s="65"/>
      <c r="Y168" s="332" t="s">
        <v>437</v>
      </c>
      <c r="Z168" s="332"/>
      <c r="AA168" s="398">
        <v>0.1129</v>
      </c>
      <c r="AB168" s="412">
        <f>AA168*0.6</f>
        <v>6.7739999999999995E-2</v>
      </c>
      <c r="AC168" s="180">
        <f t="shared" si="686"/>
        <v>0.6</v>
      </c>
      <c r="AD168" s="181">
        <f t="shared" si="687"/>
        <v>0.1112065</v>
      </c>
      <c r="AE168" s="181">
        <f t="shared" si="687"/>
        <v>0.1112065</v>
      </c>
      <c r="AF168" s="181">
        <f t="shared" si="687"/>
        <v>0.1112065</v>
      </c>
      <c r="AG168" s="181">
        <f t="shared" si="688"/>
        <v>0.109513</v>
      </c>
      <c r="AH168" s="181">
        <f t="shared" si="688"/>
        <v>0.109513</v>
      </c>
      <c r="AI168" s="181">
        <f t="shared" si="688"/>
        <v>0.109513</v>
      </c>
      <c r="AJ168" s="181">
        <f t="shared" si="689"/>
        <v>0.1078195</v>
      </c>
      <c r="AK168" s="181">
        <f t="shared" si="689"/>
        <v>0.1078195</v>
      </c>
      <c r="AL168" s="181">
        <f t="shared" si="689"/>
        <v>0.1078195</v>
      </c>
      <c r="AM168" s="181">
        <f t="shared" si="690"/>
        <v>0.10443250000000001</v>
      </c>
      <c r="AN168" s="181">
        <f t="shared" si="690"/>
        <v>0.10443250000000001</v>
      </c>
      <c r="AO168" s="181">
        <f t="shared" si="690"/>
        <v>0.10443250000000001</v>
      </c>
      <c r="AQ168" s="480">
        <v>0.98499999999999999</v>
      </c>
      <c r="AR168" s="480">
        <v>0.97</v>
      </c>
      <c r="AS168" s="480">
        <v>0.95499999999999996</v>
      </c>
      <c r="AT168" s="480">
        <v>0.92500000000000004</v>
      </c>
      <c r="AV168" s="181">
        <f t="shared" si="691"/>
        <v>6.7739999999999995E-2</v>
      </c>
      <c r="AW168" s="181">
        <f t="shared" si="692"/>
        <v>6.7739999999999995E-2</v>
      </c>
      <c r="AX168" s="181">
        <f t="shared" si="692"/>
        <v>6.7739999999999995E-2</v>
      </c>
      <c r="AY168" s="181">
        <f t="shared" si="693"/>
        <v>6.70626E-2</v>
      </c>
      <c r="AZ168" s="181">
        <f t="shared" si="693"/>
        <v>6.70626E-2</v>
      </c>
      <c r="BA168" s="181">
        <f t="shared" si="693"/>
        <v>6.70626E-2</v>
      </c>
      <c r="BB168" s="181">
        <f t="shared" si="694"/>
        <v>6.6385199999999991E-2</v>
      </c>
      <c r="BC168" s="181">
        <f t="shared" si="694"/>
        <v>6.6385199999999991E-2</v>
      </c>
      <c r="BD168" s="181">
        <f t="shared" si="694"/>
        <v>6.6385199999999991E-2</v>
      </c>
      <c r="BE168" s="181">
        <f t="shared" si="695"/>
        <v>6.5707799999999997E-2</v>
      </c>
      <c r="BF168" s="181">
        <f t="shared" si="695"/>
        <v>6.5707799999999997E-2</v>
      </c>
      <c r="BG168" s="181">
        <f t="shared" si="695"/>
        <v>6.5707799999999997E-2</v>
      </c>
      <c r="BI168" s="400">
        <v>1</v>
      </c>
      <c r="BJ168" s="400">
        <v>0.99</v>
      </c>
      <c r="BK168" s="400">
        <v>0.98</v>
      </c>
      <c r="BL168" s="400">
        <v>0.97</v>
      </c>
      <c r="BO168" s="189">
        <f t="shared" si="674"/>
        <v>0.5</v>
      </c>
      <c r="BP168" s="189">
        <f t="shared" si="685"/>
        <v>0.5</v>
      </c>
      <c r="BQ168" s="189">
        <f t="shared" si="685"/>
        <v>0.5</v>
      </c>
      <c r="BR168" s="189">
        <f t="shared" si="685"/>
        <v>0.5</v>
      </c>
      <c r="BS168" s="189">
        <f t="shared" si="685"/>
        <v>0.5</v>
      </c>
      <c r="BT168" s="189">
        <f t="shared" si="685"/>
        <v>0.5</v>
      </c>
      <c r="BU168" s="189">
        <f t="shared" si="685"/>
        <v>0.5</v>
      </c>
      <c r="BV168" s="189">
        <f t="shared" si="685"/>
        <v>0.5</v>
      </c>
      <c r="BW168" s="189">
        <f t="shared" si="685"/>
        <v>0.5</v>
      </c>
      <c r="BX168" s="189">
        <f t="shared" si="685"/>
        <v>0.5</v>
      </c>
      <c r="BY168" s="189">
        <f t="shared" si="685"/>
        <v>0.5</v>
      </c>
      <c r="BZ168" s="189">
        <f t="shared" si="685"/>
        <v>0.5</v>
      </c>
      <c r="CA168" s="184"/>
      <c r="CB168" s="189">
        <f t="shared" si="662"/>
        <v>0</v>
      </c>
      <c r="CC168" s="189">
        <f t="shared" si="663"/>
        <v>0</v>
      </c>
      <c r="CD168" s="189">
        <f t="shared" si="664"/>
        <v>0</v>
      </c>
      <c r="CE168" s="189">
        <f t="shared" si="665"/>
        <v>0</v>
      </c>
      <c r="CF168" s="189">
        <f t="shared" si="666"/>
        <v>0</v>
      </c>
      <c r="CG168" s="189">
        <f t="shared" si="667"/>
        <v>0</v>
      </c>
      <c r="CH168" s="189">
        <f t="shared" si="668"/>
        <v>0</v>
      </c>
      <c r="CI168" s="189">
        <f t="shared" si="669"/>
        <v>0</v>
      </c>
      <c r="CJ168" s="189">
        <f t="shared" si="670"/>
        <v>0</v>
      </c>
      <c r="CK168" s="189">
        <f t="shared" si="671"/>
        <v>0</v>
      </c>
      <c r="CL168" s="189">
        <f t="shared" si="672"/>
        <v>0</v>
      </c>
      <c r="CM168" s="189">
        <f t="shared" si="673"/>
        <v>0</v>
      </c>
      <c r="DB168" s="190">
        <f t="shared" si="696"/>
        <v>5774.3432634952287</v>
      </c>
      <c r="DC168" s="190">
        <f t="shared" si="697"/>
        <v>7316.2662899159668</v>
      </c>
      <c r="DD168" s="190">
        <f t="shared" si="698"/>
        <v>6859.5134284289988</v>
      </c>
      <c r="DE168" s="190">
        <f t="shared" si="699"/>
        <v>4493.1057903432556</v>
      </c>
      <c r="DF168" s="190">
        <f t="shared" si="700"/>
        <v>8945.9204890162546</v>
      </c>
      <c r="DG168" s="190">
        <f t="shared" si="701"/>
        <v>10054.781963603147</v>
      </c>
      <c r="DH168" s="190">
        <f t="shared" si="702"/>
        <v>7028.4478616037441</v>
      </c>
      <c r="DI168" s="190">
        <f t="shared" si="703"/>
        <v>8456.422772086582</v>
      </c>
      <c r="DJ168" s="190">
        <f t="shared" si="704"/>
        <v>6604.0598040746099</v>
      </c>
      <c r="DK168" s="190">
        <f t="shared" si="705"/>
        <v>6033.0183734510765</v>
      </c>
      <c r="DL168" s="190">
        <f t="shared" si="706"/>
        <v>3488.9981024773442</v>
      </c>
      <c r="DM168" s="190">
        <f t="shared" si="707"/>
        <v>4242.4578518039207</v>
      </c>
      <c r="DN168" s="190">
        <f t="shared" si="631"/>
        <v>79297.33599030014</v>
      </c>
      <c r="DO168" s="184" t="s">
        <v>579</v>
      </c>
      <c r="DP168" s="190">
        <f t="shared" si="708"/>
        <v>3517.3664549209516</v>
      </c>
      <c r="DQ168" s="190">
        <f t="shared" si="709"/>
        <v>4456.6089075630252</v>
      </c>
      <c r="DR168" s="190">
        <f t="shared" si="710"/>
        <v>4178.3838142714712</v>
      </c>
      <c r="DS168" s="190">
        <f t="shared" si="711"/>
        <v>2751.4482881071071</v>
      </c>
      <c r="DT168" s="190">
        <f t="shared" si="712"/>
        <v>5478.2234747171697</v>
      </c>
      <c r="DU168" s="190">
        <f t="shared" si="713"/>
        <v>6157.2582333817209</v>
      </c>
      <c r="DV168" s="190">
        <f t="shared" si="714"/>
        <v>4327.4631859926712</v>
      </c>
      <c r="DW168" s="190">
        <f t="shared" si="715"/>
        <v>5206.6770575779155</v>
      </c>
      <c r="DX168" s="190">
        <f t="shared" si="716"/>
        <v>4066.1645704668795</v>
      </c>
      <c r="DY168" s="190">
        <f t="shared" si="717"/>
        <v>3795.9099387551632</v>
      </c>
      <c r="DZ168" s="190">
        <f t="shared" si="718"/>
        <v>2195.2398871803398</v>
      </c>
      <c r="EA168" s="190">
        <f t="shared" si="719"/>
        <v>2669.3086159458176</v>
      </c>
      <c r="EB168" s="190">
        <f t="shared" si="632"/>
        <v>48800.052428880226</v>
      </c>
      <c r="EC168" s="191">
        <f t="shared" si="633"/>
        <v>0.61540595052082936</v>
      </c>
    </row>
    <row r="169" spans="1:133">
      <c r="A169" s="331">
        <v>164</v>
      </c>
      <c r="B169" s="463" t="s">
        <v>685</v>
      </c>
      <c r="C169" s="463" t="s">
        <v>685</v>
      </c>
      <c r="D169" s="463" t="s">
        <v>685</v>
      </c>
      <c r="E169" s="456" t="s">
        <v>694</v>
      </c>
      <c r="F169" s="354" t="s">
        <v>686</v>
      </c>
      <c r="G169" s="354" t="s">
        <v>388</v>
      </c>
      <c r="H169" s="354" t="s">
        <v>471</v>
      </c>
      <c r="I169" s="468" t="s">
        <v>75</v>
      </c>
      <c r="J169" s="408">
        <v>729124</v>
      </c>
      <c r="K169" s="408">
        <v>923822</v>
      </c>
      <c r="L169" s="408">
        <v>866148</v>
      </c>
      <c r="M169" s="408">
        <v>576116</v>
      </c>
      <c r="N169" s="408">
        <v>1147065.7867720383</v>
      </c>
      <c r="O169" s="408">
        <v>1289246.4669300939</v>
      </c>
      <c r="P169" s="408">
        <v>915358.21324194397</v>
      </c>
      <c r="Q169" s="408">
        <v>1101332.2132419441</v>
      </c>
      <c r="R169" s="408">
        <v>860087.53304194205</v>
      </c>
      <c r="S169" s="408">
        <v>811200</v>
      </c>
      <c r="T169" s="408">
        <v>469130.88698428997</v>
      </c>
      <c r="U169" s="408">
        <v>570441.12852828996</v>
      </c>
      <c r="V169" s="357">
        <f t="shared" si="661"/>
        <v>10259072.228740543</v>
      </c>
      <c r="W169" s="397">
        <v>0.5</v>
      </c>
      <c r="X169" s="65"/>
      <c r="Y169" s="332" t="s">
        <v>437</v>
      </c>
      <c r="Z169" s="332"/>
      <c r="AA169" s="398">
        <v>4.7600000000000003E-2</v>
      </c>
      <c r="AB169" s="412">
        <f>AA169*0.6</f>
        <v>2.8560000000000002E-2</v>
      </c>
      <c r="AC169" s="180">
        <f t="shared" si="686"/>
        <v>0.6</v>
      </c>
      <c r="AD169" s="181">
        <f t="shared" si="687"/>
        <v>4.6886000000000004E-2</v>
      </c>
      <c r="AE169" s="181">
        <f t="shared" si="687"/>
        <v>4.6886000000000004E-2</v>
      </c>
      <c r="AF169" s="181">
        <f t="shared" si="687"/>
        <v>4.6886000000000004E-2</v>
      </c>
      <c r="AG169" s="181">
        <f t="shared" si="688"/>
        <v>4.6172000000000005E-2</v>
      </c>
      <c r="AH169" s="181">
        <f t="shared" si="688"/>
        <v>4.6172000000000005E-2</v>
      </c>
      <c r="AI169" s="181">
        <f t="shared" si="688"/>
        <v>4.6172000000000005E-2</v>
      </c>
      <c r="AJ169" s="181">
        <f t="shared" si="689"/>
        <v>4.5457999999999998E-2</v>
      </c>
      <c r="AK169" s="181">
        <f t="shared" si="689"/>
        <v>4.5457999999999998E-2</v>
      </c>
      <c r="AL169" s="181">
        <f t="shared" si="689"/>
        <v>4.5457999999999998E-2</v>
      </c>
      <c r="AM169" s="181">
        <f t="shared" si="690"/>
        <v>4.4030000000000007E-2</v>
      </c>
      <c r="AN169" s="181">
        <f t="shared" si="690"/>
        <v>4.4030000000000007E-2</v>
      </c>
      <c r="AO169" s="181">
        <f t="shared" si="690"/>
        <v>4.4030000000000007E-2</v>
      </c>
      <c r="AQ169" s="480">
        <v>0.98499999999999999</v>
      </c>
      <c r="AR169" s="480">
        <v>0.97</v>
      </c>
      <c r="AS169" s="480">
        <v>0.95499999999999996</v>
      </c>
      <c r="AT169" s="480">
        <v>0.92500000000000004</v>
      </c>
      <c r="AV169" s="181">
        <f t="shared" si="691"/>
        <v>2.8560000000000002E-2</v>
      </c>
      <c r="AW169" s="181">
        <f t="shared" si="692"/>
        <v>2.8560000000000002E-2</v>
      </c>
      <c r="AX169" s="181">
        <f t="shared" si="692"/>
        <v>2.8560000000000002E-2</v>
      </c>
      <c r="AY169" s="181">
        <f t="shared" si="693"/>
        <v>2.8274400000000002E-2</v>
      </c>
      <c r="AZ169" s="181">
        <f t="shared" si="693"/>
        <v>2.8274400000000002E-2</v>
      </c>
      <c r="BA169" s="181">
        <f t="shared" si="693"/>
        <v>2.8274400000000002E-2</v>
      </c>
      <c r="BB169" s="181">
        <f t="shared" si="694"/>
        <v>2.7988800000000001E-2</v>
      </c>
      <c r="BC169" s="181">
        <f t="shared" si="694"/>
        <v>2.7988800000000001E-2</v>
      </c>
      <c r="BD169" s="181">
        <f t="shared" si="694"/>
        <v>2.7988800000000001E-2</v>
      </c>
      <c r="BE169" s="181">
        <f t="shared" si="695"/>
        <v>2.7703200000000001E-2</v>
      </c>
      <c r="BF169" s="181">
        <f t="shared" si="695"/>
        <v>2.7703200000000001E-2</v>
      </c>
      <c r="BG169" s="181">
        <f t="shared" si="695"/>
        <v>2.7703200000000001E-2</v>
      </c>
      <c r="BI169" s="400">
        <v>1</v>
      </c>
      <c r="BJ169" s="400">
        <v>0.99</v>
      </c>
      <c r="BK169" s="400">
        <v>0.98</v>
      </c>
      <c r="BL169" s="400">
        <v>0.97</v>
      </c>
      <c r="BO169" s="189">
        <f t="shared" si="674"/>
        <v>0.5</v>
      </c>
      <c r="BP169" s="189">
        <f t="shared" si="685"/>
        <v>0.5</v>
      </c>
      <c r="BQ169" s="189">
        <f t="shared" si="685"/>
        <v>0.5</v>
      </c>
      <c r="BR169" s="189">
        <f t="shared" si="685"/>
        <v>0.5</v>
      </c>
      <c r="BS169" s="189">
        <f t="shared" si="685"/>
        <v>0.5</v>
      </c>
      <c r="BT169" s="189">
        <f t="shared" si="685"/>
        <v>0.5</v>
      </c>
      <c r="BU169" s="189">
        <f t="shared" si="685"/>
        <v>0.5</v>
      </c>
      <c r="BV169" s="189">
        <f t="shared" si="685"/>
        <v>0.5</v>
      </c>
      <c r="BW169" s="189">
        <f t="shared" si="685"/>
        <v>0.5</v>
      </c>
      <c r="BX169" s="189">
        <f t="shared" si="685"/>
        <v>0.5</v>
      </c>
      <c r="BY169" s="189">
        <f t="shared" si="685"/>
        <v>0.5</v>
      </c>
      <c r="BZ169" s="189">
        <f t="shared" si="685"/>
        <v>0.5</v>
      </c>
      <c r="CA169" s="184"/>
      <c r="CB169" s="189">
        <f t="shared" si="662"/>
        <v>0</v>
      </c>
      <c r="CC169" s="189">
        <f t="shared" si="663"/>
        <v>0</v>
      </c>
      <c r="CD169" s="189">
        <f t="shared" si="664"/>
        <v>0</v>
      </c>
      <c r="CE169" s="189">
        <f t="shared" si="665"/>
        <v>0</v>
      </c>
      <c r="CF169" s="189">
        <f t="shared" si="666"/>
        <v>0</v>
      </c>
      <c r="CG169" s="189">
        <f t="shared" si="667"/>
        <v>0</v>
      </c>
      <c r="CH169" s="189">
        <f t="shared" si="668"/>
        <v>0</v>
      </c>
      <c r="CI169" s="189">
        <f t="shared" si="669"/>
        <v>0</v>
      </c>
      <c r="CJ169" s="189">
        <f t="shared" si="670"/>
        <v>0</v>
      </c>
      <c r="CK169" s="189">
        <f t="shared" si="671"/>
        <v>0</v>
      </c>
      <c r="CL169" s="189">
        <f t="shared" si="672"/>
        <v>0</v>
      </c>
      <c r="CM169" s="189">
        <f t="shared" si="673"/>
        <v>0</v>
      </c>
      <c r="DB169" s="190">
        <f t="shared" si="696"/>
        <v>2434.5326779661018</v>
      </c>
      <c r="DC169" s="190">
        <f t="shared" si="697"/>
        <v>3084.6260000000002</v>
      </c>
      <c r="DD169" s="190">
        <f t="shared" si="698"/>
        <v>2892.0534915254239</v>
      </c>
      <c r="DE169" s="190">
        <f t="shared" si="699"/>
        <v>1894.3475254237289</v>
      </c>
      <c r="DF169" s="190">
        <f t="shared" si="700"/>
        <v>3771.7078412504316</v>
      </c>
      <c r="DG169" s="190">
        <f t="shared" si="701"/>
        <v>4239.2171963464107</v>
      </c>
      <c r="DH169" s="190">
        <f t="shared" si="702"/>
        <v>2963.2782835459543</v>
      </c>
      <c r="DI169" s="190">
        <f t="shared" si="703"/>
        <v>3565.3297072747682</v>
      </c>
      <c r="DJ169" s="190">
        <f t="shared" si="704"/>
        <v>2784.3511662883207</v>
      </c>
      <c r="DK169" s="190">
        <f t="shared" si="705"/>
        <v>2543.5932203389834</v>
      </c>
      <c r="DL169" s="190">
        <f t="shared" si="706"/>
        <v>1471.0036286795537</v>
      </c>
      <c r="DM169" s="190">
        <f t="shared" si="707"/>
        <v>1788.6713352158249</v>
      </c>
      <c r="DN169" s="190">
        <f t="shared" si="631"/>
        <v>33432.712073855502</v>
      </c>
      <c r="DO169" s="184" t="s">
        <v>579</v>
      </c>
      <c r="DP169" s="190">
        <f t="shared" si="708"/>
        <v>1482.9640677966104</v>
      </c>
      <c r="DQ169" s="190">
        <f t="shared" si="709"/>
        <v>1878.9600000000003</v>
      </c>
      <c r="DR169" s="190">
        <f t="shared" si="710"/>
        <v>1761.6569491525424</v>
      </c>
      <c r="DS169" s="190">
        <f t="shared" si="711"/>
        <v>1160.0437423728815</v>
      </c>
      <c r="DT169" s="190">
        <f t="shared" si="712"/>
        <v>2309.6850079409855</v>
      </c>
      <c r="DU169" s="190">
        <f t="shared" si="713"/>
        <v>2595.9742418863589</v>
      </c>
      <c r="DV169" s="190">
        <f t="shared" si="714"/>
        <v>1824.5106080890273</v>
      </c>
      <c r="DW169" s="190">
        <f t="shared" si="715"/>
        <v>2195.1977674110617</v>
      </c>
      <c r="DX169" s="190">
        <f t="shared" si="716"/>
        <v>1714.3439641649557</v>
      </c>
      <c r="DY169" s="190">
        <f t="shared" si="717"/>
        <v>1600.4013559322034</v>
      </c>
      <c r="DZ169" s="190">
        <f t="shared" si="718"/>
        <v>925.53958042324336</v>
      </c>
      <c r="EA169" s="190">
        <f t="shared" si="719"/>
        <v>1125.4126671303891</v>
      </c>
      <c r="EB169" s="190">
        <f t="shared" si="632"/>
        <v>20574.689952300261</v>
      </c>
      <c r="EC169" s="191">
        <f t="shared" si="633"/>
        <v>0.61540595052082958</v>
      </c>
    </row>
    <row r="170" spans="1:133">
      <c r="A170" s="331">
        <v>165</v>
      </c>
      <c r="B170" s="463" t="s">
        <v>369</v>
      </c>
      <c r="C170" s="463" t="s">
        <v>369</v>
      </c>
      <c r="D170" s="463" t="s">
        <v>369</v>
      </c>
      <c r="E170" s="456" t="s">
        <v>694</v>
      </c>
      <c r="F170" s="354" t="s">
        <v>686</v>
      </c>
      <c r="G170" s="354" t="s">
        <v>388</v>
      </c>
      <c r="H170" s="354" t="s">
        <v>471</v>
      </c>
      <c r="I170" s="468" t="s">
        <v>75</v>
      </c>
      <c r="J170" s="408">
        <v>729124</v>
      </c>
      <c r="K170" s="408">
        <v>923822</v>
      </c>
      <c r="L170" s="408">
        <v>866148</v>
      </c>
      <c r="M170" s="408">
        <v>576116</v>
      </c>
      <c r="N170" s="408">
        <v>1147065.7867720383</v>
      </c>
      <c r="O170" s="408">
        <v>1289246.4669300939</v>
      </c>
      <c r="P170" s="408">
        <v>915358.21324194397</v>
      </c>
      <c r="Q170" s="408">
        <v>1101332.2132419441</v>
      </c>
      <c r="R170" s="408">
        <v>860087.53304194205</v>
      </c>
      <c r="S170" s="408">
        <v>811200</v>
      </c>
      <c r="T170" s="408">
        <v>469130.88698428997</v>
      </c>
      <c r="U170" s="408">
        <v>570441.12852828996</v>
      </c>
      <c r="V170" s="357">
        <f t="shared" si="661"/>
        <v>10259072.228740543</v>
      </c>
      <c r="W170" s="397">
        <v>0.5</v>
      </c>
      <c r="X170" s="65"/>
      <c r="Y170" s="332" t="s">
        <v>437</v>
      </c>
      <c r="Z170" s="332"/>
      <c r="AA170" s="398">
        <v>3.78E-2</v>
      </c>
      <c r="AB170" s="412">
        <f>AA170*0.6</f>
        <v>2.2679999999999999E-2</v>
      </c>
      <c r="AC170" s="180">
        <f t="shared" si="686"/>
        <v>0.6</v>
      </c>
      <c r="AD170" s="181">
        <f t="shared" si="687"/>
        <v>3.7233000000000002E-2</v>
      </c>
      <c r="AE170" s="181">
        <f t="shared" si="687"/>
        <v>3.7233000000000002E-2</v>
      </c>
      <c r="AF170" s="181">
        <f t="shared" si="687"/>
        <v>3.7233000000000002E-2</v>
      </c>
      <c r="AG170" s="181">
        <f t="shared" si="688"/>
        <v>3.6665999999999997E-2</v>
      </c>
      <c r="AH170" s="181">
        <f t="shared" si="688"/>
        <v>3.6665999999999997E-2</v>
      </c>
      <c r="AI170" s="181">
        <f t="shared" si="688"/>
        <v>3.6665999999999997E-2</v>
      </c>
      <c r="AJ170" s="181">
        <f t="shared" si="689"/>
        <v>3.6098999999999999E-2</v>
      </c>
      <c r="AK170" s="181">
        <f t="shared" si="689"/>
        <v>3.6098999999999999E-2</v>
      </c>
      <c r="AL170" s="181">
        <f t="shared" si="689"/>
        <v>3.6098999999999999E-2</v>
      </c>
      <c r="AM170" s="181">
        <f t="shared" si="690"/>
        <v>3.4965000000000003E-2</v>
      </c>
      <c r="AN170" s="181">
        <f t="shared" si="690"/>
        <v>3.4965000000000003E-2</v>
      </c>
      <c r="AO170" s="181">
        <f t="shared" si="690"/>
        <v>3.4965000000000003E-2</v>
      </c>
      <c r="AQ170" s="480">
        <v>0.98499999999999999</v>
      </c>
      <c r="AR170" s="480">
        <v>0.97</v>
      </c>
      <c r="AS170" s="480">
        <v>0.95499999999999996</v>
      </c>
      <c r="AT170" s="480">
        <v>0.92500000000000004</v>
      </c>
      <c r="AV170" s="181">
        <f t="shared" si="691"/>
        <v>2.2679999999999999E-2</v>
      </c>
      <c r="AW170" s="181">
        <f t="shared" si="692"/>
        <v>2.2679999999999999E-2</v>
      </c>
      <c r="AX170" s="181">
        <f t="shared" si="692"/>
        <v>2.2679999999999999E-2</v>
      </c>
      <c r="AY170" s="181">
        <f t="shared" si="693"/>
        <v>2.24532E-2</v>
      </c>
      <c r="AZ170" s="181">
        <f t="shared" si="693"/>
        <v>2.24532E-2</v>
      </c>
      <c r="BA170" s="181">
        <f t="shared" si="693"/>
        <v>2.24532E-2</v>
      </c>
      <c r="BB170" s="181">
        <f t="shared" si="694"/>
        <v>2.2226399999999997E-2</v>
      </c>
      <c r="BC170" s="181">
        <f t="shared" si="694"/>
        <v>2.2226399999999997E-2</v>
      </c>
      <c r="BD170" s="181">
        <f t="shared" si="694"/>
        <v>2.2226399999999997E-2</v>
      </c>
      <c r="BE170" s="181">
        <f t="shared" si="695"/>
        <v>2.1999599999999998E-2</v>
      </c>
      <c r="BF170" s="181">
        <f t="shared" si="695"/>
        <v>2.1999599999999998E-2</v>
      </c>
      <c r="BG170" s="181">
        <f t="shared" si="695"/>
        <v>2.1999599999999998E-2</v>
      </c>
      <c r="BI170" s="400">
        <v>1</v>
      </c>
      <c r="BJ170" s="400">
        <v>0.99</v>
      </c>
      <c r="BK170" s="400">
        <v>0.98</v>
      </c>
      <c r="BL170" s="400">
        <v>0.97</v>
      </c>
      <c r="BO170" s="189">
        <f t="shared" si="674"/>
        <v>0.5</v>
      </c>
      <c r="BP170" s="189">
        <f t="shared" si="685"/>
        <v>0.5</v>
      </c>
      <c r="BQ170" s="189">
        <f t="shared" si="685"/>
        <v>0.5</v>
      </c>
      <c r="BR170" s="189">
        <f t="shared" si="685"/>
        <v>0.5</v>
      </c>
      <c r="BS170" s="189">
        <f t="shared" si="685"/>
        <v>0.5</v>
      </c>
      <c r="BT170" s="189">
        <f t="shared" si="685"/>
        <v>0.5</v>
      </c>
      <c r="BU170" s="189">
        <f t="shared" si="685"/>
        <v>0.5</v>
      </c>
      <c r="BV170" s="189">
        <f t="shared" si="685"/>
        <v>0.5</v>
      </c>
      <c r="BW170" s="189">
        <f t="shared" si="685"/>
        <v>0.5</v>
      </c>
      <c r="BX170" s="189">
        <f t="shared" si="685"/>
        <v>0.5</v>
      </c>
      <c r="BY170" s="189">
        <f t="shared" si="685"/>
        <v>0.5</v>
      </c>
      <c r="BZ170" s="189">
        <f t="shared" si="685"/>
        <v>0.5</v>
      </c>
      <c r="CA170" s="184"/>
      <c r="CB170" s="189">
        <f t="shared" si="662"/>
        <v>0</v>
      </c>
      <c r="CC170" s="189">
        <f t="shared" si="663"/>
        <v>0</v>
      </c>
      <c r="CD170" s="189">
        <f t="shared" si="664"/>
        <v>0</v>
      </c>
      <c r="CE170" s="189">
        <f t="shared" si="665"/>
        <v>0</v>
      </c>
      <c r="CF170" s="189">
        <f t="shared" si="666"/>
        <v>0</v>
      </c>
      <c r="CG170" s="189">
        <f t="shared" si="667"/>
        <v>0</v>
      </c>
      <c r="CH170" s="189">
        <f t="shared" si="668"/>
        <v>0</v>
      </c>
      <c r="CI170" s="189">
        <f t="shared" si="669"/>
        <v>0</v>
      </c>
      <c r="CJ170" s="189">
        <f t="shared" si="670"/>
        <v>0</v>
      </c>
      <c r="CK170" s="189">
        <f t="shared" si="671"/>
        <v>0</v>
      </c>
      <c r="CL170" s="189">
        <f t="shared" si="672"/>
        <v>0</v>
      </c>
      <c r="CM170" s="189">
        <f t="shared" si="673"/>
        <v>0</v>
      </c>
      <c r="DB170" s="190">
        <f t="shared" si="696"/>
        <v>1933.3053619142574</v>
      </c>
      <c r="DC170" s="190">
        <f t="shared" si="697"/>
        <v>2449.5559411764707</v>
      </c>
      <c r="DD170" s="190">
        <f t="shared" si="698"/>
        <v>2296.6307138584248</v>
      </c>
      <c r="DE170" s="190">
        <f t="shared" si="699"/>
        <v>1504.3347996011962</v>
      </c>
      <c r="DF170" s="190">
        <f t="shared" si="700"/>
        <v>2995.179756287107</v>
      </c>
      <c r="DG170" s="190">
        <f t="shared" si="701"/>
        <v>3366.4371853339139</v>
      </c>
      <c r="DH170" s="190">
        <f t="shared" si="702"/>
        <v>2353.191578110022</v>
      </c>
      <c r="DI170" s="190">
        <f t="shared" si="703"/>
        <v>2831.2912381299625</v>
      </c>
      <c r="DJ170" s="190">
        <f t="shared" si="704"/>
        <v>2211.1023967583724</v>
      </c>
      <c r="DK170" s="190">
        <f t="shared" si="705"/>
        <v>2019.9122632103692</v>
      </c>
      <c r="DL170" s="190">
        <f t="shared" si="706"/>
        <v>1168.1499404219983</v>
      </c>
      <c r="DM170" s="190">
        <f t="shared" si="707"/>
        <v>1420.415472083155</v>
      </c>
      <c r="DN170" s="190">
        <f t="shared" si="631"/>
        <v>26549.506646885246</v>
      </c>
      <c r="DO170" s="184" t="s">
        <v>579</v>
      </c>
      <c r="DP170" s="190">
        <f t="shared" si="708"/>
        <v>1177.6479361914255</v>
      </c>
      <c r="DQ170" s="190">
        <f t="shared" si="709"/>
        <v>1492.1152941176472</v>
      </c>
      <c r="DR170" s="190">
        <f t="shared" si="710"/>
        <v>1398.9628713858424</v>
      </c>
      <c r="DS170" s="190">
        <f t="shared" si="711"/>
        <v>921.21120717846463</v>
      </c>
      <c r="DT170" s="190">
        <f t="shared" si="712"/>
        <v>1834.1616239531356</v>
      </c>
      <c r="DU170" s="190">
        <f t="shared" si="713"/>
        <v>2061.5089567921082</v>
      </c>
      <c r="DV170" s="190">
        <f t="shared" si="714"/>
        <v>1448.8760711295215</v>
      </c>
      <c r="DW170" s="190">
        <f t="shared" si="715"/>
        <v>1743.2452858852546</v>
      </c>
      <c r="DX170" s="190">
        <f t="shared" si="716"/>
        <v>1361.3907950721705</v>
      </c>
      <c r="DY170" s="190">
        <f t="shared" si="717"/>
        <v>1270.9069591226321</v>
      </c>
      <c r="DZ170" s="190">
        <f t="shared" si="718"/>
        <v>734.98731386551663</v>
      </c>
      <c r="EA170" s="190">
        <f t="shared" si="719"/>
        <v>893.71005919177935</v>
      </c>
      <c r="EB170" s="190">
        <f t="shared" si="632"/>
        <v>16338.724373885498</v>
      </c>
      <c r="EC170" s="191">
        <f t="shared" si="633"/>
        <v>0.61540595052082958</v>
      </c>
    </row>
    <row r="171" spans="1:133" hidden="1">
      <c r="A171" s="331">
        <v>166</v>
      </c>
      <c r="B171" s="462" t="s">
        <v>465</v>
      </c>
      <c r="C171" s="455" t="str">
        <f t="shared" si="660"/>
        <v>Vivint 11 part</v>
      </c>
      <c r="D171" s="462" t="s">
        <v>465</v>
      </c>
      <c r="E171" s="456" t="s">
        <v>696</v>
      </c>
      <c r="F171" s="354" t="s">
        <v>464</v>
      </c>
      <c r="G171" s="354" t="s">
        <v>163</v>
      </c>
      <c r="H171" s="354" t="s">
        <v>390</v>
      </c>
      <c r="I171" s="468" t="s">
        <v>122</v>
      </c>
      <c r="J171" s="408"/>
      <c r="K171" s="408"/>
      <c r="L171" s="408"/>
      <c r="M171" s="408"/>
      <c r="N171" s="408"/>
      <c r="O171" s="408"/>
      <c r="P171" s="439"/>
      <c r="Q171" s="439"/>
      <c r="R171" s="439"/>
      <c r="S171" s="439"/>
      <c r="T171" s="439"/>
      <c r="U171" s="439"/>
      <c r="V171" s="357">
        <f t="shared" si="661"/>
        <v>0</v>
      </c>
      <c r="W171" s="397">
        <v>1</v>
      </c>
      <c r="X171" s="65"/>
      <c r="Y171" s="332" t="s">
        <v>437</v>
      </c>
      <c r="Z171" s="332"/>
      <c r="AA171" s="398">
        <v>3</v>
      </c>
      <c r="AB171" s="412">
        <v>1.8</v>
      </c>
      <c r="AC171" s="180">
        <f t="shared" si="686"/>
        <v>0.6</v>
      </c>
      <c r="AD171" s="181">
        <f t="shared" si="687"/>
        <v>2.9699999999999998</v>
      </c>
      <c r="AE171" s="181">
        <f t="shared" si="687"/>
        <v>2.9699999999999998</v>
      </c>
      <c r="AF171" s="181">
        <f t="shared" si="687"/>
        <v>2.9699999999999998</v>
      </c>
      <c r="AG171" s="181">
        <f t="shared" si="688"/>
        <v>2.94</v>
      </c>
      <c r="AH171" s="181">
        <f t="shared" si="688"/>
        <v>2.94</v>
      </c>
      <c r="AI171" s="181">
        <f t="shared" si="688"/>
        <v>2.94</v>
      </c>
      <c r="AJ171" s="181">
        <f t="shared" si="689"/>
        <v>2.88</v>
      </c>
      <c r="AK171" s="181">
        <f t="shared" si="689"/>
        <v>2.88</v>
      </c>
      <c r="AL171" s="181">
        <f t="shared" si="689"/>
        <v>2.88</v>
      </c>
      <c r="AM171" s="181">
        <f t="shared" si="690"/>
        <v>2.82</v>
      </c>
      <c r="AN171" s="181">
        <f t="shared" si="690"/>
        <v>2.82</v>
      </c>
      <c r="AO171" s="181">
        <f t="shared" si="690"/>
        <v>2.82</v>
      </c>
      <c r="AQ171" s="65">
        <v>0.99</v>
      </c>
      <c r="AR171" s="65">
        <v>0.98</v>
      </c>
      <c r="AS171" s="65">
        <v>0.96</v>
      </c>
      <c r="AT171" s="65">
        <v>0.94</v>
      </c>
      <c r="AV171" s="181">
        <f t="shared" si="691"/>
        <v>1.8</v>
      </c>
      <c r="AW171" s="181">
        <f t="shared" si="692"/>
        <v>1.8</v>
      </c>
      <c r="AX171" s="181">
        <f t="shared" si="692"/>
        <v>1.8</v>
      </c>
      <c r="AY171" s="181">
        <f t="shared" si="693"/>
        <v>1.782</v>
      </c>
      <c r="AZ171" s="181">
        <f t="shared" si="693"/>
        <v>1.782</v>
      </c>
      <c r="BA171" s="181">
        <f t="shared" si="693"/>
        <v>1.782</v>
      </c>
      <c r="BB171" s="181">
        <f t="shared" si="694"/>
        <v>1.764</v>
      </c>
      <c r="BC171" s="181">
        <f t="shared" si="694"/>
        <v>1.764</v>
      </c>
      <c r="BD171" s="181">
        <f t="shared" si="694"/>
        <v>1.764</v>
      </c>
      <c r="BE171" s="181">
        <f t="shared" si="695"/>
        <v>1.746</v>
      </c>
      <c r="BF171" s="181">
        <f t="shared" si="695"/>
        <v>1.746</v>
      </c>
      <c r="BG171" s="181">
        <f t="shared" si="695"/>
        <v>1.746</v>
      </c>
      <c r="BI171" s="400">
        <v>1</v>
      </c>
      <c r="BJ171" s="400">
        <v>0.99</v>
      </c>
      <c r="BK171" s="400">
        <v>0.98</v>
      </c>
      <c r="BL171" s="400">
        <v>0.97</v>
      </c>
      <c r="BO171" s="187"/>
      <c r="BP171" s="187"/>
      <c r="BQ171" s="187"/>
      <c r="BR171" s="187"/>
      <c r="BS171" s="187"/>
      <c r="BT171" s="187"/>
      <c r="BU171" s="187"/>
      <c r="BV171" s="187"/>
      <c r="BW171" s="187"/>
      <c r="BX171" s="187"/>
      <c r="BY171" s="187"/>
      <c r="BZ171" s="187"/>
      <c r="CA171" s="184"/>
      <c r="CB171" s="189">
        <f t="shared" si="662"/>
        <v>1</v>
      </c>
      <c r="CC171" s="189">
        <f t="shared" si="663"/>
        <v>1</v>
      </c>
      <c r="CD171" s="189">
        <f t="shared" si="664"/>
        <v>1</v>
      </c>
      <c r="CE171" s="189">
        <f t="shared" si="665"/>
        <v>1</v>
      </c>
      <c r="CF171" s="189">
        <f t="shared" si="666"/>
        <v>1</v>
      </c>
      <c r="CG171" s="189">
        <f t="shared" si="667"/>
        <v>1</v>
      </c>
      <c r="CH171" s="189">
        <f t="shared" si="668"/>
        <v>1</v>
      </c>
      <c r="CI171" s="189">
        <f t="shared" si="669"/>
        <v>1</v>
      </c>
      <c r="CJ171" s="189">
        <f t="shared" si="670"/>
        <v>1</v>
      </c>
      <c r="CK171" s="189">
        <f t="shared" si="671"/>
        <v>1</v>
      </c>
      <c r="CL171" s="189">
        <f t="shared" si="672"/>
        <v>1</v>
      </c>
      <c r="CM171" s="189">
        <f t="shared" si="673"/>
        <v>1</v>
      </c>
      <c r="DB171" s="190">
        <f t="shared" si="696"/>
        <v>0</v>
      </c>
      <c r="DC171" s="190">
        <f t="shared" si="697"/>
        <v>0</v>
      </c>
      <c r="DD171" s="190">
        <f t="shared" si="698"/>
        <v>0</v>
      </c>
      <c r="DE171" s="190">
        <f t="shared" si="699"/>
        <v>0</v>
      </c>
      <c r="DF171" s="190">
        <f t="shared" si="700"/>
        <v>0</v>
      </c>
      <c r="DG171" s="190">
        <f t="shared" si="701"/>
        <v>0</v>
      </c>
      <c r="DH171" s="190">
        <f t="shared" si="702"/>
        <v>0</v>
      </c>
      <c r="DI171" s="190">
        <f t="shared" si="703"/>
        <v>0</v>
      </c>
      <c r="DJ171" s="190">
        <f t="shared" si="704"/>
        <v>0</v>
      </c>
      <c r="DK171" s="190">
        <f t="shared" si="705"/>
        <v>0</v>
      </c>
      <c r="DL171" s="190">
        <f t="shared" si="706"/>
        <v>0</v>
      </c>
      <c r="DM171" s="190">
        <f t="shared" si="707"/>
        <v>0</v>
      </c>
      <c r="DN171" s="190">
        <f t="shared" si="631"/>
        <v>0</v>
      </c>
      <c r="DO171" s="184" t="s">
        <v>579</v>
      </c>
      <c r="DP171" s="190">
        <f t="shared" si="708"/>
        <v>0</v>
      </c>
      <c r="DQ171" s="190">
        <f t="shared" si="709"/>
        <v>0</v>
      </c>
      <c r="DR171" s="190">
        <f t="shared" si="710"/>
        <v>0</v>
      </c>
      <c r="DS171" s="190">
        <f t="shared" si="711"/>
        <v>0</v>
      </c>
      <c r="DT171" s="190">
        <f t="shared" si="712"/>
        <v>0</v>
      </c>
      <c r="DU171" s="190">
        <f t="shared" si="713"/>
        <v>0</v>
      </c>
      <c r="DV171" s="190">
        <f t="shared" si="714"/>
        <v>0</v>
      </c>
      <c r="DW171" s="190">
        <f t="shared" si="715"/>
        <v>0</v>
      </c>
      <c r="DX171" s="190">
        <f t="shared" si="716"/>
        <v>0</v>
      </c>
      <c r="DY171" s="190">
        <f t="shared" si="717"/>
        <v>0</v>
      </c>
      <c r="DZ171" s="190">
        <f t="shared" si="718"/>
        <v>0</v>
      </c>
      <c r="EA171" s="190">
        <f t="shared" si="719"/>
        <v>0</v>
      </c>
      <c r="EB171" s="190">
        <f t="shared" si="632"/>
        <v>0</v>
      </c>
      <c r="EC171" s="191">
        <f t="shared" si="633"/>
        <v>0</v>
      </c>
    </row>
    <row r="172" spans="1:133">
      <c r="A172" s="331">
        <v>167</v>
      </c>
      <c r="B172" s="462" t="s">
        <v>458</v>
      </c>
      <c r="C172" s="455" t="str">
        <f t="shared" si="660"/>
        <v>8SBCV17CNF9001</v>
      </c>
      <c r="D172" s="463" t="s">
        <v>459</v>
      </c>
      <c r="E172" s="463" t="s">
        <v>695</v>
      </c>
      <c r="F172" s="354" t="s">
        <v>339</v>
      </c>
      <c r="G172" s="354" t="s">
        <v>388</v>
      </c>
      <c r="H172" s="354" t="s">
        <v>470</v>
      </c>
      <c r="I172" s="468" t="s">
        <v>75</v>
      </c>
      <c r="J172" s="408">
        <v>1000</v>
      </c>
      <c r="K172" s="408">
        <v>1000</v>
      </c>
      <c r="L172" s="408">
        <v>1000</v>
      </c>
      <c r="M172" s="408">
        <v>1000</v>
      </c>
      <c r="N172" s="408">
        <v>1000</v>
      </c>
      <c r="O172" s="408">
        <v>1000</v>
      </c>
      <c r="P172" s="408">
        <v>1000</v>
      </c>
      <c r="Q172" s="408">
        <v>1000</v>
      </c>
      <c r="R172" s="408">
        <v>1000</v>
      </c>
      <c r="S172" s="437">
        <v>1621</v>
      </c>
      <c r="T172" s="437">
        <v>1426.0878443637694</v>
      </c>
      <c r="U172" s="437">
        <v>1328.9707510200001</v>
      </c>
      <c r="V172" s="357">
        <f t="shared" si="661"/>
        <v>13376.058595383771</v>
      </c>
      <c r="W172" s="397">
        <v>1</v>
      </c>
      <c r="X172" s="65"/>
      <c r="Y172" s="332" t="s">
        <v>437</v>
      </c>
      <c r="Z172" s="332"/>
      <c r="AA172" s="412">
        <v>3.7</v>
      </c>
      <c r="AB172" s="412">
        <v>2.1582352657326052</v>
      </c>
      <c r="AC172" s="180">
        <f t="shared" si="686"/>
        <v>0.58330682857637972</v>
      </c>
      <c r="AD172" s="181">
        <f t="shared" si="687"/>
        <v>3.6445000000000003</v>
      </c>
      <c r="AE172" s="181">
        <f t="shared" si="687"/>
        <v>3.6445000000000003</v>
      </c>
      <c r="AF172" s="181">
        <f t="shared" si="687"/>
        <v>3.6445000000000003</v>
      </c>
      <c r="AG172" s="181">
        <f t="shared" si="688"/>
        <v>3.589</v>
      </c>
      <c r="AH172" s="181">
        <f t="shared" si="688"/>
        <v>3.589</v>
      </c>
      <c r="AI172" s="181">
        <f t="shared" si="688"/>
        <v>3.589</v>
      </c>
      <c r="AJ172" s="181">
        <f t="shared" si="689"/>
        <v>3.5335000000000001</v>
      </c>
      <c r="AK172" s="181">
        <f t="shared" si="689"/>
        <v>3.5335000000000001</v>
      </c>
      <c r="AL172" s="181">
        <f t="shared" si="689"/>
        <v>3.5335000000000001</v>
      </c>
      <c r="AM172" s="181">
        <f t="shared" si="690"/>
        <v>3.4225000000000003</v>
      </c>
      <c r="AN172" s="181">
        <f t="shared" si="690"/>
        <v>3.4225000000000003</v>
      </c>
      <c r="AO172" s="181">
        <f t="shared" si="690"/>
        <v>3.4225000000000003</v>
      </c>
      <c r="AQ172" s="480">
        <v>0.98499999999999999</v>
      </c>
      <c r="AR172" s="480">
        <v>0.97</v>
      </c>
      <c r="AS172" s="480">
        <v>0.95499999999999996</v>
      </c>
      <c r="AT172" s="480">
        <v>0.92500000000000004</v>
      </c>
      <c r="AV172" s="181">
        <f t="shared" si="691"/>
        <v>2.1582352657326052</v>
      </c>
      <c r="AW172" s="181">
        <f t="shared" si="692"/>
        <v>2.1582352657326052</v>
      </c>
      <c r="AX172" s="181">
        <f t="shared" si="692"/>
        <v>2.1582352657326052</v>
      </c>
      <c r="AY172" s="181">
        <f t="shared" si="693"/>
        <v>2.1366529130752792</v>
      </c>
      <c r="AZ172" s="181">
        <f t="shared" si="693"/>
        <v>2.1366529130752792</v>
      </c>
      <c r="BA172" s="181">
        <f t="shared" si="693"/>
        <v>2.1366529130752792</v>
      </c>
      <c r="BB172" s="181">
        <f t="shared" si="694"/>
        <v>2.1150705604179532</v>
      </c>
      <c r="BC172" s="181">
        <f t="shared" si="694"/>
        <v>2.1150705604179532</v>
      </c>
      <c r="BD172" s="181">
        <f t="shared" si="694"/>
        <v>2.1150705604179532</v>
      </c>
      <c r="BE172" s="181">
        <f t="shared" si="695"/>
        <v>2.0934882077606272</v>
      </c>
      <c r="BF172" s="181">
        <f t="shared" si="695"/>
        <v>2.0934882077606272</v>
      </c>
      <c r="BG172" s="181">
        <f t="shared" si="695"/>
        <v>2.0934882077606272</v>
      </c>
      <c r="BI172" s="400">
        <v>1</v>
      </c>
      <c r="BJ172" s="400">
        <v>0.99</v>
      </c>
      <c r="BK172" s="400">
        <v>0.98</v>
      </c>
      <c r="BL172" s="400">
        <v>0.97</v>
      </c>
      <c r="BO172" s="189">
        <f t="shared" ref="BO172:BZ187" si="720">100%*$W172</f>
        <v>1</v>
      </c>
      <c r="BP172" s="189">
        <f t="shared" si="720"/>
        <v>1</v>
      </c>
      <c r="BQ172" s="189">
        <f t="shared" si="720"/>
        <v>1</v>
      </c>
      <c r="BR172" s="189">
        <f t="shared" si="720"/>
        <v>1</v>
      </c>
      <c r="BS172" s="189">
        <f t="shared" si="720"/>
        <v>1</v>
      </c>
      <c r="BT172" s="189">
        <f t="shared" si="720"/>
        <v>1</v>
      </c>
      <c r="BU172" s="189">
        <f t="shared" si="720"/>
        <v>1</v>
      </c>
      <c r="BV172" s="189">
        <f t="shared" si="720"/>
        <v>1</v>
      </c>
      <c r="BW172" s="189">
        <f t="shared" si="720"/>
        <v>1</v>
      </c>
      <c r="BX172" s="189">
        <f t="shared" si="720"/>
        <v>1</v>
      </c>
      <c r="BY172" s="189">
        <f t="shared" si="720"/>
        <v>1</v>
      </c>
      <c r="BZ172" s="189">
        <f t="shared" si="720"/>
        <v>1</v>
      </c>
      <c r="CA172" s="184"/>
      <c r="CB172" s="189">
        <f t="shared" ref="CB172:CB180" si="721">$W172-BO172</f>
        <v>0</v>
      </c>
      <c r="CC172" s="189">
        <f t="shared" ref="CC172:CC180" si="722">$W172-BP172</f>
        <v>0</v>
      </c>
      <c r="CD172" s="189">
        <f t="shared" ref="CD172:CD180" si="723">$W172-BQ172</f>
        <v>0</v>
      </c>
      <c r="CE172" s="189">
        <f t="shared" ref="CE172:CE180" si="724">$W172-BR172</f>
        <v>0</v>
      </c>
      <c r="CF172" s="189">
        <f t="shared" ref="CF172:CF180" si="725">$W172-BS172</f>
        <v>0</v>
      </c>
      <c r="CG172" s="189">
        <f t="shared" ref="CG172:CG180" si="726">$W172-BT172</f>
        <v>0</v>
      </c>
      <c r="CH172" s="189">
        <f t="shared" ref="CH172:CH180" si="727">$W172-BU172</f>
        <v>0</v>
      </c>
      <c r="CI172" s="189">
        <f t="shared" ref="CI172:CI180" si="728">$W172-BV172</f>
        <v>0</v>
      </c>
      <c r="CJ172" s="189">
        <f t="shared" ref="CJ172:CJ180" si="729">$W172-BW172</f>
        <v>0</v>
      </c>
      <c r="CK172" s="189">
        <f t="shared" ref="CK172:CK180" si="730">$W172-BX172</f>
        <v>0</v>
      </c>
      <c r="CL172" s="189">
        <f t="shared" ref="CL172:CL180" si="731">$W172-BY172</f>
        <v>0</v>
      </c>
      <c r="CM172" s="189">
        <f t="shared" ref="CM172:CM180" si="732">$W172-BZ172</f>
        <v>0</v>
      </c>
      <c r="DB172" s="190">
        <f t="shared" si="696"/>
        <v>519.08560034183176</v>
      </c>
      <c r="DC172" s="190">
        <f t="shared" si="697"/>
        <v>519.08560034183176</v>
      </c>
      <c r="DD172" s="190">
        <f t="shared" si="698"/>
        <v>519.08560034183176</v>
      </c>
      <c r="DE172" s="190">
        <f t="shared" si="699"/>
        <v>511.18074348383419</v>
      </c>
      <c r="DF172" s="190">
        <f t="shared" si="700"/>
        <v>511.18074348383419</v>
      </c>
      <c r="DG172" s="190">
        <f t="shared" si="701"/>
        <v>511.18074348383419</v>
      </c>
      <c r="DH172" s="190">
        <f t="shared" si="702"/>
        <v>503.27588662583679</v>
      </c>
      <c r="DI172" s="190">
        <f t="shared" si="703"/>
        <v>503.27588662583679</v>
      </c>
      <c r="DJ172" s="190">
        <f t="shared" si="704"/>
        <v>503.27588662583679</v>
      </c>
      <c r="DK172" s="190">
        <f t="shared" si="705"/>
        <v>790.18266628685376</v>
      </c>
      <c r="DL172" s="190">
        <f t="shared" si="706"/>
        <v>695.16958372525301</v>
      </c>
      <c r="DM172" s="190">
        <f t="shared" si="707"/>
        <v>647.82828590883787</v>
      </c>
      <c r="DN172" s="190">
        <f t="shared" ref="DN172:DN179" si="733">SUM(DB172:DM172)</f>
        <v>6733.8072272754516</v>
      </c>
      <c r="DO172" s="184" t="s">
        <v>579</v>
      </c>
      <c r="DP172" s="190">
        <f t="shared" si="708"/>
        <v>307.39713227924869</v>
      </c>
      <c r="DQ172" s="190">
        <f t="shared" si="709"/>
        <v>307.39713227924869</v>
      </c>
      <c r="DR172" s="190">
        <f t="shared" si="710"/>
        <v>307.39713227924869</v>
      </c>
      <c r="DS172" s="190">
        <f t="shared" si="711"/>
        <v>304.32316095645626</v>
      </c>
      <c r="DT172" s="190">
        <f t="shared" si="712"/>
        <v>304.32316095645626</v>
      </c>
      <c r="DU172" s="190">
        <f t="shared" si="713"/>
        <v>304.32316095645626</v>
      </c>
      <c r="DV172" s="190">
        <f t="shared" si="714"/>
        <v>301.24918963366372</v>
      </c>
      <c r="DW172" s="190">
        <f t="shared" si="715"/>
        <v>301.24918963366372</v>
      </c>
      <c r="DX172" s="190">
        <f t="shared" si="716"/>
        <v>301.24918963366372</v>
      </c>
      <c r="DY172" s="190">
        <f t="shared" si="717"/>
        <v>483.34202888192232</v>
      </c>
      <c r="DZ172" s="190">
        <f t="shared" si="718"/>
        <v>425.22405432364673</v>
      </c>
      <c r="EA172" s="190">
        <f t="shared" si="719"/>
        <v>396.26614381415106</v>
      </c>
      <c r="EB172" s="190">
        <f t="shared" ref="EB172:EB179" si="734">SUM(DP172:EA172)</f>
        <v>4043.740675627826</v>
      </c>
      <c r="EC172" s="191">
        <f t="shared" ref="EC172:EC246" si="735">IFERROR(EB172/DN172,0)</f>
        <v>0.60051328158735451</v>
      </c>
    </row>
    <row r="173" spans="1:133">
      <c r="A173" s="331">
        <v>168</v>
      </c>
      <c r="B173" s="463" t="s">
        <v>671</v>
      </c>
      <c r="C173" s="463" t="s">
        <v>671</v>
      </c>
      <c r="D173" s="463" t="s">
        <v>671</v>
      </c>
      <c r="E173" s="456" t="s">
        <v>694</v>
      </c>
      <c r="F173" s="354" t="s">
        <v>665</v>
      </c>
      <c r="G173" s="354" t="s">
        <v>388</v>
      </c>
      <c r="H173" s="354" t="s">
        <v>471</v>
      </c>
      <c r="I173" s="468" t="s">
        <v>75</v>
      </c>
      <c r="J173" s="408">
        <v>195803</v>
      </c>
      <c r="K173" s="408">
        <v>273373</v>
      </c>
      <c r="L173" s="408">
        <v>199930</v>
      </c>
      <c r="M173" s="408">
        <v>195850</v>
      </c>
      <c r="N173" s="408">
        <v>81250</v>
      </c>
      <c r="O173" s="408">
        <v>81250</v>
      </c>
      <c r="P173" s="408">
        <v>81250</v>
      </c>
      <c r="Q173" s="408">
        <v>81250</v>
      </c>
      <c r="R173" s="408">
        <v>81250</v>
      </c>
      <c r="S173" s="437">
        <v>81250</v>
      </c>
      <c r="T173" s="437">
        <v>81250</v>
      </c>
      <c r="U173" s="437">
        <v>81250</v>
      </c>
      <c r="V173" s="357">
        <f t="shared" si="661"/>
        <v>1514956</v>
      </c>
      <c r="W173" s="397">
        <v>0.5</v>
      </c>
      <c r="X173" s="65"/>
      <c r="Y173" s="332" t="s">
        <v>437</v>
      </c>
      <c r="Z173" s="332"/>
      <c r="AA173" s="398">
        <v>1.35</v>
      </c>
      <c r="AB173" s="412">
        <v>0.15</v>
      </c>
      <c r="AC173" s="180">
        <f t="shared" si="686"/>
        <v>0.1111111111111111</v>
      </c>
      <c r="AD173" s="181">
        <f t="shared" si="687"/>
        <v>1.32975</v>
      </c>
      <c r="AE173" s="181">
        <f t="shared" si="687"/>
        <v>1.32975</v>
      </c>
      <c r="AF173" s="181">
        <f t="shared" si="687"/>
        <v>1.32975</v>
      </c>
      <c r="AG173" s="181">
        <f t="shared" si="688"/>
        <v>1.3095000000000001</v>
      </c>
      <c r="AH173" s="181">
        <f t="shared" si="688"/>
        <v>1.3095000000000001</v>
      </c>
      <c r="AI173" s="181">
        <f t="shared" si="688"/>
        <v>1.3095000000000001</v>
      </c>
      <c r="AJ173" s="181">
        <f t="shared" si="689"/>
        <v>1.28925</v>
      </c>
      <c r="AK173" s="181">
        <f t="shared" si="689"/>
        <v>1.28925</v>
      </c>
      <c r="AL173" s="181">
        <f t="shared" si="689"/>
        <v>1.28925</v>
      </c>
      <c r="AM173" s="181">
        <f t="shared" si="690"/>
        <v>1.2487500000000002</v>
      </c>
      <c r="AN173" s="181">
        <f t="shared" si="690"/>
        <v>1.2487500000000002</v>
      </c>
      <c r="AO173" s="181">
        <f t="shared" si="690"/>
        <v>1.2487500000000002</v>
      </c>
      <c r="AQ173" s="480">
        <v>0.98499999999999999</v>
      </c>
      <c r="AR173" s="480">
        <v>0.97</v>
      </c>
      <c r="AS173" s="480">
        <v>0.95499999999999996</v>
      </c>
      <c r="AT173" s="480">
        <v>0.92500000000000004</v>
      </c>
      <c r="AV173" s="181">
        <f t="shared" si="691"/>
        <v>0.15</v>
      </c>
      <c r="AW173" s="181">
        <f t="shared" si="692"/>
        <v>0.15</v>
      </c>
      <c r="AX173" s="181">
        <f t="shared" si="692"/>
        <v>0.15</v>
      </c>
      <c r="AY173" s="181">
        <f t="shared" si="693"/>
        <v>0.14849999999999999</v>
      </c>
      <c r="AZ173" s="181">
        <f t="shared" si="693"/>
        <v>0.14849999999999999</v>
      </c>
      <c r="BA173" s="181">
        <f t="shared" si="693"/>
        <v>0.14849999999999999</v>
      </c>
      <c r="BB173" s="181">
        <f t="shared" si="694"/>
        <v>0.14699999999999999</v>
      </c>
      <c r="BC173" s="181">
        <f t="shared" si="694"/>
        <v>0.14699999999999999</v>
      </c>
      <c r="BD173" s="181">
        <f t="shared" si="694"/>
        <v>0.14699999999999999</v>
      </c>
      <c r="BE173" s="181">
        <f t="shared" si="695"/>
        <v>0.14549999999999999</v>
      </c>
      <c r="BF173" s="181">
        <f t="shared" si="695"/>
        <v>0.14549999999999999</v>
      </c>
      <c r="BG173" s="181">
        <f t="shared" si="695"/>
        <v>0.14549999999999999</v>
      </c>
      <c r="BI173" s="400">
        <v>1</v>
      </c>
      <c r="BJ173" s="400">
        <v>0.99</v>
      </c>
      <c r="BK173" s="400">
        <v>0.98</v>
      </c>
      <c r="BL173" s="400">
        <v>0.97</v>
      </c>
      <c r="BO173" s="189">
        <f t="shared" si="720"/>
        <v>0.5</v>
      </c>
      <c r="BP173" s="189">
        <f t="shared" si="720"/>
        <v>0.5</v>
      </c>
      <c r="BQ173" s="189">
        <f t="shared" si="720"/>
        <v>0.5</v>
      </c>
      <c r="BR173" s="189">
        <f t="shared" si="720"/>
        <v>0.5</v>
      </c>
      <c r="BS173" s="189">
        <f t="shared" si="720"/>
        <v>0.5</v>
      </c>
      <c r="BT173" s="189">
        <f t="shared" si="720"/>
        <v>0.5</v>
      </c>
      <c r="BU173" s="189">
        <f t="shared" si="720"/>
        <v>0.5</v>
      </c>
      <c r="BV173" s="189">
        <f t="shared" si="720"/>
        <v>0.5</v>
      </c>
      <c r="BW173" s="189">
        <f t="shared" si="720"/>
        <v>0.5</v>
      </c>
      <c r="BX173" s="189">
        <f t="shared" si="720"/>
        <v>0.5</v>
      </c>
      <c r="BY173" s="189">
        <f t="shared" si="720"/>
        <v>0.5</v>
      </c>
      <c r="BZ173" s="189">
        <f t="shared" si="720"/>
        <v>0.5</v>
      </c>
      <c r="CA173" s="184"/>
      <c r="CB173" s="189">
        <f t="shared" si="721"/>
        <v>0</v>
      </c>
      <c r="CC173" s="189">
        <f t="shared" si="722"/>
        <v>0</v>
      </c>
      <c r="CD173" s="189">
        <f t="shared" si="723"/>
        <v>0</v>
      </c>
      <c r="CE173" s="189">
        <f t="shared" si="724"/>
        <v>0</v>
      </c>
      <c r="CF173" s="189">
        <f t="shared" si="725"/>
        <v>0</v>
      </c>
      <c r="CG173" s="189">
        <f t="shared" si="726"/>
        <v>0</v>
      </c>
      <c r="CH173" s="189">
        <f t="shared" si="727"/>
        <v>0</v>
      </c>
      <c r="CI173" s="189">
        <f t="shared" si="728"/>
        <v>0</v>
      </c>
      <c r="CJ173" s="189">
        <f t="shared" si="729"/>
        <v>0</v>
      </c>
      <c r="CK173" s="189">
        <f t="shared" si="730"/>
        <v>0</v>
      </c>
      <c r="CL173" s="189">
        <f t="shared" si="731"/>
        <v>0</v>
      </c>
      <c r="CM173" s="189">
        <f t="shared" si="732"/>
        <v>0</v>
      </c>
      <c r="DB173" s="190">
        <f t="shared" si="696"/>
        <v>18542.162031761858</v>
      </c>
      <c r="DC173" s="190">
        <f t="shared" si="697"/>
        <v>25887.88967027489</v>
      </c>
      <c r="DD173" s="190">
        <f t="shared" si="698"/>
        <v>18932.980878792194</v>
      </c>
      <c r="DE173" s="190">
        <f t="shared" si="699"/>
        <v>18264.177111522575</v>
      </c>
      <c r="DF173" s="190">
        <f t="shared" si="700"/>
        <v>7577.045648767983</v>
      </c>
      <c r="DG173" s="190">
        <f t="shared" si="701"/>
        <v>7577.045648767983</v>
      </c>
      <c r="DH173" s="190">
        <f t="shared" si="702"/>
        <v>7459.8748397664149</v>
      </c>
      <c r="DI173" s="190">
        <f t="shared" si="703"/>
        <v>7459.8748397664149</v>
      </c>
      <c r="DJ173" s="190">
        <f t="shared" si="704"/>
        <v>7459.8748397664149</v>
      </c>
      <c r="DK173" s="190">
        <f t="shared" si="705"/>
        <v>7225.5332217632831</v>
      </c>
      <c r="DL173" s="190">
        <f t="shared" si="706"/>
        <v>7225.5332217632831</v>
      </c>
      <c r="DM173" s="190">
        <f t="shared" si="707"/>
        <v>7225.5332217632831</v>
      </c>
      <c r="DN173" s="190">
        <f t="shared" si="733"/>
        <v>140837.52517447658</v>
      </c>
      <c r="DO173" s="184" t="s">
        <v>579</v>
      </c>
      <c r="DP173" s="190">
        <f t="shared" si="708"/>
        <v>2091.6144423871242</v>
      </c>
      <c r="DQ173" s="190">
        <f t="shared" si="709"/>
        <v>2920.2357214072067</v>
      </c>
      <c r="DR173" s="190">
        <f t="shared" si="710"/>
        <v>2135.7000427289559</v>
      </c>
      <c r="DS173" s="190">
        <f t="shared" si="711"/>
        <v>2071.1953425437973</v>
      </c>
      <c r="DT173" s="190">
        <f t="shared" si="712"/>
        <v>859.25259934482267</v>
      </c>
      <c r="DU173" s="190">
        <f t="shared" si="713"/>
        <v>859.25259934482267</v>
      </c>
      <c r="DV173" s="190">
        <f t="shared" si="714"/>
        <v>850.57328015952146</v>
      </c>
      <c r="DW173" s="190">
        <f t="shared" si="715"/>
        <v>850.57328015952146</v>
      </c>
      <c r="DX173" s="190">
        <f t="shared" si="716"/>
        <v>850.57328015952146</v>
      </c>
      <c r="DY173" s="190">
        <f t="shared" si="717"/>
        <v>841.89396097422025</v>
      </c>
      <c r="DZ173" s="190">
        <f t="shared" si="718"/>
        <v>841.89396097422025</v>
      </c>
      <c r="EA173" s="190">
        <f t="shared" si="719"/>
        <v>841.89396097422025</v>
      </c>
      <c r="EB173" s="190">
        <f t="shared" si="734"/>
        <v>16014.65247115796</v>
      </c>
      <c r="EC173" s="191">
        <f t="shared" si="735"/>
        <v>0.11371012413998476</v>
      </c>
    </row>
    <row r="174" spans="1:133">
      <c r="A174" s="331">
        <v>169</v>
      </c>
      <c r="B174" s="463" t="s">
        <v>672</v>
      </c>
      <c r="C174" s="463" t="s">
        <v>672</v>
      </c>
      <c r="D174" s="463" t="s">
        <v>672</v>
      </c>
      <c r="E174" s="456" t="s">
        <v>694</v>
      </c>
      <c r="F174" s="354" t="s">
        <v>665</v>
      </c>
      <c r="G174" s="354" t="s">
        <v>388</v>
      </c>
      <c r="H174" s="354" t="s">
        <v>471</v>
      </c>
      <c r="I174" s="468" t="s">
        <v>75</v>
      </c>
      <c r="J174" s="408">
        <v>195803</v>
      </c>
      <c r="K174" s="408">
        <v>273373</v>
      </c>
      <c r="L174" s="408">
        <v>199930</v>
      </c>
      <c r="M174" s="408">
        <v>195850</v>
      </c>
      <c r="N174" s="408">
        <v>81250</v>
      </c>
      <c r="O174" s="408">
        <v>81250</v>
      </c>
      <c r="P174" s="408">
        <v>81250</v>
      </c>
      <c r="Q174" s="408">
        <v>81250</v>
      </c>
      <c r="R174" s="408">
        <v>81250</v>
      </c>
      <c r="S174" s="437">
        <v>81250</v>
      </c>
      <c r="T174" s="437">
        <v>81250</v>
      </c>
      <c r="U174" s="437">
        <v>81250</v>
      </c>
      <c r="V174" s="357">
        <f t="shared" si="661"/>
        <v>1514956</v>
      </c>
      <c r="W174" s="397">
        <v>0.5</v>
      </c>
      <c r="X174" s="65"/>
      <c r="Y174" s="332" t="s">
        <v>437</v>
      </c>
      <c r="Z174" s="332"/>
      <c r="AA174" s="398">
        <v>0.73699999999999999</v>
      </c>
      <c r="AB174" s="412">
        <v>0.18257999999999999</v>
      </c>
      <c r="AC174" s="180">
        <f t="shared" si="686"/>
        <v>0.24773405698778833</v>
      </c>
      <c r="AD174" s="181">
        <f t="shared" si="687"/>
        <v>0.72594499999999995</v>
      </c>
      <c r="AE174" s="181">
        <f t="shared" si="687"/>
        <v>0.72594499999999995</v>
      </c>
      <c r="AF174" s="181">
        <f t="shared" si="687"/>
        <v>0.72594499999999995</v>
      </c>
      <c r="AG174" s="181">
        <f t="shared" si="688"/>
        <v>0.71488999999999991</v>
      </c>
      <c r="AH174" s="181">
        <f t="shared" si="688"/>
        <v>0.71488999999999991</v>
      </c>
      <c r="AI174" s="181">
        <f t="shared" si="688"/>
        <v>0.71488999999999991</v>
      </c>
      <c r="AJ174" s="181">
        <f t="shared" si="689"/>
        <v>0.70383499999999999</v>
      </c>
      <c r="AK174" s="181">
        <f t="shared" si="689"/>
        <v>0.70383499999999999</v>
      </c>
      <c r="AL174" s="181">
        <f t="shared" si="689"/>
        <v>0.70383499999999999</v>
      </c>
      <c r="AM174" s="181">
        <f t="shared" si="690"/>
        <v>0.68172500000000003</v>
      </c>
      <c r="AN174" s="181">
        <f t="shared" si="690"/>
        <v>0.68172500000000003</v>
      </c>
      <c r="AO174" s="181">
        <f t="shared" si="690"/>
        <v>0.68172500000000003</v>
      </c>
      <c r="AQ174" s="480">
        <v>0.98499999999999999</v>
      </c>
      <c r="AR174" s="480">
        <v>0.97</v>
      </c>
      <c r="AS174" s="480">
        <v>0.95499999999999996</v>
      </c>
      <c r="AT174" s="480">
        <v>0.92500000000000004</v>
      </c>
      <c r="AV174" s="181">
        <f t="shared" si="691"/>
        <v>0.18257999999999999</v>
      </c>
      <c r="AW174" s="181">
        <f t="shared" si="692"/>
        <v>0.18257999999999999</v>
      </c>
      <c r="AX174" s="181">
        <f t="shared" si="692"/>
        <v>0.18257999999999999</v>
      </c>
      <c r="AY174" s="181">
        <f t="shared" si="693"/>
        <v>0.1807542</v>
      </c>
      <c r="AZ174" s="181">
        <f t="shared" si="693"/>
        <v>0.1807542</v>
      </c>
      <c r="BA174" s="181">
        <f t="shared" si="693"/>
        <v>0.1807542</v>
      </c>
      <c r="BB174" s="181">
        <f t="shared" si="694"/>
        <v>0.17892839999999999</v>
      </c>
      <c r="BC174" s="181">
        <f t="shared" si="694"/>
        <v>0.17892839999999999</v>
      </c>
      <c r="BD174" s="181">
        <f t="shared" si="694"/>
        <v>0.17892839999999999</v>
      </c>
      <c r="BE174" s="181">
        <f t="shared" si="695"/>
        <v>0.1771026</v>
      </c>
      <c r="BF174" s="181">
        <f t="shared" si="695"/>
        <v>0.1771026</v>
      </c>
      <c r="BG174" s="181">
        <f t="shared" si="695"/>
        <v>0.1771026</v>
      </c>
      <c r="BI174" s="400">
        <v>1</v>
      </c>
      <c r="BJ174" s="400">
        <v>0.99</v>
      </c>
      <c r="BK174" s="400">
        <v>0.98</v>
      </c>
      <c r="BL174" s="400">
        <v>0.97</v>
      </c>
      <c r="BO174" s="189">
        <f t="shared" si="720"/>
        <v>0.5</v>
      </c>
      <c r="BP174" s="189">
        <f t="shared" si="720"/>
        <v>0.5</v>
      </c>
      <c r="BQ174" s="189">
        <f t="shared" si="720"/>
        <v>0.5</v>
      </c>
      <c r="BR174" s="189">
        <f t="shared" si="720"/>
        <v>0.5</v>
      </c>
      <c r="BS174" s="189">
        <f t="shared" si="720"/>
        <v>0.5</v>
      </c>
      <c r="BT174" s="189">
        <f t="shared" si="720"/>
        <v>0.5</v>
      </c>
      <c r="BU174" s="189">
        <f t="shared" si="720"/>
        <v>0.5</v>
      </c>
      <c r="BV174" s="189">
        <f t="shared" si="720"/>
        <v>0.5</v>
      </c>
      <c r="BW174" s="189">
        <f t="shared" si="720"/>
        <v>0.5</v>
      </c>
      <c r="BX174" s="189">
        <f t="shared" si="720"/>
        <v>0.5</v>
      </c>
      <c r="BY174" s="189">
        <f t="shared" si="720"/>
        <v>0.5</v>
      </c>
      <c r="BZ174" s="189">
        <f t="shared" si="720"/>
        <v>0.5</v>
      </c>
      <c r="CA174" s="184"/>
      <c r="CB174" s="189">
        <f t="shared" si="721"/>
        <v>0</v>
      </c>
      <c r="CC174" s="189">
        <f t="shared" si="722"/>
        <v>0</v>
      </c>
      <c r="CD174" s="189">
        <f t="shared" si="723"/>
        <v>0</v>
      </c>
      <c r="CE174" s="189">
        <f t="shared" si="724"/>
        <v>0</v>
      </c>
      <c r="CF174" s="189">
        <f t="shared" si="725"/>
        <v>0</v>
      </c>
      <c r="CG174" s="189">
        <f t="shared" si="726"/>
        <v>0</v>
      </c>
      <c r="CH174" s="189">
        <f t="shared" si="727"/>
        <v>0</v>
      </c>
      <c r="CI174" s="189">
        <f t="shared" si="728"/>
        <v>0</v>
      </c>
      <c r="CJ174" s="189">
        <f t="shared" si="729"/>
        <v>0</v>
      </c>
      <c r="CK174" s="189">
        <f t="shared" si="730"/>
        <v>0</v>
      </c>
      <c r="CL174" s="189">
        <f t="shared" si="731"/>
        <v>0</v>
      </c>
      <c r="CM174" s="189">
        <f t="shared" si="732"/>
        <v>0</v>
      </c>
      <c r="DB174" s="190">
        <f t="shared" si="696"/>
        <v>10122.646975858141</v>
      </c>
      <c r="DC174" s="190">
        <f t="shared" si="697"/>
        <v>14132.870138513032</v>
      </c>
      <c r="DD174" s="190">
        <f t="shared" si="698"/>
        <v>10336.005116792479</v>
      </c>
      <c r="DE174" s="190">
        <f t="shared" si="699"/>
        <v>9970.8878008830634</v>
      </c>
      <c r="DF174" s="190">
        <f t="shared" si="700"/>
        <v>4136.5056615866679</v>
      </c>
      <c r="DG174" s="190">
        <f t="shared" si="701"/>
        <v>4136.5056615866679</v>
      </c>
      <c r="DH174" s="190">
        <f t="shared" si="702"/>
        <v>4072.5390791909986</v>
      </c>
      <c r="DI174" s="190">
        <f t="shared" si="703"/>
        <v>4072.5390791909986</v>
      </c>
      <c r="DJ174" s="190">
        <f t="shared" si="704"/>
        <v>4072.5390791909986</v>
      </c>
      <c r="DK174" s="190">
        <f t="shared" si="705"/>
        <v>3944.6059143996581</v>
      </c>
      <c r="DL174" s="190">
        <f t="shared" si="706"/>
        <v>3944.6059143996581</v>
      </c>
      <c r="DM174" s="190">
        <f t="shared" si="707"/>
        <v>3944.6059143996581</v>
      </c>
      <c r="DN174" s="190">
        <f t="shared" si="733"/>
        <v>76886.856335992008</v>
      </c>
      <c r="DO174" s="184" t="s">
        <v>579</v>
      </c>
      <c r="DP174" s="190">
        <f t="shared" si="708"/>
        <v>2545.9130992736077</v>
      </c>
      <c r="DQ174" s="190">
        <f t="shared" si="709"/>
        <v>3554.5109200968523</v>
      </c>
      <c r="DR174" s="190">
        <f t="shared" si="710"/>
        <v>2599.5740920096855</v>
      </c>
      <c r="DS174" s="190">
        <f t="shared" si="711"/>
        <v>2521.0589709443102</v>
      </c>
      <c r="DT174" s="190">
        <f t="shared" si="712"/>
        <v>1045.8822639225182</v>
      </c>
      <c r="DU174" s="190">
        <f t="shared" si="713"/>
        <v>1045.8822639225182</v>
      </c>
      <c r="DV174" s="190">
        <f t="shared" si="714"/>
        <v>1035.3177966101694</v>
      </c>
      <c r="DW174" s="190">
        <f t="shared" si="715"/>
        <v>1035.3177966101694</v>
      </c>
      <c r="DX174" s="190">
        <f t="shared" si="716"/>
        <v>1035.3177966101694</v>
      </c>
      <c r="DY174" s="190">
        <f t="shared" si="717"/>
        <v>1024.7533292978208</v>
      </c>
      <c r="DZ174" s="190">
        <f t="shared" si="718"/>
        <v>1024.7533292978208</v>
      </c>
      <c r="EA174" s="190">
        <f t="shared" si="719"/>
        <v>1024.7533292978208</v>
      </c>
      <c r="EB174" s="190">
        <f t="shared" si="734"/>
        <v>19493.034987893465</v>
      </c>
      <c r="EC174" s="191">
        <f t="shared" si="735"/>
        <v>0.25352883336405124</v>
      </c>
    </row>
    <row r="175" spans="1:133">
      <c r="A175" s="331">
        <v>170</v>
      </c>
      <c r="B175" s="463" t="s">
        <v>673</v>
      </c>
      <c r="C175" s="463" t="s">
        <v>673</v>
      </c>
      <c r="D175" s="463" t="s">
        <v>673</v>
      </c>
      <c r="E175" s="456" t="s">
        <v>694</v>
      </c>
      <c r="F175" s="354" t="s">
        <v>460</v>
      </c>
      <c r="G175" s="354" t="s">
        <v>388</v>
      </c>
      <c r="H175" s="354" t="s">
        <v>471</v>
      </c>
      <c r="I175" s="468" t="s">
        <v>75</v>
      </c>
      <c r="J175" s="408">
        <v>97896</v>
      </c>
      <c r="K175" s="408">
        <v>130569</v>
      </c>
      <c r="L175" s="408">
        <v>97927</v>
      </c>
      <c r="M175" s="408">
        <v>97927</v>
      </c>
      <c r="N175" s="408">
        <v>40625</v>
      </c>
      <c r="O175" s="408">
        <v>40625</v>
      </c>
      <c r="P175" s="408">
        <v>40625</v>
      </c>
      <c r="Q175" s="408">
        <v>40625</v>
      </c>
      <c r="R175" s="408">
        <v>40625</v>
      </c>
      <c r="S175" s="438">
        <v>40625</v>
      </c>
      <c r="T175" s="438">
        <v>40625</v>
      </c>
      <c r="U175" s="438">
        <v>40625</v>
      </c>
      <c r="V175" s="357">
        <f t="shared" si="661"/>
        <v>749319</v>
      </c>
      <c r="W175" s="397">
        <v>0.5</v>
      </c>
      <c r="X175" s="65"/>
      <c r="Y175" s="332" t="s">
        <v>437</v>
      </c>
      <c r="Z175" s="332"/>
      <c r="AA175" s="398">
        <v>0.93520000000000003</v>
      </c>
      <c r="AB175" s="412">
        <v>0.87</v>
      </c>
      <c r="AC175" s="180">
        <f t="shared" si="686"/>
        <v>0.93028229255774164</v>
      </c>
      <c r="AD175" s="181">
        <f t="shared" si="687"/>
        <v>0.92117199999999999</v>
      </c>
      <c r="AE175" s="181">
        <f t="shared" si="687"/>
        <v>0.92117199999999999</v>
      </c>
      <c r="AF175" s="181">
        <f t="shared" si="687"/>
        <v>0.92117199999999999</v>
      </c>
      <c r="AG175" s="181">
        <f t="shared" si="688"/>
        <v>0.90714399999999995</v>
      </c>
      <c r="AH175" s="181">
        <f t="shared" si="688"/>
        <v>0.90714399999999995</v>
      </c>
      <c r="AI175" s="181">
        <f t="shared" si="688"/>
        <v>0.90714399999999995</v>
      </c>
      <c r="AJ175" s="181">
        <f t="shared" si="689"/>
        <v>0.89311600000000002</v>
      </c>
      <c r="AK175" s="181">
        <f t="shared" si="689"/>
        <v>0.89311600000000002</v>
      </c>
      <c r="AL175" s="181">
        <f t="shared" si="689"/>
        <v>0.89311600000000002</v>
      </c>
      <c r="AM175" s="181">
        <f t="shared" si="690"/>
        <v>0.86506000000000005</v>
      </c>
      <c r="AN175" s="181">
        <f t="shared" si="690"/>
        <v>0.86506000000000005</v>
      </c>
      <c r="AO175" s="181">
        <f t="shared" si="690"/>
        <v>0.86506000000000005</v>
      </c>
      <c r="AQ175" s="480">
        <v>0.98499999999999999</v>
      </c>
      <c r="AR175" s="480">
        <v>0.97</v>
      </c>
      <c r="AS175" s="480">
        <v>0.95499999999999996</v>
      </c>
      <c r="AT175" s="480">
        <v>0.92500000000000004</v>
      </c>
      <c r="AV175" s="181">
        <f t="shared" si="691"/>
        <v>0.87</v>
      </c>
      <c r="AW175" s="181">
        <f t="shared" si="692"/>
        <v>0.87</v>
      </c>
      <c r="AX175" s="181">
        <f t="shared" si="692"/>
        <v>0.87</v>
      </c>
      <c r="AY175" s="181">
        <f t="shared" si="693"/>
        <v>0.86129999999999995</v>
      </c>
      <c r="AZ175" s="181">
        <f t="shared" si="693"/>
        <v>0.86129999999999995</v>
      </c>
      <c r="BA175" s="181">
        <f t="shared" si="693"/>
        <v>0.86129999999999995</v>
      </c>
      <c r="BB175" s="181">
        <f t="shared" si="694"/>
        <v>0.85260000000000002</v>
      </c>
      <c r="BC175" s="181">
        <f t="shared" si="694"/>
        <v>0.85260000000000002</v>
      </c>
      <c r="BD175" s="181">
        <f t="shared" si="694"/>
        <v>0.85260000000000002</v>
      </c>
      <c r="BE175" s="181">
        <f t="shared" si="695"/>
        <v>0.84389999999999998</v>
      </c>
      <c r="BF175" s="181">
        <f t="shared" si="695"/>
        <v>0.84389999999999998</v>
      </c>
      <c r="BG175" s="181">
        <f t="shared" si="695"/>
        <v>0.84389999999999998</v>
      </c>
      <c r="BI175" s="400">
        <v>1</v>
      </c>
      <c r="BJ175" s="400">
        <v>0.99</v>
      </c>
      <c r="BK175" s="400">
        <v>0.98</v>
      </c>
      <c r="BL175" s="400">
        <v>0.97</v>
      </c>
      <c r="BO175" s="189">
        <f t="shared" si="720"/>
        <v>0.5</v>
      </c>
      <c r="BP175" s="189">
        <f t="shared" si="720"/>
        <v>0.5</v>
      </c>
      <c r="BQ175" s="189">
        <f t="shared" si="720"/>
        <v>0.5</v>
      </c>
      <c r="BR175" s="189">
        <f t="shared" si="720"/>
        <v>0.5</v>
      </c>
      <c r="BS175" s="189">
        <f t="shared" si="720"/>
        <v>0.5</v>
      </c>
      <c r="BT175" s="189">
        <f t="shared" si="720"/>
        <v>0.5</v>
      </c>
      <c r="BU175" s="189">
        <f t="shared" si="720"/>
        <v>0.5</v>
      </c>
      <c r="BV175" s="189">
        <f t="shared" si="720"/>
        <v>0.5</v>
      </c>
      <c r="BW175" s="189">
        <f t="shared" si="720"/>
        <v>0.5</v>
      </c>
      <c r="BX175" s="189">
        <f t="shared" si="720"/>
        <v>0.5</v>
      </c>
      <c r="BY175" s="189">
        <f t="shared" si="720"/>
        <v>0.5</v>
      </c>
      <c r="BZ175" s="189">
        <f t="shared" si="720"/>
        <v>0.5</v>
      </c>
      <c r="CA175" s="184"/>
      <c r="CB175" s="189">
        <f t="shared" si="721"/>
        <v>0</v>
      </c>
      <c r="CC175" s="189">
        <f t="shared" si="722"/>
        <v>0</v>
      </c>
      <c r="CD175" s="189">
        <f t="shared" si="723"/>
        <v>0</v>
      </c>
      <c r="CE175" s="189">
        <f t="shared" si="724"/>
        <v>0</v>
      </c>
      <c r="CF175" s="189">
        <f t="shared" si="725"/>
        <v>0</v>
      </c>
      <c r="CG175" s="189">
        <f t="shared" si="726"/>
        <v>0</v>
      </c>
      <c r="CH175" s="189">
        <f t="shared" si="727"/>
        <v>0</v>
      </c>
      <c r="CI175" s="189">
        <f t="shared" si="728"/>
        <v>0</v>
      </c>
      <c r="CJ175" s="189">
        <f t="shared" si="729"/>
        <v>0</v>
      </c>
      <c r="CK175" s="189">
        <f t="shared" si="730"/>
        <v>0</v>
      </c>
      <c r="CL175" s="189">
        <f t="shared" si="731"/>
        <v>0</v>
      </c>
      <c r="CM175" s="189">
        <f t="shared" si="732"/>
        <v>0</v>
      </c>
      <c r="DB175" s="190">
        <f t="shared" si="696"/>
        <v>6422.0947238285144</v>
      </c>
      <c r="DC175" s="190">
        <f t="shared" si="697"/>
        <v>8565.4826141575268</v>
      </c>
      <c r="DD175" s="190">
        <f t="shared" si="698"/>
        <v>6424.1283609172488</v>
      </c>
      <c r="DE175" s="190">
        <f t="shared" si="699"/>
        <v>6326.2989950149549</v>
      </c>
      <c r="DF175" s="190">
        <f t="shared" si="700"/>
        <v>2624.464107676969</v>
      </c>
      <c r="DG175" s="190">
        <f t="shared" si="701"/>
        <v>2624.464107676969</v>
      </c>
      <c r="DH175" s="190">
        <f t="shared" si="702"/>
        <v>2583.8796111665006</v>
      </c>
      <c r="DI175" s="190">
        <f t="shared" si="703"/>
        <v>2583.8796111665006</v>
      </c>
      <c r="DJ175" s="190">
        <f t="shared" si="704"/>
        <v>2583.8796111665006</v>
      </c>
      <c r="DK175" s="190">
        <f t="shared" si="705"/>
        <v>2502.7106181455633</v>
      </c>
      <c r="DL175" s="190">
        <f t="shared" si="706"/>
        <v>2502.7106181455633</v>
      </c>
      <c r="DM175" s="190">
        <f t="shared" si="707"/>
        <v>2502.7106181455633</v>
      </c>
      <c r="DN175" s="190">
        <f t="shared" si="733"/>
        <v>48246.703597208361</v>
      </c>
      <c r="DO175" s="184" t="s">
        <v>579</v>
      </c>
      <c r="DP175" s="190">
        <f t="shared" si="708"/>
        <v>6065.3411194986475</v>
      </c>
      <c r="DQ175" s="190">
        <f t="shared" si="709"/>
        <v>8089.6617290984186</v>
      </c>
      <c r="DR175" s="190">
        <f t="shared" si="710"/>
        <v>6067.2617860703604</v>
      </c>
      <c r="DS175" s="190">
        <f t="shared" si="711"/>
        <v>6006.5891682096571</v>
      </c>
      <c r="DT175" s="190">
        <f t="shared" si="712"/>
        <v>2491.8325380999859</v>
      </c>
      <c r="DU175" s="190">
        <f t="shared" si="713"/>
        <v>2491.8325380999859</v>
      </c>
      <c r="DV175" s="190">
        <f t="shared" si="714"/>
        <v>2466.6625124626121</v>
      </c>
      <c r="DW175" s="190">
        <f t="shared" si="715"/>
        <v>2466.6625124626121</v>
      </c>
      <c r="DX175" s="190">
        <f t="shared" si="716"/>
        <v>2466.6625124626121</v>
      </c>
      <c r="DY175" s="190">
        <f t="shared" si="717"/>
        <v>2441.4924868252388</v>
      </c>
      <c r="DZ175" s="190">
        <f t="shared" si="718"/>
        <v>2441.4924868252388</v>
      </c>
      <c r="EA175" s="190">
        <f t="shared" si="719"/>
        <v>2441.4924868252388</v>
      </c>
      <c r="EB175" s="190">
        <f t="shared" si="734"/>
        <v>45936.983876940627</v>
      </c>
      <c r="EC175" s="191">
        <f t="shared" si="735"/>
        <v>0.95212689058405686</v>
      </c>
    </row>
    <row r="176" spans="1:133">
      <c r="A176" s="331">
        <v>171</v>
      </c>
      <c r="B176" s="463" t="s">
        <v>674</v>
      </c>
      <c r="C176" s="463" t="s">
        <v>674</v>
      </c>
      <c r="D176" s="463" t="s">
        <v>674</v>
      </c>
      <c r="E176" s="456" t="s">
        <v>694</v>
      </c>
      <c r="F176" s="354" t="s">
        <v>609</v>
      </c>
      <c r="G176" s="354" t="s">
        <v>388</v>
      </c>
      <c r="H176" s="354" t="s">
        <v>471</v>
      </c>
      <c r="I176" s="468" t="s">
        <v>75</v>
      </c>
      <c r="J176" s="408">
        <v>97896</v>
      </c>
      <c r="K176" s="408">
        <v>130569</v>
      </c>
      <c r="L176" s="408">
        <v>97927</v>
      </c>
      <c r="M176" s="408">
        <v>97927</v>
      </c>
      <c r="N176" s="408">
        <v>40625</v>
      </c>
      <c r="O176" s="408">
        <v>40625</v>
      </c>
      <c r="P176" s="408">
        <v>40625</v>
      </c>
      <c r="Q176" s="408">
        <v>40625</v>
      </c>
      <c r="R176" s="408">
        <v>40625</v>
      </c>
      <c r="S176" s="438">
        <v>40625</v>
      </c>
      <c r="T176" s="438">
        <v>40625</v>
      </c>
      <c r="U176" s="438">
        <v>40625</v>
      </c>
      <c r="V176" s="357">
        <f t="shared" si="661"/>
        <v>749319</v>
      </c>
      <c r="W176" s="397">
        <v>0.5</v>
      </c>
      <c r="X176" s="65"/>
      <c r="Y176" s="332" t="s">
        <v>437</v>
      </c>
      <c r="Z176" s="332"/>
      <c r="AA176" s="398">
        <v>0.93520000000000003</v>
      </c>
      <c r="AB176" s="412">
        <v>0.87</v>
      </c>
      <c r="AC176" s="180">
        <f t="shared" si="686"/>
        <v>0.93028229255774164</v>
      </c>
      <c r="AD176" s="181">
        <f t="shared" si="687"/>
        <v>0.92117199999999999</v>
      </c>
      <c r="AE176" s="181">
        <f t="shared" si="687"/>
        <v>0.92117199999999999</v>
      </c>
      <c r="AF176" s="181">
        <f t="shared" si="687"/>
        <v>0.92117199999999999</v>
      </c>
      <c r="AG176" s="181">
        <f t="shared" si="688"/>
        <v>0.90714399999999995</v>
      </c>
      <c r="AH176" s="181">
        <f t="shared" si="688"/>
        <v>0.90714399999999995</v>
      </c>
      <c r="AI176" s="181">
        <f t="shared" si="688"/>
        <v>0.90714399999999995</v>
      </c>
      <c r="AJ176" s="181">
        <f t="shared" si="689"/>
        <v>0.89311600000000002</v>
      </c>
      <c r="AK176" s="181">
        <f t="shared" si="689"/>
        <v>0.89311600000000002</v>
      </c>
      <c r="AL176" s="181">
        <f t="shared" si="689"/>
        <v>0.89311600000000002</v>
      </c>
      <c r="AM176" s="181">
        <f t="shared" si="690"/>
        <v>0.86506000000000005</v>
      </c>
      <c r="AN176" s="181">
        <f t="shared" si="690"/>
        <v>0.86506000000000005</v>
      </c>
      <c r="AO176" s="181">
        <f t="shared" si="690"/>
        <v>0.86506000000000005</v>
      </c>
      <c r="AQ176" s="480">
        <v>0.98499999999999999</v>
      </c>
      <c r="AR176" s="480">
        <v>0.97</v>
      </c>
      <c r="AS176" s="480">
        <v>0.95499999999999996</v>
      </c>
      <c r="AT176" s="480">
        <v>0.92500000000000004</v>
      </c>
      <c r="AV176" s="181">
        <f t="shared" si="691"/>
        <v>0.87</v>
      </c>
      <c r="AW176" s="181">
        <f t="shared" si="692"/>
        <v>0.87</v>
      </c>
      <c r="AX176" s="181">
        <f t="shared" si="692"/>
        <v>0.87</v>
      </c>
      <c r="AY176" s="181">
        <f t="shared" si="693"/>
        <v>0.86129999999999995</v>
      </c>
      <c r="AZ176" s="181">
        <f t="shared" si="693"/>
        <v>0.86129999999999995</v>
      </c>
      <c r="BA176" s="181">
        <f t="shared" si="693"/>
        <v>0.86129999999999995</v>
      </c>
      <c r="BB176" s="181">
        <f t="shared" si="694"/>
        <v>0.85260000000000002</v>
      </c>
      <c r="BC176" s="181">
        <f t="shared" si="694"/>
        <v>0.85260000000000002</v>
      </c>
      <c r="BD176" s="181">
        <f t="shared" si="694"/>
        <v>0.85260000000000002</v>
      </c>
      <c r="BE176" s="181">
        <f t="shared" si="695"/>
        <v>0.84389999999999998</v>
      </c>
      <c r="BF176" s="181">
        <f t="shared" si="695"/>
        <v>0.84389999999999998</v>
      </c>
      <c r="BG176" s="181">
        <f t="shared" si="695"/>
        <v>0.84389999999999998</v>
      </c>
      <c r="BI176" s="400">
        <v>1</v>
      </c>
      <c r="BJ176" s="400">
        <v>0.99</v>
      </c>
      <c r="BK176" s="400">
        <v>0.98</v>
      </c>
      <c r="BL176" s="400">
        <v>0.97</v>
      </c>
      <c r="BO176" s="189">
        <f t="shared" si="720"/>
        <v>0.5</v>
      </c>
      <c r="BP176" s="189">
        <f t="shared" si="720"/>
        <v>0.5</v>
      </c>
      <c r="BQ176" s="189">
        <f t="shared" si="720"/>
        <v>0.5</v>
      </c>
      <c r="BR176" s="189">
        <f t="shared" si="720"/>
        <v>0.5</v>
      </c>
      <c r="BS176" s="189">
        <f t="shared" si="720"/>
        <v>0.5</v>
      </c>
      <c r="BT176" s="189">
        <f t="shared" si="720"/>
        <v>0.5</v>
      </c>
      <c r="BU176" s="189">
        <f t="shared" si="720"/>
        <v>0.5</v>
      </c>
      <c r="BV176" s="189">
        <f t="shared" si="720"/>
        <v>0.5</v>
      </c>
      <c r="BW176" s="189">
        <f t="shared" si="720"/>
        <v>0.5</v>
      </c>
      <c r="BX176" s="189">
        <f t="shared" si="720"/>
        <v>0.5</v>
      </c>
      <c r="BY176" s="189">
        <f t="shared" si="720"/>
        <v>0.5</v>
      </c>
      <c r="BZ176" s="189">
        <f t="shared" si="720"/>
        <v>0.5</v>
      </c>
      <c r="CA176" s="184"/>
      <c r="CB176" s="189">
        <f t="shared" si="721"/>
        <v>0</v>
      </c>
      <c r="CC176" s="189">
        <f t="shared" si="722"/>
        <v>0</v>
      </c>
      <c r="CD176" s="189">
        <f t="shared" si="723"/>
        <v>0</v>
      </c>
      <c r="CE176" s="189">
        <f t="shared" si="724"/>
        <v>0</v>
      </c>
      <c r="CF176" s="189">
        <f t="shared" si="725"/>
        <v>0</v>
      </c>
      <c r="CG176" s="189">
        <f t="shared" si="726"/>
        <v>0</v>
      </c>
      <c r="CH176" s="189">
        <f t="shared" si="727"/>
        <v>0</v>
      </c>
      <c r="CI176" s="189">
        <f t="shared" si="728"/>
        <v>0</v>
      </c>
      <c r="CJ176" s="189">
        <f t="shared" si="729"/>
        <v>0</v>
      </c>
      <c r="CK176" s="189">
        <f t="shared" si="730"/>
        <v>0</v>
      </c>
      <c r="CL176" s="189">
        <f t="shared" si="731"/>
        <v>0</v>
      </c>
      <c r="CM176" s="189">
        <f t="shared" si="732"/>
        <v>0</v>
      </c>
      <c r="DB176" s="190">
        <f t="shared" si="696"/>
        <v>6422.0947238285144</v>
      </c>
      <c r="DC176" s="190">
        <f t="shared" si="697"/>
        <v>8565.4826141575268</v>
      </c>
      <c r="DD176" s="190">
        <f t="shared" si="698"/>
        <v>6424.1283609172488</v>
      </c>
      <c r="DE176" s="190">
        <f t="shared" si="699"/>
        <v>6326.2989950149549</v>
      </c>
      <c r="DF176" s="190">
        <f t="shared" si="700"/>
        <v>2624.464107676969</v>
      </c>
      <c r="DG176" s="190">
        <f t="shared" si="701"/>
        <v>2624.464107676969</v>
      </c>
      <c r="DH176" s="190">
        <f t="shared" si="702"/>
        <v>2583.8796111665006</v>
      </c>
      <c r="DI176" s="190">
        <f t="shared" si="703"/>
        <v>2583.8796111665006</v>
      </c>
      <c r="DJ176" s="190">
        <f t="shared" si="704"/>
        <v>2583.8796111665006</v>
      </c>
      <c r="DK176" s="190">
        <f t="shared" si="705"/>
        <v>2502.7106181455633</v>
      </c>
      <c r="DL176" s="190">
        <f t="shared" si="706"/>
        <v>2502.7106181455633</v>
      </c>
      <c r="DM176" s="190">
        <f t="shared" si="707"/>
        <v>2502.7106181455633</v>
      </c>
      <c r="DN176" s="190">
        <f t="shared" si="733"/>
        <v>48246.703597208361</v>
      </c>
      <c r="DO176" s="184" t="s">
        <v>579</v>
      </c>
      <c r="DP176" s="190">
        <f t="shared" si="708"/>
        <v>6065.3411194986475</v>
      </c>
      <c r="DQ176" s="190">
        <f t="shared" si="709"/>
        <v>8089.6617290984186</v>
      </c>
      <c r="DR176" s="190">
        <f t="shared" si="710"/>
        <v>6067.2617860703604</v>
      </c>
      <c r="DS176" s="190">
        <f t="shared" si="711"/>
        <v>6006.5891682096571</v>
      </c>
      <c r="DT176" s="190">
        <f t="shared" si="712"/>
        <v>2491.8325380999859</v>
      </c>
      <c r="DU176" s="190">
        <f t="shared" si="713"/>
        <v>2491.8325380999859</v>
      </c>
      <c r="DV176" s="190">
        <f t="shared" si="714"/>
        <v>2466.6625124626121</v>
      </c>
      <c r="DW176" s="190">
        <f t="shared" si="715"/>
        <v>2466.6625124626121</v>
      </c>
      <c r="DX176" s="190">
        <f t="shared" si="716"/>
        <v>2466.6625124626121</v>
      </c>
      <c r="DY176" s="190">
        <f t="shared" si="717"/>
        <v>2441.4924868252388</v>
      </c>
      <c r="DZ176" s="190">
        <f t="shared" si="718"/>
        <v>2441.4924868252388</v>
      </c>
      <c r="EA176" s="190">
        <f t="shared" si="719"/>
        <v>2441.4924868252388</v>
      </c>
      <c r="EB176" s="190">
        <f t="shared" si="734"/>
        <v>45936.983876940627</v>
      </c>
      <c r="EC176" s="191">
        <f t="shared" si="735"/>
        <v>0.95212689058405686</v>
      </c>
    </row>
    <row r="177" spans="1:133">
      <c r="A177" s="331">
        <v>172</v>
      </c>
      <c r="B177" s="463" t="s">
        <v>675</v>
      </c>
      <c r="C177" s="463" t="s">
        <v>675</v>
      </c>
      <c r="D177" s="463" t="s">
        <v>675</v>
      </c>
      <c r="E177" s="456" t="s">
        <v>694</v>
      </c>
      <c r="F177" s="354" t="s">
        <v>665</v>
      </c>
      <c r="G177" s="354" t="s">
        <v>388</v>
      </c>
      <c r="H177" s="354" t="s">
        <v>471</v>
      </c>
      <c r="I177" s="468" t="s">
        <v>75</v>
      </c>
      <c r="J177" s="408">
        <v>195803</v>
      </c>
      <c r="K177" s="408">
        <v>273373</v>
      </c>
      <c r="L177" s="408">
        <v>199930</v>
      </c>
      <c r="M177" s="408">
        <v>195850</v>
      </c>
      <c r="N177" s="408">
        <v>81250</v>
      </c>
      <c r="O177" s="408">
        <v>81250</v>
      </c>
      <c r="P177" s="408">
        <v>81250</v>
      </c>
      <c r="Q177" s="408">
        <v>81250</v>
      </c>
      <c r="R177" s="408">
        <v>81250</v>
      </c>
      <c r="S177" s="437">
        <v>81250</v>
      </c>
      <c r="T177" s="437">
        <v>81250</v>
      </c>
      <c r="U177" s="437">
        <v>81250</v>
      </c>
      <c r="V177" s="357">
        <f t="shared" si="661"/>
        <v>1514956</v>
      </c>
      <c r="W177" s="397">
        <v>0.5</v>
      </c>
      <c r="X177" s="65"/>
      <c r="Y177" s="332" t="s">
        <v>437</v>
      </c>
      <c r="Z177" s="332"/>
      <c r="AA177" s="398">
        <v>0.1341</v>
      </c>
      <c r="AB177" s="412">
        <v>4.9200000000000001E-2</v>
      </c>
      <c r="AC177" s="180">
        <f t="shared" si="686"/>
        <v>0.36689038031319909</v>
      </c>
      <c r="AD177" s="181">
        <f t="shared" si="687"/>
        <v>0.1320885</v>
      </c>
      <c r="AE177" s="181">
        <f t="shared" si="687"/>
        <v>0.1320885</v>
      </c>
      <c r="AF177" s="181">
        <f t="shared" si="687"/>
        <v>0.1320885</v>
      </c>
      <c r="AG177" s="181">
        <f t="shared" si="688"/>
        <v>0.130077</v>
      </c>
      <c r="AH177" s="181">
        <f t="shared" si="688"/>
        <v>0.130077</v>
      </c>
      <c r="AI177" s="181">
        <f t="shared" si="688"/>
        <v>0.130077</v>
      </c>
      <c r="AJ177" s="181">
        <f t="shared" si="689"/>
        <v>0.1280655</v>
      </c>
      <c r="AK177" s="181">
        <f t="shared" si="689"/>
        <v>0.1280655</v>
      </c>
      <c r="AL177" s="181">
        <f t="shared" si="689"/>
        <v>0.1280655</v>
      </c>
      <c r="AM177" s="181">
        <f t="shared" si="690"/>
        <v>0.1240425</v>
      </c>
      <c r="AN177" s="181">
        <f t="shared" si="690"/>
        <v>0.1240425</v>
      </c>
      <c r="AO177" s="181">
        <f t="shared" si="690"/>
        <v>0.1240425</v>
      </c>
      <c r="AQ177" s="480">
        <v>0.98499999999999999</v>
      </c>
      <c r="AR177" s="480">
        <v>0.97</v>
      </c>
      <c r="AS177" s="480">
        <v>0.95499999999999996</v>
      </c>
      <c r="AT177" s="480">
        <v>0.92500000000000004</v>
      </c>
      <c r="AV177" s="181">
        <f t="shared" si="691"/>
        <v>4.9200000000000001E-2</v>
      </c>
      <c r="AW177" s="181">
        <f t="shared" si="692"/>
        <v>4.9200000000000001E-2</v>
      </c>
      <c r="AX177" s="181">
        <f t="shared" si="692"/>
        <v>4.9200000000000001E-2</v>
      </c>
      <c r="AY177" s="181">
        <f t="shared" si="693"/>
        <v>4.8708000000000001E-2</v>
      </c>
      <c r="AZ177" s="181">
        <f t="shared" si="693"/>
        <v>4.8708000000000001E-2</v>
      </c>
      <c r="BA177" s="181">
        <f t="shared" si="693"/>
        <v>4.8708000000000001E-2</v>
      </c>
      <c r="BB177" s="181">
        <f t="shared" si="694"/>
        <v>4.8216000000000002E-2</v>
      </c>
      <c r="BC177" s="181">
        <f t="shared" si="694"/>
        <v>4.8216000000000002E-2</v>
      </c>
      <c r="BD177" s="181">
        <f t="shared" si="694"/>
        <v>4.8216000000000002E-2</v>
      </c>
      <c r="BE177" s="181">
        <f t="shared" si="695"/>
        <v>4.7724000000000003E-2</v>
      </c>
      <c r="BF177" s="181">
        <f t="shared" si="695"/>
        <v>4.7724000000000003E-2</v>
      </c>
      <c r="BG177" s="181">
        <f t="shared" si="695"/>
        <v>4.7724000000000003E-2</v>
      </c>
      <c r="BI177" s="400">
        <v>1</v>
      </c>
      <c r="BJ177" s="400">
        <v>0.99</v>
      </c>
      <c r="BK177" s="400">
        <v>0.98</v>
      </c>
      <c r="BL177" s="400">
        <v>0.97</v>
      </c>
      <c r="BO177" s="189">
        <f t="shared" si="720"/>
        <v>0.5</v>
      </c>
      <c r="BP177" s="189">
        <f t="shared" si="720"/>
        <v>0.5</v>
      </c>
      <c r="BQ177" s="189">
        <f t="shared" si="720"/>
        <v>0.5</v>
      </c>
      <c r="BR177" s="189">
        <f t="shared" si="720"/>
        <v>0.5</v>
      </c>
      <c r="BS177" s="189">
        <f t="shared" si="720"/>
        <v>0.5</v>
      </c>
      <c r="BT177" s="189">
        <f t="shared" si="720"/>
        <v>0.5</v>
      </c>
      <c r="BU177" s="189">
        <f t="shared" si="720"/>
        <v>0.5</v>
      </c>
      <c r="BV177" s="189">
        <f t="shared" si="720"/>
        <v>0.5</v>
      </c>
      <c r="BW177" s="189">
        <f t="shared" si="720"/>
        <v>0.5</v>
      </c>
      <c r="BX177" s="189">
        <f t="shared" si="720"/>
        <v>0.5</v>
      </c>
      <c r="BY177" s="189">
        <f t="shared" si="720"/>
        <v>0.5</v>
      </c>
      <c r="BZ177" s="189">
        <f t="shared" si="720"/>
        <v>0.5</v>
      </c>
      <c r="CA177" s="184"/>
      <c r="CB177" s="189">
        <f t="shared" si="721"/>
        <v>0</v>
      </c>
      <c r="CC177" s="189">
        <f t="shared" si="722"/>
        <v>0</v>
      </c>
      <c r="CD177" s="189">
        <f t="shared" si="723"/>
        <v>0</v>
      </c>
      <c r="CE177" s="189">
        <f t="shared" si="724"/>
        <v>0</v>
      </c>
      <c r="CF177" s="189">
        <f t="shared" si="725"/>
        <v>0</v>
      </c>
      <c r="CG177" s="189">
        <f t="shared" si="726"/>
        <v>0</v>
      </c>
      <c r="CH177" s="189">
        <f t="shared" si="727"/>
        <v>0</v>
      </c>
      <c r="CI177" s="189">
        <f t="shared" si="728"/>
        <v>0</v>
      </c>
      <c r="CJ177" s="189">
        <f t="shared" si="729"/>
        <v>0</v>
      </c>
      <c r="CK177" s="189">
        <f t="shared" si="730"/>
        <v>0</v>
      </c>
      <c r="CL177" s="189">
        <f t="shared" si="731"/>
        <v>0</v>
      </c>
      <c r="CM177" s="189">
        <f t="shared" si="732"/>
        <v>0</v>
      </c>
      <c r="DB177" s="190">
        <f t="shared" si="696"/>
        <v>1841.8547618216778</v>
      </c>
      <c r="DC177" s="190">
        <f t="shared" si="697"/>
        <v>2571.5303739139722</v>
      </c>
      <c r="DD177" s="190">
        <f t="shared" si="698"/>
        <v>1880.6761006266916</v>
      </c>
      <c r="DE177" s="190">
        <f t="shared" si="699"/>
        <v>1814.2415930779093</v>
      </c>
      <c r="DF177" s="190">
        <f t="shared" si="700"/>
        <v>752.65320111095286</v>
      </c>
      <c r="DG177" s="190">
        <f t="shared" si="701"/>
        <v>752.65320111095286</v>
      </c>
      <c r="DH177" s="190">
        <f t="shared" si="702"/>
        <v>741.01423408346386</v>
      </c>
      <c r="DI177" s="190">
        <f t="shared" si="703"/>
        <v>741.01423408346386</v>
      </c>
      <c r="DJ177" s="190">
        <f t="shared" si="704"/>
        <v>741.01423408346386</v>
      </c>
      <c r="DK177" s="190">
        <f t="shared" si="705"/>
        <v>717.73630002848597</v>
      </c>
      <c r="DL177" s="190">
        <f t="shared" si="706"/>
        <v>717.73630002848597</v>
      </c>
      <c r="DM177" s="190">
        <f t="shared" si="707"/>
        <v>717.73630002848597</v>
      </c>
      <c r="DN177" s="190">
        <f t="shared" si="733"/>
        <v>13989.860833998006</v>
      </c>
      <c r="DO177" s="184" t="s">
        <v>579</v>
      </c>
      <c r="DP177" s="190">
        <f t="shared" si="708"/>
        <v>686.04953710297684</v>
      </c>
      <c r="DQ177" s="190">
        <f t="shared" si="709"/>
        <v>957.8373166215639</v>
      </c>
      <c r="DR177" s="190">
        <f t="shared" si="710"/>
        <v>700.50961401509755</v>
      </c>
      <c r="DS177" s="190">
        <f t="shared" si="711"/>
        <v>679.35207235436553</v>
      </c>
      <c r="DT177" s="190">
        <f t="shared" si="712"/>
        <v>281.83485258510183</v>
      </c>
      <c r="DU177" s="190">
        <f t="shared" si="713"/>
        <v>281.83485258510183</v>
      </c>
      <c r="DV177" s="190">
        <f t="shared" si="714"/>
        <v>278.98803589232307</v>
      </c>
      <c r="DW177" s="190">
        <f t="shared" si="715"/>
        <v>278.98803589232307</v>
      </c>
      <c r="DX177" s="190">
        <f t="shared" si="716"/>
        <v>278.98803589232307</v>
      </c>
      <c r="DY177" s="190">
        <f t="shared" si="717"/>
        <v>276.14121919954425</v>
      </c>
      <c r="DZ177" s="190">
        <f t="shared" si="718"/>
        <v>276.14121919954425</v>
      </c>
      <c r="EA177" s="190">
        <f t="shared" si="719"/>
        <v>276.14121919954425</v>
      </c>
      <c r="EB177" s="190">
        <f t="shared" si="734"/>
        <v>5252.806010539809</v>
      </c>
      <c r="EC177" s="191">
        <f t="shared" si="735"/>
        <v>0.3754723562206207</v>
      </c>
    </row>
    <row r="178" spans="1:133">
      <c r="A178" s="331">
        <v>173</v>
      </c>
      <c r="B178" s="463" t="s">
        <v>676</v>
      </c>
      <c r="C178" s="463" t="s">
        <v>676</v>
      </c>
      <c r="D178" s="463" t="s">
        <v>676</v>
      </c>
      <c r="E178" s="456" t="s">
        <v>694</v>
      </c>
      <c r="F178" s="354" t="s">
        <v>665</v>
      </c>
      <c r="G178" s="354" t="s">
        <v>388</v>
      </c>
      <c r="H178" s="354" t="s">
        <v>471</v>
      </c>
      <c r="I178" s="468" t="s">
        <v>75</v>
      </c>
      <c r="J178" s="408">
        <v>195803</v>
      </c>
      <c r="K178" s="408">
        <v>273373</v>
      </c>
      <c r="L178" s="408">
        <v>199930</v>
      </c>
      <c r="M178" s="408">
        <v>195850</v>
      </c>
      <c r="N178" s="408">
        <v>81250</v>
      </c>
      <c r="O178" s="408">
        <v>81250</v>
      </c>
      <c r="P178" s="408">
        <v>81250</v>
      </c>
      <c r="Q178" s="408">
        <v>81250</v>
      </c>
      <c r="R178" s="408">
        <v>81250</v>
      </c>
      <c r="S178" s="437">
        <v>81250</v>
      </c>
      <c r="T178" s="437">
        <v>81250</v>
      </c>
      <c r="U178" s="437">
        <v>81250</v>
      </c>
      <c r="V178" s="357">
        <f t="shared" si="661"/>
        <v>1514956</v>
      </c>
      <c r="W178" s="397">
        <v>0.5</v>
      </c>
      <c r="X178" s="65"/>
      <c r="Y178" s="332" t="s">
        <v>437</v>
      </c>
      <c r="Z178" s="332"/>
      <c r="AA178" s="398">
        <v>0.16930000000000001</v>
      </c>
      <c r="AB178" s="412">
        <v>4.9200000000000001E-2</v>
      </c>
      <c r="AC178" s="180">
        <f t="shared" si="686"/>
        <v>0.29060838747784995</v>
      </c>
      <c r="AD178" s="181">
        <f t="shared" si="687"/>
        <v>0.16676050000000001</v>
      </c>
      <c r="AE178" s="181">
        <f t="shared" si="687"/>
        <v>0.16676050000000001</v>
      </c>
      <c r="AF178" s="181">
        <f t="shared" si="687"/>
        <v>0.16676050000000001</v>
      </c>
      <c r="AG178" s="181">
        <f t="shared" si="688"/>
        <v>0.16422100000000001</v>
      </c>
      <c r="AH178" s="181">
        <f t="shared" si="688"/>
        <v>0.16422100000000001</v>
      </c>
      <c r="AI178" s="181">
        <f t="shared" si="688"/>
        <v>0.16422100000000001</v>
      </c>
      <c r="AJ178" s="181">
        <f t="shared" si="689"/>
        <v>0.16168150000000001</v>
      </c>
      <c r="AK178" s="181">
        <f t="shared" si="689"/>
        <v>0.16168150000000001</v>
      </c>
      <c r="AL178" s="181">
        <f t="shared" si="689"/>
        <v>0.16168150000000001</v>
      </c>
      <c r="AM178" s="181">
        <f t="shared" si="690"/>
        <v>0.15660250000000001</v>
      </c>
      <c r="AN178" s="181">
        <f t="shared" si="690"/>
        <v>0.15660250000000001</v>
      </c>
      <c r="AO178" s="181">
        <f t="shared" si="690"/>
        <v>0.15660250000000001</v>
      </c>
      <c r="AQ178" s="480">
        <v>0.98499999999999999</v>
      </c>
      <c r="AR178" s="480">
        <v>0.97</v>
      </c>
      <c r="AS178" s="480">
        <v>0.95499999999999996</v>
      </c>
      <c r="AT178" s="480">
        <v>0.92500000000000004</v>
      </c>
      <c r="AV178" s="181">
        <f t="shared" si="691"/>
        <v>4.9200000000000001E-2</v>
      </c>
      <c r="AW178" s="181">
        <f t="shared" si="692"/>
        <v>4.9200000000000001E-2</v>
      </c>
      <c r="AX178" s="181">
        <f t="shared" si="692"/>
        <v>4.9200000000000001E-2</v>
      </c>
      <c r="AY178" s="181">
        <f t="shared" si="693"/>
        <v>4.8708000000000001E-2</v>
      </c>
      <c r="AZ178" s="181">
        <f t="shared" si="693"/>
        <v>4.8708000000000001E-2</v>
      </c>
      <c r="BA178" s="181">
        <f t="shared" si="693"/>
        <v>4.8708000000000001E-2</v>
      </c>
      <c r="BB178" s="181">
        <f t="shared" si="694"/>
        <v>4.8216000000000002E-2</v>
      </c>
      <c r="BC178" s="181">
        <f t="shared" si="694"/>
        <v>4.8216000000000002E-2</v>
      </c>
      <c r="BD178" s="181">
        <f t="shared" si="694"/>
        <v>4.8216000000000002E-2</v>
      </c>
      <c r="BE178" s="181">
        <f t="shared" si="695"/>
        <v>4.7724000000000003E-2</v>
      </c>
      <c r="BF178" s="181">
        <f t="shared" si="695"/>
        <v>4.7724000000000003E-2</v>
      </c>
      <c r="BG178" s="181">
        <f t="shared" si="695"/>
        <v>4.7724000000000003E-2</v>
      </c>
      <c r="BI178" s="400">
        <v>1</v>
      </c>
      <c r="BJ178" s="400">
        <v>0.99</v>
      </c>
      <c r="BK178" s="400">
        <v>0.98</v>
      </c>
      <c r="BL178" s="400">
        <v>0.97</v>
      </c>
      <c r="BO178" s="189">
        <f t="shared" si="720"/>
        <v>0.5</v>
      </c>
      <c r="BP178" s="189">
        <f t="shared" si="720"/>
        <v>0.5</v>
      </c>
      <c r="BQ178" s="189">
        <f t="shared" si="720"/>
        <v>0.5</v>
      </c>
      <c r="BR178" s="189">
        <f t="shared" si="720"/>
        <v>0.5</v>
      </c>
      <c r="BS178" s="189">
        <f t="shared" si="720"/>
        <v>0.5</v>
      </c>
      <c r="BT178" s="189">
        <f t="shared" si="720"/>
        <v>0.5</v>
      </c>
      <c r="BU178" s="189">
        <f t="shared" si="720"/>
        <v>0.5</v>
      </c>
      <c r="BV178" s="189">
        <f t="shared" si="720"/>
        <v>0.5</v>
      </c>
      <c r="BW178" s="189">
        <f t="shared" si="720"/>
        <v>0.5</v>
      </c>
      <c r="BX178" s="189">
        <f t="shared" si="720"/>
        <v>0.5</v>
      </c>
      <c r="BY178" s="189">
        <f t="shared" si="720"/>
        <v>0.5</v>
      </c>
      <c r="BZ178" s="189">
        <f t="shared" si="720"/>
        <v>0.5</v>
      </c>
      <c r="CA178" s="184"/>
      <c r="CB178" s="189">
        <f t="shared" si="721"/>
        <v>0</v>
      </c>
      <c r="CC178" s="189">
        <f t="shared" si="722"/>
        <v>0</v>
      </c>
      <c r="CD178" s="189">
        <f t="shared" si="723"/>
        <v>0</v>
      </c>
      <c r="CE178" s="189">
        <f t="shared" si="724"/>
        <v>0</v>
      </c>
      <c r="CF178" s="189">
        <f t="shared" si="725"/>
        <v>0</v>
      </c>
      <c r="CG178" s="189">
        <f t="shared" si="726"/>
        <v>0</v>
      </c>
      <c r="CH178" s="189">
        <f t="shared" si="727"/>
        <v>0</v>
      </c>
      <c r="CI178" s="189">
        <f t="shared" si="728"/>
        <v>0</v>
      </c>
      <c r="CJ178" s="189">
        <f t="shared" si="729"/>
        <v>0</v>
      </c>
      <c r="CK178" s="189">
        <f t="shared" si="730"/>
        <v>0</v>
      </c>
      <c r="CL178" s="189">
        <f t="shared" si="731"/>
        <v>0</v>
      </c>
      <c r="CM178" s="189">
        <f t="shared" si="732"/>
        <v>0</v>
      </c>
      <c r="DB178" s="190">
        <f t="shared" si="696"/>
        <v>2325.3244681313204</v>
      </c>
      <c r="DC178" s="190">
        <f t="shared" si="697"/>
        <v>3246.5331267981769</v>
      </c>
      <c r="DD178" s="190">
        <f t="shared" si="698"/>
        <v>2374.3360465033475</v>
      </c>
      <c r="DE178" s="190">
        <f t="shared" si="699"/>
        <v>2290.4630999857573</v>
      </c>
      <c r="DF178" s="190">
        <f t="shared" si="700"/>
        <v>950.21765061957001</v>
      </c>
      <c r="DG178" s="190">
        <f t="shared" si="701"/>
        <v>950.21765061957001</v>
      </c>
      <c r="DH178" s="190">
        <f t="shared" si="702"/>
        <v>935.52356323885488</v>
      </c>
      <c r="DI178" s="190">
        <f t="shared" si="703"/>
        <v>935.52356323885488</v>
      </c>
      <c r="DJ178" s="190">
        <f t="shared" si="704"/>
        <v>935.52356323885488</v>
      </c>
      <c r="DK178" s="190">
        <f t="shared" si="705"/>
        <v>906.13538847742484</v>
      </c>
      <c r="DL178" s="190">
        <f t="shared" si="706"/>
        <v>906.13538847742484</v>
      </c>
      <c r="DM178" s="190">
        <f t="shared" si="707"/>
        <v>906.13538847742484</v>
      </c>
      <c r="DN178" s="190">
        <f t="shared" si="733"/>
        <v>17662.068897806581</v>
      </c>
      <c r="DO178" s="184" t="s">
        <v>579</v>
      </c>
      <c r="DP178" s="190">
        <f t="shared" si="708"/>
        <v>686.04953710297684</v>
      </c>
      <c r="DQ178" s="190">
        <f t="shared" si="709"/>
        <v>957.8373166215639</v>
      </c>
      <c r="DR178" s="190">
        <f t="shared" si="710"/>
        <v>700.50961401509755</v>
      </c>
      <c r="DS178" s="190">
        <f t="shared" si="711"/>
        <v>679.35207235436553</v>
      </c>
      <c r="DT178" s="190">
        <f t="shared" si="712"/>
        <v>281.83485258510183</v>
      </c>
      <c r="DU178" s="190">
        <f t="shared" si="713"/>
        <v>281.83485258510183</v>
      </c>
      <c r="DV178" s="190">
        <f t="shared" si="714"/>
        <v>278.98803589232307</v>
      </c>
      <c r="DW178" s="190">
        <f t="shared" si="715"/>
        <v>278.98803589232307</v>
      </c>
      <c r="DX178" s="190">
        <f t="shared" si="716"/>
        <v>278.98803589232307</v>
      </c>
      <c r="DY178" s="190">
        <f t="shared" si="717"/>
        <v>276.14121919954425</v>
      </c>
      <c r="DZ178" s="190">
        <f t="shared" si="718"/>
        <v>276.14121919954425</v>
      </c>
      <c r="EA178" s="190">
        <f t="shared" si="719"/>
        <v>276.14121919954425</v>
      </c>
      <c r="EB178" s="190">
        <f t="shared" si="734"/>
        <v>5252.806010539809</v>
      </c>
      <c r="EC178" s="191">
        <f t="shared" si="735"/>
        <v>0.2974060423460439</v>
      </c>
    </row>
    <row r="179" spans="1:133" hidden="1">
      <c r="A179" s="331">
        <v>174</v>
      </c>
      <c r="B179" s="462" t="s">
        <v>510</v>
      </c>
      <c r="C179" s="455" t="str">
        <f>B179</f>
        <v>8New Project D53</v>
      </c>
      <c r="D179" s="463" t="s">
        <v>509</v>
      </c>
      <c r="E179" s="463" t="s">
        <v>696</v>
      </c>
      <c r="F179" s="354" t="s">
        <v>509</v>
      </c>
      <c r="G179" s="354" t="s">
        <v>388</v>
      </c>
      <c r="H179" s="354" t="s">
        <v>470</v>
      </c>
      <c r="I179" s="468" t="s">
        <v>75</v>
      </c>
      <c r="J179" s="408">
        <v>0</v>
      </c>
      <c r="K179" s="408">
        <v>0</v>
      </c>
      <c r="L179" s="408">
        <v>0</v>
      </c>
      <c r="M179" s="408">
        <v>0</v>
      </c>
      <c r="N179" s="408">
        <v>0</v>
      </c>
      <c r="O179" s="408">
        <v>0</v>
      </c>
      <c r="P179" s="408">
        <v>0</v>
      </c>
      <c r="Q179" s="408">
        <v>0</v>
      </c>
      <c r="R179" s="408">
        <v>0</v>
      </c>
      <c r="S179" s="408">
        <v>0</v>
      </c>
      <c r="T179" s="408">
        <v>0</v>
      </c>
      <c r="U179" s="408">
        <v>0</v>
      </c>
      <c r="V179" s="357">
        <f t="shared" si="661"/>
        <v>0</v>
      </c>
      <c r="W179" s="397">
        <v>0.5</v>
      </c>
      <c r="X179" s="65"/>
      <c r="Y179" s="332" t="s">
        <v>437</v>
      </c>
      <c r="Z179" s="332"/>
      <c r="AA179" s="412">
        <v>3</v>
      </c>
      <c r="AB179" s="412">
        <v>1.7999999999999998</v>
      </c>
      <c r="AC179" s="180">
        <f t="shared" si="686"/>
        <v>0.6</v>
      </c>
      <c r="AD179" s="181">
        <f t="shared" si="687"/>
        <v>2.9550000000000001</v>
      </c>
      <c r="AE179" s="181">
        <f t="shared" si="687"/>
        <v>2.9550000000000001</v>
      </c>
      <c r="AF179" s="181">
        <f t="shared" si="687"/>
        <v>2.9550000000000001</v>
      </c>
      <c r="AG179" s="181">
        <f t="shared" si="688"/>
        <v>2.91</v>
      </c>
      <c r="AH179" s="181">
        <f t="shared" si="688"/>
        <v>2.91</v>
      </c>
      <c r="AI179" s="181">
        <f t="shared" si="688"/>
        <v>2.91</v>
      </c>
      <c r="AJ179" s="181">
        <f t="shared" si="689"/>
        <v>2.8649999999999998</v>
      </c>
      <c r="AK179" s="181">
        <f t="shared" si="689"/>
        <v>2.8649999999999998</v>
      </c>
      <c r="AL179" s="181">
        <f t="shared" si="689"/>
        <v>2.8649999999999998</v>
      </c>
      <c r="AM179" s="181">
        <f t="shared" si="690"/>
        <v>2.7750000000000004</v>
      </c>
      <c r="AN179" s="181">
        <f t="shared" si="690"/>
        <v>2.7750000000000004</v>
      </c>
      <c r="AO179" s="181">
        <f t="shared" si="690"/>
        <v>2.7750000000000004</v>
      </c>
      <c r="AQ179" s="480">
        <v>0.98499999999999999</v>
      </c>
      <c r="AR179" s="480">
        <v>0.97</v>
      </c>
      <c r="AS179" s="480">
        <v>0.95499999999999996</v>
      </c>
      <c r="AT179" s="480">
        <v>0.92500000000000004</v>
      </c>
      <c r="AV179" s="181">
        <f t="shared" si="691"/>
        <v>1.7999999999999998</v>
      </c>
      <c r="AW179" s="181">
        <f t="shared" si="692"/>
        <v>1.7999999999999998</v>
      </c>
      <c r="AX179" s="181">
        <f t="shared" si="692"/>
        <v>1.7999999999999998</v>
      </c>
      <c r="AY179" s="181">
        <f t="shared" si="693"/>
        <v>1.7819999999999998</v>
      </c>
      <c r="AZ179" s="181">
        <f t="shared" si="693"/>
        <v>1.7819999999999998</v>
      </c>
      <c r="BA179" s="181">
        <f t="shared" si="693"/>
        <v>1.7819999999999998</v>
      </c>
      <c r="BB179" s="181">
        <f t="shared" si="694"/>
        <v>1.7639999999999998</v>
      </c>
      <c r="BC179" s="181">
        <f t="shared" si="694"/>
        <v>1.7639999999999998</v>
      </c>
      <c r="BD179" s="181">
        <f t="shared" si="694"/>
        <v>1.7639999999999998</v>
      </c>
      <c r="BE179" s="181">
        <f t="shared" si="695"/>
        <v>1.7459999999999998</v>
      </c>
      <c r="BF179" s="181">
        <f t="shared" si="695"/>
        <v>1.7459999999999998</v>
      </c>
      <c r="BG179" s="181">
        <f t="shared" si="695"/>
        <v>1.7459999999999998</v>
      </c>
      <c r="BI179" s="400">
        <v>1</v>
      </c>
      <c r="BJ179" s="400">
        <v>0.99</v>
      </c>
      <c r="BK179" s="400">
        <v>0.98</v>
      </c>
      <c r="BL179" s="400">
        <v>0.97</v>
      </c>
      <c r="BO179" s="189">
        <f t="shared" si="720"/>
        <v>0.5</v>
      </c>
      <c r="BP179" s="189">
        <f t="shared" si="720"/>
        <v>0.5</v>
      </c>
      <c r="BQ179" s="189">
        <f t="shared" si="720"/>
        <v>0.5</v>
      </c>
      <c r="BR179" s="189">
        <f t="shared" si="720"/>
        <v>0.5</v>
      </c>
      <c r="BS179" s="189">
        <f t="shared" si="720"/>
        <v>0.5</v>
      </c>
      <c r="BT179" s="189">
        <f t="shared" si="720"/>
        <v>0.5</v>
      </c>
      <c r="BU179" s="189">
        <f t="shared" si="720"/>
        <v>0.5</v>
      </c>
      <c r="BV179" s="189">
        <f t="shared" si="720"/>
        <v>0.5</v>
      </c>
      <c r="BW179" s="189">
        <f t="shared" si="720"/>
        <v>0.5</v>
      </c>
      <c r="BX179" s="189">
        <f t="shared" si="720"/>
        <v>0.5</v>
      </c>
      <c r="BY179" s="189">
        <f t="shared" si="720"/>
        <v>0.5</v>
      </c>
      <c r="BZ179" s="189">
        <f t="shared" si="720"/>
        <v>0.5</v>
      </c>
      <c r="CA179" s="184"/>
      <c r="CB179" s="189">
        <f t="shared" si="721"/>
        <v>0</v>
      </c>
      <c r="CC179" s="189">
        <f t="shared" si="722"/>
        <v>0</v>
      </c>
      <c r="CD179" s="189">
        <f t="shared" si="723"/>
        <v>0</v>
      </c>
      <c r="CE179" s="189">
        <f t="shared" si="724"/>
        <v>0</v>
      </c>
      <c r="CF179" s="189">
        <f t="shared" si="725"/>
        <v>0</v>
      </c>
      <c r="CG179" s="189">
        <f t="shared" si="726"/>
        <v>0</v>
      </c>
      <c r="CH179" s="189">
        <f t="shared" si="727"/>
        <v>0</v>
      </c>
      <c r="CI179" s="189">
        <f t="shared" si="728"/>
        <v>0</v>
      </c>
      <c r="CJ179" s="189">
        <f t="shared" si="729"/>
        <v>0</v>
      </c>
      <c r="CK179" s="189">
        <f t="shared" si="730"/>
        <v>0</v>
      </c>
      <c r="CL179" s="189">
        <f t="shared" si="731"/>
        <v>0</v>
      </c>
      <c r="CM179" s="189">
        <f t="shared" si="732"/>
        <v>0</v>
      </c>
      <c r="DB179" s="190">
        <f t="shared" si="696"/>
        <v>0</v>
      </c>
      <c r="DC179" s="190">
        <f t="shared" si="697"/>
        <v>0</v>
      </c>
      <c r="DD179" s="190">
        <f t="shared" si="698"/>
        <v>0</v>
      </c>
      <c r="DE179" s="190">
        <f t="shared" si="699"/>
        <v>0</v>
      </c>
      <c r="DF179" s="190">
        <f t="shared" si="700"/>
        <v>0</v>
      </c>
      <c r="DG179" s="190">
        <f t="shared" si="701"/>
        <v>0</v>
      </c>
      <c r="DH179" s="190">
        <f t="shared" si="702"/>
        <v>0</v>
      </c>
      <c r="DI179" s="190">
        <f t="shared" si="703"/>
        <v>0</v>
      </c>
      <c r="DJ179" s="190">
        <f t="shared" si="704"/>
        <v>0</v>
      </c>
      <c r="DK179" s="190">
        <f t="shared" si="705"/>
        <v>0</v>
      </c>
      <c r="DL179" s="190">
        <f t="shared" si="706"/>
        <v>0</v>
      </c>
      <c r="DM179" s="190">
        <f t="shared" si="707"/>
        <v>0</v>
      </c>
      <c r="DN179" s="190">
        <f t="shared" si="733"/>
        <v>0</v>
      </c>
      <c r="DO179" s="184" t="s">
        <v>580</v>
      </c>
      <c r="DP179" s="190">
        <f t="shared" si="708"/>
        <v>0</v>
      </c>
      <c r="DQ179" s="190">
        <f t="shared" si="709"/>
        <v>0</v>
      </c>
      <c r="DR179" s="190">
        <f t="shared" si="710"/>
        <v>0</v>
      </c>
      <c r="DS179" s="190">
        <f t="shared" si="711"/>
        <v>0</v>
      </c>
      <c r="DT179" s="190">
        <f t="shared" si="712"/>
        <v>0</v>
      </c>
      <c r="DU179" s="190">
        <f t="shared" si="713"/>
        <v>0</v>
      </c>
      <c r="DV179" s="190">
        <f t="shared" si="714"/>
        <v>0</v>
      </c>
      <c r="DW179" s="190">
        <f t="shared" si="715"/>
        <v>0</v>
      </c>
      <c r="DX179" s="190">
        <f t="shared" si="716"/>
        <v>0</v>
      </c>
      <c r="DY179" s="190">
        <f t="shared" si="717"/>
        <v>0</v>
      </c>
      <c r="DZ179" s="190">
        <f t="shared" si="718"/>
        <v>0</v>
      </c>
      <c r="EA179" s="190">
        <f t="shared" si="719"/>
        <v>0</v>
      </c>
      <c r="EB179" s="190">
        <f t="shared" si="734"/>
        <v>0</v>
      </c>
      <c r="EC179" s="191">
        <f t="shared" si="735"/>
        <v>0</v>
      </c>
    </row>
    <row r="180" spans="1:133" hidden="1">
      <c r="A180" s="331">
        <v>175</v>
      </c>
      <c r="B180" s="462" t="s">
        <v>503</v>
      </c>
      <c r="C180" s="455" t="s">
        <v>503</v>
      </c>
      <c r="D180" s="463" t="s">
        <v>503</v>
      </c>
      <c r="E180" s="463" t="s">
        <v>696</v>
      </c>
      <c r="F180" s="354" t="s">
        <v>502</v>
      </c>
      <c r="G180" s="354" t="s">
        <v>388</v>
      </c>
      <c r="H180" s="354" t="s">
        <v>470</v>
      </c>
      <c r="I180" s="468" t="s">
        <v>75</v>
      </c>
      <c r="J180" s="408">
        <v>0</v>
      </c>
      <c r="K180" s="408">
        <v>0</v>
      </c>
      <c r="L180" s="408">
        <v>0</v>
      </c>
      <c r="M180" s="408">
        <v>0</v>
      </c>
      <c r="N180" s="408">
        <v>0</v>
      </c>
      <c r="O180" s="408">
        <v>0</v>
      </c>
      <c r="P180" s="408">
        <v>0</v>
      </c>
      <c r="Q180" s="408">
        <v>0</v>
      </c>
      <c r="R180" s="408">
        <v>0</v>
      </c>
      <c r="S180" s="408">
        <v>0</v>
      </c>
      <c r="T180" s="408">
        <v>0</v>
      </c>
      <c r="U180" s="408">
        <v>0</v>
      </c>
      <c r="V180" s="357">
        <f t="shared" si="661"/>
        <v>0</v>
      </c>
      <c r="W180" s="397">
        <v>0.8</v>
      </c>
      <c r="X180" s="65"/>
      <c r="Y180" s="332" t="s">
        <v>437</v>
      </c>
      <c r="Z180" s="332"/>
      <c r="AA180" s="412">
        <v>1.9300000000000001E-2</v>
      </c>
      <c r="AB180" s="412">
        <f>AA180*0.6</f>
        <v>1.158E-2</v>
      </c>
      <c r="AC180" s="180">
        <f t="shared" si="686"/>
        <v>0.6</v>
      </c>
      <c r="AD180" s="181">
        <f t="shared" si="687"/>
        <v>1.90105E-2</v>
      </c>
      <c r="AE180" s="181">
        <f t="shared" si="687"/>
        <v>1.90105E-2</v>
      </c>
      <c r="AF180" s="181">
        <f t="shared" si="687"/>
        <v>1.90105E-2</v>
      </c>
      <c r="AG180" s="181">
        <f t="shared" si="688"/>
        <v>1.8721000000000002E-2</v>
      </c>
      <c r="AH180" s="181">
        <f t="shared" si="688"/>
        <v>1.8721000000000002E-2</v>
      </c>
      <c r="AI180" s="181">
        <f t="shared" si="688"/>
        <v>1.8721000000000002E-2</v>
      </c>
      <c r="AJ180" s="181">
        <f t="shared" si="689"/>
        <v>1.84315E-2</v>
      </c>
      <c r="AK180" s="181">
        <f t="shared" si="689"/>
        <v>1.84315E-2</v>
      </c>
      <c r="AL180" s="181">
        <f t="shared" si="689"/>
        <v>1.84315E-2</v>
      </c>
      <c r="AM180" s="181">
        <f t="shared" si="690"/>
        <v>1.78525E-2</v>
      </c>
      <c r="AN180" s="181">
        <f t="shared" si="690"/>
        <v>1.78525E-2</v>
      </c>
      <c r="AO180" s="181">
        <f t="shared" si="690"/>
        <v>1.78525E-2</v>
      </c>
      <c r="AQ180" s="480">
        <v>0.98499999999999999</v>
      </c>
      <c r="AR180" s="480">
        <v>0.97</v>
      </c>
      <c r="AS180" s="480">
        <v>0.95499999999999996</v>
      </c>
      <c r="AT180" s="480">
        <v>0.92500000000000004</v>
      </c>
      <c r="AV180" s="181">
        <f t="shared" si="691"/>
        <v>1.158E-2</v>
      </c>
      <c r="AW180" s="181">
        <f t="shared" si="692"/>
        <v>1.158E-2</v>
      </c>
      <c r="AX180" s="181">
        <f t="shared" si="692"/>
        <v>1.158E-2</v>
      </c>
      <c r="AY180" s="181">
        <f t="shared" si="693"/>
        <v>1.1464200000000001E-2</v>
      </c>
      <c r="AZ180" s="181">
        <f t="shared" si="693"/>
        <v>1.1464200000000001E-2</v>
      </c>
      <c r="BA180" s="181">
        <f t="shared" si="693"/>
        <v>1.1464200000000001E-2</v>
      </c>
      <c r="BB180" s="181">
        <f t="shared" si="694"/>
        <v>1.13484E-2</v>
      </c>
      <c r="BC180" s="181">
        <f t="shared" si="694"/>
        <v>1.13484E-2</v>
      </c>
      <c r="BD180" s="181">
        <f t="shared" si="694"/>
        <v>1.13484E-2</v>
      </c>
      <c r="BE180" s="181">
        <f t="shared" si="695"/>
        <v>1.1232600000000001E-2</v>
      </c>
      <c r="BF180" s="181">
        <f t="shared" si="695"/>
        <v>1.1232600000000001E-2</v>
      </c>
      <c r="BG180" s="181">
        <f t="shared" si="695"/>
        <v>1.1232600000000001E-2</v>
      </c>
      <c r="BI180" s="400">
        <v>1</v>
      </c>
      <c r="BJ180" s="400">
        <v>0.99</v>
      </c>
      <c r="BK180" s="400">
        <v>0.98</v>
      </c>
      <c r="BL180" s="400">
        <v>0.97</v>
      </c>
      <c r="BO180" s="189">
        <f t="shared" si="720"/>
        <v>0.8</v>
      </c>
      <c r="BP180" s="189">
        <f t="shared" si="720"/>
        <v>0.8</v>
      </c>
      <c r="BQ180" s="189">
        <f t="shared" si="720"/>
        <v>0.8</v>
      </c>
      <c r="BR180" s="189">
        <f t="shared" si="720"/>
        <v>0.8</v>
      </c>
      <c r="BS180" s="189">
        <f t="shared" si="720"/>
        <v>0.8</v>
      </c>
      <c r="BT180" s="189">
        <f t="shared" si="720"/>
        <v>0.8</v>
      </c>
      <c r="BU180" s="189">
        <f t="shared" si="720"/>
        <v>0.8</v>
      </c>
      <c r="BV180" s="189">
        <f t="shared" si="720"/>
        <v>0.8</v>
      </c>
      <c r="BW180" s="189">
        <f t="shared" si="720"/>
        <v>0.8</v>
      </c>
      <c r="BX180" s="189">
        <f t="shared" si="720"/>
        <v>0.8</v>
      </c>
      <c r="BY180" s="189">
        <f t="shared" si="720"/>
        <v>0.8</v>
      </c>
      <c r="BZ180" s="189">
        <f t="shared" si="720"/>
        <v>0.8</v>
      </c>
      <c r="CA180" s="184"/>
      <c r="CB180" s="189">
        <f t="shared" si="721"/>
        <v>0</v>
      </c>
      <c r="CC180" s="189">
        <f t="shared" si="722"/>
        <v>0</v>
      </c>
      <c r="CD180" s="189">
        <f t="shared" si="723"/>
        <v>0</v>
      </c>
      <c r="CE180" s="189">
        <f t="shared" si="724"/>
        <v>0</v>
      </c>
      <c r="CF180" s="189">
        <f t="shared" si="725"/>
        <v>0</v>
      </c>
      <c r="CG180" s="189">
        <f t="shared" si="726"/>
        <v>0</v>
      </c>
      <c r="CH180" s="189">
        <f t="shared" si="727"/>
        <v>0</v>
      </c>
      <c r="CI180" s="189">
        <f t="shared" si="728"/>
        <v>0</v>
      </c>
      <c r="CJ180" s="189">
        <f t="shared" si="729"/>
        <v>0</v>
      </c>
      <c r="CK180" s="189">
        <f t="shared" si="730"/>
        <v>0</v>
      </c>
      <c r="CL180" s="189">
        <f t="shared" si="731"/>
        <v>0</v>
      </c>
      <c r="CM180" s="189">
        <f t="shared" si="732"/>
        <v>0</v>
      </c>
      <c r="DB180" s="190">
        <f t="shared" ref="DB180:DB199" si="736">J180*AD180*(BO180+CB180+CO180)/$A$2</f>
        <v>0</v>
      </c>
      <c r="DC180" s="190">
        <f t="shared" ref="DC180:DC199" si="737">K180*AE180*(BP180+CC180+CP180)/$A$2</f>
        <v>0</v>
      </c>
      <c r="DD180" s="190">
        <f t="shared" ref="DD180:DD199" si="738">L180*AF180*(BQ180+CD180+CQ180)/$A$2</f>
        <v>0</v>
      </c>
      <c r="DE180" s="190">
        <f t="shared" ref="DE180:DE199" si="739">M180*AG180*(BR180+CE180+CR180)/$A$2</f>
        <v>0</v>
      </c>
      <c r="DF180" s="190">
        <f t="shared" ref="DF180:DF199" si="740">N180*AH180*(BS180+CF180+CS180)/$A$2</f>
        <v>0</v>
      </c>
      <c r="DG180" s="190">
        <f t="shared" ref="DG180:DG199" si="741">O180*AI180*(BT180+CG180+CT180)/$A$2</f>
        <v>0</v>
      </c>
      <c r="DH180" s="190">
        <f t="shared" ref="DH180:DH199" si="742">P180*AJ180*(BU180+CH180+CU180)/$A$2</f>
        <v>0</v>
      </c>
      <c r="DI180" s="190">
        <f t="shared" ref="DI180:DI199" si="743">Q180*AK180*(BV180+CI180+CV180)/$A$2</f>
        <v>0</v>
      </c>
      <c r="DJ180" s="190">
        <f t="shared" ref="DJ180:DJ199" si="744">R180*AL180*(BW180+CJ180+CW180)/$A$2</f>
        <v>0</v>
      </c>
      <c r="DK180" s="190">
        <f t="shared" ref="DK180:DK199" si="745">S180*AM180*(BX180+CK180+CX180)/$A$2</f>
        <v>0</v>
      </c>
      <c r="DL180" s="190">
        <f t="shared" ref="DL180:DL199" si="746">T180*AN180*(BY180+CL180+CY180)/$A$2</f>
        <v>0</v>
      </c>
      <c r="DM180" s="190">
        <f t="shared" ref="DM180:DM199" si="747">U180*AO180*(BZ180+CM180+CZ180)/$A$2</f>
        <v>0</v>
      </c>
      <c r="DN180" s="190">
        <f t="shared" ref="DN180:DN199" si="748">SUM(DB180:DM180)</f>
        <v>0</v>
      </c>
      <c r="DO180" s="184" t="s">
        <v>579</v>
      </c>
      <c r="DP180" s="190">
        <f t="shared" ref="DP180:DP199" si="749">J180*AV180*(BO180+CB180+CO180)/$A$2</f>
        <v>0</v>
      </c>
      <c r="DQ180" s="190">
        <f t="shared" ref="DQ180:DQ199" si="750">K180*AW180*(BP180+CC180+CP180)/$A$2</f>
        <v>0</v>
      </c>
      <c r="DR180" s="190">
        <f t="shared" ref="DR180:DR199" si="751">L180*AX180*(BQ180+CD180+CQ180)/$A$2</f>
        <v>0</v>
      </c>
      <c r="DS180" s="190">
        <f t="shared" ref="DS180:DS199" si="752">M180*AY180*(BR180+CE180+CR180)/$A$2</f>
        <v>0</v>
      </c>
      <c r="DT180" s="190">
        <f t="shared" ref="DT180:DT199" si="753">N180*AZ180*(BS180+CF180+CS180)/$A$2</f>
        <v>0</v>
      </c>
      <c r="DU180" s="190">
        <f t="shared" ref="DU180:DU199" si="754">O180*BA180*(BT180+CG180+CT180)/$A$2</f>
        <v>0</v>
      </c>
      <c r="DV180" s="190">
        <f t="shared" ref="DV180:DV199" si="755">P180*BB180*(BU180+CH180+CU180)/$A$2</f>
        <v>0</v>
      </c>
      <c r="DW180" s="190">
        <f t="shared" ref="DW180:DW199" si="756">Q180*BC180*(BV180+CI180+CV180)/$A$2</f>
        <v>0</v>
      </c>
      <c r="DX180" s="190">
        <f t="shared" ref="DX180:DX199" si="757">R180*BD180*(BW180+CJ180+CW180)/$A$2</f>
        <v>0</v>
      </c>
      <c r="DY180" s="190">
        <f t="shared" ref="DY180:DY199" si="758">S180*BE180*(BX180+CK180+CX180)/$A$2</f>
        <v>0</v>
      </c>
      <c r="DZ180" s="190">
        <f t="shared" ref="DZ180:DZ199" si="759">T180*BF180*(BY180+CL180+CY180)/$A$2</f>
        <v>0</v>
      </c>
      <c r="EA180" s="190">
        <f t="shared" ref="EA180:EA199" si="760">U180*BG180*(BZ180+CM180+CZ180)/$A$2</f>
        <v>0</v>
      </c>
      <c r="EB180" s="190">
        <f t="shared" ref="EB180:EB199" si="761">SUM(DP180:EA180)</f>
        <v>0</v>
      </c>
      <c r="EC180" s="191">
        <f t="shared" si="735"/>
        <v>0</v>
      </c>
    </row>
    <row r="181" spans="1:133" hidden="1">
      <c r="A181" s="331">
        <v>176</v>
      </c>
      <c r="B181" s="462" t="s">
        <v>504</v>
      </c>
      <c r="C181" s="455" t="s">
        <v>504</v>
      </c>
      <c r="D181" s="463" t="s">
        <v>504</v>
      </c>
      <c r="E181" s="463" t="s">
        <v>696</v>
      </c>
      <c r="F181" s="354" t="s">
        <v>502</v>
      </c>
      <c r="G181" s="354" t="s">
        <v>388</v>
      </c>
      <c r="H181" s="354" t="s">
        <v>470</v>
      </c>
      <c r="I181" s="468" t="s">
        <v>75</v>
      </c>
      <c r="J181" s="408">
        <v>0</v>
      </c>
      <c r="K181" s="408">
        <v>0</v>
      </c>
      <c r="L181" s="408">
        <v>0</v>
      </c>
      <c r="M181" s="408">
        <v>0</v>
      </c>
      <c r="N181" s="408">
        <v>0</v>
      </c>
      <c r="O181" s="408">
        <v>0</v>
      </c>
      <c r="P181" s="408">
        <v>0</v>
      </c>
      <c r="Q181" s="408">
        <v>0</v>
      </c>
      <c r="R181" s="408">
        <v>0</v>
      </c>
      <c r="S181" s="408">
        <v>0</v>
      </c>
      <c r="T181" s="408">
        <v>0</v>
      </c>
      <c r="U181" s="408">
        <v>0</v>
      </c>
      <c r="V181" s="357">
        <f t="shared" si="661"/>
        <v>0</v>
      </c>
      <c r="W181" s="397">
        <v>0.8</v>
      </c>
      <c r="X181" s="65"/>
      <c r="Y181" s="332" t="s">
        <v>437</v>
      </c>
      <c r="Z181" s="332"/>
      <c r="AA181" s="412">
        <v>0.50609999999999999</v>
      </c>
      <c r="AB181" s="412">
        <f t="shared" ref="AB181:AB184" si="762">AA181*0.6</f>
        <v>0.30365999999999999</v>
      </c>
      <c r="AC181" s="180">
        <f t="shared" si="686"/>
        <v>0.6</v>
      </c>
      <c r="AD181" s="181">
        <f t="shared" si="687"/>
        <v>0.49850849999999997</v>
      </c>
      <c r="AE181" s="181">
        <f t="shared" si="687"/>
        <v>0.49850849999999997</v>
      </c>
      <c r="AF181" s="181">
        <f t="shared" si="687"/>
        <v>0.49850849999999997</v>
      </c>
      <c r="AG181" s="181">
        <f t="shared" si="688"/>
        <v>0.49091699999999999</v>
      </c>
      <c r="AH181" s="181">
        <f t="shared" si="688"/>
        <v>0.49091699999999999</v>
      </c>
      <c r="AI181" s="181">
        <f t="shared" si="688"/>
        <v>0.49091699999999999</v>
      </c>
      <c r="AJ181" s="181">
        <f t="shared" si="689"/>
        <v>0.48332549999999996</v>
      </c>
      <c r="AK181" s="181">
        <f t="shared" si="689"/>
        <v>0.48332549999999996</v>
      </c>
      <c r="AL181" s="181">
        <f t="shared" si="689"/>
        <v>0.48332549999999996</v>
      </c>
      <c r="AM181" s="181">
        <f t="shared" si="690"/>
        <v>0.46814250000000002</v>
      </c>
      <c r="AN181" s="181">
        <f t="shared" si="690"/>
        <v>0.46814250000000002</v>
      </c>
      <c r="AO181" s="181">
        <f t="shared" si="690"/>
        <v>0.46814250000000002</v>
      </c>
      <c r="AQ181" s="480">
        <v>0.98499999999999999</v>
      </c>
      <c r="AR181" s="480">
        <v>0.97</v>
      </c>
      <c r="AS181" s="480">
        <v>0.95499999999999996</v>
      </c>
      <c r="AT181" s="480">
        <v>0.92500000000000004</v>
      </c>
      <c r="AV181" s="181">
        <f t="shared" si="691"/>
        <v>0.30365999999999999</v>
      </c>
      <c r="AW181" s="181">
        <f t="shared" si="692"/>
        <v>0.30365999999999999</v>
      </c>
      <c r="AX181" s="181">
        <f t="shared" si="692"/>
        <v>0.30365999999999999</v>
      </c>
      <c r="AY181" s="181">
        <f t="shared" si="693"/>
        <v>0.30062339999999999</v>
      </c>
      <c r="AZ181" s="181">
        <f t="shared" si="693"/>
        <v>0.30062339999999999</v>
      </c>
      <c r="BA181" s="181">
        <f t="shared" si="693"/>
        <v>0.30062339999999999</v>
      </c>
      <c r="BB181" s="181">
        <f t="shared" si="694"/>
        <v>0.29758679999999998</v>
      </c>
      <c r="BC181" s="181">
        <f t="shared" si="694"/>
        <v>0.29758679999999998</v>
      </c>
      <c r="BD181" s="181">
        <f t="shared" si="694"/>
        <v>0.29758679999999998</v>
      </c>
      <c r="BE181" s="181">
        <f t="shared" si="695"/>
        <v>0.29455019999999998</v>
      </c>
      <c r="BF181" s="181">
        <f t="shared" si="695"/>
        <v>0.29455019999999998</v>
      </c>
      <c r="BG181" s="181">
        <f t="shared" si="695"/>
        <v>0.29455019999999998</v>
      </c>
      <c r="BI181" s="400">
        <v>1</v>
      </c>
      <c r="BJ181" s="400">
        <v>0.99</v>
      </c>
      <c r="BK181" s="400">
        <v>0.98</v>
      </c>
      <c r="BL181" s="400">
        <v>0.97</v>
      </c>
      <c r="BO181" s="189">
        <f t="shared" si="720"/>
        <v>0.8</v>
      </c>
      <c r="BP181" s="189">
        <f t="shared" si="720"/>
        <v>0.8</v>
      </c>
      <c r="BQ181" s="189">
        <f t="shared" si="720"/>
        <v>0.8</v>
      </c>
      <c r="BR181" s="189">
        <f t="shared" si="720"/>
        <v>0.8</v>
      </c>
      <c r="BS181" s="189">
        <f t="shared" si="720"/>
        <v>0.8</v>
      </c>
      <c r="BT181" s="189">
        <f t="shared" si="720"/>
        <v>0.8</v>
      </c>
      <c r="BU181" s="189">
        <f t="shared" si="720"/>
        <v>0.8</v>
      </c>
      <c r="BV181" s="189">
        <f t="shared" si="720"/>
        <v>0.8</v>
      </c>
      <c r="BW181" s="189">
        <f t="shared" si="720"/>
        <v>0.8</v>
      </c>
      <c r="BX181" s="189">
        <f t="shared" si="720"/>
        <v>0.8</v>
      </c>
      <c r="BY181" s="189">
        <f t="shared" si="720"/>
        <v>0.8</v>
      </c>
      <c r="BZ181" s="189">
        <f t="shared" si="720"/>
        <v>0.8</v>
      </c>
      <c r="CA181" s="184"/>
      <c r="CB181" s="189">
        <f t="shared" ref="CB181:CB199" si="763">$W181-BO181</f>
        <v>0</v>
      </c>
      <c r="CC181" s="189">
        <f t="shared" ref="CC181:CC199" si="764">$W181-BP181</f>
        <v>0</v>
      </c>
      <c r="CD181" s="189">
        <f t="shared" ref="CD181:CD199" si="765">$W181-BQ181</f>
        <v>0</v>
      </c>
      <c r="CE181" s="189">
        <f t="shared" ref="CE181:CE199" si="766">$W181-BR181</f>
        <v>0</v>
      </c>
      <c r="CF181" s="189">
        <f t="shared" ref="CF181:CF199" si="767">$W181-BS181</f>
        <v>0</v>
      </c>
      <c r="CG181" s="189">
        <f t="shared" ref="CG181:CG199" si="768">$W181-BT181</f>
        <v>0</v>
      </c>
      <c r="CH181" s="189">
        <f t="shared" ref="CH181:CH199" si="769">$W181-BU181</f>
        <v>0</v>
      </c>
      <c r="CI181" s="189">
        <f t="shared" ref="CI181:CI199" si="770">$W181-BV181</f>
        <v>0</v>
      </c>
      <c r="CJ181" s="189">
        <f t="shared" ref="CJ181:CJ199" si="771">$W181-BW181</f>
        <v>0</v>
      </c>
      <c r="CK181" s="189">
        <f t="shared" ref="CK181:CK199" si="772">$W181-BX181</f>
        <v>0</v>
      </c>
      <c r="CL181" s="189">
        <f t="shared" ref="CL181:CL199" si="773">$W181-BY181</f>
        <v>0</v>
      </c>
      <c r="CM181" s="189">
        <f t="shared" ref="CM181:CM199" si="774">$W181-BZ181</f>
        <v>0</v>
      </c>
      <c r="DB181" s="190">
        <f t="shared" si="736"/>
        <v>0</v>
      </c>
      <c r="DC181" s="190">
        <f t="shared" si="737"/>
        <v>0</v>
      </c>
      <c r="DD181" s="190">
        <f t="shared" si="738"/>
        <v>0</v>
      </c>
      <c r="DE181" s="190">
        <f t="shared" si="739"/>
        <v>0</v>
      </c>
      <c r="DF181" s="190">
        <f t="shared" si="740"/>
        <v>0</v>
      </c>
      <c r="DG181" s="190">
        <f t="shared" si="741"/>
        <v>0</v>
      </c>
      <c r="DH181" s="190">
        <f t="shared" si="742"/>
        <v>0</v>
      </c>
      <c r="DI181" s="190">
        <f t="shared" si="743"/>
        <v>0</v>
      </c>
      <c r="DJ181" s="190">
        <f t="shared" si="744"/>
        <v>0</v>
      </c>
      <c r="DK181" s="190">
        <f t="shared" si="745"/>
        <v>0</v>
      </c>
      <c r="DL181" s="190">
        <f t="shared" si="746"/>
        <v>0</v>
      </c>
      <c r="DM181" s="190">
        <f t="shared" si="747"/>
        <v>0</v>
      </c>
      <c r="DN181" s="190">
        <f t="shared" si="748"/>
        <v>0</v>
      </c>
      <c r="DO181" s="184" t="s">
        <v>579</v>
      </c>
      <c r="DP181" s="190">
        <f t="shared" si="749"/>
        <v>0</v>
      </c>
      <c r="DQ181" s="190">
        <f t="shared" si="750"/>
        <v>0</v>
      </c>
      <c r="DR181" s="190">
        <f t="shared" si="751"/>
        <v>0</v>
      </c>
      <c r="DS181" s="190">
        <f t="shared" si="752"/>
        <v>0</v>
      </c>
      <c r="DT181" s="190">
        <f t="shared" si="753"/>
        <v>0</v>
      </c>
      <c r="DU181" s="190">
        <f t="shared" si="754"/>
        <v>0</v>
      </c>
      <c r="DV181" s="190">
        <f t="shared" si="755"/>
        <v>0</v>
      </c>
      <c r="DW181" s="190">
        <f t="shared" si="756"/>
        <v>0</v>
      </c>
      <c r="DX181" s="190">
        <f t="shared" si="757"/>
        <v>0</v>
      </c>
      <c r="DY181" s="190">
        <f t="shared" si="758"/>
        <v>0</v>
      </c>
      <c r="DZ181" s="190">
        <f t="shared" si="759"/>
        <v>0</v>
      </c>
      <c r="EA181" s="190">
        <f t="shared" si="760"/>
        <v>0</v>
      </c>
      <c r="EB181" s="190">
        <f t="shared" si="761"/>
        <v>0</v>
      </c>
      <c r="EC181" s="191">
        <f t="shared" si="735"/>
        <v>0</v>
      </c>
    </row>
    <row r="182" spans="1:133" hidden="1">
      <c r="A182" s="331">
        <v>177</v>
      </c>
      <c r="B182" s="462" t="s">
        <v>505</v>
      </c>
      <c r="C182" s="455" t="s">
        <v>505</v>
      </c>
      <c r="D182" s="463" t="s">
        <v>505</v>
      </c>
      <c r="E182" s="463" t="s">
        <v>696</v>
      </c>
      <c r="F182" s="354" t="s">
        <v>502</v>
      </c>
      <c r="G182" s="354" t="s">
        <v>388</v>
      </c>
      <c r="H182" s="354" t="s">
        <v>470</v>
      </c>
      <c r="I182" s="468" t="s">
        <v>75</v>
      </c>
      <c r="J182" s="408">
        <v>0</v>
      </c>
      <c r="K182" s="408">
        <v>0</v>
      </c>
      <c r="L182" s="408">
        <v>0</v>
      </c>
      <c r="M182" s="408">
        <v>0</v>
      </c>
      <c r="N182" s="408">
        <v>0</v>
      </c>
      <c r="O182" s="408">
        <v>0</v>
      </c>
      <c r="P182" s="408">
        <v>0</v>
      </c>
      <c r="Q182" s="408">
        <v>0</v>
      </c>
      <c r="R182" s="408">
        <v>0</v>
      </c>
      <c r="S182" s="408">
        <v>0</v>
      </c>
      <c r="T182" s="408">
        <v>0</v>
      </c>
      <c r="U182" s="408">
        <v>0</v>
      </c>
      <c r="V182" s="357">
        <f t="shared" si="661"/>
        <v>0</v>
      </c>
      <c r="W182" s="397">
        <v>0.8</v>
      </c>
      <c r="X182" s="65"/>
      <c r="Y182" s="332" t="s">
        <v>437</v>
      </c>
      <c r="Z182" s="332"/>
      <c r="AA182" s="412">
        <v>0.54139999999999999</v>
      </c>
      <c r="AB182" s="412">
        <f t="shared" si="762"/>
        <v>0.32483999999999996</v>
      </c>
      <c r="AC182" s="180">
        <f t="shared" si="686"/>
        <v>0.6</v>
      </c>
      <c r="AD182" s="181">
        <f t="shared" ref="AD182:AF211" si="775">$AA182*$AQ182</f>
        <v>0.53327899999999995</v>
      </c>
      <c r="AE182" s="181">
        <f t="shared" si="775"/>
        <v>0.53327899999999995</v>
      </c>
      <c r="AF182" s="181">
        <f t="shared" si="775"/>
        <v>0.53327899999999995</v>
      </c>
      <c r="AG182" s="181">
        <f t="shared" ref="AG182:AI211" si="776">$AA182*$AR182</f>
        <v>0.52515800000000001</v>
      </c>
      <c r="AH182" s="181">
        <f t="shared" si="776"/>
        <v>0.52515800000000001</v>
      </c>
      <c r="AI182" s="181">
        <f t="shared" si="776"/>
        <v>0.52515800000000001</v>
      </c>
      <c r="AJ182" s="181">
        <f t="shared" ref="AJ182:AL211" si="777">$AA182*$AS182</f>
        <v>0.51703699999999997</v>
      </c>
      <c r="AK182" s="181">
        <f t="shared" si="777"/>
        <v>0.51703699999999997</v>
      </c>
      <c r="AL182" s="181">
        <f t="shared" si="777"/>
        <v>0.51703699999999997</v>
      </c>
      <c r="AM182" s="181">
        <f t="shared" ref="AM182:AO211" si="778">$AA182*$AT182</f>
        <v>0.50079499999999999</v>
      </c>
      <c r="AN182" s="181">
        <f t="shared" si="778"/>
        <v>0.50079499999999999</v>
      </c>
      <c r="AO182" s="181">
        <f t="shared" si="778"/>
        <v>0.50079499999999999</v>
      </c>
      <c r="AQ182" s="480">
        <v>0.98499999999999999</v>
      </c>
      <c r="AR182" s="480">
        <v>0.97</v>
      </c>
      <c r="AS182" s="480">
        <v>0.95499999999999996</v>
      </c>
      <c r="AT182" s="480">
        <v>0.92500000000000004</v>
      </c>
      <c r="AV182" s="181">
        <f t="shared" si="691"/>
        <v>0.32483999999999996</v>
      </c>
      <c r="AW182" s="181">
        <f t="shared" ref="AW182:AX211" si="779">$AB182*$BI182</f>
        <v>0.32483999999999996</v>
      </c>
      <c r="AX182" s="181">
        <f t="shared" si="779"/>
        <v>0.32483999999999996</v>
      </c>
      <c r="AY182" s="181">
        <f t="shared" ref="AY182:BA211" si="780">$AB182*$BJ182</f>
        <v>0.32159159999999998</v>
      </c>
      <c r="AZ182" s="181">
        <f t="shared" si="780"/>
        <v>0.32159159999999998</v>
      </c>
      <c r="BA182" s="181">
        <f t="shared" si="780"/>
        <v>0.32159159999999998</v>
      </c>
      <c r="BB182" s="181">
        <f t="shared" ref="BB182:BD211" si="781">$AB182*$BK182</f>
        <v>0.31834319999999994</v>
      </c>
      <c r="BC182" s="181">
        <f t="shared" si="781"/>
        <v>0.31834319999999994</v>
      </c>
      <c r="BD182" s="181">
        <f t="shared" si="781"/>
        <v>0.31834319999999994</v>
      </c>
      <c r="BE182" s="181">
        <f t="shared" ref="BE182:BG211" si="782">$AB182*$BL182</f>
        <v>0.31509479999999995</v>
      </c>
      <c r="BF182" s="181">
        <f t="shared" si="782"/>
        <v>0.31509479999999995</v>
      </c>
      <c r="BG182" s="181">
        <f t="shared" si="782"/>
        <v>0.31509479999999995</v>
      </c>
      <c r="BI182" s="400">
        <v>1</v>
      </c>
      <c r="BJ182" s="400">
        <v>0.99</v>
      </c>
      <c r="BK182" s="400">
        <v>0.98</v>
      </c>
      <c r="BL182" s="400">
        <v>0.97</v>
      </c>
      <c r="BO182" s="189">
        <f t="shared" si="720"/>
        <v>0.8</v>
      </c>
      <c r="BP182" s="189">
        <f t="shared" si="720"/>
        <v>0.8</v>
      </c>
      <c r="BQ182" s="189">
        <f t="shared" si="720"/>
        <v>0.8</v>
      </c>
      <c r="BR182" s="189">
        <f t="shared" si="720"/>
        <v>0.8</v>
      </c>
      <c r="BS182" s="189">
        <f t="shared" si="720"/>
        <v>0.8</v>
      </c>
      <c r="BT182" s="189">
        <f t="shared" si="720"/>
        <v>0.8</v>
      </c>
      <c r="BU182" s="189">
        <f t="shared" si="720"/>
        <v>0.8</v>
      </c>
      <c r="BV182" s="189">
        <f t="shared" si="720"/>
        <v>0.8</v>
      </c>
      <c r="BW182" s="189">
        <f t="shared" si="720"/>
        <v>0.8</v>
      </c>
      <c r="BX182" s="189">
        <f t="shared" si="720"/>
        <v>0.8</v>
      </c>
      <c r="BY182" s="189">
        <f t="shared" si="720"/>
        <v>0.8</v>
      </c>
      <c r="BZ182" s="189">
        <f t="shared" si="720"/>
        <v>0.8</v>
      </c>
      <c r="CA182" s="184"/>
      <c r="CB182" s="189">
        <f t="shared" si="763"/>
        <v>0</v>
      </c>
      <c r="CC182" s="189">
        <f t="shared" si="764"/>
        <v>0</v>
      </c>
      <c r="CD182" s="189">
        <f t="shared" si="765"/>
        <v>0</v>
      </c>
      <c r="CE182" s="189">
        <f t="shared" si="766"/>
        <v>0</v>
      </c>
      <c r="CF182" s="189">
        <f t="shared" si="767"/>
        <v>0</v>
      </c>
      <c r="CG182" s="189">
        <f t="shared" si="768"/>
        <v>0</v>
      </c>
      <c r="CH182" s="189">
        <f t="shared" si="769"/>
        <v>0</v>
      </c>
      <c r="CI182" s="189">
        <f t="shared" si="770"/>
        <v>0</v>
      </c>
      <c r="CJ182" s="189">
        <f t="shared" si="771"/>
        <v>0</v>
      </c>
      <c r="CK182" s="189">
        <f t="shared" si="772"/>
        <v>0</v>
      </c>
      <c r="CL182" s="189">
        <f t="shared" si="773"/>
        <v>0</v>
      </c>
      <c r="CM182" s="189">
        <f t="shared" si="774"/>
        <v>0</v>
      </c>
      <c r="DB182" s="190">
        <f t="shared" si="736"/>
        <v>0</v>
      </c>
      <c r="DC182" s="190">
        <f t="shared" si="737"/>
        <v>0</v>
      </c>
      <c r="DD182" s="190">
        <f t="shared" si="738"/>
        <v>0</v>
      </c>
      <c r="DE182" s="190">
        <f t="shared" si="739"/>
        <v>0</v>
      </c>
      <c r="DF182" s="190">
        <f t="shared" si="740"/>
        <v>0</v>
      </c>
      <c r="DG182" s="190">
        <f t="shared" si="741"/>
        <v>0</v>
      </c>
      <c r="DH182" s="190">
        <f t="shared" si="742"/>
        <v>0</v>
      </c>
      <c r="DI182" s="190">
        <f t="shared" si="743"/>
        <v>0</v>
      </c>
      <c r="DJ182" s="190">
        <f t="shared" si="744"/>
        <v>0</v>
      </c>
      <c r="DK182" s="190">
        <f t="shared" si="745"/>
        <v>0</v>
      </c>
      <c r="DL182" s="190">
        <f t="shared" si="746"/>
        <v>0</v>
      </c>
      <c r="DM182" s="190">
        <f t="shared" si="747"/>
        <v>0</v>
      </c>
      <c r="DN182" s="190">
        <f t="shared" si="748"/>
        <v>0</v>
      </c>
      <c r="DO182" s="184" t="s">
        <v>579</v>
      </c>
      <c r="DP182" s="190">
        <f t="shared" si="749"/>
        <v>0</v>
      </c>
      <c r="DQ182" s="190">
        <f t="shared" si="750"/>
        <v>0</v>
      </c>
      <c r="DR182" s="190">
        <f t="shared" si="751"/>
        <v>0</v>
      </c>
      <c r="DS182" s="190">
        <f t="shared" si="752"/>
        <v>0</v>
      </c>
      <c r="DT182" s="190">
        <f t="shared" si="753"/>
        <v>0</v>
      </c>
      <c r="DU182" s="190">
        <f t="shared" si="754"/>
        <v>0</v>
      </c>
      <c r="DV182" s="190">
        <f t="shared" si="755"/>
        <v>0</v>
      </c>
      <c r="DW182" s="190">
        <f t="shared" si="756"/>
        <v>0</v>
      </c>
      <c r="DX182" s="190">
        <f t="shared" si="757"/>
        <v>0</v>
      </c>
      <c r="DY182" s="190">
        <f t="shared" si="758"/>
        <v>0</v>
      </c>
      <c r="DZ182" s="190">
        <f t="shared" si="759"/>
        <v>0</v>
      </c>
      <c r="EA182" s="190">
        <f t="shared" si="760"/>
        <v>0</v>
      </c>
      <c r="EB182" s="190">
        <f t="shared" si="761"/>
        <v>0</v>
      </c>
      <c r="EC182" s="191">
        <f t="shared" si="735"/>
        <v>0</v>
      </c>
    </row>
    <row r="183" spans="1:133" hidden="1">
      <c r="A183" s="331">
        <v>178</v>
      </c>
      <c r="B183" s="462" t="s">
        <v>506</v>
      </c>
      <c r="C183" s="455" t="s">
        <v>506</v>
      </c>
      <c r="D183" s="463" t="s">
        <v>506</v>
      </c>
      <c r="E183" s="463" t="s">
        <v>696</v>
      </c>
      <c r="F183" s="354" t="s">
        <v>502</v>
      </c>
      <c r="G183" s="354" t="s">
        <v>388</v>
      </c>
      <c r="H183" s="354" t="s">
        <v>470</v>
      </c>
      <c r="I183" s="468" t="s">
        <v>75</v>
      </c>
      <c r="J183" s="408">
        <v>0</v>
      </c>
      <c r="K183" s="408">
        <v>0</v>
      </c>
      <c r="L183" s="408">
        <v>0</v>
      </c>
      <c r="M183" s="408">
        <v>0</v>
      </c>
      <c r="N183" s="408">
        <v>0</v>
      </c>
      <c r="O183" s="408">
        <v>0</v>
      </c>
      <c r="P183" s="408">
        <v>0</v>
      </c>
      <c r="Q183" s="408">
        <v>0</v>
      </c>
      <c r="R183" s="408">
        <v>0</v>
      </c>
      <c r="S183" s="408">
        <v>0</v>
      </c>
      <c r="T183" s="408">
        <v>0</v>
      </c>
      <c r="U183" s="408">
        <v>0</v>
      </c>
      <c r="V183" s="357">
        <f t="shared" si="661"/>
        <v>0</v>
      </c>
      <c r="W183" s="397">
        <v>0.8</v>
      </c>
      <c r="X183" s="65"/>
      <c r="Y183" s="332" t="s">
        <v>437</v>
      </c>
      <c r="Z183" s="332"/>
      <c r="AA183" s="412">
        <v>0.48870000000000002</v>
      </c>
      <c r="AB183" s="412">
        <f t="shared" si="762"/>
        <v>0.29321999999999998</v>
      </c>
      <c r="AC183" s="180">
        <f t="shared" si="686"/>
        <v>0.6</v>
      </c>
      <c r="AD183" s="181">
        <f t="shared" si="775"/>
        <v>0.48136950000000001</v>
      </c>
      <c r="AE183" s="181">
        <f t="shared" si="775"/>
        <v>0.48136950000000001</v>
      </c>
      <c r="AF183" s="181">
        <f t="shared" si="775"/>
        <v>0.48136950000000001</v>
      </c>
      <c r="AG183" s="181">
        <f t="shared" si="776"/>
        <v>0.47403899999999999</v>
      </c>
      <c r="AH183" s="181">
        <f t="shared" si="776"/>
        <v>0.47403899999999999</v>
      </c>
      <c r="AI183" s="181">
        <f t="shared" si="776"/>
        <v>0.47403899999999999</v>
      </c>
      <c r="AJ183" s="181">
        <f t="shared" si="777"/>
        <v>0.46670850000000003</v>
      </c>
      <c r="AK183" s="181">
        <f t="shared" si="777"/>
        <v>0.46670850000000003</v>
      </c>
      <c r="AL183" s="181">
        <f t="shared" si="777"/>
        <v>0.46670850000000003</v>
      </c>
      <c r="AM183" s="181">
        <f t="shared" si="778"/>
        <v>0.45204750000000005</v>
      </c>
      <c r="AN183" s="181">
        <f t="shared" si="778"/>
        <v>0.45204750000000005</v>
      </c>
      <c r="AO183" s="181">
        <f t="shared" si="778"/>
        <v>0.45204750000000005</v>
      </c>
      <c r="AQ183" s="480">
        <v>0.98499999999999999</v>
      </c>
      <c r="AR183" s="480">
        <v>0.97</v>
      </c>
      <c r="AS183" s="480">
        <v>0.95499999999999996</v>
      </c>
      <c r="AT183" s="480">
        <v>0.92500000000000004</v>
      </c>
      <c r="AV183" s="181">
        <f t="shared" si="691"/>
        <v>0.29321999999999998</v>
      </c>
      <c r="AW183" s="181">
        <f t="shared" si="779"/>
        <v>0.29321999999999998</v>
      </c>
      <c r="AX183" s="181">
        <f t="shared" si="779"/>
        <v>0.29321999999999998</v>
      </c>
      <c r="AY183" s="181">
        <f t="shared" si="780"/>
        <v>0.29028779999999998</v>
      </c>
      <c r="AZ183" s="181">
        <f t="shared" si="780"/>
        <v>0.29028779999999998</v>
      </c>
      <c r="BA183" s="181">
        <f t="shared" si="780"/>
        <v>0.29028779999999998</v>
      </c>
      <c r="BB183" s="181">
        <f t="shared" si="781"/>
        <v>0.28735559999999999</v>
      </c>
      <c r="BC183" s="181">
        <f t="shared" si="781"/>
        <v>0.28735559999999999</v>
      </c>
      <c r="BD183" s="181">
        <f t="shared" si="781"/>
        <v>0.28735559999999999</v>
      </c>
      <c r="BE183" s="181">
        <f t="shared" si="782"/>
        <v>0.28442339999999999</v>
      </c>
      <c r="BF183" s="181">
        <f t="shared" si="782"/>
        <v>0.28442339999999999</v>
      </c>
      <c r="BG183" s="181">
        <f t="shared" si="782"/>
        <v>0.28442339999999999</v>
      </c>
      <c r="BI183" s="400">
        <v>1</v>
      </c>
      <c r="BJ183" s="400">
        <v>0.99</v>
      </c>
      <c r="BK183" s="400">
        <v>0.98</v>
      </c>
      <c r="BL183" s="400">
        <v>0.97</v>
      </c>
      <c r="BO183" s="189">
        <f t="shared" si="720"/>
        <v>0.8</v>
      </c>
      <c r="BP183" s="189">
        <f t="shared" si="720"/>
        <v>0.8</v>
      </c>
      <c r="BQ183" s="189">
        <f t="shared" si="720"/>
        <v>0.8</v>
      </c>
      <c r="BR183" s="189">
        <f t="shared" si="720"/>
        <v>0.8</v>
      </c>
      <c r="BS183" s="189">
        <f t="shared" si="720"/>
        <v>0.8</v>
      </c>
      <c r="BT183" s="189">
        <f t="shared" si="720"/>
        <v>0.8</v>
      </c>
      <c r="BU183" s="189">
        <f t="shared" si="720"/>
        <v>0.8</v>
      </c>
      <c r="BV183" s="189">
        <f t="shared" si="720"/>
        <v>0.8</v>
      </c>
      <c r="BW183" s="189">
        <f t="shared" si="720"/>
        <v>0.8</v>
      </c>
      <c r="BX183" s="189">
        <f t="shared" si="720"/>
        <v>0.8</v>
      </c>
      <c r="BY183" s="189">
        <f t="shared" si="720"/>
        <v>0.8</v>
      </c>
      <c r="BZ183" s="189">
        <f t="shared" si="720"/>
        <v>0.8</v>
      </c>
      <c r="CA183" s="184"/>
      <c r="CB183" s="189">
        <f t="shared" si="763"/>
        <v>0</v>
      </c>
      <c r="CC183" s="189">
        <f t="shared" si="764"/>
        <v>0</v>
      </c>
      <c r="CD183" s="189">
        <f t="shared" si="765"/>
        <v>0</v>
      </c>
      <c r="CE183" s="189">
        <f t="shared" si="766"/>
        <v>0</v>
      </c>
      <c r="CF183" s="189">
        <f t="shared" si="767"/>
        <v>0</v>
      </c>
      <c r="CG183" s="189">
        <f t="shared" si="768"/>
        <v>0</v>
      </c>
      <c r="CH183" s="189">
        <f t="shared" si="769"/>
        <v>0</v>
      </c>
      <c r="CI183" s="189">
        <f t="shared" si="770"/>
        <v>0</v>
      </c>
      <c r="CJ183" s="189">
        <f t="shared" si="771"/>
        <v>0</v>
      </c>
      <c r="CK183" s="189">
        <f t="shared" si="772"/>
        <v>0</v>
      </c>
      <c r="CL183" s="189">
        <f t="shared" si="773"/>
        <v>0</v>
      </c>
      <c r="CM183" s="189">
        <f t="shared" si="774"/>
        <v>0</v>
      </c>
      <c r="DB183" s="190">
        <f t="shared" si="736"/>
        <v>0</v>
      </c>
      <c r="DC183" s="190">
        <f t="shared" si="737"/>
        <v>0</v>
      </c>
      <c r="DD183" s="190">
        <f t="shared" si="738"/>
        <v>0</v>
      </c>
      <c r="DE183" s="190">
        <f t="shared" si="739"/>
        <v>0</v>
      </c>
      <c r="DF183" s="190">
        <f t="shared" si="740"/>
        <v>0</v>
      </c>
      <c r="DG183" s="190">
        <f t="shared" si="741"/>
        <v>0</v>
      </c>
      <c r="DH183" s="190">
        <f t="shared" si="742"/>
        <v>0</v>
      </c>
      <c r="DI183" s="190">
        <f t="shared" si="743"/>
        <v>0</v>
      </c>
      <c r="DJ183" s="190">
        <f t="shared" si="744"/>
        <v>0</v>
      </c>
      <c r="DK183" s="190">
        <f t="shared" si="745"/>
        <v>0</v>
      </c>
      <c r="DL183" s="190">
        <f t="shared" si="746"/>
        <v>0</v>
      </c>
      <c r="DM183" s="190">
        <f t="shared" si="747"/>
        <v>0</v>
      </c>
      <c r="DN183" s="190">
        <f t="shared" si="748"/>
        <v>0</v>
      </c>
      <c r="DO183" s="184" t="s">
        <v>579</v>
      </c>
      <c r="DP183" s="190">
        <f t="shared" si="749"/>
        <v>0</v>
      </c>
      <c r="DQ183" s="190">
        <f t="shared" si="750"/>
        <v>0</v>
      </c>
      <c r="DR183" s="190">
        <f t="shared" si="751"/>
        <v>0</v>
      </c>
      <c r="DS183" s="190">
        <f t="shared" si="752"/>
        <v>0</v>
      </c>
      <c r="DT183" s="190">
        <f t="shared" si="753"/>
        <v>0</v>
      </c>
      <c r="DU183" s="190">
        <f t="shared" si="754"/>
        <v>0</v>
      </c>
      <c r="DV183" s="190">
        <f t="shared" si="755"/>
        <v>0</v>
      </c>
      <c r="DW183" s="190">
        <f t="shared" si="756"/>
        <v>0</v>
      </c>
      <c r="DX183" s="190">
        <f t="shared" si="757"/>
        <v>0</v>
      </c>
      <c r="DY183" s="190">
        <f t="shared" si="758"/>
        <v>0</v>
      </c>
      <c r="DZ183" s="190">
        <f t="shared" si="759"/>
        <v>0</v>
      </c>
      <c r="EA183" s="190">
        <f t="shared" si="760"/>
        <v>0</v>
      </c>
      <c r="EB183" s="190">
        <f t="shared" si="761"/>
        <v>0</v>
      </c>
      <c r="EC183" s="191">
        <f t="shared" si="735"/>
        <v>0</v>
      </c>
    </row>
    <row r="184" spans="1:133" hidden="1">
      <c r="A184" s="331">
        <v>179</v>
      </c>
      <c r="B184" s="462" t="s">
        <v>507</v>
      </c>
      <c r="C184" s="455" t="s">
        <v>507</v>
      </c>
      <c r="D184" s="463" t="s">
        <v>507</v>
      </c>
      <c r="E184" s="463" t="s">
        <v>696</v>
      </c>
      <c r="F184" s="354" t="s">
        <v>502</v>
      </c>
      <c r="G184" s="354" t="s">
        <v>388</v>
      </c>
      <c r="H184" s="354" t="s">
        <v>470</v>
      </c>
      <c r="I184" s="468" t="s">
        <v>75</v>
      </c>
      <c r="J184" s="408">
        <v>0</v>
      </c>
      <c r="K184" s="408">
        <v>0</v>
      </c>
      <c r="L184" s="408">
        <v>0</v>
      </c>
      <c r="M184" s="408">
        <v>0</v>
      </c>
      <c r="N184" s="408">
        <v>0</v>
      </c>
      <c r="O184" s="408">
        <v>0</v>
      </c>
      <c r="P184" s="408">
        <v>0</v>
      </c>
      <c r="Q184" s="408">
        <v>0</v>
      </c>
      <c r="R184" s="408">
        <v>0</v>
      </c>
      <c r="S184" s="408">
        <v>0</v>
      </c>
      <c r="T184" s="408">
        <v>0</v>
      </c>
      <c r="U184" s="408">
        <v>0</v>
      </c>
      <c r="V184" s="357">
        <f t="shared" si="661"/>
        <v>0</v>
      </c>
      <c r="W184" s="397">
        <v>0.8</v>
      </c>
      <c r="X184" s="65"/>
      <c r="Y184" s="332" t="s">
        <v>437</v>
      </c>
      <c r="Z184" s="332"/>
      <c r="AA184" s="412">
        <v>8.7400000000000005E-2</v>
      </c>
      <c r="AB184" s="412">
        <f t="shared" si="762"/>
        <v>5.2440000000000001E-2</v>
      </c>
      <c r="AC184" s="180">
        <f t="shared" si="686"/>
        <v>0.6</v>
      </c>
      <c r="AD184" s="181">
        <f t="shared" si="775"/>
        <v>8.6088999999999999E-2</v>
      </c>
      <c r="AE184" s="181">
        <f t="shared" si="775"/>
        <v>8.6088999999999999E-2</v>
      </c>
      <c r="AF184" s="181">
        <f t="shared" si="775"/>
        <v>8.6088999999999999E-2</v>
      </c>
      <c r="AG184" s="181">
        <f t="shared" si="776"/>
        <v>8.4778000000000006E-2</v>
      </c>
      <c r="AH184" s="181">
        <f t="shared" si="776"/>
        <v>8.4778000000000006E-2</v>
      </c>
      <c r="AI184" s="181">
        <f t="shared" si="776"/>
        <v>8.4778000000000006E-2</v>
      </c>
      <c r="AJ184" s="181">
        <f t="shared" si="777"/>
        <v>8.3467E-2</v>
      </c>
      <c r="AK184" s="181">
        <f t="shared" si="777"/>
        <v>8.3467E-2</v>
      </c>
      <c r="AL184" s="181">
        <f t="shared" si="777"/>
        <v>8.3467E-2</v>
      </c>
      <c r="AM184" s="181">
        <f t="shared" si="778"/>
        <v>8.0845000000000014E-2</v>
      </c>
      <c r="AN184" s="181">
        <f t="shared" si="778"/>
        <v>8.0845000000000014E-2</v>
      </c>
      <c r="AO184" s="181">
        <f t="shared" si="778"/>
        <v>8.0845000000000014E-2</v>
      </c>
      <c r="AQ184" s="480">
        <v>0.98499999999999999</v>
      </c>
      <c r="AR184" s="480">
        <v>0.97</v>
      </c>
      <c r="AS184" s="480">
        <v>0.95499999999999996</v>
      </c>
      <c r="AT184" s="480">
        <v>0.92500000000000004</v>
      </c>
      <c r="AV184" s="181">
        <f t="shared" si="691"/>
        <v>5.2440000000000001E-2</v>
      </c>
      <c r="AW184" s="181">
        <f t="shared" si="779"/>
        <v>5.2440000000000001E-2</v>
      </c>
      <c r="AX184" s="181">
        <f t="shared" si="779"/>
        <v>5.2440000000000001E-2</v>
      </c>
      <c r="AY184" s="181">
        <f t="shared" si="780"/>
        <v>5.1915599999999999E-2</v>
      </c>
      <c r="AZ184" s="181">
        <f t="shared" si="780"/>
        <v>5.1915599999999999E-2</v>
      </c>
      <c r="BA184" s="181">
        <f t="shared" si="780"/>
        <v>5.1915599999999999E-2</v>
      </c>
      <c r="BB184" s="181">
        <f t="shared" si="781"/>
        <v>5.1391199999999998E-2</v>
      </c>
      <c r="BC184" s="181">
        <f t="shared" si="781"/>
        <v>5.1391199999999998E-2</v>
      </c>
      <c r="BD184" s="181">
        <f t="shared" si="781"/>
        <v>5.1391199999999998E-2</v>
      </c>
      <c r="BE184" s="181">
        <f t="shared" si="782"/>
        <v>5.0866799999999997E-2</v>
      </c>
      <c r="BF184" s="181">
        <f t="shared" si="782"/>
        <v>5.0866799999999997E-2</v>
      </c>
      <c r="BG184" s="181">
        <f t="shared" si="782"/>
        <v>5.0866799999999997E-2</v>
      </c>
      <c r="BI184" s="400">
        <v>1</v>
      </c>
      <c r="BJ184" s="400">
        <v>0.99</v>
      </c>
      <c r="BK184" s="400">
        <v>0.98</v>
      </c>
      <c r="BL184" s="400">
        <v>0.97</v>
      </c>
      <c r="BO184" s="189">
        <f t="shared" si="720"/>
        <v>0.8</v>
      </c>
      <c r="BP184" s="189">
        <f t="shared" si="720"/>
        <v>0.8</v>
      </c>
      <c r="BQ184" s="189">
        <f t="shared" si="720"/>
        <v>0.8</v>
      </c>
      <c r="BR184" s="189">
        <f t="shared" si="720"/>
        <v>0.8</v>
      </c>
      <c r="BS184" s="189">
        <f t="shared" si="720"/>
        <v>0.8</v>
      </c>
      <c r="BT184" s="189">
        <f t="shared" si="720"/>
        <v>0.8</v>
      </c>
      <c r="BU184" s="189">
        <f t="shared" si="720"/>
        <v>0.8</v>
      </c>
      <c r="BV184" s="189">
        <f t="shared" si="720"/>
        <v>0.8</v>
      </c>
      <c r="BW184" s="189">
        <f t="shared" si="720"/>
        <v>0.8</v>
      </c>
      <c r="BX184" s="189">
        <f t="shared" si="720"/>
        <v>0.8</v>
      </c>
      <c r="BY184" s="189">
        <f t="shared" si="720"/>
        <v>0.8</v>
      </c>
      <c r="BZ184" s="189">
        <f t="shared" si="720"/>
        <v>0.8</v>
      </c>
      <c r="CA184" s="184"/>
      <c r="CB184" s="189">
        <f t="shared" si="763"/>
        <v>0</v>
      </c>
      <c r="CC184" s="189">
        <f t="shared" si="764"/>
        <v>0</v>
      </c>
      <c r="CD184" s="189">
        <f t="shared" si="765"/>
        <v>0</v>
      </c>
      <c r="CE184" s="189">
        <f t="shared" si="766"/>
        <v>0</v>
      </c>
      <c r="CF184" s="189">
        <f t="shared" si="767"/>
        <v>0</v>
      </c>
      <c r="CG184" s="189">
        <f t="shared" si="768"/>
        <v>0</v>
      </c>
      <c r="CH184" s="189">
        <f t="shared" si="769"/>
        <v>0</v>
      </c>
      <c r="CI184" s="189">
        <f t="shared" si="770"/>
        <v>0</v>
      </c>
      <c r="CJ184" s="189">
        <f t="shared" si="771"/>
        <v>0</v>
      </c>
      <c r="CK184" s="189">
        <f t="shared" si="772"/>
        <v>0</v>
      </c>
      <c r="CL184" s="189">
        <f t="shared" si="773"/>
        <v>0</v>
      </c>
      <c r="CM184" s="189">
        <f t="shared" si="774"/>
        <v>0</v>
      </c>
      <c r="DB184" s="190">
        <f t="shared" si="736"/>
        <v>0</v>
      </c>
      <c r="DC184" s="190">
        <f t="shared" si="737"/>
        <v>0</v>
      </c>
      <c r="DD184" s="190">
        <f t="shared" si="738"/>
        <v>0</v>
      </c>
      <c r="DE184" s="190">
        <f t="shared" si="739"/>
        <v>0</v>
      </c>
      <c r="DF184" s="190">
        <f t="shared" si="740"/>
        <v>0</v>
      </c>
      <c r="DG184" s="190">
        <f t="shared" si="741"/>
        <v>0</v>
      </c>
      <c r="DH184" s="190">
        <f t="shared" si="742"/>
        <v>0</v>
      </c>
      <c r="DI184" s="190">
        <f t="shared" si="743"/>
        <v>0</v>
      </c>
      <c r="DJ184" s="190">
        <f t="shared" si="744"/>
        <v>0</v>
      </c>
      <c r="DK184" s="190">
        <f t="shared" si="745"/>
        <v>0</v>
      </c>
      <c r="DL184" s="190">
        <f t="shared" si="746"/>
        <v>0</v>
      </c>
      <c r="DM184" s="190">
        <f t="shared" si="747"/>
        <v>0</v>
      </c>
      <c r="DN184" s="190">
        <f t="shared" si="748"/>
        <v>0</v>
      </c>
      <c r="DO184" s="184" t="s">
        <v>579</v>
      </c>
      <c r="DP184" s="190">
        <f t="shared" si="749"/>
        <v>0</v>
      </c>
      <c r="DQ184" s="190">
        <f t="shared" si="750"/>
        <v>0</v>
      </c>
      <c r="DR184" s="190">
        <f t="shared" si="751"/>
        <v>0</v>
      </c>
      <c r="DS184" s="190">
        <f t="shared" si="752"/>
        <v>0</v>
      </c>
      <c r="DT184" s="190">
        <f t="shared" si="753"/>
        <v>0</v>
      </c>
      <c r="DU184" s="190">
        <f t="shared" si="754"/>
        <v>0</v>
      </c>
      <c r="DV184" s="190">
        <f t="shared" si="755"/>
        <v>0</v>
      </c>
      <c r="DW184" s="190">
        <f t="shared" si="756"/>
        <v>0</v>
      </c>
      <c r="DX184" s="190">
        <f t="shared" si="757"/>
        <v>0</v>
      </c>
      <c r="DY184" s="190">
        <f t="shared" si="758"/>
        <v>0</v>
      </c>
      <c r="DZ184" s="190">
        <f t="shared" si="759"/>
        <v>0</v>
      </c>
      <c r="EA184" s="190">
        <f t="shared" si="760"/>
        <v>0</v>
      </c>
      <c r="EB184" s="190">
        <f t="shared" si="761"/>
        <v>0</v>
      </c>
      <c r="EC184" s="191">
        <f t="shared" si="735"/>
        <v>0</v>
      </c>
    </row>
    <row r="185" spans="1:133">
      <c r="A185" s="331">
        <v>180</v>
      </c>
      <c r="B185" s="463" t="s">
        <v>702</v>
      </c>
      <c r="C185" s="463" t="s">
        <v>702</v>
      </c>
      <c r="D185" s="463" t="s">
        <v>702</v>
      </c>
      <c r="E185" s="463" t="s">
        <v>695</v>
      </c>
      <c r="F185" s="354" t="s">
        <v>508</v>
      </c>
      <c r="G185" s="354" t="s">
        <v>388</v>
      </c>
      <c r="H185" s="354" t="s">
        <v>470</v>
      </c>
      <c r="I185" s="468" t="s">
        <v>75</v>
      </c>
      <c r="J185" s="408">
        <v>0</v>
      </c>
      <c r="K185" s="408">
        <v>0</v>
      </c>
      <c r="L185" s="408">
        <v>0</v>
      </c>
      <c r="M185" s="408">
        <v>0</v>
      </c>
      <c r="N185" s="408">
        <v>0</v>
      </c>
      <c r="O185" s="439">
        <v>546231</v>
      </c>
      <c r="P185" s="438">
        <v>1258937</v>
      </c>
      <c r="Q185" s="438">
        <v>1793820</v>
      </c>
      <c r="R185" s="438">
        <v>1793748</v>
      </c>
      <c r="S185" s="438">
        <v>1379230</v>
      </c>
      <c r="T185" s="438">
        <v>924176</v>
      </c>
      <c r="U185" s="438">
        <v>785193</v>
      </c>
      <c r="V185" s="357">
        <f t="shared" si="661"/>
        <v>8481335</v>
      </c>
      <c r="W185" s="397">
        <v>1</v>
      </c>
      <c r="X185" s="65"/>
      <c r="Y185" s="332" t="s">
        <v>437</v>
      </c>
      <c r="Z185" s="332"/>
      <c r="AA185" s="398">
        <v>0.2162</v>
      </c>
      <c r="AB185" s="412">
        <v>0.17293528</v>
      </c>
      <c r="AC185" s="180">
        <f t="shared" si="686"/>
        <v>0.79988566142460682</v>
      </c>
      <c r="AD185" s="181">
        <f t="shared" si="775"/>
        <v>0.21295700000000001</v>
      </c>
      <c r="AE185" s="181">
        <f t="shared" si="775"/>
        <v>0.21295700000000001</v>
      </c>
      <c r="AF185" s="181">
        <f t="shared" si="775"/>
        <v>0.21295700000000001</v>
      </c>
      <c r="AG185" s="181">
        <f t="shared" si="776"/>
        <v>0.20971399999999998</v>
      </c>
      <c r="AH185" s="181">
        <f t="shared" si="776"/>
        <v>0.20971399999999998</v>
      </c>
      <c r="AI185" s="181">
        <f t="shared" si="776"/>
        <v>0.20971399999999998</v>
      </c>
      <c r="AJ185" s="181">
        <f t="shared" si="777"/>
        <v>0.20647099999999999</v>
      </c>
      <c r="AK185" s="181">
        <f t="shared" si="777"/>
        <v>0.20647099999999999</v>
      </c>
      <c r="AL185" s="181">
        <f t="shared" si="777"/>
        <v>0.20647099999999999</v>
      </c>
      <c r="AM185" s="181">
        <f t="shared" si="778"/>
        <v>0.19998500000000002</v>
      </c>
      <c r="AN185" s="181">
        <f t="shared" si="778"/>
        <v>0.19998500000000002</v>
      </c>
      <c r="AO185" s="181">
        <f t="shared" si="778"/>
        <v>0.19998500000000002</v>
      </c>
      <c r="AQ185" s="480">
        <v>0.98499999999999999</v>
      </c>
      <c r="AR185" s="480">
        <v>0.97</v>
      </c>
      <c r="AS185" s="480">
        <v>0.95499999999999996</v>
      </c>
      <c r="AT185" s="480">
        <v>0.92500000000000004</v>
      </c>
      <c r="AV185" s="181">
        <f t="shared" si="691"/>
        <v>0.17293528</v>
      </c>
      <c r="AW185" s="181">
        <f t="shared" si="779"/>
        <v>0.17293528</v>
      </c>
      <c r="AX185" s="181">
        <f t="shared" si="779"/>
        <v>0.17293528</v>
      </c>
      <c r="AY185" s="181">
        <f t="shared" si="780"/>
        <v>0.1712059272</v>
      </c>
      <c r="AZ185" s="181">
        <f t="shared" si="780"/>
        <v>0.1712059272</v>
      </c>
      <c r="BA185" s="181">
        <f t="shared" si="780"/>
        <v>0.1712059272</v>
      </c>
      <c r="BB185" s="181">
        <f t="shared" si="781"/>
        <v>0.1694765744</v>
      </c>
      <c r="BC185" s="181">
        <f t="shared" si="781"/>
        <v>0.1694765744</v>
      </c>
      <c r="BD185" s="181">
        <f t="shared" si="781"/>
        <v>0.1694765744</v>
      </c>
      <c r="BE185" s="181">
        <f t="shared" si="782"/>
        <v>0.1677472216</v>
      </c>
      <c r="BF185" s="181">
        <f t="shared" si="782"/>
        <v>0.1677472216</v>
      </c>
      <c r="BG185" s="181">
        <f t="shared" si="782"/>
        <v>0.1677472216</v>
      </c>
      <c r="BI185" s="400">
        <v>1</v>
      </c>
      <c r="BJ185" s="400">
        <v>0.99</v>
      </c>
      <c r="BK185" s="400">
        <v>0.98</v>
      </c>
      <c r="BL185" s="400">
        <v>0.97</v>
      </c>
      <c r="BO185" s="189">
        <f t="shared" si="720"/>
        <v>1</v>
      </c>
      <c r="BP185" s="189">
        <f t="shared" si="720"/>
        <v>1</v>
      </c>
      <c r="BQ185" s="189">
        <f t="shared" si="720"/>
        <v>1</v>
      </c>
      <c r="BR185" s="189">
        <f t="shared" si="720"/>
        <v>1</v>
      </c>
      <c r="BS185" s="189">
        <f t="shared" si="720"/>
        <v>1</v>
      </c>
      <c r="BT185" s="189">
        <f t="shared" si="720"/>
        <v>1</v>
      </c>
      <c r="BU185" s="189">
        <f t="shared" si="720"/>
        <v>1</v>
      </c>
      <c r="BV185" s="189">
        <f t="shared" si="720"/>
        <v>1</v>
      </c>
      <c r="BW185" s="189">
        <f t="shared" si="720"/>
        <v>1</v>
      </c>
      <c r="BX185" s="189">
        <f t="shared" si="720"/>
        <v>1</v>
      </c>
      <c r="BY185" s="189">
        <f t="shared" si="720"/>
        <v>1</v>
      </c>
      <c r="BZ185" s="189">
        <f t="shared" si="720"/>
        <v>1</v>
      </c>
      <c r="CA185" s="184"/>
      <c r="CB185" s="189">
        <f t="shared" si="763"/>
        <v>0</v>
      </c>
      <c r="CC185" s="189">
        <f t="shared" si="764"/>
        <v>0</v>
      </c>
      <c r="CD185" s="189">
        <f t="shared" si="765"/>
        <v>0</v>
      </c>
      <c r="CE185" s="189">
        <f t="shared" si="766"/>
        <v>0</v>
      </c>
      <c r="CF185" s="189">
        <f t="shared" si="767"/>
        <v>0</v>
      </c>
      <c r="CG185" s="189">
        <f t="shared" si="768"/>
        <v>0</v>
      </c>
      <c r="CH185" s="189">
        <f t="shared" si="769"/>
        <v>0</v>
      </c>
      <c r="CI185" s="189">
        <f t="shared" si="770"/>
        <v>0</v>
      </c>
      <c r="CJ185" s="189">
        <f t="shared" si="771"/>
        <v>0</v>
      </c>
      <c r="CK185" s="189">
        <f t="shared" si="772"/>
        <v>0</v>
      </c>
      <c r="CL185" s="189">
        <f t="shared" si="773"/>
        <v>0</v>
      </c>
      <c r="CM185" s="189">
        <f t="shared" si="774"/>
        <v>0</v>
      </c>
      <c r="DB185" s="190">
        <f t="shared" si="736"/>
        <v>0</v>
      </c>
      <c r="DC185" s="190">
        <f t="shared" si="737"/>
        <v>0</v>
      </c>
      <c r="DD185" s="190">
        <f t="shared" si="738"/>
        <v>0</v>
      </c>
      <c r="DE185" s="190">
        <f t="shared" si="739"/>
        <v>0</v>
      </c>
      <c r="DF185" s="190">
        <f t="shared" si="740"/>
        <v>0</v>
      </c>
      <c r="DG185" s="190">
        <f t="shared" si="741"/>
        <v>16315.665565304087</v>
      </c>
      <c r="DH185" s="190">
        <f t="shared" si="742"/>
        <v>37022.358827375014</v>
      </c>
      <c r="DI185" s="190">
        <f t="shared" si="743"/>
        <v>52752.002452642075</v>
      </c>
      <c r="DJ185" s="190">
        <f t="shared" si="744"/>
        <v>52749.885102976783</v>
      </c>
      <c r="DK185" s="190">
        <f t="shared" si="745"/>
        <v>39285.758659735089</v>
      </c>
      <c r="DL185" s="190">
        <f t="shared" si="746"/>
        <v>26324.075966386561</v>
      </c>
      <c r="DM185" s="190">
        <f t="shared" si="747"/>
        <v>22365.307236148699</v>
      </c>
      <c r="DN185" s="190">
        <f t="shared" si="748"/>
        <v>246815.05381056829</v>
      </c>
      <c r="DO185" s="184" t="s">
        <v>580</v>
      </c>
      <c r="DP185" s="190">
        <f t="shared" si="749"/>
        <v>0</v>
      </c>
      <c r="DQ185" s="190">
        <f t="shared" si="750"/>
        <v>0</v>
      </c>
      <c r="DR185" s="190">
        <f t="shared" si="751"/>
        <v>0</v>
      </c>
      <c r="DS185" s="190">
        <f t="shared" si="752"/>
        <v>0</v>
      </c>
      <c r="DT185" s="190">
        <f t="shared" si="753"/>
        <v>0</v>
      </c>
      <c r="DU185" s="190">
        <f t="shared" si="754"/>
        <v>13319.752858621734</v>
      </c>
      <c r="DV185" s="190">
        <f t="shared" si="755"/>
        <v>30388.880522064206</v>
      </c>
      <c r="DW185" s="190">
        <f t="shared" si="756"/>
        <v>43300.166456374871</v>
      </c>
      <c r="DX185" s="190">
        <f t="shared" si="757"/>
        <v>43298.428482673575</v>
      </c>
      <c r="DY185" s="190">
        <f t="shared" si="758"/>
        <v>32952.855782277169</v>
      </c>
      <c r="DZ185" s="190">
        <f t="shared" si="759"/>
        <v>22080.609068423528</v>
      </c>
      <c r="EA185" s="190">
        <f t="shared" si="760"/>
        <v>18759.997745302491</v>
      </c>
      <c r="EB185" s="190">
        <f t="shared" si="761"/>
        <v>204100.69091573759</v>
      </c>
      <c r="EC185" s="191">
        <f t="shared" si="735"/>
        <v>0.8269377728977011</v>
      </c>
    </row>
    <row r="186" spans="1:133">
      <c r="A186" s="331">
        <v>181</v>
      </c>
      <c r="B186" s="463" t="s">
        <v>703</v>
      </c>
      <c r="C186" s="463" t="s">
        <v>703</v>
      </c>
      <c r="D186" s="463" t="s">
        <v>703</v>
      </c>
      <c r="E186" s="463" t="s">
        <v>695</v>
      </c>
      <c r="F186" s="354" t="s">
        <v>508</v>
      </c>
      <c r="G186" s="354" t="s">
        <v>388</v>
      </c>
      <c r="H186" s="354" t="s">
        <v>470</v>
      </c>
      <c r="I186" s="468" t="s">
        <v>75</v>
      </c>
      <c r="J186" s="408">
        <v>0</v>
      </c>
      <c r="K186" s="408">
        <v>0</v>
      </c>
      <c r="L186" s="408">
        <v>0</v>
      </c>
      <c r="M186" s="408">
        <v>0</v>
      </c>
      <c r="N186" s="408">
        <v>0</v>
      </c>
      <c r="O186" s="439">
        <v>546231</v>
      </c>
      <c r="P186" s="438">
        <v>1258937</v>
      </c>
      <c r="Q186" s="438">
        <v>1793820</v>
      </c>
      <c r="R186" s="438">
        <v>1793748</v>
      </c>
      <c r="S186" s="438">
        <v>1379230</v>
      </c>
      <c r="T186" s="438">
        <v>924176</v>
      </c>
      <c r="U186" s="438">
        <v>785193</v>
      </c>
      <c r="V186" s="357">
        <f t="shared" si="661"/>
        <v>8481335</v>
      </c>
      <c r="W186" s="397">
        <v>1</v>
      </c>
      <c r="X186" s="65"/>
      <c r="Y186" s="332" t="s">
        <v>437</v>
      </c>
      <c r="Z186" s="332"/>
      <c r="AA186" s="398">
        <v>0.41410000000000002</v>
      </c>
      <c r="AB186" s="412">
        <v>0.22772890000000001</v>
      </c>
      <c r="AC186" s="180">
        <f t="shared" si="686"/>
        <v>0.54993697174595513</v>
      </c>
      <c r="AD186" s="181">
        <f t="shared" si="775"/>
        <v>0.40788850000000004</v>
      </c>
      <c r="AE186" s="181">
        <f t="shared" si="775"/>
        <v>0.40788850000000004</v>
      </c>
      <c r="AF186" s="181">
        <f t="shared" si="775"/>
        <v>0.40788850000000004</v>
      </c>
      <c r="AG186" s="181">
        <f t="shared" si="776"/>
        <v>0.40167700000000001</v>
      </c>
      <c r="AH186" s="181">
        <f t="shared" si="776"/>
        <v>0.40167700000000001</v>
      </c>
      <c r="AI186" s="181">
        <f t="shared" si="776"/>
        <v>0.40167700000000001</v>
      </c>
      <c r="AJ186" s="181">
        <f t="shared" si="777"/>
        <v>0.39546550000000003</v>
      </c>
      <c r="AK186" s="181">
        <f t="shared" si="777"/>
        <v>0.39546550000000003</v>
      </c>
      <c r="AL186" s="181">
        <f t="shared" si="777"/>
        <v>0.39546550000000003</v>
      </c>
      <c r="AM186" s="181">
        <f t="shared" si="778"/>
        <v>0.38304250000000006</v>
      </c>
      <c r="AN186" s="181">
        <f t="shared" si="778"/>
        <v>0.38304250000000006</v>
      </c>
      <c r="AO186" s="181">
        <f t="shared" si="778"/>
        <v>0.38304250000000006</v>
      </c>
      <c r="AQ186" s="480">
        <v>0.98499999999999999</v>
      </c>
      <c r="AR186" s="480">
        <v>0.97</v>
      </c>
      <c r="AS186" s="480">
        <v>0.95499999999999996</v>
      </c>
      <c r="AT186" s="480">
        <v>0.92500000000000004</v>
      </c>
      <c r="AV186" s="181">
        <f t="shared" si="691"/>
        <v>0.22772890000000001</v>
      </c>
      <c r="AW186" s="181">
        <f t="shared" si="779"/>
        <v>0.22772890000000001</v>
      </c>
      <c r="AX186" s="181">
        <f t="shared" si="779"/>
        <v>0.22772890000000001</v>
      </c>
      <c r="AY186" s="181">
        <f t="shared" si="780"/>
        <v>0.225451611</v>
      </c>
      <c r="AZ186" s="181">
        <f t="shared" si="780"/>
        <v>0.225451611</v>
      </c>
      <c r="BA186" s="181">
        <f t="shared" si="780"/>
        <v>0.225451611</v>
      </c>
      <c r="BB186" s="181">
        <f t="shared" si="781"/>
        <v>0.22317432200000001</v>
      </c>
      <c r="BC186" s="181">
        <f t="shared" si="781"/>
        <v>0.22317432200000001</v>
      </c>
      <c r="BD186" s="181">
        <f t="shared" si="781"/>
        <v>0.22317432200000001</v>
      </c>
      <c r="BE186" s="181">
        <f t="shared" si="782"/>
        <v>0.22089703299999999</v>
      </c>
      <c r="BF186" s="181">
        <f t="shared" si="782"/>
        <v>0.22089703299999999</v>
      </c>
      <c r="BG186" s="181">
        <f t="shared" si="782"/>
        <v>0.22089703299999999</v>
      </c>
      <c r="BI186" s="400">
        <v>1</v>
      </c>
      <c r="BJ186" s="400">
        <v>0.99</v>
      </c>
      <c r="BK186" s="400">
        <v>0.98</v>
      </c>
      <c r="BL186" s="400">
        <v>0.97</v>
      </c>
      <c r="BO186" s="189">
        <f t="shared" si="720"/>
        <v>1</v>
      </c>
      <c r="BP186" s="189">
        <f t="shared" si="720"/>
        <v>1</v>
      </c>
      <c r="BQ186" s="189">
        <f t="shared" si="720"/>
        <v>1</v>
      </c>
      <c r="BR186" s="189">
        <f t="shared" si="720"/>
        <v>1</v>
      </c>
      <c r="BS186" s="189">
        <f t="shared" si="720"/>
        <v>1</v>
      </c>
      <c r="BT186" s="189">
        <f t="shared" si="720"/>
        <v>1</v>
      </c>
      <c r="BU186" s="189">
        <f t="shared" si="720"/>
        <v>1</v>
      </c>
      <c r="BV186" s="189">
        <f t="shared" si="720"/>
        <v>1</v>
      </c>
      <c r="BW186" s="189">
        <f t="shared" si="720"/>
        <v>1</v>
      </c>
      <c r="BX186" s="189">
        <f t="shared" si="720"/>
        <v>1</v>
      </c>
      <c r="BY186" s="189">
        <f t="shared" si="720"/>
        <v>1</v>
      </c>
      <c r="BZ186" s="189">
        <f t="shared" si="720"/>
        <v>1</v>
      </c>
      <c r="CA186" s="184"/>
      <c r="CB186" s="189">
        <f t="shared" si="763"/>
        <v>0</v>
      </c>
      <c r="CC186" s="189">
        <f t="shared" si="764"/>
        <v>0</v>
      </c>
      <c r="CD186" s="189">
        <f t="shared" si="765"/>
        <v>0</v>
      </c>
      <c r="CE186" s="189">
        <f t="shared" si="766"/>
        <v>0</v>
      </c>
      <c r="CF186" s="189">
        <f t="shared" si="767"/>
        <v>0</v>
      </c>
      <c r="CG186" s="189">
        <f t="shared" si="768"/>
        <v>0</v>
      </c>
      <c r="CH186" s="189">
        <f t="shared" si="769"/>
        <v>0</v>
      </c>
      <c r="CI186" s="189">
        <f t="shared" si="770"/>
        <v>0</v>
      </c>
      <c r="CJ186" s="189">
        <f t="shared" si="771"/>
        <v>0</v>
      </c>
      <c r="CK186" s="189">
        <f t="shared" si="772"/>
        <v>0</v>
      </c>
      <c r="CL186" s="189">
        <f t="shared" si="773"/>
        <v>0</v>
      </c>
      <c r="CM186" s="189">
        <f t="shared" si="774"/>
        <v>0</v>
      </c>
      <c r="DB186" s="190">
        <f t="shared" si="736"/>
        <v>0</v>
      </c>
      <c r="DC186" s="190">
        <f t="shared" si="737"/>
        <v>0</v>
      </c>
      <c r="DD186" s="190">
        <f t="shared" si="738"/>
        <v>0</v>
      </c>
      <c r="DE186" s="190">
        <f t="shared" si="739"/>
        <v>0</v>
      </c>
      <c r="DF186" s="190">
        <f t="shared" si="740"/>
        <v>0</v>
      </c>
      <c r="DG186" s="190">
        <f t="shared" si="741"/>
        <v>31250.310409770689</v>
      </c>
      <c r="DH186" s="190">
        <f t="shared" si="742"/>
        <v>70911.002730878798</v>
      </c>
      <c r="DI186" s="190">
        <f t="shared" si="743"/>
        <v>101038.87241276172</v>
      </c>
      <c r="DJ186" s="190">
        <f t="shared" si="744"/>
        <v>101034.81693405499</v>
      </c>
      <c r="DK186" s="190">
        <f t="shared" si="745"/>
        <v>75246.219523572145</v>
      </c>
      <c r="DL186" s="190">
        <f t="shared" si="746"/>
        <v>50419.980840336138</v>
      </c>
      <c r="DM186" s="190">
        <f t="shared" si="747"/>
        <v>42837.528799672415</v>
      </c>
      <c r="DN186" s="190">
        <f t="shared" si="748"/>
        <v>472738.7316510469</v>
      </c>
      <c r="DO186" s="184" t="s">
        <v>580</v>
      </c>
      <c r="DP186" s="190">
        <f t="shared" si="749"/>
        <v>0</v>
      </c>
      <c r="DQ186" s="190">
        <f t="shared" si="750"/>
        <v>0</v>
      </c>
      <c r="DR186" s="190">
        <f t="shared" si="751"/>
        <v>0</v>
      </c>
      <c r="DS186" s="190">
        <f t="shared" si="752"/>
        <v>0</v>
      </c>
      <c r="DT186" s="190">
        <f t="shared" si="753"/>
        <v>0</v>
      </c>
      <c r="DU186" s="190">
        <f t="shared" si="754"/>
        <v>17540.045424888336</v>
      </c>
      <c r="DV186" s="190">
        <f t="shared" si="755"/>
        <v>40017.435039982054</v>
      </c>
      <c r="DW186" s="190">
        <f t="shared" si="756"/>
        <v>57019.592976789638</v>
      </c>
      <c r="DX186" s="190">
        <f t="shared" si="757"/>
        <v>57017.304335401794</v>
      </c>
      <c r="DY186" s="190">
        <f t="shared" si="758"/>
        <v>43393.792169860419</v>
      </c>
      <c r="DZ186" s="190">
        <f t="shared" si="759"/>
        <v>29076.732142117649</v>
      </c>
      <c r="EA186" s="190">
        <f t="shared" si="760"/>
        <v>24704.002853207377</v>
      </c>
      <c r="EB186" s="190">
        <f t="shared" si="761"/>
        <v>268768.90494224732</v>
      </c>
      <c r="EC186" s="191">
        <f t="shared" si="735"/>
        <v>0.5685358252825361</v>
      </c>
    </row>
    <row r="187" spans="1:133">
      <c r="A187" s="331">
        <v>182</v>
      </c>
      <c r="B187" s="463" t="s">
        <v>704</v>
      </c>
      <c r="C187" s="463" t="s">
        <v>704</v>
      </c>
      <c r="D187" s="463" t="s">
        <v>704</v>
      </c>
      <c r="E187" s="463" t="s">
        <v>695</v>
      </c>
      <c r="F187" s="354" t="s">
        <v>508</v>
      </c>
      <c r="G187" s="354" t="s">
        <v>388</v>
      </c>
      <c r="H187" s="354" t="s">
        <v>470</v>
      </c>
      <c r="I187" s="468" t="s">
        <v>75</v>
      </c>
      <c r="J187" s="408">
        <v>0</v>
      </c>
      <c r="K187" s="408">
        <v>0</v>
      </c>
      <c r="L187" s="408">
        <v>0</v>
      </c>
      <c r="M187" s="408">
        <v>0</v>
      </c>
      <c r="N187" s="408">
        <v>0</v>
      </c>
      <c r="O187" s="439">
        <v>546231</v>
      </c>
      <c r="P187" s="438">
        <v>1258937</v>
      </c>
      <c r="Q187" s="438">
        <v>1793820</v>
      </c>
      <c r="R187" s="438">
        <v>1793748</v>
      </c>
      <c r="S187" s="438">
        <v>1379230</v>
      </c>
      <c r="T187" s="438">
        <v>924176</v>
      </c>
      <c r="U187" s="438">
        <v>785193</v>
      </c>
      <c r="V187" s="357">
        <f t="shared" si="661"/>
        <v>8481335</v>
      </c>
      <c r="W187" s="397">
        <v>1</v>
      </c>
      <c r="X187" s="65"/>
      <c r="Y187" s="332" t="s">
        <v>437</v>
      </c>
      <c r="Z187" s="332"/>
      <c r="AA187" s="398">
        <v>0.2162</v>
      </c>
      <c r="AB187" s="412">
        <v>0.17293528</v>
      </c>
      <c r="AC187" s="180">
        <f t="shared" si="686"/>
        <v>0.79988566142460682</v>
      </c>
      <c r="AD187" s="181">
        <f t="shared" si="775"/>
        <v>0.21295700000000001</v>
      </c>
      <c r="AE187" s="181">
        <f t="shared" si="775"/>
        <v>0.21295700000000001</v>
      </c>
      <c r="AF187" s="181">
        <f t="shared" si="775"/>
        <v>0.21295700000000001</v>
      </c>
      <c r="AG187" s="181">
        <f t="shared" si="776"/>
        <v>0.20971399999999998</v>
      </c>
      <c r="AH187" s="181">
        <f t="shared" si="776"/>
        <v>0.20971399999999998</v>
      </c>
      <c r="AI187" s="181">
        <f t="shared" si="776"/>
        <v>0.20971399999999998</v>
      </c>
      <c r="AJ187" s="181">
        <f t="shared" si="777"/>
        <v>0.20647099999999999</v>
      </c>
      <c r="AK187" s="181">
        <f t="shared" si="777"/>
        <v>0.20647099999999999</v>
      </c>
      <c r="AL187" s="181">
        <f t="shared" si="777"/>
        <v>0.20647099999999999</v>
      </c>
      <c r="AM187" s="181">
        <f t="shared" si="778"/>
        <v>0.19998500000000002</v>
      </c>
      <c r="AN187" s="181">
        <f t="shared" si="778"/>
        <v>0.19998500000000002</v>
      </c>
      <c r="AO187" s="181">
        <f t="shared" si="778"/>
        <v>0.19998500000000002</v>
      </c>
      <c r="AQ187" s="480">
        <v>0.98499999999999999</v>
      </c>
      <c r="AR187" s="480">
        <v>0.97</v>
      </c>
      <c r="AS187" s="480">
        <v>0.95499999999999996</v>
      </c>
      <c r="AT187" s="480">
        <v>0.92500000000000004</v>
      </c>
      <c r="AV187" s="181">
        <f t="shared" si="691"/>
        <v>0.17293528</v>
      </c>
      <c r="AW187" s="181">
        <f t="shared" si="779"/>
        <v>0.17293528</v>
      </c>
      <c r="AX187" s="181">
        <f t="shared" si="779"/>
        <v>0.17293528</v>
      </c>
      <c r="AY187" s="181">
        <f t="shared" si="780"/>
        <v>0.1712059272</v>
      </c>
      <c r="AZ187" s="181">
        <f t="shared" si="780"/>
        <v>0.1712059272</v>
      </c>
      <c r="BA187" s="181">
        <f t="shared" si="780"/>
        <v>0.1712059272</v>
      </c>
      <c r="BB187" s="181">
        <f t="shared" si="781"/>
        <v>0.1694765744</v>
      </c>
      <c r="BC187" s="181">
        <f t="shared" si="781"/>
        <v>0.1694765744</v>
      </c>
      <c r="BD187" s="181">
        <f t="shared" si="781"/>
        <v>0.1694765744</v>
      </c>
      <c r="BE187" s="181">
        <f t="shared" si="782"/>
        <v>0.1677472216</v>
      </c>
      <c r="BF187" s="181">
        <f t="shared" si="782"/>
        <v>0.1677472216</v>
      </c>
      <c r="BG187" s="181">
        <f t="shared" si="782"/>
        <v>0.1677472216</v>
      </c>
      <c r="BI187" s="400">
        <v>1</v>
      </c>
      <c r="BJ187" s="400">
        <v>0.99</v>
      </c>
      <c r="BK187" s="400">
        <v>0.98</v>
      </c>
      <c r="BL187" s="400">
        <v>0.97</v>
      </c>
      <c r="BO187" s="189">
        <f t="shared" si="720"/>
        <v>1</v>
      </c>
      <c r="BP187" s="189">
        <f t="shared" si="720"/>
        <v>1</v>
      </c>
      <c r="BQ187" s="189">
        <f t="shared" si="720"/>
        <v>1</v>
      </c>
      <c r="BR187" s="189">
        <f t="shared" si="720"/>
        <v>1</v>
      </c>
      <c r="BS187" s="189">
        <f t="shared" si="720"/>
        <v>1</v>
      </c>
      <c r="BT187" s="189">
        <f t="shared" si="720"/>
        <v>1</v>
      </c>
      <c r="BU187" s="189">
        <f t="shared" si="720"/>
        <v>1</v>
      </c>
      <c r="BV187" s="189">
        <f t="shared" si="720"/>
        <v>1</v>
      </c>
      <c r="BW187" s="189">
        <f t="shared" si="720"/>
        <v>1</v>
      </c>
      <c r="BX187" s="189">
        <f t="shared" si="720"/>
        <v>1</v>
      </c>
      <c r="BY187" s="189">
        <f t="shared" si="720"/>
        <v>1</v>
      </c>
      <c r="BZ187" s="189">
        <f t="shared" si="720"/>
        <v>1</v>
      </c>
      <c r="CA187" s="184"/>
      <c r="CB187" s="189">
        <f t="shared" si="763"/>
        <v>0</v>
      </c>
      <c r="CC187" s="189">
        <f t="shared" si="764"/>
        <v>0</v>
      </c>
      <c r="CD187" s="189">
        <f t="shared" si="765"/>
        <v>0</v>
      </c>
      <c r="CE187" s="189">
        <f t="shared" si="766"/>
        <v>0</v>
      </c>
      <c r="CF187" s="189">
        <f t="shared" si="767"/>
        <v>0</v>
      </c>
      <c r="CG187" s="189">
        <f t="shared" si="768"/>
        <v>0</v>
      </c>
      <c r="CH187" s="189">
        <f t="shared" si="769"/>
        <v>0</v>
      </c>
      <c r="CI187" s="189">
        <f t="shared" si="770"/>
        <v>0</v>
      </c>
      <c r="CJ187" s="189">
        <f t="shared" si="771"/>
        <v>0</v>
      </c>
      <c r="CK187" s="189">
        <f t="shared" si="772"/>
        <v>0</v>
      </c>
      <c r="CL187" s="189">
        <f t="shared" si="773"/>
        <v>0</v>
      </c>
      <c r="CM187" s="189">
        <f t="shared" si="774"/>
        <v>0</v>
      </c>
      <c r="DB187" s="190">
        <f t="shared" si="736"/>
        <v>0</v>
      </c>
      <c r="DC187" s="190">
        <f t="shared" si="737"/>
        <v>0</v>
      </c>
      <c r="DD187" s="190">
        <f t="shared" si="738"/>
        <v>0</v>
      </c>
      <c r="DE187" s="190">
        <f t="shared" si="739"/>
        <v>0</v>
      </c>
      <c r="DF187" s="190">
        <f t="shared" si="740"/>
        <v>0</v>
      </c>
      <c r="DG187" s="190">
        <f t="shared" si="741"/>
        <v>16315.665565304087</v>
      </c>
      <c r="DH187" s="190">
        <f t="shared" si="742"/>
        <v>37022.358827375014</v>
      </c>
      <c r="DI187" s="190">
        <f t="shared" si="743"/>
        <v>52752.002452642075</v>
      </c>
      <c r="DJ187" s="190">
        <f t="shared" si="744"/>
        <v>52749.885102976783</v>
      </c>
      <c r="DK187" s="190">
        <f t="shared" si="745"/>
        <v>39285.758659735089</v>
      </c>
      <c r="DL187" s="190">
        <f t="shared" si="746"/>
        <v>26324.075966386561</v>
      </c>
      <c r="DM187" s="190">
        <f t="shared" si="747"/>
        <v>22365.307236148699</v>
      </c>
      <c r="DN187" s="190">
        <f t="shared" si="748"/>
        <v>246815.05381056829</v>
      </c>
      <c r="DO187" s="184" t="s">
        <v>580</v>
      </c>
      <c r="DP187" s="190">
        <f t="shared" si="749"/>
        <v>0</v>
      </c>
      <c r="DQ187" s="190">
        <f t="shared" si="750"/>
        <v>0</v>
      </c>
      <c r="DR187" s="190">
        <f t="shared" si="751"/>
        <v>0</v>
      </c>
      <c r="DS187" s="190">
        <f t="shared" si="752"/>
        <v>0</v>
      </c>
      <c r="DT187" s="190">
        <f t="shared" si="753"/>
        <v>0</v>
      </c>
      <c r="DU187" s="190">
        <f t="shared" si="754"/>
        <v>13319.752858621734</v>
      </c>
      <c r="DV187" s="190">
        <f t="shared" si="755"/>
        <v>30388.880522064206</v>
      </c>
      <c r="DW187" s="190">
        <f t="shared" si="756"/>
        <v>43300.166456374871</v>
      </c>
      <c r="DX187" s="190">
        <f t="shared" si="757"/>
        <v>43298.428482673575</v>
      </c>
      <c r="DY187" s="190">
        <f t="shared" si="758"/>
        <v>32952.855782277169</v>
      </c>
      <c r="DZ187" s="190">
        <f t="shared" si="759"/>
        <v>22080.609068423528</v>
      </c>
      <c r="EA187" s="190">
        <f t="shared" si="760"/>
        <v>18759.997745302491</v>
      </c>
      <c r="EB187" s="190">
        <f t="shared" si="761"/>
        <v>204100.69091573759</v>
      </c>
      <c r="EC187" s="191">
        <f t="shared" si="735"/>
        <v>0.8269377728977011</v>
      </c>
    </row>
    <row r="188" spans="1:133">
      <c r="A188" s="331">
        <v>183</v>
      </c>
      <c r="B188" s="463" t="s">
        <v>705</v>
      </c>
      <c r="C188" s="463" t="s">
        <v>705</v>
      </c>
      <c r="D188" s="463" t="s">
        <v>705</v>
      </c>
      <c r="E188" s="463" t="s">
        <v>695</v>
      </c>
      <c r="F188" s="354" t="s">
        <v>508</v>
      </c>
      <c r="G188" s="354" t="s">
        <v>388</v>
      </c>
      <c r="H188" s="354" t="s">
        <v>470</v>
      </c>
      <c r="I188" s="468" t="s">
        <v>75</v>
      </c>
      <c r="J188" s="408">
        <v>0</v>
      </c>
      <c r="K188" s="408">
        <v>0</v>
      </c>
      <c r="L188" s="408">
        <v>0</v>
      </c>
      <c r="M188" s="408">
        <v>0</v>
      </c>
      <c r="N188" s="408">
        <v>0</v>
      </c>
      <c r="O188" s="439">
        <v>546231</v>
      </c>
      <c r="P188" s="438">
        <v>1258937</v>
      </c>
      <c r="Q188" s="438">
        <v>1793820</v>
      </c>
      <c r="R188" s="438">
        <v>1793748</v>
      </c>
      <c r="S188" s="438">
        <v>1379230</v>
      </c>
      <c r="T188" s="438">
        <v>924176</v>
      </c>
      <c r="U188" s="438">
        <v>785193</v>
      </c>
      <c r="V188" s="357">
        <f t="shared" si="661"/>
        <v>8481335</v>
      </c>
      <c r="W188" s="397">
        <v>1</v>
      </c>
      <c r="X188" s="65"/>
      <c r="Y188" s="332" t="s">
        <v>437</v>
      </c>
      <c r="Z188" s="332"/>
      <c r="AA188" s="398">
        <v>0.1128</v>
      </c>
      <c r="AB188" s="412">
        <v>8.8011252999999998E-2</v>
      </c>
      <c r="AC188" s="180">
        <f t="shared" si="686"/>
        <v>0.78024160460992908</v>
      </c>
      <c r="AD188" s="181">
        <f t="shared" si="775"/>
        <v>0.111108</v>
      </c>
      <c r="AE188" s="181">
        <f t="shared" si="775"/>
        <v>0.111108</v>
      </c>
      <c r="AF188" s="181">
        <f t="shared" si="775"/>
        <v>0.111108</v>
      </c>
      <c r="AG188" s="181">
        <f t="shared" si="776"/>
        <v>0.109416</v>
      </c>
      <c r="AH188" s="181">
        <f t="shared" si="776"/>
        <v>0.109416</v>
      </c>
      <c r="AI188" s="181">
        <f t="shared" si="776"/>
        <v>0.109416</v>
      </c>
      <c r="AJ188" s="181">
        <f t="shared" si="777"/>
        <v>0.10772399999999999</v>
      </c>
      <c r="AK188" s="181">
        <f t="shared" si="777"/>
        <v>0.10772399999999999</v>
      </c>
      <c r="AL188" s="181">
        <f t="shared" si="777"/>
        <v>0.10772399999999999</v>
      </c>
      <c r="AM188" s="181">
        <f t="shared" si="778"/>
        <v>0.10434</v>
      </c>
      <c r="AN188" s="181">
        <f t="shared" si="778"/>
        <v>0.10434</v>
      </c>
      <c r="AO188" s="181">
        <f t="shared" si="778"/>
        <v>0.10434</v>
      </c>
      <c r="AQ188" s="480">
        <v>0.98499999999999999</v>
      </c>
      <c r="AR188" s="480">
        <v>0.97</v>
      </c>
      <c r="AS188" s="480">
        <v>0.95499999999999996</v>
      </c>
      <c r="AT188" s="480">
        <v>0.92500000000000004</v>
      </c>
      <c r="AV188" s="181">
        <f t="shared" si="691"/>
        <v>8.8011252999999998E-2</v>
      </c>
      <c r="AW188" s="181">
        <f t="shared" si="779"/>
        <v>8.8011252999999998E-2</v>
      </c>
      <c r="AX188" s="181">
        <f t="shared" si="779"/>
        <v>8.8011252999999998E-2</v>
      </c>
      <c r="AY188" s="181">
        <f t="shared" si="780"/>
        <v>8.7131140469999993E-2</v>
      </c>
      <c r="AZ188" s="181">
        <f t="shared" si="780"/>
        <v>8.7131140469999993E-2</v>
      </c>
      <c r="BA188" s="181">
        <f t="shared" si="780"/>
        <v>8.7131140469999993E-2</v>
      </c>
      <c r="BB188" s="181">
        <f t="shared" si="781"/>
        <v>8.6251027940000002E-2</v>
      </c>
      <c r="BC188" s="181">
        <f t="shared" si="781"/>
        <v>8.6251027940000002E-2</v>
      </c>
      <c r="BD188" s="181">
        <f t="shared" si="781"/>
        <v>8.6251027940000002E-2</v>
      </c>
      <c r="BE188" s="181">
        <f t="shared" si="782"/>
        <v>8.5370915409999998E-2</v>
      </c>
      <c r="BF188" s="181">
        <f t="shared" si="782"/>
        <v>8.5370915409999998E-2</v>
      </c>
      <c r="BG188" s="181">
        <f t="shared" si="782"/>
        <v>8.5370915409999998E-2</v>
      </c>
      <c r="BI188" s="400">
        <v>1</v>
      </c>
      <c r="BJ188" s="400">
        <v>0.99</v>
      </c>
      <c r="BK188" s="400">
        <v>0.98</v>
      </c>
      <c r="BL188" s="400">
        <v>0.97</v>
      </c>
      <c r="BO188" s="189">
        <f t="shared" ref="BO188:BZ214" si="783">100%*$W188</f>
        <v>1</v>
      </c>
      <c r="BP188" s="189">
        <f t="shared" si="783"/>
        <v>1</v>
      </c>
      <c r="BQ188" s="189">
        <f t="shared" si="783"/>
        <v>1</v>
      </c>
      <c r="BR188" s="189">
        <f t="shared" si="783"/>
        <v>1</v>
      </c>
      <c r="BS188" s="189">
        <f t="shared" si="783"/>
        <v>1</v>
      </c>
      <c r="BT188" s="189">
        <f t="shared" si="783"/>
        <v>1</v>
      </c>
      <c r="BU188" s="189">
        <f t="shared" si="783"/>
        <v>1</v>
      </c>
      <c r="BV188" s="189">
        <f t="shared" si="783"/>
        <v>1</v>
      </c>
      <c r="BW188" s="189">
        <f t="shared" si="783"/>
        <v>1</v>
      </c>
      <c r="BX188" s="189">
        <f t="shared" si="783"/>
        <v>1</v>
      </c>
      <c r="BY188" s="189">
        <f t="shared" si="783"/>
        <v>1</v>
      </c>
      <c r="BZ188" s="189">
        <f t="shared" si="783"/>
        <v>1</v>
      </c>
      <c r="CA188" s="184"/>
      <c r="CB188" s="189">
        <f t="shared" si="763"/>
        <v>0</v>
      </c>
      <c r="CC188" s="189">
        <f t="shared" si="764"/>
        <v>0</v>
      </c>
      <c r="CD188" s="189">
        <f t="shared" si="765"/>
        <v>0</v>
      </c>
      <c r="CE188" s="189">
        <f t="shared" si="766"/>
        <v>0</v>
      </c>
      <c r="CF188" s="189">
        <f t="shared" si="767"/>
        <v>0</v>
      </c>
      <c r="CG188" s="189">
        <f t="shared" si="768"/>
        <v>0</v>
      </c>
      <c r="CH188" s="189">
        <f t="shared" si="769"/>
        <v>0</v>
      </c>
      <c r="CI188" s="189">
        <f t="shared" si="770"/>
        <v>0</v>
      </c>
      <c r="CJ188" s="189">
        <f t="shared" si="771"/>
        <v>0</v>
      </c>
      <c r="CK188" s="189">
        <f t="shared" si="772"/>
        <v>0</v>
      </c>
      <c r="CL188" s="189">
        <f t="shared" si="773"/>
        <v>0</v>
      </c>
      <c r="CM188" s="189">
        <f t="shared" si="774"/>
        <v>0</v>
      </c>
      <c r="DB188" s="190">
        <f t="shared" si="736"/>
        <v>0</v>
      </c>
      <c r="DC188" s="190">
        <f t="shared" si="737"/>
        <v>0</v>
      </c>
      <c r="DD188" s="190">
        <f t="shared" si="738"/>
        <v>0</v>
      </c>
      <c r="DE188" s="190">
        <f t="shared" si="739"/>
        <v>0</v>
      </c>
      <c r="DF188" s="190">
        <f t="shared" si="740"/>
        <v>0</v>
      </c>
      <c r="DG188" s="190">
        <f t="shared" si="741"/>
        <v>8512.521164506481</v>
      </c>
      <c r="DH188" s="190">
        <f t="shared" si="742"/>
        <v>19316.013301239138</v>
      </c>
      <c r="DI188" s="190">
        <f t="shared" si="743"/>
        <v>27522.78388833499</v>
      </c>
      <c r="DJ188" s="190">
        <f t="shared" si="744"/>
        <v>27521.6791841618</v>
      </c>
      <c r="DK188" s="190">
        <f t="shared" si="745"/>
        <v>20496.917561600912</v>
      </c>
      <c r="DL188" s="190">
        <f t="shared" si="746"/>
        <v>13734.300504201683</v>
      </c>
      <c r="DM188" s="190">
        <f t="shared" si="747"/>
        <v>11668.855949294973</v>
      </c>
      <c r="DN188" s="190">
        <f t="shared" si="748"/>
        <v>128773.07155333998</v>
      </c>
      <c r="DO188" s="184" t="s">
        <v>580</v>
      </c>
      <c r="DP188" s="190">
        <f t="shared" si="749"/>
        <v>0</v>
      </c>
      <c r="DQ188" s="190">
        <f t="shared" si="750"/>
        <v>0</v>
      </c>
      <c r="DR188" s="190">
        <f t="shared" si="751"/>
        <v>0</v>
      </c>
      <c r="DS188" s="190">
        <f t="shared" si="752"/>
        <v>0</v>
      </c>
      <c r="DT188" s="190">
        <f t="shared" si="753"/>
        <v>0</v>
      </c>
      <c r="DU188" s="190">
        <f t="shared" si="754"/>
        <v>6778.7679803544461</v>
      </c>
      <c r="DV188" s="190">
        <f t="shared" si="755"/>
        <v>15465.690124156074</v>
      </c>
      <c r="DW188" s="190">
        <f t="shared" si="756"/>
        <v>22036.578683852844</v>
      </c>
      <c r="DX188" s="190">
        <f t="shared" si="757"/>
        <v>22035.694183922391</v>
      </c>
      <c r="DY188" s="190">
        <f t="shared" si="758"/>
        <v>16770.563689066272</v>
      </c>
      <c r="DZ188" s="190">
        <f t="shared" si="759"/>
        <v>11237.395117497814</v>
      </c>
      <c r="EA188" s="190">
        <f t="shared" si="760"/>
        <v>9547.4498196160275</v>
      </c>
      <c r="EB188" s="190">
        <f t="shared" si="761"/>
        <v>103872.13959846586</v>
      </c>
      <c r="EC188" s="191">
        <f t="shared" si="735"/>
        <v>0.80662935461192498</v>
      </c>
    </row>
    <row r="189" spans="1:133">
      <c r="A189" s="331">
        <v>184</v>
      </c>
      <c r="B189" s="463" t="s">
        <v>715</v>
      </c>
      <c r="C189" s="463" t="s">
        <v>715</v>
      </c>
      <c r="D189" s="463" t="s">
        <v>715</v>
      </c>
      <c r="E189" s="463" t="s">
        <v>695</v>
      </c>
      <c r="F189" s="354" t="s">
        <v>508</v>
      </c>
      <c r="G189" s="354" t="s">
        <v>388</v>
      </c>
      <c r="H189" s="354" t="s">
        <v>470</v>
      </c>
      <c r="I189" s="468" t="s">
        <v>75</v>
      </c>
      <c r="J189" s="408">
        <v>0</v>
      </c>
      <c r="K189" s="408">
        <v>0</v>
      </c>
      <c r="L189" s="408">
        <v>0</v>
      </c>
      <c r="M189" s="408">
        <v>0</v>
      </c>
      <c r="N189" s="408">
        <v>0</v>
      </c>
      <c r="O189" s="439">
        <f>O188/1000</f>
        <v>546.23099999999999</v>
      </c>
      <c r="P189" s="439">
        <f t="shared" ref="P189:U189" si="784">P188/1000</f>
        <v>1258.9369999999999</v>
      </c>
      <c r="Q189" s="439">
        <f t="shared" si="784"/>
        <v>1793.82</v>
      </c>
      <c r="R189" s="439">
        <f t="shared" si="784"/>
        <v>1793.748</v>
      </c>
      <c r="S189" s="439">
        <f t="shared" si="784"/>
        <v>1379.23</v>
      </c>
      <c r="T189" s="439">
        <f t="shared" si="784"/>
        <v>924.17600000000004</v>
      </c>
      <c r="U189" s="439">
        <f t="shared" si="784"/>
        <v>785.19299999999998</v>
      </c>
      <c r="V189" s="357">
        <f t="shared" si="661"/>
        <v>8481.3350000000009</v>
      </c>
      <c r="W189" s="397">
        <v>1</v>
      </c>
      <c r="X189" s="65"/>
      <c r="Y189" s="332" t="s">
        <v>437</v>
      </c>
      <c r="Z189" s="332"/>
      <c r="AA189" s="398">
        <v>380</v>
      </c>
      <c r="AB189" s="412">
        <v>340.03510899999998</v>
      </c>
      <c r="AC189" s="180">
        <f t="shared" si="686"/>
        <v>0.89482923421052629</v>
      </c>
      <c r="AD189" s="181">
        <f t="shared" si="775"/>
        <v>374.3</v>
      </c>
      <c r="AE189" s="181">
        <f t="shared" si="775"/>
        <v>374.3</v>
      </c>
      <c r="AF189" s="181">
        <f t="shared" si="775"/>
        <v>374.3</v>
      </c>
      <c r="AG189" s="181">
        <f t="shared" si="776"/>
        <v>368.59999999999997</v>
      </c>
      <c r="AH189" s="181">
        <f t="shared" si="776"/>
        <v>368.59999999999997</v>
      </c>
      <c r="AI189" s="181">
        <f t="shared" si="776"/>
        <v>368.59999999999997</v>
      </c>
      <c r="AJ189" s="181">
        <f t="shared" si="777"/>
        <v>362.9</v>
      </c>
      <c r="AK189" s="181">
        <f t="shared" si="777"/>
        <v>362.9</v>
      </c>
      <c r="AL189" s="181">
        <f t="shared" si="777"/>
        <v>362.9</v>
      </c>
      <c r="AM189" s="181">
        <f t="shared" si="778"/>
        <v>351.5</v>
      </c>
      <c r="AN189" s="181">
        <f t="shared" si="778"/>
        <v>351.5</v>
      </c>
      <c r="AO189" s="181">
        <f t="shared" si="778"/>
        <v>351.5</v>
      </c>
      <c r="AQ189" s="480">
        <v>0.98499999999999999</v>
      </c>
      <c r="AR189" s="480">
        <v>0.97</v>
      </c>
      <c r="AS189" s="480">
        <v>0.95499999999999996</v>
      </c>
      <c r="AT189" s="480">
        <v>0.92500000000000004</v>
      </c>
      <c r="AV189" s="181">
        <f t="shared" si="691"/>
        <v>340.03510899999998</v>
      </c>
      <c r="AW189" s="181">
        <f t="shared" si="779"/>
        <v>340.03510899999998</v>
      </c>
      <c r="AX189" s="181">
        <f t="shared" si="779"/>
        <v>340.03510899999998</v>
      </c>
      <c r="AY189" s="181">
        <f t="shared" si="780"/>
        <v>336.63475790999996</v>
      </c>
      <c r="AZ189" s="181">
        <f t="shared" si="780"/>
        <v>336.63475790999996</v>
      </c>
      <c r="BA189" s="181">
        <f t="shared" si="780"/>
        <v>336.63475790999996</v>
      </c>
      <c r="BB189" s="181">
        <f t="shared" si="781"/>
        <v>333.23440681999995</v>
      </c>
      <c r="BC189" s="181">
        <f t="shared" si="781"/>
        <v>333.23440681999995</v>
      </c>
      <c r="BD189" s="181">
        <f t="shared" si="781"/>
        <v>333.23440681999995</v>
      </c>
      <c r="BE189" s="181">
        <f t="shared" si="782"/>
        <v>329.83405572999999</v>
      </c>
      <c r="BF189" s="181">
        <f t="shared" si="782"/>
        <v>329.83405572999999</v>
      </c>
      <c r="BG189" s="181">
        <f t="shared" si="782"/>
        <v>329.83405572999999</v>
      </c>
      <c r="BI189" s="400">
        <v>1</v>
      </c>
      <c r="BJ189" s="400">
        <v>0.99</v>
      </c>
      <c r="BK189" s="400">
        <v>0.98</v>
      </c>
      <c r="BL189" s="400">
        <v>0.97</v>
      </c>
      <c r="BO189" s="189">
        <f t="shared" si="783"/>
        <v>1</v>
      </c>
      <c r="BP189" s="189">
        <f t="shared" si="783"/>
        <v>1</v>
      </c>
      <c r="BQ189" s="189">
        <f t="shared" si="783"/>
        <v>1</v>
      </c>
      <c r="BR189" s="189">
        <f t="shared" si="783"/>
        <v>1</v>
      </c>
      <c r="BS189" s="189">
        <f t="shared" si="783"/>
        <v>1</v>
      </c>
      <c r="BT189" s="189">
        <f t="shared" si="783"/>
        <v>1</v>
      </c>
      <c r="BU189" s="189">
        <f t="shared" si="783"/>
        <v>1</v>
      </c>
      <c r="BV189" s="189">
        <f t="shared" si="783"/>
        <v>1</v>
      </c>
      <c r="BW189" s="189">
        <f t="shared" si="783"/>
        <v>1</v>
      </c>
      <c r="BX189" s="189">
        <f t="shared" si="783"/>
        <v>1</v>
      </c>
      <c r="BY189" s="189">
        <f t="shared" si="783"/>
        <v>1</v>
      </c>
      <c r="BZ189" s="189">
        <f t="shared" si="783"/>
        <v>1</v>
      </c>
      <c r="CA189" s="184"/>
      <c r="CB189" s="189">
        <f t="shared" si="763"/>
        <v>0</v>
      </c>
      <c r="CC189" s="189">
        <f t="shared" si="764"/>
        <v>0</v>
      </c>
      <c r="CD189" s="189">
        <f t="shared" si="765"/>
        <v>0</v>
      </c>
      <c r="CE189" s="189">
        <f t="shared" si="766"/>
        <v>0</v>
      </c>
      <c r="CF189" s="189">
        <f t="shared" si="767"/>
        <v>0</v>
      </c>
      <c r="CG189" s="189">
        <f t="shared" si="768"/>
        <v>0</v>
      </c>
      <c r="CH189" s="189">
        <f t="shared" si="769"/>
        <v>0</v>
      </c>
      <c r="CI189" s="189">
        <f t="shared" si="770"/>
        <v>0</v>
      </c>
      <c r="CJ189" s="189">
        <f t="shared" si="771"/>
        <v>0</v>
      </c>
      <c r="CK189" s="189">
        <f t="shared" si="772"/>
        <v>0</v>
      </c>
      <c r="CL189" s="189">
        <f t="shared" si="773"/>
        <v>0</v>
      </c>
      <c r="CM189" s="189">
        <f t="shared" si="774"/>
        <v>0</v>
      </c>
      <c r="DB189" s="190">
        <f t="shared" si="736"/>
        <v>0</v>
      </c>
      <c r="DC189" s="190">
        <f t="shared" si="737"/>
        <v>0</v>
      </c>
      <c r="DD189" s="190">
        <f t="shared" si="738"/>
        <v>0</v>
      </c>
      <c r="DE189" s="190">
        <f t="shared" si="739"/>
        <v>0</v>
      </c>
      <c r="DF189" s="190">
        <f t="shared" si="740"/>
        <v>0</v>
      </c>
      <c r="DG189" s="190">
        <f t="shared" si="741"/>
        <v>28676.933000997007</v>
      </c>
      <c r="DH189" s="190">
        <f t="shared" si="742"/>
        <v>65071.676014812692</v>
      </c>
      <c r="DI189" s="190">
        <f t="shared" si="743"/>
        <v>92718.598205383838</v>
      </c>
      <c r="DJ189" s="190">
        <f t="shared" si="744"/>
        <v>92714.876684233008</v>
      </c>
      <c r="DK189" s="190">
        <f t="shared" si="745"/>
        <v>69049.899586953426</v>
      </c>
      <c r="DL189" s="190">
        <f t="shared" si="746"/>
        <v>46268.033613445376</v>
      </c>
      <c r="DM189" s="190">
        <f t="shared" si="747"/>
        <v>39309.97571571001</v>
      </c>
      <c r="DN189" s="190">
        <f t="shared" si="748"/>
        <v>433809.99282153539</v>
      </c>
      <c r="DO189" s="184" t="s">
        <v>580</v>
      </c>
      <c r="DP189" s="190">
        <f t="shared" si="749"/>
        <v>0</v>
      </c>
      <c r="DQ189" s="190">
        <f t="shared" si="750"/>
        <v>0</v>
      </c>
      <c r="DR189" s="190">
        <f t="shared" si="751"/>
        <v>0</v>
      </c>
      <c r="DS189" s="190">
        <f t="shared" si="752"/>
        <v>0</v>
      </c>
      <c r="DT189" s="190">
        <f t="shared" si="753"/>
        <v>0</v>
      </c>
      <c r="DU189" s="190">
        <f t="shared" si="754"/>
        <v>26190.049914248284</v>
      </c>
      <c r="DV189" s="190">
        <f t="shared" si="755"/>
        <v>59752.332206060426</v>
      </c>
      <c r="DW189" s="190">
        <f t="shared" si="756"/>
        <v>85139.231397500684</v>
      </c>
      <c r="DX189" s="190">
        <f t="shared" si="757"/>
        <v>85135.814095507943</v>
      </c>
      <c r="DY189" s="190">
        <f t="shared" si="758"/>
        <v>64793.765088233573</v>
      </c>
      <c r="DZ189" s="190">
        <f t="shared" si="759"/>
        <v>43416.139907182522</v>
      </c>
      <c r="EA189" s="190">
        <f t="shared" si="760"/>
        <v>36886.966489218896</v>
      </c>
      <c r="EB189" s="190">
        <f t="shared" si="761"/>
        <v>401314.29909795232</v>
      </c>
      <c r="EC189" s="191">
        <f t="shared" si="735"/>
        <v>0.92509233475183816</v>
      </c>
    </row>
    <row r="190" spans="1:133">
      <c r="A190" s="331">
        <v>185</v>
      </c>
      <c r="B190" s="463" t="s">
        <v>706</v>
      </c>
      <c r="C190" s="463" t="s">
        <v>706</v>
      </c>
      <c r="D190" s="463" t="s">
        <v>706</v>
      </c>
      <c r="E190" s="463" t="s">
        <v>695</v>
      </c>
      <c r="F190" s="354" t="s">
        <v>508</v>
      </c>
      <c r="G190" s="354" t="s">
        <v>388</v>
      </c>
      <c r="H190" s="354" t="s">
        <v>470</v>
      </c>
      <c r="I190" s="468" t="s">
        <v>75</v>
      </c>
      <c r="J190" s="408">
        <v>0</v>
      </c>
      <c r="K190" s="408">
        <v>0</v>
      </c>
      <c r="L190" s="408">
        <v>0</v>
      </c>
      <c r="M190" s="408">
        <v>0</v>
      </c>
      <c r="N190" s="408">
        <v>0</v>
      </c>
      <c r="O190" s="439">
        <v>546231</v>
      </c>
      <c r="P190" s="438">
        <v>1258937</v>
      </c>
      <c r="Q190" s="438">
        <v>1793820</v>
      </c>
      <c r="R190" s="438">
        <v>1793748</v>
      </c>
      <c r="S190" s="438">
        <v>1379230</v>
      </c>
      <c r="T190" s="438">
        <v>924176</v>
      </c>
      <c r="U190" s="438">
        <v>785193</v>
      </c>
      <c r="V190" s="357">
        <f t="shared" si="661"/>
        <v>8481335</v>
      </c>
      <c r="W190" s="397">
        <v>0.8</v>
      </c>
      <c r="X190" s="65"/>
      <c r="Y190" s="332" t="s">
        <v>437</v>
      </c>
      <c r="Z190" s="332"/>
      <c r="AA190" s="398">
        <v>3.5799999999999998E-2</v>
      </c>
      <c r="AB190" s="412">
        <v>2.9010593000000001E-2</v>
      </c>
      <c r="AC190" s="180">
        <f t="shared" si="686"/>
        <v>0.8103517597765364</v>
      </c>
      <c r="AD190" s="181">
        <f t="shared" si="775"/>
        <v>3.5262999999999996E-2</v>
      </c>
      <c r="AE190" s="181">
        <f t="shared" si="775"/>
        <v>3.5262999999999996E-2</v>
      </c>
      <c r="AF190" s="181">
        <f t="shared" si="775"/>
        <v>3.5262999999999996E-2</v>
      </c>
      <c r="AG190" s="181">
        <f t="shared" si="776"/>
        <v>3.4726E-2</v>
      </c>
      <c r="AH190" s="181">
        <f t="shared" si="776"/>
        <v>3.4726E-2</v>
      </c>
      <c r="AI190" s="181">
        <f t="shared" si="776"/>
        <v>3.4726E-2</v>
      </c>
      <c r="AJ190" s="181">
        <f t="shared" si="777"/>
        <v>3.4188999999999997E-2</v>
      </c>
      <c r="AK190" s="181">
        <f t="shared" si="777"/>
        <v>3.4188999999999997E-2</v>
      </c>
      <c r="AL190" s="181">
        <f t="shared" si="777"/>
        <v>3.4188999999999997E-2</v>
      </c>
      <c r="AM190" s="181">
        <f t="shared" si="778"/>
        <v>3.3114999999999999E-2</v>
      </c>
      <c r="AN190" s="181">
        <f t="shared" si="778"/>
        <v>3.3114999999999999E-2</v>
      </c>
      <c r="AO190" s="181">
        <f t="shared" si="778"/>
        <v>3.3114999999999999E-2</v>
      </c>
      <c r="AQ190" s="480">
        <v>0.98499999999999999</v>
      </c>
      <c r="AR190" s="480">
        <v>0.97</v>
      </c>
      <c r="AS190" s="480">
        <v>0.95499999999999996</v>
      </c>
      <c r="AT190" s="480">
        <v>0.92500000000000004</v>
      </c>
      <c r="AV190" s="181">
        <f t="shared" si="691"/>
        <v>2.9010593000000001E-2</v>
      </c>
      <c r="AW190" s="181">
        <f t="shared" si="779"/>
        <v>2.9010593000000001E-2</v>
      </c>
      <c r="AX190" s="181">
        <f t="shared" si="779"/>
        <v>2.9010593000000001E-2</v>
      </c>
      <c r="AY190" s="181">
        <f t="shared" si="780"/>
        <v>2.8720487070000002E-2</v>
      </c>
      <c r="AZ190" s="181">
        <f t="shared" si="780"/>
        <v>2.8720487070000002E-2</v>
      </c>
      <c r="BA190" s="181">
        <f t="shared" si="780"/>
        <v>2.8720487070000002E-2</v>
      </c>
      <c r="BB190" s="181">
        <f t="shared" si="781"/>
        <v>2.8430381140000002E-2</v>
      </c>
      <c r="BC190" s="181">
        <f t="shared" si="781"/>
        <v>2.8430381140000002E-2</v>
      </c>
      <c r="BD190" s="181">
        <f t="shared" si="781"/>
        <v>2.8430381140000002E-2</v>
      </c>
      <c r="BE190" s="181">
        <f t="shared" si="782"/>
        <v>2.8140275209999999E-2</v>
      </c>
      <c r="BF190" s="181">
        <f t="shared" si="782"/>
        <v>2.8140275209999999E-2</v>
      </c>
      <c r="BG190" s="181">
        <f t="shared" si="782"/>
        <v>2.8140275209999999E-2</v>
      </c>
      <c r="BI190" s="400">
        <v>1</v>
      </c>
      <c r="BJ190" s="400">
        <v>0.99</v>
      </c>
      <c r="BK190" s="400">
        <v>0.98</v>
      </c>
      <c r="BL190" s="400">
        <v>0.97</v>
      </c>
      <c r="BO190" s="189">
        <f t="shared" si="783"/>
        <v>0.8</v>
      </c>
      <c r="BP190" s="189">
        <f t="shared" si="783"/>
        <v>0.8</v>
      </c>
      <c r="BQ190" s="189">
        <f t="shared" si="783"/>
        <v>0.8</v>
      </c>
      <c r="BR190" s="189">
        <f t="shared" si="783"/>
        <v>0.8</v>
      </c>
      <c r="BS190" s="189">
        <f t="shared" si="783"/>
        <v>0.8</v>
      </c>
      <c r="BT190" s="189">
        <f t="shared" si="783"/>
        <v>0.8</v>
      </c>
      <c r="BU190" s="189">
        <f t="shared" si="783"/>
        <v>0.8</v>
      </c>
      <c r="BV190" s="189">
        <f t="shared" si="783"/>
        <v>0.8</v>
      </c>
      <c r="BW190" s="189">
        <f t="shared" si="783"/>
        <v>0.8</v>
      </c>
      <c r="BX190" s="189">
        <f t="shared" si="783"/>
        <v>0.8</v>
      </c>
      <c r="BY190" s="189">
        <f t="shared" si="783"/>
        <v>0.8</v>
      </c>
      <c r="BZ190" s="189">
        <f t="shared" si="783"/>
        <v>0.8</v>
      </c>
      <c r="CA190" s="184"/>
      <c r="CB190" s="189">
        <f t="shared" si="763"/>
        <v>0</v>
      </c>
      <c r="CC190" s="189">
        <f t="shared" si="764"/>
        <v>0</v>
      </c>
      <c r="CD190" s="189">
        <f t="shared" si="765"/>
        <v>0</v>
      </c>
      <c r="CE190" s="189">
        <f t="shared" si="766"/>
        <v>0</v>
      </c>
      <c r="CF190" s="189">
        <f t="shared" si="767"/>
        <v>0</v>
      </c>
      <c r="CG190" s="189">
        <f t="shared" si="768"/>
        <v>0</v>
      </c>
      <c r="CH190" s="189">
        <f t="shared" si="769"/>
        <v>0</v>
      </c>
      <c r="CI190" s="189">
        <f t="shared" si="770"/>
        <v>0</v>
      </c>
      <c r="CJ190" s="189">
        <f t="shared" si="771"/>
        <v>0</v>
      </c>
      <c r="CK190" s="189">
        <f t="shared" si="772"/>
        <v>0</v>
      </c>
      <c r="CL190" s="189">
        <f t="shared" si="773"/>
        <v>0</v>
      </c>
      <c r="CM190" s="189">
        <f t="shared" si="774"/>
        <v>0</v>
      </c>
      <c r="DB190" s="190">
        <f t="shared" si="736"/>
        <v>0</v>
      </c>
      <c r="DC190" s="190">
        <f t="shared" si="737"/>
        <v>0</v>
      </c>
      <c r="DD190" s="190">
        <f t="shared" si="738"/>
        <v>0</v>
      </c>
      <c r="DE190" s="190">
        <f t="shared" si="739"/>
        <v>0</v>
      </c>
      <c r="DF190" s="190">
        <f t="shared" si="740"/>
        <v>0</v>
      </c>
      <c r="DG190" s="190">
        <f t="shared" si="741"/>
        <v>2161.3351609172482</v>
      </c>
      <c r="DH190" s="190">
        <f t="shared" si="742"/>
        <v>4904.349476484831</v>
      </c>
      <c r="DI190" s="190">
        <f t="shared" si="743"/>
        <v>6988.054348953141</v>
      </c>
      <c r="DJ190" s="190">
        <f t="shared" si="744"/>
        <v>6987.7738637800885</v>
      </c>
      <c r="DK190" s="190">
        <f t="shared" si="745"/>
        <v>5204.181905711438</v>
      </c>
      <c r="DL190" s="190">
        <f t="shared" si="746"/>
        <v>3487.1486386554625</v>
      </c>
      <c r="DM190" s="190">
        <f t="shared" si="747"/>
        <v>2962.7308013103543</v>
      </c>
      <c r="DN190" s="190">
        <f t="shared" si="748"/>
        <v>32695.574195812565</v>
      </c>
      <c r="DO190" s="184" t="s">
        <v>580</v>
      </c>
      <c r="DP190" s="190">
        <f t="shared" si="749"/>
        <v>0</v>
      </c>
      <c r="DQ190" s="190">
        <f t="shared" si="750"/>
        <v>0</v>
      </c>
      <c r="DR190" s="190">
        <f t="shared" si="751"/>
        <v>0</v>
      </c>
      <c r="DS190" s="190">
        <f t="shared" si="752"/>
        <v>0</v>
      </c>
      <c r="DT190" s="190">
        <f t="shared" si="753"/>
        <v>0</v>
      </c>
      <c r="DU190" s="190">
        <f t="shared" si="754"/>
        <v>1787.5539521701378</v>
      </c>
      <c r="DV190" s="190">
        <f t="shared" si="755"/>
        <v>4078.2861405780582</v>
      </c>
      <c r="DW190" s="190">
        <f t="shared" si="756"/>
        <v>5811.0225092214559</v>
      </c>
      <c r="DX190" s="190">
        <f t="shared" si="757"/>
        <v>5810.7892675245957</v>
      </c>
      <c r="DY190" s="190">
        <f t="shared" si="758"/>
        <v>4422.3799205683872</v>
      </c>
      <c r="DZ190" s="190">
        <f t="shared" si="759"/>
        <v>2963.2892160634624</v>
      </c>
      <c r="EA190" s="190">
        <f t="shared" si="760"/>
        <v>2517.6524270577447</v>
      </c>
      <c r="EB190" s="190">
        <f t="shared" si="761"/>
        <v>27390.973433183841</v>
      </c>
      <c r="EC190" s="191">
        <f t="shared" si="735"/>
        <v>0.8377578344133163</v>
      </c>
    </row>
    <row r="191" spans="1:133">
      <c r="A191" s="331">
        <v>186</v>
      </c>
      <c r="B191" s="463" t="s">
        <v>707</v>
      </c>
      <c r="C191" s="463" t="s">
        <v>707</v>
      </c>
      <c r="D191" s="463" t="s">
        <v>707</v>
      </c>
      <c r="E191" s="463" t="s">
        <v>695</v>
      </c>
      <c r="F191" s="354" t="s">
        <v>508</v>
      </c>
      <c r="G191" s="354" t="s">
        <v>388</v>
      </c>
      <c r="H191" s="354" t="s">
        <v>470</v>
      </c>
      <c r="I191" s="468" t="s">
        <v>75</v>
      </c>
      <c r="J191" s="408">
        <v>0</v>
      </c>
      <c r="K191" s="408">
        <v>0</v>
      </c>
      <c r="L191" s="408">
        <v>0</v>
      </c>
      <c r="M191" s="408">
        <v>0</v>
      </c>
      <c r="N191" s="408">
        <v>0</v>
      </c>
      <c r="O191" s="439">
        <v>546231</v>
      </c>
      <c r="P191" s="438">
        <v>1258937</v>
      </c>
      <c r="Q191" s="438">
        <v>1793820</v>
      </c>
      <c r="R191" s="438">
        <v>1793748</v>
      </c>
      <c r="S191" s="438">
        <v>1379230</v>
      </c>
      <c r="T191" s="438">
        <v>924176</v>
      </c>
      <c r="U191" s="438">
        <v>785193</v>
      </c>
      <c r="V191" s="357">
        <f t="shared" si="661"/>
        <v>8481335</v>
      </c>
      <c r="W191" s="397">
        <v>1</v>
      </c>
      <c r="X191" s="65"/>
      <c r="Y191" s="332" t="s">
        <v>437</v>
      </c>
      <c r="Z191" s="332"/>
      <c r="AA191" s="398">
        <v>0.2162</v>
      </c>
      <c r="AB191" s="412">
        <v>0.17293528</v>
      </c>
      <c r="AC191" s="180">
        <f t="shared" si="686"/>
        <v>0.79988566142460682</v>
      </c>
      <c r="AD191" s="181">
        <f t="shared" si="775"/>
        <v>0.21295700000000001</v>
      </c>
      <c r="AE191" s="181">
        <f t="shared" si="775"/>
        <v>0.21295700000000001</v>
      </c>
      <c r="AF191" s="181">
        <f t="shared" si="775"/>
        <v>0.21295700000000001</v>
      </c>
      <c r="AG191" s="181">
        <f t="shared" si="776"/>
        <v>0.20971399999999998</v>
      </c>
      <c r="AH191" s="181">
        <f t="shared" si="776"/>
        <v>0.20971399999999998</v>
      </c>
      <c r="AI191" s="181">
        <f t="shared" si="776"/>
        <v>0.20971399999999998</v>
      </c>
      <c r="AJ191" s="181">
        <f t="shared" si="777"/>
        <v>0.20647099999999999</v>
      </c>
      <c r="AK191" s="181">
        <f t="shared" si="777"/>
        <v>0.20647099999999999</v>
      </c>
      <c r="AL191" s="181">
        <f t="shared" si="777"/>
        <v>0.20647099999999999</v>
      </c>
      <c r="AM191" s="181">
        <f t="shared" si="778"/>
        <v>0.19998500000000002</v>
      </c>
      <c r="AN191" s="181">
        <f t="shared" si="778"/>
        <v>0.19998500000000002</v>
      </c>
      <c r="AO191" s="181">
        <f t="shared" si="778"/>
        <v>0.19998500000000002</v>
      </c>
      <c r="AQ191" s="480">
        <v>0.98499999999999999</v>
      </c>
      <c r="AR191" s="480">
        <v>0.97</v>
      </c>
      <c r="AS191" s="480">
        <v>0.95499999999999996</v>
      </c>
      <c r="AT191" s="480">
        <v>0.92500000000000004</v>
      </c>
      <c r="AV191" s="181">
        <f t="shared" si="691"/>
        <v>0.17293528</v>
      </c>
      <c r="AW191" s="181">
        <f t="shared" si="779"/>
        <v>0.17293528</v>
      </c>
      <c r="AX191" s="181">
        <f t="shared" si="779"/>
        <v>0.17293528</v>
      </c>
      <c r="AY191" s="181">
        <f t="shared" si="780"/>
        <v>0.1712059272</v>
      </c>
      <c r="AZ191" s="181">
        <f t="shared" si="780"/>
        <v>0.1712059272</v>
      </c>
      <c r="BA191" s="181">
        <f t="shared" si="780"/>
        <v>0.1712059272</v>
      </c>
      <c r="BB191" s="181">
        <f t="shared" si="781"/>
        <v>0.1694765744</v>
      </c>
      <c r="BC191" s="181">
        <f t="shared" si="781"/>
        <v>0.1694765744</v>
      </c>
      <c r="BD191" s="181">
        <f t="shared" si="781"/>
        <v>0.1694765744</v>
      </c>
      <c r="BE191" s="181">
        <f t="shared" si="782"/>
        <v>0.1677472216</v>
      </c>
      <c r="BF191" s="181">
        <f t="shared" si="782"/>
        <v>0.1677472216</v>
      </c>
      <c r="BG191" s="181">
        <f t="shared" si="782"/>
        <v>0.1677472216</v>
      </c>
      <c r="BI191" s="400">
        <v>1</v>
      </c>
      <c r="BJ191" s="400">
        <v>0.99</v>
      </c>
      <c r="BK191" s="400">
        <v>0.98</v>
      </c>
      <c r="BL191" s="400">
        <v>0.97</v>
      </c>
      <c r="BO191" s="189">
        <f t="shared" si="783"/>
        <v>1</v>
      </c>
      <c r="BP191" s="189">
        <f t="shared" si="783"/>
        <v>1</v>
      </c>
      <c r="BQ191" s="189">
        <f t="shared" si="783"/>
        <v>1</v>
      </c>
      <c r="BR191" s="189">
        <f t="shared" si="783"/>
        <v>1</v>
      </c>
      <c r="BS191" s="189">
        <f t="shared" si="783"/>
        <v>1</v>
      </c>
      <c r="BT191" s="189">
        <f t="shared" si="783"/>
        <v>1</v>
      </c>
      <c r="BU191" s="189">
        <f t="shared" si="783"/>
        <v>1</v>
      </c>
      <c r="BV191" s="189">
        <f t="shared" si="783"/>
        <v>1</v>
      </c>
      <c r="BW191" s="189">
        <f t="shared" si="783"/>
        <v>1</v>
      </c>
      <c r="BX191" s="189">
        <f t="shared" si="783"/>
        <v>1</v>
      </c>
      <c r="BY191" s="189">
        <f t="shared" si="783"/>
        <v>1</v>
      </c>
      <c r="BZ191" s="189">
        <f t="shared" si="783"/>
        <v>1</v>
      </c>
      <c r="CA191" s="184"/>
      <c r="CB191" s="189">
        <f t="shared" si="763"/>
        <v>0</v>
      </c>
      <c r="CC191" s="189">
        <f t="shared" si="764"/>
        <v>0</v>
      </c>
      <c r="CD191" s="189">
        <f t="shared" si="765"/>
        <v>0</v>
      </c>
      <c r="CE191" s="189">
        <f t="shared" si="766"/>
        <v>0</v>
      </c>
      <c r="CF191" s="189">
        <f t="shared" si="767"/>
        <v>0</v>
      </c>
      <c r="CG191" s="189">
        <f t="shared" si="768"/>
        <v>0</v>
      </c>
      <c r="CH191" s="189">
        <f t="shared" si="769"/>
        <v>0</v>
      </c>
      <c r="CI191" s="189">
        <f t="shared" si="770"/>
        <v>0</v>
      </c>
      <c r="CJ191" s="189">
        <f t="shared" si="771"/>
        <v>0</v>
      </c>
      <c r="CK191" s="189">
        <f t="shared" si="772"/>
        <v>0</v>
      </c>
      <c r="CL191" s="189">
        <f t="shared" si="773"/>
        <v>0</v>
      </c>
      <c r="CM191" s="189">
        <f t="shared" si="774"/>
        <v>0</v>
      </c>
      <c r="DB191" s="190">
        <f t="shared" si="736"/>
        <v>0</v>
      </c>
      <c r="DC191" s="190">
        <f t="shared" si="737"/>
        <v>0</v>
      </c>
      <c r="DD191" s="190">
        <f t="shared" si="738"/>
        <v>0</v>
      </c>
      <c r="DE191" s="190">
        <f t="shared" si="739"/>
        <v>0</v>
      </c>
      <c r="DF191" s="190">
        <f t="shared" si="740"/>
        <v>0</v>
      </c>
      <c r="DG191" s="190">
        <f t="shared" si="741"/>
        <v>16315.665565304087</v>
      </c>
      <c r="DH191" s="190">
        <f t="shared" si="742"/>
        <v>37022.358827375014</v>
      </c>
      <c r="DI191" s="190">
        <f t="shared" si="743"/>
        <v>52752.002452642075</v>
      </c>
      <c r="DJ191" s="190">
        <f t="shared" si="744"/>
        <v>52749.885102976783</v>
      </c>
      <c r="DK191" s="190">
        <f t="shared" si="745"/>
        <v>39285.758659735089</v>
      </c>
      <c r="DL191" s="190">
        <f t="shared" si="746"/>
        <v>26324.075966386561</v>
      </c>
      <c r="DM191" s="190">
        <f t="shared" si="747"/>
        <v>22365.307236148699</v>
      </c>
      <c r="DN191" s="190">
        <f t="shared" si="748"/>
        <v>246815.05381056829</v>
      </c>
      <c r="DO191" s="184" t="s">
        <v>580</v>
      </c>
      <c r="DP191" s="190">
        <f t="shared" si="749"/>
        <v>0</v>
      </c>
      <c r="DQ191" s="190">
        <f t="shared" si="750"/>
        <v>0</v>
      </c>
      <c r="DR191" s="190">
        <f t="shared" si="751"/>
        <v>0</v>
      </c>
      <c r="DS191" s="190">
        <f t="shared" si="752"/>
        <v>0</v>
      </c>
      <c r="DT191" s="190">
        <f t="shared" si="753"/>
        <v>0</v>
      </c>
      <c r="DU191" s="190">
        <f t="shared" si="754"/>
        <v>13319.752858621734</v>
      </c>
      <c r="DV191" s="190">
        <f t="shared" si="755"/>
        <v>30388.880522064206</v>
      </c>
      <c r="DW191" s="190">
        <f t="shared" si="756"/>
        <v>43300.166456374871</v>
      </c>
      <c r="DX191" s="190">
        <f t="shared" si="757"/>
        <v>43298.428482673575</v>
      </c>
      <c r="DY191" s="190">
        <f t="shared" si="758"/>
        <v>32952.855782277169</v>
      </c>
      <c r="DZ191" s="190">
        <f t="shared" si="759"/>
        <v>22080.609068423528</v>
      </c>
      <c r="EA191" s="190">
        <f t="shared" si="760"/>
        <v>18759.997745302491</v>
      </c>
      <c r="EB191" s="190">
        <f t="shared" si="761"/>
        <v>204100.69091573759</v>
      </c>
      <c r="EC191" s="191">
        <f t="shared" si="735"/>
        <v>0.8269377728977011</v>
      </c>
    </row>
    <row r="192" spans="1:133">
      <c r="A192" s="331">
        <v>187</v>
      </c>
      <c r="B192" s="463" t="s">
        <v>708</v>
      </c>
      <c r="C192" s="463" t="s">
        <v>708</v>
      </c>
      <c r="D192" s="463" t="s">
        <v>708</v>
      </c>
      <c r="E192" s="463" t="s">
        <v>695</v>
      </c>
      <c r="F192" s="354" t="s">
        <v>716</v>
      </c>
      <c r="G192" s="354" t="s">
        <v>388</v>
      </c>
      <c r="H192" s="354" t="s">
        <v>470</v>
      </c>
      <c r="I192" s="468" t="s">
        <v>75</v>
      </c>
      <c r="J192" s="408">
        <v>0</v>
      </c>
      <c r="K192" s="408">
        <v>0</v>
      </c>
      <c r="L192" s="408">
        <v>0</v>
      </c>
      <c r="M192" s="408">
        <v>0</v>
      </c>
      <c r="N192" s="408">
        <v>0</v>
      </c>
      <c r="O192" s="439">
        <v>930442</v>
      </c>
      <c r="P192" s="438">
        <v>2144451</v>
      </c>
      <c r="Q192" s="438">
        <v>3055560</v>
      </c>
      <c r="R192" s="438">
        <v>3055439</v>
      </c>
      <c r="S192" s="438">
        <v>2349357</v>
      </c>
      <c r="T192" s="438">
        <v>1574226</v>
      </c>
      <c r="U192" s="438">
        <v>1337484</v>
      </c>
      <c r="V192" s="357">
        <f t="shared" si="661"/>
        <v>14446959</v>
      </c>
      <c r="W192" s="397">
        <v>1</v>
      </c>
      <c r="X192" s="65"/>
      <c r="Y192" s="332" t="s">
        <v>437</v>
      </c>
      <c r="Z192" s="332"/>
      <c r="AA192" s="398">
        <v>4.9000000000000002E-2</v>
      </c>
      <c r="AB192" s="412">
        <v>4.163758E-2</v>
      </c>
      <c r="AC192" s="180">
        <f t="shared" si="686"/>
        <v>0.84974653061224492</v>
      </c>
      <c r="AD192" s="181">
        <f t="shared" si="775"/>
        <v>4.8265000000000002E-2</v>
      </c>
      <c r="AE192" s="181">
        <f t="shared" si="775"/>
        <v>4.8265000000000002E-2</v>
      </c>
      <c r="AF192" s="181">
        <f t="shared" si="775"/>
        <v>4.8265000000000002E-2</v>
      </c>
      <c r="AG192" s="181">
        <f t="shared" si="776"/>
        <v>4.7530000000000003E-2</v>
      </c>
      <c r="AH192" s="181">
        <f t="shared" si="776"/>
        <v>4.7530000000000003E-2</v>
      </c>
      <c r="AI192" s="181">
        <f t="shared" si="776"/>
        <v>4.7530000000000003E-2</v>
      </c>
      <c r="AJ192" s="181">
        <f t="shared" si="777"/>
        <v>4.6795000000000003E-2</v>
      </c>
      <c r="AK192" s="181">
        <f t="shared" si="777"/>
        <v>4.6795000000000003E-2</v>
      </c>
      <c r="AL192" s="181">
        <f t="shared" si="777"/>
        <v>4.6795000000000003E-2</v>
      </c>
      <c r="AM192" s="181">
        <f t="shared" si="778"/>
        <v>4.5325000000000004E-2</v>
      </c>
      <c r="AN192" s="181">
        <f t="shared" si="778"/>
        <v>4.5325000000000004E-2</v>
      </c>
      <c r="AO192" s="181">
        <f t="shared" si="778"/>
        <v>4.5325000000000004E-2</v>
      </c>
      <c r="AQ192" s="480">
        <v>0.98499999999999999</v>
      </c>
      <c r="AR192" s="480">
        <v>0.97</v>
      </c>
      <c r="AS192" s="480">
        <v>0.95499999999999996</v>
      </c>
      <c r="AT192" s="480">
        <v>0.92500000000000004</v>
      </c>
      <c r="AV192" s="181">
        <f t="shared" si="691"/>
        <v>4.163758E-2</v>
      </c>
      <c r="AW192" s="181">
        <f t="shared" si="779"/>
        <v>4.163758E-2</v>
      </c>
      <c r="AX192" s="181">
        <f t="shared" si="779"/>
        <v>4.163758E-2</v>
      </c>
      <c r="AY192" s="181">
        <f t="shared" si="780"/>
        <v>4.12212042E-2</v>
      </c>
      <c r="AZ192" s="181">
        <f t="shared" si="780"/>
        <v>4.12212042E-2</v>
      </c>
      <c r="BA192" s="181">
        <f t="shared" si="780"/>
        <v>4.12212042E-2</v>
      </c>
      <c r="BB192" s="181">
        <f t="shared" si="781"/>
        <v>4.08048284E-2</v>
      </c>
      <c r="BC192" s="181">
        <f t="shared" si="781"/>
        <v>4.08048284E-2</v>
      </c>
      <c r="BD192" s="181">
        <f t="shared" si="781"/>
        <v>4.08048284E-2</v>
      </c>
      <c r="BE192" s="181">
        <f t="shared" si="782"/>
        <v>4.0388452599999999E-2</v>
      </c>
      <c r="BF192" s="181">
        <f t="shared" si="782"/>
        <v>4.0388452599999999E-2</v>
      </c>
      <c r="BG192" s="181">
        <f t="shared" si="782"/>
        <v>4.0388452599999999E-2</v>
      </c>
      <c r="BI192" s="400">
        <v>1</v>
      </c>
      <c r="BJ192" s="400">
        <v>0.99</v>
      </c>
      <c r="BK192" s="400">
        <v>0.98</v>
      </c>
      <c r="BL192" s="400">
        <v>0.97</v>
      </c>
      <c r="BO192" s="189">
        <f t="shared" si="783"/>
        <v>1</v>
      </c>
      <c r="BP192" s="189">
        <f t="shared" si="783"/>
        <v>1</v>
      </c>
      <c r="BQ192" s="189">
        <f t="shared" si="783"/>
        <v>1</v>
      </c>
      <c r="BR192" s="189">
        <f t="shared" si="783"/>
        <v>1</v>
      </c>
      <c r="BS192" s="189">
        <f t="shared" si="783"/>
        <v>1</v>
      </c>
      <c r="BT192" s="189">
        <f t="shared" si="783"/>
        <v>1</v>
      </c>
      <c r="BU192" s="189">
        <f t="shared" si="783"/>
        <v>1</v>
      </c>
      <c r="BV192" s="189">
        <f t="shared" si="783"/>
        <v>1</v>
      </c>
      <c r="BW192" s="189">
        <f t="shared" si="783"/>
        <v>1</v>
      </c>
      <c r="BX192" s="189">
        <f t="shared" si="783"/>
        <v>1</v>
      </c>
      <c r="BY192" s="189">
        <f t="shared" si="783"/>
        <v>1</v>
      </c>
      <c r="BZ192" s="189">
        <f t="shared" si="783"/>
        <v>1</v>
      </c>
      <c r="CA192" s="184"/>
      <c r="CB192" s="189">
        <f t="shared" si="763"/>
        <v>0</v>
      </c>
      <c r="CC192" s="189">
        <f t="shared" si="764"/>
        <v>0</v>
      </c>
      <c r="CD192" s="189">
        <f t="shared" si="765"/>
        <v>0</v>
      </c>
      <c r="CE192" s="189">
        <f t="shared" si="766"/>
        <v>0</v>
      </c>
      <c r="CF192" s="189">
        <f t="shared" si="767"/>
        <v>0</v>
      </c>
      <c r="CG192" s="189">
        <f t="shared" si="768"/>
        <v>0</v>
      </c>
      <c r="CH192" s="189">
        <f t="shared" si="769"/>
        <v>0</v>
      </c>
      <c r="CI192" s="189">
        <f t="shared" si="770"/>
        <v>0</v>
      </c>
      <c r="CJ192" s="189">
        <f t="shared" si="771"/>
        <v>0</v>
      </c>
      <c r="CK192" s="189">
        <f t="shared" si="772"/>
        <v>0</v>
      </c>
      <c r="CL192" s="189">
        <f t="shared" si="773"/>
        <v>0</v>
      </c>
      <c r="CM192" s="189">
        <f t="shared" si="774"/>
        <v>0</v>
      </c>
      <c r="DB192" s="190">
        <f t="shared" si="736"/>
        <v>0</v>
      </c>
      <c r="DC192" s="190">
        <f t="shared" si="737"/>
        <v>0</v>
      </c>
      <c r="DD192" s="190">
        <f t="shared" si="738"/>
        <v>0</v>
      </c>
      <c r="DE192" s="190">
        <f t="shared" si="739"/>
        <v>0</v>
      </c>
      <c r="DF192" s="190">
        <f t="shared" si="740"/>
        <v>0</v>
      </c>
      <c r="DG192" s="190">
        <f t="shared" si="741"/>
        <v>6298.8047657028919</v>
      </c>
      <c r="DH192" s="190">
        <f t="shared" si="742"/>
        <v>14292.776605184448</v>
      </c>
      <c r="DI192" s="190">
        <f t="shared" si="743"/>
        <v>20365.322632103689</v>
      </c>
      <c r="DJ192" s="190">
        <f t="shared" si="744"/>
        <v>20364.5161665005</v>
      </c>
      <c r="DK192" s="190">
        <f t="shared" si="745"/>
        <v>15166.586814556333</v>
      </c>
      <c r="DL192" s="190">
        <f t="shared" si="746"/>
        <v>10162.625473579265</v>
      </c>
      <c r="DM192" s="190">
        <f t="shared" si="747"/>
        <v>8634.3059820538401</v>
      </c>
      <c r="DN192" s="190">
        <f t="shared" si="748"/>
        <v>95284.938439680962</v>
      </c>
      <c r="DO192" s="184" t="s">
        <v>580</v>
      </c>
      <c r="DP192" s="190">
        <f t="shared" si="749"/>
        <v>0</v>
      </c>
      <c r="DQ192" s="190">
        <f t="shared" si="750"/>
        <v>0</v>
      </c>
      <c r="DR192" s="190">
        <f t="shared" si="751"/>
        <v>0</v>
      </c>
      <c r="DS192" s="190">
        <f t="shared" si="752"/>
        <v>0</v>
      </c>
      <c r="DT192" s="190">
        <f t="shared" si="753"/>
        <v>0</v>
      </c>
      <c r="DU192" s="190">
        <f t="shared" si="754"/>
        <v>5462.7460017456769</v>
      </c>
      <c r="DV192" s="190">
        <f t="shared" si="755"/>
        <v>12463.175483151745</v>
      </c>
      <c r="DW192" s="190">
        <f t="shared" si="756"/>
        <v>17758.382205655034</v>
      </c>
      <c r="DX192" s="190">
        <f t="shared" si="757"/>
        <v>17757.678974742572</v>
      </c>
      <c r="DY192" s="190">
        <f t="shared" si="758"/>
        <v>13514.726368747784</v>
      </c>
      <c r="DZ192" s="190">
        <f t="shared" si="759"/>
        <v>9055.7687199384127</v>
      </c>
      <c r="EA192" s="190">
        <f t="shared" si="760"/>
        <v>7693.9053036972509</v>
      </c>
      <c r="EB192" s="190">
        <f t="shared" si="761"/>
        <v>83706.383057678468</v>
      </c>
      <c r="EC192" s="191">
        <f t="shared" si="735"/>
        <v>0.87848493611262424</v>
      </c>
    </row>
    <row r="193" spans="1:133">
      <c r="A193" s="331">
        <v>188</v>
      </c>
      <c r="B193" s="463" t="s">
        <v>709</v>
      </c>
      <c r="C193" s="463" t="s">
        <v>709</v>
      </c>
      <c r="D193" s="463" t="s">
        <v>709</v>
      </c>
      <c r="E193" s="463" t="s">
        <v>695</v>
      </c>
      <c r="F193" s="354" t="s">
        <v>508</v>
      </c>
      <c r="G193" s="354" t="s">
        <v>388</v>
      </c>
      <c r="H193" s="354" t="s">
        <v>470</v>
      </c>
      <c r="I193" s="468" t="s">
        <v>75</v>
      </c>
      <c r="J193" s="408">
        <v>0</v>
      </c>
      <c r="K193" s="408">
        <v>0</v>
      </c>
      <c r="L193" s="408">
        <v>0</v>
      </c>
      <c r="M193" s="408">
        <v>0</v>
      </c>
      <c r="N193" s="408">
        <v>0</v>
      </c>
      <c r="O193" s="439">
        <v>546.23099999999999</v>
      </c>
      <c r="P193" s="438">
        <v>1258.9369999999999</v>
      </c>
      <c r="Q193" s="438">
        <v>1793.82</v>
      </c>
      <c r="R193" s="438">
        <v>1793.748</v>
      </c>
      <c r="S193" s="438">
        <v>1379.23</v>
      </c>
      <c r="T193" s="438">
        <v>924.17600000000004</v>
      </c>
      <c r="U193" s="438">
        <v>785.19299999999998</v>
      </c>
      <c r="V193" s="357">
        <f t="shared" si="661"/>
        <v>8481.3350000000009</v>
      </c>
      <c r="W193" s="397">
        <v>1</v>
      </c>
      <c r="X193" s="65"/>
      <c r="Y193" s="332" t="s">
        <v>437</v>
      </c>
      <c r="Z193" s="332"/>
      <c r="AA193" s="398">
        <v>63</v>
      </c>
      <c r="AB193" s="412">
        <v>54.542758399999997</v>
      </c>
      <c r="AC193" s="180">
        <f t="shared" si="686"/>
        <v>0.8657580698412698</v>
      </c>
      <c r="AD193" s="181">
        <f t="shared" si="775"/>
        <v>62.055</v>
      </c>
      <c r="AE193" s="181">
        <f t="shared" si="775"/>
        <v>62.055</v>
      </c>
      <c r="AF193" s="181">
        <f t="shared" si="775"/>
        <v>62.055</v>
      </c>
      <c r="AG193" s="181">
        <f t="shared" si="776"/>
        <v>61.11</v>
      </c>
      <c r="AH193" s="181">
        <f t="shared" si="776"/>
        <v>61.11</v>
      </c>
      <c r="AI193" s="181">
        <f t="shared" si="776"/>
        <v>61.11</v>
      </c>
      <c r="AJ193" s="181">
        <f t="shared" si="777"/>
        <v>60.164999999999999</v>
      </c>
      <c r="AK193" s="181">
        <f t="shared" si="777"/>
        <v>60.164999999999999</v>
      </c>
      <c r="AL193" s="181">
        <f t="shared" si="777"/>
        <v>60.164999999999999</v>
      </c>
      <c r="AM193" s="181">
        <f t="shared" si="778"/>
        <v>58.275000000000006</v>
      </c>
      <c r="AN193" s="181">
        <f t="shared" si="778"/>
        <v>58.275000000000006</v>
      </c>
      <c r="AO193" s="181">
        <f t="shared" si="778"/>
        <v>58.275000000000006</v>
      </c>
      <c r="AQ193" s="480">
        <v>0.98499999999999999</v>
      </c>
      <c r="AR193" s="480">
        <v>0.97</v>
      </c>
      <c r="AS193" s="480">
        <v>0.95499999999999996</v>
      </c>
      <c r="AT193" s="480">
        <v>0.92500000000000004</v>
      </c>
      <c r="AV193" s="181">
        <f t="shared" si="691"/>
        <v>54.542758399999997</v>
      </c>
      <c r="AW193" s="181">
        <f t="shared" si="779"/>
        <v>54.542758399999997</v>
      </c>
      <c r="AX193" s="181">
        <f t="shared" si="779"/>
        <v>54.542758399999997</v>
      </c>
      <c r="AY193" s="181">
        <f t="shared" si="780"/>
        <v>53.997330815999995</v>
      </c>
      <c r="AZ193" s="181">
        <f t="shared" si="780"/>
        <v>53.997330815999995</v>
      </c>
      <c r="BA193" s="181">
        <f t="shared" si="780"/>
        <v>53.997330815999995</v>
      </c>
      <c r="BB193" s="181">
        <f t="shared" si="781"/>
        <v>53.451903231999999</v>
      </c>
      <c r="BC193" s="181">
        <f t="shared" si="781"/>
        <v>53.451903231999999</v>
      </c>
      <c r="BD193" s="181">
        <f t="shared" si="781"/>
        <v>53.451903231999999</v>
      </c>
      <c r="BE193" s="181">
        <f t="shared" si="782"/>
        <v>52.906475647999997</v>
      </c>
      <c r="BF193" s="181">
        <f t="shared" si="782"/>
        <v>52.906475647999997</v>
      </c>
      <c r="BG193" s="181">
        <f t="shared" si="782"/>
        <v>52.906475647999997</v>
      </c>
      <c r="BI193" s="400">
        <v>1</v>
      </c>
      <c r="BJ193" s="400">
        <v>0.99</v>
      </c>
      <c r="BK193" s="400">
        <v>0.98</v>
      </c>
      <c r="BL193" s="400">
        <v>0.97</v>
      </c>
      <c r="BO193" s="189">
        <f t="shared" si="783"/>
        <v>1</v>
      </c>
      <c r="BP193" s="189">
        <f t="shared" si="783"/>
        <v>1</v>
      </c>
      <c r="BQ193" s="189">
        <f t="shared" si="783"/>
        <v>1</v>
      </c>
      <c r="BR193" s="189">
        <f t="shared" si="783"/>
        <v>1</v>
      </c>
      <c r="BS193" s="189">
        <f t="shared" si="783"/>
        <v>1</v>
      </c>
      <c r="BT193" s="189">
        <f t="shared" si="783"/>
        <v>1</v>
      </c>
      <c r="BU193" s="189">
        <f t="shared" si="783"/>
        <v>1</v>
      </c>
      <c r="BV193" s="189">
        <f t="shared" si="783"/>
        <v>1</v>
      </c>
      <c r="BW193" s="189">
        <f t="shared" si="783"/>
        <v>1</v>
      </c>
      <c r="BX193" s="189">
        <f t="shared" si="783"/>
        <v>1</v>
      </c>
      <c r="BY193" s="189">
        <f t="shared" si="783"/>
        <v>1</v>
      </c>
      <c r="BZ193" s="189">
        <f t="shared" si="783"/>
        <v>1</v>
      </c>
      <c r="CA193" s="184"/>
      <c r="CB193" s="189">
        <f t="shared" si="763"/>
        <v>0</v>
      </c>
      <c r="CC193" s="189">
        <f t="shared" si="764"/>
        <v>0</v>
      </c>
      <c r="CD193" s="189">
        <f t="shared" si="765"/>
        <v>0</v>
      </c>
      <c r="CE193" s="189">
        <f t="shared" si="766"/>
        <v>0</v>
      </c>
      <c r="CF193" s="189">
        <f t="shared" si="767"/>
        <v>0</v>
      </c>
      <c r="CG193" s="189">
        <f t="shared" si="768"/>
        <v>0</v>
      </c>
      <c r="CH193" s="189">
        <f t="shared" si="769"/>
        <v>0</v>
      </c>
      <c r="CI193" s="189">
        <f t="shared" si="770"/>
        <v>0</v>
      </c>
      <c r="CJ193" s="189">
        <f t="shared" si="771"/>
        <v>0</v>
      </c>
      <c r="CK193" s="189">
        <f t="shared" si="772"/>
        <v>0</v>
      </c>
      <c r="CL193" s="189">
        <f t="shared" si="773"/>
        <v>0</v>
      </c>
      <c r="CM193" s="189">
        <f t="shared" si="774"/>
        <v>0</v>
      </c>
      <c r="DB193" s="190">
        <f t="shared" si="736"/>
        <v>0</v>
      </c>
      <c r="DC193" s="190">
        <f t="shared" si="737"/>
        <v>0</v>
      </c>
      <c r="DD193" s="190">
        <f t="shared" si="738"/>
        <v>0</v>
      </c>
      <c r="DE193" s="190">
        <f t="shared" si="739"/>
        <v>0</v>
      </c>
      <c r="DF193" s="190">
        <f t="shared" si="740"/>
        <v>0</v>
      </c>
      <c r="DG193" s="190">
        <f t="shared" si="741"/>
        <v>4754.3336291126625</v>
      </c>
      <c r="DH193" s="190">
        <f t="shared" si="742"/>
        <v>10788.198918245263</v>
      </c>
      <c r="DI193" s="190">
        <f t="shared" si="743"/>
        <v>15371.767597208374</v>
      </c>
      <c r="DJ193" s="190">
        <f t="shared" si="744"/>
        <v>15371.150608175472</v>
      </c>
      <c r="DK193" s="190">
        <f t="shared" si="745"/>
        <v>11447.746510468596</v>
      </c>
      <c r="DL193" s="190">
        <f t="shared" si="746"/>
        <v>7670.7529411764717</v>
      </c>
      <c r="DM193" s="190">
        <f t="shared" si="747"/>
        <v>6517.1801844466609</v>
      </c>
      <c r="DN193" s="190">
        <f t="shared" si="748"/>
        <v>71921.130388833495</v>
      </c>
      <c r="DO193" s="184" t="s">
        <v>580</v>
      </c>
      <c r="DP193" s="190">
        <f t="shared" si="749"/>
        <v>0</v>
      </c>
      <c r="DQ193" s="190">
        <f t="shared" si="750"/>
        <v>0</v>
      </c>
      <c r="DR193" s="190">
        <f t="shared" si="751"/>
        <v>0</v>
      </c>
      <c r="DS193" s="190">
        <f t="shared" si="752"/>
        <v>0</v>
      </c>
      <c r="DT193" s="190">
        <f t="shared" si="753"/>
        <v>0</v>
      </c>
      <c r="DU193" s="190">
        <f t="shared" si="754"/>
        <v>4200.970803155461</v>
      </c>
      <c r="DV193" s="190">
        <f t="shared" si="755"/>
        <v>9584.4721121185557</v>
      </c>
      <c r="DW193" s="190">
        <f t="shared" si="756"/>
        <v>13656.614877599521</v>
      </c>
      <c r="DX193" s="190">
        <f t="shared" si="757"/>
        <v>13656.066731034545</v>
      </c>
      <c r="DY193" s="190">
        <f t="shared" si="758"/>
        <v>10393.134654321469</v>
      </c>
      <c r="DZ193" s="190">
        <f t="shared" si="759"/>
        <v>6964.0927273132102</v>
      </c>
      <c r="EA193" s="190">
        <f t="shared" si="760"/>
        <v>5916.791672622142</v>
      </c>
      <c r="EB193" s="190">
        <f t="shared" si="761"/>
        <v>64372.143578164905</v>
      </c>
      <c r="EC193" s="191">
        <f t="shared" si="735"/>
        <v>0.89503798438851223</v>
      </c>
    </row>
    <row r="194" spans="1:133">
      <c r="A194" s="331">
        <v>189</v>
      </c>
      <c r="B194" s="463" t="s">
        <v>710</v>
      </c>
      <c r="C194" s="463" t="s">
        <v>710</v>
      </c>
      <c r="D194" s="463" t="s">
        <v>710</v>
      </c>
      <c r="E194" s="463" t="s">
        <v>695</v>
      </c>
      <c r="F194" s="354" t="s">
        <v>508</v>
      </c>
      <c r="G194" s="354" t="s">
        <v>388</v>
      </c>
      <c r="H194" s="354" t="s">
        <v>470</v>
      </c>
      <c r="I194" s="468" t="s">
        <v>75</v>
      </c>
      <c r="J194" s="408">
        <v>0</v>
      </c>
      <c r="K194" s="408">
        <v>0</v>
      </c>
      <c r="L194" s="408">
        <v>0</v>
      </c>
      <c r="M194" s="408">
        <v>0</v>
      </c>
      <c r="N194" s="408">
        <v>0</v>
      </c>
      <c r="O194" s="439">
        <v>546231</v>
      </c>
      <c r="P194" s="438">
        <v>1258937</v>
      </c>
      <c r="Q194" s="438">
        <v>1793820</v>
      </c>
      <c r="R194" s="438">
        <v>1793748</v>
      </c>
      <c r="S194" s="438">
        <v>1379230</v>
      </c>
      <c r="T194" s="438">
        <v>924176</v>
      </c>
      <c r="U194" s="438">
        <v>785193</v>
      </c>
      <c r="V194" s="357">
        <f t="shared" si="661"/>
        <v>8481335</v>
      </c>
      <c r="W194" s="397">
        <v>0.8</v>
      </c>
      <c r="X194" s="65"/>
      <c r="Y194" s="332" t="s">
        <v>437</v>
      </c>
      <c r="Z194" s="332"/>
      <c r="AA194" s="398">
        <v>4.0099999999999997E-2</v>
      </c>
      <c r="AB194" s="412">
        <v>3.8984458E-2</v>
      </c>
      <c r="AC194" s="180">
        <f t="shared" si="686"/>
        <v>0.97218099750623443</v>
      </c>
      <c r="AD194" s="181">
        <f t="shared" si="775"/>
        <v>3.9498499999999999E-2</v>
      </c>
      <c r="AE194" s="181">
        <f t="shared" si="775"/>
        <v>3.9498499999999999E-2</v>
      </c>
      <c r="AF194" s="181">
        <f t="shared" si="775"/>
        <v>3.9498499999999999E-2</v>
      </c>
      <c r="AG194" s="181">
        <f t="shared" si="776"/>
        <v>3.8896999999999994E-2</v>
      </c>
      <c r="AH194" s="181">
        <f t="shared" si="776"/>
        <v>3.8896999999999994E-2</v>
      </c>
      <c r="AI194" s="181">
        <f t="shared" si="776"/>
        <v>3.8896999999999994E-2</v>
      </c>
      <c r="AJ194" s="181">
        <f t="shared" si="777"/>
        <v>3.8295499999999996E-2</v>
      </c>
      <c r="AK194" s="181">
        <f t="shared" si="777"/>
        <v>3.8295499999999996E-2</v>
      </c>
      <c r="AL194" s="181">
        <f t="shared" si="777"/>
        <v>3.8295499999999996E-2</v>
      </c>
      <c r="AM194" s="181">
        <f t="shared" si="778"/>
        <v>3.70925E-2</v>
      </c>
      <c r="AN194" s="181">
        <f t="shared" si="778"/>
        <v>3.70925E-2</v>
      </c>
      <c r="AO194" s="181">
        <f t="shared" si="778"/>
        <v>3.70925E-2</v>
      </c>
      <c r="AQ194" s="480">
        <v>0.98499999999999999</v>
      </c>
      <c r="AR194" s="480">
        <v>0.97</v>
      </c>
      <c r="AS194" s="480">
        <v>0.95499999999999996</v>
      </c>
      <c r="AT194" s="480">
        <v>0.92500000000000004</v>
      </c>
      <c r="AV194" s="181">
        <f t="shared" si="691"/>
        <v>3.8984458E-2</v>
      </c>
      <c r="AW194" s="181">
        <f t="shared" si="779"/>
        <v>3.8984458E-2</v>
      </c>
      <c r="AX194" s="181">
        <f t="shared" si="779"/>
        <v>3.8984458E-2</v>
      </c>
      <c r="AY194" s="181">
        <f t="shared" si="780"/>
        <v>3.859461342E-2</v>
      </c>
      <c r="AZ194" s="181">
        <f t="shared" si="780"/>
        <v>3.859461342E-2</v>
      </c>
      <c r="BA194" s="181">
        <f t="shared" si="780"/>
        <v>3.859461342E-2</v>
      </c>
      <c r="BB194" s="181">
        <f t="shared" si="781"/>
        <v>3.820476884E-2</v>
      </c>
      <c r="BC194" s="181">
        <f t="shared" si="781"/>
        <v>3.820476884E-2</v>
      </c>
      <c r="BD194" s="181">
        <f t="shared" si="781"/>
        <v>3.820476884E-2</v>
      </c>
      <c r="BE194" s="181">
        <f t="shared" si="782"/>
        <v>3.781492426E-2</v>
      </c>
      <c r="BF194" s="181">
        <f t="shared" si="782"/>
        <v>3.781492426E-2</v>
      </c>
      <c r="BG194" s="181">
        <f t="shared" si="782"/>
        <v>3.781492426E-2</v>
      </c>
      <c r="BI194" s="400">
        <v>1</v>
      </c>
      <c r="BJ194" s="400">
        <v>0.99</v>
      </c>
      <c r="BK194" s="400">
        <v>0.98</v>
      </c>
      <c r="BL194" s="400">
        <v>0.97</v>
      </c>
      <c r="BO194" s="189">
        <f t="shared" si="783"/>
        <v>0.8</v>
      </c>
      <c r="BP194" s="189">
        <f t="shared" si="783"/>
        <v>0.8</v>
      </c>
      <c r="BQ194" s="189">
        <f t="shared" si="783"/>
        <v>0.8</v>
      </c>
      <c r="BR194" s="189">
        <f t="shared" si="783"/>
        <v>0.8</v>
      </c>
      <c r="BS194" s="189">
        <f t="shared" si="783"/>
        <v>0.8</v>
      </c>
      <c r="BT194" s="189">
        <f t="shared" si="783"/>
        <v>0.8</v>
      </c>
      <c r="BU194" s="189">
        <f t="shared" si="783"/>
        <v>0.8</v>
      </c>
      <c r="BV194" s="189">
        <f t="shared" si="783"/>
        <v>0.8</v>
      </c>
      <c r="BW194" s="189">
        <f t="shared" si="783"/>
        <v>0.8</v>
      </c>
      <c r="BX194" s="189">
        <f t="shared" si="783"/>
        <v>0.8</v>
      </c>
      <c r="BY194" s="189">
        <f t="shared" si="783"/>
        <v>0.8</v>
      </c>
      <c r="BZ194" s="189">
        <f t="shared" si="783"/>
        <v>0.8</v>
      </c>
      <c r="CA194" s="184"/>
      <c r="CB194" s="189">
        <f t="shared" si="763"/>
        <v>0</v>
      </c>
      <c r="CC194" s="189">
        <f t="shared" si="764"/>
        <v>0</v>
      </c>
      <c r="CD194" s="189">
        <f t="shared" si="765"/>
        <v>0</v>
      </c>
      <c r="CE194" s="189">
        <f t="shared" si="766"/>
        <v>0</v>
      </c>
      <c r="CF194" s="189">
        <f t="shared" si="767"/>
        <v>0</v>
      </c>
      <c r="CG194" s="189">
        <f t="shared" si="768"/>
        <v>0</v>
      </c>
      <c r="CH194" s="189">
        <f t="shared" si="769"/>
        <v>0</v>
      </c>
      <c r="CI194" s="189">
        <f t="shared" si="770"/>
        <v>0</v>
      </c>
      <c r="CJ194" s="189">
        <f t="shared" si="771"/>
        <v>0</v>
      </c>
      <c r="CK194" s="189">
        <f t="shared" si="772"/>
        <v>0</v>
      </c>
      <c r="CL194" s="189">
        <f t="shared" si="773"/>
        <v>0</v>
      </c>
      <c r="CM194" s="189">
        <f t="shared" si="774"/>
        <v>0</v>
      </c>
      <c r="DB194" s="190">
        <f t="shared" si="736"/>
        <v>0</v>
      </c>
      <c r="DC194" s="190">
        <f t="shared" si="737"/>
        <v>0</v>
      </c>
      <c r="DD194" s="190">
        <f t="shared" si="738"/>
        <v>0</v>
      </c>
      <c r="DE194" s="190">
        <f t="shared" si="739"/>
        <v>0</v>
      </c>
      <c r="DF194" s="190">
        <f t="shared" si="740"/>
        <v>0</v>
      </c>
      <c r="DG194" s="190">
        <f t="shared" si="741"/>
        <v>2420.9368701894314</v>
      </c>
      <c r="DH194" s="190">
        <f t="shared" si="742"/>
        <v>5493.4193856715574</v>
      </c>
      <c r="DI194" s="190">
        <f t="shared" si="743"/>
        <v>7827.4016590229303</v>
      </c>
      <c r="DJ194" s="190">
        <f t="shared" si="744"/>
        <v>7827.0874842899857</v>
      </c>
      <c r="DK194" s="190">
        <f t="shared" si="745"/>
        <v>5829.2652072354376</v>
      </c>
      <c r="DL194" s="190">
        <f t="shared" si="746"/>
        <v>3905.9961008403361</v>
      </c>
      <c r="DM194" s="190">
        <f t="shared" si="747"/>
        <v>3318.5895288420456</v>
      </c>
      <c r="DN194" s="190">
        <f t="shared" si="748"/>
        <v>36622.696236091717</v>
      </c>
      <c r="DO194" s="184" t="s">
        <v>580</v>
      </c>
      <c r="DP194" s="190">
        <f t="shared" si="749"/>
        <v>0</v>
      </c>
      <c r="DQ194" s="190">
        <f t="shared" si="750"/>
        <v>0</v>
      </c>
      <c r="DR194" s="190">
        <f t="shared" si="751"/>
        <v>0</v>
      </c>
      <c r="DS194" s="190">
        <f t="shared" si="752"/>
        <v>0</v>
      </c>
      <c r="DT194" s="190">
        <f t="shared" si="753"/>
        <v>0</v>
      </c>
      <c r="DU194" s="190">
        <f t="shared" si="754"/>
        <v>2402.1164259245147</v>
      </c>
      <c r="DV194" s="190">
        <f t="shared" si="755"/>
        <v>5480.4041668278687</v>
      </c>
      <c r="DW194" s="190">
        <f t="shared" si="756"/>
        <v>7808.856680309791</v>
      </c>
      <c r="DX194" s="190">
        <f t="shared" si="757"/>
        <v>7808.5432499316139</v>
      </c>
      <c r="DY194" s="190">
        <f t="shared" si="758"/>
        <v>5942.7976626827867</v>
      </c>
      <c r="DZ194" s="190">
        <f t="shared" si="759"/>
        <v>3982.0704108143868</v>
      </c>
      <c r="EA194" s="190">
        <f t="shared" si="760"/>
        <v>3383.2233384967594</v>
      </c>
      <c r="EB194" s="190">
        <f t="shared" si="761"/>
        <v>36808.01193498772</v>
      </c>
      <c r="EC194" s="191">
        <f t="shared" si="735"/>
        <v>1.0050601325937705</v>
      </c>
    </row>
    <row r="195" spans="1:133">
      <c r="A195" s="331">
        <v>190</v>
      </c>
      <c r="B195" s="463" t="s">
        <v>711</v>
      </c>
      <c r="C195" s="463" t="s">
        <v>711</v>
      </c>
      <c r="D195" s="463" t="s">
        <v>711</v>
      </c>
      <c r="E195" s="463" t="s">
        <v>695</v>
      </c>
      <c r="F195" s="354" t="s">
        <v>508</v>
      </c>
      <c r="G195" s="354" t="s">
        <v>388</v>
      </c>
      <c r="H195" s="354" t="s">
        <v>470</v>
      </c>
      <c r="I195" s="468" t="s">
        <v>75</v>
      </c>
      <c r="J195" s="408">
        <v>0</v>
      </c>
      <c r="K195" s="408">
        <v>0</v>
      </c>
      <c r="L195" s="408">
        <v>0</v>
      </c>
      <c r="M195" s="408">
        <v>0</v>
      </c>
      <c r="N195" s="408">
        <v>0</v>
      </c>
      <c r="O195" s="439">
        <v>546231</v>
      </c>
      <c r="P195" s="438">
        <v>1258937</v>
      </c>
      <c r="Q195" s="438">
        <v>1793820</v>
      </c>
      <c r="R195" s="438">
        <v>1793748</v>
      </c>
      <c r="S195" s="438">
        <v>1379230</v>
      </c>
      <c r="T195" s="438">
        <v>924176</v>
      </c>
      <c r="U195" s="438">
        <v>785193</v>
      </c>
      <c r="V195" s="357">
        <f t="shared" si="661"/>
        <v>8481335</v>
      </c>
      <c r="W195" s="397">
        <v>0.8</v>
      </c>
      <c r="X195" s="65"/>
      <c r="Y195" s="332" t="s">
        <v>437</v>
      </c>
      <c r="Z195" s="332"/>
      <c r="AA195" s="398">
        <v>0.1086</v>
      </c>
      <c r="AB195" s="412">
        <v>9.4588340000000007E-2</v>
      </c>
      <c r="AC195" s="180">
        <f t="shared" si="686"/>
        <v>0.87097918968692456</v>
      </c>
      <c r="AD195" s="181">
        <f t="shared" si="775"/>
        <v>0.106971</v>
      </c>
      <c r="AE195" s="181">
        <f t="shared" si="775"/>
        <v>0.106971</v>
      </c>
      <c r="AF195" s="181">
        <f t="shared" si="775"/>
        <v>0.106971</v>
      </c>
      <c r="AG195" s="181">
        <f t="shared" si="776"/>
        <v>0.10534200000000001</v>
      </c>
      <c r="AH195" s="181">
        <f t="shared" si="776"/>
        <v>0.10534200000000001</v>
      </c>
      <c r="AI195" s="181">
        <f t="shared" si="776"/>
        <v>0.10534200000000001</v>
      </c>
      <c r="AJ195" s="181">
        <f t="shared" si="777"/>
        <v>0.103713</v>
      </c>
      <c r="AK195" s="181">
        <f t="shared" si="777"/>
        <v>0.103713</v>
      </c>
      <c r="AL195" s="181">
        <f t="shared" si="777"/>
        <v>0.103713</v>
      </c>
      <c r="AM195" s="181">
        <f t="shared" si="778"/>
        <v>0.100455</v>
      </c>
      <c r="AN195" s="181">
        <f t="shared" si="778"/>
        <v>0.100455</v>
      </c>
      <c r="AO195" s="181">
        <f t="shared" si="778"/>
        <v>0.100455</v>
      </c>
      <c r="AQ195" s="480">
        <v>0.98499999999999999</v>
      </c>
      <c r="AR195" s="480">
        <v>0.97</v>
      </c>
      <c r="AS195" s="480">
        <v>0.95499999999999996</v>
      </c>
      <c r="AT195" s="480">
        <v>0.92500000000000004</v>
      </c>
      <c r="AV195" s="181">
        <f t="shared" si="691"/>
        <v>9.4588340000000007E-2</v>
      </c>
      <c r="AW195" s="181">
        <f t="shared" si="779"/>
        <v>9.4588340000000007E-2</v>
      </c>
      <c r="AX195" s="181">
        <f t="shared" si="779"/>
        <v>9.4588340000000007E-2</v>
      </c>
      <c r="AY195" s="181">
        <f t="shared" si="780"/>
        <v>9.3642456600000007E-2</v>
      </c>
      <c r="AZ195" s="181">
        <f t="shared" si="780"/>
        <v>9.3642456600000007E-2</v>
      </c>
      <c r="BA195" s="181">
        <f t="shared" si="780"/>
        <v>9.3642456600000007E-2</v>
      </c>
      <c r="BB195" s="181">
        <f t="shared" si="781"/>
        <v>9.2696573200000007E-2</v>
      </c>
      <c r="BC195" s="181">
        <f t="shared" si="781"/>
        <v>9.2696573200000007E-2</v>
      </c>
      <c r="BD195" s="181">
        <f t="shared" si="781"/>
        <v>9.2696573200000007E-2</v>
      </c>
      <c r="BE195" s="181">
        <f t="shared" si="782"/>
        <v>9.1750689800000007E-2</v>
      </c>
      <c r="BF195" s="181">
        <f t="shared" si="782"/>
        <v>9.1750689800000007E-2</v>
      </c>
      <c r="BG195" s="181">
        <f t="shared" si="782"/>
        <v>9.1750689800000007E-2</v>
      </c>
      <c r="BI195" s="400">
        <v>1</v>
      </c>
      <c r="BJ195" s="400">
        <v>0.99</v>
      </c>
      <c r="BK195" s="400">
        <v>0.98</v>
      </c>
      <c r="BL195" s="400">
        <v>0.97</v>
      </c>
      <c r="BO195" s="189">
        <f t="shared" si="783"/>
        <v>0.8</v>
      </c>
      <c r="BP195" s="189">
        <f t="shared" si="783"/>
        <v>0.8</v>
      </c>
      <c r="BQ195" s="189">
        <f t="shared" si="783"/>
        <v>0.8</v>
      </c>
      <c r="BR195" s="189">
        <f t="shared" si="783"/>
        <v>0.8</v>
      </c>
      <c r="BS195" s="189">
        <f t="shared" si="783"/>
        <v>0.8</v>
      </c>
      <c r="BT195" s="189">
        <f t="shared" si="783"/>
        <v>0.8</v>
      </c>
      <c r="BU195" s="189">
        <f t="shared" si="783"/>
        <v>0.8</v>
      </c>
      <c r="BV195" s="189">
        <f t="shared" si="783"/>
        <v>0.8</v>
      </c>
      <c r="BW195" s="189">
        <f t="shared" si="783"/>
        <v>0.8</v>
      </c>
      <c r="BX195" s="189">
        <f t="shared" si="783"/>
        <v>0.8</v>
      </c>
      <c r="BY195" s="189">
        <f t="shared" si="783"/>
        <v>0.8</v>
      </c>
      <c r="BZ195" s="189">
        <f t="shared" si="783"/>
        <v>0.8</v>
      </c>
      <c r="CA195" s="184"/>
      <c r="CB195" s="189">
        <f t="shared" si="763"/>
        <v>0</v>
      </c>
      <c r="CC195" s="189">
        <f t="shared" si="764"/>
        <v>0</v>
      </c>
      <c r="CD195" s="189">
        <f t="shared" si="765"/>
        <v>0</v>
      </c>
      <c r="CE195" s="189">
        <f t="shared" si="766"/>
        <v>0</v>
      </c>
      <c r="CF195" s="189">
        <f t="shared" si="767"/>
        <v>0</v>
      </c>
      <c r="CG195" s="189">
        <f t="shared" si="768"/>
        <v>0</v>
      </c>
      <c r="CH195" s="189">
        <f t="shared" si="769"/>
        <v>0</v>
      </c>
      <c r="CI195" s="189">
        <f t="shared" si="770"/>
        <v>0</v>
      </c>
      <c r="CJ195" s="189">
        <f t="shared" si="771"/>
        <v>0</v>
      </c>
      <c r="CK195" s="189">
        <f t="shared" si="772"/>
        <v>0</v>
      </c>
      <c r="CL195" s="189">
        <f t="shared" si="773"/>
        <v>0</v>
      </c>
      <c r="CM195" s="189">
        <f t="shared" si="774"/>
        <v>0</v>
      </c>
      <c r="DB195" s="190">
        <f t="shared" si="736"/>
        <v>0</v>
      </c>
      <c r="DC195" s="190">
        <f t="shared" si="737"/>
        <v>0</v>
      </c>
      <c r="DD195" s="190">
        <f t="shared" si="738"/>
        <v>0</v>
      </c>
      <c r="DE195" s="190">
        <f t="shared" si="739"/>
        <v>0</v>
      </c>
      <c r="DF195" s="190">
        <f t="shared" si="740"/>
        <v>0</v>
      </c>
      <c r="DG195" s="190">
        <f t="shared" si="741"/>
        <v>6556.4524713858436</v>
      </c>
      <c r="DH195" s="190">
        <f t="shared" si="742"/>
        <v>14877.44003201823</v>
      </c>
      <c r="DI195" s="190">
        <f t="shared" si="743"/>
        <v>21198.39950548355</v>
      </c>
      <c r="DJ195" s="190">
        <f t="shared" si="744"/>
        <v>21197.548648226752</v>
      </c>
      <c r="DK195" s="190">
        <f t="shared" si="745"/>
        <v>15786.987568722407</v>
      </c>
      <c r="DL195" s="190">
        <f t="shared" si="746"/>
        <v>10578.333579831933</v>
      </c>
      <c r="DM195" s="190">
        <f t="shared" si="747"/>
        <v>8987.5018162654887</v>
      </c>
      <c r="DN195" s="190">
        <f t="shared" si="748"/>
        <v>99182.663621934204</v>
      </c>
      <c r="DO195" s="184" t="s">
        <v>580</v>
      </c>
      <c r="DP195" s="190">
        <f t="shared" si="749"/>
        <v>0</v>
      </c>
      <c r="DQ195" s="190">
        <f t="shared" si="750"/>
        <v>0</v>
      </c>
      <c r="DR195" s="190">
        <f t="shared" si="751"/>
        <v>0</v>
      </c>
      <c r="DS195" s="190">
        <f t="shared" si="752"/>
        <v>0</v>
      </c>
      <c r="DT195" s="190">
        <f t="shared" si="753"/>
        <v>0</v>
      </c>
      <c r="DU195" s="190">
        <f t="shared" si="754"/>
        <v>5828.2766228257633</v>
      </c>
      <c r="DV195" s="190">
        <f t="shared" si="755"/>
        <v>13297.153770082714</v>
      </c>
      <c r="DW195" s="190">
        <f t="shared" si="756"/>
        <v>18946.698981640679</v>
      </c>
      <c r="DX195" s="190">
        <f t="shared" si="757"/>
        <v>18945.938502703728</v>
      </c>
      <c r="DY195" s="190">
        <f t="shared" si="758"/>
        <v>14419.063255132205</v>
      </c>
      <c r="DZ195" s="190">
        <f t="shared" si="759"/>
        <v>9661.7331430400009</v>
      </c>
      <c r="EA195" s="190">
        <f t="shared" si="760"/>
        <v>8208.7451219064424</v>
      </c>
      <c r="EB195" s="190">
        <f t="shared" si="761"/>
        <v>89307.609397331529</v>
      </c>
      <c r="EC195" s="191">
        <f t="shared" si="735"/>
        <v>0.90043568236638072</v>
      </c>
    </row>
    <row r="196" spans="1:133">
      <c r="A196" s="331">
        <v>191</v>
      </c>
      <c r="B196" s="463" t="s">
        <v>713</v>
      </c>
      <c r="C196" s="463" t="s">
        <v>713</v>
      </c>
      <c r="D196" s="463" t="s">
        <v>713</v>
      </c>
      <c r="E196" s="463" t="s">
        <v>695</v>
      </c>
      <c r="F196" s="354" t="s">
        <v>508</v>
      </c>
      <c r="G196" s="354" t="s">
        <v>388</v>
      </c>
      <c r="H196" s="354" t="s">
        <v>470</v>
      </c>
      <c r="I196" s="468" t="s">
        <v>75</v>
      </c>
      <c r="J196" s="408">
        <v>0</v>
      </c>
      <c r="K196" s="408">
        <v>0</v>
      </c>
      <c r="L196" s="408">
        <v>0</v>
      </c>
      <c r="M196" s="408">
        <v>0</v>
      </c>
      <c r="N196" s="408">
        <v>0</v>
      </c>
      <c r="O196" s="439">
        <v>546231</v>
      </c>
      <c r="P196" s="438">
        <v>1258937</v>
      </c>
      <c r="Q196" s="438">
        <v>1793820</v>
      </c>
      <c r="R196" s="438">
        <v>1793748</v>
      </c>
      <c r="S196" s="438">
        <v>1379230</v>
      </c>
      <c r="T196" s="438">
        <v>924176</v>
      </c>
      <c r="U196" s="438">
        <v>785193</v>
      </c>
      <c r="V196" s="357">
        <f t="shared" si="661"/>
        <v>8481335</v>
      </c>
      <c r="W196" s="397">
        <v>1</v>
      </c>
      <c r="X196" s="65"/>
      <c r="Y196" s="332" t="s">
        <v>437</v>
      </c>
      <c r="Z196" s="332"/>
      <c r="AA196" s="398">
        <v>0.1206</v>
      </c>
      <c r="AB196" s="412">
        <v>0.1025437</v>
      </c>
      <c r="AC196" s="180">
        <f t="shared" si="686"/>
        <v>0.85027943615257051</v>
      </c>
      <c r="AD196" s="181">
        <f t="shared" si="775"/>
        <v>0.11879099999999999</v>
      </c>
      <c r="AE196" s="181">
        <f t="shared" si="775"/>
        <v>0.11879099999999999</v>
      </c>
      <c r="AF196" s="181">
        <f t="shared" si="775"/>
        <v>0.11879099999999999</v>
      </c>
      <c r="AG196" s="181">
        <f t="shared" si="776"/>
        <v>0.11698199999999999</v>
      </c>
      <c r="AH196" s="181">
        <f t="shared" si="776"/>
        <v>0.11698199999999999</v>
      </c>
      <c r="AI196" s="181">
        <f t="shared" si="776"/>
        <v>0.11698199999999999</v>
      </c>
      <c r="AJ196" s="181">
        <f t="shared" si="777"/>
        <v>0.115173</v>
      </c>
      <c r="AK196" s="181">
        <f t="shared" si="777"/>
        <v>0.115173</v>
      </c>
      <c r="AL196" s="181">
        <f t="shared" si="777"/>
        <v>0.115173</v>
      </c>
      <c r="AM196" s="181">
        <f t="shared" si="778"/>
        <v>0.111555</v>
      </c>
      <c r="AN196" s="181">
        <f t="shared" si="778"/>
        <v>0.111555</v>
      </c>
      <c r="AO196" s="181">
        <f t="shared" si="778"/>
        <v>0.111555</v>
      </c>
      <c r="AQ196" s="480">
        <v>0.98499999999999999</v>
      </c>
      <c r="AR196" s="480">
        <v>0.97</v>
      </c>
      <c r="AS196" s="480">
        <v>0.95499999999999996</v>
      </c>
      <c r="AT196" s="480">
        <v>0.92500000000000004</v>
      </c>
      <c r="AV196" s="181">
        <f t="shared" si="691"/>
        <v>0.1025437</v>
      </c>
      <c r="AW196" s="181">
        <f t="shared" si="779"/>
        <v>0.1025437</v>
      </c>
      <c r="AX196" s="181">
        <f t="shared" si="779"/>
        <v>0.1025437</v>
      </c>
      <c r="AY196" s="181">
        <f t="shared" si="780"/>
        <v>0.101518263</v>
      </c>
      <c r="AZ196" s="181">
        <f t="shared" si="780"/>
        <v>0.101518263</v>
      </c>
      <c r="BA196" s="181">
        <f t="shared" si="780"/>
        <v>0.101518263</v>
      </c>
      <c r="BB196" s="181">
        <f t="shared" si="781"/>
        <v>0.10049282599999999</v>
      </c>
      <c r="BC196" s="181">
        <f t="shared" si="781"/>
        <v>0.10049282599999999</v>
      </c>
      <c r="BD196" s="181">
        <f t="shared" si="781"/>
        <v>0.10049282599999999</v>
      </c>
      <c r="BE196" s="181">
        <f t="shared" si="782"/>
        <v>9.9467389000000003E-2</v>
      </c>
      <c r="BF196" s="181">
        <f t="shared" si="782"/>
        <v>9.9467389000000003E-2</v>
      </c>
      <c r="BG196" s="181">
        <f t="shared" si="782"/>
        <v>9.9467389000000003E-2</v>
      </c>
      <c r="BI196" s="400">
        <v>1</v>
      </c>
      <c r="BJ196" s="400">
        <v>0.99</v>
      </c>
      <c r="BK196" s="400">
        <v>0.98</v>
      </c>
      <c r="BL196" s="400">
        <v>0.97</v>
      </c>
      <c r="BO196" s="189">
        <f t="shared" si="783"/>
        <v>1</v>
      </c>
      <c r="BP196" s="189">
        <f t="shared" si="783"/>
        <v>1</v>
      </c>
      <c r="BQ196" s="189">
        <f t="shared" si="783"/>
        <v>1</v>
      </c>
      <c r="BR196" s="189">
        <f t="shared" si="783"/>
        <v>1</v>
      </c>
      <c r="BS196" s="189">
        <f t="shared" si="783"/>
        <v>1</v>
      </c>
      <c r="BT196" s="189">
        <f t="shared" si="783"/>
        <v>1</v>
      </c>
      <c r="BU196" s="189">
        <f t="shared" si="783"/>
        <v>1</v>
      </c>
      <c r="BV196" s="189">
        <f t="shared" si="783"/>
        <v>1</v>
      </c>
      <c r="BW196" s="189">
        <f t="shared" si="783"/>
        <v>1</v>
      </c>
      <c r="BX196" s="189">
        <f t="shared" si="783"/>
        <v>1</v>
      </c>
      <c r="BY196" s="189">
        <f t="shared" si="783"/>
        <v>1</v>
      </c>
      <c r="BZ196" s="189">
        <f t="shared" si="783"/>
        <v>1</v>
      </c>
      <c r="CA196" s="184"/>
      <c r="CB196" s="189">
        <f t="shared" si="763"/>
        <v>0</v>
      </c>
      <c r="CC196" s="189">
        <f t="shared" si="764"/>
        <v>0</v>
      </c>
      <c r="CD196" s="189">
        <f t="shared" si="765"/>
        <v>0</v>
      </c>
      <c r="CE196" s="189">
        <f t="shared" si="766"/>
        <v>0</v>
      </c>
      <c r="CF196" s="189">
        <f t="shared" si="767"/>
        <v>0</v>
      </c>
      <c r="CG196" s="189">
        <f t="shared" si="768"/>
        <v>0</v>
      </c>
      <c r="CH196" s="189">
        <f t="shared" si="769"/>
        <v>0</v>
      </c>
      <c r="CI196" s="189">
        <f t="shared" si="770"/>
        <v>0</v>
      </c>
      <c r="CJ196" s="189">
        <f t="shared" si="771"/>
        <v>0</v>
      </c>
      <c r="CK196" s="189">
        <f t="shared" si="772"/>
        <v>0</v>
      </c>
      <c r="CL196" s="189">
        <f t="shared" si="773"/>
        <v>0</v>
      </c>
      <c r="CM196" s="189">
        <f t="shared" si="774"/>
        <v>0</v>
      </c>
      <c r="DB196" s="190">
        <f t="shared" si="736"/>
        <v>0</v>
      </c>
      <c r="DC196" s="190">
        <f t="shared" si="737"/>
        <v>0</v>
      </c>
      <c r="DD196" s="190">
        <f t="shared" si="738"/>
        <v>0</v>
      </c>
      <c r="DE196" s="190">
        <f t="shared" si="739"/>
        <v>0</v>
      </c>
      <c r="DF196" s="190">
        <f t="shared" si="740"/>
        <v>0</v>
      </c>
      <c r="DG196" s="190">
        <f t="shared" si="741"/>
        <v>9101.1529471585236</v>
      </c>
      <c r="DH196" s="190">
        <f t="shared" si="742"/>
        <v>20651.695072069506</v>
      </c>
      <c r="DI196" s="190">
        <f t="shared" si="743"/>
        <v>29425.955114656033</v>
      </c>
      <c r="DJ196" s="190">
        <f t="shared" si="744"/>
        <v>29424.774021364479</v>
      </c>
      <c r="DK196" s="190">
        <f t="shared" si="745"/>
        <v>21914.257605754166</v>
      </c>
      <c r="DL196" s="190">
        <f t="shared" si="746"/>
        <v>14684.012773109245</v>
      </c>
      <c r="DM196" s="190">
        <f t="shared" si="747"/>
        <v>12475.744924512179</v>
      </c>
      <c r="DN196" s="190">
        <f t="shared" si="748"/>
        <v>137677.59245862413</v>
      </c>
      <c r="DO196" s="184" t="s">
        <v>580</v>
      </c>
      <c r="DP196" s="190">
        <f t="shared" si="749"/>
        <v>0</v>
      </c>
      <c r="DQ196" s="190">
        <f t="shared" si="750"/>
        <v>0</v>
      </c>
      <c r="DR196" s="190">
        <f t="shared" si="751"/>
        <v>0</v>
      </c>
      <c r="DS196" s="190">
        <f t="shared" si="752"/>
        <v>0</v>
      </c>
      <c r="DT196" s="190">
        <f t="shared" si="753"/>
        <v>0</v>
      </c>
      <c r="DU196" s="190">
        <f t="shared" si="754"/>
        <v>7898.080375552343</v>
      </c>
      <c r="DV196" s="190">
        <f t="shared" si="755"/>
        <v>18019.389956695912</v>
      </c>
      <c r="DW196" s="190">
        <f t="shared" si="756"/>
        <v>25675.265793379858</v>
      </c>
      <c r="DX196" s="190">
        <f t="shared" si="757"/>
        <v>25674.23524453041</v>
      </c>
      <c r="DY196" s="190">
        <f t="shared" si="758"/>
        <v>19539.724673190427</v>
      </c>
      <c r="DZ196" s="190">
        <f t="shared" si="759"/>
        <v>13092.917489882353</v>
      </c>
      <c r="EA196" s="190">
        <f t="shared" si="760"/>
        <v>11123.927869402793</v>
      </c>
      <c r="EB196" s="190">
        <f t="shared" si="761"/>
        <v>121023.5414026341</v>
      </c>
      <c r="EC196" s="191">
        <f t="shared" si="735"/>
        <v>0.87903586372637199</v>
      </c>
    </row>
    <row r="197" spans="1:133">
      <c r="A197" s="331">
        <v>192</v>
      </c>
      <c r="B197" s="463" t="s">
        <v>714</v>
      </c>
      <c r="C197" s="463" t="s">
        <v>714</v>
      </c>
      <c r="D197" s="463" t="s">
        <v>714</v>
      </c>
      <c r="E197" s="463" t="s">
        <v>695</v>
      </c>
      <c r="F197" s="354" t="s">
        <v>508</v>
      </c>
      <c r="G197" s="354" t="s">
        <v>388</v>
      </c>
      <c r="H197" s="354" t="s">
        <v>470</v>
      </c>
      <c r="I197" s="468" t="s">
        <v>75</v>
      </c>
      <c r="J197" s="408">
        <v>0</v>
      </c>
      <c r="K197" s="408">
        <v>0</v>
      </c>
      <c r="L197" s="408">
        <v>0</v>
      </c>
      <c r="M197" s="408">
        <v>0</v>
      </c>
      <c r="N197" s="408">
        <v>0</v>
      </c>
      <c r="O197" s="439">
        <v>546231</v>
      </c>
      <c r="P197" s="438">
        <v>1258937</v>
      </c>
      <c r="Q197" s="438">
        <v>1793820</v>
      </c>
      <c r="R197" s="438">
        <v>1793748</v>
      </c>
      <c r="S197" s="438">
        <v>1379230</v>
      </c>
      <c r="T197" s="438">
        <v>924176</v>
      </c>
      <c r="U197" s="438">
        <v>785193</v>
      </c>
      <c r="V197" s="357">
        <f t="shared" si="661"/>
        <v>8481335</v>
      </c>
      <c r="W197" s="397">
        <v>0.8</v>
      </c>
      <c r="X197" s="65"/>
      <c r="Y197" s="332" t="s">
        <v>437</v>
      </c>
      <c r="Z197" s="332"/>
      <c r="AA197" s="398">
        <v>5.0200000000000002E-2</v>
      </c>
      <c r="AB197" s="412">
        <v>4.2694179999999998E-2</v>
      </c>
      <c r="AC197" s="180">
        <f t="shared" si="686"/>
        <v>0.85048167330677282</v>
      </c>
      <c r="AD197" s="181">
        <f t="shared" si="775"/>
        <v>4.9446999999999998E-2</v>
      </c>
      <c r="AE197" s="181">
        <f t="shared" si="775"/>
        <v>4.9446999999999998E-2</v>
      </c>
      <c r="AF197" s="181">
        <f t="shared" si="775"/>
        <v>4.9446999999999998E-2</v>
      </c>
      <c r="AG197" s="181">
        <f t="shared" si="776"/>
        <v>4.8694000000000001E-2</v>
      </c>
      <c r="AH197" s="181">
        <f t="shared" si="776"/>
        <v>4.8694000000000001E-2</v>
      </c>
      <c r="AI197" s="181">
        <f t="shared" si="776"/>
        <v>4.8694000000000001E-2</v>
      </c>
      <c r="AJ197" s="181">
        <f t="shared" si="777"/>
        <v>4.7940999999999998E-2</v>
      </c>
      <c r="AK197" s="181">
        <f t="shared" si="777"/>
        <v>4.7940999999999998E-2</v>
      </c>
      <c r="AL197" s="181">
        <f t="shared" si="777"/>
        <v>4.7940999999999998E-2</v>
      </c>
      <c r="AM197" s="181">
        <f t="shared" si="778"/>
        <v>4.6435000000000004E-2</v>
      </c>
      <c r="AN197" s="181">
        <f t="shared" si="778"/>
        <v>4.6435000000000004E-2</v>
      </c>
      <c r="AO197" s="181">
        <f t="shared" si="778"/>
        <v>4.6435000000000004E-2</v>
      </c>
      <c r="AQ197" s="480">
        <v>0.98499999999999999</v>
      </c>
      <c r="AR197" s="480">
        <v>0.97</v>
      </c>
      <c r="AS197" s="480">
        <v>0.95499999999999996</v>
      </c>
      <c r="AT197" s="480">
        <v>0.92500000000000004</v>
      </c>
      <c r="AV197" s="181">
        <f t="shared" si="691"/>
        <v>4.2694179999999998E-2</v>
      </c>
      <c r="AW197" s="181">
        <f t="shared" si="779"/>
        <v>4.2694179999999998E-2</v>
      </c>
      <c r="AX197" s="181">
        <f t="shared" si="779"/>
        <v>4.2694179999999998E-2</v>
      </c>
      <c r="AY197" s="181">
        <f t="shared" si="780"/>
        <v>4.2267238200000001E-2</v>
      </c>
      <c r="AZ197" s="181">
        <f t="shared" si="780"/>
        <v>4.2267238200000001E-2</v>
      </c>
      <c r="BA197" s="181">
        <f t="shared" si="780"/>
        <v>4.2267238200000001E-2</v>
      </c>
      <c r="BB197" s="181">
        <f t="shared" si="781"/>
        <v>4.1840296399999997E-2</v>
      </c>
      <c r="BC197" s="181">
        <f t="shared" si="781"/>
        <v>4.1840296399999997E-2</v>
      </c>
      <c r="BD197" s="181">
        <f t="shared" si="781"/>
        <v>4.1840296399999997E-2</v>
      </c>
      <c r="BE197" s="181">
        <f t="shared" si="782"/>
        <v>4.1413354600000001E-2</v>
      </c>
      <c r="BF197" s="181">
        <f t="shared" si="782"/>
        <v>4.1413354600000001E-2</v>
      </c>
      <c r="BG197" s="181">
        <f t="shared" si="782"/>
        <v>4.1413354600000001E-2</v>
      </c>
      <c r="BI197" s="400">
        <v>1</v>
      </c>
      <c r="BJ197" s="400">
        <v>0.99</v>
      </c>
      <c r="BK197" s="400">
        <v>0.98</v>
      </c>
      <c r="BL197" s="400">
        <v>0.97</v>
      </c>
      <c r="BO197" s="189">
        <f t="shared" si="783"/>
        <v>0.8</v>
      </c>
      <c r="BP197" s="189">
        <f t="shared" si="783"/>
        <v>0.8</v>
      </c>
      <c r="BQ197" s="189">
        <f t="shared" si="783"/>
        <v>0.8</v>
      </c>
      <c r="BR197" s="189">
        <f t="shared" si="783"/>
        <v>0.8</v>
      </c>
      <c r="BS197" s="189">
        <f t="shared" si="783"/>
        <v>0.8</v>
      </c>
      <c r="BT197" s="189">
        <f t="shared" si="783"/>
        <v>0.8</v>
      </c>
      <c r="BU197" s="189">
        <f t="shared" si="783"/>
        <v>0.8</v>
      </c>
      <c r="BV197" s="189">
        <f t="shared" si="783"/>
        <v>0.8</v>
      </c>
      <c r="BW197" s="189">
        <f t="shared" si="783"/>
        <v>0.8</v>
      </c>
      <c r="BX197" s="189">
        <f t="shared" si="783"/>
        <v>0.8</v>
      </c>
      <c r="BY197" s="189">
        <f t="shared" si="783"/>
        <v>0.8</v>
      </c>
      <c r="BZ197" s="189">
        <f t="shared" si="783"/>
        <v>0.8</v>
      </c>
      <c r="CA197" s="184"/>
      <c r="CB197" s="189">
        <f t="shared" si="763"/>
        <v>0</v>
      </c>
      <c r="CC197" s="189">
        <f t="shared" si="764"/>
        <v>0</v>
      </c>
      <c r="CD197" s="189">
        <f t="shared" si="765"/>
        <v>0</v>
      </c>
      <c r="CE197" s="189">
        <f t="shared" si="766"/>
        <v>0</v>
      </c>
      <c r="CF197" s="189">
        <f t="shared" si="767"/>
        <v>0</v>
      </c>
      <c r="CG197" s="189">
        <f t="shared" si="768"/>
        <v>0</v>
      </c>
      <c r="CH197" s="189">
        <f t="shared" si="769"/>
        <v>0</v>
      </c>
      <c r="CI197" s="189">
        <f t="shared" si="770"/>
        <v>0</v>
      </c>
      <c r="CJ197" s="189">
        <f t="shared" si="771"/>
        <v>0</v>
      </c>
      <c r="CK197" s="189">
        <f t="shared" si="772"/>
        <v>0</v>
      </c>
      <c r="CL197" s="189">
        <f t="shared" si="773"/>
        <v>0</v>
      </c>
      <c r="CM197" s="189">
        <f t="shared" si="774"/>
        <v>0</v>
      </c>
      <c r="DB197" s="190">
        <f t="shared" si="736"/>
        <v>0</v>
      </c>
      <c r="DC197" s="190">
        <f t="shared" si="737"/>
        <v>0</v>
      </c>
      <c r="DD197" s="190">
        <f t="shared" si="738"/>
        <v>0</v>
      </c>
      <c r="DE197" s="190">
        <f t="shared" si="739"/>
        <v>0</v>
      </c>
      <c r="DF197" s="190">
        <f t="shared" si="740"/>
        <v>0</v>
      </c>
      <c r="DG197" s="190">
        <f t="shared" si="741"/>
        <v>3030.699024526421</v>
      </c>
      <c r="DH197" s="190">
        <f t="shared" si="742"/>
        <v>6877.0487072496799</v>
      </c>
      <c r="DI197" s="190">
        <f t="shared" si="743"/>
        <v>9798.8918524426717</v>
      </c>
      <c r="DJ197" s="190">
        <f t="shared" si="744"/>
        <v>9798.4985464178881</v>
      </c>
      <c r="DK197" s="190">
        <f t="shared" si="745"/>
        <v>7297.4841247685536</v>
      </c>
      <c r="DL197" s="190">
        <f t="shared" si="746"/>
        <v>4889.8006050420172</v>
      </c>
      <c r="DM197" s="190">
        <f t="shared" si="747"/>
        <v>4154.4437493234591</v>
      </c>
      <c r="DN197" s="190">
        <f t="shared" si="748"/>
        <v>45846.866609770688</v>
      </c>
      <c r="DO197" s="184" t="s">
        <v>580</v>
      </c>
      <c r="DP197" s="190">
        <f t="shared" si="749"/>
        <v>0</v>
      </c>
      <c r="DQ197" s="190">
        <f t="shared" si="750"/>
        <v>0</v>
      </c>
      <c r="DR197" s="190">
        <f t="shared" si="751"/>
        <v>0</v>
      </c>
      <c r="DS197" s="190">
        <f t="shared" si="752"/>
        <v>0</v>
      </c>
      <c r="DT197" s="190">
        <f t="shared" si="753"/>
        <v>0</v>
      </c>
      <c r="DU197" s="190">
        <f t="shared" si="754"/>
        <v>2630.6994205069595</v>
      </c>
      <c r="DV197" s="190">
        <f t="shared" si="755"/>
        <v>6001.9139414814763</v>
      </c>
      <c r="DW197" s="190">
        <f t="shared" si="756"/>
        <v>8551.9396653750737</v>
      </c>
      <c r="DX197" s="190">
        <f t="shared" si="757"/>
        <v>8551.5964092758513</v>
      </c>
      <c r="DY197" s="190">
        <f t="shared" si="758"/>
        <v>6508.3083395479853</v>
      </c>
      <c r="DZ197" s="190">
        <f t="shared" si="759"/>
        <v>4361.0002450715974</v>
      </c>
      <c r="EA197" s="190">
        <f t="shared" si="760"/>
        <v>3705.1674847956474</v>
      </c>
      <c r="EB197" s="190">
        <f t="shared" si="761"/>
        <v>40310.625506054588</v>
      </c>
      <c r="EC197" s="191">
        <f t="shared" si="735"/>
        <v>0.87924494053566926</v>
      </c>
    </row>
    <row r="198" spans="1:133" ht="12.45" customHeight="1">
      <c r="A198" s="331">
        <v>193</v>
      </c>
      <c r="B198" s="463" t="s">
        <v>712</v>
      </c>
      <c r="C198" s="463" t="s">
        <v>712</v>
      </c>
      <c r="D198" s="463" t="s">
        <v>712</v>
      </c>
      <c r="E198" s="463" t="s">
        <v>695</v>
      </c>
      <c r="F198" s="354" t="s">
        <v>508</v>
      </c>
      <c r="G198" s="354" t="s">
        <v>388</v>
      </c>
      <c r="H198" s="354" t="s">
        <v>470</v>
      </c>
      <c r="I198" s="468" t="s">
        <v>75</v>
      </c>
      <c r="J198" s="408">
        <v>0</v>
      </c>
      <c r="K198" s="408">
        <v>0</v>
      </c>
      <c r="L198" s="408">
        <v>0</v>
      </c>
      <c r="M198" s="408">
        <v>0</v>
      </c>
      <c r="N198" s="408">
        <v>0</v>
      </c>
      <c r="O198" s="439">
        <v>546.23099999999999</v>
      </c>
      <c r="P198" s="438">
        <v>1258.9369999999999</v>
      </c>
      <c r="Q198" s="438">
        <v>1793.82</v>
      </c>
      <c r="R198" s="438">
        <v>1793.748</v>
      </c>
      <c r="S198" s="438">
        <v>1379.23</v>
      </c>
      <c r="T198" s="438">
        <v>924.17600000000004</v>
      </c>
      <c r="U198" s="438">
        <v>785.19299999999998</v>
      </c>
      <c r="V198" s="357">
        <f t="shared" si="661"/>
        <v>8481.3350000000009</v>
      </c>
      <c r="W198" s="397">
        <v>1</v>
      </c>
      <c r="X198" s="65"/>
      <c r="Y198" s="332" t="s">
        <v>437</v>
      </c>
      <c r="Z198" s="332"/>
      <c r="AA198" s="398">
        <v>319.48628821428576</v>
      </c>
      <c r="AB198" s="412">
        <f>0.52621271*425</f>
        <v>223.64040175000002</v>
      </c>
      <c r="AC198" s="180">
        <f t="shared" si="686"/>
        <v>0.7</v>
      </c>
      <c r="AD198" s="181">
        <f t="shared" si="775"/>
        <v>314.6939938910715</v>
      </c>
      <c r="AE198" s="181">
        <f t="shared" si="775"/>
        <v>314.6939938910715</v>
      </c>
      <c r="AF198" s="181">
        <f t="shared" si="775"/>
        <v>314.6939938910715</v>
      </c>
      <c r="AG198" s="181">
        <f t="shared" si="776"/>
        <v>309.90169956785718</v>
      </c>
      <c r="AH198" s="181">
        <f t="shared" si="776"/>
        <v>309.90169956785718</v>
      </c>
      <c r="AI198" s="181">
        <f t="shared" si="776"/>
        <v>309.90169956785718</v>
      </c>
      <c r="AJ198" s="181">
        <f t="shared" si="777"/>
        <v>305.10940524464291</v>
      </c>
      <c r="AK198" s="181">
        <f t="shared" si="777"/>
        <v>305.10940524464291</v>
      </c>
      <c r="AL198" s="181">
        <f t="shared" si="777"/>
        <v>305.10940524464291</v>
      </c>
      <c r="AM198" s="181">
        <f t="shared" si="778"/>
        <v>295.52481659821433</v>
      </c>
      <c r="AN198" s="181">
        <f t="shared" si="778"/>
        <v>295.52481659821433</v>
      </c>
      <c r="AO198" s="181">
        <f t="shared" si="778"/>
        <v>295.52481659821433</v>
      </c>
      <c r="AQ198" s="480">
        <v>0.98499999999999999</v>
      </c>
      <c r="AR198" s="480">
        <v>0.97</v>
      </c>
      <c r="AS198" s="480">
        <v>0.95499999999999996</v>
      </c>
      <c r="AT198" s="480">
        <v>0.92500000000000004</v>
      </c>
      <c r="AV198" s="181">
        <f t="shared" si="691"/>
        <v>223.64040175000002</v>
      </c>
      <c r="AW198" s="181">
        <f t="shared" si="779"/>
        <v>223.64040175000002</v>
      </c>
      <c r="AX198" s="181">
        <f t="shared" si="779"/>
        <v>223.64040175000002</v>
      </c>
      <c r="AY198" s="181">
        <f t="shared" si="780"/>
        <v>221.40399773250002</v>
      </c>
      <c r="AZ198" s="181">
        <f t="shared" si="780"/>
        <v>221.40399773250002</v>
      </c>
      <c r="BA198" s="181">
        <f t="shared" si="780"/>
        <v>221.40399773250002</v>
      </c>
      <c r="BB198" s="181">
        <f t="shared" si="781"/>
        <v>219.16759371500001</v>
      </c>
      <c r="BC198" s="181">
        <f t="shared" si="781"/>
        <v>219.16759371500001</v>
      </c>
      <c r="BD198" s="181">
        <f t="shared" si="781"/>
        <v>219.16759371500001</v>
      </c>
      <c r="BE198" s="181">
        <f t="shared" si="782"/>
        <v>216.93118969750003</v>
      </c>
      <c r="BF198" s="181">
        <f t="shared" si="782"/>
        <v>216.93118969750003</v>
      </c>
      <c r="BG198" s="181">
        <f t="shared" si="782"/>
        <v>216.93118969750003</v>
      </c>
      <c r="BI198" s="400">
        <v>1</v>
      </c>
      <c r="BJ198" s="400">
        <v>0.99</v>
      </c>
      <c r="BK198" s="400">
        <v>0.98</v>
      </c>
      <c r="BL198" s="400">
        <v>0.97</v>
      </c>
      <c r="BO198" s="189">
        <f t="shared" si="783"/>
        <v>1</v>
      </c>
      <c r="BP198" s="189">
        <f t="shared" si="783"/>
        <v>1</v>
      </c>
      <c r="BQ198" s="189">
        <f t="shared" si="783"/>
        <v>1</v>
      </c>
      <c r="BR198" s="189">
        <f t="shared" si="783"/>
        <v>1</v>
      </c>
      <c r="BS198" s="189">
        <f t="shared" si="783"/>
        <v>1</v>
      </c>
      <c r="BT198" s="189">
        <f t="shared" si="783"/>
        <v>1</v>
      </c>
      <c r="BU198" s="189">
        <f t="shared" si="783"/>
        <v>1</v>
      </c>
      <c r="BV198" s="189">
        <f t="shared" si="783"/>
        <v>1</v>
      </c>
      <c r="BW198" s="189">
        <f t="shared" si="783"/>
        <v>1</v>
      </c>
      <c r="BX198" s="189">
        <f t="shared" si="783"/>
        <v>1</v>
      </c>
      <c r="BY198" s="189">
        <f t="shared" si="783"/>
        <v>1</v>
      </c>
      <c r="BZ198" s="189">
        <f t="shared" si="783"/>
        <v>1</v>
      </c>
      <c r="CA198" s="184"/>
      <c r="CB198" s="189">
        <f t="shared" si="763"/>
        <v>0</v>
      </c>
      <c r="CC198" s="189">
        <f t="shared" si="764"/>
        <v>0</v>
      </c>
      <c r="CD198" s="189">
        <f t="shared" si="765"/>
        <v>0</v>
      </c>
      <c r="CE198" s="189">
        <f t="shared" si="766"/>
        <v>0</v>
      </c>
      <c r="CF198" s="189">
        <f t="shared" si="767"/>
        <v>0</v>
      </c>
      <c r="CG198" s="189">
        <f t="shared" si="768"/>
        <v>0</v>
      </c>
      <c r="CH198" s="189">
        <f t="shared" si="769"/>
        <v>0</v>
      </c>
      <c r="CI198" s="189">
        <f t="shared" si="770"/>
        <v>0</v>
      </c>
      <c r="CJ198" s="189">
        <f t="shared" si="771"/>
        <v>0</v>
      </c>
      <c r="CK198" s="189">
        <f t="shared" si="772"/>
        <v>0</v>
      </c>
      <c r="CL198" s="189">
        <f t="shared" si="773"/>
        <v>0</v>
      </c>
      <c r="CM198" s="189">
        <f t="shared" si="774"/>
        <v>0</v>
      </c>
      <c r="DB198" s="190">
        <f t="shared" si="736"/>
        <v>0</v>
      </c>
      <c r="DC198" s="190">
        <f t="shared" si="737"/>
        <v>0</v>
      </c>
      <c r="DD198" s="190">
        <f t="shared" si="738"/>
        <v>0</v>
      </c>
      <c r="DE198" s="190">
        <f t="shared" si="739"/>
        <v>0</v>
      </c>
      <c r="DF198" s="190">
        <f t="shared" si="740"/>
        <v>0</v>
      </c>
      <c r="DG198" s="190">
        <f t="shared" si="741"/>
        <v>24110.22863646919</v>
      </c>
      <c r="DH198" s="190">
        <f t="shared" si="742"/>
        <v>54709.23220488178</v>
      </c>
      <c r="DI198" s="190">
        <f t="shared" si="743"/>
        <v>77953.475760710062</v>
      </c>
      <c r="DJ198" s="190">
        <f t="shared" si="744"/>
        <v>77950.3468791864</v>
      </c>
      <c r="DK198" s="190">
        <f t="shared" si="745"/>
        <v>58053.937159486566</v>
      </c>
      <c r="DL198" s="190">
        <f t="shared" si="746"/>
        <v>38900.006110877563</v>
      </c>
      <c r="DM198" s="190">
        <f t="shared" si="747"/>
        <v>33049.995345278694</v>
      </c>
      <c r="DN198" s="190">
        <f t="shared" si="748"/>
        <v>364727.22209689027</v>
      </c>
      <c r="DO198" s="184" t="s">
        <v>580</v>
      </c>
      <c r="DP198" s="190">
        <f t="shared" si="749"/>
        <v>0</v>
      </c>
      <c r="DQ198" s="190">
        <f t="shared" si="750"/>
        <v>0</v>
      </c>
      <c r="DR198" s="190">
        <f t="shared" si="751"/>
        <v>0</v>
      </c>
      <c r="DS198" s="190">
        <f t="shared" si="752"/>
        <v>0</v>
      </c>
      <c r="DT198" s="190">
        <f t="shared" si="753"/>
        <v>0</v>
      </c>
      <c r="DU198" s="190">
        <f t="shared" si="754"/>
        <v>17225.142726879534</v>
      </c>
      <c r="DV198" s="190">
        <f t="shared" si="755"/>
        <v>39298.987740888893</v>
      </c>
      <c r="DW198" s="190">
        <f t="shared" si="756"/>
        <v>55995.899865808475</v>
      </c>
      <c r="DX198" s="190">
        <f t="shared" si="757"/>
        <v>55993.652313216611</v>
      </c>
      <c r="DY198" s="190">
        <f t="shared" si="758"/>
        <v>42614.727925720406</v>
      </c>
      <c r="DZ198" s="190">
        <f t="shared" si="759"/>
        <v>28554.707188417149</v>
      </c>
      <c r="EA198" s="190">
        <f t="shared" si="760"/>
        <v>24260.483069669441</v>
      </c>
      <c r="EB198" s="190">
        <f t="shared" si="761"/>
        <v>263943.60083060054</v>
      </c>
      <c r="EC198" s="191">
        <f t="shared" si="735"/>
        <v>0.72367398110054859</v>
      </c>
    </row>
    <row r="199" spans="1:133">
      <c r="A199" s="331">
        <v>194</v>
      </c>
      <c r="B199" s="463" t="s">
        <v>718</v>
      </c>
      <c r="C199" s="463" t="s">
        <v>718</v>
      </c>
      <c r="D199" s="463" t="s">
        <v>718</v>
      </c>
      <c r="E199" s="463"/>
      <c r="F199" s="354" t="s">
        <v>717</v>
      </c>
      <c r="G199" s="354" t="s">
        <v>388</v>
      </c>
      <c r="H199" s="354" t="s">
        <v>470</v>
      </c>
      <c r="I199" s="468" t="s">
        <v>75</v>
      </c>
      <c r="J199" s="408">
        <v>0</v>
      </c>
      <c r="K199" s="408">
        <v>0</v>
      </c>
      <c r="L199" s="408">
        <v>0</v>
      </c>
      <c r="M199" s="408">
        <v>0</v>
      </c>
      <c r="N199" s="408">
        <v>0</v>
      </c>
      <c r="O199" s="439">
        <v>546231</v>
      </c>
      <c r="P199" s="438">
        <v>1258937</v>
      </c>
      <c r="Q199" s="438">
        <v>1793820</v>
      </c>
      <c r="R199" s="438">
        <v>1793748</v>
      </c>
      <c r="S199" s="438">
        <v>1379230</v>
      </c>
      <c r="T199" s="438">
        <v>924176</v>
      </c>
      <c r="U199" s="438">
        <v>785193</v>
      </c>
      <c r="V199" s="357">
        <f t="shared" si="661"/>
        <v>8481335</v>
      </c>
      <c r="W199" s="397">
        <v>1</v>
      </c>
      <c r="X199" s="65"/>
      <c r="Y199" s="409" t="s">
        <v>607</v>
      </c>
      <c r="Z199" s="332"/>
      <c r="AA199" s="398">
        <v>0.2162</v>
      </c>
      <c r="AB199" s="412">
        <f>AA199*0.6</f>
        <v>0.12972</v>
      </c>
      <c r="AC199" s="180">
        <f t="shared" si="686"/>
        <v>0.6</v>
      </c>
      <c r="AD199" s="181">
        <f t="shared" si="775"/>
        <v>0.21295700000000001</v>
      </c>
      <c r="AE199" s="181">
        <f t="shared" si="775"/>
        <v>0.21295700000000001</v>
      </c>
      <c r="AF199" s="181">
        <f t="shared" si="775"/>
        <v>0.21295700000000001</v>
      </c>
      <c r="AG199" s="181">
        <f t="shared" si="776"/>
        <v>0.20971399999999998</v>
      </c>
      <c r="AH199" s="181">
        <f t="shared" si="776"/>
        <v>0.20971399999999998</v>
      </c>
      <c r="AI199" s="181">
        <f t="shared" si="776"/>
        <v>0.20971399999999998</v>
      </c>
      <c r="AJ199" s="181">
        <f t="shared" si="777"/>
        <v>0.20647099999999999</v>
      </c>
      <c r="AK199" s="181">
        <f t="shared" si="777"/>
        <v>0.20647099999999999</v>
      </c>
      <c r="AL199" s="181">
        <f t="shared" si="777"/>
        <v>0.20647099999999999</v>
      </c>
      <c r="AM199" s="181">
        <f t="shared" si="778"/>
        <v>0.19998500000000002</v>
      </c>
      <c r="AN199" s="181">
        <f t="shared" si="778"/>
        <v>0.19998500000000002</v>
      </c>
      <c r="AO199" s="181">
        <f t="shared" si="778"/>
        <v>0.19998500000000002</v>
      </c>
      <c r="AQ199" s="480">
        <v>0.98499999999999999</v>
      </c>
      <c r="AR199" s="480">
        <v>0.97</v>
      </c>
      <c r="AS199" s="480">
        <v>0.95499999999999996</v>
      </c>
      <c r="AT199" s="480">
        <v>0.92500000000000004</v>
      </c>
      <c r="AV199" s="181">
        <f t="shared" si="691"/>
        <v>0.12972</v>
      </c>
      <c r="AW199" s="181">
        <f t="shared" si="779"/>
        <v>0.12972</v>
      </c>
      <c r="AX199" s="181">
        <f t="shared" si="779"/>
        <v>0.12972</v>
      </c>
      <c r="AY199" s="181">
        <f t="shared" si="780"/>
        <v>0.1284228</v>
      </c>
      <c r="AZ199" s="181">
        <f t="shared" si="780"/>
        <v>0.1284228</v>
      </c>
      <c r="BA199" s="181">
        <f t="shared" si="780"/>
        <v>0.1284228</v>
      </c>
      <c r="BB199" s="181">
        <f t="shared" si="781"/>
        <v>0.12712560000000001</v>
      </c>
      <c r="BC199" s="181">
        <f t="shared" si="781"/>
        <v>0.12712560000000001</v>
      </c>
      <c r="BD199" s="181">
        <f t="shared" si="781"/>
        <v>0.12712560000000001</v>
      </c>
      <c r="BE199" s="181">
        <f t="shared" si="782"/>
        <v>0.12582840000000001</v>
      </c>
      <c r="BF199" s="181">
        <f t="shared" si="782"/>
        <v>0.12582840000000001</v>
      </c>
      <c r="BG199" s="181">
        <f t="shared" si="782"/>
        <v>0.12582840000000001</v>
      </c>
      <c r="BI199" s="400">
        <v>1</v>
      </c>
      <c r="BJ199" s="400">
        <v>0.99</v>
      </c>
      <c r="BK199" s="400">
        <v>0.98</v>
      </c>
      <c r="BL199" s="400">
        <v>0.97</v>
      </c>
      <c r="BO199" s="189">
        <f t="shared" si="783"/>
        <v>1</v>
      </c>
      <c r="BP199" s="189">
        <f t="shared" si="783"/>
        <v>1</v>
      </c>
      <c r="BQ199" s="189">
        <f t="shared" si="783"/>
        <v>1</v>
      </c>
      <c r="BR199" s="189">
        <f t="shared" si="783"/>
        <v>1</v>
      </c>
      <c r="BS199" s="189">
        <f t="shared" si="783"/>
        <v>1</v>
      </c>
      <c r="BT199" s="189">
        <f t="shared" si="783"/>
        <v>1</v>
      </c>
      <c r="BU199" s="189">
        <f t="shared" si="783"/>
        <v>1</v>
      </c>
      <c r="BV199" s="189">
        <f t="shared" si="783"/>
        <v>1</v>
      </c>
      <c r="BW199" s="189">
        <f t="shared" si="783"/>
        <v>1</v>
      </c>
      <c r="BX199" s="189">
        <f t="shared" si="783"/>
        <v>1</v>
      </c>
      <c r="BY199" s="189">
        <f t="shared" si="783"/>
        <v>1</v>
      </c>
      <c r="BZ199" s="189">
        <f t="shared" si="783"/>
        <v>1</v>
      </c>
      <c r="CA199" s="184"/>
      <c r="CB199" s="189">
        <f t="shared" si="763"/>
        <v>0</v>
      </c>
      <c r="CC199" s="189">
        <f t="shared" si="764"/>
        <v>0</v>
      </c>
      <c r="CD199" s="189">
        <f t="shared" si="765"/>
        <v>0</v>
      </c>
      <c r="CE199" s="189">
        <f t="shared" si="766"/>
        <v>0</v>
      </c>
      <c r="CF199" s="189">
        <f t="shared" si="767"/>
        <v>0</v>
      </c>
      <c r="CG199" s="189">
        <f t="shared" si="768"/>
        <v>0</v>
      </c>
      <c r="CH199" s="189">
        <f t="shared" si="769"/>
        <v>0</v>
      </c>
      <c r="CI199" s="189">
        <f t="shared" si="770"/>
        <v>0</v>
      </c>
      <c r="CJ199" s="189">
        <f t="shared" si="771"/>
        <v>0</v>
      </c>
      <c r="CK199" s="189">
        <f t="shared" si="772"/>
        <v>0</v>
      </c>
      <c r="CL199" s="189">
        <f t="shared" si="773"/>
        <v>0</v>
      </c>
      <c r="CM199" s="189">
        <f t="shared" si="774"/>
        <v>0</v>
      </c>
      <c r="DB199" s="190">
        <f t="shared" si="736"/>
        <v>0</v>
      </c>
      <c r="DC199" s="190">
        <f t="shared" si="737"/>
        <v>0</v>
      </c>
      <c r="DD199" s="190">
        <f t="shared" si="738"/>
        <v>0</v>
      </c>
      <c r="DE199" s="190">
        <f t="shared" si="739"/>
        <v>0</v>
      </c>
      <c r="DF199" s="190">
        <f t="shared" si="740"/>
        <v>0</v>
      </c>
      <c r="DG199" s="190">
        <f t="shared" si="741"/>
        <v>16315.665565304087</v>
      </c>
      <c r="DH199" s="190">
        <f t="shared" si="742"/>
        <v>37022.358827375014</v>
      </c>
      <c r="DI199" s="190">
        <f t="shared" si="743"/>
        <v>52752.002452642075</v>
      </c>
      <c r="DJ199" s="190">
        <f t="shared" si="744"/>
        <v>52749.885102976783</v>
      </c>
      <c r="DK199" s="190">
        <f t="shared" si="745"/>
        <v>39285.758659735089</v>
      </c>
      <c r="DL199" s="190">
        <f t="shared" si="746"/>
        <v>26324.075966386561</v>
      </c>
      <c r="DM199" s="190">
        <f t="shared" si="747"/>
        <v>22365.307236148699</v>
      </c>
      <c r="DN199" s="190">
        <f t="shared" si="748"/>
        <v>246815.05381056829</v>
      </c>
      <c r="DO199" s="184" t="s">
        <v>580</v>
      </c>
      <c r="DP199" s="190">
        <f t="shared" si="749"/>
        <v>0</v>
      </c>
      <c r="DQ199" s="190">
        <f t="shared" si="750"/>
        <v>0</v>
      </c>
      <c r="DR199" s="190">
        <f t="shared" si="751"/>
        <v>0</v>
      </c>
      <c r="DS199" s="190">
        <f t="shared" si="752"/>
        <v>0</v>
      </c>
      <c r="DT199" s="190">
        <f t="shared" si="753"/>
        <v>0</v>
      </c>
      <c r="DU199" s="190">
        <f t="shared" si="754"/>
        <v>9991.2426245264214</v>
      </c>
      <c r="DV199" s="190">
        <f t="shared" si="755"/>
        <v>22794.918314656032</v>
      </c>
      <c r="DW199" s="190">
        <f t="shared" si="756"/>
        <v>32479.766955134597</v>
      </c>
      <c r="DX199" s="190">
        <f t="shared" si="757"/>
        <v>32478.463288534396</v>
      </c>
      <c r="DY199" s="190">
        <f t="shared" si="758"/>
        <v>24718.174637800887</v>
      </c>
      <c r="DZ199" s="190">
        <f t="shared" si="759"/>
        <v>16562.824013445381</v>
      </c>
      <c r="EA199" s="190">
        <f t="shared" si="760"/>
        <v>14072.009525879506</v>
      </c>
      <c r="EB199" s="190">
        <f t="shared" si="761"/>
        <v>153097.39935997722</v>
      </c>
      <c r="EC199" s="191">
        <f t="shared" si="735"/>
        <v>0.62029198380047024</v>
      </c>
    </row>
    <row r="200" spans="1:133">
      <c r="A200" s="331">
        <v>195</v>
      </c>
      <c r="B200" s="463" t="s">
        <v>719</v>
      </c>
      <c r="C200" s="463" t="s">
        <v>719</v>
      </c>
      <c r="D200" s="463" t="s">
        <v>719</v>
      </c>
      <c r="E200" s="463"/>
      <c r="F200" s="354" t="s">
        <v>717</v>
      </c>
      <c r="G200" s="354" t="s">
        <v>388</v>
      </c>
      <c r="H200" s="354" t="s">
        <v>470</v>
      </c>
      <c r="I200" s="468" t="s">
        <v>75</v>
      </c>
      <c r="J200" s="408">
        <v>0</v>
      </c>
      <c r="K200" s="408">
        <v>0</v>
      </c>
      <c r="L200" s="408">
        <v>0</v>
      </c>
      <c r="M200" s="408">
        <v>0</v>
      </c>
      <c r="N200" s="408">
        <v>0</v>
      </c>
      <c r="O200" s="439">
        <v>384211</v>
      </c>
      <c r="P200" s="439">
        <v>885514</v>
      </c>
      <c r="Q200" s="439">
        <v>1261740</v>
      </c>
      <c r="R200" s="439">
        <v>1261691</v>
      </c>
      <c r="S200" s="439">
        <v>970127</v>
      </c>
      <c r="T200" s="439">
        <v>650050</v>
      </c>
      <c r="U200" s="439">
        <v>552291</v>
      </c>
      <c r="V200" s="357">
        <f t="shared" si="661"/>
        <v>5965624</v>
      </c>
      <c r="W200" s="397">
        <v>1</v>
      </c>
      <c r="X200" s="65"/>
      <c r="Y200" s="409" t="s">
        <v>607</v>
      </c>
      <c r="Z200" s="332"/>
      <c r="AA200" s="398">
        <v>0.41410000000000002</v>
      </c>
      <c r="AB200" s="412">
        <f t="shared" ref="AB200:AB210" si="785">AA200*0.6</f>
        <v>0.24846000000000001</v>
      </c>
      <c r="AC200" s="180">
        <f t="shared" si="686"/>
        <v>0.6</v>
      </c>
      <c r="AD200" s="181">
        <f t="shared" si="775"/>
        <v>0.40788850000000004</v>
      </c>
      <c r="AE200" s="181">
        <f t="shared" si="775"/>
        <v>0.40788850000000004</v>
      </c>
      <c r="AF200" s="181">
        <f t="shared" si="775"/>
        <v>0.40788850000000004</v>
      </c>
      <c r="AG200" s="181">
        <f t="shared" si="776"/>
        <v>0.40167700000000001</v>
      </c>
      <c r="AH200" s="181">
        <f t="shared" si="776"/>
        <v>0.40167700000000001</v>
      </c>
      <c r="AI200" s="181">
        <f t="shared" si="776"/>
        <v>0.40167700000000001</v>
      </c>
      <c r="AJ200" s="181">
        <f t="shared" si="777"/>
        <v>0.39546550000000003</v>
      </c>
      <c r="AK200" s="181">
        <f t="shared" si="777"/>
        <v>0.39546550000000003</v>
      </c>
      <c r="AL200" s="181">
        <f t="shared" si="777"/>
        <v>0.39546550000000003</v>
      </c>
      <c r="AM200" s="181">
        <f t="shared" si="778"/>
        <v>0.38304250000000006</v>
      </c>
      <c r="AN200" s="181">
        <f t="shared" si="778"/>
        <v>0.38304250000000006</v>
      </c>
      <c r="AO200" s="181">
        <f t="shared" si="778"/>
        <v>0.38304250000000006</v>
      </c>
      <c r="AQ200" s="480">
        <v>0.98499999999999999</v>
      </c>
      <c r="AR200" s="480">
        <v>0.97</v>
      </c>
      <c r="AS200" s="480">
        <v>0.95499999999999996</v>
      </c>
      <c r="AT200" s="480">
        <v>0.92500000000000004</v>
      </c>
      <c r="AV200" s="181">
        <f t="shared" si="691"/>
        <v>0.24846000000000001</v>
      </c>
      <c r="AW200" s="181">
        <f t="shared" si="779"/>
        <v>0.24846000000000001</v>
      </c>
      <c r="AX200" s="181">
        <f t="shared" si="779"/>
        <v>0.24846000000000001</v>
      </c>
      <c r="AY200" s="181">
        <f t="shared" si="780"/>
        <v>0.24597540000000001</v>
      </c>
      <c r="AZ200" s="181">
        <f t="shared" si="780"/>
        <v>0.24597540000000001</v>
      </c>
      <c r="BA200" s="181">
        <f t="shared" si="780"/>
        <v>0.24597540000000001</v>
      </c>
      <c r="BB200" s="181">
        <f t="shared" si="781"/>
        <v>0.24349080000000001</v>
      </c>
      <c r="BC200" s="181">
        <f t="shared" si="781"/>
        <v>0.24349080000000001</v>
      </c>
      <c r="BD200" s="181">
        <f t="shared" si="781"/>
        <v>0.24349080000000001</v>
      </c>
      <c r="BE200" s="181">
        <f t="shared" si="782"/>
        <v>0.2410062</v>
      </c>
      <c r="BF200" s="181">
        <f t="shared" si="782"/>
        <v>0.2410062</v>
      </c>
      <c r="BG200" s="181">
        <f t="shared" si="782"/>
        <v>0.2410062</v>
      </c>
      <c r="BI200" s="400">
        <v>1</v>
      </c>
      <c r="BJ200" s="400">
        <v>0.99</v>
      </c>
      <c r="BK200" s="400">
        <v>0.98</v>
      </c>
      <c r="BL200" s="400">
        <v>0.97</v>
      </c>
      <c r="BO200" s="189"/>
      <c r="BP200" s="189"/>
      <c r="BQ200" s="189"/>
      <c r="BR200" s="189"/>
      <c r="BS200" s="189"/>
      <c r="BT200" s="189"/>
      <c r="BU200" s="189"/>
      <c r="BV200" s="189"/>
      <c r="BW200" s="189"/>
      <c r="BX200" s="189"/>
      <c r="BY200" s="189"/>
      <c r="BZ200" s="189"/>
      <c r="CA200" s="184"/>
      <c r="CB200" s="189"/>
      <c r="CC200" s="189"/>
      <c r="CD200" s="189"/>
      <c r="CE200" s="189"/>
      <c r="CF200" s="189"/>
      <c r="CG200" s="189"/>
      <c r="CH200" s="189"/>
      <c r="CI200" s="189"/>
      <c r="CJ200" s="189"/>
      <c r="CK200" s="189"/>
      <c r="CL200" s="189"/>
      <c r="CM200" s="189"/>
      <c r="DB200" s="190">
        <f t="shared" ref="DB200:DB210" si="786">J200*AD200*(BO200+CB200+CO200)/$A$2</f>
        <v>0</v>
      </c>
      <c r="DC200" s="190">
        <f t="shared" ref="DC200:DC210" si="787">K200*AE200*(BP200+CC200+CP200)/$A$2</f>
        <v>0</v>
      </c>
      <c r="DD200" s="190">
        <f t="shared" ref="DD200:DD210" si="788">L200*AF200*(BQ200+CD200+CQ200)/$A$2</f>
        <v>0</v>
      </c>
      <c r="DE200" s="190">
        <f t="shared" ref="DE200:DE210" si="789">M200*AG200*(BR200+CE200+CR200)/$A$2</f>
        <v>0</v>
      </c>
      <c r="DF200" s="190">
        <f t="shared" ref="DF200:DF210" si="790">N200*AH200*(BS200+CF200+CS200)/$A$2</f>
        <v>0</v>
      </c>
      <c r="DG200" s="190">
        <f t="shared" ref="DG200:DG210" si="791">O200*AI200*(BT200+CG200+CT200)/$A$2</f>
        <v>0</v>
      </c>
      <c r="DH200" s="190">
        <f t="shared" ref="DH200:DH210" si="792">P200*AJ200*(BU200+CH200+CU200)/$A$2</f>
        <v>0</v>
      </c>
      <c r="DI200" s="190">
        <f t="shared" ref="DI200:DI210" si="793">Q200*AK200*(BV200+CI200+CV200)/$A$2</f>
        <v>0</v>
      </c>
      <c r="DJ200" s="190">
        <f t="shared" ref="DJ200:DJ210" si="794">R200*AL200*(BW200+CJ200+CW200)/$A$2</f>
        <v>0</v>
      </c>
      <c r="DK200" s="190">
        <f t="shared" ref="DK200:DK210" si="795">S200*AM200*(BX200+CK200+CX200)/$A$2</f>
        <v>0</v>
      </c>
      <c r="DL200" s="190">
        <f t="shared" ref="DL200:DL210" si="796">T200*AN200*(BY200+CL200+CY200)/$A$2</f>
        <v>0</v>
      </c>
      <c r="DM200" s="190">
        <f t="shared" ref="DM200:DM210" si="797">U200*AO200*(BZ200+CM200+CZ200)/$A$2</f>
        <v>0</v>
      </c>
      <c r="DN200" s="190">
        <f t="shared" ref="DN200:DN210" si="798">SUM(DB200:DM200)</f>
        <v>0</v>
      </c>
      <c r="DO200" s="184" t="s">
        <v>580</v>
      </c>
      <c r="DP200" s="190">
        <f t="shared" ref="DP200:DP210" si="799">J200*AV200*(BO200+CB200+CO200)/$A$2</f>
        <v>0</v>
      </c>
      <c r="DQ200" s="190">
        <f t="shared" ref="DQ200:DQ210" si="800">K200*AW200*(BP200+CC200+CP200)/$A$2</f>
        <v>0</v>
      </c>
      <c r="DR200" s="190">
        <f t="shared" ref="DR200:DR210" si="801">L200*AX200*(BQ200+CD200+CQ200)/$A$2</f>
        <v>0</v>
      </c>
      <c r="DS200" s="190">
        <f t="shared" ref="DS200:DS210" si="802">M200*AY200*(BR200+CE200+CR200)/$A$2</f>
        <v>0</v>
      </c>
      <c r="DT200" s="190">
        <f t="shared" ref="DT200:DT210" si="803">N200*AZ200*(BS200+CF200+CS200)/$A$2</f>
        <v>0</v>
      </c>
      <c r="DU200" s="190">
        <f t="shared" ref="DU200:DU210" si="804">O200*BA200*(BT200+CG200+CT200)/$A$2</f>
        <v>0</v>
      </c>
      <c r="DV200" s="190">
        <f t="shared" ref="DV200:DV210" si="805">P200*BB200*(BU200+CH200+CU200)/$A$2</f>
        <v>0</v>
      </c>
      <c r="DW200" s="190">
        <f t="shared" ref="DW200:DW210" si="806">Q200*BC200*(BV200+CI200+CV200)/$A$2</f>
        <v>0</v>
      </c>
      <c r="DX200" s="190">
        <f t="shared" ref="DX200:DX210" si="807">R200*BD200*(BW200+CJ200+CW200)/$A$2</f>
        <v>0</v>
      </c>
      <c r="DY200" s="190">
        <f t="shared" ref="DY200:DY210" si="808">S200*BE200*(BX200+CK200+CX200)/$A$2</f>
        <v>0</v>
      </c>
      <c r="DZ200" s="190">
        <f t="shared" ref="DZ200:DZ210" si="809">T200*BF200*(BY200+CL200+CY200)/$A$2</f>
        <v>0</v>
      </c>
      <c r="EA200" s="190">
        <f t="shared" ref="EA200:EA210" si="810">U200*BG200*(BZ200+CM200+CZ200)/$A$2</f>
        <v>0</v>
      </c>
      <c r="EB200" s="190">
        <f t="shared" ref="EB200:EB210" si="811">SUM(DP200:EA200)</f>
        <v>0</v>
      </c>
      <c r="EC200" s="191">
        <f t="shared" ref="EC200:EC210" si="812">IFERROR(EB200/DN200,0)</f>
        <v>0</v>
      </c>
    </row>
    <row r="201" spans="1:133">
      <c r="A201" s="331">
        <v>196</v>
      </c>
      <c r="B201" s="463" t="s">
        <v>720</v>
      </c>
      <c r="C201" s="463" t="s">
        <v>720</v>
      </c>
      <c r="D201" s="463" t="s">
        <v>720</v>
      </c>
      <c r="E201" s="463"/>
      <c r="F201" s="354" t="s">
        <v>717</v>
      </c>
      <c r="G201" s="354" t="s">
        <v>388</v>
      </c>
      <c r="H201" s="354" t="s">
        <v>470</v>
      </c>
      <c r="I201" s="468" t="s">
        <v>75</v>
      </c>
      <c r="J201" s="408">
        <v>0</v>
      </c>
      <c r="K201" s="408">
        <v>0</v>
      </c>
      <c r="L201" s="408">
        <v>0</v>
      </c>
      <c r="M201" s="408">
        <v>0</v>
      </c>
      <c r="N201" s="408">
        <v>0</v>
      </c>
      <c r="O201" s="439">
        <v>384211</v>
      </c>
      <c r="P201" s="439">
        <v>885514</v>
      </c>
      <c r="Q201" s="439">
        <v>1261740</v>
      </c>
      <c r="R201" s="439">
        <v>1261691</v>
      </c>
      <c r="S201" s="439">
        <v>970127</v>
      </c>
      <c r="T201" s="439">
        <v>650050</v>
      </c>
      <c r="U201" s="439">
        <v>552291</v>
      </c>
      <c r="V201" s="357">
        <f t="shared" si="661"/>
        <v>5965624</v>
      </c>
      <c r="W201" s="397">
        <v>1</v>
      </c>
      <c r="X201" s="65"/>
      <c r="Y201" s="409" t="s">
        <v>607</v>
      </c>
      <c r="Z201" s="332"/>
      <c r="AA201" s="398">
        <v>0.2162</v>
      </c>
      <c r="AB201" s="412">
        <f t="shared" si="785"/>
        <v>0.12972</v>
      </c>
      <c r="AC201" s="180">
        <f t="shared" si="686"/>
        <v>0.6</v>
      </c>
      <c r="AD201" s="181">
        <f t="shared" si="775"/>
        <v>0.21295700000000001</v>
      </c>
      <c r="AE201" s="181">
        <f t="shared" si="775"/>
        <v>0.21295700000000001</v>
      </c>
      <c r="AF201" s="181">
        <f t="shared" si="775"/>
        <v>0.21295700000000001</v>
      </c>
      <c r="AG201" s="181">
        <f t="shared" si="776"/>
        <v>0.20971399999999998</v>
      </c>
      <c r="AH201" s="181">
        <f t="shared" si="776"/>
        <v>0.20971399999999998</v>
      </c>
      <c r="AI201" s="181">
        <f t="shared" si="776"/>
        <v>0.20971399999999998</v>
      </c>
      <c r="AJ201" s="181">
        <f t="shared" si="777"/>
        <v>0.20647099999999999</v>
      </c>
      <c r="AK201" s="181">
        <f t="shared" si="777"/>
        <v>0.20647099999999999</v>
      </c>
      <c r="AL201" s="181">
        <f t="shared" si="777"/>
        <v>0.20647099999999999</v>
      </c>
      <c r="AM201" s="181">
        <f t="shared" si="778"/>
        <v>0.19998500000000002</v>
      </c>
      <c r="AN201" s="181">
        <f t="shared" si="778"/>
        <v>0.19998500000000002</v>
      </c>
      <c r="AO201" s="181">
        <f t="shared" si="778"/>
        <v>0.19998500000000002</v>
      </c>
      <c r="AQ201" s="480">
        <v>0.98499999999999999</v>
      </c>
      <c r="AR201" s="480">
        <v>0.97</v>
      </c>
      <c r="AS201" s="480">
        <v>0.95499999999999996</v>
      </c>
      <c r="AT201" s="480">
        <v>0.92500000000000004</v>
      </c>
      <c r="AV201" s="181">
        <f t="shared" si="691"/>
        <v>0.12972</v>
      </c>
      <c r="AW201" s="181">
        <f t="shared" si="779"/>
        <v>0.12972</v>
      </c>
      <c r="AX201" s="181">
        <f t="shared" si="779"/>
        <v>0.12972</v>
      </c>
      <c r="AY201" s="181">
        <f t="shared" si="780"/>
        <v>0.1284228</v>
      </c>
      <c r="AZ201" s="181">
        <f t="shared" si="780"/>
        <v>0.1284228</v>
      </c>
      <c r="BA201" s="181">
        <f t="shared" si="780"/>
        <v>0.1284228</v>
      </c>
      <c r="BB201" s="181">
        <f t="shared" si="781"/>
        <v>0.12712560000000001</v>
      </c>
      <c r="BC201" s="181">
        <f t="shared" si="781"/>
        <v>0.12712560000000001</v>
      </c>
      <c r="BD201" s="181">
        <f t="shared" si="781"/>
        <v>0.12712560000000001</v>
      </c>
      <c r="BE201" s="181">
        <f t="shared" si="782"/>
        <v>0.12582840000000001</v>
      </c>
      <c r="BF201" s="181">
        <f t="shared" si="782"/>
        <v>0.12582840000000001</v>
      </c>
      <c r="BG201" s="181">
        <f t="shared" si="782"/>
        <v>0.12582840000000001</v>
      </c>
      <c r="BI201" s="400">
        <v>1</v>
      </c>
      <c r="BJ201" s="400">
        <v>0.99</v>
      </c>
      <c r="BK201" s="400">
        <v>0.98</v>
      </c>
      <c r="BL201" s="400">
        <v>0.97</v>
      </c>
      <c r="BO201" s="189"/>
      <c r="BP201" s="189"/>
      <c r="BQ201" s="189"/>
      <c r="BR201" s="189"/>
      <c r="BS201" s="189"/>
      <c r="BT201" s="189"/>
      <c r="BU201" s="189"/>
      <c r="BV201" s="189"/>
      <c r="BW201" s="189"/>
      <c r="BX201" s="189"/>
      <c r="BY201" s="189"/>
      <c r="BZ201" s="189"/>
      <c r="CA201" s="184"/>
      <c r="CB201" s="189"/>
      <c r="CC201" s="189"/>
      <c r="CD201" s="189"/>
      <c r="CE201" s="189"/>
      <c r="CF201" s="189"/>
      <c r="CG201" s="189"/>
      <c r="CH201" s="189"/>
      <c r="CI201" s="189"/>
      <c r="CJ201" s="189"/>
      <c r="CK201" s="189"/>
      <c r="CL201" s="189"/>
      <c r="CM201" s="189"/>
      <c r="DB201" s="190">
        <f t="shared" si="786"/>
        <v>0</v>
      </c>
      <c r="DC201" s="190">
        <f t="shared" si="787"/>
        <v>0</v>
      </c>
      <c r="DD201" s="190">
        <f t="shared" si="788"/>
        <v>0</v>
      </c>
      <c r="DE201" s="190">
        <f t="shared" si="789"/>
        <v>0</v>
      </c>
      <c r="DF201" s="190">
        <f t="shared" si="790"/>
        <v>0</v>
      </c>
      <c r="DG201" s="190">
        <f t="shared" si="791"/>
        <v>0</v>
      </c>
      <c r="DH201" s="190">
        <f t="shared" si="792"/>
        <v>0</v>
      </c>
      <c r="DI201" s="190">
        <f t="shared" si="793"/>
        <v>0</v>
      </c>
      <c r="DJ201" s="190">
        <f t="shared" si="794"/>
        <v>0</v>
      </c>
      <c r="DK201" s="190">
        <f t="shared" si="795"/>
        <v>0</v>
      </c>
      <c r="DL201" s="190">
        <f t="shared" si="796"/>
        <v>0</v>
      </c>
      <c r="DM201" s="190">
        <f t="shared" si="797"/>
        <v>0</v>
      </c>
      <c r="DN201" s="190">
        <f t="shared" si="798"/>
        <v>0</v>
      </c>
      <c r="DO201" s="184" t="s">
        <v>580</v>
      </c>
      <c r="DP201" s="190">
        <f t="shared" si="799"/>
        <v>0</v>
      </c>
      <c r="DQ201" s="190">
        <f t="shared" si="800"/>
        <v>0</v>
      </c>
      <c r="DR201" s="190">
        <f t="shared" si="801"/>
        <v>0</v>
      </c>
      <c r="DS201" s="190">
        <f t="shared" si="802"/>
        <v>0</v>
      </c>
      <c r="DT201" s="190">
        <f t="shared" si="803"/>
        <v>0</v>
      </c>
      <c r="DU201" s="190">
        <f t="shared" si="804"/>
        <v>0</v>
      </c>
      <c r="DV201" s="190">
        <f t="shared" si="805"/>
        <v>0</v>
      </c>
      <c r="DW201" s="190">
        <f t="shared" si="806"/>
        <v>0</v>
      </c>
      <c r="DX201" s="190">
        <f t="shared" si="807"/>
        <v>0</v>
      </c>
      <c r="DY201" s="190">
        <f t="shared" si="808"/>
        <v>0</v>
      </c>
      <c r="DZ201" s="190">
        <f t="shared" si="809"/>
        <v>0</v>
      </c>
      <c r="EA201" s="190">
        <f t="shared" si="810"/>
        <v>0</v>
      </c>
      <c r="EB201" s="190">
        <f t="shared" si="811"/>
        <v>0</v>
      </c>
      <c r="EC201" s="191">
        <f t="shared" si="812"/>
        <v>0</v>
      </c>
    </row>
    <row r="202" spans="1:133">
      <c r="A202" s="331">
        <v>197</v>
      </c>
      <c r="B202" s="479" t="s">
        <v>724</v>
      </c>
      <c r="C202" s="479" t="s">
        <v>724</v>
      </c>
      <c r="D202" s="479" t="s">
        <v>724</v>
      </c>
      <c r="E202" s="463"/>
      <c r="F202" s="354" t="s">
        <v>717</v>
      </c>
      <c r="G202" s="354" t="s">
        <v>388</v>
      </c>
      <c r="H202" s="354" t="s">
        <v>470</v>
      </c>
      <c r="I202" s="468" t="s">
        <v>75</v>
      </c>
      <c r="J202" s="408">
        <v>0</v>
      </c>
      <c r="K202" s="408">
        <v>0</v>
      </c>
      <c r="L202" s="408">
        <v>0</v>
      </c>
      <c r="M202" s="408">
        <v>0</v>
      </c>
      <c r="N202" s="408">
        <v>0</v>
      </c>
      <c r="O202" s="439">
        <v>384211</v>
      </c>
      <c r="P202" s="439">
        <v>885514</v>
      </c>
      <c r="Q202" s="439">
        <v>1261740</v>
      </c>
      <c r="R202" s="439">
        <v>1261691</v>
      </c>
      <c r="S202" s="439">
        <v>970127</v>
      </c>
      <c r="T202" s="439">
        <v>650050</v>
      </c>
      <c r="U202" s="439">
        <v>552291</v>
      </c>
      <c r="V202" s="357">
        <f t="shared" ref="V202:V211" si="813">SUM(J202:U202)</f>
        <v>5965624</v>
      </c>
      <c r="W202" s="397">
        <v>0.8</v>
      </c>
      <c r="X202" s="65"/>
      <c r="Y202" s="409" t="s">
        <v>607</v>
      </c>
      <c r="Z202" s="332"/>
      <c r="AA202" s="398">
        <v>0.44650000000000001</v>
      </c>
      <c r="AB202" s="412">
        <f t="shared" si="785"/>
        <v>0.26789999999999997</v>
      </c>
      <c r="AC202" s="180">
        <f t="shared" si="686"/>
        <v>0.6</v>
      </c>
      <c r="AD202" s="181">
        <f t="shared" si="775"/>
        <v>0.43980249999999999</v>
      </c>
      <c r="AE202" s="181">
        <f t="shared" si="775"/>
        <v>0.43980249999999999</v>
      </c>
      <c r="AF202" s="181">
        <f t="shared" si="775"/>
        <v>0.43980249999999999</v>
      </c>
      <c r="AG202" s="181">
        <f t="shared" si="776"/>
        <v>0.43310500000000002</v>
      </c>
      <c r="AH202" s="181">
        <f t="shared" si="776"/>
        <v>0.43310500000000002</v>
      </c>
      <c r="AI202" s="181">
        <f t="shared" si="776"/>
        <v>0.43310500000000002</v>
      </c>
      <c r="AJ202" s="181">
        <f t="shared" si="777"/>
        <v>0.42640749999999999</v>
      </c>
      <c r="AK202" s="181">
        <f t="shared" si="777"/>
        <v>0.42640749999999999</v>
      </c>
      <c r="AL202" s="181">
        <f t="shared" si="777"/>
        <v>0.42640749999999999</v>
      </c>
      <c r="AM202" s="181">
        <f t="shared" si="778"/>
        <v>0.4130125</v>
      </c>
      <c r="AN202" s="181">
        <f t="shared" si="778"/>
        <v>0.4130125</v>
      </c>
      <c r="AO202" s="181">
        <f t="shared" si="778"/>
        <v>0.4130125</v>
      </c>
      <c r="AQ202" s="480">
        <v>0.98499999999999999</v>
      </c>
      <c r="AR202" s="480">
        <v>0.97</v>
      </c>
      <c r="AS202" s="480">
        <v>0.95499999999999996</v>
      </c>
      <c r="AT202" s="480">
        <v>0.92500000000000004</v>
      </c>
      <c r="AV202" s="181">
        <f t="shared" si="691"/>
        <v>0.26789999999999997</v>
      </c>
      <c r="AW202" s="181">
        <f t="shared" si="779"/>
        <v>0.26789999999999997</v>
      </c>
      <c r="AX202" s="181">
        <f t="shared" si="779"/>
        <v>0.26789999999999997</v>
      </c>
      <c r="AY202" s="181">
        <f t="shared" si="780"/>
        <v>0.26522099999999998</v>
      </c>
      <c r="AZ202" s="181">
        <f t="shared" si="780"/>
        <v>0.26522099999999998</v>
      </c>
      <c r="BA202" s="181">
        <f t="shared" si="780"/>
        <v>0.26522099999999998</v>
      </c>
      <c r="BB202" s="181">
        <f t="shared" si="781"/>
        <v>0.26254199999999994</v>
      </c>
      <c r="BC202" s="181">
        <f t="shared" si="781"/>
        <v>0.26254199999999994</v>
      </c>
      <c r="BD202" s="181">
        <f t="shared" si="781"/>
        <v>0.26254199999999994</v>
      </c>
      <c r="BE202" s="181">
        <f t="shared" si="782"/>
        <v>0.25986299999999996</v>
      </c>
      <c r="BF202" s="181">
        <f t="shared" si="782"/>
        <v>0.25986299999999996</v>
      </c>
      <c r="BG202" s="181">
        <f t="shared" si="782"/>
        <v>0.25986299999999996</v>
      </c>
      <c r="BI202" s="400">
        <v>1</v>
      </c>
      <c r="BJ202" s="400">
        <v>0.99</v>
      </c>
      <c r="BK202" s="400">
        <v>0.98</v>
      </c>
      <c r="BL202" s="400">
        <v>0.97</v>
      </c>
      <c r="BO202" s="189"/>
      <c r="BP202" s="189"/>
      <c r="BQ202" s="189"/>
      <c r="BR202" s="189"/>
      <c r="BS202" s="189"/>
      <c r="BT202" s="189"/>
      <c r="BU202" s="189"/>
      <c r="BV202" s="189"/>
      <c r="BW202" s="189"/>
      <c r="BX202" s="189"/>
      <c r="BY202" s="189"/>
      <c r="BZ202" s="189"/>
      <c r="CA202" s="184"/>
      <c r="CB202" s="189"/>
      <c r="CC202" s="189"/>
      <c r="CD202" s="189"/>
      <c r="CE202" s="189"/>
      <c r="CF202" s="189"/>
      <c r="CG202" s="189"/>
      <c r="CH202" s="189"/>
      <c r="CI202" s="189"/>
      <c r="CJ202" s="189"/>
      <c r="CK202" s="189"/>
      <c r="CL202" s="189"/>
      <c r="CM202" s="189"/>
      <c r="DB202" s="190">
        <f t="shared" si="786"/>
        <v>0</v>
      </c>
      <c r="DC202" s="190">
        <f t="shared" si="787"/>
        <v>0</v>
      </c>
      <c r="DD202" s="190">
        <f t="shared" si="788"/>
        <v>0</v>
      </c>
      <c r="DE202" s="190">
        <f t="shared" si="789"/>
        <v>0</v>
      </c>
      <c r="DF202" s="190">
        <f t="shared" si="790"/>
        <v>0</v>
      </c>
      <c r="DG202" s="190">
        <f t="shared" si="791"/>
        <v>0</v>
      </c>
      <c r="DH202" s="190">
        <f t="shared" si="792"/>
        <v>0</v>
      </c>
      <c r="DI202" s="190">
        <f t="shared" si="793"/>
        <v>0</v>
      </c>
      <c r="DJ202" s="190">
        <f t="shared" si="794"/>
        <v>0</v>
      </c>
      <c r="DK202" s="190">
        <f t="shared" si="795"/>
        <v>0</v>
      </c>
      <c r="DL202" s="190">
        <f t="shared" si="796"/>
        <v>0</v>
      </c>
      <c r="DM202" s="190">
        <f t="shared" si="797"/>
        <v>0</v>
      </c>
      <c r="DN202" s="190">
        <f t="shared" si="798"/>
        <v>0</v>
      </c>
      <c r="DO202" s="184" t="s">
        <v>580</v>
      </c>
      <c r="DP202" s="190">
        <f t="shared" si="799"/>
        <v>0</v>
      </c>
      <c r="DQ202" s="190">
        <f t="shared" si="800"/>
        <v>0</v>
      </c>
      <c r="DR202" s="190">
        <f t="shared" si="801"/>
        <v>0</v>
      </c>
      <c r="DS202" s="190">
        <f t="shared" si="802"/>
        <v>0</v>
      </c>
      <c r="DT202" s="190">
        <f t="shared" si="803"/>
        <v>0</v>
      </c>
      <c r="DU202" s="190">
        <f t="shared" si="804"/>
        <v>0</v>
      </c>
      <c r="DV202" s="190">
        <f t="shared" si="805"/>
        <v>0</v>
      </c>
      <c r="DW202" s="190">
        <f t="shared" si="806"/>
        <v>0</v>
      </c>
      <c r="DX202" s="190">
        <f t="shared" si="807"/>
        <v>0</v>
      </c>
      <c r="DY202" s="190">
        <f t="shared" si="808"/>
        <v>0</v>
      </c>
      <c r="DZ202" s="190">
        <f t="shared" si="809"/>
        <v>0</v>
      </c>
      <c r="EA202" s="190">
        <f t="shared" si="810"/>
        <v>0</v>
      </c>
      <c r="EB202" s="190">
        <f t="shared" si="811"/>
        <v>0</v>
      </c>
      <c r="EC202" s="191">
        <f t="shared" si="812"/>
        <v>0</v>
      </c>
    </row>
    <row r="203" spans="1:133">
      <c r="A203" s="331">
        <v>198</v>
      </c>
      <c r="B203" s="463" t="s">
        <v>725</v>
      </c>
      <c r="C203" s="463" t="s">
        <v>725</v>
      </c>
      <c r="D203" s="463" t="s">
        <v>725</v>
      </c>
      <c r="E203" s="463"/>
      <c r="F203" s="354" t="s">
        <v>717</v>
      </c>
      <c r="G203" s="354" t="s">
        <v>388</v>
      </c>
      <c r="H203" s="354" t="s">
        <v>470</v>
      </c>
      <c r="I203" s="468" t="s">
        <v>75</v>
      </c>
      <c r="J203" s="408">
        <v>0</v>
      </c>
      <c r="K203" s="408">
        <v>0</v>
      </c>
      <c r="L203" s="408">
        <v>0</v>
      </c>
      <c r="M203" s="408">
        <v>0</v>
      </c>
      <c r="N203" s="408">
        <v>0</v>
      </c>
      <c r="O203" s="439">
        <v>384211</v>
      </c>
      <c r="P203" s="439">
        <v>885514</v>
      </c>
      <c r="Q203" s="439">
        <v>1261740</v>
      </c>
      <c r="R203" s="439">
        <v>1261691</v>
      </c>
      <c r="S203" s="439">
        <v>970127</v>
      </c>
      <c r="T203" s="439">
        <v>650050</v>
      </c>
      <c r="U203" s="439">
        <v>552291</v>
      </c>
      <c r="V203" s="357">
        <f t="shared" si="813"/>
        <v>5965624</v>
      </c>
      <c r="W203" s="397">
        <v>0.8</v>
      </c>
      <c r="X203" s="65"/>
      <c r="Y203" s="409" t="s">
        <v>607</v>
      </c>
      <c r="Z203" s="332"/>
      <c r="AA203" s="398">
        <v>3.5799999999999998E-2</v>
      </c>
      <c r="AB203" s="412">
        <f t="shared" si="785"/>
        <v>2.1479999999999999E-2</v>
      </c>
      <c r="AC203" s="180">
        <f t="shared" si="686"/>
        <v>0.6</v>
      </c>
      <c r="AD203" s="181">
        <f t="shared" si="775"/>
        <v>3.5262999999999996E-2</v>
      </c>
      <c r="AE203" s="181">
        <f t="shared" si="775"/>
        <v>3.5262999999999996E-2</v>
      </c>
      <c r="AF203" s="181">
        <f t="shared" si="775"/>
        <v>3.5262999999999996E-2</v>
      </c>
      <c r="AG203" s="181">
        <f t="shared" si="776"/>
        <v>3.4726E-2</v>
      </c>
      <c r="AH203" s="181">
        <f t="shared" si="776"/>
        <v>3.4726E-2</v>
      </c>
      <c r="AI203" s="181">
        <f t="shared" si="776"/>
        <v>3.4726E-2</v>
      </c>
      <c r="AJ203" s="181">
        <f t="shared" si="777"/>
        <v>3.4188999999999997E-2</v>
      </c>
      <c r="AK203" s="181">
        <f t="shared" si="777"/>
        <v>3.4188999999999997E-2</v>
      </c>
      <c r="AL203" s="181">
        <f t="shared" si="777"/>
        <v>3.4188999999999997E-2</v>
      </c>
      <c r="AM203" s="181">
        <f t="shared" si="778"/>
        <v>3.3114999999999999E-2</v>
      </c>
      <c r="AN203" s="181">
        <f t="shared" si="778"/>
        <v>3.3114999999999999E-2</v>
      </c>
      <c r="AO203" s="181">
        <f t="shared" si="778"/>
        <v>3.3114999999999999E-2</v>
      </c>
      <c r="AQ203" s="480">
        <v>0.98499999999999999</v>
      </c>
      <c r="AR203" s="480">
        <v>0.97</v>
      </c>
      <c r="AS203" s="480">
        <v>0.95499999999999996</v>
      </c>
      <c r="AT203" s="480">
        <v>0.92500000000000004</v>
      </c>
      <c r="AV203" s="181">
        <f t="shared" si="691"/>
        <v>2.1479999999999999E-2</v>
      </c>
      <c r="AW203" s="181">
        <f t="shared" si="779"/>
        <v>2.1479999999999999E-2</v>
      </c>
      <c r="AX203" s="181">
        <f t="shared" si="779"/>
        <v>2.1479999999999999E-2</v>
      </c>
      <c r="AY203" s="181">
        <f t="shared" si="780"/>
        <v>2.1265199999999998E-2</v>
      </c>
      <c r="AZ203" s="181">
        <f t="shared" si="780"/>
        <v>2.1265199999999998E-2</v>
      </c>
      <c r="BA203" s="181">
        <f t="shared" si="780"/>
        <v>2.1265199999999998E-2</v>
      </c>
      <c r="BB203" s="181">
        <f t="shared" si="781"/>
        <v>2.10504E-2</v>
      </c>
      <c r="BC203" s="181">
        <f t="shared" si="781"/>
        <v>2.10504E-2</v>
      </c>
      <c r="BD203" s="181">
        <f t="shared" si="781"/>
        <v>2.10504E-2</v>
      </c>
      <c r="BE203" s="181">
        <f t="shared" si="782"/>
        <v>2.0835599999999999E-2</v>
      </c>
      <c r="BF203" s="181">
        <f t="shared" si="782"/>
        <v>2.0835599999999999E-2</v>
      </c>
      <c r="BG203" s="181">
        <f t="shared" si="782"/>
        <v>2.0835599999999999E-2</v>
      </c>
      <c r="BI203" s="400">
        <v>1</v>
      </c>
      <c r="BJ203" s="400">
        <v>0.99</v>
      </c>
      <c r="BK203" s="400">
        <v>0.98</v>
      </c>
      <c r="BL203" s="400">
        <v>0.97</v>
      </c>
      <c r="BO203" s="189"/>
      <c r="BP203" s="189"/>
      <c r="BQ203" s="189"/>
      <c r="BR203" s="189"/>
      <c r="BS203" s="189"/>
      <c r="BT203" s="189"/>
      <c r="BU203" s="189"/>
      <c r="BV203" s="189"/>
      <c r="BW203" s="189"/>
      <c r="BX203" s="189"/>
      <c r="BY203" s="189"/>
      <c r="BZ203" s="189"/>
      <c r="CA203" s="184"/>
      <c r="CB203" s="189"/>
      <c r="CC203" s="189"/>
      <c r="CD203" s="189"/>
      <c r="CE203" s="189"/>
      <c r="CF203" s="189"/>
      <c r="CG203" s="189"/>
      <c r="CH203" s="189"/>
      <c r="CI203" s="189"/>
      <c r="CJ203" s="189"/>
      <c r="CK203" s="189"/>
      <c r="CL203" s="189"/>
      <c r="CM203" s="189"/>
      <c r="DB203" s="190">
        <f t="shared" si="786"/>
        <v>0</v>
      </c>
      <c r="DC203" s="190">
        <f t="shared" si="787"/>
        <v>0</v>
      </c>
      <c r="DD203" s="190">
        <f t="shared" si="788"/>
        <v>0</v>
      </c>
      <c r="DE203" s="190">
        <f t="shared" si="789"/>
        <v>0</v>
      </c>
      <c r="DF203" s="190">
        <f t="shared" si="790"/>
        <v>0</v>
      </c>
      <c r="DG203" s="190">
        <f t="shared" si="791"/>
        <v>0</v>
      </c>
      <c r="DH203" s="190">
        <f t="shared" si="792"/>
        <v>0</v>
      </c>
      <c r="DI203" s="190">
        <f t="shared" si="793"/>
        <v>0</v>
      </c>
      <c r="DJ203" s="190">
        <f t="shared" si="794"/>
        <v>0</v>
      </c>
      <c r="DK203" s="190">
        <f t="shared" si="795"/>
        <v>0</v>
      </c>
      <c r="DL203" s="190">
        <f t="shared" si="796"/>
        <v>0</v>
      </c>
      <c r="DM203" s="190">
        <f t="shared" si="797"/>
        <v>0</v>
      </c>
      <c r="DN203" s="190">
        <f t="shared" si="798"/>
        <v>0</v>
      </c>
      <c r="DO203" s="184" t="s">
        <v>580</v>
      </c>
      <c r="DP203" s="190">
        <f t="shared" si="799"/>
        <v>0</v>
      </c>
      <c r="DQ203" s="190">
        <f t="shared" si="800"/>
        <v>0</v>
      </c>
      <c r="DR203" s="190">
        <f t="shared" si="801"/>
        <v>0</v>
      </c>
      <c r="DS203" s="190">
        <f t="shared" si="802"/>
        <v>0</v>
      </c>
      <c r="DT203" s="190">
        <f t="shared" si="803"/>
        <v>0</v>
      </c>
      <c r="DU203" s="190">
        <f t="shared" si="804"/>
        <v>0</v>
      </c>
      <c r="DV203" s="190">
        <f t="shared" si="805"/>
        <v>0</v>
      </c>
      <c r="DW203" s="190">
        <f t="shared" si="806"/>
        <v>0</v>
      </c>
      <c r="DX203" s="190">
        <f t="shared" si="807"/>
        <v>0</v>
      </c>
      <c r="DY203" s="190">
        <f t="shared" si="808"/>
        <v>0</v>
      </c>
      <c r="DZ203" s="190">
        <f t="shared" si="809"/>
        <v>0</v>
      </c>
      <c r="EA203" s="190">
        <f t="shared" si="810"/>
        <v>0</v>
      </c>
      <c r="EB203" s="190">
        <f t="shared" si="811"/>
        <v>0</v>
      </c>
      <c r="EC203" s="191">
        <f t="shared" si="812"/>
        <v>0</v>
      </c>
    </row>
    <row r="204" spans="1:133">
      <c r="A204" s="331">
        <v>199</v>
      </c>
      <c r="B204" s="463" t="s">
        <v>721</v>
      </c>
      <c r="C204" s="463" t="s">
        <v>721</v>
      </c>
      <c r="D204" s="463" t="s">
        <v>721</v>
      </c>
      <c r="E204" s="463"/>
      <c r="F204" s="354" t="s">
        <v>717</v>
      </c>
      <c r="G204" s="354" t="s">
        <v>388</v>
      </c>
      <c r="H204" s="354" t="s">
        <v>470</v>
      </c>
      <c r="I204" s="468" t="s">
        <v>75</v>
      </c>
      <c r="J204" s="408">
        <v>0</v>
      </c>
      <c r="K204" s="408">
        <v>0</v>
      </c>
      <c r="L204" s="408">
        <v>0</v>
      </c>
      <c r="M204" s="408">
        <v>0</v>
      </c>
      <c r="N204" s="408">
        <v>0</v>
      </c>
      <c r="O204" s="439">
        <v>384211</v>
      </c>
      <c r="P204" s="439">
        <v>885514</v>
      </c>
      <c r="Q204" s="439">
        <v>1261740</v>
      </c>
      <c r="R204" s="439">
        <v>1261691</v>
      </c>
      <c r="S204" s="439">
        <v>970127</v>
      </c>
      <c r="T204" s="439">
        <v>650050</v>
      </c>
      <c r="U204" s="439">
        <v>552291</v>
      </c>
      <c r="V204" s="357">
        <f t="shared" si="813"/>
        <v>5965624</v>
      </c>
      <c r="W204" s="397">
        <v>1</v>
      </c>
      <c r="X204" s="65"/>
      <c r="Y204" s="409" t="s">
        <v>607</v>
      </c>
      <c r="Z204" s="332"/>
      <c r="AA204" s="398">
        <v>0.2162</v>
      </c>
      <c r="AB204" s="412">
        <f t="shared" si="785"/>
        <v>0.12972</v>
      </c>
      <c r="AC204" s="180">
        <f t="shared" si="686"/>
        <v>0.6</v>
      </c>
      <c r="AD204" s="181">
        <f t="shared" si="775"/>
        <v>0.21295700000000001</v>
      </c>
      <c r="AE204" s="181">
        <f t="shared" si="775"/>
        <v>0.21295700000000001</v>
      </c>
      <c r="AF204" s="181">
        <f t="shared" si="775"/>
        <v>0.21295700000000001</v>
      </c>
      <c r="AG204" s="181">
        <f t="shared" si="776"/>
        <v>0.20971399999999998</v>
      </c>
      <c r="AH204" s="181">
        <f t="shared" si="776"/>
        <v>0.20971399999999998</v>
      </c>
      <c r="AI204" s="181">
        <f t="shared" si="776"/>
        <v>0.20971399999999998</v>
      </c>
      <c r="AJ204" s="181">
        <f t="shared" si="777"/>
        <v>0.20647099999999999</v>
      </c>
      <c r="AK204" s="181">
        <f t="shared" si="777"/>
        <v>0.20647099999999999</v>
      </c>
      <c r="AL204" s="181">
        <f t="shared" si="777"/>
        <v>0.20647099999999999</v>
      </c>
      <c r="AM204" s="181">
        <f t="shared" si="778"/>
        <v>0.19998500000000002</v>
      </c>
      <c r="AN204" s="181">
        <f t="shared" si="778"/>
        <v>0.19998500000000002</v>
      </c>
      <c r="AO204" s="181">
        <f t="shared" si="778"/>
        <v>0.19998500000000002</v>
      </c>
      <c r="AQ204" s="480">
        <v>0.98499999999999999</v>
      </c>
      <c r="AR204" s="480">
        <v>0.97</v>
      </c>
      <c r="AS204" s="480">
        <v>0.95499999999999996</v>
      </c>
      <c r="AT204" s="480">
        <v>0.92500000000000004</v>
      </c>
      <c r="AV204" s="181">
        <f t="shared" si="691"/>
        <v>0.12972</v>
      </c>
      <c r="AW204" s="181">
        <f t="shared" si="779"/>
        <v>0.12972</v>
      </c>
      <c r="AX204" s="181">
        <f t="shared" si="779"/>
        <v>0.12972</v>
      </c>
      <c r="AY204" s="181">
        <f t="shared" si="780"/>
        <v>0.1284228</v>
      </c>
      <c r="AZ204" s="181">
        <f t="shared" si="780"/>
        <v>0.1284228</v>
      </c>
      <c r="BA204" s="181">
        <f t="shared" si="780"/>
        <v>0.1284228</v>
      </c>
      <c r="BB204" s="181">
        <f t="shared" si="781"/>
        <v>0.12712560000000001</v>
      </c>
      <c r="BC204" s="181">
        <f t="shared" si="781"/>
        <v>0.12712560000000001</v>
      </c>
      <c r="BD204" s="181">
        <f t="shared" si="781"/>
        <v>0.12712560000000001</v>
      </c>
      <c r="BE204" s="181">
        <f t="shared" si="782"/>
        <v>0.12582840000000001</v>
      </c>
      <c r="BF204" s="181">
        <f t="shared" si="782"/>
        <v>0.12582840000000001</v>
      </c>
      <c r="BG204" s="181">
        <f t="shared" si="782"/>
        <v>0.12582840000000001</v>
      </c>
      <c r="BI204" s="400">
        <v>1</v>
      </c>
      <c r="BJ204" s="400">
        <v>0.99</v>
      </c>
      <c r="BK204" s="400">
        <v>0.98</v>
      </c>
      <c r="BL204" s="400">
        <v>0.97</v>
      </c>
      <c r="BO204" s="189"/>
      <c r="BP204" s="189"/>
      <c r="BQ204" s="189"/>
      <c r="BR204" s="189"/>
      <c r="BS204" s="189"/>
      <c r="BT204" s="189"/>
      <c r="BU204" s="189"/>
      <c r="BV204" s="189"/>
      <c r="BW204" s="189"/>
      <c r="BX204" s="189"/>
      <c r="BY204" s="189"/>
      <c r="BZ204" s="189"/>
      <c r="CA204" s="184"/>
      <c r="CB204" s="189"/>
      <c r="CC204" s="189"/>
      <c r="CD204" s="189"/>
      <c r="CE204" s="189"/>
      <c r="CF204" s="189"/>
      <c r="CG204" s="189"/>
      <c r="CH204" s="189"/>
      <c r="CI204" s="189"/>
      <c r="CJ204" s="189"/>
      <c r="CK204" s="189"/>
      <c r="CL204" s="189"/>
      <c r="CM204" s="189"/>
      <c r="DB204" s="190">
        <f t="shared" si="786"/>
        <v>0</v>
      </c>
      <c r="DC204" s="190">
        <f t="shared" si="787"/>
        <v>0</v>
      </c>
      <c r="DD204" s="190">
        <f t="shared" si="788"/>
        <v>0</v>
      </c>
      <c r="DE204" s="190">
        <f t="shared" si="789"/>
        <v>0</v>
      </c>
      <c r="DF204" s="190">
        <f t="shared" si="790"/>
        <v>0</v>
      </c>
      <c r="DG204" s="190">
        <f t="shared" si="791"/>
        <v>0</v>
      </c>
      <c r="DH204" s="190">
        <f t="shared" si="792"/>
        <v>0</v>
      </c>
      <c r="DI204" s="190">
        <f t="shared" si="793"/>
        <v>0</v>
      </c>
      <c r="DJ204" s="190">
        <f t="shared" si="794"/>
        <v>0</v>
      </c>
      <c r="DK204" s="190">
        <f t="shared" si="795"/>
        <v>0</v>
      </c>
      <c r="DL204" s="190">
        <f t="shared" si="796"/>
        <v>0</v>
      </c>
      <c r="DM204" s="190">
        <f t="shared" si="797"/>
        <v>0</v>
      </c>
      <c r="DN204" s="190">
        <f t="shared" si="798"/>
        <v>0</v>
      </c>
      <c r="DO204" s="184" t="s">
        <v>580</v>
      </c>
      <c r="DP204" s="190">
        <f t="shared" si="799"/>
        <v>0</v>
      </c>
      <c r="DQ204" s="190">
        <f t="shared" si="800"/>
        <v>0</v>
      </c>
      <c r="DR204" s="190">
        <f t="shared" si="801"/>
        <v>0</v>
      </c>
      <c r="DS204" s="190">
        <f t="shared" si="802"/>
        <v>0</v>
      </c>
      <c r="DT204" s="190">
        <f t="shared" si="803"/>
        <v>0</v>
      </c>
      <c r="DU204" s="190">
        <f t="shared" si="804"/>
        <v>0</v>
      </c>
      <c r="DV204" s="190">
        <f t="shared" si="805"/>
        <v>0</v>
      </c>
      <c r="DW204" s="190">
        <f t="shared" si="806"/>
        <v>0</v>
      </c>
      <c r="DX204" s="190">
        <f t="shared" si="807"/>
        <v>0</v>
      </c>
      <c r="DY204" s="190">
        <f t="shared" si="808"/>
        <v>0</v>
      </c>
      <c r="DZ204" s="190">
        <f t="shared" si="809"/>
        <v>0</v>
      </c>
      <c r="EA204" s="190">
        <f t="shared" si="810"/>
        <v>0</v>
      </c>
      <c r="EB204" s="190">
        <f t="shared" si="811"/>
        <v>0</v>
      </c>
      <c r="EC204" s="191">
        <f t="shared" si="812"/>
        <v>0</v>
      </c>
    </row>
    <row r="205" spans="1:133">
      <c r="A205" s="331">
        <v>200</v>
      </c>
      <c r="B205" s="463" t="s">
        <v>726</v>
      </c>
      <c r="C205" s="463" t="s">
        <v>726</v>
      </c>
      <c r="D205" s="463" t="s">
        <v>726</v>
      </c>
      <c r="E205" s="463"/>
      <c r="F205" s="354" t="s">
        <v>717</v>
      </c>
      <c r="G205" s="354" t="s">
        <v>388</v>
      </c>
      <c r="H205" s="354" t="s">
        <v>470</v>
      </c>
      <c r="I205" s="468" t="s">
        <v>75</v>
      </c>
      <c r="J205" s="408">
        <v>0</v>
      </c>
      <c r="K205" s="408">
        <v>0</v>
      </c>
      <c r="L205" s="408">
        <v>0</v>
      </c>
      <c r="M205" s="408">
        <v>0</v>
      </c>
      <c r="N205" s="408">
        <v>0</v>
      </c>
      <c r="O205" s="439">
        <v>384211</v>
      </c>
      <c r="P205" s="439">
        <v>885514</v>
      </c>
      <c r="Q205" s="439">
        <v>1261740</v>
      </c>
      <c r="R205" s="439">
        <v>1261691</v>
      </c>
      <c r="S205" s="439">
        <v>970127</v>
      </c>
      <c r="T205" s="439">
        <v>650050</v>
      </c>
      <c r="U205" s="439">
        <v>552291</v>
      </c>
      <c r="V205" s="357">
        <f t="shared" si="813"/>
        <v>5965624</v>
      </c>
      <c r="W205" s="397">
        <v>0.8</v>
      </c>
      <c r="X205" s="65"/>
      <c r="Y205" s="409" t="s">
        <v>607</v>
      </c>
      <c r="Z205" s="332"/>
      <c r="AA205" s="398">
        <v>8.8800000000000004E-2</v>
      </c>
      <c r="AB205" s="412">
        <f t="shared" si="785"/>
        <v>5.3280000000000001E-2</v>
      </c>
      <c r="AC205" s="180">
        <f t="shared" si="686"/>
        <v>0.6</v>
      </c>
      <c r="AD205" s="181">
        <f t="shared" si="775"/>
        <v>8.7468000000000004E-2</v>
      </c>
      <c r="AE205" s="181">
        <f t="shared" si="775"/>
        <v>8.7468000000000004E-2</v>
      </c>
      <c r="AF205" s="181">
        <f t="shared" si="775"/>
        <v>8.7468000000000004E-2</v>
      </c>
      <c r="AG205" s="181">
        <f t="shared" si="776"/>
        <v>8.6136000000000004E-2</v>
      </c>
      <c r="AH205" s="181">
        <f t="shared" si="776"/>
        <v>8.6136000000000004E-2</v>
      </c>
      <c r="AI205" s="181">
        <f t="shared" si="776"/>
        <v>8.6136000000000004E-2</v>
      </c>
      <c r="AJ205" s="181">
        <f t="shared" si="777"/>
        <v>8.4804000000000004E-2</v>
      </c>
      <c r="AK205" s="181">
        <f t="shared" si="777"/>
        <v>8.4804000000000004E-2</v>
      </c>
      <c r="AL205" s="181">
        <f t="shared" si="777"/>
        <v>8.4804000000000004E-2</v>
      </c>
      <c r="AM205" s="181">
        <f t="shared" si="778"/>
        <v>8.2140000000000005E-2</v>
      </c>
      <c r="AN205" s="181">
        <f t="shared" si="778"/>
        <v>8.2140000000000005E-2</v>
      </c>
      <c r="AO205" s="181">
        <f t="shared" si="778"/>
        <v>8.2140000000000005E-2</v>
      </c>
      <c r="AQ205" s="480">
        <v>0.98499999999999999</v>
      </c>
      <c r="AR205" s="480">
        <v>0.97</v>
      </c>
      <c r="AS205" s="480">
        <v>0.95499999999999996</v>
      </c>
      <c r="AT205" s="480">
        <v>0.92500000000000004</v>
      </c>
      <c r="AV205" s="181">
        <f t="shared" si="691"/>
        <v>5.3280000000000001E-2</v>
      </c>
      <c r="AW205" s="181">
        <f t="shared" si="779"/>
        <v>5.3280000000000001E-2</v>
      </c>
      <c r="AX205" s="181">
        <f t="shared" si="779"/>
        <v>5.3280000000000001E-2</v>
      </c>
      <c r="AY205" s="181">
        <f t="shared" si="780"/>
        <v>5.2747200000000001E-2</v>
      </c>
      <c r="AZ205" s="181">
        <f t="shared" si="780"/>
        <v>5.2747200000000001E-2</v>
      </c>
      <c r="BA205" s="181">
        <f t="shared" si="780"/>
        <v>5.2747200000000001E-2</v>
      </c>
      <c r="BB205" s="181">
        <f t="shared" si="781"/>
        <v>5.2214400000000001E-2</v>
      </c>
      <c r="BC205" s="181">
        <f t="shared" si="781"/>
        <v>5.2214400000000001E-2</v>
      </c>
      <c r="BD205" s="181">
        <f t="shared" si="781"/>
        <v>5.2214400000000001E-2</v>
      </c>
      <c r="BE205" s="181">
        <f t="shared" si="782"/>
        <v>5.1681600000000001E-2</v>
      </c>
      <c r="BF205" s="181">
        <f t="shared" si="782"/>
        <v>5.1681600000000001E-2</v>
      </c>
      <c r="BG205" s="181">
        <f t="shared" si="782"/>
        <v>5.1681600000000001E-2</v>
      </c>
      <c r="BI205" s="400">
        <v>1</v>
      </c>
      <c r="BJ205" s="400">
        <v>0.99</v>
      </c>
      <c r="BK205" s="400">
        <v>0.98</v>
      </c>
      <c r="BL205" s="400">
        <v>0.97</v>
      </c>
      <c r="BO205" s="189"/>
      <c r="BP205" s="189"/>
      <c r="BQ205" s="189"/>
      <c r="BR205" s="189"/>
      <c r="BS205" s="189"/>
      <c r="BT205" s="189"/>
      <c r="BU205" s="189"/>
      <c r="BV205" s="189"/>
      <c r="BW205" s="189"/>
      <c r="BX205" s="189"/>
      <c r="BY205" s="189"/>
      <c r="BZ205" s="189"/>
      <c r="CA205" s="184"/>
      <c r="CB205" s="189"/>
      <c r="CC205" s="189"/>
      <c r="CD205" s="189"/>
      <c r="CE205" s="189"/>
      <c r="CF205" s="189"/>
      <c r="CG205" s="189"/>
      <c r="CH205" s="189"/>
      <c r="CI205" s="189"/>
      <c r="CJ205" s="189"/>
      <c r="CK205" s="189"/>
      <c r="CL205" s="189"/>
      <c r="CM205" s="189"/>
      <c r="DB205" s="190">
        <f t="shared" si="786"/>
        <v>0</v>
      </c>
      <c r="DC205" s="190">
        <f t="shared" si="787"/>
        <v>0</v>
      </c>
      <c r="DD205" s="190">
        <f t="shared" si="788"/>
        <v>0</v>
      </c>
      <c r="DE205" s="190">
        <f t="shared" si="789"/>
        <v>0</v>
      </c>
      <c r="DF205" s="190">
        <f t="shared" si="790"/>
        <v>0</v>
      </c>
      <c r="DG205" s="190">
        <f t="shared" si="791"/>
        <v>0</v>
      </c>
      <c r="DH205" s="190">
        <f t="shared" si="792"/>
        <v>0</v>
      </c>
      <c r="DI205" s="190">
        <f t="shared" si="793"/>
        <v>0</v>
      </c>
      <c r="DJ205" s="190">
        <f t="shared" si="794"/>
        <v>0</v>
      </c>
      <c r="DK205" s="190">
        <f t="shared" si="795"/>
        <v>0</v>
      </c>
      <c r="DL205" s="190">
        <f t="shared" si="796"/>
        <v>0</v>
      </c>
      <c r="DM205" s="190">
        <f t="shared" si="797"/>
        <v>0</v>
      </c>
      <c r="DN205" s="190">
        <f t="shared" si="798"/>
        <v>0</v>
      </c>
      <c r="DO205" s="184" t="s">
        <v>580</v>
      </c>
      <c r="DP205" s="190">
        <f t="shared" si="799"/>
        <v>0</v>
      </c>
      <c r="DQ205" s="190">
        <f t="shared" si="800"/>
        <v>0</v>
      </c>
      <c r="DR205" s="190">
        <f t="shared" si="801"/>
        <v>0</v>
      </c>
      <c r="DS205" s="190">
        <f t="shared" si="802"/>
        <v>0</v>
      </c>
      <c r="DT205" s="190">
        <f t="shared" si="803"/>
        <v>0</v>
      </c>
      <c r="DU205" s="190">
        <f t="shared" si="804"/>
        <v>0</v>
      </c>
      <c r="DV205" s="190">
        <f t="shared" si="805"/>
        <v>0</v>
      </c>
      <c r="DW205" s="190">
        <f t="shared" si="806"/>
        <v>0</v>
      </c>
      <c r="DX205" s="190">
        <f t="shared" si="807"/>
        <v>0</v>
      </c>
      <c r="DY205" s="190">
        <f t="shared" si="808"/>
        <v>0</v>
      </c>
      <c r="DZ205" s="190">
        <f t="shared" si="809"/>
        <v>0</v>
      </c>
      <c r="EA205" s="190">
        <f t="shared" si="810"/>
        <v>0</v>
      </c>
      <c r="EB205" s="190">
        <f t="shared" si="811"/>
        <v>0</v>
      </c>
      <c r="EC205" s="191">
        <f t="shared" si="812"/>
        <v>0</v>
      </c>
    </row>
    <row r="206" spans="1:133">
      <c r="A206" s="331">
        <v>201</v>
      </c>
      <c r="B206" s="463" t="s">
        <v>727</v>
      </c>
      <c r="C206" s="463" t="s">
        <v>727</v>
      </c>
      <c r="D206" s="463" t="s">
        <v>727</v>
      </c>
      <c r="E206" s="463"/>
      <c r="F206" s="354" t="s">
        <v>717</v>
      </c>
      <c r="G206" s="354" t="s">
        <v>388</v>
      </c>
      <c r="H206" s="354" t="s">
        <v>470</v>
      </c>
      <c r="I206" s="468" t="s">
        <v>75</v>
      </c>
      <c r="J206" s="408">
        <v>0</v>
      </c>
      <c r="K206" s="408">
        <v>0</v>
      </c>
      <c r="L206" s="408">
        <v>0</v>
      </c>
      <c r="M206" s="408">
        <v>0</v>
      </c>
      <c r="N206" s="408">
        <v>0</v>
      </c>
      <c r="O206" s="439">
        <v>384211</v>
      </c>
      <c r="P206" s="439">
        <v>885514</v>
      </c>
      <c r="Q206" s="439">
        <v>1261740</v>
      </c>
      <c r="R206" s="439">
        <v>1261691</v>
      </c>
      <c r="S206" s="439">
        <v>970127</v>
      </c>
      <c r="T206" s="439">
        <v>650050</v>
      </c>
      <c r="U206" s="439">
        <v>552291</v>
      </c>
      <c r="V206" s="357">
        <f t="shared" si="813"/>
        <v>5965624</v>
      </c>
      <c r="W206" s="397">
        <v>0.8</v>
      </c>
      <c r="X206" s="65"/>
      <c r="Y206" s="409" t="s">
        <v>607</v>
      </c>
      <c r="Z206" s="332"/>
      <c r="AA206" s="398">
        <v>4.0099999999999997E-2</v>
      </c>
      <c r="AB206" s="412">
        <f t="shared" si="785"/>
        <v>2.4059999999999998E-2</v>
      </c>
      <c r="AC206" s="180">
        <f t="shared" si="686"/>
        <v>0.6</v>
      </c>
      <c r="AD206" s="181">
        <f t="shared" si="775"/>
        <v>3.9498499999999999E-2</v>
      </c>
      <c r="AE206" s="181">
        <f t="shared" si="775"/>
        <v>3.9498499999999999E-2</v>
      </c>
      <c r="AF206" s="181">
        <f t="shared" si="775"/>
        <v>3.9498499999999999E-2</v>
      </c>
      <c r="AG206" s="181">
        <f t="shared" si="776"/>
        <v>3.8896999999999994E-2</v>
      </c>
      <c r="AH206" s="181">
        <f t="shared" si="776"/>
        <v>3.8896999999999994E-2</v>
      </c>
      <c r="AI206" s="181">
        <f t="shared" si="776"/>
        <v>3.8896999999999994E-2</v>
      </c>
      <c r="AJ206" s="181">
        <f t="shared" si="777"/>
        <v>3.8295499999999996E-2</v>
      </c>
      <c r="AK206" s="181">
        <f t="shared" si="777"/>
        <v>3.8295499999999996E-2</v>
      </c>
      <c r="AL206" s="181">
        <f t="shared" si="777"/>
        <v>3.8295499999999996E-2</v>
      </c>
      <c r="AM206" s="181">
        <f t="shared" si="778"/>
        <v>3.70925E-2</v>
      </c>
      <c r="AN206" s="181">
        <f t="shared" si="778"/>
        <v>3.70925E-2</v>
      </c>
      <c r="AO206" s="181">
        <f t="shared" si="778"/>
        <v>3.70925E-2</v>
      </c>
      <c r="AQ206" s="480">
        <v>0.98499999999999999</v>
      </c>
      <c r="AR206" s="480">
        <v>0.97</v>
      </c>
      <c r="AS206" s="480">
        <v>0.95499999999999996</v>
      </c>
      <c r="AT206" s="480">
        <v>0.92500000000000004</v>
      </c>
      <c r="AV206" s="181">
        <f t="shared" si="691"/>
        <v>2.4059999999999998E-2</v>
      </c>
      <c r="AW206" s="181">
        <f t="shared" si="779"/>
        <v>2.4059999999999998E-2</v>
      </c>
      <c r="AX206" s="181">
        <f t="shared" si="779"/>
        <v>2.4059999999999998E-2</v>
      </c>
      <c r="AY206" s="181">
        <f t="shared" si="780"/>
        <v>2.3819399999999998E-2</v>
      </c>
      <c r="AZ206" s="181">
        <f t="shared" si="780"/>
        <v>2.3819399999999998E-2</v>
      </c>
      <c r="BA206" s="181">
        <f t="shared" si="780"/>
        <v>2.3819399999999998E-2</v>
      </c>
      <c r="BB206" s="181">
        <f t="shared" si="781"/>
        <v>2.3578799999999997E-2</v>
      </c>
      <c r="BC206" s="181">
        <f t="shared" si="781"/>
        <v>2.3578799999999997E-2</v>
      </c>
      <c r="BD206" s="181">
        <f t="shared" si="781"/>
        <v>2.3578799999999997E-2</v>
      </c>
      <c r="BE206" s="181">
        <f t="shared" si="782"/>
        <v>2.3338199999999996E-2</v>
      </c>
      <c r="BF206" s="181">
        <f t="shared" si="782"/>
        <v>2.3338199999999996E-2</v>
      </c>
      <c r="BG206" s="181">
        <f t="shared" si="782"/>
        <v>2.3338199999999996E-2</v>
      </c>
      <c r="BI206" s="400">
        <v>1</v>
      </c>
      <c r="BJ206" s="400">
        <v>0.99</v>
      </c>
      <c r="BK206" s="400">
        <v>0.98</v>
      </c>
      <c r="BL206" s="400">
        <v>0.97</v>
      </c>
      <c r="BO206" s="189"/>
      <c r="BP206" s="189"/>
      <c r="BQ206" s="189"/>
      <c r="BR206" s="189"/>
      <c r="BS206" s="189"/>
      <c r="BT206" s="189"/>
      <c r="BU206" s="189"/>
      <c r="BV206" s="189"/>
      <c r="BW206" s="189"/>
      <c r="BX206" s="189"/>
      <c r="BY206" s="189"/>
      <c r="BZ206" s="189"/>
      <c r="CA206" s="184"/>
      <c r="CB206" s="189"/>
      <c r="CC206" s="189"/>
      <c r="CD206" s="189"/>
      <c r="CE206" s="189"/>
      <c r="CF206" s="189"/>
      <c r="CG206" s="189"/>
      <c r="CH206" s="189"/>
      <c r="CI206" s="189"/>
      <c r="CJ206" s="189"/>
      <c r="CK206" s="189"/>
      <c r="CL206" s="189"/>
      <c r="CM206" s="189"/>
      <c r="DB206" s="190">
        <f t="shared" si="786"/>
        <v>0</v>
      </c>
      <c r="DC206" s="190">
        <f t="shared" si="787"/>
        <v>0</v>
      </c>
      <c r="DD206" s="190">
        <f t="shared" si="788"/>
        <v>0</v>
      </c>
      <c r="DE206" s="190">
        <f t="shared" si="789"/>
        <v>0</v>
      </c>
      <c r="DF206" s="190">
        <f t="shared" si="790"/>
        <v>0</v>
      </c>
      <c r="DG206" s="190">
        <f t="shared" si="791"/>
        <v>0</v>
      </c>
      <c r="DH206" s="190">
        <f t="shared" si="792"/>
        <v>0</v>
      </c>
      <c r="DI206" s="190">
        <f t="shared" si="793"/>
        <v>0</v>
      </c>
      <c r="DJ206" s="190">
        <f t="shared" si="794"/>
        <v>0</v>
      </c>
      <c r="DK206" s="190">
        <f t="shared" si="795"/>
        <v>0</v>
      </c>
      <c r="DL206" s="190">
        <f t="shared" si="796"/>
        <v>0</v>
      </c>
      <c r="DM206" s="190">
        <f t="shared" si="797"/>
        <v>0</v>
      </c>
      <c r="DN206" s="190">
        <f t="shared" si="798"/>
        <v>0</v>
      </c>
      <c r="DO206" s="184" t="s">
        <v>580</v>
      </c>
      <c r="DP206" s="190">
        <f t="shared" si="799"/>
        <v>0</v>
      </c>
      <c r="DQ206" s="190">
        <f t="shared" si="800"/>
        <v>0</v>
      </c>
      <c r="DR206" s="190">
        <f t="shared" si="801"/>
        <v>0</v>
      </c>
      <c r="DS206" s="190">
        <f t="shared" si="802"/>
        <v>0</v>
      </c>
      <c r="DT206" s="190">
        <f t="shared" si="803"/>
        <v>0</v>
      </c>
      <c r="DU206" s="190">
        <f t="shared" si="804"/>
        <v>0</v>
      </c>
      <c r="DV206" s="190">
        <f t="shared" si="805"/>
        <v>0</v>
      </c>
      <c r="DW206" s="190">
        <f t="shared" si="806"/>
        <v>0</v>
      </c>
      <c r="DX206" s="190">
        <f t="shared" si="807"/>
        <v>0</v>
      </c>
      <c r="DY206" s="190">
        <f t="shared" si="808"/>
        <v>0</v>
      </c>
      <c r="DZ206" s="190">
        <f t="shared" si="809"/>
        <v>0</v>
      </c>
      <c r="EA206" s="190">
        <f t="shared" si="810"/>
        <v>0</v>
      </c>
      <c r="EB206" s="190">
        <f t="shared" si="811"/>
        <v>0</v>
      </c>
      <c r="EC206" s="191">
        <f t="shared" si="812"/>
        <v>0</v>
      </c>
    </row>
    <row r="207" spans="1:133">
      <c r="A207" s="331">
        <v>202</v>
      </c>
      <c r="B207" s="463" t="s">
        <v>728</v>
      </c>
      <c r="C207" s="463" t="s">
        <v>728</v>
      </c>
      <c r="D207" s="463" t="s">
        <v>728</v>
      </c>
      <c r="E207" s="463"/>
      <c r="F207" s="354" t="s">
        <v>717</v>
      </c>
      <c r="G207" s="354" t="s">
        <v>388</v>
      </c>
      <c r="H207" s="354" t="s">
        <v>470</v>
      </c>
      <c r="I207" s="468" t="s">
        <v>75</v>
      </c>
      <c r="J207" s="408">
        <v>0</v>
      </c>
      <c r="K207" s="408">
        <v>0</v>
      </c>
      <c r="L207" s="408">
        <v>0</v>
      </c>
      <c r="M207" s="408">
        <v>0</v>
      </c>
      <c r="N207" s="408">
        <v>0</v>
      </c>
      <c r="O207" s="439">
        <v>384211</v>
      </c>
      <c r="P207" s="439">
        <v>885514</v>
      </c>
      <c r="Q207" s="439">
        <v>1261740</v>
      </c>
      <c r="R207" s="439">
        <v>1261691</v>
      </c>
      <c r="S207" s="439">
        <v>970127</v>
      </c>
      <c r="T207" s="439">
        <v>650050</v>
      </c>
      <c r="U207" s="439">
        <v>552291</v>
      </c>
      <c r="V207" s="357">
        <f t="shared" si="813"/>
        <v>5965624</v>
      </c>
      <c r="W207" s="397">
        <v>0.8</v>
      </c>
      <c r="X207" s="65"/>
      <c r="Y207" s="409" t="s">
        <v>607</v>
      </c>
      <c r="Z207" s="332"/>
      <c r="AA207" s="398">
        <v>0.1086</v>
      </c>
      <c r="AB207" s="412">
        <f t="shared" si="785"/>
        <v>6.5159999999999996E-2</v>
      </c>
      <c r="AC207" s="180">
        <f t="shared" si="686"/>
        <v>0.6</v>
      </c>
      <c r="AD207" s="181">
        <f t="shared" si="775"/>
        <v>0.106971</v>
      </c>
      <c r="AE207" s="181">
        <f t="shared" si="775"/>
        <v>0.106971</v>
      </c>
      <c r="AF207" s="181">
        <f t="shared" si="775"/>
        <v>0.106971</v>
      </c>
      <c r="AG207" s="181">
        <f t="shared" si="776"/>
        <v>0.10534200000000001</v>
      </c>
      <c r="AH207" s="181">
        <f t="shared" si="776"/>
        <v>0.10534200000000001</v>
      </c>
      <c r="AI207" s="181">
        <f t="shared" si="776"/>
        <v>0.10534200000000001</v>
      </c>
      <c r="AJ207" s="181">
        <f t="shared" si="777"/>
        <v>0.103713</v>
      </c>
      <c r="AK207" s="181">
        <f t="shared" si="777"/>
        <v>0.103713</v>
      </c>
      <c r="AL207" s="181">
        <f t="shared" si="777"/>
        <v>0.103713</v>
      </c>
      <c r="AM207" s="181">
        <f t="shared" si="778"/>
        <v>0.100455</v>
      </c>
      <c r="AN207" s="181">
        <f t="shared" si="778"/>
        <v>0.100455</v>
      </c>
      <c r="AO207" s="181">
        <f t="shared" si="778"/>
        <v>0.100455</v>
      </c>
      <c r="AQ207" s="480">
        <v>0.98499999999999999</v>
      </c>
      <c r="AR207" s="480">
        <v>0.97</v>
      </c>
      <c r="AS207" s="480">
        <v>0.95499999999999996</v>
      </c>
      <c r="AT207" s="480">
        <v>0.92500000000000004</v>
      </c>
      <c r="AV207" s="181">
        <f t="shared" si="691"/>
        <v>6.5159999999999996E-2</v>
      </c>
      <c r="AW207" s="181">
        <f t="shared" si="779"/>
        <v>6.5159999999999996E-2</v>
      </c>
      <c r="AX207" s="181">
        <f t="shared" si="779"/>
        <v>6.5159999999999996E-2</v>
      </c>
      <c r="AY207" s="181">
        <f t="shared" si="780"/>
        <v>6.4508399999999994E-2</v>
      </c>
      <c r="AZ207" s="181">
        <f t="shared" si="780"/>
        <v>6.4508399999999994E-2</v>
      </c>
      <c r="BA207" s="181">
        <f t="shared" si="780"/>
        <v>6.4508399999999994E-2</v>
      </c>
      <c r="BB207" s="181">
        <f t="shared" si="781"/>
        <v>6.3856799999999991E-2</v>
      </c>
      <c r="BC207" s="181">
        <f t="shared" si="781"/>
        <v>6.3856799999999991E-2</v>
      </c>
      <c r="BD207" s="181">
        <f t="shared" si="781"/>
        <v>6.3856799999999991E-2</v>
      </c>
      <c r="BE207" s="181">
        <f t="shared" si="782"/>
        <v>6.3205199999999989E-2</v>
      </c>
      <c r="BF207" s="181">
        <f t="shared" si="782"/>
        <v>6.3205199999999989E-2</v>
      </c>
      <c r="BG207" s="181">
        <f t="shared" si="782"/>
        <v>6.3205199999999989E-2</v>
      </c>
      <c r="BI207" s="400">
        <v>1</v>
      </c>
      <c r="BJ207" s="400">
        <v>0.99</v>
      </c>
      <c r="BK207" s="400">
        <v>0.98</v>
      </c>
      <c r="BL207" s="400">
        <v>0.97</v>
      </c>
      <c r="BO207" s="189"/>
      <c r="BP207" s="189"/>
      <c r="BQ207" s="189"/>
      <c r="BR207" s="189"/>
      <c r="BS207" s="189"/>
      <c r="BT207" s="189"/>
      <c r="BU207" s="189"/>
      <c r="BV207" s="189"/>
      <c r="BW207" s="189"/>
      <c r="BX207" s="189"/>
      <c r="BY207" s="189"/>
      <c r="BZ207" s="189"/>
      <c r="CA207" s="184"/>
      <c r="CB207" s="189"/>
      <c r="CC207" s="189"/>
      <c r="CD207" s="189"/>
      <c r="CE207" s="189"/>
      <c r="CF207" s="189"/>
      <c r="CG207" s="189"/>
      <c r="CH207" s="189"/>
      <c r="CI207" s="189"/>
      <c r="CJ207" s="189"/>
      <c r="CK207" s="189"/>
      <c r="CL207" s="189"/>
      <c r="CM207" s="189"/>
      <c r="DB207" s="190">
        <f t="shared" si="786"/>
        <v>0</v>
      </c>
      <c r="DC207" s="190">
        <f t="shared" si="787"/>
        <v>0</v>
      </c>
      <c r="DD207" s="190">
        <f t="shared" si="788"/>
        <v>0</v>
      </c>
      <c r="DE207" s="190">
        <f t="shared" si="789"/>
        <v>0</v>
      </c>
      <c r="DF207" s="190">
        <f t="shared" si="790"/>
        <v>0</v>
      </c>
      <c r="DG207" s="190">
        <f t="shared" si="791"/>
        <v>0</v>
      </c>
      <c r="DH207" s="190">
        <f t="shared" si="792"/>
        <v>0</v>
      </c>
      <c r="DI207" s="190">
        <f t="shared" si="793"/>
        <v>0</v>
      </c>
      <c r="DJ207" s="190">
        <f t="shared" si="794"/>
        <v>0</v>
      </c>
      <c r="DK207" s="190">
        <f t="shared" si="795"/>
        <v>0</v>
      </c>
      <c r="DL207" s="190">
        <f t="shared" si="796"/>
        <v>0</v>
      </c>
      <c r="DM207" s="190">
        <f t="shared" si="797"/>
        <v>0</v>
      </c>
      <c r="DN207" s="190">
        <f t="shared" si="798"/>
        <v>0</v>
      </c>
      <c r="DO207" s="184" t="s">
        <v>580</v>
      </c>
      <c r="DP207" s="190">
        <f t="shared" si="799"/>
        <v>0</v>
      </c>
      <c r="DQ207" s="190">
        <f t="shared" si="800"/>
        <v>0</v>
      </c>
      <c r="DR207" s="190">
        <f t="shared" si="801"/>
        <v>0</v>
      </c>
      <c r="DS207" s="190">
        <f t="shared" si="802"/>
        <v>0</v>
      </c>
      <c r="DT207" s="190">
        <f t="shared" si="803"/>
        <v>0</v>
      </c>
      <c r="DU207" s="190">
        <f t="shared" si="804"/>
        <v>0</v>
      </c>
      <c r="DV207" s="190">
        <f t="shared" si="805"/>
        <v>0</v>
      </c>
      <c r="DW207" s="190">
        <f t="shared" si="806"/>
        <v>0</v>
      </c>
      <c r="DX207" s="190">
        <f t="shared" si="807"/>
        <v>0</v>
      </c>
      <c r="DY207" s="190">
        <f t="shared" si="808"/>
        <v>0</v>
      </c>
      <c r="DZ207" s="190">
        <f t="shared" si="809"/>
        <v>0</v>
      </c>
      <c r="EA207" s="190">
        <f t="shared" si="810"/>
        <v>0</v>
      </c>
      <c r="EB207" s="190">
        <f t="shared" si="811"/>
        <v>0</v>
      </c>
      <c r="EC207" s="191">
        <f t="shared" si="812"/>
        <v>0</v>
      </c>
    </row>
    <row r="208" spans="1:133">
      <c r="A208" s="331">
        <v>203</v>
      </c>
      <c r="B208" s="463" t="s">
        <v>729</v>
      </c>
      <c r="C208" s="463" t="s">
        <v>729</v>
      </c>
      <c r="D208" s="463" t="s">
        <v>729</v>
      </c>
      <c r="E208" s="463"/>
      <c r="F208" s="354" t="s">
        <v>717</v>
      </c>
      <c r="G208" s="354" t="s">
        <v>388</v>
      </c>
      <c r="H208" s="354" t="s">
        <v>470</v>
      </c>
      <c r="I208" s="468" t="s">
        <v>75</v>
      </c>
      <c r="J208" s="408">
        <v>0</v>
      </c>
      <c r="K208" s="408">
        <v>0</v>
      </c>
      <c r="L208" s="408">
        <v>0</v>
      </c>
      <c r="M208" s="408">
        <v>0</v>
      </c>
      <c r="N208" s="408">
        <v>0</v>
      </c>
      <c r="O208" s="439">
        <v>384211</v>
      </c>
      <c r="P208" s="439">
        <v>885514</v>
      </c>
      <c r="Q208" s="439">
        <v>1261740</v>
      </c>
      <c r="R208" s="439">
        <v>1261691</v>
      </c>
      <c r="S208" s="439">
        <v>970127</v>
      </c>
      <c r="T208" s="439">
        <v>650050</v>
      </c>
      <c r="U208" s="439">
        <v>552291</v>
      </c>
      <c r="V208" s="357">
        <f t="shared" si="813"/>
        <v>5965624</v>
      </c>
      <c r="W208" s="397">
        <v>0.8</v>
      </c>
      <c r="X208" s="65"/>
      <c r="Y208" s="409" t="s">
        <v>607</v>
      </c>
      <c r="Z208" s="332"/>
      <c r="AA208" s="398">
        <v>5.0200000000000002E-2</v>
      </c>
      <c r="AB208" s="412">
        <f t="shared" si="785"/>
        <v>3.0120000000000001E-2</v>
      </c>
      <c r="AC208" s="180">
        <f t="shared" si="686"/>
        <v>0.6</v>
      </c>
      <c r="AD208" s="181">
        <f t="shared" si="775"/>
        <v>4.9446999999999998E-2</v>
      </c>
      <c r="AE208" s="181">
        <f t="shared" si="775"/>
        <v>4.9446999999999998E-2</v>
      </c>
      <c r="AF208" s="181">
        <f t="shared" si="775"/>
        <v>4.9446999999999998E-2</v>
      </c>
      <c r="AG208" s="181">
        <f t="shared" si="776"/>
        <v>4.8694000000000001E-2</v>
      </c>
      <c r="AH208" s="181">
        <f t="shared" si="776"/>
        <v>4.8694000000000001E-2</v>
      </c>
      <c r="AI208" s="181">
        <f t="shared" si="776"/>
        <v>4.8694000000000001E-2</v>
      </c>
      <c r="AJ208" s="181">
        <f t="shared" si="777"/>
        <v>4.7940999999999998E-2</v>
      </c>
      <c r="AK208" s="181">
        <f t="shared" si="777"/>
        <v>4.7940999999999998E-2</v>
      </c>
      <c r="AL208" s="181">
        <f t="shared" si="777"/>
        <v>4.7940999999999998E-2</v>
      </c>
      <c r="AM208" s="181">
        <f t="shared" si="778"/>
        <v>4.6435000000000004E-2</v>
      </c>
      <c r="AN208" s="181">
        <f t="shared" si="778"/>
        <v>4.6435000000000004E-2</v>
      </c>
      <c r="AO208" s="181">
        <f t="shared" si="778"/>
        <v>4.6435000000000004E-2</v>
      </c>
      <c r="AQ208" s="480">
        <v>0.98499999999999999</v>
      </c>
      <c r="AR208" s="480">
        <v>0.97</v>
      </c>
      <c r="AS208" s="480">
        <v>0.95499999999999996</v>
      </c>
      <c r="AT208" s="480">
        <v>0.92500000000000004</v>
      </c>
      <c r="AV208" s="181">
        <f t="shared" si="691"/>
        <v>3.0120000000000001E-2</v>
      </c>
      <c r="AW208" s="181">
        <f t="shared" si="779"/>
        <v>3.0120000000000001E-2</v>
      </c>
      <c r="AX208" s="181">
        <f t="shared" si="779"/>
        <v>3.0120000000000001E-2</v>
      </c>
      <c r="AY208" s="181">
        <f t="shared" si="780"/>
        <v>2.9818799999999999E-2</v>
      </c>
      <c r="AZ208" s="181">
        <f t="shared" si="780"/>
        <v>2.9818799999999999E-2</v>
      </c>
      <c r="BA208" s="181">
        <f t="shared" si="780"/>
        <v>2.9818799999999999E-2</v>
      </c>
      <c r="BB208" s="181">
        <f t="shared" si="781"/>
        <v>2.9517600000000001E-2</v>
      </c>
      <c r="BC208" s="181">
        <f t="shared" si="781"/>
        <v>2.9517600000000001E-2</v>
      </c>
      <c r="BD208" s="181">
        <f t="shared" si="781"/>
        <v>2.9517600000000001E-2</v>
      </c>
      <c r="BE208" s="181">
        <f t="shared" si="782"/>
        <v>2.92164E-2</v>
      </c>
      <c r="BF208" s="181">
        <f t="shared" si="782"/>
        <v>2.92164E-2</v>
      </c>
      <c r="BG208" s="181">
        <f t="shared" si="782"/>
        <v>2.92164E-2</v>
      </c>
      <c r="BI208" s="400">
        <v>1</v>
      </c>
      <c r="BJ208" s="400">
        <v>0.99</v>
      </c>
      <c r="BK208" s="400">
        <v>0.98</v>
      </c>
      <c r="BL208" s="400">
        <v>0.97</v>
      </c>
      <c r="BO208" s="189"/>
      <c r="BP208" s="189"/>
      <c r="BQ208" s="189"/>
      <c r="BR208" s="189"/>
      <c r="BS208" s="189"/>
      <c r="BT208" s="189"/>
      <c r="BU208" s="189"/>
      <c r="BV208" s="189"/>
      <c r="BW208" s="189"/>
      <c r="BX208" s="189"/>
      <c r="BY208" s="189"/>
      <c r="BZ208" s="189"/>
      <c r="CA208" s="184"/>
      <c r="CB208" s="189"/>
      <c r="CC208" s="189"/>
      <c r="CD208" s="189"/>
      <c r="CE208" s="189"/>
      <c r="CF208" s="189"/>
      <c r="CG208" s="189"/>
      <c r="CH208" s="189"/>
      <c r="CI208" s="189"/>
      <c r="CJ208" s="189"/>
      <c r="CK208" s="189"/>
      <c r="CL208" s="189"/>
      <c r="CM208" s="189"/>
      <c r="DB208" s="190">
        <f t="shared" si="786"/>
        <v>0</v>
      </c>
      <c r="DC208" s="190">
        <f t="shared" si="787"/>
        <v>0</v>
      </c>
      <c r="DD208" s="190">
        <f t="shared" si="788"/>
        <v>0</v>
      </c>
      <c r="DE208" s="190">
        <f t="shared" si="789"/>
        <v>0</v>
      </c>
      <c r="DF208" s="190">
        <f t="shared" si="790"/>
        <v>0</v>
      </c>
      <c r="DG208" s="190">
        <f t="shared" si="791"/>
        <v>0</v>
      </c>
      <c r="DH208" s="190">
        <f t="shared" si="792"/>
        <v>0</v>
      </c>
      <c r="DI208" s="190">
        <f t="shared" si="793"/>
        <v>0</v>
      </c>
      <c r="DJ208" s="190">
        <f t="shared" si="794"/>
        <v>0</v>
      </c>
      <c r="DK208" s="190">
        <f t="shared" si="795"/>
        <v>0</v>
      </c>
      <c r="DL208" s="190">
        <f t="shared" si="796"/>
        <v>0</v>
      </c>
      <c r="DM208" s="190">
        <f t="shared" si="797"/>
        <v>0</v>
      </c>
      <c r="DN208" s="190">
        <f t="shared" si="798"/>
        <v>0</v>
      </c>
      <c r="DO208" s="184" t="s">
        <v>580</v>
      </c>
      <c r="DP208" s="190">
        <f t="shared" si="799"/>
        <v>0</v>
      </c>
      <c r="DQ208" s="190">
        <f t="shared" si="800"/>
        <v>0</v>
      </c>
      <c r="DR208" s="190">
        <f t="shared" si="801"/>
        <v>0</v>
      </c>
      <c r="DS208" s="190">
        <f t="shared" si="802"/>
        <v>0</v>
      </c>
      <c r="DT208" s="190">
        <f t="shared" si="803"/>
        <v>0</v>
      </c>
      <c r="DU208" s="190">
        <f t="shared" si="804"/>
        <v>0</v>
      </c>
      <c r="DV208" s="190">
        <f t="shared" si="805"/>
        <v>0</v>
      </c>
      <c r="DW208" s="190">
        <f t="shared" si="806"/>
        <v>0</v>
      </c>
      <c r="DX208" s="190">
        <f t="shared" si="807"/>
        <v>0</v>
      </c>
      <c r="DY208" s="190">
        <f t="shared" si="808"/>
        <v>0</v>
      </c>
      <c r="DZ208" s="190">
        <f t="shared" si="809"/>
        <v>0</v>
      </c>
      <c r="EA208" s="190">
        <f t="shared" si="810"/>
        <v>0</v>
      </c>
      <c r="EB208" s="190">
        <f t="shared" si="811"/>
        <v>0</v>
      </c>
      <c r="EC208" s="191">
        <f t="shared" si="812"/>
        <v>0</v>
      </c>
    </row>
    <row r="209" spans="1:133">
      <c r="A209" s="331">
        <v>204</v>
      </c>
      <c r="B209" s="463" t="s">
        <v>722</v>
      </c>
      <c r="C209" s="463" t="s">
        <v>722</v>
      </c>
      <c r="D209" s="463" t="s">
        <v>722</v>
      </c>
      <c r="E209" s="463"/>
      <c r="F209" s="354" t="s">
        <v>717</v>
      </c>
      <c r="G209" s="354" t="s">
        <v>388</v>
      </c>
      <c r="H209" s="354" t="s">
        <v>470</v>
      </c>
      <c r="I209" s="468" t="s">
        <v>75</v>
      </c>
      <c r="J209" s="408">
        <v>0</v>
      </c>
      <c r="K209" s="408">
        <v>0</v>
      </c>
      <c r="L209" s="408">
        <v>0</v>
      </c>
      <c r="M209" s="408">
        <v>0</v>
      </c>
      <c r="N209" s="408">
        <v>0</v>
      </c>
      <c r="O209" s="439">
        <v>384211</v>
      </c>
      <c r="P209" s="439">
        <v>885514</v>
      </c>
      <c r="Q209" s="439">
        <v>1261740</v>
      </c>
      <c r="R209" s="439">
        <v>1261691</v>
      </c>
      <c r="S209" s="439">
        <v>970127</v>
      </c>
      <c r="T209" s="439">
        <v>650050</v>
      </c>
      <c r="U209" s="439">
        <v>552291</v>
      </c>
      <c r="V209" s="357">
        <f t="shared" si="813"/>
        <v>5965624</v>
      </c>
      <c r="W209" s="397">
        <v>1</v>
      </c>
      <c r="X209" s="65"/>
      <c r="Y209" s="409" t="s">
        <v>607</v>
      </c>
      <c r="Z209" s="332"/>
      <c r="AA209" s="398">
        <v>0.75170000000000003</v>
      </c>
      <c r="AB209" s="412">
        <f t="shared" si="785"/>
        <v>0.45101999999999998</v>
      </c>
      <c r="AC209" s="180">
        <f t="shared" si="686"/>
        <v>0.6</v>
      </c>
      <c r="AD209" s="181">
        <f t="shared" si="775"/>
        <v>0.74042450000000004</v>
      </c>
      <c r="AE209" s="181">
        <f t="shared" si="775"/>
        <v>0.74042450000000004</v>
      </c>
      <c r="AF209" s="181">
        <f t="shared" si="775"/>
        <v>0.74042450000000004</v>
      </c>
      <c r="AG209" s="181">
        <f t="shared" si="776"/>
        <v>0.72914900000000005</v>
      </c>
      <c r="AH209" s="181">
        <f t="shared" si="776"/>
        <v>0.72914900000000005</v>
      </c>
      <c r="AI209" s="181">
        <f t="shared" si="776"/>
        <v>0.72914900000000005</v>
      </c>
      <c r="AJ209" s="181">
        <f t="shared" si="777"/>
        <v>0.71787350000000005</v>
      </c>
      <c r="AK209" s="181">
        <f t="shared" si="777"/>
        <v>0.71787350000000005</v>
      </c>
      <c r="AL209" s="181">
        <f t="shared" si="777"/>
        <v>0.71787350000000005</v>
      </c>
      <c r="AM209" s="181">
        <f t="shared" si="778"/>
        <v>0.69532250000000007</v>
      </c>
      <c r="AN209" s="181">
        <f t="shared" si="778"/>
        <v>0.69532250000000007</v>
      </c>
      <c r="AO209" s="181">
        <f t="shared" si="778"/>
        <v>0.69532250000000007</v>
      </c>
      <c r="AQ209" s="480">
        <v>0.98499999999999999</v>
      </c>
      <c r="AR209" s="480">
        <v>0.97</v>
      </c>
      <c r="AS209" s="480">
        <v>0.95499999999999996</v>
      </c>
      <c r="AT209" s="480">
        <v>0.92500000000000004</v>
      </c>
      <c r="AV209" s="181">
        <f t="shared" si="691"/>
        <v>0.45101999999999998</v>
      </c>
      <c r="AW209" s="181">
        <f t="shared" si="779"/>
        <v>0.45101999999999998</v>
      </c>
      <c r="AX209" s="181">
        <f t="shared" si="779"/>
        <v>0.45101999999999998</v>
      </c>
      <c r="AY209" s="181">
        <f t="shared" si="780"/>
        <v>0.44650979999999996</v>
      </c>
      <c r="AZ209" s="181">
        <f t="shared" si="780"/>
        <v>0.44650979999999996</v>
      </c>
      <c r="BA209" s="181">
        <f t="shared" si="780"/>
        <v>0.44650979999999996</v>
      </c>
      <c r="BB209" s="181">
        <f t="shared" si="781"/>
        <v>0.44199959999999999</v>
      </c>
      <c r="BC209" s="181">
        <f t="shared" si="781"/>
        <v>0.44199959999999999</v>
      </c>
      <c r="BD209" s="181">
        <f t="shared" si="781"/>
        <v>0.44199959999999999</v>
      </c>
      <c r="BE209" s="181">
        <f t="shared" si="782"/>
        <v>0.43748939999999997</v>
      </c>
      <c r="BF209" s="181">
        <f t="shared" si="782"/>
        <v>0.43748939999999997</v>
      </c>
      <c r="BG209" s="181">
        <f t="shared" si="782"/>
        <v>0.43748939999999997</v>
      </c>
      <c r="BI209" s="400">
        <v>1</v>
      </c>
      <c r="BJ209" s="400">
        <v>0.99</v>
      </c>
      <c r="BK209" s="400">
        <v>0.98</v>
      </c>
      <c r="BL209" s="400">
        <v>0.97</v>
      </c>
      <c r="BO209" s="189"/>
      <c r="BP209" s="189"/>
      <c r="BQ209" s="189"/>
      <c r="BR209" s="189"/>
      <c r="BS209" s="189"/>
      <c r="BT209" s="189"/>
      <c r="BU209" s="189"/>
      <c r="BV209" s="189"/>
      <c r="BW209" s="189"/>
      <c r="BX209" s="189"/>
      <c r="BY209" s="189"/>
      <c r="BZ209" s="189"/>
      <c r="CA209" s="184"/>
      <c r="CB209" s="189"/>
      <c r="CC209" s="189"/>
      <c r="CD209" s="189"/>
      <c r="CE209" s="189"/>
      <c r="CF209" s="189"/>
      <c r="CG209" s="189"/>
      <c r="CH209" s="189"/>
      <c r="CI209" s="189"/>
      <c r="CJ209" s="189"/>
      <c r="CK209" s="189"/>
      <c r="CL209" s="189"/>
      <c r="CM209" s="189"/>
      <c r="DB209" s="190">
        <f t="shared" si="786"/>
        <v>0</v>
      </c>
      <c r="DC209" s="190">
        <f t="shared" si="787"/>
        <v>0</v>
      </c>
      <c r="DD209" s="190">
        <f t="shared" si="788"/>
        <v>0</v>
      </c>
      <c r="DE209" s="190">
        <f t="shared" si="789"/>
        <v>0</v>
      </c>
      <c r="DF209" s="190">
        <f t="shared" si="790"/>
        <v>0</v>
      </c>
      <c r="DG209" s="190">
        <f t="shared" si="791"/>
        <v>0</v>
      </c>
      <c r="DH209" s="190">
        <f t="shared" si="792"/>
        <v>0</v>
      </c>
      <c r="DI209" s="190">
        <f t="shared" si="793"/>
        <v>0</v>
      </c>
      <c r="DJ209" s="190">
        <f t="shared" si="794"/>
        <v>0</v>
      </c>
      <c r="DK209" s="190">
        <f t="shared" si="795"/>
        <v>0</v>
      </c>
      <c r="DL209" s="190">
        <f t="shared" si="796"/>
        <v>0</v>
      </c>
      <c r="DM209" s="190">
        <f t="shared" si="797"/>
        <v>0</v>
      </c>
      <c r="DN209" s="190">
        <f t="shared" si="798"/>
        <v>0</v>
      </c>
      <c r="DO209" s="184" t="s">
        <v>580</v>
      </c>
      <c r="DP209" s="190">
        <f t="shared" si="799"/>
        <v>0</v>
      </c>
      <c r="DQ209" s="190">
        <f t="shared" si="800"/>
        <v>0</v>
      </c>
      <c r="DR209" s="190">
        <f t="shared" si="801"/>
        <v>0</v>
      </c>
      <c r="DS209" s="190">
        <f t="shared" si="802"/>
        <v>0</v>
      </c>
      <c r="DT209" s="190">
        <f t="shared" si="803"/>
        <v>0</v>
      </c>
      <c r="DU209" s="190">
        <f t="shared" si="804"/>
        <v>0</v>
      </c>
      <c r="DV209" s="190">
        <f t="shared" si="805"/>
        <v>0</v>
      </c>
      <c r="DW209" s="190">
        <f t="shared" si="806"/>
        <v>0</v>
      </c>
      <c r="DX209" s="190">
        <f t="shared" si="807"/>
        <v>0</v>
      </c>
      <c r="DY209" s="190">
        <f t="shared" si="808"/>
        <v>0</v>
      </c>
      <c r="DZ209" s="190">
        <f t="shared" si="809"/>
        <v>0</v>
      </c>
      <c r="EA209" s="190">
        <f t="shared" si="810"/>
        <v>0</v>
      </c>
      <c r="EB209" s="190">
        <f t="shared" si="811"/>
        <v>0</v>
      </c>
      <c r="EC209" s="191">
        <f t="shared" si="812"/>
        <v>0</v>
      </c>
    </row>
    <row r="210" spans="1:133">
      <c r="A210" s="331">
        <v>205</v>
      </c>
      <c r="B210" s="463" t="s">
        <v>723</v>
      </c>
      <c r="C210" s="463" t="s">
        <v>723</v>
      </c>
      <c r="D210" s="463" t="s">
        <v>723</v>
      </c>
      <c r="E210" s="463"/>
      <c r="F210" s="354" t="s">
        <v>717</v>
      </c>
      <c r="G210" s="354" t="s">
        <v>388</v>
      </c>
      <c r="H210" s="354" t="s">
        <v>470</v>
      </c>
      <c r="I210" s="468" t="s">
        <v>75</v>
      </c>
      <c r="J210" s="408">
        <v>0</v>
      </c>
      <c r="K210" s="408">
        <v>0</v>
      </c>
      <c r="L210" s="408">
        <v>0</v>
      </c>
      <c r="M210" s="408">
        <v>0</v>
      </c>
      <c r="N210" s="408">
        <v>0</v>
      </c>
      <c r="O210" s="439">
        <v>384211</v>
      </c>
      <c r="P210" s="439">
        <v>885514</v>
      </c>
      <c r="Q210" s="439">
        <v>1261740</v>
      </c>
      <c r="R210" s="439">
        <v>1261691</v>
      </c>
      <c r="S210" s="439">
        <v>970127</v>
      </c>
      <c r="T210" s="439">
        <v>650050</v>
      </c>
      <c r="U210" s="439">
        <v>552291</v>
      </c>
      <c r="V210" s="357">
        <f t="shared" si="813"/>
        <v>5965624</v>
      </c>
      <c r="W210" s="397">
        <v>1</v>
      </c>
      <c r="X210" s="65"/>
      <c r="Y210" s="409" t="s">
        <v>607</v>
      </c>
      <c r="Z210" s="332"/>
      <c r="AA210" s="398">
        <v>0.37430000000000002</v>
      </c>
      <c r="AB210" s="412">
        <f t="shared" si="785"/>
        <v>0.22458</v>
      </c>
      <c r="AC210" s="180">
        <f t="shared" si="686"/>
        <v>0.6</v>
      </c>
      <c r="AD210" s="181">
        <f t="shared" si="775"/>
        <v>0.3686855</v>
      </c>
      <c r="AE210" s="181">
        <f t="shared" si="775"/>
        <v>0.3686855</v>
      </c>
      <c r="AF210" s="181">
        <f t="shared" si="775"/>
        <v>0.3686855</v>
      </c>
      <c r="AG210" s="181">
        <f t="shared" si="776"/>
        <v>0.36307100000000003</v>
      </c>
      <c r="AH210" s="181">
        <f t="shared" si="776"/>
        <v>0.36307100000000003</v>
      </c>
      <c r="AI210" s="181">
        <f t="shared" si="776"/>
        <v>0.36307100000000003</v>
      </c>
      <c r="AJ210" s="181">
        <f t="shared" si="777"/>
        <v>0.35745650000000001</v>
      </c>
      <c r="AK210" s="181">
        <f t="shared" si="777"/>
        <v>0.35745650000000001</v>
      </c>
      <c r="AL210" s="181">
        <f t="shared" si="777"/>
        <v>0.35745650000000001</v>
      </c>
      <c r="AM210" s="181">
        <f t="shared" si="778"/>
        <v>0.34622750000000002</v>
      </c>
      <c r="AN210" s="181">
        <f t="shared" si="778"/>
        <v>0.34622750000000002</v>
      </c>
      <c r="AO210" s="181">
        <f t="shared" si="778"/>
        <v>0.34622750000000002</v>
      </c>
      <c r="AQ210" s="480">
        <v>0.98499999999999999</v>
      </c>
      <c r="AR210" s="480">
        <v>0.97</v>
      </c>
      <c r="AS210" s="480">
        <v>0.95499999999999996</v>
      </c>
      <c r="AT210" s="480">
        <v>0.92500000000000004</v>
      </c>
      <c r="AV210" s="181">
        <f t="shared" si="691"/>
        <v>0.22458</v>
      </c>
      <c r="AW210" s="181">
        <f t="shared" si="779"/>
        <v>0.22458</v>
      </c>
      <c r="AX210" s="181">
        <f t="shared" si="779"/>
        <v>0.22458</v>
      </c>
      <c r="AY210" s="181">
        <f t="shared" si="780"/>
        <v>0.22233420000000001</v>
      </c>
      <c r="AZ210" s="181">
        <f t="shared" si="780"/>
        <v>0.22233420000000001</v>
      </c>
      <c r="BA210" s="181">
        <f t="shared" si="780"/>
        <v>0.22233420000000001</v>
      </c>
      <c r="BB210" s="181">
        <f t="shared" si="781"/>
        <v>0.22008839999999999</v>
      </c>
      <c r="BC210" s="181">
        <f t="shared" si="781"/>
        <v>0.22008839999999999</v>
      </c>
      <c r="BD210" s="181">
        <f t="shared" si="781"/>
        <v>0.22008839999999999</v>
      </c>
      <c r="BE210" s="181">
        <f t="shared" si="782"/>
        <v>0.2178426</v>
      </c>
      <c r="BF210" s="181">
        <f t="shared" si="782"/>
        <v>0.2178426</v>
      </c>
      <c r="BG210" s="181">
        <f t="shared" si="782"/>
        <v>0.2178426</v>
      </c>
      <c r="BI210" s="400">
        <v>1</v>
      </c>
      <c r="BJ210" s="400">
        <v>0.99</v>
      </c>
      <c r="BK210" s="400">
        <v>0.98</v>
      </c>
      <c r="BL210" s="400">
        <v>0.97</v>
      </c>
      <c r="BO210" s="189"/>
      <c r="BP210" s="189"/>
      <c r="BQ210" s="189"/>
      <c r="BR210" s="189"/>
      <c r="BS210" s="189"/>
      <c r="BT210" s="189"/>
      <c r="BU210" s="189"/>
      <c r="BV210" s="189"/>
      <c r="BW210" s="189"/>
      <c r="BX210" s="189"/>
      <c r="BY210" s="189"/>
      <c r="BZ210" s="189"/>
      <c r="CA210" s="184"/>
      <c r="CB210" s="189"/>
      <c r="CC210" s="189"/>
      <c r="CD210" s="189"/>
      <c r="CE210" s="189"/>
      <c r="CF210" s="189"/>
      <c r="CG210" s="189"/>
      <c r="CH210" s="189"/>
      <c r="CI210" s="189"/>
      <c r="CJ210" s="189"/>
      <c r="CK210" s="189"/>
      <c r="CL210" s="189"/>
      <c r="CM210" s="189"/>
      <c r="DB210" s="190">
        <f t="shared" si="786"/>
        <v>0</v>
      </c>
      <c r="DC210" s="190">
        <f t="shared" si="787"/>
        <v>0</v>
      </c>
      <c r="DD210" s="190">
        <f t="shared" si="788"/>
        <v>0</v>
      </c>
      <c r="DE210" s="190">
        <f t="shared" si="789"/>
        <v>0</v>
      </c>
      <c r="DF210" s="190">
        <f t="shared" si="790"/>
        <v>0</v>
      </c>
      <c r="DG210" s="190">
        <f t="shared" si="791"/>
        <v>0</v>
      </c>
      <c r="DH210" s="190">
        <f t="shared" si="792"/>
        <v>0</v>
      </c>
      <c r="DI210" s="190">
        <f t="shared" si="793"/>
        <v>0</v>
      </c>
      <c r="DJ210" s="190">
        <f t="shared" si="794"/>
        <v>0</v>
      </c>
      <c r="DK210" s="190">
        <f t="shared" si="795"/>
        <v>0</v>
      </c>
      <c r="DL210" s="190">
        <f t="shared" si="796"/>
        <v>0</v>
      </c>
      <c r="DM210" s="190">
        <f t="shared" si="797"/>
        <v>0</v>
      </c>
      <c r="DN210" s="190">
        <f t="shared" si="798"/>
        <v>0</v>
      </c>
      <c r="DO210" s="184" t="s">
        <v>580</v>
      </c>
      <c r="DP210" s="190">
        <f t="shared" si="799"/>
        <v>0</v>
      </c>
      <c r="DQ210" s="190">
        <f t="shared" si="800"/>
        <v>0</v>
      </c>
      <c r="DR210" s="190">
        <f t="shared" si="801"/>
        <v>0</v>
      </c>
      <c r="DS210" s="190">
        <f t="shared" si="802"/>
        <v>0</v>
      </c>
      <c r="DT210" s="190">
        <f t="shared" si="803"/>
        <v>0</v>
      </c>
      <c r="DU210" s="190">
        <f t="shared" si="804"/>
        <v>0</v>
      </c>
      <c r="DV210" s="190">
        <f t="shared" si="805"/>
        <v>0</v>
      </c>
      <c r="DW210" s="190">
        <f t="shared" si="806"/>
        <v>0</v>
      </c>
      <c r="DX210" s="190">
        <f t="shared" si="807"/>
        <v>0</v>
      </c>
      <c r="DY210" s="190">
        <f t="shared" si="808"/>
        <v>0</v>
      </c>
      <c r="DZ210" s="190">
        <f t="shared" si="809"/>
        <v>0</v>
      </c>
      <c r="EA210" s="190">
        <f t="shared" si="810"/>
        <v>0</v>
      </c>
      <c r="EB210" s="190">
        <f t="shared" si="811"/>
        <v>0</v>
      </c>
      <c r="EC210" s="191">
        <f t="shared" si="812"/>
        <v>0</v>
      </c>
    </row>
    <row r="211" spans="1:133" hidden="1">
      <c r="A211" s="331">
        <v>206</v>
      </c>
      <c r="B211" s="464" t="s">
        <v>511</v>
      </c>
      <c r="C211" s="464" t="s">
        <v>511</v>
      </c>
      <c r="D211" s="464" t="s">
        <v>511</v>
      </c>
      <c r="E211" s="464"/>
      <c r="F211" s="354" t="s">
        <v>525</v>
      </c>
      <c r="G211" s="354" t="s">
        <v>166</v>
      </c>
      <c r="H211" s="354" t="s">
        <v>167</v>
      </c>
      <c r="I211" s="468" t="s">
        <v>122</v>
      </c>
      <c r="J211" s="439"/>
      <c r="K211" s="439"/>
      <c r="L211" s="439"/>
      <c r="M211" s="439"/>
      <c r="N211" s="439"/>
      <c r="O211" s="439"/>
      <c r="P211" s="438"/>
      <c r="Q211" s="438"/>
      <c r="R211" s="438"/>
      <c r="S211" s="438"/>
      <c r="T211" s="438"/>
      <c r="U211" s="438"/>
      <c r="V211" s="357">
        <f t="shared" si="813"/>
        <v>0</v>
      </c>
      <c r="W211" s="397">
        <v>1</v>
      </c>
      <c r="X211" s="65"/>
      <c r="Y211" s="332" t="s">
        <v>437</v>
      </c>
      <c r="Z211" s="332"/>
      <c r="AA211" s="398">
        <v>86.4</v>
      </c>
      <c r="AB211" s="412">
        <f>AA211*0.8</f>
        <v>69.12</v>
      </c>
      <c r="AC211" s="180">
        <f t="shared" si="686"/>
        <v>0.8</v>
      </c>
      <c r="AD211" s="181">
        <f t="shared" si="775"/>
        <v>85.536000000000001</v>
      </c>
      <c r="AE211" s="181">
        <f t="shared" si="775"/>
        <v>85.536000000000001</v>
      </c>
      <c r="AF211" s="181">
        <f t="shared" si="775"/>
        <v>85.536000000000001</v>
      </c>
      <c r="AG211" s="181">
        <f t="shared" si="776"/>
        <v>84.671999999999997</v>
      </c>
      <c r="AH211" s="181">
        <f t="shared" si="776"/>
        <v>84.671999999999997</v>
      </c>
      <c r="AI211" s="181">
        <f t="shared" si="776"/>
        <v>84.671999999999997</v>
      </c>
      <c r="AJ211" s="181">
        <f t="shared" si="777"/>
        <v>82.944000000000003</v>
      </c>
      <c r="AK211" s="181">
        <f t="shared" si="777"/>
        <v>82.944000000000003</v>
      </c>
      <c r="AL211" s="181">
        <f t="shared" si="777"/>
        <v>82.944000000000003</v>
      </c>
      <c r="AM211" s="181">
        <f t="shared" si="778"/>
        <v>81.215999999999994</v>
      </c>
      <c r="AN211" s="181">
        <f t="shared" si="778"/>
        <v>81.215999999999994</v>
      </c>
      <c r="AO211" s="181">
        <f t="shared" si="778"/>
        <v>81.215999999999994</v>
      </c>
      <c r="AQ211" s="65">
        <v>0.99</v>
      </c>
      <c r="AR211" s="65">
        <v>0.98</v>
      </c>
      <c r="AS211" s="65">
        <v>0.96</v>
      </c>
      <c r="AT211" s="65">
        <v>0.94</v>
      </c>
      <c r="AV211" s="181">
        <f t="shared" si="691"/>
        <v>69.12</v>
      </c>
      <c r="AW211" s="181">
        <f t="shared" si="779"/>
        <v>69.12</v>
      </c>
      <c r="AX211" s="181">
        <f t="shared" si="779"/>
        <v>69.12</v>
      </c>
      <c r="AY211" s="181">
        <f t="shared" si="780"/>
        <v>68.42880000000001</v>
      </c>
      <c r="AZ211" s="181">
        <f t="shared" si="780"/>
        <v>68.42880000000001</v>
      </c>
      <c r="BA211" s="181">
        <f t="shared" si="780"/>
        <v>68.42880000000001</v>
      </c>
      <c r="BB211" s="181">
        <f t="shared" si="781"/>
        <v>67.7376</v>
      </c>
      <c r="BC211" s="181">
        <f t="shared" si="781"/>
        <v>67.7376</v>
      </c>
      <c r="BD211" s="181">
        <f t="shared" si="781"/>
        <v>67.7376</v>
      </c>
      <c r="BE211" s="181">
        <f t="shared" si="782"/>
        <v>67.046400000000006</v>
      </c>
      <c r="BF211" s="181">
        <f t="shared" si="782"/>
        <v>67.046400000000006</v>
      </c>
      <c r="BG211" s="181">
        <f t="shared" si="782"/>
        <v>67.046400000000006</v>
      </c>
      <c r="BI211" s="400">
        <v>1</v>
      </c>
      <c r="BJ211" s="400">
        <v>0.99</v>
      </c>
      <c r="BK211" s="400">
        <v>0.98</v>
      </c>
      <c r="BL211" s="400">
        <v>0.97</v>
      </c>
      <c r="BO211" s="189">
        <f t="shared" si="783"/>
        <v>1</v>
      </c>
      <c r="BP211" s="189">
        <f t="shared" si="783"/>
        <v>1</v>
      </c>
      <c r="BQ211" s="189">
        <f t="shared" si="783"/>
        <v>1</v>
      </c>
      <c r="BR211" s="189">
        <f t="shared" si="783"/>
        <v>1</v>
      </c>
      <c r="BS211" s="189">
        <f t="shared" si="783"/>
        <v>1</v>
      </c>
      <c r="BT211" s="189">
        <f t="shared" si="783"/>
        <v>1</v>
      </c>
      <c r="BU211" s="189">
        <f t="shared" si="783"/>
        <v>1</v>
      </c>
      <c r="BV211" s="189">
        <f t="shared" si="783"/>
        <v>1</v>
      </c>
      <c r="BW211" s="189">
        <f t="shared" si="783"/>
        <v>1</v>
      </c>
      <c r="BX211" s="189">
        <f t="shared" si="783"/>
        <v>1</v>
      </c>
      <c r="BY211" s="189">
        <f t="shared" si="783"/>
        <v>1</v>
      </c>
      <c r="BZ211" s="189">
        <f t="shared" si="783"/>
        <v>1</v>
      </c>
      <c r="CB211" s="189">
        <f t="shared" ref="CB211:CB224" si="814">$W211-BO211</f>
        <v>0</v>
      </c>
      <c r="CC211" s="189">
        <f t="shared" ref="CC211:CC224" si="815">$W211-BP211</f>
        <v>0</v>
      </c>
      <c r="CD211" s="189">
        <f t="shared" ref="CD211:CD224" si="816">$W211-BQ211</f>
        <v>0</v>
      </c>
      <c r="CE211" s="189">
        <f t="shared" ref="CE211:CE224" si="817">$W211-BR211</f>
        <v>0</v>
      </c>
      <c r="CF211" s="189">
        <f t="shared" ref="CF211:CF224" si="818">$W211-BS211</f>
        <v>0</v>
      </c>
      <c r="CG211" s="189">
        <f t="shared" ref="CG211:CG224" si="819">$W211-BT211</f>
        <v>0</v>
      </c>
      <c r="CH211" s="189">
        <f t="shared" ref="CH211:CH224" si="820">$W211-BU211</f>
        <v>0</v>
      </c>
      <c r="CI211" s="189">
        <f t="shared" ref="CI211:CI224" si="821">$W211-BV211</f>
        <v>0</v>
      </c>
      <c r="CJ211" s="189">
        <f t="shared" ref="CJ211:CJ224" si="822">$W211-BW211</f>
        <v>0</v>
      </c>
      <c r="CK211" s="189">
        <f t="shared" ref="CK211:CK224" si="823">$W211-BX211</f>
        <v>0</v>
      </c>
      <c r="CL211" s="189">
        <f t="shared" ref="CL211:CL224" si="824">$W211-BY211</f>
        <v>0</v>
      </c>
      <c r="CM211" s="189">
        <f t="shared" ref="CM211:CM224" si="825">$W211-BZ211</f>
        <v>0</v>
      </c>
      <c r="DB211" s="190">
        <f t="shared" ref="DB211:DB224" si="826">J211*AD211*(BO211+CB211+CO211)/$A$2</f>
        <v>0</v>
      </c>
      <c r="DC211" s="190">
        <f t="shared" ref="DC211:DC224" si="827">K211*AE211*(BP211+CC211+CP211)/$A$2</f>
        <v>0</v>
      </c>
      <c r="DD211" s="190">
        <f t="shared" ref="DD211:DD224" si="828">L211*AF211*(BQ211+CD211+CQ211)/$A$2</f>
        <v>0</v>
      </c>
      <c r="DE211" s="190">
        <f t="shared" ref="DE211:DE224" si="829">M211*AG211*(BR211+CE211+CR211)/$A$2</f>
        <v>0</v>
      </c>
      <c r="DF211" s="190">
        <f t="shared" ref="DF211:DF224" si="830">N211*AH211*(BS211+CF211+CS211)/$A$2</f>
        <v>0</v>
      </c>
      <c r="DG211" s="190">
        <f t="shared" ref="DG211:DG224" si="831">O211*AI211*(BT211+CG211+CT211)/$A$2</f>
        <v>0</v>
      </c>
      <c r="DH211" s="190">
        <f t="shared" ref="DH211:DH224" si="832">P211*AJ211*(BU211+CH211+CU211)/$A$2</f>
        <v>0</v>
      </c>
      <c r="DI211" s="190">
        <f t="shared" ref="DI211:DI224" si="833">Q211*AK211*(BV211+CI211+CV211)/$A$2</f>
        <v>0</v>
      </c>
      <c r="DJ211" s="190">
        <f t="shared" ref="DJ211:DJ224" si="834">R211*AL211*(BW211+CJ211+CW211)/$A$2</f>
        <v>0</v>
      </c>
      <c r="DK211" s="190">
        <f t="shared" ref="DK211:DK224" si="835">S211*AM211*(BX211+CK211+CX211)/$A$2</f>
        <v>0</v>
      </c>
      <c r="DL211" s="190">
        <f t="shared" ref="DL211:DL224" si="836">T211*AN211*(BY211+CL211+CY211)/$A$2</f>
        <v>0</v>
      </c>
      <c r="DM211" s="190">
        <f t="shared" ref="DM211:DM224" si="837">U211*AO211*(BZ211+CM211+CZ211)/$A$2</f>
        <v>0</v>
      </c>
      <c r="DN211" s="190">
        <f t="shared" ref="DN211:DN224" si="838">SUM(DB211:DM211)</f>
        <v>0</v>
      </c>
      <c r="DO211" s="184" t="s">
        <v>579</v>
      </c>
      <c r="DP211" s="190">
        <f t="shared" ref="DP211:DP224" si="839">J211*AV211*(BO211+CB211+CO211)/$A$2</f>
        <v>0</v>
      </c>
      <c r="DQ211" s="190">
        <f t="shared" ref="DQ211:DQ224" si="840">K211*AW211*(BP211+CC211+CP211)/$A$2</f>
        <v>0</v>
      </c>
      <c r="DR211" s="190">
        <f t="shared" ref="DR211:DR224" si="841">L211*AX211*(BQ211+CD211+CQ211)/$A$2</f>
        <v>0</v>
      </c>
      <c r="DS211" s="190">
        <f t="shared" ref="DS211:DS224" si="842">M211*AY211*(BR211+CE211+CR211)/$A$2</f>
        <v>0</v>
      </c>
      <c r="DT211" s="190">
        <f t="shared" ref="DT211:DT224" si="843">N211*AZ211*(BS211+CF211+CS211)/$A$2</f>
        <v>0</v>
      </c>
      <c r="DU211" s="190">
        <f t="shared" ref="DU211:DU224" si="844">O211*BA211*(BT211+CG211+CT211)/$A$2</f>
        <v>0</v>
      </c>
      <c r="DV211" s="190">
        <f t="shared" ref="DV211:DV224" si="845">P211*BB211*(BU211+CH211+CU211)/$A$2</f>
        <v>0</v>
      </c>
      <c r="DW211" s="190">
        <f t="shared" ref="DW211:DW224" si="846">Q211*BC211*(BV211+CI211+CV211)/$A$2</f>
        <v>0</v>
      </c>
      <c r="DX211" s="190">
        <f t="shared" ref="DX211:DX224" si="847">R211*BD211*(BW211+CJ211+CW211)/$A$2</f>
        <v>0</v>
      </c>
      <c r="DY211" s="190">
        <f t="shared" ref="DY211:DY224" si="848">S211*BE211*(BX211+CK211+CX211)/$A$2</f>
        <v>0</v>
      </c>
      <c r="DZ211" s="190">
        <f t="shared" ref="DZ211:DZ224" si="849">T211*BF211*(BY211+CL211+CY211)/$A$2</f>
        <v>0</v>
      </c>
      <c r="EA211" s="190">
        <f t="shared" ref="EA211:EA224" si="850">U211*BG211*(BZ211+CM211+CZ211)/$A$2</f>
        <v>0</v>
      </c>
      <c r="EB211" s="190">
        <f t="shared" ref="EB211:EB224" si="851">SUM(DP211:EA211)</f>
        <v>0</v>
      </c>
      <c r="EC211" s="191">
        <f t="shared" si="735"/>
        <v>0</v>
      </c>
    </row>
    <row r="212" spans="1:133" hidden="1">
      <c r="A212" s="331">
        <v>207</v>
      </c>
      <c r="B212" s="464" t="s">
        <v>512</v>
      </c>
      <c r="C212" s="464" t="s">
        <v>512</v>
      </c>
      <c r="D212" s="464" t="s">
        <v>512</v>
      </c>
      <c r="E212" s="464"/>
      <c r="F212" s="354" t="s">
        <v>525</v>
      </c>
      <c r="G212" s="354" t="s">
        <v>166</v>
      </c>
      <c r="H212" s="354" t="s">
        <v>167</v>
      </c>
      <c r="I212" s="468" t="s">
        <v>122</v>
      </c>
      <c r="J212" s="439"/>
      <c r="K212" s="439"/>
      <c r="L212" s="439"/>
      <c r="M212" s="439"/>
      <c r="N212" s="439"/>
      <c r="O212" s="439"/>
      <c r="P212" s="438"/>
      <c r="Q212" s="438"/>
      <c r="R212" s="438"/>
      <c r="S212" s="438"/>
      <c r="T212" s="438"/>
      <c r="U212" s="438"/>
      <c r="V212" s="357">
        <f t="shared" ref="V212:V224" si="852">SUM(J212:U212)</f>
        <v>0</v>
      </c>
      <c r="W212" s="397">
        <v>1</v>
      </c>
      <c r="X212" s="65"/>
      <c r="Y212" s="332" t="s">
        <v>437</v>
      </c>
      <c r="Z212" s="332"/>
      <c r="AA212" s="398">
        <v>0.24735724596491226</v>
      </c>
      <c r="AB212" s="412">
        <f>AA212*0.65</f>
        <v>0.16078220987719297</v>
      </c>
      <c r="AC212" s="180">
        <f t="shared" si="686"/>
        <v>0.65</v>
      </c>
      <c r="AD212" s="181">
        <f t="shared" ref="AD212:AF212" si="853">$AA212*$AQ212</f>
        <v>0.24488367350526313</v>
      </c>
      <c r="AE212" s="181">
        <f t="shared" si="853"/>
        <v>0.24488367350526313</v>
      </c>
      <c r="AF212" s="181">
        <f t="shared" si="853"/>
        <v>0.24488367350526313</v>
      </c>
      <c r="AG212" s="181">
        <f t="shared" ref="AG212:AI212" si="854">$AA212*$AR212</f>
        <v>0.242410101045614</v>
      </c>
      <c r="AH212" s="181">
        <f t="shared" si="854"/>
        <v>0.242410101045614</v>
      </c>
      <c r="AI212" s="181">
        <f t="shared" si="854"/>
        <v>0.242410101045614</v>
      </c>
      <c r="AJ212" s="181">
        <f t="shared" ref="AJ212:AL212" si="855">$AA212*$AS212</f>
        <v>0.23746295612631577</v>
      </c>
      <c r="AK212" s="181">
        <f t="shared" si="855"/>
        <v>0.23746295612631577</v>
      </c>
      <c r="AL212" s="181">
        <f t="shared" si="855"/>
        <v>0.23746295612631577</v>
      </c>
      <c r="AM212" s="181">
        <f t="shared" ref="AM212:AO212" si="856">$AA212*$AT212</f>
        <v>0.2325158112070175</v>
      </c>
      <c r="AN212" s="181">
        <f t="shared" si="856"/>
        <v>0.2325158112070175</v>
      </c>
      <c r="AO212" s="181">
        <f t="shared" si="856"/>
        <v>0.2325158112070175</v>
      </c>
      <c r="AQ212" s="65">
        <v>0.99</v>
      </c>
      <c r="AR212" s="65">
        <v>0.98</v>
      </c>
      <c r="AS212" s="65">
        <v>0.96</v>
      </c>
      <c r="AT212" s="65">
        <v>0.94</v>
      </c>
      <c r="AV212" s="181">
        <f t="shared" si="691"/>
        <v>0.16078220987719297</v>
      </c>
      <c r="AW212" s="181">
        <f t="shared" ref="AW212:AX227" si="857">$AB212*$BI212</f>
        <v>0.16078220987719297</v>
      </c>
      <c r="AX212" s="181">
        <f t="shared" si="857"/>
        <v>0.16078220987719297</v>
      </c>
      <c r="AY212" s="181">
        <f t="shared" ref="AY212:BA227" si="858">$AB212*$BJ212</f>
        <v>0.15917438777842102</v>
      </c>
      <c r="AZ212" s="181">
        <f t="shared" si="858"/>
        <v>0.15917438777842102</v>
      </c>
      <c r="BA212" s="181">
        <f t="shared" si="858"/>
        <v>0.15917438777842102</v>
      </c>
      <c r="BB212" s="181">
        <f t="shared" ref="BB212:BD227" si="859">$AB212*$BK212</f>
        <v>0.15756656567964911</v>
      </c>
      <c r="BC212" s="181">
        <f t="shared" si="859"/>
        <v>0.15756656567964911</v>
      </c>
      <c r="BD212" s="181">
        <f t="shared" si="859"/>
        <v>0.15756656567964911</v>
      </c>
      <c r="BE212" s="181">
        <f t="shared" ref="BE212:BG227" si="860">$AB212*$BL212</f>
        <v>0.15595874358087716</v>
      </c>
      <c r="BF212" s="181">
        <f t="shared" si="860"/>
        <v>0.15595874358087716</v>
      </c>
      <c r="BG212" s="181">
        <f t="shared" si="860"/>
        <v>0.15595874358087716</v>
      </c>
      <c r="BI212" s="400">
        <v>1</v>
      </c>
      <c r="BJ212" s="400">
        <v>0.99</v>
      </c>
      <c r="BK212" s="400">
        <v>0.98</v>
      </c>
      <c r="BL212" s="400">
        <v>0.97</v>
      </c>
      <c r="BO212" s="189">
        <f t="shared" si="783"/>
        <v>1</v>
      </c>
      <c r="BP212" s="189">
        <f t="shared" si="783"/>
        <v>1</v>
      </c>
      <c r="BQ212" s="189">
        <f t="shared" si="783"/>
        <v>1</v>
      </c>
      <c r="BR212" s="189">
        <f t="shared" si="783"/>
        <v>1</v>
      </c>
      <c r="BS212" s="189">
        <f t="shared" si="783"/>
        <v>1</v>
      </c>
      <c r="BT212" s="189">
        <f t="shared" si="783"/>
        <v>1</v>
      </c>
      <c r="BU212" s="189">
        <f t="shared" si="783"/>
        <v>1</v>
      </c>
      <c r="BV212" s="189">
        <f t="shared" si="783"/>
        <v>1</v>
      </c>
      <c r="BW212" s="189">
        <f t="shared" si="783"/>
        <v>1</v>
      </c>
      <c r="BX212" s="189">
        <f t="shared" si="783"/>
        <v>1</v>
      </c>
      <c r="BY212" s="189">
        <f t="shared" si="783"/>
        <v>1</v>
      </c>
      <c r="BZ212" s="189">
        <f t="shared" si="783"/>
        <v>1</v>
      </c>
      <c r="CB212" s="189">
        <f t="shared" si="814"/>
        <v>0</v>
      </c>
      <c r="CC212" s="189">
        <f t="shared" si="815"/>
        <v>0</v>
      </c>
      <c r="CD212" s="189">
        <f t="shared" si="816"/>
        <v>0</v>
      </c>
      <c r="CE212" s="189">
        <f t="shared" si="817"/>
        <v>0</v>
      </c>
      <c r="CF212" s="189">
        <f t="shared" si="818"/>
        <v>0</v>
      </c>
      <c r="CG212" s="189">
        <f t="shared" si="819"/>
        <v>0</v>
      </c>
      <c r="CH212" s="189">
        <f t="shared" si="820"/>
        <v>0</v>
      </c>
      <c r="CI212" s="189">
        <f t="shared" si="821"/>
        <v>0</v>
      </c>
      <c r="CJ212" s="189">
        <f t="shared" si="822"/>
        <v>0</v>
      </c>
      <c r="CK212" s="189">
        <f t="shared" si="823"/>
        <v>0</v>
      </c>
      <c r="CL212" s="189">
        <f t="shared" si="824"/>
        <v>0</v>
      </c>
      <c r="CM212" s="189">
        <f t="shared" si="825"/>
        <v>0</v>
      </c>
      <c r="DB212" s="190">
        <f t="shared" si="826"/>
        <v>0</v>
      </c>
      <c r="DC212" s="190">
        <f t="shared" si="827"/>
        <v>0</v>
      </c>
      <c r="DD212" s="190">
        <f t="shared" si="828"/>
        <v>0</v>
      </c>
      <c r="DE212" s="190">
        <f t="shared" si="829"/>
        <v>0</v>
      </c>
      <c r="DF212" s="190">
        <f t="shared" si="830"/>
        <v>0</v>
      </c>
      <c r="DG212" s="190">
        <f t="shared" si="831"/>
        <v>0</v>
      </c>
      <c r="DH212" s="190">
        <f t="shared" si="832"/>
        <v>0</v>
      </c>
      <c r="DI212" s="190">
        <f t="shared" si="833"/>
        <v>0</v>
      </c>
      <c r="DJ212" s="190">
        <f t="shared" si="834"/>
        <v>0</v>
      </c>
      <c r="DK212" s="190">
        <f t="shared" si="835"/>
        <v>0</v>
      </c>
      <c r="DL212" s="190">
        <f t="shared" si="836"/>
        <v>0</v>
      </c>
      <c r="DM212" s="190">
        <f t="shared" si="837"/>
        <v>0</v>
      </c>
      <c r="DN212" s="190">
        <f t="shared" si="838"/>
        <v>0</v>
      </c>
      <c r="DO212" s="184" t="s">
        <v>579</v>
      </c>
      <c r="DP212" s="190">
        <f t="shared" si="839"/>
        <v>0</v>
      </c>
      <c r="DQ212" s="190">
        <f t="shared" si="840"/>
        <v>0</v>
      </c>
      <c r="DR212" s="190">
        <f t="shared" si="841"/>
        <v>0</v>
      </c>
      <c r="DS212" s="190">
        <f t="shared" si="842"/>
        <v>0</v>
      </c>
      <c r="DT212" s="190">
        <f t="shared" si="843"/>
        <v>0</v>
      </c>
      <c r="DU212" s="190">
        <f t="shared" si="844"/>
        <v>0</v>
      </c>
      <c r="DV212" s="190">
        <f t="shared" si="845"/>
        <v>0</v>
      </c>
      <c r="DW212" s="190">
        <f t="shared" si="846"/>
        <v>0</v>
      </c>
      <c r="DX212" s="190">
        <f t="shared" si="847"/>
        <v>0</v>
      </c>
      <c r="DY212" s="190">
        <f t="shared" si="848"/>
        <v>0</v>
      </c>
      <c r="DZ212" s="190">
        <f t="shared" si="849"/>
        <v>0</v>
      </c>
      <c r="EA212" s="190">
        <f t="shared" si="850"/>
        <v>0</v>
      </c>
      <c r="EB212" s="190">
        <f t="shared" si="851"/>
        <v>0</v>
      </c>
      <c r="EC212" s="191">
        <f t="shared" si="735"/>
        <v>0</v>
      </c>
    </row>
    <row r="213" spans="1:133" hidden="1">
      <c r="A213" s="331">
        <v>208</v>
      </c>
      <c r="B213" s="464" t="s">
        <v>513</v>
      </c>
      <c r="C213" s="464" t="s">
        <v>513</v>
      </c>
      <c r="D213" s="464" t="s">
        <v>513</v>
      </c>
      <c r="E213" s="464"/>
      <c r="F213" s="354" t="s">
        <v>525</v>
      </c>
      <c r="G213" s="354" t="s">
        <v>166</v>
      </c>
      <c r="H213" s="354" t="s">
        <v>167</v>
      </c>
      <c r="I213" s="468" t="s">
        <v>122</v>
      </c>
      <c r="J213" s="439"/>
      <c r="K213" s="439"/>
      <c r="L213" s="439"/>
      <c r="M213" s="439"/>
      <c r="N213" s="439"/>
      <c r="O213" s="439"/>
      <c r="P213" s="438"/>
      <c r="Q213" s="438"/>
      <c r="R213" s="438"/>
      <c r="S213" s="438"/>
      <c r="T213" s="438"/>
      <c r="U213" s="438"/>
      <c r="V213" s="357">
        <f t="shared" si="852"/>
        <v>0</v>
      </c>
      <c r="W213" s="397">
        <v>1</v>
      </c>
      <c r="X213" s="65"/>
      <c r="Y213" s="332" t="s">
        <v>437</v>
      </c>
      <c r="Z213" s="332"/>
      <c r="AA213" s="398">
        <v>0.24735724596491226</v>
      </c>
      <c r="AB213" s="412">
        <f t="shared" ref="AB213:AB224" si="861">AA213*0.65</f>
        <v>0.16078220987719297</v>
      </c>
      <c r="AC213" s="180">
        <f t="shared" si="686"/>
        <v>0.65</v>
      </c>
      <c r="AD213" s="181">
        <f t="shared" ref="AD213:AF227" si="862">$AA213*$AQ213</f>
        <v>0.24488367350526313</v>
      </c>
      <c r="AE213" s="181">
        <f t="shared" si="862"/>
        <v>0.24488367350526313</v>
      </c>
      <c r="AF213" s="181">
        <f t="shared" si="862"/>
        <v>0.24488367350526313</v>
      </c>
      <c r="AG213" s="181">
        <f t="shared" ref="AG213:AI227" si="863">$AA213*$AR213</f>
        <v>0.242410101045614</v>
      </c>
      <c r="AH213" s="181">
        <f t="shared" si="863"/>
        <v>0.242410101045614</v>
      </c>
      <c r="AI213" s="181">
        <f t="shared" si="863"/>
        <v>0.242410101045614</v>
      </c>
      <c r="AJ213" s="181">
        <f t="shared" ref="AJ213:AL227" si="864">$AA213*$AS213</f>
        <v>0.23746295612631577</v>
      </c>
      <c r="AK213" s="181">
        <f t="shared" si="864"/>
        <v>0.23746295612631577</v>
      </c>
      <c r="AL213" s="181">
        <f t="shared" si="864"/>
        <v>0.23746295612631577</v>
      </c>
      <c r="AM213" s="181">
        <f t="shared" ref="AM213:AO227" si="865">$AA213*$AT213</f>
        <v>0.2325158112070175</v>
      </c>
      <c r="AN213" s="181">
        <f t="shared" si="865"/>
        <v>0.2325158112070175</v>
      </c>
      <c r="AO213" s="181">
        <f t="shared" si="865"/>
        <v>0.2325158112070175</v>
      </c>
      <c r="AQ213" s="65">
        <v>0.99</v>
      </c>
      <c r="AR213" s="65">
        <v>0.98</v>
      </c>
      <c r="AS213" s="65">
        <v>0.96</v>
      </c>
      <c r="AT213" s="65">
        <v>0.94</v>
      </c>
      <c r="AV213" s="181">
        <f t="shared" si="691"/>
        <v>0.16078220987719297</v>
      </c>
      <c r="AW213" s="181">
        <f t="shared" si="857"/>
        <v>0.16078220987719297</v>
      </c>
      <c r="AX213" s="181">
        <f t="shared" si="857"/>
        <v>0.16078220987719297</v>
      </c>
      <c r="AY213" s="181">
        <f t="shared" si="858"/>
        <v>0.15917438777842102</v>
      </c>
      <c r="AZ213" s="181">
        <f t="shared" si="858"/>
        <v>0.15917438777842102</v>
      </c>
      <c r="BA213" s="181">
        <f t="shared" si="858"/>
        <v>0.15917438777842102</v>
      </c>
      <c r="BB213" s="181">
        <f t="shared" si="859"/>
        <v>0.15756656567964911</v>
      </c>
      <c r="BC213" s="181">
        <f t="shared" si="859"/>
        <v>0.15756656567964911</v>
      </c>
      <c r="BD213" s="181">
        <f t="shared" si="859"/>
        <v>0.15756656567964911</v>
      </c>
      <c r="BE213" s="181">
        <f t="shared" si="860"/>
        <v>0.15595874358087716</v>
      </c>
      <c r="BF213" s="181">
        <f t="shared" si="860"/>
        <v>0.15595874358087716</v>
      </c>
      <c r="BG213" s="181">
        <f t="shared" si="860"/>
        <v>0.15595874358087716</v>
      </c>
      <c r="BI213" s="400">
        <v>1</v>
      </c>
      <c r="BJ213" s="400">
        <v>0.99</v>
      </c>
      <c r="BK213" s="400">
        <v>0.98</v>
      </c>
      <c r="BL213" s="400">
        <v>0.97</v>
      </c>
      <c r="BO213" s="189">
        <f t="shared" si="783"/>
        <v>1</v>
      </c>
      <c r="BP213" s="189">
        <f t="shared" si="783"/>
        <v>1</v>
      </c>
      <c r="BQ213" s="189">
        <f t="shared" si="783"/>
        <v>1</v>
      </c>
      <c r="BR213" s="189">
        <f t="shared" si="783"/>
        <v>1</v>
      </c>
      <c r="BS213" s="189">
        <f t="shared" si="783"/>
        <v>1</v>
      </c>
      <c r="BT213" s="189">
        <f t="shared" si="783"/>
        <v>1</v>
      </c>
      <c r="BU213" s="189">
        <f t="shared" si="783"/>
        <v>1</v>
      </c>
      <c r="BV213" s="189">
        <f t="shared" si="783"/>
        <v>1</v>
      </c>
      <c r="BW213" s="189">
        <f t="shared" si="783"/>
        <v>1</v>
      </c>
      <c r="BX213" s="189">
        <f t="shared" si="783"/>
        <v>1</v>
      </c>
      <c r="BY213" s="189">
        <f t="shared" si="783"/>
        <v>1</v>
      </c>
      <c r="BZ213" s="189">
        <f t="shared" si="783"/>
        <v>1</v>
      </c>
      <c r="CB213" s="189">
        <f t="shared" si="814"/>
        <v>0</v>
      </c>
      <c r="CC213" s="189">
        <f t="shared" si="815"/>
        <v>0</v>
      </c>
      <c r="CD213" s="189">
        <f t="shared" si="816"/>
        <v>0</v>
      </c>
      <c r="CE213" s="189">
        <f t="shared" si="817"/>
        <v>0</v>
      </c>
      <c r="CF213" s="189">
        <f t="shared" si="818"/>
        <v>0</v>
      </c>
      <c r="CG213" s="189">
        <f t="shared" si="819"/>
        <v>0</v>
      </c>
      <c r="CH213" s="189">
        <f t="shared" si="820"/>
        <v>0</v>
      </c>
      <c r="CI213" s="189">
        <f t="shared" si="821"/>
        <v>0</v>
      </c>
      <c r="CJ213" s="189">
        <f t="shared" si="822"/>
        <v>0</v>
      </c>
      <c r="CK213" s="189">
        <f t="shared" si="823"/>
        <v>0</v>
      </c>
      <c r="CL213" s="189">
        <f t="shared" si="824"/>
        <v>0</v>
      </c>
      <c r="CM213" s="189">
        <f t="shared" si="825"/>
        <v>0</v>
      </c>
      <c r="DB213" s="190">
        <f t="shared" si="826"/>
        <v>0</v>
      </c>
      <c r="DC213" s="190">
        <f t="shared" si="827"/>
        <v>0</v>
      </c>
      <c r="DD213" s="190">
        <f t="shared" si="828"/>
        <v>0</v>
      </c>
      <c r="DE213" s="190">
        <f t="shared" si="829"/>
        <v>0</v>
      </c>
      <c r="DF213" s="190">
        <f t="shared" si="830"/>
        <v>0</v>
      </c>
      <c r="DG213" s="190">
        <f t="shared" si="831"/>
        <v>0</v>
      </c>
      <c r="DH213" s="190">
        <f t="shared" si="832"/>
        <v>0</v>
      </c>
      <c r="DI213" s="190">
        <f t="shared" si="833"/>
        <v>0</v>
      </c>
      <c r="DJ213" s="190">
        <f t="shared" si="834"/>
        <v>0</v>
      </c>
      <c r="DK213" s="190">
        <f t="shared" si="835"/>
        <v>0</v>
      </c>
      <c r="DL213" s="190">
        <f t="shared" si="836"/>
        <v>0</v>
      </c>
      <c r="DM213" s="190">
        <f t="shared" si="837"/>
        <v>0</v>
      </c>
      <c r="DN213" s="190">
        <f t="shared" si="838"/>
        <v>0</v>
      </c>
      <c r="DO213" s="184" t="s">
        <v>579</v>
      </c>
      <c r="DP213" s="190">
        <f t="shared" si="839"/>
        <v>0</v>
      </c>
      <c r="DQ213" s="190">
        <f t="shared" si="840"/>
        <v>0</v>
      </c>
      <c r="DR213" s="190">
        <f t="shared" si="841"/>
        <v>0</v>
      </c>
      <c r="DS213" s="190">
        <f t="shared" si="842"/>
        <v>0</v>
      </c>
      <c r="DT213" s="190">
        <f t="shared" si="843"/>
        <v>0</v>
      </c>
      <c r="DU213" s="190">
        <f t="shared" si="844"/>
        <v>0</v>
      </c>
      <c r="DV213" s="190">
        <f t="shared" si="845"/>
        <v>0</v>
      </c>
      <c r="DW213" s="190">
        <f t="shared" si="846"/>
        <v>0</v>
      </c>
      <c r="DX213" s="190">
        <f t="shared" si="847"/>
        <v>0</v>
      </c>
      <c r="DY213" s="190">
        <f t="shared" si="848"/>
        <v>0</v>
      </c>
      <c r="DZ213" s="190">
        <f t="shared" si="849"/>
        <v>0</v>
      </c>
      <c r="EA213" s="190">
        <f t="shared" si="850"/>
        <v>0</v>
      </c>
      <c r="EB213" s="190">
        <f t="shared" si="851"/>
        <v>0</v>
      </c>
      <c r="EC213" s="191">
        <f t="shared" si="735"/>
        <v>0</v>
      </c>
    </row>
    <row r="214" spans="1:133" hidden="1">
      <c r="A214" s="331">
        <v>209</v>
      </c>
      <c r="B214" s="464" t="s">
        <v>514</v>
      </c>
      <c r="C214" s="464" t="s">
        <v>514</v>
      </c>
      <c r="D214" s="464" t="s">
        <v>514</v>
      </c>
      <c r="E214" s="464"/>
      <c r="F214" s="354" t="s">
        <v>525</v>
      </c>
      <c r="G214" s="354" t="s">
        <v>166</v>
      </c>
      <c r="H214" s="354" t="s">
        <v>167</v>
      </c>
      <c r="I214" s="468" t="s">
        <v>122</v>
      </c>
      <c r="J214" s="439"/>
      <c r="K214" s="439"/>
      <c r="L214" s="439"/>
      <c r="M214" s="439"/>
      <c r="N214" s="439"/>
      <c r="O214" s="439"/>
      <c r="P214" s="438"/>
      <c r="Q214" s="438"/>
      <c r="R214" s="438"/>
      <c r="S214" s="438"/>
      <c r="T214" s="438"/>
      <c r="U214" s="438"/>
      <c r="V214" s="357">
        <f t="shared" si="852"/>
        <v>0</v>
      </c>
      <c r="W214" s="397">
        <v>1</v>
      </c>
      <c r="X214" s="65"/>
      <c r="Y214" s="332" t="s">
        <v>437</v>
      </c>
      <c r="Z214" s="332"/>
      <c r="AA214" s="398">
        <v>0.35539145181286547</v>
      </c>
      <c r="AB214" s="412">
        <f t="shared" si="861"/>
        <v>0.23100444367836256</v>
      </c>
      <c r="AC214" s="180">
        <f t="shared" si="686"/>
        <v>0.65</v>
      </c>
      <c r="AD214" s="181">
        <f t="shared" si="862"/>
        <v>0.35183753729473682</v>
      </c>
      <c r="AE214" s="181">
        <f t="shared" si="862"/>
        <v>0.35183753729473682</v>
      </c>
      <c r="AF214" s="181">
        <f t="shared" si="862"/>
        <v>0.35183753729473682</v>
      </c>
      <c r="AG214" s="181">
        <f t="shared" si="863"/>
        <v>0.34828362277660813</v>
      </c>
      <c r="AH214" s="181">
        <f t="shared" si="863"/>
        <v>0.34828362277660813</v>
      </c>
      <c r="AI214" s="181">
        <f t="shared" si="863"/>
        <v>0.34828362277660813</v>
      </c>
      <c r="AJ214" s="181">
        <f t="shared" si="864"/>
        <v>0.34117579374035084</v>
      </c>
      <c r="AK214" s="181">
        <f t="shared" si="864"/>
        <v>0.34117579374035084</v>
      </c>
      <c r="AL214" s="181">
        <f t="shared" si="864"/>
        <v>0.34117579374035084</v>
      </c>
      <c r="AM214" s="181">
        <f t="shared" si="865"/>
        <v>0.3340679647040935</v>
      </c>
      <c r="AN214" s="181">
        <f t="shared" si="865"/>
        <v>0.3340679647040935</v>
      </c>
      <c r="AO214" s="181">
        <f t="shared" si="865"/>
        <v>0.3340679647040935</v>
      </c>
      <c r="AQ214" s="65">
        <v>0.99</v>
      </c>
      <c r="AR214" s="65">
        <v>0.98</v>
      </c>
      <c r="AS214" s="65">
        <v>0.96</v>
      </c>
      <c r="AT214" s="65">
        <v>0.94</v>
      </c>
      <c r="AV214" s="181">
        <f t="shared" si="691"/>
        <v>0.23100444367836256</v>
      </c>
      <c r="AW214" s="181">
        <f t="shared" si="857"/>
        <v>0.23100444367836256</v>
      </c>
      <c r="AX214" s="181">
        <f t="shared" si="857"/>
        <v>0.23100444367836256</v>
      </c>
      <c r="AY214" s="181">
        <f t="shared" si="858"/>
        <v>0.22869439924157894</v>
      </c>
      <c r="AZ214" s="181">
        <f t="shared" si="858"/>
        <v>0.22869439924157894</v>
      </c>
      <c r="BA214" s="181">
        <f t="shared" si="858"/>
        <v>0.22869439924157894</v>
      </c>
      <c r="BB214" s="181">
        <f t="shared" si="859"/>
        <v>0.2263843548047953</v>
      </c>
      <c r="BC214" s="181">
        <f t="shared" si="859"/>
        <v>0.2263843548047953</v>
      </c>
      <c r="BD214" s="181">
        <f t="shared" si="859"/>
        <v>0.2263843548047953</v>
      </c>
      <c r="BE214" s="181">
        <f t="shared" si="860"/>
        <v>0.22407431036801168</v>
      </c>
      <c r="BF214" s="181">
        <f t="shared" si="860"/>
        <v>0.22407431036801168</v>
      </c>
      <c r="BG214" s="181">
        <f t="shared" si="860"/>
        <v>0.22407431036801168</v>
      </c>
      <c r="BI214" s="400">
        <v>1</v>
      </c>
      <c r="BJ214" s="400">
        <v>0.99</v>
      </c>
      <c r="BK214" s="400">
        <v>0.98</v>
      </c>
      <c r="BL214" s="400">
        <v>0.97</v>
      </c>
      <c r="BO214" s="189">
        <f t="shared" si="783"/>
        <v>1</v>
      </c>
      <c r="BP214" s="189">
        <f t="shared" si="783"/>
        <v>1</v>
      </c>
      <c r="BQ214" s="189">
        <f t="shared" si="783"/>
        <v>1</v>
      </c>
      <c r="BR214" s="189">
        <f t="shared" si="783"/>
        <v>1</v>
      </c>
      <c r="BS214" s="189">
        <f t="shared" si="783"/>
        <v>1</v>
      </c>
      <c r="BT214" s="189">
        <f t="shared" si="783"/>
        <v>1</v>
      </c>
      <c r="BU214" s="189">
        <f t="shared" si="783"/>
        <v>1</v>
      </c>
      <c r="BV214" s="189">
        <f t="shared" si="783"/>
        <v>1</v>
      </c>
      <c r="BW214" s="189">
        <f t="shared" si="783"/>
        <v>1</v>
      </c>
      <c r="BX214" s="189">
        <f t="shared" si="783"/>
        <v>1</v>
      </c>
      <c r="BY214" s="189">
        <f t="shared" si="783"/>
        <v>1</v>
      </c>
      <c r="BZ214" s="189">
        <f t="shared" si="783"/>
        <v>1</v>
      </c>
      <c r="CB214" s="189">
        <f t="shared" si="814"/>
        <v>0</v>
      </c>
      <c r="CC214" s="189">
        <f t="shared" si="815"/>
        <v>0</v>
      </c>
      <c r="CD214" s="189">
        <f t="shared" si="816"/>
        <v>0</v>
      </c>
      <c r="CE214" s="189">
        <f t="shared" si="817"/>
        <v>0</v>
      </c>
      <c r="CF214" s="189">
        <f t="shared" si="818"/>
        <v>0</v>
      </c>
      <c r="CG214" s="189">
        <f t="shared" si="819"/>
        <v>0</v>
      </c>
      <c r="CH214" s="189">
        <f t="shared" si="820"/>
        <v>0</v>
      </c>
      <c r="CI214" s="189">
        <f t="shared" si="821"/>
        <v>0</v>
      </c>
      <c r="CJ214" s="189">
        <f t="shared" si="822"/>
        <v>0</v>
      </c>
      <c r="CK214" s="189">
        <f t="shared" si="823"/>
        <v>0</v>
      </c>
      <c r="CL214" s="189">
        <f t="shared" si="824"/>
        <v>0</v>
      </c>
      <c r="CM214" s="189">
        <f t="shared" si="825"/>
        <v>0</v>
      </c>
      <c r="DB214" s="190">
        <f t="shared" si="826"/>
        <v>0</v>
      </c>
      <c r="DC214" s="190">
        <f t="shared" si="827"/>
        <v>0</v>
      </c>
      <c r="DD214" s="190">
        <f t="shared" si="828"/>
        <v>0</v>
      </c>
      <c r="DE214" s="190">
        <f t="shared" si="829"/>
        <v>0</v>
      </c>
      <c r="DF214" s="190">
        <f t="shared" si="830"/>
        <v>0</v>
      </c>
      <c r="DG214" s="190">
        <f t="shared" si="831"/>
        <v>0</v>
      </c>
      <c r="DH214" s="190">
        <f t="shared" si="832"/>
        <v>0</v>
      </c>
      <c r="DI214" s="190">
        <f t="shared" si="833"/>
        <v>0</v>
      </c>
      <c r="DJ214" s="190">
        <f t="shared" si="834"/>
        <v>0</v>
      </c>
      <c r="DK214" s="190">
        <f t="shared" si="835"/>
        <v>0</v>
      </c>
      <c r="DL214" s="190">
        <f t="shared" si="836"/>
        <v>0</v>
      </c>
      <c r="DM214" s="190">
        <f t="shared" si="837"/>
        <v>0</v>
      </c>
      <c r="DN214" s="190">
        <f t="shared" si="838"/>
        <v>0</v>
      </c>
      <c r="DO214" s="184" t="s">
        <v>579</v>
      </c>
      <c r="DP214" s="190">
        <f t="shared" si="839"/>
        <v>0</v>
      </c>
      <c r="DQ214" s="190">
        <f t="shared" si="840"/>
        <v>0</v>
      </c>
      <c r="DR214" s="190">
        <f t="shared" si="841"/>
        <v>0</v>
      </c>
      <c r="DS214" s="190">
        <f t="shared" si="842"/>
        <v>0</v>
      </c>
      <c r="DT214" s="190">
        <f t="shared" si="843"/>
        <v>0</v>
      </c>
      <c r="DU214" s="190">
        <f t="shared" si="844"/>
        <v>0</v>
      </c>
      <c r="DV214" s="190">
        <f t="shared" si="845"/>
        <v>0</v>
      </c>
      <c r="DW214" s="190">
        <f t="shared" si="846"/>
        <v>0</v>
      </c>
      <c r="DX214" s="190">
        <f t="shared" si="847"/>
        <v>0</v>
      </c>
      <c r="DY214" s="190">
        <f t="shared" si="848"/>
        <v>0</v>
      </c>
      <c r="DZ214" s="190">
        <f t="shared" si="849"/>
        <v>0</v>
      </c>
      <c r="EA214" s="190">
        <f t="shared" si="850"/>
        <v>0</v>
      </c>
      <c r="EB214" s="190">
        <f t="shared" si="851"/>
        <v>0</v>
      </c>
      <c r="EC214" s="191">
        <f t="shared" si="735"/>
        <v>0</v>
      </c>
    </row>
    <row r="215" spans="1:133" hidden="1">
      <c r="A215" s="331">
        <v>210</v>
      </c>
      <c r="B215" s="464" t="s">
        <v>515</v>
      </c>
      <c r="C215" s="464" t="s">
        <v>515</v>
      </c>
      <c r="D215" s="464" t="s">
        <v>515</v>
      </c>
      <c r="E215" s="464"/>
      <c r="F215" s="354" t="s">
        <v>525</v>
      </c>
      <c r="G215" s="354" t="s">
        <v>166</v>
      </c>
      <c r="H215" s="354" t="s">
        <v>167</v>
      </c>
      <c r="I215" s="468" t="s">
        <v>122</v>
      </c>
      <c r="J215" s="439"/>
      <c r="K215" s="439"/>
      <c r="L215" s="439"/>
      <c r="M215" s="439"/>
      <c r="N215" s="439"/>
      <c r="O215" s="439"/>
      <c r="P215" s="438"/>
      <c r="Q215" s="438"/>
      <c r="R215" s="438"/>
      <c r="S215" s="438"/>
      <c r="T215" s="438"/>
      <c r="U215" s="438"/>
      <c r="V215" s="357">
        <f t="shared" si="852"/>
        <v>0</v>
      </c>
      <c r="W215" s="397">
        <v>1</v>
      </c>
      <c r="X215" s="65"/>
      <c r="Y215" s="332" t="s">
        <v>437</v>
      </c>
      <c r="Z215" s="332"/>
      <c r="AA215" s="398">
        <v>6.2862996264189897E-2</v>
      </c>
      <c r="AB215" s="412">
        <f t="shared" si="861"/>
        <v>4.0860947571723434E-2</v>
      </c>
      <c r="AC215" s="180">
        <f t="shared" si="686"/>
        <v>0.65</v>
      </c>
      <c r="AD215" s="181">
        <f t="shared" si="862"/>
        <v>6.2234366301547994E-2</v>
      </c>
      <c r="AE215" s="181">
        <f t="shared" si="862"/>
        <v>6.2234366301547994E-2</v>
      </c>
      <c r="AF215" s="181">
        <f t="shared" si="862"/>
        <v>6.2234366301547994E-2</v>
      </c>
      <c r="AG215" s="181">
        <f t="shared" si="863"/>
        <v>6.1605736338906099E-2</v>
      </c>
      <c r="AH215" s="181">
        <f t="shared" si="863"/>
        <v>6.1605736338906099E-2</v>
      </c>
      <c r="AI215" s="181">
        <f t="shared" si="863"/>
        <v>6.1605736338906099E-2</v>
      </c>
      <c r="AJ215" s="181">
        <f t="shared" si="864"/>
        <v>6.0348476413622301E-2</v>
      </c>
      <c r="AK215" s="181">
        <f t="shared" si="864"/>
        <v>6.0348476413622301E-2</v>
      </c>
      <c r="AL215" s="181">
        <f t="shared" si="864"/>
        <v>6.0348476413622301E-2</v>
      </c>
      <c r="AM215" s="181">
        <f t="shared" si="865"/>
        <v>5.9091216488338497E-2</v>
      </c>
      <c r="AN215" s="181">
        <f t="shared" si="865"/>
        <v>5.9091216488338497E-2</v>
      </c>
      <c r="AO215" s="181">
        <f t="shared" si="865"/>
        <v>5.9091216488338497E-2</v>
      </c>
      <c r="AQ215" s="65">
        <v>0.99</v>
      </c>
      <c r="AR215" s="65">
        <v>0.98</v>
      </c>
      <c r="AS215" s="65">
        <v>0.96</v>
      </c>
      <c r="AT215" s="65">
        <v>0.94</v>
      </c>
      <c r="AV215" s="181">
        <f t="shared" si="691"/>
        <v>4.0860947571723434E-2</v>
      </c>
      <c r="AW215" s="181">
        <f t="shared" si="857"/>
        <v>4.0860947571723434E-2</v>
      </c>
      <c r="AX215" s="181">
        <f t="shared" si="857"/>
        <v>4.0860947571723434E-2</v>
      </c>
      <c r="AY215" s="181">
        <f t="shared" si="858"/>
        <v>4.04523380960062E-2</v>
      </c>
      <c r="AZ215" s="181">
        <f t="shared" si="858"/>
        <v>4.04523380960062E-2</v>
      </c>
      <c r="BA215" s="181">
        <f t="shared" si="858"/>
        <v>4.04523380960062E-2</v>
      </c>
      <c r="BB215" s="181">
        <f t="shared" si="859"/>
        <v>4.0043728620288967E-2</v>
      </c>
      <c r="BC215" s="181">
        <f t="shared" si="859"/>
        <v>4.0043728620288967E-2</v>
      </c>
      <c r="BD215" s="181">
        <f t="shared" si="859"/>
        <v>4.0043728620288967E-2</v>
      </c>
      <c r="BE215" s="181">
        <f t="shared" si="860"/>
        <v>3.9635119144571733E-2</v>
      </c>
      <c r="BF215" s="181">
        <f t="shared" si="860"/>
        <v>3.9635119144571733E-2</v>
      </c>
      <c r="BG215" s="181">
        <f t="shared" si="860"/>
        <v>3.9635119144571733E-2</v>
      </c>
      <c r="BI215" s="400">
        <v>1</v>
      </c>
      <c r="BJ215" s="400">
        <v>0.99</v>
      </c>
      <c r="BK215" s="400">
        <v>0.98</v>
      </c>
      <c r="BL215" s="400">
        <v>0.97</v>
      </c>
      <c r="BO215" s="189">
        <f t="shared" ref="BO215:BZ230" si="866">100%*$W215</f>
        <v>1</v>
      </c>
      <c r="BP215" s="189">
        <f t="shared" si="866"/>
        <v>1</v>
      </c>
      <c r="BQ215" s="189">
        <f t="shared" si="866"/>
        <v>1</v>
      </c>
      <c r="BR215" s="189">
        <f t="shared" si="866"/>
        <v>1</v>
      </c>
      <c r="BS215" s="189">
        <f t="shared" si="866"/>
        <v>1</v>
      </c>
      <c r="BT215" s="189">
        <f t="shared" si="866"/>
        <v>1</v>
      </c>
      <c r="BU215" s="189">
        <f t="shared" si="866"/>
        <v>1</v>
      </c>
      <c r="BV215" s="189">
        <f t="shared" si="866"/>
        <v>1</v>
      </c>
      <c r="BW215" s="189">
        <f t="shared" si="866"/>
        <v>1</v>
      </c>
      <c r="BX215" s="189">
        <f t="shared" si="866"/>
        <v>1</v>
      </c>
      <c r="BY215" s="189">
        <f t="shared" si="866"/>
        <v>1</v>
      </c>
      <c r="BZ215" s="189">
        <f t="shared" si="866"/>
        <v>1</v>
      </c>
      <c r="CB215" s="189">
        <f t="shared" si="814"/>
        <v>0</v>
      </c>
      <c r="CC215" s="189">
        <f t="shared" si="815"/>
        <v>0</v>
      </c>
      <c r="CD215" s="189">
        <f t="shared" si="816"/>
        <v>0</v>
      </c>
      <c r="CE215" s="189">
        <f t="shared" si="817"/>
        <v>0</v>
      </c>
      <c r="CF215" s="189">
        <f t="shared" si="818"/>
        <v>0</v>
      </c>
      <c r="CG215" s="189">
        <f t="shared" si="819"/>
        <v>0</v>
      </c>
      <c r="CH215" s="189">
        <f t="shared" si="820"/>
        <v>0</v>
      </c>
      <c r="CI215" s="189">
        <f t="shared" si="821"/>
        <v>0</v>
      </c>
      <c r="CJ215" s="189">
        <f t="shared" si="822"/>
        <v>0</v>
      </c>
      <c r="CK215" s="189">
        <f t="shared" si="823"/>
        <v>0</v>
      </c>
      <c r="CL215" s="189">
        <f t="shared" si="824"/>
        <v>0</v>
      </c>
      <c r="CM215" s="189">
        <f t="shared" si="825"/>
        <v>0</v>
      </c>
      <c r="DB215" s="190">
        <f t="shared" si="826"/>
        <v>0</v>
      </c>
      <c r="DC215" s="190">
        <f t="shared" si="827"/>
        <v>0</v>
      </c>
      <c r="DD215" s="190">
        <f t="shared" si="828"/>
        <v>0</v>
      </c>
      <c r="DE215" s="190">
        <f t="shared" si="829"/>
        <v>0</v>
      </c>
      <c r="DF215" s="190">
        <f t="shared" si="830"/>
        <v>0</v>
      </c>
      <c r="DG215" s="190">
        <f t="shared" si="831"/>
        <v>0</v>
      </c>
      <c r="DH215" s="190">
        <f t="shared" si="832"/>
        <v>0</v>
      </c>
      <c r="DI215" s="190">
        <f t="shared" si="833"/>
        <v>0</v>
      </c>
      <c r="DJ215" s="190">
        <f t="shared" si="834"/>
        <v>0</v>
      </c>
      <c r="DK215" s="190">
        <f t="shared" si="835"/>
        <v>0</v>
      </c>
      <c r="DL215" s="190">
        <f t="shared" si="836"/>
        <v>0</v>
      </c>
      <c r="DM215" s="190">
        <f t="shared" si="837"/>
        <v>0</v>
      </c>
      <c r="DN215" s="190">
        <f t="shared" si="838"/>
        <v>0</v>
      </c>
      <c r="DO215" s="184" t="s">
        <v>579</v>
      </c>
      <c r="DP215" s="190">
        <f t="shared" si="839"/>
        <v>0</v>
      </c>
      <c r="DQ215" s="190">
        <f t="shared" si="840"/>
        <v>0</v>
      </c>
      <c r="DR215" s="190">
        <f t="shared" si="841"/>
        <v>0</v>
      </c>
      <c r="DS215" s="190">
        <f t="shared" si="842"/>
        <v>0</v>
      </c>
      <c r="DT215" s="190">
        <f t="shared" si="843"/>
        <v>0</v>
      </c>
      <c r="DU215" s="190">
        <f t="shared" si="844"/>
        <v>0</v>
      </c>
      <c r="DV215" s="190">
        <f t="shared" si="845"/>
        <v>0</v>
      </c>
      <c r="DW215" s="190">
        <f t="shared" si="846"/>
        <v>0</v>
      </c>
      <c r="DX215" s="190">
        <f t="shared" si="847"/>
        <v>0</v>
      </c>
      <c r="DY215" s="190">
        <f t="shared" si="848"/>
        <v>0</v>
      </c>
      <c r="DZ215" s="190">
        <f t="shared" si="849"/>
        <v>0</v>
      </c>
      <c r="EA215" s="190">
        <f t="shared" si="850"/>
        <v>0</v>
      </c>
      <c r="EB215" s="190">
        <f t="shared" si="851"/>
        <v>0</v>
      </c>
      <c r="EC215" s="191">
        <f t="shared" si="735"/>
        <v>0</v>
      </c>
    </row>
    <row r="216" spans="1:133" hidden="1">
      <c r="A216" s="331">
        <v>211</v>
      </c>
      <c r="B216" s="464" t="s">
        <v>516</v>
      </c>
      <c r="C216" s="464" t="s">
        <v>516</v>
      </c>
      <c r="D216" s="464" t="s">
        <v>516</v>
      </c>
      <c r="E216" s="464"/>
      <c r="F216" s="354" t="s">
        <v>525</v>
      </c>
      <c r="G216" s="354" t="s">
        <v>166</v>
      </c>
      <c r="H216" s="354" t="s">
        <v>167</v>
      </c>
      <c r="I216" s="468" t="s">
        <v>122</v>
      </c>
      <c r="J216" s="439"/>
      <c r="K216" s="439"/>
      <c r="L216" s="439"/>
      <c r="M216" s="439"/>
      <c r="N216" s="439"/>
      <c r="O216" s="439"/>
      <c r="P216" s="438"/>
      <c r="Q216" s="438"/>
      <c r="R216" s="438"/>
      <c r="S216" s="438"/>
      <c r="T216" s="438"/>
      <c r="U216" s="438"/>
      <c r="V216" s="357">
        <f t="shared" si="852"/>
        <v>0</v>
      </c>
      <c r="W216" s="397">
        <v>1</v>
      </c>
      <c r="X216" s="65"/>
      <c r="Y216" s="332" t="s">
        <v>437</v>
      </c>
      <c r="Z216" s="332"/>
      <c r="AA216" s="398">
        <v>0.24735724596491226</v>
      </c>
      <c r="AB216" s="412">
        <f t="shared" si="861"/>
        <v>0.16078220987719297</v>
      </c>
      <c r="AC216" s="180">
        <f t="shared" si="686"/>
        <v>0.65</v>
      </c>
      <c r="AD216" s="181">
        <f t="shared" si="862"/>
        <v>0.24488367350526313</v>
      </c>
      <c r="AE216" s="181">
        <f t="shared" si="862"/>
        <v>0.24488367350526313</v>
      </c>
      <c r="AF216" s="181">
        <f t="shared" si="862"/>
        <v>0.24488367350526313</v>
      </c>
      <c r="AG216" s="181">
        <f t="shared" si="863"/>
        <v>0.242410101045614</v>
      </c>
      <c r="AH216" s="181">
        <f t="shared" si="863"/>
        <v>0.242410101045614</v>
      </c>
      <c r="AI216" s="181">
        <f t="shared" si="863"/>
        <v>0.242410101045614</v>
      </c>
      <c r="AJ216" s="181">
        <f t="shared" si="864"/>
        <v>0.23746295612631577</v>
      </c>
      <c r="AK216" s="181">
        <f t="shared" si="864"/>
        <v>0.23746295612631577</v>
      </c>
      <c r="AL216" s="181">
        <f t="shared" si="864"/>
        <v>0.23746295612631577</v>
      </c>
      <c r="AM216" s="181">
        <f t="shared" si="865"/>
        <v>0.2325158112070175</v>
      </c>
      <c r="AN216" s="181">
        <f t="shared" si="865"/>
        <v>0.2325158112070175</v>
      </c>
      <c r="AO216" s="181">
        <f t="shared" si="865"/>
        <v>0.2325158112070175</v>
      </c>
      <c r="AQ216" s="65">
        <v>0.99</v>
      </c>
      <c r="AR216" s="65">
        <v>0.98</v>
      </c>
      <c r="AS216" s="65">
        <v>0.96</v>
      </c>
      <c r="AT216" s="65">
        <v>0.94</v>
      </c>
      <c r="AV216" s="181">
        <f t="shared" si="691"/>
        <v>0.16078220987719297</v>
      </c>
      <c r="AW216" s="181">
        <f t="shared" si="857"/>
        <v>0.16078220987719297</v>
      </c>
      <c r="AX216" s="181">
        <f t="shared" si="857"/>
        <v>0.16078220987719297</v>
      </c>
      <c r="AY216" s="181">
        <f t="shared" si="858"/>
        <v>0.15917438777842102</v>
      </c>
      <c r="AZ216" s="181">
        <f t="shared" si="858"/>
        <v>0.15917438777842102</v>
      </c>
      <c r="BA216" s="181">
        <f t="shared" si="858"/>
        <v>0.15917438777842102</v>
      </c>
      <c r="BB216" s="181">
        <f t="shared" si="859"/>
        <v>0.15756656567964911</v>
      </c>
      <c r="BC216" s="181">
        <f t="shared" si="859"/>
        <v>0.15756656567964911</v>
      </c>
      <c r="BD216" s="181">
        <f t="shared" si="859"/>
        <v>0.15756656567964911</v>
      </c>
      <c r="BE216" s="181">
        <f t="shared" si="860"/>
        <v>0.15595874358087716</v>
      </c>
      <c r="BF216" s="181">
        <f t="shared" si="860"/>
        <v>0.15595874358087716</v>
      </c>
      <c r="BG216" s="181">
        <f t="shared" si="860"/>
        <v>0.15595874358087716</v>
      </c>
      <c r="BI216" s="400">
        <v>1</v>
      </c>
      <c r="BJ216" s="400">
        <v>0.99</v>
      </c>
      <c r="BK216" s="400">
        <v>0.98</v>
      </c>
      <c r="BL216" s="400">
        <v>0.97</v>
      </c>
      <c r="BO216" s="189">
        <f t="shared" si="866"/>
        <v>1</v>
      </c>
      <c r="BP216" s="189">
        <f t="shared" si="866"/>
        <v>1</v>
      </c>
      <c r="BQ216" s="189">
        <f t="shared" si="866"/>
        <v>1</v>
      </c>
      <c r="BR216" s="189">
        <f t="shared" si="866"/>
        <v>1</v>
      </c>
      <c r="BS216" s="189">
        <f t="shared" si="866"/>
        <v>1</v>
      </c>
      <c r="BT216" s="189">
        <f t="shared" si="866"/>
        <v>1</v>
      </c>
      <c r="BU216" s="189">
        <f t="shared" si="866"/>
        <v>1</v>
      </c>
      <c r="BV216" s="189">
        <f t="shared" si="866"/>
        <v>1</v>
      </c>
      <c r="BW216" s="189">
        <f t="shared" si="866"/>
        <v>1</v>
      </c>
      <c r="BX216" s="189">
        <f t="shared" si="866"/>
        <v>1</v>
      </c>
      <c r="BY216" s="189">
        <f t="shared" si="866"/>
        <v>1</v>
      </c>
      <c r="BZ216" s="189">
        <f t="shared" si="866"/>
        <v>1</v>
      </c>
      <c r="CB216" s="189">
        <f t="shared" si="814"/>
        <v>0</v>
      </c>
      <c r="CC216" s="189">
        <f t="shared" si="815"/>
        <v>0</v>
      </c>
      <c r="CD216" s="189">
        <f t="shared" si="816"/>
        <v>0</v>
      </c>
      <c r="CE216" s="189">
        <f t="shared" si="817"/>
        <v>0</v>
      </c>
      <c r="CF216" s="189">
        <f t="shared" si="818"/>
        <v>0</v>
      </c>
      <c r="CG216" s="189">
        <f t="shared" si="819"/>
        <v>0</v>
      </c>
      <c r="CH216" s="189">
        <f t="shared" si="820"/>
        <v>0</v>
      </c>
      <c r="CI216" s="189">
        <f t="shared" si="821"/>
        <v>0</v>
      </c>
      <c r="CJ216" s="189">
        <f t="shared" si="822"/>
        <v>0</v>
      </c>
      <c r="CK216" s="189">
        <f t="shared" si="823"/>
        <v>0</v>
      </c>
      <c r="CL216" s="189">
        <f t="shared" si="824"/>
        <v>0</v>
      </c>
      <c r="CM216" s="189">
        <f t="shared" si="825"/>
        <v>0</v>
      </c>
      <c r="DB216" s="190">
        <f t="shared" si="826"/>
        <v>0</v>
      </c>
      <c r="DC216" s="190">
        <f t="shared" si="827"/>
        <v>0</v>
      </c>
      <c r="DD216" s="190">
        <f t="shared" si="828"/>
        <v>0</v>
      </c>
      <c r="DE216" s="190">
        <f t="shared" si="829"/>
        <v>0</v>
      </c>
      <c r="DF216" s="190">
        <f t="shared" si="830"/>
        <v>0</v>
      </c>
      <c r="DG216" s="190">
        <f t="shared" si="831"/>
        <v>0</v>
      </c>
      <c r="DH216" s="190">
        <f t="shared" si="832"/>
        <v>0</v>
      </c>
      <c r="DI216" s="190">
        <f t="shared" si="833"/>
        <v>0</v>
      </c>
      <c r="DJ216" s="190">
        <f t="shared" si="834"/>
        <v>0</v>
      </c>
      <c r="DK216" s="190">
        <f t="shared" si="835"/>
        <v>0</v>
      </c>
      <c r="DL216" s="190">
        <f t="shared" si="836"/>
        <v>0</v>
      </c>
      <c r="DM216" s="190">
        <f t="shared" si="837"/>
        <v>0</v>
      </c>
      <c r="DN216" s="190">
        <f t="shared" si="838"/>
        <v>0</v>
      </c>
      <c r="DO216" s="184" t="s">
        <v>579</v>
      </c>
      <c r="DP216" s="190">
        <f t="shared" si="839"/>
        <v>0</v>
      </c>
      <c r="DQ216" s="190">
        <f t="shared" si="840"/>
        <v>0</v>
      </c>
      <c r="DR216" s="190">
        <f t="shared" si="841"/>
        <v>0</v>
      </c>
      <c r="DS216" s="190">
        <f t="shared" si="842"/>
        <v>0</v>
      </c>
      <c r="DT216" s="190">
        <f t="shared" si="843"/>
        <v>0</v>
      </c>
      <c r="DU216" s="190">
        <f t="shared" si="844"/>
        <v>0</v>
      </c>
      <c r="DV216" s="190">
        <f t="shared" si="845"/>
        <v>0</v>
      </c>
      <c r="DW216" s="190">
        <f t="shared" si="846"/>
        <v>0</v>
      </c>
      <c r="DX216" s="190">
        <f t="shared" si="847"/>
        <v>0</v>
      </c>
      <c r="DY216" s="190">
        <f t="shared" si="848"/>
        <v>0</v>
      </c>
      <c r="DZ216" s="190">
        <f t="shared" si="849"/>
        <v>0</v>
      </c>
      <c r="EA216" s="190">
        <f t="shared" si="850"/>
        <v>0</v>
      </c>
      <c r="EB216" s="190">
        <f t="shared" si="851"/>
        <v>0</v>
      </c>
      <c r="EC216" s="191">
        <f t="shared" si="735"/>
        <v>0</v>
      </c>
    </row>
    <row r="217" spans="1:133" hidden="1">
      <c r="A217" s="331">
        <v>212</v>
      </c>
      <c r="B217" s="464" t="s">
        <v>517</v>
      </c>
      <c r="C217" s="464" t="s">
        <v>517</v>
      </c>
      <c r="D217" s="464" t="s">
        <v>517</v>
      </c>
      <c r="E217" s="464"/>
      <c r="F217" s="354" t="s">
        <v>525</v>
      </c>
      <c r="G217" s="354" t="s">
        <v>166</v>
      </c>
      <c r="H217" s="354" t="s">
        <v>167</v>
      </c>
      <c r="I217" s="468" t="s">
        <v>122</v>
      </c>
      <c r="J217" s="439"/>
      <c r="K217" s="439"/>
      <c r="L217" s="439"/>
      <c r="M217" s="439"/>
      <c r="N217" s="439"/>
      <c r="O217" s="439"/>
      <c r="P217" s="438"/>
      <c r="Q217" s="438"/>
      <c r="R217" s="438"/>
      <c r="S217" s="438"/>
      <c r="T217" s="438"/>
      <c r="U217" s="438"/>
      <c r="V217" s="357">
        <f t="shared" si="852"/>
        <v>0</v>
      </c>
      <c r="W217" s="397">
        <v>1</v>
      </c>
      <c r="X217" s="65"/>
      <c r="Y217" s="332" t="s">
        <v>437</v>
      </c>
      <c r="Z217" s="332"/>
      <c r="AA217" s="398">
        <v>0.24735724596491226</v>
      </c>
      <c r="AB217" s="412">
        <f t="shared" si="861"/>
        <v>0.16078220987719297</v>
      </c>
      <c r="AC217" s="180">
        <f t="shared" si="686"/>
        <v>0.65</v>
      </c>
      <c r="AD217" s="181">
        <f t="shared" si="862"/>
        <v>0.24488367350526313</v>
      </c>
      <c r="AE217" s="181">
        <f t="shared" si="862"/>
        <v>0.24488367350526313</v>
      </c>
      <c r="AF217" s="181">
        <f t="shared" si="862"/>
        <v>0.24488367350526313</v>
      </c>
      <c r="AG217" s="181">
        <f t="shared" si="863"/>
        <v>0.242410101045614</v>
      </c>
      <c r="AH217" s="181">
        <f t="shared" si="863"/>
        <v>0.242410101045614</v>
      </c>
      <c r="AI217" s="181">
        <f t="shared" si="863"/>
        <v>0.242410101045614</v>
      </c>
      <c r="AJ217" s="181">
        <f t="shared" si="864"/>
        <v>0.23746295612631577</v>
      </c>
      <c r="AK217" s="181">
        <f t="shared" si="864"/>
        <v>0.23746295612631577</v>
      </c>
      <c r="AL217" s="181">
        <f t="shared" si="864"/>
        <v>0.23746295612631577</v>
      </c>
      <c r="AM217" s="181">
        <f t="shared" si="865"/>
        <v>0.2325158112070175</v>
      </c>
      <c r="AN217" s="181">
        <f t="shared" si="865"/>
        <v>0.2325158112070175</v>
      </c>
      <c r="AO217" s="181">
        <f t="shared" si="865"/>
        <v>0.2325158112070175</v>
      </c>
      <c r="AQ217" s="65">
        <v>0.99</v>
      </c>
      <c r="AR217" s="65">
        <v>0.98</v>
      </c>
      <c r="AS217" s="65">
        <v>0.96</v>
      </c>
      <c r="AT217" s="65">
        <v>0.94</v>
      </c>
      <c r="AV217" s="181">
        <f t="shared" si="691"/>
        <v>0.16078220987719297</v>
      </c>
      <c r="AW217" s="181">
        <f t="shared" si="857"/>
        <v>0.16078220987719297</v>
      </c>
      <c r="AX217" s="181">
        <f t="shared" si="857"/>
        <v>0.16078220987719297</v>
      </c>
      <c r="AY217" s="181">
        <f t="shared" si="858"/>
        <v>0.15917438777842102</v>
      </c>
      <c r="AZ217" s="181">
        <f t="shared" si="858"/>
        <v>0.15917438777842102</v>
      </c>
      <c r="BA217" s="181">
        <f t="shared" si="858"/>
        <v>0.15917438777842102</v>
      </c>
      <c r="BB217" s="181">
        <f t="shared" si="859"/>
        <v>0.15756656567964911</v>
      </c>
      <c r="BC217" s="181">
        <f t="shared" si="859"/>
        <v>0.15756656567964911</v>
      </c>
      <c r="BD217" s="181">
        <f t="shared" si="859"/>
        <v>0.15756656567964911</v>
      </c>
      <c r="BE217" s="181">
        <f t="shared" si="860"/>
        <v>0.15595874358087716</v>
      </c>
      <c r="BF217" s="181">
        <f t="shared" si="860"/>
        <v>0.15595874358087716</v>
      </c>
      <c r="BG217" s="181">
        <f t="shared" si="860"/>
        <v>0.15595874358087716</v>
      </c>
      <c r="BI217" s="400">
        <v>1</v>
      </c>
      <c r="BJ217" s="400">
        <v>0.99</v>
      </c>
      <c r="BK217" s="400">
        <v>0.98</v>
      </c>
      <c r="BL217" s="400">
        <v>0.97</v>
      </c>
      <c r="BO217" s="189">
        <f t="shared" si="866"/>
        <v>1</v>
      </c>
      <c r="BP217" s="189">
        <f t="shared" si="866"/>
        <v>1</v>
      </c>
      <c r="BQ217" s="189">
        <f t="shared" si="866"/>
        <v>1</v>
      </c>
      <c r="BR217" s="189">
        <f t="shared" si="866"/>
        <v>1</v>
      </c>
      <c r="BS217" s="189">
        <f t="shared" si="866"/>
        <v>1</v>
      </c>
      <c r="BT217" s="189">
        <f t="shared" si="866"/>
        <v>1</v>
      </c>
      <c r="BU217" s="189">
        <f t="shared" si="866"/>
        <v>1</v>
      </c>
      <c r="BV217" s="189">
        <f t="shared" si="866"/>
        <v>1</v>
      </c>
      <c r="BW217" s="189">
        <f t="shared" si="866"/>
        <v>1</v>
      </c>
      <c r="BX217" s="189">
        <f t="shared" si="866"/>
        <v>1</v>
      </c>
      <c r="BY217" s="189">
        <f t="shared" si="866"/>
        <v>1</v>
      </c>
      <c r="BZ217" s="189">
        <f t="shared" si="866"/>
        <v>1</v>
      </c>
      <c r="CB217" s="189">
        <f t="shared" si="814"/>
        <v>0</v>
      </c>
      <c r="CC217" s="189">
        <f t="shared" si="815"/>
        <v>0</v>
      </c>
      <c r="CD217" s="189">
        <f t="shared" si="816"/>
        <v>0</v>
      </c>
      <c r="CE217" s="189">
        <f t="shared" si="817"/>
        <v>0</v>
      </c>
      <c r="CF217" s="189">
        <f t="shared" si="818"/>
        <v>0</v>
      </c>
      <c r="CG217" s="189">
        <f t="shared" si="819"/>
        <v>0</v>
      </c>
      <c r="CH217" s="189">
        <f t="shared" si="820"/>
        <v>0</v>
      </c>
      <c r="CI217" s="189">
        <f t="shared" si="821"/>
        <v>0</v>
      </c>
      <c r="CJ217" s="189">
        <f t="shared" si="822"/>
        <v>0</v>
      </c>
      <c r="CK217" s="189">
        <f t="shared" si="823"/>
        <v>0</v>
      </c>
      <c r="CL217" s="189">
        <f t="shared" si="824"/>
        <v>0</v>
      </c>
      <c r="CM217" s="189">
        <f t="shared" si="825"/>
        <v>0</v>
      </c>
      <c r="DB217" s="190">
        <f t="shared" si="826"/>
        <v>0</v>
      </c>
      <c r="DC217" s="190">
        <f t="shared" si="827"/>
        <v>0</v>
      </c>
      <c r="DD217" s="190">
        <f t="shared" si="828"/>
        <v>0</v>
      </c>
      <c r="DE217" s="190">
        <f t="shared" si="829"/>
        <v>0</v>
      </c>
      <c r="DF217" s="190">
        <f t="shared" si="830"/>
        <v>0</v>
      </c>
      <c r="DG217" s="190">
        <f t="shared" si="831"/>
        <v>0</v>
      </c>
      <c r="DH217" s="190">
        <f t="shared" si="832"/>
        <v>0</v>
      </c>
      <c r="DI217" s="190">
        <f t="shared" si="833"/>
        <v>0</v>
      </c>
      <c r="DJ217" s="190">
        <f t="shared" si="834"/>
        <v>0</v>
      </c>
      <c r="DK217" s="190">
        <f t="shared" si="835"/>
        <v>0</v>
      </c>
      <c r="DL217" s="190">
        <f t="shared" si="836"/>
        <v>0</v>
      </c>
      <c r="DM217" s="190">
        <f t="shared" si="837"/>
        <v>0</v>
      </c>
      <c r="DN217" s="190">
        <f t="shared" si="838"/>
        <v>0</v>
      </c>
      <c r="DO217" s="184" t="s">
        <v>579</v>
      </c>
      <c r="DP217" s="190">
        <f t="shared" si="839"/>
        <v>0</v>
      </c>
      <c r="DQ217" s="190">
        <f t="shared" si="840"/>
        <v>0</v>
      </c>
      <c r="DR217" s="190">
        <f t="shared" si="841"/>
        <v>0</v>
      </c>
      <c r="DS217" s="190">
        <f t="shared" si="842"/>
        <v>0</v>
      </c>
      <c r="DT217" s="190">
        <f t="shared" si="843"/>
        <v>0</v>
      </c>
      <c r="DU217" s="190">
        <f t="shared" si="844"/>
        <v>0</v>
      </c>
      <c r="DV217" s="190">
        <f t="shared" si="845"/>
        <v>0</v>
      </c>
      <c r="DW217" s="190">
        <f t="shared" si="846"/>
        <v>0</v>
      </c>
      <c r="DX217" s="190">
        <f t="shared" si="847"/>
        <v>0</v>
      </c>
      <c r="DY217" s="190">
        <f t="shared" si="848"/>
        <v>0</v>
      </c>
      <c r="DZ217" s="190">
        <f t="shared" si="849"/>
        <v>0</v>
      </c>
      <c r="EA217" s="190">
        <f t="shared" si="850"/>
        <v>0</v>
      </c>
      <c r="EB217" s="190">
        <f t="shared" si="851"/>
        <v>0</v>
      </c>
      <c r="EC217" s="191">
        <f t="shared" si="735"/>
        <v>0</v>
      </c>
    </row>
    <row r="218" spans="1:133" hidden="1">
      <c r="A218" s="331">
        <v>213</v>
      </c>
      <c r="B218" s="464" t="s">
        <v>518</v>
      </c>
      <c r="C218" s="464" t="s">
        <v>518</v>
      </c>
      <c r="D218" s="464" t="s">
        <v>518</v>
      </c>
      <c r="E218" s="464"/>
      <c r="F218" s="354" t="s">
        <v>525</v>
      </c>
      <c r="G218" s="354" t="s">
        <v>166</v>
      </c>
      <c r="H218" s="354" t="s">
        <v>167</v>
      </c>
      <c r="I218" s="468" t="s">
        <v>122</v>
      </c>
      <c r="J218" s="439"/>
      <c r="K218" s="439"/>
      <c r="L218" s="439"/>
      <c r="M218" s="439"/>
      <c r="N218" s="439"/>
      <c r="O218" s="439"/>
      <c r="P218" s="438"/>
      <c r="Q218" s="438"/>
      <c r="R218" s="438"/>
      <c r="S218" s="438"/>
      <c r="T218" s="438"/>
      <c r="U218" s="438"/>
      <c r="V218" s="357">
        <f t="shared" si="852"/>
        <v>0</v>
      </c>
      <c r="W218" s="397">
        <v>1</v>
      </c>
      <c r="X218" s="65"/>
      <c r="Y218" s="332" t="s">
        <v>437</v>
      </c>
      <c r="Z218" s="332"/>
      <c r="AA218" s="398">
        <v>0.35449468333333334</v>
      </c>
      <c r="AB218" s="412">
        <f t="shared" si="861"/>
        <v>0.23042154416666669</v>
      </c>
      <c r="AC218" s="180">
        <f t="shared" si="686"/>
        <v>0.65</v>
      </c>
      <c r="AD218" s="181">
        <f t="shared" si="862"/>
        <v>0.3509497365</v>
      </c>
      <c r="AE218" s="181">
        <f t="shared" si="862"/>
        <v>0.3509497365</v>
      </c>
      <c r="AF218" s="181">
        <f t="shared" si="862"/>
        <v>0.3509497365</v>
      </c>
      <c r="AG218" s="181">
        <f t="shared" si="863"/>
        <v>0.34740478966666666</v>
      </c>
      <c r="AH218" s="181">
        <f t="shared" si="863"/>
        <v>0.34740478966666666</v>
      </c>
      <c r="AI218" s="181">
        <f t="shared" si="863"/>
        <v>0.34740478966666666</v>
      </c>
      <c r="AJ218" s="181">
        <f t="shared" si="864"/>
        <v>0.34031489599999998</v>
      </c>
      <c r="AK218" s="181">
        <f t="shared" si="864"/>
        <v>0.34031489599999998</v>
      </c>
      <c r="AL218" s="181">
        <f t="shared" si="864"/>
        <v>0.34031489599999998</v>
      </c>
      <c r="AM218" s="181">
        <f t="shared" si="865"/>
        <v>0.3332250023333333</v>
      </c>
      <c r="AN218" s="181">
        <f t="shared" si="865"/>
        <v>0.3332250023333333</v>
      </c>
      <c r="AO218" s="181">
        <f t="shared" si="865"/>
        <v>0.3332250023333333</v>
      </c>
      <c r="AQ218" s="65">
        <v>0.99</v>
      </c>
      <c r="AR218" s="65">
        <v>0.98</v>
      </c>
      <c r="AS218" s="65">
        <v>0.96</v>
      </c>
      <c r="AT218" s="65">
        <v>0.94</v>
      </c>
      <c r="AV218" s="181">
        <f t="shared" si="691"/>
        <v>0.23042154416666669</v>
      </c>
      <c r="AW218" s="181">
        <f t="shared" si="857"/>
        <v>0.23042154416666669</v>
      </c>
      <c r="AX218" s="181">
        <f t="shared" si="857"/>
        <v>0.23042154416666669</v>
      </c>
      <c r="AY218" s="181">
        <f t="shared" si="858"/>
        <v>0.22811732872500001</v>
      </c>
      <c r="AZ218" s="181">
        <f t="shared" si="858"/>
        <v>0.22811732872500001</v>
      </c>
      <c r="BA218" s="181">
        <f t="shared" si="858"/>
        <v>0.22811732872500001</v>
      </c>
      <c r="BB218" s="181">
        <f t="shared" si="859"/>
        <v>0.22581311328333334</v>
      </c>
      <c r="BC218" s="181">
        <f t="shared" si="859"/>
        <v>0.22581311328333334</v>
      </c>
      <c r="BD218" s="181">
        <f t="shared" si="859"/>
        <v>0.22581311328333334</v>
      </c>
      <c r="BE218" s="181">
        <f t="shared" si="860"/>
        <v>0.22350889784166669</v>
      </c>
      <c r="BF218" s="181">
        <f t="shared" si="860"/>
        <v>0.22350889784166669</v>
      </c>
      <c r="BG218" s="181">
        <f t="shared" si="860"/>
        <v>0.22350889784166669</v>
      </c>
      <c r="BI218" s="400">
        <v>1</v>
      </c>
      <c r="BJ218" s="400">
        <v>0.99</v>
      </c>
      <c r="BK218" s="400">
        <v>0.98</v>
      </c>
      <c r="BL218" s="400">
        <v>0.97</v>
      </c>
      <c r="BO218" s="189">
        <f t="shared" si="866"/>
        <v>1</v>
      </c>
      <c r="BP218" s="189">
        <f t="shared" si="866"/>
        <v>1</v>
      </c>
      <c r="BQ218" s="189">
        <f t="shared" si="866"/>
        <v>1</v>
      </c>
      <c r="BR218" s="189">
        <f t="shared" si="866"/>
        <v>1</v>
      </c>
      <c r="BS218" s="189">
        <f t="shared" si="866"/>
        <v>1</v>
      </c>
      <c r="BT218" s="189">
        <f t="shared" si="866"/>
        <v>1</v>
      </c>
      <c r="BU218" s="189">
        <f t="shared" si="866"/>
        <v>1</v>
      </c>
      <c r="BV218" s="189">
        <f t="shared" si="866"/>
        <v>1</v>
      </c>
      <c r="BW218" s="189">
        <f t="shared" si="866"/>
        <v>1</v>
      </c>
      <c r="BX218" s="189">
        <f t="shared" si="866"/>
        <v>1</v>
      </c>
      <c r="BY218" s="189">
        <f t="shared" si="866"/>
        <v>1</v>
      </c>
      <c r="BZ218" s="189">
        <f t="shared" si="866"/>
        <v>1</v>
      </c>
      <c r="CB218" s="189">
        <f t="shared" si="814"/>
        <v>0</v>
      </c>
      <c r="CC218" s="189">
        <f t="shared" si="815"/>
        <v>0</v>
      </c>
      <c r="CD218" s="189">
        <f t="shared" si="816"/>
        <v>0</v>
      </c>
      <c r="CE218" s="189">
        <f t="shared" si="817"/>
        <v>0</v>
      </c>
      <c r="CF218" s="189">
        <f t="shared" si="818"/>
        <v>0</v>
      </c>
      <c r="CG218" s="189">
        <f t="shared" si="819"/>
        <v>0</v>
      </c>
      <c r="CH218" s="189">
        <f t="shared" si="820"/>
        <v>0</v>
      </c>
      <c r="CI218" s="189">
        <f t="shared" si="821"/>
        <v>0</v>
      </c>
      <c r="CJ218" s="189">
        <f t="shared" si="822"/>
        <v>0</v>
      </c>
      <c r="CK218" s="189">
        <f t="shared" si="823"/>
        <v>0</v>
      </c>
      <c r="CL218" s="189">
        <f t="shared" si="824"/>
        <v>0</v>
      </c>
      <c r="CM218" s="189">
        <f t="shared" si="825"/>
        <v>0</v>
      </c>
      <c r="DB218" s="190">
        <f t="shared" si="826"/>
        <v>0</v>
      </c>
      <c r="DC218" s="190">
        <f t="shared" si="827"/>
        <v>0</v>
      </c>
      <c r="DD218" s="190">
        <f t="shared" si="828"/>
        <v>0</v>
      </c>
      <c r="DE218" s="190">
        <f t="shared" si="829"/>
        <v>0</v>
      </c>
      <c r="DF218" s="190">
        <f t="shared" si="830"/>
        <v>0</v>
      </c>
      <c r="DG218" s="190">
        <f t="shared" si="831"/>
        <v>0</v>
      </c>
      <c r="DH218" s="190">
        <f t="shared" si="832"/>
        <v>0</v>
      </c>
      <c r="DI218" s="190">
        <f t="shared" si="833"/>
        <v>0</v>
      </c>
      <c r="DJ218" s="190">
        <f t="shared" si="834"/>
        <v>0</v>
      </c>
      <c r="DK218" s="190">
        <f t="shared" si="835"/>
        <v>0</v>
      </c>
      <c r="DL218" s="190">
        <f t="shared" si="836"/>
        <v>0</v>
      </c>
      <c r="DM218" s="190">
        <f t="shared" si="837"/>
        <v>0</v>
      </c>
      <c r="DN218" s="190">
        <f t="shared" si="838"/>
        <v>0</v>
      </c>
      <c r="DO218" s="184" t="s">
        <v>579</v>
      </c>
      <c r="DP218" s="190">
        <f t="shared" si="839"/>
        <v>0</v>
      </c>
      <c r="DQ218" s="190">
        <f t="shared" si="840"/>
        <v>0</v>
      </c>
      <c r="DR218" s="190">
        <f t="shared" si="841"/>
        <v>0</v>
      </c>
      <c r="DS218" s="190">
        <f t="shared" si="842"/>
        <v>0</v>
      </c>
      <c r="DT218" s="190">
        <f t="shared" si="843"/>
        <v>0</v>
      </c>
      <c r="DU218" s="190">
        <f t="shared" si="844"/>
        <v>0</v>
      </c>
      <c r="DV218" s="190">
        <f t="shared" si="845"/>
        <v>0</v>
      </c>
      <c r="DW218" s="190">
        <f t="shared" si="846"/>
        <v>0</v>
      </c>
      <c r="DX218" s="190">
        <f t="shared" si="847"/>
        <v>0</v>
      </c>
      <c r="DY218" s="190">
        <f t="shared" si="848"/>
        <v>0</v>
      </c>
      <c r="DZ218" s="190">
        <f t="shared" si="849"/>
        <v>0</v>
      </c>
      <c r="EA218" s="190">
        <f t="shared" si="850"/>
        <v>0</v>
      </c>
      <c r="EB218" s="190">
        <f t="shared" si="851"/>
        <v>0</v>
      </c>
      <c r="EC218" s="191">
        <f t="shared" si="735"/>
        <v>0</v>
      </c>
    </row>
    <row r="219" spans="1:133" hidden="1">
      <c r="A219" s="331">
        <v>214</v>
      </c>
      <c r="B219" s="464" t="s">
        <v>519</v>
      </c>
      <c r="C219" s="464" t="s">
        <v>519</v>
      </c>
      <c r="D219" s="464" t="s">
        <v>519</v>
      </c>
      <c r="E219" s="464"/>
      <c r="F219" s="354" t="s">
        <v>525</v>
      </c>
      <c r="G219" s="354" t="s">
        <v>166</v>
      </c>
      <c r="H219" s="354" t="s">
        <v>167</v>
      </c>
      <c r="I219" s="468" t="s">
        <v>122</v>
      </c>
      <c r="J219" s="439"/>
      <c r="K219" s="439"/>
      <c r="L219" s="439"/>
      <c r="M219" s="439"/>
      <c r="N219" s="439"/>
      <c r="O219" s="439"/>
      <c r="P219" s="438"/>
      <c r="Q219" s="438"/>
      <c r="R219" s="438"/>
      <c r="S219" s="438"/>
      <c r="T219" s="438"/>
      <c r="U219" s="438"/>
      <c r="V219" s="357">
        <f t="shared" si="852"/>
        <v>0</v>
      </c>
      <c r="W219" s="397">
        <v>1</v>
      </c>
      <c r="X219" s="65"/>
      <c r="Y219" s="332" t="s">
        <v>437</v>
      </c>
      <c r="Z219" s="332"/>
      <c r="AA219" s="398">
        <v>7.6547007087719304E-2</v>
      </c>
      <c r="AB219" s="412">
        <f t="shared" si="861"/>
        <v>4.9755554607017548E-2</v>
      </c>
      <c r="AC219" s="180">
        <f t="shared" si="686"/>
        <v>0.65</v>
      </c>
      <c r="AD219" s="181">
        <f t="shared" si="862"/>
        <v>7.5781537016842107E-2</v>
      </c>
      <c r="AE219" s="181">
        <f t="shared" si="862"/>
        <v>7.5781537016842107E-2</v>
      </c>
      <c r="AF219" s="181">
        <f t="shared" si="862"/>
        <v>7.5781537016842107E-2</v>
      </c>
      <c r="AG219" s="181">
        <f t="shared" si="863"/>
        <v>7.5016066945964924E-2</v>
      </c>
      <c r="AH219" s="181">
        <f t="shared" si="863"/>
        <v>7.5016066945964924E-2</v>
      </c>
      <c r="AI219" s="181">
        <f t="shared" si="863"/>
        <v>7.5016066945964924E-2</v>
      </c>
      <c r="AJ219" s="181">
        <f t="shared" si="864"/>
        <v>7.3485126804210529E-2</v>
      </c>
      <c r="AK219" s="181">
        <f t="shared" si="864"/>
        <v>7.3485126804210529E-2</v>
      </c>
      <c r="AL219" s="181">
        <f t="shared" si="864"/>
        <v>7.3485126804210529E-2</v>
      </c>
      <c r="AM219" s="181">
        <f t="shared" si="865"/>
        <v>7.1954186662456149E-2</v>
      </c>
      <c r="AN219" s="181">
        <f t="shared" si="865"/>
        <v>7.1954186662456149E-2</v>
      </c>
      <c r="AO219" s="181">
        <f t="shared" si="865"/>
        <v>7.1954186662456149E-2</v>
      </c>
      <c r="AQ219" s="65">
        <v>0.99</v>
      </c>
      <c r="AR219" s="65">
        <v>0.98</v>
      </c>
      <c r="AS219" s="65">
        <v>0.96</v>
      </c>
      <c r="AT219" s="65">
        <v>0.94</v>
      </c>
      <c r="AV219" s="181">
        <f t="shared" si="691"/>
        <v>4.9755554607017548E-2</v>
      </c>
      <c r="AW219" s="181">
        <f t="shared" si="857"/>
        <v>4.9755554607017548E-2</v>
      </c>
      <c r="AX219" s="181">
        <f t="shared" si="857"/>
        <v>4.9755554607017548E-2</v>
      </c>
      <c r="AY219" s="181">
        <f t="shared" si="858"/>
        <v>4.9257999060947369E-2</v>
      </c>
      <c r="AZ219" s="181">
        <f t="shared" si="858"/>
        <v>4.9257999060947369E-2</v>
      </c>
      <c r="BA219" s="181">
        <f t="shared" si="858"/>
        <v>4.9257999060947369E-2</v>
      </c>
      <c r="BB219" s="181">
        <f t="shared" si="859"/>
        <v>4.8760443514877197E-2</v>
      </c>
      <c r="BC219" s="181">
        <f t="shared" si="859"/>
        <v>4.8760443514877197E-2</v>
      </c>
      <c r="BD219" s="181">
        <f t="shared" si="859"/>
        <v>4.8760443514877197E-2</v>
      </c>
      <c r="BE219" s="181">
        <f t="shared" si="860"/>
        <v>4.8262887968807018E-2</v>
      </c>
      <c r="BF219" s="181">
        <f t="shared" si="860"/>
        <v>4.8262887968807018E-2</v>
      </c>
      <c r="BG219" s="181">
        <f t="shared" si="860"/>
        <v>4.8262887968807018E-2</v>
      </c>
      <c r="BI219" s="400">
        <v>1</v>
      </c>
      <c r="BJ219" s="400">
        <v>0.99</v>
      </c>
      <c r="BK219" s="400">
        <v>0.98</v>
      </c>
      <c r="BL219" s="400">
        <v>0.97</v>
      </c>
      <c r="BO219" s="189">
        <f t="shared" si="866"/>
        <v>1</v>
      </c>
      <c r="BP219" s="189">
        <f t="shared" si="866"/>
        <v>1</v>
      </c>
      <c r="BQ219" s="189">
        <f t="shared" si="866"/>
        <v>1</v>
      </c>
      <c r="BR219" s="189">
        <f t="shared" si="866"/>
        <v>1</v>
      </c>
      <c r="BS219" s="189">
        <f t="shared" si="866"/>
        <v>1</v>
      </c>
      <c r="BT219" s="189">
        <f t="shared" si="866"/>
        <v>1</v>
      </c>
      <c r="BU219" s="189">
        <f t="shared" si="866"/>
        <v>1</v>
      </c>
      <c r="BV219" s="189">
        <f t="shared" si="866"/>
        <v>1</v>
      </c>
      <c r="BW219" s="189">
        <f t="shared" si="866"/>
        <v>1</v>
      </c>
      <c r="BX219" s="189">
        <f t="shared" si="866"/>
        <v>1</v>
      </c>
      <c r="BY219" s="189">
        <f t="shared" si="866"/>
        <v>1</v>
      </c>
      <c r="BZ219" s="189">
        <f t="shared" si="866"/>
        <v>1</v>
      </c>
      <c r="CB219" s="189">
        <f t="shared" si="814"/>
        <v>0</v>
      </c>
      <c r="CC219" s="189">
        <f t="shared" si="815"/>
        <v>0</v>
      </c>
      <c r="CD219" s="189">
        <f t="shared" si="816"/>
        <v>0</v>
      </c>
      <c r="CE219" s="189">
        <f t="shared" si="817"/>
        <v>0</v>
      </c>
      <c r="CF219" s="189">
        <f t="shared" si="818"/>
        <v>0</v>
      </c>
      <c r="CG219" s="189">
        <f t="shared" si="819"/>
        <v>0</v>
      </c>
      <c r="CH219" s="189">
        <f t="shared" si="820"/>
        <v>0</v>
      </c>
      <c r="CI219" s="189">
        <f t="shared" si="821"/>
        <v>0</v>
      </c>
      <c r="CJ219" s="189">
        <f t="shared" si="822"/>
        <v>0</v>
      </c>
      <c r="CK219" s="189">
        <f t="shared" si="823"/>
        <v>0</v>
      </c>
      <c r="CL219" s="189">
        <f t="shared" si="824"/>
        <v>0</v>
      </c>
      <c r="CM219" s="189">
        <f t="shared" si="825"/>
        <v>0</v>
      </c>
      <c r="DB219" s="190">
        <f t="shared" si="826"/>
        <v>0</v>
      </c>
      <c r="DC219" s="190">
        <f t="shared" si="827"/>
        <v>0</v>
      </c>
      <c r="DD219" s="190">
        <f t="shared" si="828"/>
        <v>0</v>
      </c>
      <c r="DE219" s="190">
        <f t="shared" si="829"/>
        <v>0</v>
      </c>
      <c r="DF219" s="190">
        <f t="shared" si="830"/>
        <v>0</v>
      </c>
      <c r="DG219" s="190">
        <f t="shared" si="831"/>
        <v>0</v>
      </c>
      <c r="DH219" s="190">
        <f t="shared" si="832"/>
        <v>0</v>
      </c>
      <c r="DI219" s="190">
        <f t="shared" si="833"/>
        <v>0</v>
      </c>
      <c r="DJ219" s="190">
        <f t="shared" si="834"/>
        <v>0</v>
      </c>
      <c r="DK219" s="190">
        <f t="shared" si="835"/>
        <v>0</v>
      </c>
      <c r="DL219" s="190">
        <f t="shared" si="836"/>
        <v>0</v>
      </c>
      <c r="DM219" s="190">
        <f t="shared" si="837"/>
        <v>0</v>
      </c>
      <c r="DN219" s="190">
        <f t="shared" si="838"/>
        <v>0</v>
      </c>
      <c r="DO219" s="184" t="s">
        <v>579</v>
      </c>
      <c r="DP219" s="190">
        <f t="shared" si="839"/>
        <v>0</v>
      </c>
      <c r="DQ219" s="190">
        <f t="shared" si="840"/>
        <v>0</v>
      </c>
      <c r="DR219" s="190">
        <f t="shared" si="841"/>
        <v>0</v>
      </c>
      <c r="DS219" s="190">
        <f t="shared" si="842"/>
        <v>0</v>
      </c>
      <c r="DT219" s="190">
        <f t="shared" si="843"/>
        <v>0</v>
      </c>
      <c r="DU219" s="190">
        <f t="shared" si="844"/>
        <v>0</v>
      </c>
      <c r="DV219" s="190">
        <f t="shared" si="845"/>
        <v>0</v>
      </c>
      <c r="DW219" s="190">
        <f t="shared" si="846"/>
        <v>0</v>
      </c>
      <c r="DX219" s="190">
        <f t="shared" si="847"/>
        <v>0</v>
      </c>
      <c r="DY219" s="190">
        <f t="shared" si="848"/>
        <v>0</v>
      </c>
      <c r="DZ219" s="190">
        <f t="shared" si="849"/>
        <v>0</v>
      </c>
      <c r="EA219" s="190">
        <f t="shared" si="850"/>
        <v>0</v>
      </c>
      <c r="EB219" s="190">
        <f t="shared" si="851"/>
        <v>0</v>
      </c>
      <c r="EC219" s="191">
        <f t="shared" si="735"/>
        <v>0</v>
      </c>
    </row>
    <row r="220" spans="1:133" hidden="1">
      <c r="A220" s="331">
        <v>215</v>
      </c>
      <c r="B220" s="464" t="s">
        <v>520</v>
      </c>
      <c r="C220" s="464" t="s">
        <v>520</v>
      </c>
      <c r="D220" s="464" t="s">
        <v>520</v>
      </c>
      <c r="E220" s="464"/>
      <c r="F220" s="354" t="s">
        <v>525</v>
      </c>
      <c r="G220" s="354" t="s">
        <v>166</v>
      </c>
      <c r="H220" s="354" t="s">
        <v>167</v>
      </c>
      <c r="I220" s="468" t="s">
        <v>122</v>
      </c>
      <c r="J220" s="439"/>
      <c r="K220" s="439"/>
      <c r="L220" s="439"/>
      <c r="M220" s="439"/>
      <c r="N220" s="439"/>
      <c r="O220" s="439"/>
      <c r="P220" s="438"/>
      <c r="Q220" s="438"/>
      <c r="R220" s="438"/>
      <c r="S220" s="438"/>
      <c r="T220" s="438"/>
      <c r="U220" s="438"/>
      <c r="V220" s="357">
        <f t="shared" si="852"/>
        <v>0</v>
      </c>
      <c r="W220" s="397">
        <v>1</v>
      </c>
      <c r="X220" s="65"/>
      <c r="Y220" s="332" t="s">
        <v>437</v>
      </c>
      <c r="Z220" s="332"/>
      <c r="AA220" s="398">
        <v>0.25868607845614033</v>
      </c>
      <c r="AB220" s="412">
        <f t="shared" si="861"/>
        <v>0.16814595099649121</v>
      </c>
      <c r="AC220" s="180">
        <f t="shared" si="686"/>
        <v>0.65</v>
      </c>
      <c r="AD220" s="181">
        <f t="shared" si="862"/>
        <v>0.25609921767157895</v>
      </c>
      <c r="AE220" s="181">
        <f t="shared" si="862"/>
        <v>0.25609921767157895</v>
      </c>
      <c r="AF220" s="181">
        <f t="shared" si="862"/>
        <v>0.25609921767157895</v>
      </c>
      <c r="AG220" s="181">
        <f t="shared" si="863"/>
        <v>0.25351235688701751</v>
      </c>
      <c r="AH220" s="181">
        <f t="shared" si="863"/>
        <v>0.25351235688701751</v>
      </c>
      <c r="AI220" s="181">
        <f t="shared" si="863"/>
        <v>0.25351235688701751</v>
      </c>
      <c r="AJ220" s="181">
        <f t="shared" si="864"/>
        <v>0.24833863531789471</v>
      </c>
      <c r="AK220" s="181">
        <f t="shared" si="864"/>
        <v>0.24833863531789471</v>
      </c>
      <c r="AL220" s="181">
        <f t="shared" si="864"/>
        <v>0.24833863531789471</v>
      </c>
      <c r="AM220" s="181">
        <f t="shared" si="865"/>
        <v>0.24316491374877189</v>
      </c>
      <c r="AN220" s="181">
        <f t="shared" si="865"/>
        <v>0.24316491374877189</v>
      </c>
      <c r="AO220" s="181">
        <f t="shared" si="865"/>
        <v>0.24316491374877189</v>
      </c>
      <c r="AQ220" s="65">
        <v>0.99</v>
      </c>
      <c r="AR220" s="65">
        <v>0.98</v>
      </c>
      <c r="AS220" s="65">
        <v>0.96</v>
      </c>
      <c r="AT220" s="65">
        <v>0.94</v>
      </c>
      <c r="AV220" s="181">
        <f t="shared" si="691"/>
        <v>0.16814595099649121</v>
      </c>
      <c r="AW220" s="181">
        <f t="shared" si="857"/>
        <v>0.16814595099649121</v>
      </c>
      <c r="AX220" s="181">
        <f t="shared" si="857"/>
        <v>0.16814595099649121</v>
      </c>
      <c r="AY220" s="181">
        <f t="shared" si="858"/>
        <v>0.16646449148652631</v>
      </c>
      <c r="AZ220" s="181">
        <f t="shared" si="858"/>
        <v>0.16646449148652631</v>
      </c>
      <c r="BA220" s="181">
        <f t="shared" si="858"/>
        <v>0.16646449148652631</v>
      </c>
      <c r="BB220" s="181">
        <f t="shared" si="859"/>
        <v>0.16478303197656138</v>
      </c>
      <c r="BC220" s="181">
        <f t="shared" si="859"/>
        <v>0.16478303197656138</v>
      </c>
      <c r="BD220" s="181">
        <f t="shared" si="859"/>
        <v>0.16478303197656138</v>
      </c>
      <c r="BE220" s="181">
        <f t="shared" si="860"/>
        <v>0.16310157246659648</v>
      </c>
      <c r="BF220" s="181">
        <f t="shared" si="860"/>
        <v>0.16310157246659648</v>
      </c>
      <c r="BG220" s="181">
        <f t="shared" si="860"/>
        <v>0.16310157246659648</v>
      </c>
      <c r="BI220" s="400">
        <v>1</v>
      </c>
      <c r="BJ220" s="400">
        <v>0.99</v>
      </c>
      <c r="BK220" s="400">
        <v>0.98</v>
      </c>
      <c r="BL220" s="400">
        <v>0.97</v>
      </c>
      <c r="BO220" s="189">
        <f t="shared" si="866"/>
        <v>1</v>
      </c>
      <c r="BP220" s="189">
        <f t="shared" si="866"/>
        <v>1</v>
      </c>
      <c r="BQ220" s="189">
        <f t="shared" si="866"/>
        <v>1</v>
      </c>
      <c r="BR220" s="189">
        <f t="shared" si="866"/>
        <v>1</v>
      </c>
      <c r="BS220" s="189">
        <f t="shared" si="866"/>
        <v>1</v>
      </c>
      <c r="BT220" s="189">
        <f t="shared" si="866"/>
        <v>1</v>
      </c>
      <c r="BU220" s="189">
        <f t="shared" si="866"/>
        <v>1</v>
      </c>
      <c r="BV220" s="189">
        <f t="shared" si="866"/>
        <v>1</v>
      </c>
      <c r="BW220" s="189">
        <f t="shared" si="866"/>
        <v>1</v>
      </c>
      <c r="BX220" s="189">
        <f t="shared" si="866"/>
        <v>1</v>
      </c>
      <c r="BY220" s="189">
        <f t="shared" si="866"/>
        <v>1</v>
      </c>
      <c r="BZ220" s="189">
        <f t="shared" si="866"/>
        <v>1</v>
      </c>
      <c r="CB220" s="189">
        <f t="shared" si="814"/>
        <v>0</v>
      </c>
      <c r="CC220" s="189">
        <f t="shared" si="815"/>
        <v>0</v>
      </c>
      <c r="CD220" s="189">
        <f t="shared" si="816"/>
        <v>0</v>
      </c>
      <c r="CE220" s="189">
        <f t="shared" si="817"/>
        <v>0</v>
      </c>
      <c r="CF220" s="189">
        <f t="shared" si="818"/>
        <v>0</v>
      </c>
      <c r="CG220" s="189">
        <f t="shared" si="819"/>
        <v>0</v>
      </c>
      <c r="CH220" s="189">
        <f t="shared" si="820"/>
        <v>0</v>
      </c>
      <c r="CI220" s="189">
        <f t="shared" si="821"/>
        <v>0</v>
      </c>
      <c r="CJ220" s="189">
        <f t="shared" si="822"/>
        <v>0</v>
      </c>
      <c r="CK220" s="189">
        <f t="shared" si="823"/>
        <v>0</v>
      </c>
      <c r="CL220" s="189">
        <f t="shared" si="824"/>
        <v>0</v>
      </c>
      <c r="CM220" s="189">
        <f t="shared" si="825"/>
        <v>0</v>
      </c>
      <c r="DB220" s="190">
        <f t="shared" si="826"/>
        <v>0</v>
      </c>
      <c r="DC220" s="190">
        <f t="shared" si="827"/>
        <v>0</v>
      </c>
      <c r="DD220" s="190">
        <f t="shared" si="828"/>
        <v>0</v>
      </c>
      <c r="DE220" s="190">
        <f t="shared" si="829"/>
        <v>0</v>
      </c>
      <c r="DF220" s="190">
        <f t="shared" si="830"/>
        <v>0</v>
      </c>
      <c r="DG220" s="190">
        <f t="shared" si="831"/>
        <v>0</v>
      </c>
      <c r="DH220" s="190">
        <f t="shared" si="832"/>
        <v>0</v>
      </c>
      <c r="DI220" s="190">
        <f t="shared" si="833"/>
        <v>0</v>
      </c>
      <c r="DJ220" s="190">
        <f t="shared" si="834"/>
        <v>0</v>
      </c>
      <c r="DK220" s="190">
        <f t="shared" si="835"/>
        <v>0</v>
      </c>
      <c r="DL220" s="190">
        <f t="shared" si="836"/>
        <v>0</v>
      </c>
      <c r="DM220" s="190">
        <f t="shared" si="837"/>
        <v>0</v>
      </c>
      <c r="DN220" s="190">
        <f t="shared" si="838"/>
        <v>0</v>
      </c>
      <c r="DO220" s="184" t="s">
        <v>579</v>
      </c>
      <c r="DP220" s="190">
        <f t="shared" si="839"/>
        <v>0</v>
      </c>
      <c r="DQ220" s="190">
        <f t="shared" si="840"/>
        <v>0</v>
      </c>
      <c r="DR220" s="190">
        <f t="shared" si="841"/>
        <v>0</v>
      </c>
      <c r="DS220" s="190">
        <f t="shared" si="842"/>
        <v>0</v>
      </c>
      <c r="DT220" s="190">
        <f t="shared" si="843"/>
        <v>0</v>
      </c>
      <c r="DU220" s="190">
        <f t="shared" si="844"/>
        <v>0</v>
      </c>
      <c r="DV220" s="190">
        <f t="shared" si="845"/>
        <v>0</v>
      </c>
      <c r="DW220" s="190">
        <f t="shared" si="846"/>
        <v>0</v>
      </c>
      <c r="DX220" s="190">
        <f t="shared" si="847"/>
        <v>0</v>
      </c>
      <c r="DY220" s="190">
        <f t="shared" si="848"/>
        <v>0</v>
      </c>
      <c r="DZ220" s="190">
        <f t="shared" si="849"/>
        <v>0</v>
      </c>
      <c r="EA220" s="190">
        <f t="shared" si="850"/>
        <v>0</v>
      </c>
      <c r="EB220" s="190">
        <f t="shared" si="851"/>
        <v>0</v>
      </c>
      <c r="EC220" s="191">
        <f t="shared" si="735"/>
        <v>0</v>
      </c>
    </row>
    <row r="221" spans="1:133" hidden="1">
      <c r="A221" s="331">
        <v>216</v>
      </c>
      <c r="B221" s="464" t="s">
        <v>521</v>
      </c>
      <c r="C221" s="464" t="s">
        <v>521</v>
      </c>
      <c r="D221" s="464" t="s">
        <v>521</v>
      </c>
      <c r="E221" s="464"/>
      <c r="F221" s="354" t="s">
        <v>525</v>
      </c>
      <c r="G221" s="354" t="s">
        <v>166</v>
      </c>
      <c r="H221" s="354" t="s">
        <v>167</v>
      </c>
      <c r="I221" s="468" t="s">
        <v>122</v>
      </c>
      <c r="J221" s="439"/>
      <c r="K221" s="439"/>
      <c r="L221" s="439"/>
      <c r="M221" s="439"/>
      <c r="N221" s="439"/>
      <c r="O221" s="439"/>
      <c r="P221" s="438"/>
      <c r="Q221" s="438"/>
      <c r="R221" s="438"/>
      <c r="S221" s="438"/>
      <c r="T221" s="438"/>
      <c r="U221" s="438"/>
      <c r="V221" s="357">
        <f t="shared" si="852"/>
        <v>0</v>
      </c>
      <c r="W221" s="397">
        <v>1</v>
      </c>
      <c r="X221" s="65"/>
      <c r="Y221" s="332" t="s">
        <v>437</v>
      </c>
      <c r="Z221" s="332"/>
      <c r="AA221" s="398">
        <v>0.22946993040935673</v>
      </c>
      <c r="AB221" s="412">
        <f t="shared" si="861"/>
        <v>0.14915545476608189</v>
      </c>
      <c r="AC221" s="180">
        <f t="shared" si="686"/>
        <v>0.65</v>
      </c>
      <c r="AD221" s="181">
        <f t="shared" si="862"/>
        <v>0.22717523110526316</v>
      </c>
      <c r="AE221" s="181">
        <f t="shared" si="862"/>
        <v>0.22717523110526316</v>
      </c>
      <c r="AF221" s="181">
        <f t="shared" si="862"/>
        <v>0.22717523110526316</v>
      </c>
      <c r="AG221" s="181">
        <f t="shared" si="863"/>
        <v>0.2248805318011696</v>
      </c>
      <c r="AH221" s="181">
        <f t="shared" si="863"/>
        <v>0.2248805318011696</v>
      </c>
      <c r="AI221" s="181">
        <f t="shared" si="863"/>
        <v>0.2248805318011696</v>
      </c>
      <c r="AJ221" s="181">
        <f t="shared" si="864"/>
        <v>0.22029113319298246</v>
      </c>
      <c r="AK221" s="181">
        <f t="shared" si="864"/>
        <v>0.22029113319298246</v>
      </c>
      <c r="AL221" s="181">
        <f t="shared" si="864"/>
        <v>0.22029113319298246</v>
      </c>
      <c r="AM221" s="181">
        <f t="shared" si="865"/>
        <v>0.2157017345847953</v>
      </c>
      <c r="AN221" s="181">
        <f t="shared" si="865"/>
        <v>0.2157017345847953</v>
      </c>
      <c r="AO221" s="181">
        <f t="shared" si="865"/>
        <v>0.2157017345847953</v>
      </c>
      <c r="AQ221" s="65">
        <v>0.99</v>
      </c>
      <c r="AR221" s="65">
        <v>0.98</v>
      </c>
      <c r="AS221" s="65">
        <v>0.96</v>
      </c>
      <c r="AT221" s="65">
        <v>0.94</v>
      </c>
      <c r="AV221" s="181">
        <f t="shared" si="691"/>
        <v>0.14915545476608189</v>
      </c>
      <c r="AW221" s="181">
        <f t="shared" si="857"/>
        <v>0.14915545476608189</v>
      </c>
      <c r="AX221" s="181">
        <f t="shared" si="857"/>
        <v>0.14915545476608189</v>
      </c>
      <c r="AY221" s="181">
        <f t="shared" si="858"/>
        <v>0.14766390021842107</v>
      </c>
      <c r="AZ221" s="181">
        <f t="shared" si="858"/>
        <v>0.14766390021842107</v>
      </c>
      <c r="BA221" s="181">
        <f t="shared" si="858"/>
        <v>0.14766390021842107</v>
      </c>
      <c r="BB221" s="181">
        <f t="shared" si="859"/>
        <v>0.14617234567076023</v>
      </c>
      <c r="BC221" s="181">
        <f t="shared" si="859"/>
        <v>0.14617234567076023</v>
      </c>
      <c r="BD221" s="181">
        <f t="shared" si="859"/>
        <v>0.14617234567076023</v>
      </c>
      <c r="BE221" s="181">
        <f t="shared" si="860"/>
        <v>0.14468079112309942</v>
      </c>
      <c r="BF221" s="181">
        <f t="shared" si="860"/>
        <v>0.14468079112309942</v>
      </c>
      <c r="BG221" s="181">
        <f t="shared" si="860"/>
        <v>0.14468079112309942</v>
      </c>
      <c r="BI221" s="400">
        <v>1</v>
      </c>
      <c r="BJ221" s="400">
        <v>0.99</v>
      </c>
      <c r="BK221" s="400">
        <v>0.98</v>
      </c>
      <c r="BL221" s="400">
        <v>0.97</v>
      </c>
      <c r="BO221" s="189">
        <f t="shared" si="866"/>
        <v>1</v>
      </c>
      <c r="BP221" s="189">
        <f t="shared" si="866"/>
        <v>1</v>
      </c>
      <c r="BQ221" s="189">
        <f t="shared" si="866"/>
        <v>1</v>
      </c>
      <c r="BR221" s="189">
        <f t="shared" si="866"/>
        <v>1</v>
      </c>
      <c r="BS221" s="189">
        <f t="shared" si="866"/>
        <v>1</v>
      </c>
      <c r="BT221" s="189">
        <f t="shared" si="866"/>
        <v>1</v>
      </c>
      <c r="BU221" s="189">
        <f t="shared" si="866"/>
        <v>1</v>
      </c>
      <c r="BV221" s="189">
        <f t="shared" si="866"/>
        <v>1</v>
      </c>
      <c r="BW221" s="189">
        <f t="shared" si="866"/>
        <v>1</v>
      </c>
      <c r="BX221" s="189">
        <f t="shared" si="866"/>
        <v>1</v>
      </c>
      <c r="BY221" s="189">
        <f t="shared" si="866"/>
        <v>1</v>
      </c>
      <c r="BZ221" s="189">
        <f t="shared" si="866"/>
        <v>1</v>
      </c>
      <c r="CB221" s="189">
        <f t="shared" si="814"/>
        <v>0</v>
      </c>
      <c r="CC221" s="189">
        <f t="shared" si="815"/>
        <v>0</v>
      </c>
      <c r="CD221" s="189">
        <f t="shared" si="816"/>
        <v>0</v>
      </c>
      <c r="CE221" s="189">
        <f t="shared" si="817"/>
        <v>0</v>
      </c>
      <c r="CF221" s="189">
        <f t="shared" si="818"/>
        <v>0</v>
      </c>
      <c r="CG221" s="189">
        <f t="shared" si="819"/>
        <v>0</v>
      </c>
      <c r="CH221" s="189">
        <f t="shared" si="820"/>
        <v>0</v>
      </c>
      <c r="CI221" s="189">
        <f t="shared" si="821"/>
        <v>0</v>
      </c>
      <c r="CJ221" s="189">
        <f t="shared" si="822"/>
        <v>0</v>
      </c>
      <c r="CK221" s="189">
        <f t="shared" si="823"/>
        <v>0</v>
      </c>
      <c r="CL221" s="189">
        <f t="shared" si="824"/>
        <v>0</v>
      </c>
      <c r="CM221" s="189">
        <f t="shared" si="825"/>
        <v>0</v>
      </c>
      <c r="DB221" s="190">
        <f t="shared" si="826"/>
        <v>0</v>
      </c>
      <c r="DC221" s="190">
        <f t="shared" si="827"/>
        <v>0</v>
      </c>
      <c r="DD221" s="190">
        <f t="shared" si="828"/>
        <v>0</v>
      </c>
      <c r="DE221" s="190">
        <f t="shared" si="829"/>
        <v>0</v>
      </c>
      <c r="DF221" s="190">
        <f t="shared" si="830"/>
        <v>0</v>
      </c>
      <c r="DG221" s="190">
        <f t="shared" si="831"/>
        <v>0</v>
      </c>
      <c r="DH221" s="190">
        <f t="shared" si="832"/>
        <v>0</v>
      </c>
      <c r="DI221" s="190">
        <f t="shared" si="833"/>
        <v>0</v>
      </c>
      <c r="DJ221" s="190">
        <f t="shared" si="834"/>
        <v>0</v>
      </c>
      <c r="DK221" s="190">
        <f t="shared" si="835"/>
        <v>0</v>
      </c>
      <c r="DL221" s="190">
        <f t="shared" si="836"/>
        <v>0</v>
      </c>
      <c r="DM221" s="190">
        <f t="shared" si="837"/>
        <v>0</v>
      </c>
      <c r="DN221" s="190">
        <f t="shared" si="838"/>
        <v>0</v>
      </c>
      <c r="DO221" s="184" t="s">
        <v>579</v>
      </c>
      <c r="DP221" s="190">
        <f t="shared" si="839"/>
        <v>0</v>
      </c>
      <c r="DQ221" s="190">
        <f t="shared" si="840"/>
        <v>0</v>
      </c>
      <c r="DR221" s="190">
        <f t="shared" si="841"/>
        <v>0</v>
      </c>
      <c r="DS221" s="190">
        <f t="shared" si="842"/>
        <v>0</v>
      </c>
      <c r="DT221" s="190">
        <f t="shared" si="843"/>
        <v>0</v>
      </c>
      <c r="DU221" s="190">
        <f t="shared" si="844"/>
        <v>0</v>
      </c>
      <c r="DV221" s="190">
        <f t="shared" si="845"/>
        <v>0</v>
      </c>
      <c r="DW221" s="190">
        <f t="shared" si="846"/>
        <v>0</v>
      </c>
      <c r="DX221" s="190">
        <f t="shared" si="847"/>
        <v>0</v>
      </c>
      <c r="DY221" s="190">
        <f t="shared" si="848"/>
        <v>0</v>
      </c>
      <c r="DZ221" s="190">
        <f t="shared" si="849"/>
        <v>0</v>
      </c>
      <c r="EA221" s="190">
        <f t="shared" si="850"/>
        <v>0</v>
      </c>
      <c r="EB221" s="190">
        <f t="shared" si="851"/>
        <v>0</v>
      </c>
      <c r="EC221" s="191">
        <f t="shared" si="735"/>
        <v>0</v>
      </c>
    </row>
    <row r="222" spans="1:133" hidden="1">
      <c r="A222" s="331">
        <v>217</v>
      </c>
      <c r="B222" s="464" t="s">
        <v>522</v>
      </c>
      <c r="C222" s="464" t="s">
        <v>522</v>
      </c>
      <c r="D222" s="464" t="s">
        <v>522</v>
      </c>
      <c r="E222" s="456" t="s">
        <v>696</v>
      </c>
      <c r="F222" s="354" t="s">
        <v>526</v>
      </c>
      <c r="G222" s="354" t="s">
        <v>166</v>
      </c>
      <c r="H222" s="354" t="s">
        <v>167</v>
      </c>
      <c r="I222" s="468" t="s">
        <v>122</v>
      </c>
      <c r="J222" s="439">
        <v>0</v>
      </c>
      <c r="K222" s="439">
        <v>0</v>
      </c>
      <c r="L222" s="439">
        <v>118221.41666666667</v>
      </c>
      <c r="M222" s="439">
        <v>118221.41666666667</v>
      </c>
      <c r="N222" s="439">
        <v>118221.41666666667</v>
      </c>
      <c r="O222" s="439">
        <v>118221.41666666667</v>
      </c>
      <c r="P222" s="438">
        <v>118221.41666666667</v>
      </c>
      <c r="Q222" s="438">
        <v>118221.41666666667</v>
      </c>
      <c r="R222" s="438">
        <v>118221.41666666667</v>
      </c>
      <c r="S222" s="438">
        <v>118221.41666666667</v>
      </c>
      <c r="T222" s="438">
        <v>118221.41666666667</v>
      </c>
      <c r="U222" s="438">
        <v>118221.41666666667</v>
      </c>
      <c r="V222" s="357">
        <f t="shared" si="852"/>
        <v>1182214.1666666667</v>
      </c>
      <c r="W222" s="397">
        <v>1</v>
      </c>
      <c r="X222" s="65"/>
      <c r="Y222" s="332" t="s">
        <v>437</v>
      </c>
      <c r="Z222" s="332"/>
      <c r="AA222" s="398">
        <v>0.26122491495291905</v>
      </c>
      <c r="AB222" s="412">
        <f t="shared" si="861"/>
        <v>0.16979619471939739</v>
      </c>
      <c r="AC222" s="180">
        <f t="shared" si="686"/>
        <v>0.65</v>
      </c>
      <c r="AD222" s="181">
        <f t="shared" si="862"/>
        <v>0.25861266580338987</v>
      </c>
      <c r="AE222" s="181">
        <f t="shared" si="862"/>
        <v>0.25861266580338987</v>
      </c>
      <c r="AF222" s="181">
        <f t="shared" si="862"/>
        <v>0.25861266580338987</v>
      </c>
      <c r="AG222" s="181">
        <f t="shared" si="863"/>
        <v>0.25600041665386064</v>
      </c>
      <c r="AH222" s="181">
        <f t="shared" si="863"/>
        <v>0.25600041665386064</v>
      </c>
      <c r="AI222" s="181">
        <f t="shared" si="863"/>
        <v>0.25600041665386064</v>
      </c>
      <c r="AJ222" s="181">
        <f t="shared" si="864"/>
        <v>0.25077591835480229</v>
      </c>
      <c r="AK222" s="181">
        <f t="shared" si="864"/>
        <v>0.25077591835480229</v>
      </c>
      <c r="AL222" s="181">
        <f t="shared" si="864"/>
        <v>0.25077591835480229</v>
      </c>
      <c r="AM222" s="181">
        <f t="shared" si="865"/>
        <v>0.2455514200557439</v>
      </c>
      <c r="AN222" s="181">
        <f t="shared" si="865"/>
        <v>0.2455514200557439</v>
      </c>
      <c r="AO222" s="181">
        <f t="shared" si="865"/>
        <v>0.2455514200557439</v>
      </c>
      <c r="AQ222" s="65">
        <v>0.99</v>
      </c>
      <c r="AR222" s="65">
        <v>0.98</v>
      </c>
      <c r="AS222" s="65">
        <v>0.96</v>
      </c>
      <c r="AT222" s="65">
        <v>0.94</v>
      </c>
      <c r="AV222" s="181">
        <f t="shared" si="691"/>
        <v>0.16979619471939739</v>
      </c>
      <c r="AW222" s="181">
        <f t="shared" si="857"/>
        <v>0.16979619471939739</v>
      </c>
      <c r="AX222" s="181">
        <f t="shared" si="857"/>
        <v>0.16979619471939739</v>
      </c>
      <c r="AY222" s="181">
        <f t="shared" si="858"/>
        <v>0.1680982327722034</v>
      </c>
      <c r="AZ222" s="181">
        <f t="shared" si="858"/>
        <v>0.1680982327722034</v>
      </c>
      <c r="BA222" s="181">
        <f t="shared" si="858"/>
        <v>0.1680982327722034</v>
      </c>
      <c r="BB222" s="181">
        <f t="shared" si="859"/>
        <v>0.16640027082500944</v>
      </c>
      <c r="BC222" s="181">
        <f t="shared" si="859"/>
        <v>0.16640027082500944</v>
      </c>
      <c r="BD222" s="181">
        <f t="shared" si="859"/>
        <v>0.16640027082500944</v>
      </c>
      <c r="BE222" s="181">
        <f t="shared" si="860"/>
        <v>0.16470230887781545</v>
      </c>
      <c r="BF222" s="181">
        <f t="shared" si="860"/>
        <v>0.16470230887781545</v>
      </c>
      <c r="BG222" s="181">
        <f t="shared" si="860"/>
        <v>0.16470230887781545</v>
      </c>
      <c r="BI222" s="400">
        <v>1</v>
      </c>
      <c r="BJ222" s="400">
        <v>0.99</v>
      </c>
      <c r="BK222" s="400">
        <v>0.98</v>
      </c>
      <c r="BL222" s="400">
        <v>0.97</v>
      </c>
      <c r="BO222" s="189">
        <f t="shared" si="866"/>
        <v>1</v>
      </c>
      <c r="BP222" s="189">
        <f t="shared" si="866"/>
        <v>1</v>
      </c>
      <c r="BQ222" s="189">
        <f t="shared" si="866"/>
        <v>1</v>
      </c>
      <c r="BR222" s="189">
        <f t="shared" si="866"/>
        <v>1</v>
      </c>
      <c r="BS222" s="189">
        <f t="shared" si="866"/>
        <v>1</v>
      </c>
      <c r="BT222" s="189">
        <f t="shared" si="866"/>
        <v>1</v>
      </c>
      <c r="BU222" s="189">
        <f t="shared" si="866"/>
        <v>1</v>
      </c>
      <c r="BV222" s="189">
        <f t="shared" si="866"/>
        <v>1</v>
      </c>
      <c r="BW222" s="189">
        <f t="shared" si="866"/>
        <v>1</v>
      </c>
      <c r="BX222" s="189">
        <f t="shared" si="866"/>
        <v>1</v>
      </c>
      <c r="BY222" s="189">
        <f t="shared" si="866"/>
        <v>1</v>
      </c>
      <c r="BZ222" s="189">
        <f t="shared" si="866"/>
        <v>1</v>
      </c>
      <c r="CB222" s="189">
        <f t="shared" si="814"/>
        <v>0</v>
      </c>
      <c r="CC222" s="189">
        <f t="shared" si="815"/>
        <v>0</v>
      </c>
      <c r="CD222" s="189">
        <f t="shared" si="816"/>
        <v>0</v>
      </c>
      <c r="CE222" s="189">
        <f t="shared" si="817"/>
        <v>0</v>
      </c>
      <c r="CF222" s="189">
        <f t="shared" si="818"/>
        <v>0</v>
      </c>
      <c r="CG222" s="189">
        <f t="shared" si="819"/>
        <v>0</v>
      </c>
      <c r="CH222" s="189">
        <f t="shared" si="820"/>
        <v>0</v>
      </c>
      <c r="CI222" s="189">
        <f t="shared" si="821"/>
        <v>0</v>
      </c>
      <c r="CJ222" s="189">
        <f t="shared" si="822"/>
        <v>0</v>
      </c>
      <c r="CK222" s="189">
        <f t="shared" si="823"/>
        <v>0</v>
      </c>
      <c r="CL222" s="189">
        <f t="shared" si="824"/>
        <v>0</v>
      </c>
      <c r="CM222" s="189">
        <f t="shared" si="825"/>
        <v>0</v>
      </c>
      <c r="DB222" s="190">
        <f t="shared" si="826"/>
        <v>0</v>
      </c>
      <c r="DC222" s="190">
        <f t="shared" si="827"/>
        <v>0</v>
      </c>
      <c r="DD222" s="190">
        <f t="shared" si="828"/>
        <v>4354.5870558638335</v>
      </c>
      <c r="DE222" s="190">
        <f t="shared" si="829"/>
        <v>4310.6013280268244</v>
      </c>
      <c r="DF222" s="190">
        <f t="shared" si="830"/>
        <v>4310.6013280268244</v>
      </c>
      <c r="DG222" s="190">
        <f t="shared" si="831"/>
        <v>4310.6013280268244</v>
      </c>
      <c r="DH222" s="190">
        <f t="shared" si="832"/>
        <v>4222.629872352808</v>
      </c>
      <c r="DI222" s="190">
        <f t="shared" si="833"/>
        <v>4222.629872352808</v>
      </c>
      <c r="DJ222" s="190">
        <f t="shared" si="834"/>
        <v>4222.629872352808</v>
      </c>
      <c r="DK222" s="190">
        <f t="shared" si="835"/>
        <v>4134.6584166787907</v>
      </c>
      <c r="DL222" s="190">
        <f t="shared" si="836"/>
        <v>4134.6584166787907</v>
      </c>
      <c r="DM222" s="190">
        <f t="shared" si="837"/>
        <v>4134.6584166787907</v>
      </c>
      <c r="DN222" s="190">
        <f t="shared" si="838"/>
        <v>42358.255907039114</v>
      </c>
      <c r="DO222" s="184" t="s">
        <v>579</v>
      </c>
      <c r="DP222" s="190">
        <f t="shared" si="839"/>
        <v>0</v>
      </c>
      <c r="DQ222" s="190">
        <f t="shared" si="840"/>
        <v>0</v>
      </c>
      <c r="DR222" s="190">
        <f t="shared" si="841"/>
        <v>2859.072309405547</v>
      </c>
      <c r="DS222" s="190">
        <f t="shared" si="842"/>
        <v>2830.4815863114914</v>
      </c>
      <c r="DT222" s="190">
        <f t="shared" si="843"/>
        <v>2830.4815863114914</v>
      </c>
      <c r="DU222" s="190">
        <f t="shared" si="844"/>
        <v>2830.4815863114914</v>
      </c>
      <c r="DV222" s="190">
        <f t="shared" si="845"/>
        <v>2801.8908632174362</v>
      </c>
      <c r="DW222" s="190">
        <f t="shared" si="846"/>
        <v>2801.8908632174362</v>
      </c>
      <c r="DX222" s="190">
        <f t="shared" si="847"/>
        <v>2801.8908632174362</v>
      </c>
      <c r="DY222" s="190">
        <f t="shared" si="848"/>
        <v>2773.3001401233805</v>
      </c>
      <c r="DZ222" s="190">
        <f t="shared" si="849"/>
        <v>2773.3001401233805</v>
      </c>
      <c r="EA222" s="190">
        <f t="shared" si="850"/>
        <v>2773.3001401233805</v>
      </c>
      <c r="EB222" s="190">
        <f t="shared" si="851"/>
        <v>28076.090078362471</v>
      </c>
      <c r="EC222" s="191">
        <f t="shared" si="735"/>
        <v>0.66282450674974025</v>
      </c>
    </row>
    <row r="223" spans="1:133" hidden="1">
      <c r="A223" s="331">
        <v>218</v>
      </c>
      <c r="B223" s="464" t="s">
        <v>523</v>
      </c>
      <c r="C223" s="464" t="s">
        <v>523</v>
      </c>
      <c r="D223" s="464" t="s">
        <v>523</v>
      </c>
      <c r="E223" s="456" t="s">
        <v>696</v>
      </c>
      <c r="F223" s="354" t="s">
        <v>526</v>
      </c>
      <c r="G223" s="354" t="s">
        <v>166</v>
      </c>
      <c r="H223" s="354" t="s">
        <v>167</v>
      </c>
      <c r="I223" s="468" t="s">
        <v>122</v>
      </c>
      <c r="J223" s="439">
        <v>0</v>
      </c>
      <c r="K223" s="439">
        <v>0</v>
      </c>
      <c r="L223" s="439">
        <v>28841.083333333332</v>
      </c>
      <c r="M223" s="439">
        <v>28841.083333333332</v>
      </c>
      <c r="N223" s="439">
        <v>28841.083333333332</v>
      </c>
      <c r="O223" s="439">
        <v>28841.083333333332</v>
      </c>
      <c r="P223" s="438">
        <v>28841.083333333332</v>
      </c>
      <c r="Q223" s="438">
        <v>28841.083333333332</v>
      </c>
      <c r="R223" s="438">
        <v>28841.083333333332</v>
      </c>
      <c r="S223" s="438">
        <v>28841.083333333332</v>
      </c>
      <c r="T223" s="438">
        <v>28841.083333333332</v>
      </c>
      <c r="U223" s="438">
        <v>28841.083333333332</v>
      </c>
      <c r="V223" s="357">
        <f t="shared" si="852"/>
        <v>288410.83333333337</v>
      </c>
      <c r="W223" s="397">
        <v>1</v>
      </c>
      <c r="X223" s="65"/>
      <c r="Y223" s="332" t="s">
        <v>437</v>
      </c>
      <c r="Z223" s="332"/>
      <c r="AA223" s="398">
        <v>0.24735724596491226</v>
      </c>
      <c r="AB223" s="412">
        <f t="shared" si="861"/>
        <v>0.16078220987719297</v>
      </c>
      <c r="AC223" s="180">
        <f t="shared" si="686"/>
        <v>0.65</v>
      </c>
      <c r="AD223" s="181">
        <f t="shared" si="862"/>
        <v>0.24488367350526313</v>
      </c>
      <c r="AE223" s="181">
        <f t="shared" si="862"/>
        <v>0.24488367350526313</v>
      </c>
      <c r="AF223" s="181">
        <f t="shared" si="862"/>
        <v>0.24488367350526313</v>
      </c>
      <c r="AG223" s="181">
        <f t="shared" si="863"/>
        <v>0.242410101045614</v>
      </c>
      <c r="AH223" s="181">
        <f t="shared" si="863"/>
        <v>0.242410101045614</v>
      </c>
      <c r="AI223" s="181">
        <f t="shared" si="863"/>
        <v>0.242410101045614</v>
      </c>
      <c r="AJ223" s="181">
        <f t="shared" si="864"/>
        <v>0.23746295612631577</v>
      </c>
      <c r="AK223" s="181">
        <f t="shared" si="864"/>
        <v>0.23746295612631577</v>
      </c>
      <c r="AL223" s="181">
        <f t="shared" si="864"/>
        <v>0.23746295612631577</v>
      </c>
      <c r="AM223" s="181">
        <f t="shared" si="865"/>
        <v>0.2325158112070175</v>
      </c>
      <c r="AN223" s="181">
        <f t="shared" si="865"/>
        <v>0.2325158112070175</v>
      </c>
      <c r="AO223" s="181">
        <f t="shared" si="865"/>
        <v>0.2325158112070175</v>
      </c>
      <c r="AQ223" s="65">
        <v>0.99</v>
      </c>
      <c r="AR223" s="65">
        <v>0.98</v>
      </c>
      <c r="AS223" s="65">
        <v>0.96</v>
      </c>
      <c r="AT223" s="65">
        <v>0.94</v>
      </c>
      <c r="AV223" s="181">
        <f t="shared" si="691"/>
        <v>0.16078220987719297</v>
      </c>
      <c r="AW223" s="181">
        <f t="shared" si="857"/>
        <v>0.16078220987719297</v>
      </c>
      <c r="AX223" s="181">
        <f t="shared" si="857"/>
        <v>0.16078220987719297</v>
      </c>
      <c r="AY223" s="181">
        <f t="shared" si="858"/>
        <v>0.15917438777842102</v>
      </c>
      <c r="AZ223" s="181">
        <f t="shared" si="858"/>
        <v>0.15917438777842102</v>
      </c>
      <c r="BA223" s="181">
        <f t="shared" si="858"/>
        <v>0.15917438777842102</v>
      </c>
      <c r="BB223" s="181">
        <f t="shared" si="859"/>
        <v>0.15756656567964911</v>
      </c>
      <c r="BC223" s="181">
        <f t="shared" si="859"/>
        <v>0.15756656567964911</v>
      </c>
      <c r="BD223" s="181">
        <f t="shared" si="859"/>
        <v>0.15756656567964911</v>
      </c>
      <c r="BE223" s="181">
        <f t="shared" si="860"/>
        <v>0.15595874358087716</v>
      </c>
      <c r="BF223" s="181">
        <f t="shared" si="860"/>
        <v>0.15595874358087716</v>
      </c>
      <c r="BG223" s="181">
        <f t="shared" si="860"/>
        <v>0.15595874358087716</v>
      </c>
      <c r="BI223" s="400">
        <v>1</v>
      </c>
      <c r="BJ223" s="400">
        <v>0.99</v>
      </c>
      <c r="BK223" s="400">
        <v>0.98</v>
      </c>
      <c r="BL223" s="400">
        <v>0.97</v>
      </c>
      <c r="BO223" s="189">
        <f t="shared" si="866"/>
        <v>1</v>
      </c>
      <c r="BP223" s="189">
        <f t="shared" si="866"/>
        <v>1</v>
      </c>
      <c r="BQ223" s="189">
        <f t="shared" si="866"/>
        <v>1</v>
      </c>
      <c r="BR223" s="189">
        <f t="shared" si="866"/>
        <v>1</v>
      </c>
      <c r="BS223" s="189">
        <f t="shared" si="866"/>
        <v>1</v>
      </c>
      <c r="BT223" s="189">
        <f t="shared" si="866"/>
        <v>1</v>
      </c>
      <c r="BU223" s="189">
        <f t="shared" si="866"/>
        <v>1</v>
      </c>
      <c r="BV223" s="189">
        <f t="shared" si="866"/>
        <v>1</v>
      </c>
      <c r="BW223" s="189">
        <f t="shared" si="866"/>
        <v>1</v>
      </c>
      <c r="BX223" s="189">
        <f t="shared" si="866"/>
        <v>1</v>
      </c>
      <c r="BY223" s="189">
        <f t="shared" si="866"/>
        <v>1</v>
      </c>
      <c r="BZ223" s="189">
        <f t="shared" si="866"/>
        <v>1</v>
      </c>
      <c r="CB223" s="189">
        <f t="shared" si="814"/>
        <v>0</v>
      </c>
      <c r="CC223" s="189">
        <f t="shared" si="815"/>
        <v>0</v>
      </c>
      <c r="CD223" s="189">
        <f t="shared" si="816"/>
        <v>0</v>
      </c>
      <c r="CE223" s="189">
        <f t="shared" si="817"/>
        <v>0</v>
      </c>
      <c r="CF223" s="189">
        <f t="shared" si="818"/>
        <v>0</v>
      </c>
      <c r="CG223" s="189">
        <f t="shared" si="819"/>
        <v>0</v>
      </c>
      <c r="CH223" s="189">
        <f t="shared" si="820"/>
        <v>0</v>
      </c>
      <c r="CI223" s="189">
        <f t="shared" si="821"/>
        <v>0</v>
      </c>
      <c r="CJ223" s="189">
        <f t="shared" si="822"/>
        <v>0</v>
      </c>
      <c r="CK223" s="189">
        <f t="shared" si="823"/>
        <v>0</v>
      </c>
      <c r="CL223" s="189">
        <f t="shared" si="824"/>
        <v>0</v>
      </c>
      <c r="CM223" s="189">
        <f t="shared" si="825"/>
        <v>0</v>
      </c>
      <c r="DB223" s="190">
        <f t="shared" si="826"/>
        <v>0</v>
      </c>
      <c r="DC223" s="190">
        <f t="shared" si="827"/>
        <v>0</v>
      </c>
      <c r="DD223" s="190">
        <f t="shared" si="828"/>
        <v>1005.9408110722242</v>
      </c>
      <c r="DE223" s="190">
        <f t="shared" si="829"/>
        <v>995.77979277856537</v>
      </c>
      <c r="DF223" s="190">
        <f t="shared" si="830"/>
        <v>995.77979277856537</v>
      </c>
      <c r="DG223" s="190">
        <f t="shared" si="831"/>
        <v>995.77979277856537</v>
      </c>
      <c r="DH223" s="190">
        <f t="shared" si="832"/>
        <v>975.45775619124777</v>
      </c>
      <c r="DI223" s="190">
        <f t="shared" si="833"/>
        <v>975.45775619124777</v>
      </c>
      <c r="DJ223" s="190">
        <f t="shared" si="834"/>
        <v>975.45775619124777</v>
      </c>
      <c r="DK223" s="190">
        <f t="shared" si="835"/>
        <v>955.13571960392994</v>
      </c>
      <c r="DL223" s="190">
        <f t="shared" si="836"/>
        <v>955.13571960392994</v>
      </c>
      <c r="DM223" s="190">
        <f t="shared" si="837"/>
        <v>955.13571960392994</v>
      </c>
      <c r="DN223" s="190">
        <f t="shared" si="838"/>
        <v>9785.0606167934529</v>
      </c>
      <c r="DO223" s="184" t="s">
        <v>579</v>
      </c>
      <c r="DP223" s="190">
        <f t="shared" si="839"/>
        <v>0</v>
      </c>
      <c r="DQ223" s="190">
        <f t="shared" si="840"/>
        <v>0</v>
      </c>
      <c r="DR223" s="190">
        <f t="shared" si="841"/>
        <v>660.46618908782386</v>
      </c>
      <c r="DS223" s="190">
        <f t="shared" si="842"/>
        <v>653.86152719694564</v>
      </c>
      <c r="DT223" s="190">
        <f t="shared" si="843"/>
        <v>653.86152719694564</v>
      </c>
      <c r="DU223" s="190">
        <f t="shared" si="844"/>
        <v>653.86152719694564</v>
      </c>
      <c r="DV223" s="190">
        <f t="shared" si="845"/>
        <v>647.25686530606743</v>
      </c>
      <c r="DW223" s="190">
        <f t="shared" si="846"/>
        <v>647.25686530606743</v>
      </c>
      <c r="DX223" s="190">
        <f t="shared" si="847"/>
        <v>647.25686530606743</v>
      </c>
      <c r="DY223" s="190">
        <f t="shared" si="848"/>
        <v>640.65220341518921</v>
      </c>
      <c r="DZ223" s="190">
        <f t="shared" si="849"/>
        <v>640.65220341518921</v>
      </c>
      <c r="EA223" s="190">
        <f t="shared" si="850"/>
        <v>640.65220341518921</v>
      </c>
      <c r="EB223" s="190">
        <f t="shared" si="851"/>
        <v>6485.7779768424316</v>
      </c>
      <c r="EC223" s="191">
        <f t="shared" si="735"/>
        <v>0.66282450674974047</v>
      </c>
    </row>
    <row r="224" spans="1:133" hidden="1">
      <c r="A224" s="331">
        <v>219</v>
      </c>
      <c r="B224" s="464" t="s">
        <v>524</v>
      </c>
      <c r="C224" s="464" t="s">
        <v>524</v>
      </c>
      <c r="D224" s="464" t="s">
        <v>524</v>
      </c>
      <c r="E224" s="456" t="s">
        <v>696</v>
      </c>
      <c r="F224" s="354" t="s">
        <v>526</v>
      </c>
      <c r="G224" s="354" t="s">
        <v>166</v>
      </c>
      <c r="H224" s="354" t="s">
        <v>167</v>
      </c>
      <c r="I224" s="468" t="s">
        <v>122</v>
      </c>
      <c r="J224" s="439">
        <v>0</v>
      </c>
      <c r="K224" s="439">
        <v>0</v>
      </c>
      <c r="L224" s="439">
        <v>74244</v>
      </c>
      <c r="M224" s="439">
        <v>74244</v>
      </c>
      <c r="N224" s="439">
        <v>74244</v>
      </c>
      <c r="O224" s="439">
        <v>74244</v>
      </c>
      <c r="P224" s="438">
        <v>74244</v>
      </c>
      <c r="Q224" s="438">
        <v>74244</v>
      </c>
      <c r="R224" s="438">
        <v>74244</v>
      </c>
      <c r="S224" s="438">
        <v>74244</v>
      </c>
      <c r="T224" s="438">
        <v>74244</v>
      </c>
      <c r="U224" s="438">
        <v>74244</v>
      </c>
      <c r="V224" s="357">
        <f t="shared" si="852"/>
        <v>742440</v>
      </c>
      <c r="W224" s="397">
        <v>1</v>
      </c>
      <c r="X224" s="65"/>
      <c r="Y224" s="332" t="s">
        <v>437</v>
      </c>
      <c r="Z224" s="332"/>
      <c r="AA224" s="398">
        <v>0.34336585952380955</v>
      </c>
      <c r="AB224" s="412">
        <f t="shared" si="861"/>
        <v>0.22318780869047622</v>
      </c>
      <c r="AC224" s="180">
        <f t="shared" si="686"/>
        <v>0.65</v>
      </c>
      <c r="AD224" s="181">
        <f t="shared" si="862"/>
        <v>0.33993220092857146</v>
      </c>
      <c r="AE224" s="181">
        <f t="shared" si="862"/>
        <v>0.33993220092857146</v>
      </c>
      <c r="AF224" s="181">
        <f t="shared" si="862"/>
        <v>0.33993220092857146</v>
      </c>
      <c r="AG224" s="181">
        <f t="shared" si="863"/>
        <v>0.33649854233333337</v>
      </c>
      <c r="AH224" s="181">
        <f t="shared" si="863"/>
        <v>0.33649854233333337</v>
      </c>
      <c r="AI224" s="181">
        <f t="shared" si="863"/>
        <v>0.33649854233333337</v>
      </c>
      <c r="AJ224" s="181">
        <f t="shared" si="864"/>
        <v>0.32963122514285714</v>
      </c>
      <c r="AK224" s="181">
        <f t="shared" si="864"/>
        <v>0.32963122514285714</v>
      </c>
      <c r="AL224" s="181">
        <f t="shared" si="864"/>
        <v>0.32963122514285714</v>
      </c>
      <c r="AM224" s="181">
        <f t="shared" si="865"/>
        <v>0.32276390795238097</v>
      </c>
      <c r="AN224" s="181">
        <f t="shared" si="865"/>
        <v>0.32276390795238097</v>
      </c>
      <c r="AO224" s="181">
        <f t="shared" si="865"/>
        <v>0.32276390795238097</v>
      </c>
      <c r="AQ224" s="65">
        <v>0.99</v>
      </c>
      <c r="AR224" s="65">
        <v>0.98</v>
      </c>
      <c r="AS224" s="65">
        <v>0.96</v>
      </c>
      <c r="AT224" s="65">
        <v>0.94</v>
      </c>
      <c r="AV224" s="181">
        <f t="shared" si="691"/>
        <v>0.22318780869047622</v>
      </c>
      <c r="AW224" s="181">
        <f t="shared" si="857"/>
        <v>0.22318780869047622</v>
      </c>
      <c r="AX224" s="181">
        <f t="shared" si="857"/>
        <v>0.22318780869047622</v>
      </c>
      <c r="AY224" s="181">
        <f t="shared" si="858"/>
        <v>0.22095593060357147</v>
      </c>
      <c r="AZ224" s="181">
        <f t="shared" si="858"/>
        <v>0.22095593060357147</v>
      </c>
      <c r="BA224" s="181">
        <f t="shared" si="858"/>
        <v>0.22095593060357147</v>
      </c>
      <c r="BB224" s="181">
        <f t="shared" si="859"/>
        <v>0.21872405251666668</v>
      </c>
      <c r="BC224" s="181">
        <f t="shared" si="859"/>
        <v>0.21872405251666668</v>
      </c>
      <c r="BD224" s="181">
        <f t="shared" si="859"/>
        <v>0.21872405251666668</v>
      </c>
      <c r="BE224" s="181">
        <f t="shared" si="860"/>
        <v>0.21649217442976193</v>
      </c>
      <c r="BF224" s="181">
        <f t="shared" si="860"/>
        <v>0.21649217442976193</v>
      </c>
      <c r="BG224" s="181">
        <f t="shared" si="860"/>
        <v>0.21649217442976193</v>
      </c>
      <c r="BI224" s="400">
        <v>1</v>
      </c>
      <c r="BJ224" s="400">
        <v>0.99</v>
      </c>
      <c r="BK224" s="400">
        <v>0.98</v>
      </c>
      <c r="BL224" s="400">
        <v>0.97</v>
      </c>
      <c r="BO224" s="189">
        <f t="shared" si="866"/>
        <v>1</v>
      </c>
      <c r="BP224" s="189">
        <f t="shared" si="866"/>
        <v>1</v>
      </c>
      <c r="BQ224" s="189">
        <f t="shared" si="866"/>
        <v>1</v>
      </c>
      <c r="BR224" s="189">
        <f t="shared" si="866"/>
        <v>1</v>
      </c>
      <c r="BS224" s="189">
        <f t="shared" si="866"/>
        <v>1</v>
      </c>
      <c r="BT224" s="189">
        <f t="shared" si="866"/>
        <v>1</v>
      </c>
      <c r="BU224" s="189">
        <f t="shared" si="866"/>
        <v>1</v>
      </c>
      <c r="BV224" s="189">
        <f t="shared" si="866"/>
        <v>1</v>
      </c>
      <c r="BW224" s="189">
        <f t="shared" si="866"/>
        <v>1</v>
      </c>
      <c r="BX224" s="189">
        <f t="shared" si="866"/>
        <v>1</v>
      </c>
      <c r="BY224" s="189">
        <f t="shared" si="866"/>
        <v>1</v>
      </c>
      <c r="BZ224" s="189">
        <f t="shared" si="866"/>
        <v>1</v>
      </c>
      <c r="CB224" s="189">
        <f t="shared" si="814"/>
        <v>0</v>
      </c>
      <c r="CC224" s="189">
        <f t="shared" si="815"/>
        <v>0</v>
      </c>
      <c r="CD224" s="189">
        <f t="shared" si="816"/>
        <v>0</v>
      </c>
      <c r="CE224" s="189">
        <f t="shared" si="817"/>
        <v>0</v>
      </c>
      <c r="CF224" s="189">
        <f t="shared" si="818"/>
        <v>0</v>
      </c>
      <c r="CG224" s="189">
        <f t="shared" si="819"/>
        <v>0</v>
      </c>
      <c r="CH224" s="189">
        <f t="shared" si="820"/>
        <v>0</v>
      </c>
      <c r="CI224" s="189">
        <f t="shared" si="821"/>
        <v>0</v>
      </c>
      <c r="CJ224" s="189">
        <f t="shared" si="822"/>
        <v>0</v>
      </c>
      <c r="CK224" s="189">
        <f t="shared" si="823"/>
        <v>0</v>
      </c>
      <c r="CL224" s="189">
        <f t="shared" si="824"/>
        <v>0</v>
      </c>
      <c r="CM224" s="189">
        <f t="shared" si="825"/>
        <v>0</v>
      </c>
      <c r="DB224" s="190">
        <f t="shared" si="826"/>
        <v>0</v>
      </c>
      <c r="DC224" s="190">
        <f t="shared" si="827"/>
        <v>0</v>
      </c>
      <c r="DD224" s="190">
        <f t="shared" si="828"/>
        <v>3594.6341441021023</v>
      </c>
      <c r="DE224" s="190">
        <f t="shared" si="829"/>
        <v>3558.324708303091</v>
      </c>
      <c r="DF224" s="190">
        <f t="shared" si="830"/>
        <v>3558.324708303091</v>
      </c>
      <c r="DG224" s="190">
        <f t="shared" si="831"/>
        <v>3558.324708303091</v>
      </c>
      <c r="DH224" s="190">
        <f t="shared" si="832"/>
        <v>3485.7058367050686</v>
      </c>
      <c r="DI224" s="190">
        <f t="shared" si="833"/>
        <v>3485.7058367050686</v>
      </c>
      <c r="DJ224" s="190">
        <f t="shared" si="834"/>
        <v>3485.7058367050686</v>
      </c>
      <c r="DK224" s="190">
        <f t="shared" si="835"/>
        <v>3413.0869651070461</v>
      </c>
      <c r="DL224" s="190">
        <f t="shared" si="836"/>
        <v>3413.0869651070461</v>
      </c>
      <c r="DM224" s="190">
        <f t="shared" si="837"/>
        <v>3413.0869651070461</v>
      </c>
      <c r="DN224" s="190">
        <f t="shared" si="838"/>
        <v>34965.986674447726</v>
      </c>
      <c r="DO224" s="184" t="s">
        <v>579</v>
      </c>
      <c r="DP224" s="190">
        <f t="shared" si="839"/>
        <v>0</v>
      </c>
      <c r="DQ224" s="190">
        <f t="shared" si="840"/>
        <v>0</v>
      </c>
      <c r="DR224" s="190">
        <f t="shared" si="841"/>
        <v>2360.1133269357238</v>
      </c>
      <c r="DS224" s="190">
        <f t="shared" si="842"/>
        <v>2336.5121936663668</v>
      </c>
      <c r="DT224" s="190">
        <f t="shared" si="843"/>
        <v>2336.5121936663668</v>
      </c>
      <c r="DU224" s="190">
        <f t="shared" si="844"/>
        <v>2336.5121936663668</v>
      </c>
      <c r="DV224" s="190">
        <f t="shared" si="845"/>
        <v>2312.9110603970094</v>
      </c>
      <c r="DW224" s="190">
        <f t="shared" si="846"/>
        <v>2312.9110603970094</v>
      </c>
      <c r="DX224" s="190">
        <f t="shared" si="847"/>
        <v>2312.9110603970094</v>
      </c>
      <c r="DY224" s="190">
        <f t="shared" si="848"/>
        <v>2289.3099271276519</v>
      </c>
      <c r="DZ224" s="190">
        <f t="shared" si="849"/>
        <v>2289.3099271276519</v>
      </c>
      <c r="EA224" s="190">
        <f t="shared" si="850"/>
        <v>2289.3099271276519</v>
      </c>
      <c r="EB224" s="190">
        <f t="shared" si="851"/>
        <v>23176.312870508809</v>
      </c>
      <c r="EC224" s="191">
        <f t="shared" si="735"/>
        <v>0.66282450674974036</v>
      </c>
    </row>
    <row r="225" spans="1:133" hidden="1">
      <c r="A225" s="331">
        <v>220</v>
      </c>
      <c r="B225" s="464" t="s">
        <v>555</v>
      </c>
      <c r="C225" s="464" t="str">
        <f t="shared" ref="C225:C236" si="867">B225</f>
        <v>8ACUP27504-AP</v>
      </c>
      <c r="D225" s="464" t="s">
        <v>556</v>
      </c>
      <c r="E225" s="456" t="s">
        <v>696</v>
      </c>
      <c r="F225" s="354" t="s">
        <v>527</v>
      </c>
      <c r="G225" s="354" t="s">
        <v>8</v>
      </c>
      <c r="H225" s="354" t="s">
        <v>138</v>
      </c>
      <c r="I225" s="468" t="s">
        <v>389</v>
      </c>
      <c r="J225" s="408">
        <v>4559333.9000000004</v>
      </c>
      <c r="K225" s="408">
        <v>4340835.2350000003</v>
      </c>
      <c r="L225" s="408">
        <v>5524692.5250000004</v>
      </c>
      <c r="M225" s="408">
        <v>5524692.5250000004</v>
      </c>
      <c r="N225" s="408">
        <v>5524692.5250000004</v>
      </c>
      <c r="O225" s="408">
        <v>5524692.5250000004</v>
      </c>
      <c r="P225" s="408">
        <v>4559333.9000000004</v>
      </c>
      <c r="Q225" s="408">
        <v>4340835.2350000003</v>
      </c>
      <c r="R225" s="408">
        <v>5524692.5250000004</v>
      </c>
      <c r="S225" s="438">
        <v>5524692.5250000004</v>
      </c>
      <c r="T225" s="438">
        <v>5524692.5250000004</v>
      </c>
      <c r="U225" s="438">
        <v>5524692.5250000004</v>
      </c>
      <c r="V225" s="357">
        <f t="shared" ref="V225:V246" si="868">SUM(J225:U225)</f>
        <v>61997878.469999991</v>
      </c>
      <c r="W225" s="397">
        <v>1</v>
      </c>
      <c r="X225" s="65"/>
      <c r="Y225" s="332" t="s">
        <v>437</v>
      </c>
      <c r="Z225" s="332"/>
      <c r="AA225" s="398">
        <v>4.2099999999999999E-2</v>
      </c>
      <c r="AB225" s="412">
        <f>AA225*0.7</f>
        <v>2.9469999999999996E-2</v>
      </c>
      <c r="AC225" s="180">
        <f t="shared" si="686"/>
        <v>0.7</v>
      </c>
      <c r="AD225" s="181">
        <f t="shared" si="862"/>
        <v>4.1468499999999998E-2</v>
      </c>
      <c r="AE225" s="181">
        <f t="shared" si="862"/>
        <v>4.1468499999999998E-2</v>
      </c>
      <c r="AF225" s="181">
        <f t="shared" si="862"/>
        <v>4.1468499999999998E-2</v>
      </c>
      <c r="AG225" s="181">
        <f t="shared" si="863"/>
        <v>4.0836999999999998E-2</v>
      </c>
      <c r="AH225" s="181">
        <f t="shared" si="863"/>
        <v>4.0836999999999998E-2</v>
      </c>
      <c r="AI225" s="181">
        <f t="shared" si="863"/>
        <v>4.0836999999999998E-2</v>
      </c>
      <c r="AJ225" s="181">
        <f t="shared" si="864"/>
        <v>4.0205499999999998E-2</v>
      </c>
      <c r="AK225" s="181">
        <f t="shared" si="864"/>
        <v>4.0205499999999998E-2</v>
      </c>
      <c r="AL225" s="181">
        <f t="shared" si="864"/>
        <v>4.0205499999999998E-2</v>
      </c>
      <c r="AM225" s="181">
        <f t="shared" si="865"/>
        <v>3.8942499999999998E-2</v>
      </c>
      <c r="AN225" s="181">
        <f t="shared" si="865"/>
        <v>3.8942499999999998E-2</v>
      </c>
      <c r="AO225" s="181">
        <f t="shared" si="865"/>
        <v>3.8942499999999998E-2</v>
      </c>
      <c r="AQ225" s="480">
        <v>0.98499999999999999</v>
      </c>
      <c r="AR225" s="480">
        <v>0.97</v>
      </c>
      <c r="AS225" s="480">
        <v>0.95499999999999996</v>
      </c>
      <c r="AT225" s="480">
        <v>0.92500000000000004</v>
      </c>
      <c r="AV225" s="181">
        <f t="shared" si="691"/>
        <v>2.9469999999999996E-2</v>
      </c>
      <c r="AW225" s="181">
        <f t="shared" si="857"/>
        <v>2.9469999999999996E-2</v>
      </c>
      <c r="AX225" s="181">
        <f t="shared" si="857"/>
        <v>2.9469999999999996E-2</v>
      </c>
      <c r="AY225" s="181">
        <f t="shared" si="858"/>
        <v>2.9175299999999994E-2</v>
      </c>
      <c r="AZ225" s="181">
        <f t="shared" si="858"/>
        <v>2.9175299999999994E-2</v>
      </c>
      <c r="BA225" s="181">
        <f t="shared" si="858"/>
        <v>2.9175299999999994E-2</v>
      </c>
      <c r="BB225" s="181">
        <f t="shared" si="859"/>
        <v>2.8880599999999996E-2</v>
      </c>
      <c r="BC225" s="181">
        <f t="shared" si="859"/>
        <v>2.8880599999999996E-2</v>
      </c>
      <c r="BD225" s="181">
        <f t="shared" si="859"/>
        <v>2.8880599999999996E-2</v>
      </c>
      <c r="BE225" s="181">
        <f t="shared" si="860"/>
        <v>2.8585899999999994E-2</v>
      </c>
      <c r="BF225" s="181">
        <f t="shared" si="860"/>
        <v>2.8585899999999994E-2</v>
      </c>
      <c r="BG225" s="181">
        <f t="shared" si="860"/>
        <v>2.8585899999999994E-2</v>
      </c>
      <c r="BI225" s="400">
        <v>1</v>
      </c>
      <c r="BJ225" s="400">
        <v>0.99</v>
      </c>
      <c r="BK225" s="400">
        <v>0.98</v>
      </c>
      <c r="BL225" s="400">
        <v>0.97</v>
      </c>
      <c r="BO225" s="189">
        <f t="shared" si="866"/>
        <v>1</v>
      </c>
      <c r="BP225" s="189">
        <f t="shared" si="866"/>
        <v>1</v>
      </c>
      <c r="BQ225" s="189">
        <f t="shared" si="866"/>
        <v>1</v>
      </c>
      <c r="BR225" s="189">
        <f t="shared" si="866"/>
        <v>1</v>
      </c>
      <c r="BS225" s="189">
        <f t="shared" si="866"/>
        <v>1</v>
      </c>
      <c r="BT225" s="189">
        <f t="shared" si="866"/>
        <v>1</v>
      </c>
      <c r="BU225" s="189">
        <f t="shared" si="866"/>
        <v>1</v>
      </c>
      <c r="BV225" s="189">
        <f t="shared" si="866"/>
        <v>1</v>
      </c>
      <c r="BW225" s="189">
        <f t="shared" si="866"/>
        <v>1</v>
      </c>
      <c r="BX225" s="189">
        <f t="shared" si="866"/>
        <v>1</v>
      </c>
      <c r="BY225" s="189">
        <f t="shared" si="866"/>
        <v>1</v>
      </c>
      <c r="BZ225" s="189">
        <f t="shared" si="866"/>
        <v>1</v>
      </c>
      <c r="CB225" s="189">
        <f t="shared" ref="CB225:CB236" si="869">$W225-BO225</f>
        <v>0</v>
      </c>
      <c r="CC225" s="189">
        <f t="shared" ref="CC225:CC236" si="870">$W225-BP225</f>
        <v>0</v>
      </c>
      <c r="CD225" s="189">
        <f t="shared" ref="CD225:CD236" si="871">$W225-BQ225</f>
        <v>0</v>
      </c>
      <c r="CE225" s="189">
        <f t="shared" ref="CE225:CE236" si="872">$W225-BR225</f>
        <v>0</v>
      </c>
      <c r="CF225" s="189">
        <f t="shared" ref="CF225:CF236" si="873">$W225-BS225</f>
        <v>0</v>
      </c>
      <c r="CG225" s="189">
        <f t="shared" ref="CG225:CG236" si="874">$W225-BT225</f>
        <v>0</v>
      </c>
      <c r="CH225" s="189">
        <f t="shared" ref="CH225:CH236" si="875">$W225-BU225</f>
        <v>0</v>
      </c>
      <c r="CI225" s="189">
        <f t="shared" ref="CI225:CI236" si="876">$W225-BV225</f>
        <v>0</v>
      </c>
      <c r="CJ225" s="189">
        <f t="shared" ref="CJ225:CJ236" si="877">$W225-BW225</f>
        <v>0</v>
      </c>
      <c r="CK225" s="189">
        <f t="shared" ref="CK225:CK236" si="878">$W225-BX225</f>
        <v>0</v>
      </c>
      <c r="CL225" s="189">
        <f t="shared" ref="CL225:CL236" si="879">$W225-BY225</f>
        <v>0</v>
      </c>
      <c r="CM225" s="189">
        <f t="shared" ref="CM225:CM236" si="880">$W225-BZ225</f>
        <v>0</v>
      </c>
      <c r="DB225" s="190">
        <f t="shared" ref="DB225:DB236" si="881">J225*AD225*(BO225+CB225+CO225)/$A$2</f>
        <v>26929.032592529558</v>
      </c>
      <c r="DC225" s="190">
        <f t="shared" ref="DC225:DC236" si="882">K225*AE225*(BP225+CC225+CP225)/$A$2</f>
        <v>25638.502484346605</v>
      </c>
      <c r="DD225" s="190">
        <f t="shared" ref="DD225:DD236" si="883">L225*AF225*(BQ225+CD225+CQ225)/$A$2</f>
        <v>32630.780796604831</v>
      </c>
      <c r="DE225" s="190">
        <f t="shared" ref="DE225:DE236" si="884">M225*AG225*(BR225+CE225+CR225)/$A$2</f>
        <v>32133.865353001711</v>
      </c>
      <c r="DF225" s="190">
        <f t="shared" ref="DF225:DF236" si="885">N225*AH225*(BS225+CF225+CS225)/$A$2</f>
        <v>32133.865353001711</v>
      </c>
      <c r="DG225" s="190">
        <f t="shared" ref="DG225:DG236" si="886">O225*AI225*(BT225+CG225+CT225)/$A$2</f>
        <v>32133.865353001711</v>
      </c>
      <c r="DH225" s="190">
        <f t="shared" ref="DH225:DH236" si="887">P225*AJ225*(BU225+CH225+CU225)/$A$2</f>
        <v>26108.859011031192</v>
      </c>
      <c r="DI225" s="190">
        <f t="shared" ref="DI225:DI236" si="888">Q225*AK225*(BV225+CI225+CV225)/$A$2</f>
        <v>24857.634388376657</v>
      </c>
      <c r="DJ225" s="190">
        <f t="shared" ref="DJ225:DJ236" si="889">R225*AL225*(BW225+CJ225+CW225)/$A$2</f>
        <v>31636.949909398591</v>
      </c>
      <c r="DK225" s="190">
        <f t="shared" ref="DK225:DK236" si="890">S225*AM225*(BX225+CK225+CX225)/$A$2</f>
        <v>30643.119022192353</v>
      </c>
      <c r="DL225" s="190">
        <f t="shared" ref="DL225:DL236" si="891">T225*AN225*(BY225+CL225+CY225)/$A$2</f>
        <v>30643.119022192353</v>
      </c>
      <c r="DM225" s="190">
        <f t="shared" ref="DM225:DM236" si="892">U225*AO225*(BZ225+CM225+CZ225)/$A$2</f>
        <v>30643.119022192353</v>
      </c>
      <c r="DN225" s="190">
        <f t="shared" ref="DN225:DN236" si="893">SUM(DB225:DM225)</f>
        <v>356132.71230786969</v>
      </c>
      <c r="DO225" s="184" t="s">
        <v>579</v>
      </c>
      <c r="DP225" s="190">
        <f t="shared" ref="DP225:DP236" si="894">J225*AV225*(BO225+CB225+CO225)/$A$2</f>
        <v>19137.383568295114</v>
      </c>
      <c r="DQ225" s="190">
        <f t="shared" ref="DQ225:DQ236" si="895">K225*AW225*(BP225+CC225+CP225)/$A$2</f>
        <v>18220.255572632104</v>
      </c>
      <c r="DR225" s="190">
        <f t="shared" ref="DR225:DR236" si="896">L225*AX225*(BQ225+CD225+CQ225)/$A$2</f>
        <v>23189.387368145563</v>
      </c>
      <c r="DS225" s="190">
        <f t="shared" ref="DS225:DS236" si="897">M225*AY225*(BR225+CE225+CR225)/$A$2</f>
        <v>22957.493494464106</v>
      </c>
      <c r="DT225" s="190">
        <f t="shared" ref="DT225:DT236" si="898">N225*AZ225*(BS225+CF225+CS225)/$A$2</f>
        <v>22957.493494464106</v>
      </c>
      <c r="DU225" s="190">
        <f t="shared" ref="DU225:DU236" si="899">O225*BA225*(BT225+CG225+CT225)/$A$2</f>
        <v>22957.493494464106</v>
      </c>
      <c r="DV225" s="190">
        <f t="shared" ref="DV225:DV236" si="900">P225*BB225*(BU225+CH225+CU225)/$A$2</f>
        <v>18754.635896929209</v>
      </c>
      <c r="DW225" s="190">
        <f t="shared" ref="DW225:DW236" si="901">Q225*BC225*(BV225+CI225+CV225)/$A$2</f>
        <v>17855.85046117946</v>
      </c>
      <c r="DX225" s="190">
        <f t="shared" ref="DX225:DX236" si="902">R225*BD225*(BW225+CJ225+CW225)/$A$2</f>
        <v>22725.59962078265</v>
      </c>
      <c r="DY225" s="190">
        <f t="shared" ref="DY225:DY236" si="903">S225*BE225*(BX225+CK225+CX225)/$A$2</f>
        <v>22493.70574710119</v>
      </c>
      <c r="DZ225" s="190">
        <f t="shared" ref="DZ225:DZ236" si="904">T225*BF225*(BY225+CL225+CY225)/$A$2</f>
        <v>22493.70574710119</v>
      </c>
      <c r="EA225" s="190">
        <f t="shared" ref="EA225:EA236" si="905">U225*BG225*(BZ225+CM225+CZ225)/$A$2</f>
        <v>22493.70574710119</v>
      </c>
      <c r="EB225" s="190">
        <f t="shared" ref="EB225:EB236" si="906">SUM(DP225:EA225)</f>
        <v>256236.71021266002</v>
      </c>
      <c r="EC225" s="191">
        <f t="shared" si="735"/>
        <v>0.71949782021469699</v>
      </c>
    </row>
    <row r="226" spans="1:133" hidden="1">
      <c r="A226" s="331">
        <v>221</v>
      </c>
      <c r="B226" s="464" t="s">
        <v>557</v>
      </c>
      <c r="C226" s="464" t="str">
        <f t="shared" si="867"/>
        <v>8ACUP27292-AP</v>
      </c>
      <c r="D226" s="464" t="s">
        <v>558</v>
      </c>
      <c r="E226" s="456" t="s">
        <v>696</v>
      </c>
      <c r="F226" s="354" t="s">
        <v>527</v>
      </c>
      <c r="G226" s="354" t="s">
        <v>8</v>
      </c>
      <c r="H226" s="354" t="s">
        <v>138</v>
      </c>
      <c r="I226" s="468" t="s">
        <v>389</v>
      </c>
      <c r="J226" s="408"/>
      <c r="K226" s="408"/>
      <c r="L226" s="408"/>
      <c r="M226" s="408">
        <v>5524692.5250000004</v>
      </c>
      <c r="N226" s="408">
        <v>5524692.5250000004</v>
      </c>
      <c r="O226" s="408">
        <v>5524692.5250000004</v>
      </c>
      <c r="P226" s="408">
        <v>4559333.9000000004</v>
      </c>
      <c r="Q226" s="408">
        <v>4340835.2350000003</v>
      </c>
      <c r="R226" s="408">
        <v>5524692.5250000004</v>
      </c>
      <c r="S226" s="438">
        <v>5524692.5250000004</v>
      </c>
      <c r="T226" s="438">
        <v>5524692.5250000004</v>
      </c>
      <c r="U226" s="438">
        <v>5524692.5250000004</v>
      </c>
      <c r="V226" s="357">
        <f t="shared" si="868"/>
        <v>47573016.809999995</v>
      </c>
      <c r="W226" s="397">
        <v>1</v>
      </c>
      <c r="X226" s="65"/>
      <c r="Y226" s="332" t="s">
        <v>437</v>
      </c>
      <c r="Z226" s="332"/>
      <c r="AA226" s="398">
        <v>4.7899999999999998E-2</v>
      </c>
      <c r="AB226" s="412">
        <f>AA226*0.7</f>
        <v>3.3529999999999997E-2</v>
      </c>
      <c r="AC226" s="180">
        <f t="shared" si="686"/>
        <v>0.7</v>
      </c>
      <c r="AD226" s="181">
        <f t="shared" si="862"/>
        <v>4.7181499999999994E-2</v>
      </c>
      <c r="AE226" s="181">
        <f t="shared" si="862"/>
        <v>4.7181499999999994E-2</v>
      </c>
      <c r="AF226" s="181">
        <f t="shared" si="862"/>
        <v>4.7181499999999994E-2</v>
      </c>
      <c r="AG226" s="181">
        <f t="shared" si="863"/>
        <v>4.6462999999999997E-2</v>
      </c>
      <c r="AH226" s="181">
        <f t="shared" si="863"/>
        <v>4.6462999999999997E-2</v>
      </c>
      <c r="AI226" s="181">
        <f t="shared" si="863"/>
        <v>4.6462999999999997E-2</v>
      </c>
      <c r="AJ226" s="181">
        <f t="shared" si="864"/>
        <v>4.5744499999999994E-2</v>
      </c>
      <c r="AK226" s="181">
        <f t="shared" si="864"/>
        <v>4.5744499999999994E-2</v>
      </c>
      <c r="AL226" s="181">
        <f t="shared" si="864"/>
        <v>4.5744499999999994E-2</v>
      </c>
      <c r="AM226" s="181">
        <f t="shared" si="865"/>
        <v>4.43075E-2</v>
      </c>
      <c r="AN226" s="181">
        <f t="shared" si="865"/>
        <v>4.43075E-2</v>
      </c>
      <c r="AO226" s="181">
        <f t="shared" si="865"/>
        <v>4.43075E-2</v>
      </c>
      <c r="AQ226" s="480">
        <v>0.98499999999999999</v>
      </c>
      <c r="AR226" s="480">
        <v>0.97</v>
      </c>
      <c r="AS226" s="480">
        <v>0.95499999999999996</v>
      </c>
      <c r="AT226" s="480">
        <v>0.92500000000000004</v>
      </c>
      <c r="AV226" s="181">
        <f t="shared" si="691"/>
        <v>3.3529999999999997E-2</v>
      </c>
      <c r="AW226" s="181">
        <f t="shared" si="857"/>
        <v>3.3529999999999997E-2</v>
      </c>
      <c r="AX226" s="181">
        <f t="shared" si="857"/>
        <v>3.3529999999999997E-2</v>
      </c>
      <c r="AY226" s="181">
        <f t="shared" si="858"/>
        <v>3.3194699999999994E-2</v>
      </c>
      <c r="AZ226" s="181">
        <f t="shared" si="858"/>
        <v>3.3194699999999994E-2</v>
      </c>
      <c r="BA226" s="181">
        <f t="shared" si="858"/>
        <v>3.3194699999999994E-2</v>
      </c>
      <c r="BB226" s="181">
        <f t="shared" si="859"/>
        <v>3.2859399999999997E-2</v>
      </c>
      <c r="BC226" s="181">
        <f t="shared" si="859"/>
        <v>3.2859399999999997E-2</v>
      </c>
      <c r="BD226" s="181">
        <f t="shared" si="859"/>
        <v>3.2859399999999997E-2</v>
      </c>
      <c r="BE226" s="181">
        <f t="shared" si="860"/>
        <v>3.2524099999999993E-2</v>
      </c>
      <c r="BF226" s="181">
        <f t="shared" si="860"/>
        <v>3.2524099999999993E-2</v>
      </c>
      <c r="BG226" s="181">
        <f t="shared" si="860"/>
        <v>3.2524099999999993E-2</v>
      </c>
      <c r="BI226" s="400">
        <v>1</v>
      </c>
      <c r="BJ226" s="400">
        <v>0.99</v>
      </c>
      <c r="BK226" s="400">
        <v>0.98</v>
      </c>
      <c r="BL226" s="400">
        <v>0.97</v>
      </c>
      <c r="BO226" s="189">
        <f t="shared" si="866"/>
        <v>1</v>
      </c>
      <c r="BP226" s="189">
        <f t="shared" si="866"/>
        <v>1</v>
      </c>
      <c r="BQ226" s="189">
        <f t="shared" si="866"/>
        <v>1</v>
      </c>
      <c r="BR226" s="189">
        <f t="shared" si="866"/>
        <v>1</v>
      </c>
      <c r="BS226" s="189">
        <f t="shared" si="866"/>
        <v>1</v>
      </c>
      <c r="BT226" s="189">
        <f t="shared" si="866"/>
        <v>1</v>
      </c>
      <c r="BU226" s="189">
        <f t="shared" si="866"/>
        <v>1</v>
      </c>
      <c r="BV226" s="189">
        <f t="shared" si="866"/>
        <v>1</v>
      </c>
      <c r="BW226" s="189">
        <f t="shared" si="866"/>
        <v>1</v>
      </c>
      <c r="BX226" s="189">
        <f t="shared" si="866"/>
        <v>1</v>
      </c>
      <c r="BY226" s="189">
        <f t="shared" si="866"/>
        <v>1</v>
      </c>
      <c r="BZ226" s="189">
        <f t="shared" si="866"/>
        <v>1</v>
      </c>
      <c r="CB226" s="189">
        <f t="shared" si="869"/>
        <v>0</v>
      </c>
      <c r="CC226" s="189">
        <f t="shared" si="870"/>
        <v>0</v>
      </c>
      <c r="CD226" s="189">
        <f t="shared" si="871"/>
        <v>0</v>
      </c>
      <c r="CE226" s="189">
        <f t="shared" si="872"/>
        <v>0</v>
      </c>
      <c r="CF226" s="189">
        <f t="shared" si="873"/>
        <v>0</v>
      </c>
      <c r="CG226" s="189">
        <f t="shared" si="874"/>
        <v>0</v>
      </c>
      <c r="CH226" s="189">
        <f t="shared" si="875"/>
        <v>0</v>
      </c>
      <c r="CI226" s="189">
        <f t="shared" si="876"/>
        <v>0</v>
      </c>
      <c r="CJ226" s="189">
        <f t="shared" si="877"/>
        <v>0</v>
      </c>
      <c r="CK226" s="189">
        <f t="shared" si="878"/>
        <v>0</v>
      </c>
      <c r="CL226" s="189">
        <f t="shared" si="879"/>
        <v>0</v>
      </c>
      <c r="CM226" s="189">
        <f t="shared" si="880"/>
        <v>0</v>
      </c>
      <c r="DB226" s="190">
        <f t="shared" si="881"/>
        <v>0</v>
      </c>
      <c r="DC226" s="190">
        <f t="shared" si="882"/>
        <v>0</v>
      </c>
      <c r="DD226" s="190">
        <f t="shared" si="883"/>
        <v>0</v>
      </c>
      <c r="DE226" s="190">
        <f t="shared" si="884"/>
        <v>36560.858679543511</v>
      </c>
      <c r="DF226" s="190">
        <f t="shared" si="885"/>
        <v>36560.858679543511</v>
      </c>
      <c r="DG226" s="190">
        <f t="shared" si="886"/>
        <v>36560.858679543511</v>
      </c>
      <c r="DH226" s="190">
        <f t="shared" si="887"/>
        <v>29705.803957919099</v>
      </c>
      <c r="DI226" s="190">
        <f t="shared" si="888"/>
        <v>28282.201596276529</v>
      </c>
      <c r="DJ226" s="190">
        <f t="shared" si="889"/>
        <v>35995.484576251598</v>
      </c>
      <c r="DK226" s="190">
        <f t="shared" si="890"/>
        <v>34864.736369667786</v>
      </c>
      <c r="DL226" s="190">
        <f t="shared" si="891"/>
        <v>34864.736369667786</v>
      </c>
      <c r="DM226" s="190">
        <f t="shared" si="892"/>
        <v>34864.736369667786</v>
      </c>
      <c r="DN226" s="190">
        <f t="shared" si="893"/>
        <v>308260.27527808113</v>
      </c>
      <c r="DO226" s="184" t="s">
        <v>579</v>
      </c>
      <c r="DP226" s="190">
        <f t="shared" si="894"/>
        <v>0</v>
      </c>
      <c r="DQ226" s="190">
        <f t="shared" si="895"/>
        <v>0</v>
      </c>
      <c r="DR226" s="190">
        <f t="shared" si="896"/>
        <v>0</v>
      </c>
      <c r="DS226" s="190">
        <f t="shared" si="897"/>
        <v>26120.283572086239</v>
      </c>
      <c r="DT226" s="190">
        <f t="shared" si="898"/>
        <v>26120.283572086239</v>
      </c>
      <c r="DU226" s="190">
        <f t="shared" si="899"/>
        <v>26120.283572086239</v>
      </c>
      <c r="DV226" s="190">
        <f t="shared" si="900"/>
        <v>21338.409963489532</v>
      </c>
      <c r="DW226" s="190">
        <f t="shared" si="901"/>
        <v>20315.801356068794</v>
      </c>
      <c r="DX226" s="190">
        <f t="shared" si="902"/>
        <v>25856.442323883351</v>
      </c>
      <c r="DY226" s="190">
        <f t="shared" si="903"/>
        <v>25592.601075680454</v>
      </c>
      <c r="DZ226" s="190">
        <f t="shared" si="904"/>
        <v>25592.601075680454</v>
      </c>
      <c r="EA226" s="190">
        <f t="shared" si="905"/>
        <v>25592.601075680454</v>
      </c>
      <c r="EB226" s="190">
        <f t="shared" si="906"/>
        <v>222649.30758674178</v>
      </c>
      <c r="EC226" s="191">
        <f t="shared" si="735"/>
        <v>0.72227700239964487</v>
      </c>
    </row>
    <row r="227" spans="1:133" hidden="1">
      <c r="A227" s="331">
        <v>222</v>
      </c>
      <c r="B227" s="464" t="s">
        <v>529</v>
      </c>
      <c r="C227" s="464" t="str">
        <f t="shared" si="867"/>
        <v>8DCPFM01621AP</v>
      </c>
      <c r="D227" s="464" t="s">
        <v>559</v>
      </c>
      <c r="E227" s="456" t="s">
        <v>696</v>
      </c>
      <c r="F227" s="354" t="s">
        <v>528</v>
      </c>
      <c r="G227" s="354" t="s">
        <v>8</v>
      </c>
      <c r="H227" s="354" t="s">
        <v>138</v>
      </c>
      <c r="I227" s="468" t="s">
        <v>122</v>
      </c>
      <c r="J227" s="408">
        <v>0</v>
      </c>
      <c r="K227" s="408">
        <v>0</v>
      </c>
      <c r="L227" s="408">
        <v>0</v>
      </c>
      <c r="M227" s="408">
        <v>1010000</v>
      </c>
      <c r="N227" s="408">
        <v>1010000</v>
      </c>
      <c r="O227" s="408">
        <v>1010000</v>
      </c>
      <c r="P227" s="408">
        <v>1000000</v>
      </c>
      <c r="Q227" s="408">
        <v>960000</v>
      </c>
      <c r="R227" s="408">
        <v>900000</v>
      </c>
      <c r="S227" s="437">
        <v>840000</v>
      </c>
      <c r="T227" s="437">
        <v>720000</v>
      </c>
      <c r="U227" s="437">
        <v>390000</v>
      </c>
      <c r="V227" s="357">
        <f t="shared" si="868"/>
        <v>7840000</v>
      </c>
      <c r="W227" s="397">
        <v>0.8</v>
      </c>
      <c r="X227" s="65"/>
      <c r="Y227" s="332" t="s">
        <v>437</v>
      </c>
      <c r="Z227" s="332"/>
      <c r="AA227" s="398">
        <v>0.05</v>
      </c>
      <c r="AB227" s="412">
        <f t="shared" ref="AB227:AB236" si="907">AA227*0.7</f>
        <v>3.4999999999999996E-2</v>
      </c>
      <c r="AC227" s="180">
        <f t="shared" si="686"/>
        <v>0.69999999999999984</v>
      </c>
      <c r="AD227" s="181">
        <f t="shared" si="862"/>
        <v>4.9250000000000002E-2</v>
      </c>
      <c r="AE227" s="181">
        <f t="shared" si="862"/>
        <v>4.9250000000000002E-2</v>
      </c>
      <c r="AF227" s="181">
        <f t="shared" si="862"/>
        <v>4.9250000000000002E-2</v>
      </c>
      <c r="AG227" s="181">
        <f t="shared" si="863"/>
        <v>4.8500000000000001E-2</v>
      </c>
      <c r="AH227" s="181">
        <f t="shared" si="863"/>
        <v>4.8500000000000001E-2</v>
      </c>
      <c r="AI227" s="181">
        <f t="shared" si="863"/>
        <v>4.8500000000000001E-2</v>
      </c>
      <c r="AJ227" s="181">
        <f t="shared" si="864"/>
        <v>4.7750000000000001E-2</v>
      </c>
      <c r="AK227" s="181">
        <f t="shared" si="864"/>
        <v>4.7750000000000001E-2</v>
      </c>
      <c r="AL227" s="181">
        <f t="shared" si="864"/>
        <v>4.7750000000000001E-2</v>
      </c>
      <c r="AM227" s="181">
        <f t="shared" si="865"/>
        <v>4.6250000000000006E-2</v>
      </c>
      <c r="AN227" s="181">
        <f t="shared" si="865"/>
        <v>4.6250000000000006E-2</v>
      </c>
      <c r="AO227" s="181">
        <f t="shared" si="865"/>
        <v>4.6250000000000006E-2</v>
      </c>
      <c r="AQ227" s="480">
        <v>0.98499999999999999</v>
      </c>
      <c r="AR227" s="480">
        <v>0.97</v>
      </c>
      <c r="AS227" s="480">
        <v>0.95499999999999996</v>
      </c>
      <c r="AT227" s="480">
        <v>0.92500000000000004</v>
      </c>
      <c r="AV227" s="181">
        <f t="shared" si="691"/>
        <v>3.4999999999999996E-2</v>
      </c>
      <c r="AW227" s="181">
        <f t="shared" si="857"/>
        <v>3.4999999999999996E-2</v>
      </c>
      <c r="AX227" s="181">
        <f t="shared" si="857"/>
        <v>3.4999999999999996E-2</v>
      </c>
      <c r="AY227" s="181">
        <f t="shared" si="858"/>
        <v>3.4649999999999993E-2</v>
      </c>
      <c r="AZ227" s="181">
        <f t="shared" si="858"/>
        <v>3.4649999999999993E-2</v>
      </c>
      <c r="BA227" s="181">
        <f t="shared" si="858"/>
        <v>3.4649999999999993E-2</v>
      </c>
      <c r="BB227" s="181">
        <f t="shared" si="859"/>
        <v>3.4299999999999997E-2</v>
      </c>
      <c r="BC227" s="181">
        <f t="shared" si="859"/>
        <v>3.4299999999999997E-2</v>
      </c>
      <c r="BD227" s="181">
        <f t="shared" si="859"/>
        <v>3.4299999999999997E-2</v>
      </c>
      <c r="BE227" s="181">
        <f t="shared" si="860"/>
        <v>3.3949999999999994E-2</v>
      </c>
      <c r="BF227" s="181">
        <f t="shared" si="860"/>
        <v>3.3949999999999994E-2</v>
      </c>
      <c r="BG227" s="181">
        <f t="shared" si="860"/>
        <v>3.3949999999999994E-2</v>
      </c>
      <c r="BI227" s="400">
        <v>1</v>
      </c>
      <c r="BJ227" s="400">
        <v>0.99</v>
      </c>
      <c r="BK227" s="400">
        <v>0.98</v>
      </c>
      <c r="BL227" s="400">
        <v>0.97</v>
      </c>
      <c r="BO227" s="189">
        <f t="shared" si="866"/>
        <v>0.8</v>
      </c>
      <c r="BP227" s="189">
        <f t="shared" si="866"/>
        <v>0.8</v>
      </c>
      <c r="BQ227" s="189">
        <f t="shared" si="866"/>
        <v>0.8</v>
      </c>
      <c r="BR227" s="189">
        <f t="shared" si="866"/>
        <v>0.8</v>
      </c>
      <c r="BS227" s="189">
        <f t="shared" si="866"/>
        <v>0.8</v>
      </c>
      <c r="BT227" s="189">
        <f t="shared" si="866"/>
        <v>0.8</v>
      </c>
      <c r="BU227" s="189">
        <f t="shared" si="866"/>
        <v>0.8</v>
      </c>
      <c r="BV227" s="189">
        <f t="shared" si="866"/>
        <v>0.8</v>
      </c>
      <c r="BW227" s="189">
        <f t="shared" si="866"/>
        <v>0.8</v>
      </c>
      <c r="BX227" s="189">
        <f t="shared" si="866"/>
        <v>0.8</v>
      </c>
      <c r="BY227" s="189">
        <f t="shared" si="866"/>
        <v>0.8</v>
      </c>
      <c r="BZ227" s="189">
        <f t="shared" si="866"/>
        <v>0.8</v>
      </c>
      <c r="CB227" s="189">
        <f t="shared" si="869"/>
        <v>0</v>
      </c>
      <c r="CC227" s="189">
        <f t="shared" si="870"/>
        <v>0</v>
      </c>
      <c r="CD227" s="189">
        <f t="shared" si="871"/>
        <v>0</v>
      </c>
      <c r="CE227" s="189">
        <f t="shared" si="872"/>
        <v>0</v>
      </c>
      <c r="CF227" s="189">
        <f t="shared" si="873"/>
        <v>0</v>
      </c>
      <c r="CG227" s="189">
        <f t="shared" si="874"/>
        <v>0</v>
      </c>
      <c r="CH227" s="189">
        <f t="shared" si="875"/>
        <v>0</v>
      </c>
      <c r="CI227" s="189">
        <f t="shared" si="876"/>
        <v>0</v>
      </c>
      <c r="CJ227" s="189">
        <f t="shared" si="877"/>
        <v>0</v>
      </c>
      <c r="CK227" s="189">
        <f t="shared" si="878"/>
        <v>0</v>
      </c>
      <c r="CL227" s="189">
        <f t="shared" si="879"/>
        <v>0</v>
      </c>
      <c r="CM227" s="189">
        <f t="shared" si="880"/>
        <v>0</v>
      </c>
      <c r="DB227" s="190">
        <f t="shared" si="881"/>
        <v>0</v>
      </c>
      <c r="DC227" s="190">
        <f t="shared" si="882"/>
        <v>0</v>
      </c>
      <c r="DD227" s="190">
        <f t="shared" si="883"/>
        <v>0</v>
      </c>
      <c r="DE227" s="190">
        <f t="shared" si="884"/>
        <v>5581.5410910126766</v>
      </c>
      <c r="DF227" s="190">
        <f t="shared" si="885"/>
        <v>5581.5410910126766</v>
      </c>
      <c r="DG227" s="190">
        <f t="shared" si="886"/>
        <v>5581.5410910126766</v>
      </c>
      <c r="DH227" s="190">
        <f t="shared" si="887"/>
        <v>5440.8203959549919</v>
      </c>
      <c r="DI227" s="190">
        <f t="shared" si="888"/>
        <v>5223.1875801167926</v>
      </c>
      <c r="DJ227" s="190">
        <f t="shared" si="889"/>
        <v>4896.7383563594931</v>
      </c>
      <c r="DK227" s="190">
        <f t="shared" si="890"/>
        <v>4426.7198404785649</v>
      </c>
      <c r="DL227" s="190">
        <f t="shared" si="891"/>
        <v>3794.3312918387705</v>
      </c>
      <c r="DM227" s="190">
        <f t="shared" si="892"/>
        <v>2055.262783079334</v>
      </c>
      <c r="DN227" s="190">
        <f t="shared" si="893"/>
        <v>42581.683520865976</v>
      </c>
      <c r="DO227" s="184" t="s">
        <v>579</v>
      </c>
      <c r="DP227" s="190">
        <f t="shared" si="894"/>
        <v>0</v>
      </c>
      <c r="DQ227" s="190">
        <f t="shared" si="895"/>
        <v>0</v>
      </c>
      <c r="DR227" s="190">
        <f t="shared" si="896"/>
        <v>0</v>
      </c>
      <c r="DS227" s="190">
        <f t="shared" si="897"/>
        <v>3987.6370887337985</v>
      </c>
      <c r="DT227" s="190">
        <f t="shared" si="898"/>
        <v>3987.6370887337985</v>
      </c>
      <c r="DU227" s="190">
        <f t="shared" si="899"/>
        <v>3987.6370887337985</v>
      </c>
      <c r="DV227" s="190">
        <f t="shared" si="900"/>
        <v>3908.2751744765706</v>
      </c>
      <c r="DW227" s="190">
        <f t="shared" si="901"/>
        <v>3751.9441674975078</v>
      </c>
      <c r="DX227" s="190">
        <f t="shared" si="902"/>
        <v>3517.4476570289135</v>
      </c>
      <c r="DY227" s="190">
        <f t="shared" si="903"/>
        <v>3249.4516450648052</v>
      </c>
      <c r="DZ227" s="190">
        <f t="shared" si="904"/>
        <v>2785.2442671984045</v>
      </c>
      <c r="EA227" s="190">
        <f t="shared" si="905"/>
        <v>1508.6739780658027</v>
      </c>
      <c r="EB227" s="190">
        <f t="shared" si="906"/>
        <v>30683.948155533399</v>
      </c>
      <c r="EC227" s="191">
        <f t="shared" si="735"/>
        <v>0.72059030123826784</v>
      </c>
    </row>
    <row r="228" spans="1:133" hidden="1">
      <c r="A228" s="331">
        <v>223</v>
      </c>
      <c r="B228" s="464" t="s">
        <v>530</v>
      </c>
      <c r="C228" s="464" t="str">
        <f t="shared" si="867"/>
        <v>8DCPFM01622AP</v>
      </c>
      <c r="D228" s="464" t="s">
        <v>560</v>
      </c>
      <c r="E228" s="456" t="s">
        <v>696</v>
      </c>
      <c r="F228" s="354" t="s">
        <v>528</v>
      </c>
      <c r="G228" s="354" t="s">
        <v>8</v>
      </c>
      <c r="H228" s="354" t="s">
        <v>138</v>
      </c>
      <c r="I228" s="468" t="s">
        <v>122</v>
      </c>
      <c r="J228" s="408">
        <v>0</v>
      </c>
      <c r="K228" s="408">
        <v>0</v>
      </c>
      <c r="L228" s="408">
        <v>0</v>
      </c>
      <c r="M228" s="408">
        <v>1010000</v>
      </c>
      <c r="N228" s="408">
        <v>1010000</v>
      </c>
      <c r="O228" s="408">
        <v>1010000</v>
      </c>
      <c r="P228" s="408">
        <v>1000000</v>
      </c>
      <c r="Q228" s="408">
        <v>960000</v>
      </c>
      <c r="R228" s="408">
        <v>900000</v>
      </c>
      <c r="S228" s="437">
        <v>840000</v>
      </c>
      <c r="T228" s="437">
        <v>720000</v>
      </c>
      <c r="U228" s="437">
        <v>390000</v>
      </c>
      <c r="V228" s="357">
        <f t="shared" si="868"/>
        <v>7840000</v>
      </c>
      <c r="W228" s="397">
        <v>0.8</v>
      </c>
      <c r="X228" s="65"/>
      <c r="Y228" s="332" t="s">
        <v>437</v>
      </c>
      <c r="Z228" s="332"/>
      <c r="AA228" s="398">
        <v>8.1699999999999995E-2</v>
      </c>
      <c r="AB228" s="412">
        <f t="shared" si="907"/>
        <v>5.7189999999999991E-2</v>
      </c>
      <c r="AC228" s="180">
        <f t="shared" si="686"/>
        <v>0.7</v>
      </c>
      <c r="AD228" s="181">
        <f t="shared" ref="AD228:AF243" si="908">$AA228*$AQ228</f>
        <v>8.047449999999999E-2</v>
      </c>
      <c r="AE228" s="181">
        <f t="shared" si="908"/>
        <v>8.047449999999999E-2</v>
      </c>
      <c r="AF228" s="181">
        <f t="shared" si="908"/>
        <v>8.047449999999999E-2</v>
      </c>
      <c r="AG228" s="181">
        <f t="shared" ref="AG228:AI243" si="909">$AA228*$AR228</f>
        <v>7.9248999999999986E-2</v>
      </c>
      <c r="AH228" s="181">
        <f t="shared" si="909"/>
        <v>7.9248999999999986E-2</v>
      </c>
      <c r="AI228" s="181">
        <f t="shared" si="909"/>
        <v>7.9248999999999986E-2</v>
      </c>
      <c r="AJ228" s="181">
        <f t="shared" ref="AJ228:AL243" si="910">$AA228*$AS228</f>
        <v>7.8023499999999996E-2</v>
      </c>
      <c r="AK228" s="181">
        <f t="shared" si="910"/>
        <v>7.8023499999999996E-2</v>
      </c>
      <c r="AL228" s="181">
        <f t="shared" si="910"/>
        <v>7.8023499999999996E-2</v>
      </c>
      <c r="AM228" s="181">
        <f t="shared" ref="AM228:AO243" si="911">$AA228*$AT228</f>
        <v>7.5572500000000001E-2</v>
      </c>
      <c r="AN228" s="181">
        <f t="shared" si="911"/>
        <v>7.5572500000000001E-2</v>
      </c>
      <c r="AO228" s="181">
        <f t="shared" si="911"/>
        <v>7.5572500000000001E-2</v>
      </c>
      <c r="AQ228" s="480">
        <v>0.98499999999999999</v>
      </c>
      <c r="AR228" s="480">
        <v>0.97</v>
      </c>
      <c r="AS228" s="480">
        <v>0.95499999999999996</v>
      </c>
      <c r="AT228" s="480">
        <v>0.92500000000000004</v>
      </c>
      <c r="AV228" s="181">
        <f t="shared" si="691"/>
        <v>5.7189999999999991E-2</v>
      </c>
      <c r="AW228" s="181">
        <f t="shared" ref="AW228:AX243" si="912">$AB228*$BI228</f>
        <v>5.7189999999999991E-2</v>
      </c>
      <c r="AX228" s="181">
        <f t="shared" si="912"/>
        <v>5.7189999999999991E-2</v>
      </c>
      <c r="AY228" s="181">
        <f t="shared" ref="AY228:BA243" si="913">$AB228*$BJ228</f>
        <v>5.6618099999999991E-2</v>
      </c>
      <c r="AZ228" s="181">
        <f t="shared" si="913"/>
        <v>5.6618099999999991E-2</v>
      </c>
      <c r="BA228" s="181">
        <f t="shared" si="913"/>
        <v>5.6618099999999991E-2</v>
      </c>
      <c r="BB228" s="181">
        <f t="shared" ref="BB228:BD243" si="914">$AB228*$BK228</f>
        <v>5.604619999999999E-2</v>
      </c>
      <c r="BC228" s="181">
        <f t="shared" si="914"/>
        <v>5.604619999999999E-2</v>
      </c>
      <c r="BD228" s="181">
        <f t="shared" si="914"/>
        <v>5.604619999999999E-2</v>
      </c>
      <c r="BE228" s="181">
        <f t="shared" ref="BE228:BG243" si="915">$AB228*$BL228</f>
        <v>5.547429999999999E-2</v>
      </c>
      <c r="BF228" s="181">
        <f t="shared" si="915"/>
        <v>5.547429999999999E-2</v>
      </c>
      <c r="BG228" s="181">
        <f t="shared" si="915"/>
        <v>5.547429999999999E-2</v>
      </c>
      <c r="BI228" s="400">
        <v>1</v>
      </c>
      <c r="BJ228" s="400">
        <v>0.99</v>
      </c>
      <c r="BK228" s="400">
        <v>0.98</v>
      </c>
      <c r="BL228" s="400">
        <v>0.97</v>
      </c>
      <c r="BO228" s="189">
        <f t="shared" si="866"/>
        <v>0.8</v>
      </c>
      <c r="BP228" s="189">
        <f t="shared" si="866"/>
        <v>0.8</v>
      </c>
      <c r="BQ228" s="189">
        <f t="shared" si="866"/>
        <v>0.8</v>
      </c>
      <c r="BR228" s="189">
        <f t="shared" si="866"/>
        <v>0.8</v>
      </c>
      <c r="BS228" s="189">
        <f t="shared" si="866"/>
        <v>0.8</v>
      </c>
      <c r="BT228" s="189">
        <f t="shared" si="866"/>
        <v>0.8</v>
      </c>
      <c r="BU228" s="189">
        <f t="shared" si="866"/>
        <v>0.8</v>
      </c>
      <c r="BV228" s="189">
        <f t="shared" si="866"/>
        <v>0.8</v>
      </c>
      <c r="BW228" s="189">
        <f t="shared" si="866"/>
        <v>0.8</v>
      </c>
      <c r="BX228" s="189">
        <f t="shared" si="866"/>
        <v>0.8</v>
      </c>
      <c r="BY228" s="189">
        <f t="shared" si="866"/>
        <v>0.8</v>
      </c>
      <c r="BZ228" s="189">
        <f t="shared" si="866"/>
        <v>0.8</v>
      </c>
      <c r="CB228" s="189">
        <f t="shared" si="869"/>
        <v>0</v>
      </c>
      <c r="CC228" s="189">
        <f t="shared" si="870"/>
        <v>0</v>
      </c>
      <c r="CD228" s="189">
        <f t="shared" si="871"/>
        <v>0</v>
      </c>
      <c r="CE228" s="189">
        <f t="shared" si="872"/>
        <v>0</v>
      </c>
      <c r="CF228" s="189">
        <f t="shared" si="873"/>
        <v>0</v>
      </c>
      <c r="CG228" s="189">
        <f t="shared" si="874"/>
        <v>0</v>
      </c>
      <c r="CH228" s="189">
        <f t="shared" si="875"/>
        <v>0</v>
      </c>
      <c r="CI228" s="189">
        <f t="shared" si="876"/>
        <v>0</v>
      </c>
      <c r="CJ228" s="189">
        <f t="shared" si="877"/>
        <v>0</v>
      </c>
      <c r="CK228" s="189">
        <f t="shared" si="878"/>
        <v>0</v>
      </c>
      <c r="CL228" s="189">
        <f t="shared" si="879"/>
        <v>0</v>
      </c>
      <c r="CM228" s="189">
        <f t="shared" si="880"/>
        <v>0</v>
      </c>
      <c r="DB228" s="190">
        <f t="shared" si="881"/>
        <v>0</v>
      </c>
      <c r="DC228" s="190">
        <f t="shared" si="882"/>
        <v>0</v>
      </c>
      <c r="DD228" s="190">
        <f t="shared" si="883"/>
        <v>0</v>
      </c>
      <c r="DE228" s="190">
        <f t="shared" si="884"/>
        <v>9120.238142714712</v>
      </c>
      <c r="DF228" s="190">
        <f t="shared" si="885"/>
        <v>9120.238142714712</v>
      </c>
      <c r="DG228" s="190">
        <f t="shared" si="886"/>
        <v>9120.238142714712</v>
      </c>
      <c r="DH228" s="190">
        <f t="shared" si="887"/>
        <v>8890.300526990457</v>
      </c>
      <c r="DI228" s="190">
        <f t="shared" si="888"/>
        <v>8534.688505910839</v>
      </c>
      <c r="DJ228" s="190">
        <f t="shared" si="889"/>
        <v>8001.2704742914111</v>
      </c>
      <c r="DK228" s="190">
        <f t="shared" si="890"/>
        <v>7233.2602193419743</v>
      </c>
      <c r="DL228" s="190">
        <f t="shared" si="891"/>
        <v>6199.9373308645499</v>
      </c>
      <c r="DM228" s="190">
        <f t="shared" si="892"/>
        <v>3358.2993875516313</v>
      </c>
      <c r="DN228" s="190">
        <f t="shared" si="893"/>
        <v>69578.470873094993</v>
      </c>
      <c r="DO228" s="184" t="s">
        <v>579</v>
      </c>
      <c r="DP228" s="190">
        <f t="shared" si="894"/>
        <v>0</v>
      </c>
      <c r="DQ228" s="190">
        <f t="shared" si="895"/>
        <v>0</v>
      </c>
      <c r="DR228" s="190">
        <f t="shared" si="896"/>
        <v>0</v>
      </c>
      <c r="DS228" s="190">
        <f t="shared" si="897"/>
        <v>6515.7990029910261</v>
      </c>
      <c r="DT228" s="190">
        <f t="shared" si="898"/>
        <v>6515.7990029910261</v>
      </c>
      <c r="DU228" s="190">
        <f t="shared" si="899"/>
        <v>6515.7990029910261</v>
      </c>
      <c r="DV228" s="190">
        <f t="shared" si="900"/>
        <v>6386.1216350947152</v>
      </c>
      <c r="DW228" s="190">
        <f t="shared" si="901"/>
        <v>6130.6767696909274</v>
      </c>
      <c r="DX228" s="190">
        <f t="shared" si="902"/>
        <v>5747.5094715852438</v>
      </c>
      <c r="DY228" s="190">
        <f t="shared" si="903"/>
        <v>5309.6039880358912</v>
      </c>
      <c r="DZ228" s="190">
        <f t="shared" si="904"/>
        <v>4551.0891326021929</v>
      </c>
      <c r="EA228" s="190">
        <f t="shared" si="905"/>
        <v>2465.1732801595208</v>
      </c>
      <c r="EB228" s="190">
        <f t="shared" si="906"/>
        <v>50137.571286141567</v>
      </c>
      <c r="EC228" s="191">
        <f t="shared" si="735"/>
        <v>0.72059030123826784</v>
      </c>
    </row>
    <row r="229" spans="1:133" hidden="1">
      <c r="A229" s="331">
        <v>224</v>
      </c>
      <c r="B229" s="464" t="s">
        <v>531</v>
      </c>
      <c r="C229" s="464" t="str">
        <f t="shared" si="867"/>
        <v>8DCPFM01623AP</v>
      </c>
      <c r="D229" s="464" t="s">
        <v>561</v>
      </c>
      <c r="E229" s="456" t="s">
        <v>696</v>
      </c>
      <c r="F229" s="354" t="s">
        <v>528</v>
      </c>
      <c r="G229" s="354" t="s">
        <v>8</v>
      </c>
      <c r="H229" s="354" t="s">
        <v>138</v>
      </c>
      <c r="I229" s="468" t="s">
        <v>122</v>
      </c>
      <c r="J229" s="408">
        <v>0</v>
      </c>
      <c r="K229" s="408">
        <v>0</v>
      </c>
      <c r="L229" s="408">
        <v>0</v>
      </c>
      <c r="M229" s="408">
        <v>1010000</v>
      </c>
      <c r="N229" s="408">
        <v>1010000</v>
      </c>
      <c r="O229" s="408">
        <v>1010000</v>
      </c>
      <c r="P229" s="408">
        <v>1000000</v>
      </c>
      <c r="Q229" s="408">
        <v>960000</v>
      </c>
      <c r="R229" s="408">
        <v>900000</v>
      </c>
      <c r="S229" s="437">
        <v>840000</v>
      </c>
      <c r="T229" s="437">
        <v>720000</v>
      </c>
      <c r="U229" s="437">
        <v>390000</v>
      </c>
      <c r="V229" s="357">
        <f t="shared" si="868"/>
        <v>7840000</v>
      </c>
      <c r="W229" s="397">
        <v>0.8</v>
      </c>
      <c r="X229" s="65"/>
      <c r="Y229" s="332" t="s">
        <v>437</v>
      </c>
      <c r="Z229" s="332"/>
      <c r="AA229" s="398">
        <v>8.2799999999999999E-2</v>
      </c>
      <c r="AB229" s="412">
        <f t="shared" si="907"/>
        <v>5.7959999999999998E-2</v>
      </c>
      <c r="AC229" s="180">
        <f t="shared" si="686"/>
        <v>0.7</v>
      </c>
      <c r="AD229" s="181">
        <f t="shared" si="908"/>
        <v>8.1557999999999992E-2</v>
      </c>
      <c r="AE229" s="181">
        <f t="shared" si="908"/>
        <v>8.1557999999999992E-2</v>
      </c>
      <c r="AF229" s="181">
        <f t="shared" si="908"/>
        <v>8.1557999999999992E-2</v>
      </c>
      <c r="AG229" s="181">
        <f t="shared" si="909"/>
        <v>8.0315999999999999E-2</v>
      </c>
      <c r="AH229" s="181">
        <f t="shared" si="909"/>
        <v>8.0315999999999999E-2</v>
      </c>
      <c r="AI229" s="181">
        <f t="shared" si="909"/>
        <v>8.0315999999999999E-2</v>
      </c>
      <c r="AJ229" s="181">
        <f t="shared" si="910"/>
        <v>7.9073999999999992E-2</v>
      </c>
      <c r="AK229" s="181">
        <f t="shared" si="910"/>
        <v>7.9073999999999992E-2</v>
      </c>
      <c r="AL229" s="181">
        <f t="shared" si="910"/>
        <v>7.9073999999999992E-2</v>
      </c>
      <c r="AM229" s="181">
        <f t="shared" si="911"/>
        <v>7.6590000000000005E-2</v>
      </c>
      <c r="AN229" s="181">
        <f t="shared" si="911"/>
        <v>7.6590000000000005E-2</v>
      </c>
      <c r="AO229" s="181">
        <f t="shared" si="911"/>
        <v>7.6590000000000005E-2</v>
      </c>
      <c r="AQ229" s="480">
        <v>0.98499999999999999</v>
      </c>
      <c r="AR229" s="480">
        <v>0.97</v>
      </c>
      <c r="AS229" s="480">
        <v>0.95499999999999996</v>
      </c>
      <c r="AT229" s="480">
        <v>0.92500000000000004</v>
      </c>
      <c r="AV229" s="181">
        <f t="shared" si="691"/>
        <v>5.7959999999999998E-2</v>
      </c>
      <c r="AW229" s="181">
        <f t="shared" si="912"/>
        <v>5.7959999999999998E-2</v>
      </c>
      <c r="AX229" s="181">
        <f t="shared" si="912"/>
        <v>5.7959999999999998E-2</v>
      </c>
      <c r="AY229" s="181">
        <f t="shared" si="913"/>
        <v>5.7380399999999998E-2</v>
      </c>
      <c r="AZ229" s="181">
        <f t="shared" si="913"/>
        <v>5.7380399999999998E-2</v>
      </c>
      <c r="BA229" s="181">
        <f t="shared" si="913"/>
        <v>5.7380399999999998E-2</v>
      </c>
      <c r="BB229" s="181">
        <f t="shared" si="914"/>
        <v>5.6800799999999999E-2</v>
      </c>
      <c r="BC229" s="181">
        <f t="shared" si="914"/>
        <v>5.6800799999999999E-2</v>
      </c>
      <c r="BD229" s="181">
        <f t="shared" si="914"/>
        <v>5.6800799999999999E-2</v>
      </c>
      <c r="BE229" s="181">
        <f t="shared" si="915"/>
        <v>5.6221199999999999E-2</v>
      </c>
      <c r="BF229" s="181">
        <f t="shared" si="915"/>
        <v>5.6221199999999999E-2</v>
      </c>
      <c r="BG229" s="181">
        <f t="shared" si="915"/>
        <v>5.6221199999999999E-2</v>
      </c>
      <c r="BI229" s="400">
        <v>1</v>
      </c>
      <c r="BJ229" s="400">
        <v>0.99</v>
      </c>
      <c r="BK229" s="400">
        <v>0.98</v>
      </c>
      <c r="BL229" s="400">
        <v>0.97</v>
      </c>
      <c r="BO229" s="189">
        <f t="shared" si="866"/>
        <v>0.8</v>
      </c>
      <c r="BP229" s="189">
        <f t="shared" si="866"/>
        <v>0.8</v>
      </c>
      <c r="BQ229" s="189">
        <f t="shared" si="866"/>
        <v>0.8</v>
      </c>
      <c r="BR229" s="189">
        <f t="shared" si="866"/>
        <v>0.8</v>
      </c>
      <c r="BS229" s="189">
        <f t="shared" si="866"/>
        <v>0.8</v>
      </c>
      <c r="BT229" s="189">
        <f t="shared" si="866"/>
        <v>0.8</v>
      </c>
      <c r="BU229" s="189">
        <f t="shared" si="866"/>
        <v>0.8</v>
      </c>
      <c r="BV229" s="189">
        <f t="shared" si="866"/>
        <v>0.8</v>
      </c>
      <c r="BW229" s="189">
        <f t="shared" si="866"/>
        <v>0.8</v>
      </c>
      <c r="BX229" s="189">
        <f t="shared" si="866"/>
        <v>0.8</v>
      </c>
      <c r="BY229" s="189">
        <f t="shared" si="866"/>
        <v>0.8</v>
      </c>
      <c r="BZ229" s="189">
        <f t="shared" si="866"/>
        <v>0.8</v>
      </c>
      <c r="CB229" s="189">
        <f t="shared" si="869"/>
        <v>0</v>
      </c>
      <c r="CC229" s="189">
        <f t="shared" si="870"/>
        <v>0</v>
      </c>
      <c r="CD229" s="189">
        <f t="shared" si="871"/>
        <v>0</v>
      </c>
      <c r="CE229" s="189">
        <f t="shared" si="872"/>
        <v>0</v>
      </c>
      <c r="CF229" s="189">
        <f t="shared" si="873"/>
        <v>0</v>
      </c>
      <c r="CG229" s="189">
        <f t="shared" si="874"/>
        <v>0</v>
      </c>
      <c r="CH229" s="189">
        <f t="shared" si="875"/>
        <v>0</v>
      </c>
      <c r="CI229" s="189">
        <f t="shared" si="876"/>
        <v>0</v>
      </c>
      <c r="CJ229" s="189">
        <f t="shared" si="877"/>
        <v>0</v>
      </c>
      <c r="CK229" s="189">
        <f t="shared" si="878"/>
        <v>0</v>
      </c>
      <c r="CL229" s="189">
        <f t="shared" si="879"/>
        <v>0</v>
      </c>
      <c r="CM229" s="189">
        <f t="shared" si="880"/>
        <v>0</v>
      </c>
      <c r="DB229" s="190">
        <f t="shared" si="881"/>
        <v>0</v>
      </c>
      <c r="DC229" s="190">
        <f t="shared" si="882"/>
        <v>0</v>
      </c>
      <c r="DD229" s="190">
        <f t="shared" si="883"/>
        <v>0</v>
      </c>
      <c r="DE229" s="190">
        <f t="shared" si="884"/>
        <v>9243.0320467169931</v>
      </c>
      <c r="DF229" s="190">
        <f t="shared" si="885"/>
        <v>9243.0320467169931</v>
      </c>
      <c r="DG229" s="190">
        <f t="shared" si="886"/>
        <v>9243.0320467169931</v>
      </c>
      <c r="DH229" s="190">
        <f t="shared" si="887"/>
        <v>9009.9985757014656</v>
      </c>
      <c r="DI229" s="190">
        <f t="shared" si="888"/>
        <v>8649.5986326734073</v>
      </c>
      <c r="DJ229" s="190">
        <f t="shared" si="889"/>
        <v>8108.9987181313199</v>
      </c>
      <c r="DK229" s="190">
        <f t="shared" si="890"/>
        <v>7330.6480558325038</v>
      </c>
      <c r="DL229" s="190">
        <f t="shared" si="891"/>
        <v>6283.4126192850026</v>
      </c>
      <c r="DM229" s="190">
        <f t="shared" si="892"/>
        <v>3403.5151687793764</v>
      </c>
      <c r="DN229" s="190">
        <f t="shared" si="893"/>
        <v>70515.267910554045</v>
      </c>
      <c r="DO229" s="184" t="s">
        <v>579</v>
      </c>
      <c r="DP229" s="190">
        <f t="shared" si="894"/>
        <v>0</v>
      </c>
      <c r="DQ229" s="190">
        <f t="shared" si="895"/>
        <v>0</v>
      </c>
      <c r="DR229" s="190">
        <f t="shared" si="896"/>
        <v>0</v>
      </c>
      <c r="DS229" s="190">
        <f t="shared" si="897"/>
        <v>6603.5270189431703</v>
      </c>
      <c r="DT229" s="190">
        <f t="shared" si="898"/>
        <v>6603.5270189431703</v>
      </c>
      <c r="DU229" s="190">
        <f t="shared" si="899"/>
        <v>6603.5270189431703</v>
      </c>
      <c r="DV229" s="190">
        <f t="shared" si="900"/>
        <v>6472.1036889332008</v>
      </c>
      <c r="DW229" s="190">
        <f t="shared" si="901"/>
        <v>6213.2195413758727</v>
      </c>
      <c r="DX229" s="190">
        <f t="shared" si="902"/>
        <v>5824.8933200398806</v>
      </c>
      <c r="DY229" s="190">
        <f t="shared" si="903"/>
        <v>5381.0919242273176</v>
      </c>
      <c r="DZ229" s="190">
        <f t="shared" si="904"/>
        <v>4612.3645064805587</v>
      </c>
      <c r="EA229" s="190">
        <f t="shared" si="905"/>
        <v>2498.3641076769691</v>
      </c>
      <c r="EB229" s="190">
        <f t="shared" si="906"/>
        <v>50812.61814556332</v>
      </c>
      <c r="EC229" s="191">
        <f t="shared" si="735"/>
        <v>0.72059030123826806</v>
      </c>
    </row>
    <row r="230" spans="1:133" hidden="1">
      <c r="A230" s="331">
        <v>225</v>
      </c>
      <c r="B230" s="464" t="s">
        <v>532</v>
      </c>
      <c r="C230" s="464" t="str">
        <f t="shared" si="867"/>
        <v>8DCPFM01649AP</v>
      </c>
      <c r="D230" s="464" t="s">
        <v>562</v>
      </c>
      <c r="E230" s="456" t="s">
        <v>696</v>
      </c>
      <c r="F230" s="354" t="s">
        <v>528</v>
      </c>
      <c r="G230" s="354" t="s">
        <v>8</v>
      </c>
      <c r="H230" s="354" t="s">
        <v>138</v>
      </c>
      <c r="I230" s="468" t="s">
        <v>122</v>
      </c>
      <c r="J230" s="408">
        <v>0</v>
      </c>
      <c r="K230" s="408">
        <v>0</v>
      </c>
      <c r="L230" s="408">
        <v>0</v>
      </c>
      <c r="M230" s="408">
        <v>1010000</v>
      </c>
      <c r="N230" s="408">
        <v>1010000</v>
      </c>
      <c r="O230" s="408">
        <v>1010000</v>
      </c>
      <c r="P230" s="408">
        <v>1000000</v>
      </c>
      <c r="Q230" s="408">
        <v>960000</v>
      </c>
      <c r="R230" s="408">
        <v>900000</v>
      </c>
      <c r="S230" s="437">
        <v>840000</v>
      </c>
      <c r="T230" s="437">
        <v>720000</v>
      </c>
      <c r="U230" s="437">
        <v>390000</v>
      </c>
      <c r="V230" s="357">
        <f t="shared" si="868"/>
        <v>7840000</v>
      </c>
      <c r="W230" s="397">
        <v>0.8</v>
      </c>
      <c r="X230" s="65"/>
      <c r="Y230" s="332" t="s">
        <v>437</v>
      </c>
      <c r="Z230" s="332"/>
      <c r="AA230" s="398">
        <v>0.15</v>
      </c>
      <c r="AB230" s="412">
        <f t="shared" si="907"/>
        <v>0.105</v>
      </c>
      <c r="AC230" s="180">
        <f t="shared" si="686"/>
        <v>0.7</v>
      </c>
      <c r="AD230" s="181">
        <f t="shared" si="908"/>
        <v>0.14774999999999999</v>
      </c>
      <c r="AE230" s="181">
        <f t="shared" si="908"/>
        <v>0.14774999999999999</v>
      </c>
      <c r="AF230" s="181">
        <f t="shared" si="908"/>
        <v>0.14774999999999999</v>
      </c>
      <c r="AG230" s="181">
        <f t="shared" si="909"/>
        <v>0.14549999999999999</v>
      </c>
      <c r="AH230" s="181">
        <f t="shared" si="909"/>
        <v>0.14549999999999999</v>
      </c>
      <c r="AI230" s="181">
        <f t="shared" si="909"/>
        <v>0.14549999999999999</v>
      </c>
      <c r="AJ230" s="181">
        <f t="shared" si="910"/>
        <v>0.14324999999999999</v>
      </c>
      <c r="AK230" s="181">
        <f t="shared" si="910"/>
        <v>0.14324999999999999</v>
      </c>
      <c r="AL230" s="181">
        <f t="shared" si="910"/>
        <v>0.14324999999999999</v>
      </c>
      <c r="AM230" s="181">
        <f t="shared" si="911"/>
        <v>0.13875000000000001</v>
      </c>
      <c r="AN230" s="181">
        <f t="shared" si="911"/>
        <v>0.13875000000000001</v>
      </c>
      <c r="AO230" s="181">
        <f t="shared" si="911"/>
        <v>0.13875000000000001</v>
      </c>
      <c r="AQ230" s="480">
        <v>0.98499999999999999</v>
      </c>
      <c r="AR230" s="480">
        <v>0.97</v>
      </c>
      <c r="AS230" s="480">
        <v>0.95499999999999996</v>
      </c>
      <c r="AT230" s="480">
        <v>0.92500000000000004</v>
      </c>
      <c r="AV230" s="181">
        <f t="shared" si="691"/>
        <v>0.105</v>
      </c>
      <c r="AW230" s="181">
        <f t="shared" si="912"/>
        <v>0.105</v>
      </c>
      <c r="AX230" s="181">
        <f t="shared" si="912"/>
        <v>0.105</v>
      </c>
      <c r="AY230" s="181">
        <f t="shared" si="913"/>
        <v>0.10395</v>
      </c>
      <c r="AZ230" s="181">
        <f t="shared" si="913"/>
        <v>0.10395</v>
      </c>
      <c r="BA230" s="181">
        <f t="shared" si="913"/>
        <v>0.10395</v>
      </c>
      <c r="BB230" s="181">
        <f t="shared" si="914"/>
        <v>0.10289999999999999</v>
      </c>
      <c r="BC230" s="181">
        <f t="shared" si="914"/>
        <v>0.10289999999999999</v>
      </c>
      <c r="BD230" s="181">
        <f t="shared" si="914"/>
        <v>0.10289999999999999</v>
      </c>
      <c r="BE230" s="181">
        <f t="shared" si="915"/>
        <v>0.10185</v>
      </c>
      <c r="BF230" s="181">
        <f t="shared" si="915"/>
        <v>0.10185</v>
      </c>
      <c r="BG230" s="181">
        <f t="shared" si="915"/>
        <v>0.10185</v>
      </c>
      <c r="BI230" s="400">
        <v>1</v>
      </c>
      <c r="BJ230" s="400">
        <v>0.99</v>
      </c>
      <c r="BK230" s="400">
        <v>0.98</v>
      </c>
      <c r="BL230" s="400">
        <v>0.97</v>
      </c>
      <c r="BO230" s="189">
        <f t="shared" si="866"/>
        <v>0.8</v>
      </c>
      <c r="BP230" s="189">
        <f t="shared" si="866"/>
        <v>0.8</v>
      </c>
      <c r="BQ230" s="189">
        <f t="shared" si="866"/>
        <v>0.8</v>
      </c>
      <c r="BR230" s="189">
        <f t="shared" si="866"/>
        <v>0.8</v>
      </c>
      <c r="BS230" s="189">
        <f t="shared" si="866"/>
        <v>0.8</v>
      </c>
      <c r="BT230" s="189">
        <f t="shared" si="866"/>
        <v>0.8</v>
      </c>
      <c r="BU230" s="189">
        <f t="shared" si="866"/>
        <v>0.8</v>
      </c>
      <c r="BV230" s="189">
        <f t="shared" si="866"/>
        <v>0.8</v>
      </c>
      <c r="BW230" s="189">
        <f t="shared" si="866"/>
        <v>0.8</v>
      </c>
      <c r="BX230" s="189">
        <f t="shared" si="866"/>
        <v>0.8</v>
      </c>
      <c r="BY230" s="189">
        <f t="shared" si="866"/>
        <v>0.8</v>
      </c>
      <c r="BZ230" s="189">
        <f t="shared" si="866"/>
        <v>0.8</v>
      </c>
      <c r="CB230" s="189">
        <f t="shared" si="869"/>
        <v>0</v>
      </c>
      <c r="CC230" s="189">
        <f t="shared" si="870"/>
        <v>0</v>
      </c>
      <c r="CD230" s="189">
        <f t="shared" si="871"/>
        <v>0</v>
      </c>
      <c r="CE230" s="189">
        <f t="shared" si="872"/>
        <v>0</v>
      </c>
      <c r="CF230" s="189">
        <f t="shared" si="873"/>
        <v>0</v>
      </c>
      <c r="CG230" s="189">
        <f t="shared" si="874"/>
        <v>0</v>
      </c>
      <c r="CH230" s="189">
        <f t="shared" si="875"/>
        <v>0</v>
      </c>
      <c r="CI230" s="189">
        <f t="shared" si="876"/>
        <v>0</v>
      </c>
      <c r="CJ230" s="189">
        <f t="shared" si="877"/>
        <v>0</v>
      </c>
      <c r="CK230" s="189">
        <f t="shared" si="878"/>
        <v>0</v>
      </c>
      <c r="CL230" s="189">
        <f t="shared" si="879"/>
        <v>0</v>
      </c>
      <c r="CM230" s="189">
        <f t="shared" si="880"/>
        <v>0</v>
      </c>
      <c r="DB230" s="190">
        <f t="shared" si="881"/>
        <v>0</v>
      </c>
      <c r="DC230" s="190">
        <f t="shared" si="882"/>
        <v>0</v>
      </c>
      <c r="DD230" s="190">
        <f t="shared" si="883"/>
        <v>0</v>
      </c>
      <c r="DE230" s="190">
        <f t="shared" si="884"/>
        <v>16744.623273038029</v>
      </c>
      <c r="DF230" s="190">
        <f t="shared" si="885"/>
        <v>16744.623273038029</v>
      </c>
      <c r="DG230" s="190">
        <f t="shared" si="886"/>
        <v>16744.623273038029</v>
      </c>
      <c r="DH230" s="190">
        <f t="shared" si="887"/>
        <v>16322.461187864978</v>
      </c>
      <c r="DI230" s="190">
        <f t="shared" si="888"/>
        <v>15669.562740350377</v>
      </c>
      <c r="DJ230" s="190">
        <f t="shared" si="889"/>
        <v>14690.215069078478</v>
      </c>
      <c r="DK230" s="190">
        <f t="shared" si="890"/>
        <v>13280.159521435695</v>
      </c>
      <c r="DL230" s="190">
        <f t="shared" si="891"/>
        <v>11382.993875516311</v>
      </c>
      <c r="DM230" s="190">
        <f t="shared" si="892"/>
        <v>6165.7883492380015</v>
      </c>
      <c r="DN230" s="190">
        <f t="shared" si="893"/>
        <v>127745.05056259793</v>
      </c>
      <c r="DO230" s="184" t="s">
        <v>579</v>
      </c>
      <c r="DP230" s="190">
        <f t="shared" si="894"/>
        <v>0</v>
      </c>
      <c r="DQ230" s="190">
        <f t="shared" si="895"/>
        <v>0</v>
      </c>
      <c r="DR230" s="190">
        <f t="shared" si="896"/>
        <v>0</v>
      </c>
      <c r="DS230" s="190">
        <f t="shared" si="897"/>
        <v>11962.911266201398</v>
      </c>
      <c r="DT230" s="190">
        <f t="shared" si="898"/>
        <v>11962.911266201398</v>
      </c>
      <c r="DU230" s="190">
        <f t="shared" si="899"/>
        <v>11962.911266201398</v>
      </c>
      <c r="DV230" s="190">
        <f t="shared" si="900"/>
        <v>11724.82552342971</v>
      </c>
      <c r="DW230" s="190">
        <f t="shared" si="901"/>
        <v>11255.832502492522</v>
      </c>
      <c r="DX230" s="190">
        <f t="shared" si="902"/>
        <v>10552.342971086739</v>
      </c>
      <c r="DY230" s="190">
        <f t="shared" si="903"/>
        <v>9748.3549351944166</v>
      </c>
      <c r="DZ230" s="190">
        <f t="shared" si="904"/>
        <v>8355.7328015952153</v>
      </c>
      <c r="EA230" s="190">
        <f t="shared" si="905"/>
        <v>4526.021934197408</v>
      </c>
      <c r="EB230" s="190">
        <f t="shared" si="906"/>
        <v>92051.844466600189</v>
      </c>
      <c r="EC230" s="191">
        <f t="shared" si="735"/>
        <v>0.72059030123826773</v>
      </c>
    </row>
    <row r="231" spans="1:133" hidden="1">
      <c r="A231" s="331">
        <v>226</v>
      </c>
      <c r="B231" s="464" t="s">
        <v>533</v>
      </c>
      <c r="C231" s="464" t="str">
        <f t="shared" si="867"/>
        <v>8DCPFM01027AP</v>
      </c>
      <c r="D231" s="464" t="s">
        <v>563</v>
      </c>
      <c r="E231" s="456" t="s">
        <v>696</v>
      </c>
      <c r="F231" s="354" t="s">
        <v>528</v>
      </c>
      <c r="G231" s="354" t="s">
        <v>8</v>
      </c>
      <c r="H231" s="354" t="s">
        <v>138</v>
      </c>
      <c r="I231" s="468" t="s">
        <v>122</v>
      </c>
      <c r="J231" s="408">
        <v>0</v>
      </c>
      <c r="K231" s="408">
        <v>0</v>
      </c>
      <c r="L231" s="408">
        <v>0</v>
      </c>
      <c r="M231" s="408">
        <v>1010000</v>
      </c>
      <c r="N231" s="408">
        <v>1010000</v>
      </c>
      <c r="O231" s="408">
        <v>1010000</v>
      </c>
      <c r="P231" s="408">
        <v>1000000</v>
      </c>
      <c r="Q231" s="408">
        <v>960000</v>
      </c>
      <c r="R231" s="408">
        <v>900000</v>
      </c>
      <c r="S231" s="437">
        <v>840000</v>
      </c>
      <c r="T231" s="437">
        <v>720000</v>
      </c>
      <c r="U231" s="437">
        <v>390000</v>
      </c>
      <c r="V231" s="357">
        <f t="shared" si="868"/>
        <v>7840000</v>
      </c>
      <c r="W231" s="397">
        <v>0.8</v>
      </c>
      <c r="X231" s="65"/>
      <c r="Y231" s="332" t="s">
        <v>437</v>
      </c>
      <c r="Z231" s="332"/>
      <c r="AA231" s="398">
        <v>0.1052</v>
      </c>
      <c r="AB231" s="412">
        <f t="shared" si="907"/>
        <v>7.3639999999999997E-2</v>
      </c>
      <c r="AC231" s="180">
        <f t="shared" si="686"/>
        <v>0.7</v>
      </c>
      <c r="AD231" s="181">
        <f t="shared" si="908"/>
        <v>0.10362200000000001</v>
      </c>
      <c r="AE231" s="181">
        <f t="shared" si="908"/>
        <v>0.10362200000000001</v>
      </c>
      <c r="AF231" s="181">
        <f t="shared" si="908"/>
        <v>0.10362200000000001</v>
      </c>
      <c r="AG231" s="181">
        <f t="shared" si="909"/>
        <v>0.102044</v>
      </c>
      <c r="AH231" s="181">
        <f t="shared" si="909"/>
        <v>0.102044</v>
      </c>
      <c r="AI231" s="181">
        <f t="shared" si="909"/>
        <v>0.102044</v>
      </c>
      <c r="AJ231" s="181">
        <f t="shared" si="910"/>
        <v>0.100466</v>
      </c>
      <c r="AK231" s="181">
        <f t="shared" si="910"/>
        <v>0.100466</v>
      </c>
      <c r="AL231" s="181">
        <f t="shared" si="910"/>
        <v>0.100466</v>
      </c>
      <c r="AM231" s="181">
        <f t="shared" si="911"/>
        <v>9.7310000000000008E-2</v>
      </c>
      <c r="AN231" s="181">
        <f t="shared" si="911"/>
        <v>9.7310000000000008E-2</v>
      </c>
      <c r="AO231" s="181">
        <f t="shared" si="911"/>
        <v>9.7310000000000008E-2</v>
      </c>
      <c r="AQ231" s="480">
        <v>0.98499999999999999</v>
      </c>
      <c r="AR231" s="480">
        <v>0.97</v>
      </c>
      <c r="AS231" s="480">
        <v>0.95499999999999996</v>
      </c>
      <c r="AT231" s="480">
        <v>0.92500000000000004</v>
      </c>
      <c r="AV231" s="181">
        <f t="shared" si="691"/>
        <v>7.3639999999999997E-2</v>
      </c>
      <c r="AW231" s="181">
        <f t="shared" si="912"/>
        <v>7.3639999999999997E-2</v>
      </c>
      <c r="AX231" s="181">
        <f t="shared" si="912"/>
        <v>7.3639999999999997E-2</v>
      </c>
      <c r="AY231" s="181">
        <f t="shared" si="913"/>
        <v>7.2903599999999999E-2</v>
      </c>
      <c r="AZ231" s="181">
        <f t="shared" si="913"/>
        <v>7.2903599999999999E-2</v>
      </c>
      <c r="BA231" s="181">
        <f t="shared" si="913"/>
        <v>7.2903599999999999E-2</v>
      </c>
      <c r="BB231" s="181">
        <f t="shared" si="914"/>
        <v>7.2167200000000001E-2</v>
      </c>
      <c r="BC231" s="181">
        <f t="shared" si="914"/>
        <v>7.2167200000000001E-2</v>
      </c>
      <c r="BD231" s="181">
        <f t="shared" si="914"/>
        <v>7.2167200000000001E-2</v>
      </c>
      <c r="BE231" s="181">
        <f t="shared" si="915"/>
        <v>7.1430799999999989E-2</v>
      </c>
      <c r="BF231" s="181">
        <f t="shared" si="915"/>
        <v>7.1430799999999989E-2</v>
      </c>
      <c r="BG231" s="181">
        <f t="shared" si="915"/>
        <v>7.1430799999999989E-2</v>
      </c>
      <c r="BI231" s="400">
        <v>1</v>
      </c>
      <c r="BJ231" s="400">
        <v>0.99</v>
      </c>
      <c r="BK231" s="400">
        <v>0.98</v>
      </c>
      <c r="BL231" s="400">
        <v>0.97</v>
      </c>
      <c r="BO231" s="189">
        <f t="shared" ref="BO231:BZ246" si="916">100%*$W231</f>
        <v>0.8</v>
      </c>
      <c r="BP231" s="189">
        <f t="shared" si="916"/>
        <v>0.8</v>
      </c>
      <c r="BQ231" s="189">
        <f t="shared" si="916"/>
        <v>0.8</v>
      </c>
      <c r="BR231" s="189">
        <f t="shared" si="916"/>
        <v>0.8</v>
      </c>
      <c r="BS231" s="189">
        <f t="shared" si="916"/>
        <v>0.8</v>
      </c>
      <c r="BT231" s="189">
        <f t="shared" si="916"/>
        <v>0.8</v>
      </c>
      <c r="BU231" s="189">
        <f t="shared" si="916"/>
        <v>0.8</v>
      </c>
      <c r="BV231" s="189">
        <f t="shared" si="916"/>
        <v>0.8</v>
      </c>
      <c r="BW231" s="189">
        <f t="shared" si="916"/>
        <v>0.8</v>
      </c>
      <c r="BX231" s="189">
        <f t="shared" si="916"/>
        <v>0.8</v>
      </c>
      <c r="BY231" s="189">
        <f t="shared" si="916"/>
        <v>0.8</v>
      </c>
      <c r="BZ231" s="189">
        <f t="shared" si="916"/>
        <v>0.8</v>
      </c>
      <c r="CB231" s="189">
        <f t="shared" si="869"/>
        <v>0</v>
      </c>
      <c r="CC231" s="189">
        <f t="shared" si="870"/>
        <v>0</v>
      </c>
      <c r="CD231" s="189">
        <f t="shared" si="871"/>
        <v>0</v>
      </c>
      <c r="CE231" s="189">
        <f t="shared" si="872"/>
        <v>0</v>
      </c>
      <c r="CF231" s="189">
        <f t="shared" si="873"/>
        <v>0</v>
      </c>
      <c r="CG231" s="189">
        <f t="shared" si="874"/>
        <v>0</v>
      </c>
      <c r="CH231" s="189">
        <f t="shared" si="875"/>
        <v>0</v>
      </c>
      <c r="CI231" s="189">
        <f t="shared" si="876"/>
        <v>0</v>
      </c>
      <c r="CJ231" s="189">
        <f t="shared" si="877"/>
        <v>0</v>
      </c>
      <c r="CK231" s="189">
        <f t="shared" si="878"/>
        <v>0</v>
      </c>
      <c r="CL231" s="189">
        <f t="shared" si="879"/>
        <v>0</v>
      </c>
      <c r="CM231" s="189">
        <f t="shared" si="880"/>
        <v>0</v>
      </c>
      <c r="DB231" s="190">
        <f t="shared" si="881"/>
        <v>0</v>
      </c>
      <c r="DC231" s="190">
        <f t="shared" si="882"/>
        <v>0</v>
      </c>
      <c r="DD231" s="190">
        <f t="shared" si="883"/>
        <v>0</v>
      </c>
      <c r="DE231" s="190">
        <f t="shared" si="884"/>
        <v>11743.562455490672</v>
      </c>
      <c r="DF231" s="190">
        <f t="shared" si="885"/>
        <v>11743.562455490672</v>
      </c>
      <c r="DG231" s="190">
        <f t="shared" si="886"/>
        <v>11743.562455490672</v>
      </c>
      <c r="DH231" s="190">
        <f t="shared" si="887"/>
        <v>11447.486113089304</v>
      </c>
      <c r="DI231" s="190">
        <f t="shared" si="888"/>
        <v>10989.586668565733</v>
      </c>
      <c r="DJ231" s="190">
        <f t="shared" si="889"/>
        <v>10302.737501780373</v>
      </c>
      <c r="DK231" s="190">
        <f t="shared" si="890"/>
        <v>9313.8185443669008</v>
      </c>
      <c r="DL231" s="190">
        <f t="shared" si="891"/>
        <v>7983.273038028773</v>
      </c>
      <c r="DM231" s="190">
        <f t="shared" si="892"/>
        <v>4324.2728955989178</v>
      </c>
      <c r="DN231" s="190">
        <f t="shared" si="893"/>
        <v>89591.862127902015</v>
      </c>
      <c r="DO231" s="184" t="s">
        <v>579</v>
      </c>
      <c r="DP231" s="190">
        <f t="shared" si="894"/>
        <v>0</v>
      </c>
      <c r="DQ231" s="190">
        <f t="shared" si="895"/>
        <v>0</v>
      </c>
      <c r="DR231" s="190">
        <f t="shared" si="896"/>
        <v>0</v>
      </c>
      <c r="DS231" s="190">
        <f t="shared" si="897"/>
        <v>8389.9884346959134</v>
      </c>
      <c r="DT231" s="190">
        <f t="shared" si="898"/>
        <v>8389.9884346959134</v>
      </c>
      <c r="DU231" s="190">
        <f t="shared" si="899"/>
        <v>8389.9884346959134</v>
      </c>
      <c r="DV231" s="190">
        <f t="shared" si="900"/>
        <v>8223.010967098704</v>
      </c>
      <c r="DW231" s="190">
        <f t="shared" si="901"/>
        <v>7894.0905284147566</v>
      </c>
      <c r="DX231" s="190">
        <f t="shared" si="902"/>
        <v>7400.7098703888341</v>
      </c>
      <c r="DY231" s="190">
        <f t="shared" si="903"/>
        <v>6836.8462612163503</v>
      </c>
      <c r="DZ231" s="190">
        <f t="shared" si="904"/>
        <v>5860.1539381854427</v>
      </c>
      <c r="EA231" s="190">
        <f t="shared" si="905"/>
        <v>3174.2500498504487</v>
      </c>
      <c r="EB231" s="190">
        <f t="shared" si="906"/>
        <v>64559.026919242286</v>
      </c>
      <c r="EC231" s="191">
        <f t="shared" si="735"/>
        <v>0.72059030123826795</v>
      </c>
    </row>
    <row r="232" spans="1:133" hidden="1">
      <c r="A232" s="331">
        <v>227</v>
      </c>
      <c r="B232" s="464" t="s">
        <v>534</v>
      </c>
      <c r="C232" s="464" t="str">
        <f t="shared" si="867"/>
        <v>8DCPFM01028AP</v>
      </c>
      <c r="D232" s="464" t="s">
        <v>564</v>
      </c>
      <c r="E232" s="456" t="s">
        <v>696</v>
      </c>
      <c r="F232" s="354" t="s">
        <v>528</v>
      </c>
      <c r="G232" s="354" t="s">
        <v>8</v>
      </c>
      <c r="H232" s="354" t="s">
        <v>138</v>
      </c>
      <c r="I232" s="468" t="s">
        <v>122</v>
      </c>
      <c r="J232" s="408">
        <v>0</v>
      </c>
      <c r="K232" s="408">
        <v>0</v>
      </c>
      <c r="L232" s="408">
        <v>0</v>
      </c>
      <c r="M232" s="408">
        <v>1010000</v>
      </c>
      <c r="N232" s="408">
        <v>1010000</v>
      </c>
      <c r="O232" s="408">
        <v>1010000</v>
      </c>
      <c r="P232" s="408">
        <v>1000000</v>
      </c>
      <c r="Q232" s="408">
        <v>960000</v>
      </c>
      <c r="R232" s="408">
        <v>900000</v>
      </c>
      <c r="S232" s="437">
        <v>840000</v>
      </c>
      <c r="T232" s="437">
        <v>720000</v>
      </c>
      <c r="U232" s="437">
        <v>390000</v>
      </c>
      <c r="V232" s="357">
        <f t="shared" si="868"/>
        <v>7840000</v>
      </c>
      <c r="W232" s="397">
        <v>0.8</v>
      </c>
      <c r="X232" s="65"/>
      <c r="Y232" s="332" t="s">
        <v>437</v>
      </c>
      <c r="Z232" s="332"/>
      <c r="AA232" s="398">
        <v>0.1547</v>
      </c>
      <c r="AB232" s="412">
        <f t="shared" si="907"/>
        <v>0.10829</v>
      </c>
      <c r="AC232" s="180">
        <f t="shared" si="686"/>
        <v>0.7</v>
      </c>
      <c r="AD232" s="181">
        <f t="shared" si="908"/>
        <v>0.1523795</v>
      </c>
      <c r="AE232" s="181">
        <f t="shared" si="908"/>
        <v>0.1523795</v>
      </c>
      <c r="AF232" s="181">
        <f t="shared" si="908"/>
        <v>0.1523795</v>
      </c>
      <c r="AG232" s="181">
        <f t="shared" si="909"/>
        <v>0.150059</v>
      </c>
      <c r="AH232" s="181">
        <f t="shared" si="909"/>
        <v>0.150059</v>
      </c>
      <c r="AI232" s="181">
        <f t="shared" si="909"/>
        <v>0.150059</v>
      </c>
      <c r="AJ232" s="181">
        <f t="shared" si="910"/>
        <v>0.14773849999999999</v>
      </c>
      <c r="AK232" s="181">
        <f t="shared" si="910"/>
        <v>0.14773849999999999</v>
      </c>
      <c r="AL232" s="181">
        <f t="shared" si="910"/>
        <v>0.14773849999999999</v>
      </c>
      <c r="AM232" s="181">
        <f t="shared" si="911"/>
        <v>0.14309750000000002</v>
      </c>
      <c r="AN232" s="181">
        <f t="shared" si="911"/>
        <v>0.14309750000000002</v>
      </c>
      <c r="AO232" s="181">
        <f t="shared" si="911"/>
        <v>0.14309750000000002</v>
      </c>
      <c r="AQ232" s="480">
        <v>0.98499999999999999</v>
      </c>
      <c r="AR232" s="480">
        <v>0.97</v>
      </c>
      <c r="AS232" s="480">
        <v>0.95499999999999996</v>
      </c>
      <c r="AT232" s="480">
        <v>0.92500000000000004</v>
      </c>
      <c r="AV232" s="181">
        <f t="shared" si="691"/>
        <v>0.10829</v>
      </c>
      <c r="AW232" s="181">
        <f t="shared" si="912"/>
        <v>0.10829</v>
      </c>
      <c r="AX232" s="181">
        <f t="shared" si="912"/>
        <v>0.10829</v>
      </c>
      <c r="AY232" s="181">
        <f t="shared" si="913"/>
        <v>0.1072071</v>
      </c>
      <c r="AZ232" s="181">
        <f t="shared" si="913"/>
        <v>0.1072071</v>
      </c>
      <c r="BA232" s="181">
        <f t="shared" si="913"/>
        <v>0.1072071</v>
      </c>
      <c r="BB232" s="181">
        <f t="shared" si="914"/>
        <v>0.1061242</v>
      </c>
      <c r="BC232" s="181">
        <f t="shared" si="914"/>
        <v>0.1061242</v>
      </c>
      <c r="BD232" s="181">
        <f t="shared" si="914"/>
        <v>0.1061242</v>
      </c>
      <c r="BE232" s="181">
        <f t="shared" si="915"/>
        <v>0.10504129999999999</v>
      </c>
      <c r="BF232" s="181">
        <f t="shared" si="915"/>
        <v>0.10504129999999999</v>
      </c>
      <c r="BG232" s="181">
        <f t="shared" si="915"/>
        <v>0.10504129999999999</v>
      </c>
      <c r="BI232" s="400">
        <v>1</v>
      </c>
      <c r="BJ232" s="400">
        <v>0.99</v>
      </c>
      <c r="BK232" s="400">
        <v>0.98</v>
      </c>
      <c r="BL232" s="400">
        <v>0.97</v>
      </c>
      <c r="BO232" s="189">
        <f t="shared" si="916"/>
        <v>0.8</v>
      </c>
      <c r="BP232" s="189">
        <f t="shared" si="916"/>
        <v>0.8</v>
      </c>
      <c r="BQ232" s="189">
        <f t="shared" si="916"/>
        <v>0.8</v>
      </c>
      <c r="BR232" s="189">
        <f t="shared" si="916"/>
        <v>0.8</v>
      </c>
      <c r="BS232" s="189">
        <f t="shared" si="916"/>
        <v>0.8</v>
      </c>
      <c r="BT232" s="189">
        <f t="shared" si="916"/>
        <v>0.8</v>
      </c>
      <c r="BU232" s="189">
        <f t="shared" si="916"/>
        <v>0.8</v>
      </c>
      <c r="BV232" s="189">
        <f t="shared" si="916"/>
        <v>0.8</v>
      </c>
      <c r="BW232" s="189">
        <f t="shared" si="916"/>
        <v>0.8</v>
      </c>
      <c r="BX232" s="189">
        <f t="shared" si="916"/>
        <v>0.8</v>
      </c>
      <c r="BY232" s="189">
        <f t="shared" si="916"/>
        <v>0.8</v>
      </c>
      <c r="BZ232" s="189">
        <f t="shared" si="916"/>
        <v>0.8</v>
      </c>
      <c r="CB232" s="189">
        <f t="shared" si="869"/>
        <v>0</v>
      </c>
      <c r="CC232" s="189">
        <f t="shared" si="870"/>
        <v>0</v>
      </c>
      <c r="CD232" s="189">
        <f t="shared" si="871"/>
        <v>0</v>
      </c>
      <c r="CE232" s="189">
        <f t="shared" si="872"/>
        <v>0</v>
      </c>
      <c r="CF232" s="189">
        <f t="shared" si="873"/>
        <v>0</v>
      </c>
      <c r="CG232" s="189">
        <f t="shared" si="874"/>
        <v>0</v>
      </c>
      <c r="CH232" s="189">
        <f t="shared" si="875"/>
        <v>0</v>
      </c>
      <c r="CI232" s="189">
        <f t="shared" si="876"/>
        <v>0</v>
      </c>
      <c r="CJ232" s="189">
        <f t="shared" si="877"/>
        <v>0</v>
      </c>
      <c r="CK232" s="189">
        <f t="shared" si="878"/>
        <v>0</v>
      </c>
      <c r="CL232" s="189">
        <f t="shared" si="879"/>
        <v>0</v>
      </c>
      <c r="CM232" s="189">
        <f t="shared" si="880"/>
        <v>0</v>
      </c>
      <c r="DB232" s="190">
        <f t="shared" si="881"/>
        <v>0</v>
      </c>
      <c r="DC232" s="190">
        <f t="shared" si="882"/>
        <v>0</v>
      </c>
      <c r="DD232" s="190">
        <f t="shared" si="883"/>
        <v>0</v>
      </c>
      <c r="DE232" s="190">
        <f t="shared" si="884"/>
        <v>17269.288135593222</v>
      </c>
      <c r="DF232" s="190">
        <f t="shared" si="885"/>
        <v>17269.288135593222</v>
      </c>
      <c r="DG232" s="190">
        <f t="shared" si="886"/>
        <v>17269.288135593222</v>
      </c>
      <c r="DH232" s="190">
        <f t="shared" si="887"/>
        <v>16833.898305084746</v>
      </c>
      <c r="DI232" s="190">
        <f t="shared" si="888"/>
        <v>16160.542372881357</v>
      </c>
      <c r="DJ232" s="190">
        <f t="shared" si="889"/>
        <v>15150.508474576272</v>
      </c>
      <c r="DK232" s="190">
        <f t="shared" si="890"/>
        <v>13696.271186440681</v>
      </c>
      <c r="DL232" s="190">
        <f t="shared" si="891"/>
        <v>11739.661016949156</v>
      </c>
      <c r="DM232" s="190">
        <f t="shared" si="892"/>
        <v>6358.9830508474597</v>
      </c>
      <c r="DN232" s="190">
        <f t="shared" si="893"/>
        <v>131747.72881355934</v>
      </c>
      <c r="DO232" s="184" t="s">
        <v>579</v>
      </c>
      <c r="DP232" s="190">
        <f t="shared" si="894"/>
        <v>0</v>
      </c>
      <c r="DQ232" s="190">
        <f t="shared" si="895"/>
        <v>0</v>
      </c>
      <c r="DR232" s="190">
        <f t="shared" si="896"/>
        <v>0</v>
      </c>
      <c r="DS232" s="190">
        <f t="shared" si="897"/>
        <v>12337.749152542374</v>
      </c>
      <c r="DT232" s="190">
        <f t="shared" si="898"/>
        <v>12337.749152542374</v>
      </c>
      <c r="DU232" s="190">
        <f t="shared" si="899"/>
        <v>12337.749152542374</v>
      </c>
      <c r="DV232" s="190">
        <f t="shared" si="900"/>
        <v>12092.203389830509</v>
      </c>
      <c r="DW232" s="190">
        <f t="shared" si="901"/>
        <v>11608.515254237289</v>
      </c>
      <c r="DX232" s="190">
        <f t="shared" si="902"/>
        <v>10882.983050847457</v>
      </c>
      <c r="DY232" s="190">
        <f t="shared" si="903"/>
        <v>10053.803389830508</v>
      </c>
      <c r="DZ232" s="190">
        <f t="shared" si="904"/>
        <v>8617.5457627118631</v>
      </c>
      <c r="EA232" s="190">
        <f t="shared" si="905"/>
        <v>4667.8372881355936</v>
      </c>
      <c r="EB232" s="190">
        <f t="shared" si="906"/>
        <v>94936.13559322033</v>
      </c>
      <c r="EC232" s="191">
        <f t="shared" si="735"/>
        <v>0.72059030123826773</v>
      </c>
    </row>
    <row r="233" spans="1:133" hidden="1">
      <c r="A233" s="331">
        <v>228</v>
      </c>
      <c r="B233" s="464" t="s">
        <v>535</v>
      </c>
      <c r="C233" s="464" t="str">
        <f t="shared" si="867"/>
        <v>8DCPFM01129AP</v>
      </c>
      <c r="D233" s="464" t="s">
        <v>565</v>
      </c>
      <c r="E233" s="456" t="s">
        <v>696</v>
      </c>
      <c r="F233" s="354" t="s">
        <v>528</v>
      </c>
      <c r="G233" s="354" t="s">
        <v>8</v>
      </c>
      <c r="H233" s="354" t="s">
        <v>138</v>
      </c>
      <c r="I233" s="468" t="s">
        <v>122</v>
      </c>
      <c r="J233" s="408">
        <v>0</v>
      </c>
      <c r="K233" s="408">
        <v>0</v>
      </c>
      <c r="L233" s="408">
        <v>0</v>
      </c>
      <c r="M233" s="408">
        <v>1010000</v>
      </c>
      <c r="N233" s="408">
        <v>1010000</v>
      </c>
      <c r="O233" s="408">
        <v>1010000</v>
      </c>
      <c r="P233" s="408">
        <v>1000000</v>
      </c>
      <c r="Q233" s="408">
        <v>960000</v>
      </c>
      <c r="R233" s="408">
        <v>900000</v>
      </c>
      <c r="S233" s="437">
        <v>840000</v>
      </c>
      <c r="T233" s="437">
        <v>720000</v>
      </c>
      <c r="U233" s="437">
        <v>390000</v>
      </c>
      <c r="V233" s="357">
        <f t="shared" si="868"/>
        <v>7840000</v>
      </c>
      <c r="W233" s="397">
        <v>0.8</v>
      </c>
      <c r="X233" s="65"/>
      <c r="Y233" s="332" t="s">
        <v>437</v>
      </c>
      <c r="Z233" s="332"/>
      <c r="AA233" s="398">
        <v>0.17195700000000003</v>
      </c>
      <c r="AB233" s="412">
        <f t="shared" si="907"/>
        <v>0.12036990000000002</v>
      </c>
      <c r="AC233" s="180">
        <f t="shared" si="686"/>
        <v>0.7</v>
      </c>
      <c r="AD233" s="181">
        <f t="shared" si="908"/>
        <v>0.16937764500000002</v>
      </c>
      <c r="AE233" s="181">
        <f t="shared" si="908"/>
        <v>0.16937764500000002</v>
      </c>
      <c r="AF233" s="181">
        <f t="shared" si="908"/>
        <v>0.16937764500000002</v>
      </c>
      <c r="AG233" s="181">
        <f t="shared" si="909"/>
        <v>0.16679829000000002</v>
      </c>
      <c r="AH233" s="181">
        <f t="shared" si="909"/>
        <v>0.16679829000000002</v>
      </c>
      <c r="AI233" s="181">
        <f t="shared" si="909"/>
        <v>0.16679829000000002</v>
      </c>
      <c r="AJ233" s="181">
        <f t="shared" si="910"/>
        <v>0.16421893500000001</v>
      </c>
      <c r="AK233" s="181">
        <f t="shared" si="910"/>
        <v>0.16421893500000001</v>
      </c>
      <c r="AL233" s="181">
        <f t="shared" si="910"/>
        <v>0.16421893500000001</v>
      </c>
      <c r="AM233" s="181">
        <f t="shared" si="911"/>
        <v>0.15906022500000003</v>
      </c>
      <c r="AN233" s="181">
        <f t="shared" si="911"/>
        <v>0.15906022500000003</v>
      </c>
      <c r="AO233" s="181">
        <f t="shared" si="911"/>
        <v>0.15906022500000003</v>
      </c>
      <c r="AQ233" s="480">
        <v>0.98499999999999999</v>
      </c>
      <c r="AR233" s="480">
        <v>0.97</v>
      </c>
      <c r="AS233" s="480">
        <v>0.95499999999999996</v>
      </c>
      <c r="AT233" s="480">
        <v>0.92500000000000004</v>
      </c>
      <c r="AV233" s="181">
        <f t="shared" si="691"/>
        <v>0.12036990000000002</v>
      </c>
      <c r="AW233" s="181">
        <f t="shared" si="912"/>
        <v>0.12036990000000002</v>
      </c>
      <c r="AX233" s="181">
        <f t="shared" si="912"/>
        <v>0.12036990000000002</v>
      </c>
      <c r="AY233" s="181">
        <f t="shared" si="913"/>
        <v>0.11916620100000001</v>
      </c>
      <c r="AZ233" s="181">
        <f t="shared" si="913"/>
        <v>0.11916620100000001</v>
      </c>
      <c r="BA233" s="181">
        <f t="shared" si="913"/>
        <v>0.11916620100000001</v>
      </c>
      <c r="BB233" s="181">
        <f t="shared" si="914"/>
        <v>0.11796250200000001</v>
      </c>
      <c r="BC233" s="181">
        <f t="shared" si="914"/>
        <v>0.11796250200000001</v>
      </c>
      <c r="BD233" s="181">
        <f t="shared" si="914"/>
        <v>0.11796250200000001</v>
      </c>
      <c r="BE233" s="181">
        <f t="shared" si="915"/>
        <v>0.11675880300000001</v>
      </c>
      <c r="BF233" s="181">
        <f t="shared" si="915"/>
        <v>0.11675880300000001</v>
      </c>
      <c r="BG233" s="181">
        <f t="shared" si="915"/>
        <v>0.11675880300000001</v>
      </c>
      <c r="BI233" s="400">
        <v>1</v>
      </c>
      <c r="BJ233" s="400">
        <v>0.99</v>
      </c>
      <c r="BK233" s="400">
        <v>0.98</v>
      </c>
      <c r="BL233" s="400">
        <v>0.97</v>
      </c>
      <c r="BO233" s="189">
        <f t="shared" si="916"/>
        <v>0.8</v>
      </c>
      <c r="BP233" s="189">
        <f t="shared" si="916"/>
        <v>0.8</v>
      </c>
      <c r="BQ233" s="189">
        <f t="shared" si="916"/>
        <v>0.8</v>
      </c>
      <c r="BR233" s="189">
        <f t="shared" si="916"/>
        <v>0.8</v>
      </c>
      <c r="BS233" s="189">
        <f t="shared" si="916"/>
        <v>0.8</v>
      </c>
      <c r="BT233" s="189">
        <f t="shared" si="916"/>
        <v>0.8</v>
      </c>
      <c r="BU233" s="189">
        <f t="shared" si="916"/>
        <v>0.8</v>
      </c>
      <c r="BV233" s="189">
        <f t="shared" si="916"/>
        <v>0.8</v>
      </c>
      <c r="BW233" s="189">
        <f t="shared" si="916"/>
        <v>0.8</v>
      </c>
      <c r="BX233" s="189">
        <f t="shared" si="916"/>
        <v>0.8</v>
      </c>
      <c r="BY233" s="189">
        <f t="shared" si="916"/>
        <v>0.8</v>
      </c>
      <c r="BZ233" s="189">
        <f t="shared" si="916"/>
        <v>0.8</v>
      </c>
      <c r="CB233" s="189">
        <f t="shared" si="869"/>
        <v>0</v>
      </c>
      <c r="CC233" s="189">
        <f t="shared" si="870"/>
        <v>0</v>
      </c>
      <c r="CD233" s="189">
        <f t="shared" si="871"/>
        <v>0</v>
      </c>
      <c r="CE233" s="189">
        <f t="shared" si="872"/>
        <v>0</v>
      </c>
      <c r="CF233" s="189">
        <f t="shared" si="873"/>
        <v>0</v>
      </c>
      <c r="CG233" s="189">
        <f t="shared" si="874"/>
        <v>0</v>
      </c>
      <c r="CH233" s="189">
        <f t="shared" si="875"/>
        <v>0</v>
      </c>
      <c r="CI233" s="189">
        <f t="shared" si="876"/>
        <v>0</v>
      </c>
      <c r="CJ233" s="189">
        <f t="shared" si="877"/>
        <v>0</v>
      </c>
      <c r="CK233" s="189">
        <f t="shared" si="878"/>
        <v>0</v>
      </c>
      <c r="CL233" s="189">
        <f t="shared" si="879"/>
        <v>0</v>
      </c>
      <c r="CM233" s="189">
        <f t="shared" si="880"/>
        <v>0</v>
      </c>
      <c r="DB233" s="190">
        <f t="shared" si="881"/>
        <v>0</v>
      </c>
      <c r="DC233" s="190">
        <f t="shared" si="882"/>
        <v>0</v>
      </c>
      <c r="DD233" s="190">
        <f t="shared" si="883"/>
        <v>0</v>
      </c>
      <c r="DE233" s="190">
        <f t="shared" si="884"/>
        <v>19195.701227745336</v>
      </c>
      <c r="DF233" s="190">
        <f t="shared" si="885"/>
        <v>19195.701227745336</v>
      </c>
      <c r="DG233" s="190">
        <f t="shared" si="886"/>
        <v>19195.701227745336</v>
      </c>
      <c r="DH233" s="190">
        <f t="shared" si="887"/>
        <v>18711.743056544656</v>
      </c>
      <c r="DI233" s="190">
        <f t="shared" si="888"/>
        <v>17963.273334282865</v>
      </c>
      <c r="DJ233" s="190">
        <f t="shared" si="889"/>
        <v>16840.56875089019</v>
      </c>
      <c r="DK233" s="190">
        <f t="shared" si="890"/>
        <v>15224.109272183454</v>
      </c>
      <c r="DL233" s="190">
        <f t="shared" si="891"/>
        <v>13049.23651901439</v>
      </c>
      <c r="DM233" s="190">
        <f t="shared" si="892"/>
        <v>7068.3364477994601</v>
      </c>
      <c r="DN233" s="190">
        <f t="shared" si="893"/>
        <v>146444.37106395105</v>
      </c>
      <c r="DO233" s="184" t="s">
        <v>579</v>
      </c>
      <c r="DP233" s="190">
        <f t="shared" si="894"/>
        <v>0</v>
      </c>
      <c r="DQ233" s="190">
        <f t="shared" si="895"/>
        <v>0</v>
      </c>
      <c r="DR233" s="190">
        <f t="shared" si="896"/>
        <v>0</v>
      </c>
      <c r="DS233" s="190">
        <f t="shared" si="897"/>
        <v>13714.042217347958</v>
      </c>
      <c r="DT233" s="190">
        <f t="shared" si="898"/>
        <v>13714.042217347958</v>
      </c>
      <c r="DU233" s="190">
        <f t="shared" si="899"/>
        <v>13714.042217347958</v>
      </c>
      <c r="DV233" s="190">
        <f t="shared" si="900"/>
        <v>13441.105483549354</v>
      </c>
      <c r="DW233" s="190">
        <f t="shared" si="901"/>
        <v>12903.461264207379</v>
      </c>
      <c r="DX233" s="190">
        <f t="shared" si="902"/>
        <v>12096.99493519442</v>
      </c>
      <c r="DY233" s="190">
        <f t="shared" si="903"/>
        <v>11175.319130608175</v>
      </c>
      <c r="DZ233" s="190">
        <f t="shared" si="904"/>
        <v>9578.8449690927209</v>
      </c>
      <c r="EA233" s="190">
        <f t="shared" si="905"/>
        <v>5188.5410249252254</v>
      </c>
      <c r="EB233" s="190">
        <f t="shared" si="906"/>
        <v>105526.39345962116</v>
      </c>
      <c r="EC233" s="191">
        <f t="shared" si="735"/>
        <v>0.72059030123826784</v>
      </c>
    </row>
    <row r="234" spans="1:133" hidden="1">
      <c r="A234" s="331">
        <v>229</v>
      </c>
      <c r="B234" s="464" t="s">
        <v>536</v>
      </c>
      <c r="C234" s="464" t="str">
        <f t="shared" si="867"/>
        <v>8DCPFM01098AP</v>
      </c>
      <c r="D234" s="464" t="s">
        <v>566</v>
      </c>
      <c r="E234" s="456" t="s">
        <v>696</v>
      </c>
      <c r="F234" s="354" t="s">
        <v>528</v>
      </c>
      <c r="G234" s="354" t="s">
        <v>8</v>
      </c>
      <c r="H234" s="354" t="s">
        <v>138</v>
      </c>
      <c r="I234" s="468" t="s">
        <v>122</v>
      </c>
      <c r="J234" s="408">
        <v>0</v>
      </c>
      <c r="K234" s="408">
        <v>0</v>
      </c>
      <c r="L234" s="408">
        <v>0</v>
      </c>
      <c r="M234" s="408">
        <v>1010000</v>
      </c>
      <c r="N234" s="408">
        <v>1010000</v>
      </c>
      <c r="O234" s="408">
        <v>1010000</v>
      </c>
      <c r="P234" s="408">
        <v>1000000</v>
      </c>
      <c r="Q234" s="408">
        <v>960000</v>
      </c>
      <c r="R234" s="408">
        <v>900000</v>
      </c>
      <c r="S234" s="437">
        <v>840000</v>
      </c>
      <c r="T234" s="437">
        <v>720000</v>
      </c>
      <c r="U234" s="437">
        <v>390000</v>
      </c>
      <c r="V234" s="357">
        <f t="shared" si="868"/>
        <v>7840000</v>
      </c>
      <c r="W234" s="397">
        <v>0.8</v>
      </c>
      <c r="X234" s="65"/>
      <c r="Y234" s="332" t="s">
        <v>437</v>
      </c>
      <c r="Z234" s="332"/>
      <c r="AA234" s="398">
        <v>8.1699999999999995E-2</v>
      </c>
      <c r="AB234" s="412">
        <f t="shared" si="907"/>
        <v>5.7189999999999991E-2</v>
      </c>
      <c r="AC234" s="180">
        <f t="shared" si="686"/>
        <v>0.7</v>
      </c>
      <c r="AD234" s="181">
        <f t="shared" si="908"/>
        <v>8.047449999999999E-2</v>
      </c>
      <c r="AE234" s="181">
        <f t="shared" si="908"/>
        <v>8.047449999999999E-2</v>
      </c>
      <c r="AF234" s="181">
        <f t="shared" si="908"/>
        <v>8.047449999999999E-2</v>
      </c>
      <c r="AG234" s="181">
        <f t="shared" si="909"/>
        <v>7.9248999999999986E-2</v>
      </c>
      <c r="AH234" s="181">
        <f t="shared" si="909"/>
        <v>7.9248999999999986E-2</v>
      </c>
      <c r="AI234" s="181">
        <f t="shared" si="909"/>
        <v>7.9248999999999986E-2</v>
      </c>
      <c r="AJ234" s="181">
        <f t="shared" si="910"/>
        <v>7.8023499999999996E-2</v>
      </c>
      <c r="AK234" s="181">
        <f t="shared" si="910"/>
        <v>7.8023499999999996E-2</v>
      </c>
      <c r="AL234" s="181">
        <f t="shared" si="910"/>
        <v>7.8023499999999996E-2</v>
      </c>
      <c r="AM234" s="181">
        <f t="shared" si="911"/>
        <v>7.5572500000000001E-2</v>
      </c>
      <c r="AN234" s="181">
        <f t="shared" si="911"/>
        <v>7.5572500000000001E-2</v>
      </c>
      <c r="AO234" s="181">
        <f t="shared" si="911"/>
        <v>7.5572500000000001E-2</v>
      </c>
      <c r="AQ234" s="480">
        <v>0.98499999999999999</v>
      </c>
      <c r="AR234" s="480">
        <v>0.97</v>
      </c>
      <c r="AS234" s="480">
        <v>0.95499999999999996</v>
      </c>
      <c r="AT234" s="480">
        <v>0.92500000000000004</v>
      </c>
      <c r="AV234" s="181">
        <f t="shared" si="691"/>
        <v>5.7189999999999991E-2</v>
      </c>
      <c r="AW234" s="181">
        <f t="shared" si="912"/>
        <v>5.7189999999999991E-2</v>
      </c>
      <c r="AX234" s="181">
        <f t="shared" si="912"/>
        <v>5.7189999999999991E-2</v>
      </c>
      <c r="AY234" s="181">
        <f t="shared" si="913"/>
        <v>5.6618099999999991E-2</v>
      </c>
      <c r="AZ234" s="181">
        <f t="shared" si="913"/>
        <v>5.6618099999999991E-2</v>
      </c>
      <c r="BA234" s="181">
        <f t="shared" si="913"/>
        <v>5.6618099999999991E-2</v>
      </c>
      <c r="BB234" s="181">
        <f t="shared" si="914"/>
        <v>5.604619999999999E-2</v>
      </c>
      <c r="BC234" s="181">
        <f t="shared" si="914"/>
        <v>5.604619999999999E-2</v>
      </c>
      <c r="BD234" s="181">
        <f t="shared" si="914"/>
        <v>5.604619999999999E-2</v>
      </c>
      <c r="BE234" s="181">
        <f t="shared" si="915"/>
        <v>5.547429999999999E-2</v>
      </c>
      <c r="BF234" s="181">
        <f t="shared" si="915"/>
        <v>5.547429999999999E-2</v>
      </c>
      <c r="BG234" s="181">
        <f t="shared" si="915"/>
        <v>5.547429999999999E-2</v>
      </c>
      <c r="BI234" s="400">
        <v>1</v>
      </c>
      <c r="BJ234" s="400">
        <v>0.99</v>
      </c>
      <c r="BK234" s="400">
        <v>0.98</v>
      </c>
      <c r="BL234" s="400">
        <v>0.97</v>
      </c>
      <c r="BO234" s="189">
        <f t="shared" si="916"/>
        <v>0.8</v>
      </c>
      <c r="BP234" s="189">
        <f t="shared" si="916"/>
        <v>0.8</v>
      </c>
      <c r="BQ234" s="189">
        <f t="shared" si="916"/>
        <v>0.8</v>
      </c>
      <c r="BR234" s="189">
        <f t="shared" si="916"/>
        <v>0.8</v>
      </c>
      <c r="BS234" s="189">
        <f t="shared" si="916"/>
        <v>0.8</v>
      </c>
      <c r="BT234" s="189">
        <f t="shared" si="916"/>
        <v>0.8</v>
      </c>
      <c r="BU234" s="189">
        <f t="shared" si="916"/>
        <v>0.8</v>
      </c>
      <c r="BV234" s="189">
        <f t="shared" si="916"/>
        <v>0.8</v>
      </c>
      <c r="BW234" s="189">
        <f t="shared" si="916"/>
        <v>0.8</v>
      </c>
      <c r="BX234" s="189">
        <f t="shared" si="916"/>
        <v>0.8</v>
      </c>
      <c r="BY234" s="189">
        <f t="shared" si="916"/>
        <v>0.8</v>
      </c>
      <c r="BZ234" s="189">
        <f t="shared" si="916"/>
        <v>0.8</v>
      </c>
      <c r="CB234" s="189">
        <f t="shared" si="869"/>
        <v>0</v>
      </c>
      <c r="CC234" s="189">
        <f t="shared" si="870"/>
        <v>0</v>
      </c>
      <c r="CD234" s="189">
        <f t="shared" si="871"/>
        <v>0</v>
      </c>
      <c r="CE234" s="189">
        <f t="shared" si="872"/>
        <v>0</v>
      </c>
      <c r="CF234" s="189">
        <f t="shared" si="873"/>
        <v>0</v>
      </c>
      <c r="CG234" s="189">
        <f t="shared" si="874"/>
        <v>0</v>
      </c>
      <c r="CH234" s="189">
        <f t="shared" si="875"/>
        <v>0</v>
      </c>
      <c r="CI234" s="189">
        <f t="shared" si="876"/>
        <v>0</v>
      </c>
      <c r="CJ234" s="189">
        <f t="shared" si="877"/>
        <v>0</v>
      </c>
      <c r="CK234" s="189">
        <f t="shared" si="878"/>
        <v>0</v>
      </c>
      <c r="CL234" s="189">
        <f t="shared" si="879"/>
        <v>0</v>
      </c>
      <c r="CM234" s="189">
        <f t="shared" si="880"/>
        <v>0</v>
      </c>
      <c r="DB234" s="190">
        <f t="shared" si="881"/>
        <v>0</v>
      </c>
      <c r="DC234" s="190">
        <f t="shared" si="882"/>
        <v>0</v>
      </c>
      <c r="DD234" s="190">
        <f t="shared" si="883"/>
        <v>0</v>
      </c>
      <c r="DE234" s="190">
        <f t="shared" si="884"/>
        <v>9120.238142714712</v>
      </c>
      <c r="DF234" s="190">
        <f t="shared" si="885"/>
        <v>9120.238142714712</v>
      </c>
      <c r="DG234" s="190">
        <f t="shared" si="886"/>
        <v>9120.238142714712</v>
      </c>
      <c r="DH234" s="190">
        <f t="shared" si="887"/>
        <v>8890.300526990457</v>
      </c>
      <c r="DI234" s="190">
        <f t="shared" si="888"/>
        <v>8534.688505910839</v>
      </c>
      <c r="DJ234" s="190">
        <f t="shared" si="889"/>
        <v>8001.2704742914111</v>
      </c>
      <c r="DK234" s="190">
        <f t="shared" si="890"/>
        <v>7233.2602193419743</v>
      </c>
      <c r="DL234" s="190">
        <f t="shared" si="891"/>
        <v>6199.9373308645499</v>
      </c>
      <c r="DM234" s="190">
        <f t="shared" si="892"/>
        <v>3358.2993875516313</v>
      </c>
      <c r="DN234" s="190">
        <f t="shared" si="893"/>
        <v>69578.470873094993</v>
      </c>
      <c r="DO234" s="184" t="s">
        <v>579</v>
      </c>
      <c r="DP234" s="190">
        <f t="shared" si="894"/>
        <v>0</v>
      </c>
      <c r="DQ234" s="190">
        <f t="shared" si="895"/>
        <v>0</v>
      </c>
      <c r="DR234" s="190">
        <f t="shared" si="896"/>
        <v>0</v>
      </c>
      <c r="DS234" s="190">
        <f t="shared" si="897"/>
        <v>6515.7990029910261</v>
      </c>
      <c r="DT234" s="190">
        <f t="shared" si="898"/>
        <v>6515.7990029910261</v>
      </c>
      <c r="DU234" s="190">
        <f t="shared" si="899"/>
        <v>6515.7990029910261</v>
      </c>
      <c r="DV234" s="190">
        <f t="shared" si="900"/>
        <v>6386.1216350947152</v>
      </c>
      <c r="DW234" s="190">
        <f t="shared" si="901"/>
        <v>6130.6767696909274</v>
      </c>
      <c r="DX234" s="190">
        <f t="shared" si="902"/>
        <v>5747.5094715852438</v>
      </c>
      <c r="DY234" s="190">
        <f t="shared" si="903"/>
        <v>5309.6039880358912</v>
      </c>
      <c r="DZ234" s="190">
        <f t="shared" si="904"/>
        <v>4551.0891326021929</v>
      </c>
      <c r="EA234" s="190">
        <f t="shared" si="905"/>
        <v>2465.1732801595208</v>
      </c>
      <c r="EB234" s="190">
        <f t="shared" si="906"/>
        <v>50137.571286141567</v>
      </c>
      <c r="EC234" s="191">
        <f t="shared" si="735"/>
        <v>0.72059030123826784</v>
      </c>
    </row>
    <row r="235" spans="1:133" hidden="1">
      <c r="A235" s="331">
        <v>230</v>
      </c>
      <c r="B235" s="464" t="s">
        <v>537</v>
      </c>
      <c r="C235" s="464" t="str">
        <f t="shared" si="867"/>
        <v>8DCPFM01099AP</v>
      </c>
      <c r="D235" s="464" t="s">
        <v>567</v>
      </c>
      <c r="E235" s="456" t="s">
        <v>696</v>
      </c>
      <c r="F235" s="354" t="s">
        <v>528</v>
      </c>
      <c r="G235" s="354" t="s">
        <v>8</v>
      </c>
      <c r="H235" s="354" t="s">
        <v>138</v>
      </c>
      <c r="I235" s="468" t="s">
        <v>122</v>
      </c>
      <c r="J235" s="408">
        <v>0</v>
      </c>
      <c r="K235" s="408">
        <v>0</v>
      </c>
      <c r="L235" s="408">
        <v>0</v>
      </c>
      <c r="M235" s="408">
        <v>1010000</v>
      </c>
      <c r="N235" s="408">
        <v>1010000</v>
      </c>
      <c r="O235" s="408">
        <v>1010000</v>
      </c>
      <c r="P235" s="408">
        <v>1000000</v>
      </c>
      <c r="Q235" s="408">
        <v>960000</v>
      </c>
      <c r="R235" s="408">
        <v>900000</v>
      </c>
      <c r="S235" s="437">
        <v>840000</v>
      </c>
      <c r="T235" s="437">
        <v>720000</v>
      </c>
      <c r="U235" s="437">
        <v>390000</v>
      </c>
      <c r="V235" s="357">
        <f t="shared" si="868"/>
        <v>7840000</v>
      </c>
      <c r="W235" s="397">
        <v>0.8</v>
      </c>
      <c r="X235" s="65"/>
      <c r="Y235" s="332" t="s">
        <v>437</v>
      </c>
      <c r="Z235" s="332"/>
      <c r="AA235" s="398">
        <v>0.10979999999999999</v>
      </c>
      <c r="AB235" s="412">
        <f t="shared" si="907"/>
        <v>7.6859999999999998E-2</v>
      </c>
      <c r="AC235" s="180">
        <f t="shared" si="686"/>
        <v>0.70000000000000007</v>
      </c>
      <c r="AD235" s="181">
        <f t="shared" si="908"/>
        <v>0.108153</v>
      </c>
      <c r="AE235" s="181">
        <f t="shared" si="908"/>
        <v>0.108153</v>
      </c>
      <c r="AF235" s="181">
        <f t="shared" si="908"/>
        <v>0.108153</v>
      </c>
      <c r="AG235" s="181">
        <f t="shared" si="909"/>
        <v>0.10650599999999999</v>
      </c>
      <c r="AH235" s="181">
        <f t="shared" si="909"/>
        <v>0.10650599999999999</v>
      </c>
      <c r="AI235" s="181">
        <f t="shared" si="909"/>
        <v>0.10650599999999999</v>
      </c>
      <c r="AJ235" s="181">
        <f t="shared" si="910"/>
        <v>0.10485899999999999</v>
      </c>
      <c r="AK235" s="181">
        <f t="shared" si="910"/>
        <v>0.10485899999999999</v>
      </c>
      <c r="AL235" s="181">
        <f t="shared" si="910"/>
        <v>0.10485899999999999</v>
      </c>
      <c r="AM235" s="181">
        <f t="shared" si="911"/>
        <v>0.101565</v>
      </c>
      <c r="AN235" s="181">
        <f t="shared" si="911"/>
        <v>0.101565</v>
      </c>
      <c r="AO235" s="181">
        <f t="shared" si="911"/>
        <v>0.101565</v>
      </c>
      <c r="AQ235" s="480">
        <v>0.98499999999999999</v>
      </c>
      <c r="AR235" s="480">
        <v>0.97</v>
      </c>
      <c r="AS235" s="480">
        <v>0.95499999999999996</v>
      </c>
      <c r="AT235" s="480">
        <v>0.92500000000000004</v>
      </c>
      <c r="AV235" s="181">
        <f t="shared" si="691"/>
        <v>7.6859999999999998E-2</v>
      </c>
      <c r="AW235" s="181">
        <f t="shared" si="912"/>
        <v>7.6859999999999998E-2</v>
      </c>
      <c r="AX235" s="181">
        <f t="shared" si="912"/>
        <v>7.6859999999999998E-2</v>
      </c>
      <c r="AY235" s="181">
        <f t="shared" si="913"/>
        <v>7.6091400000000003E-2</v>
      </c>
      <c r="AZ235" s="181">
        <f t="shared" si="913"/>
        <v>7.6091400000000003E-2</v>
      </c>
      <c r="BA235" s="181">
        <f t="shared" si="913"/>
        <v>7.6091400000000003E-2</v>
      </c>
      <c r="BB235" s="181">
        <f t="shared" si="914"/>
        <v>7.5322799999999995E-2</v>
      </c>
      <c r="BC235" s="181">
        <f t="shared" si="914"/>
        <v>7.5322799999999995E-2</v>
      </c>
      <c r="BD235" s="181">
        <f t="shared" si="914"/>
        <v>7.5322799999999995E-2</v>
      </c>
      <c r="BE235" s="181">
        <f t="shared" si="915"/>
        <v>7.4554200000000001E-2</v>
      </c>
      <c r="BF235" s="181">
        <f t="shared" si="915"/>
        <v>7.4554200000000001E-2</v>
      </c>
      <c r="BG235" s="181">
        <f t="shared" si="915"/>
        <v>7.4554200000000001E-2</v>
      </c>
      <c r="BI235" s="400">
        <v>1</v>
      </c>
      <c r="BJ235" s="400">
        <v>0.99</v>
      </c>
      <c r="BK235" s="400">
        <v>0.98</v>
      </c>
      <c r="BL235" s="400">
        <v>0.97</v>
      </c>
      <c r="BO235" s="189">
        <f t="shared" si="916"/>
        <v>0.8</v>
      </c>
      <c r="BP235" s="189">
        <f t="shared" si="916"/>
        <v>0.8</v>
      </c>
      <c r="BQ235" s="189">
        <f t="shared" si="916"/>
        <v>0.8</v>
      </c>
      <c r="BR235" s="189">
        <f t="shared" si="916"/>
        <v>0.8</v>
      </c>
      <c r="BS235" s="189">
        <f t="shared" si="916"/>
        <v>0.8</v>
      </c>
      <c r="BT235" s="189">
        <f t="shared" si="916"/>
        <v>0.8</v>
      </c>
      <c r="BU235" s="189">
        <f t="shared" si="916"/>
        <v>0.8</v>
      </c>
      <c r="BV235" s="189">
        <f t="shared" si="916"/>
        <v>0.8</v>
      </c>
      <c r="BW235" s="189">
        <f t="shared" si="916"/>
        <v>0.8</v>
      </c>
      <c r="BX235" s="189">
        <f t="shared" si="916"/>
        <v>0.8</v>
      </c>
      <c r="BY235" s="189">
        <f t="shared" si="916"/>
        <v>0.8</v>
      </c>
      <c r="BZ235" s="189">
        <f t="shared" si="916"/>
        <v>0.8</v>
      </c>
      <c r="CB235" s="189">
        <f t="shared" si="869"/>
        <v>0</v>
      </c>
      <c r="CC235" s="189">
        <f t="shared" si="870"/>
        <v>0</v>
      </c>
      <c r="CD235" s="189">
        <f t="shared" si="871"/>
        <v>0</v>
      </c>
      <c r="CE235" s="189">
        <f t="shared" si="872"/>
        <v>0</v>
      </c>
      <c r="CF235" s="189">
        <f t="shared" si="873"/>
        <v>0</v>
      </c>
      <c r="CG235" s="189">
        <f t="shared" si="874"/>
        <v>0</v>
      </c>
      <c r="CH235" s="189">
        <f t="shared" si="875"/>
        <v>0</v>
      </c>
      <c r="CI235" s="189">
        <f t="shared" si="876"/>
        <v>0</v>
      </c>
      <c r="CJ235" s="189">
        <f t="shared" si="877"/>
        <v>0</v>
      </c>
      <c r="CK235" s="189">
        <f t="shared" si="878"/>
        <v>0</v>
      </c>
      <c r="CL235" s="189">
        <f t="shared" si="879"/>
        <v>0</v>
      </c>
      <c r="CM235" s="189">
        <f t="shared" si="880"/>
        <v>0</v>
      </c>
      <c r="DB235" s="190">
        <f t="shared" si="881"/>
        <v>0</v>
      </c>
      <c r="DC235" s="190">
        <f t="shared" si="882"/>
        <v>0</v>
      </c>
      <c r="DD235" s="190">
        <f t="shared" si="883"/>
        <v>0</v>
      </c>
      <c r="DE235" s="190">
        <f t="shared" si="884"/>
        <v>12257.064235863836</v>
      </c>
      <c r="DF235" s="190">
        <f t="shared" si="885"/>
        <v>12257.064235863836</v>
      </c>
      <c r="DG235" s="190">
        <f t="shared" si="886"/>
        <v>12257.064235863836</v>
      </c>
      <c r="DH235" s="190">
        <f t="shared" si="887"/>
        <v>11948.041589517165</v>
      </c>
      <c r="DI235" s="190">
        <f t="shared" si="888"/>
        <v>11470.119925936477</v>
      </c>
      <c r="DJ235" s="190">
        <f t="shared" si="889"/>
        <v>10753.237430565447</v>
      </c>
      <c r="DK235" s="190">
        <f t="shared" si="890"/>
        <v>9721.0767696909279</v>
      </c>
      <c r="DL235" s="190">
        <f t="shared" si="891"/>
        <v>8332.3515168779377</v>
      </c>
      <c r="DM235" s="190">
        <f t="shared" si="892"/>
        <v>4513.3570716422164</v>
      </c>
      <c r="DN235" s="190">
        <f t="shared" si="893"/>
        <v>93509.377011821693</v>
      </c>
      <c r="DO235" s="184" t="s">
        <v>579</v>
      </c>
      <c r="DP235" s="190">
        <f t="shared" si="894"/>
        <v>0</v>
      </c>
      <c r="DQ235" s="190">
        <f t="shared" si="895"/>
        <v>0</v>
      </c>
      <c r="DR235" s="190">
        <f t="shared" si="896"/>
        <v>0</v>
      </c>
      <c r="DS235" s="190">
        <f t="shared" si="897"/>
        <v>8756.8510468594231</v>
      </c>
      <c r="DT235" s="190">
        <f t="shared" si="898"/>
        <v>8756.8510468594231</v>
      </c>
      <c r="DU235" s="190">
        <f t="shared" si="899"/>
        <v>8756.8510468594231</v>
      </c>
      <c r="DV235" s="190">
        <f t="shared" si="900"/>
        <v>8582.5722831505464</v>
      </c>
      <c r="DW235" s="190">
        <f t="shared" si="901"/>
        <v>8239.2693918245259</v>
      </c>
      <c r="DX235" s="190">
        <f t="shared" si="902"/>
        <v>7724.3150548354934</v>
      </c>
      <c r="DY235" s="190">
        <f t="shared" si="903"/>
        <v>7135.7958125623136</v>
      </c>
      <c r="DZ235" s="190">
        <f t="shared" si="904"/>
        <v>6116.3964107676966</v>
      </c>
      <c r="EA235" s="190">
        <f t="shared" si="905"/>
        <v>3313.0480558325025</v>
      </c>
      <c r="EB235" s="190">
        <f t="shared" si="906"/>
        <v>67381.95014955134</v>
      </c>
      <c r="EC235" s="191">
        <f t="shared" si="735"/>
        <v>0.72059030123826773</v>
      </c>
    </row>
    <row r="236" spans="1:133" hidden="1">
      <c r="A236" s="331">
        <v>231</v>
      </c>
      <c r="B236" s="464" t="s">
        <v>538</v>
      </c>
      <c r="C236" s="464" t="str">
        <f t="shared" si="867"/>
        <v>8DCPFM01033AP</v>
      </c>
      <c r="D236" s="464" t="s">
        <v>568</v>
      </c>
      <c r="E236" s="456" t="s">
        <v>696</v>
      </c>
      <c r="F236" s="354" t="s">
        <v>528</v>
      </c>
      <c r="G236" s="354" t="s">
        <v>8</v>
      </c>
      <c r="H236" s="354" t="s">
        <v>138</v>
      </c>
      <c r="I236" s="468" t="s">
        <v>122</v>
      </c>
      <c r="J236" s="408">
        <v>0</v>
      </c>
      <c r="K236" s="408">
        <v>0</v>
      </c>
      <c r="L236" s="408">
        <v>0</v>
      </c>
      <c r="M236" s="408">
        <v>1010000</v>
      </c>
      <c r="N236" s="408">
        <v>1010000</v>
      </c>
      <c r="O236" s="408">
        <v>1010000</v>
      </c>
      <c r="P236" s="408">
        <v>1000000</v>
      </c>
      <c r="Q236" s="408">
        <v>960000</v>
      </c>
      <c r="R236" s="408">
        <v>900000</v>
      </c>
      <c r="S236" s="437">
        <v>840000</v>
      </c>
      <c r="T236" s="437">
        <v>720000</v>
      </c>
      <c r="U236" s="437">
        <v>390000</v>
      </c>
      <c r="V236" s="357">
        <f t="shared" si="868"/>
        <v>7840000</v>
      </c>
      <c r="W236" s="397">
        <v>0.8</v>
      </c>
      <c r="X236" s="65"/>
      <c r="Y236" s="332" t="s">
        <v>437</v>
      </c>
      <c r="Z236" s="332"/>
      <c r="AA236" s="398">
        <v>2.53E-2</v>
      </c>
      <c r="AB236" s="412">
        <f t="shared" si="907"/>
        <v>1.771E-2</v>
      </c>
      <c r="AC236" s="180">
        <f t="shared" si="686"/>
        <v>0.70000000000000007</v>
      </c>
      <c r="AD236" s="181">
        <f t="shared" si="908"/>
        <v>2.4920499999999998E-2</v>
      </c>
      <c r="AE236" s="181">
        <f t="shared" si="908"/>
        <v>2.4920499999999998E-2</v>
      </c>
      <c r="AF236" s="181">
        <f t="shared" si="908"/>
        <v>2.4920499999999998E-2</v>
      </c>
      <c r="AG236" s="181">
        <f t="shared" si="909"/>
        <v>2.4541E-2</v>
      </c>
      <c r="AH236" s="181">
        <f t="shared" si="909"/>
        <v>2.4541E-2</v>
      </c>
      <c r="AI236" s="181">
        <f t="shared" si="909"/>
        <v>2.4541E-2</v>
      </c>
      <c r="AJ236" s="181">
        <f t="shared" si="910"/>
        <v>2.4161499999999999E-2</v>
      </c>
      <c r="AK236" s="181">
        <f t="shared" si="910"/>
        <v>2.4161499999999999E-2</v>
      </c>
      <c r="AL236" s="181">
        <f t="shared" si="910"/>
        <v>2.4161499999999999E-2</v>
      </c>
      <c r="AM236" s="181">
        <f t="shared" si="911"/>
        <v>2.34025E-2</v>
      </c>
      <c r="AN236" s="181">
        <f t="shared" si="911"/>
        <v>2.34025E-2</v>
      </c>
      <c r="AO236" s="181">
        <f t="shared" si="911"/>
        <v>2.34025E-2</v>
      </c>
      <c r="AQ236" s="480">
        <v>0.98499999999999999</v>
      </c>
      <c r="AR236" s="480">
        <v>0.97</v>
      </c>
      <c r="AS236" s="480">
        <v>0.95499999999999996</v>
      </c>
      <c r="AT236" s="480">
        <v>0.92500000000000004</v>
      </c>
      <c r="AV236" s="181">
        <f t="shared" si="691"/>
        <v>1.771E-2</v>
      </c>
      <c r="AW236" s="181">
        <f t="shared" si="912"/>
        <v>1.771E-2</v>
      </c>
      <c r="AX236" s="181">
        <f t="shared" si="912"/>
        <v>1.771E-2</v>
      </c>
      <c r="AY236" s="181">
        <f t="shared" si="913"/>
        <v>1.7532900000000001E-2</v>
      </c>
      <c r="AZ236" s="181">
        <f t="shared" si="913"/>
        <v>1.7532900000000001E-2</v>
      </c>
      <c r="BA236" s="181">
        <f t="shared" si="913"/>
        <v>1.7532900000000001E-2</v>
      </c>
      <c r="BB236" s="181">
        <f t="shared" si="914"/>
        <v>1.7355800000000001E-2</v>
      </c>
      <c r="BC236" s="181">
        <f t="shared" si="914"/>
        <v>1.7355800000000001E-2</v>
      </c>
      <c r="BD236" s="181">
        <f t="shared" si="914"/>
        <v>1.7355800000000001E-2</v>
      </c>
      <c r="BE236" s="181">
        <f t="shared" si="915"/>
        <v>1.7178699999999998E-2</v>
      </c>
      <c r="BF236" s="181">
        <f t="shared" si="915"/>
        <v>1.7178699999999998E-2</v>
      </c>
      <c r="BG236" s="181">
        <f t="shared" si="915"/>
        <v>1.7178699999999998E-2</v>
      </c>
      <c r="BI236" s="400">
        <v>1</v>
      </c>
      <c r="BJ236" s="400">
        <v>0.99</v>
      </c>
      <c r="BK236" s="400">
        <v>0.98</v>
      </c>
      <c r="BL236" s="400">
        <v>0.97</v>
      </c>
      <c r="BO236" s="189">
        <f t="shared" si="916"/>
        <v>0.8</v>
      </c>
      <c r="BP236" s="189">
        <f t="shared" si="916"/>
        <v>0.8</v>
      </c>
      <c r="BQ236" s="189">
        <f t="shared" si="916"/>
        <v>0.8</v>
      </c>
      <c r="BR236" s="189">
        <f t="shared" si="916"/>
        <v>0.8</v>
      </c>
      <c r="BS236" s="189">
        <f t="shared" si="916"/>
        <v>0.8</v>
      </c>
      <c r="BT236" s="189">
        <f t="shared" si="916"/>
        <v>0.8</v>
      </c>
      <c r="BU236" s="189">
        <f t="shared" si="916"/>
        <v>0.8</v>
      </c>
      <c r="BV236" s="189">
        <f t="shared" si="916"/>
        <v>0.8</v>
      </c>
      <c r="BW236" s="189">
        <f t="shared" si="916"/>
        <v>0.8</v>
      </c>
      <c r="BX236" s="189">
        <f t="shared" si="916"/>
        <v>0.8</v>
      </c>
      <c r="BY236" s="189">
        <f t="shared" si="916"/>
        <v>0.8</v>
      </c>
      <c r="BZ236" s="189">
        <f t="shared" si="916"/>
        <v>0.8</v>
      </c>
      <c r="CB236" s="189">
        <f t="shared" si="869"/>
        <v>0</v>
      </c>
      <c r="CC236" s="189">
        <f t="shared" si="870"/>
        <v>0</v>
      </c>
      <c r="CD236" s="189">
        <f t="shared" si="871"/>
        <v>0</v>
      </c>
      <c r="CE236" s="189">
        <f t="shared" si="872"/>
        <v>0</v>
      </c>
      <c r="CF236" s="189">
        <f t="shared" si="873"/>
        <v>0</v>
      </c>
      <c r="CG236" s="189">
        <f t="shared" si="874"/>
        <v>0</v>
      </c>
      <c r="CH236" s="189">
        <f t="shared" si="875"/>
        <v>0</v>
      </c>
      <c r="CI236" s="189">
        <f t="shared" si="876"/>
        <v>0</v>
      </c>
      <c r="CJ236" s="189">
        <f t="shared" si="877"/>
        <v>0</v>
      </c>
      <c r="CK236" s="189">
        <f t="shared" si="878"/>
        <v>0</v>
      </c>
      <c r="CL236" s="189">
        <f t="shared" si="879"/>
        <v>0</v>
      </c>
      <c r="CM236" s="189">
        <f t="shared" si="880"/>
        <v>0</v>
      </c>
      <c r="DB236" s="190">
        <f t="shared" si="881"/>
        <v>0</v>
      </c>
      <c r="DC236" s="190">
        <f t="shared" si="882"/>
        <v>0</v>
      </c>
      <c r="DD236" s="190">
        <f t="shared" si="883"/>
        <v>0</v>
      </c>
      <c r="DE236" s="190">
        <f t="shared" si="884"/>
        <v>2824.2597920524145</v>
      </c>
      <c r="DF236" s="190">
        <f t="shared" si="885"/>
        <v>2824.2597920524145</v>
      </c>
      <c r="DG236" s="190">
        <f t="shared" si="886"/>
        <v>2824.2597920524145</v>
      </c>
      <c r="DH236" s="190">
        <f t="shared" si="887"/>
        <v>2753.0551203532264</v>
      </c>
      <c r="DI236" s="190">
        <f t="shared" si="888"/>
        <v>2642.9329155390969</v>
      </c>
      <c r="DJ236" s="190">
        <f t="shared" si="889"/>
        <v>2477.7496083179035</v>
      </c>
      <c r="DK236" s="190">
        <f t="shared" si="890"/>
        <v>2239.9202392821535</v>
      </c>
      <c r="DL236" s="190">
        <f t="shared" si="891"/>
        <v>1919.9316336704173</v>
      </c>
      <c r="DM236" s="190">
        <f t="shared" si="892"/>
        <v>1039.9629682381428</v>
      </c>
      <c r="DN236" s="190">
        <f t="shared" si="893"/>
        <v>21546.331861558185</v>
      </c>
      <c r="DO236" s="184" t="s">
        <v>579</v>
      </c>
      <c r="DP236" s="190">
        <f t="shared" si="894"/>
        <v>0</v>
      </c>
      <c r="DQ236" s="190">
        <f t="shared" si="895"/>
        <v>0</v>
      </c>
      <c r="DR236" s="190">
        <f t="shared" si="896"/>
        <v>0</v>
      </c>
      <c r="DS236" s="190">
        <f t="shared" si="897"/>
        <v>2017.7443668993023</v>
      </c>
      <c r="DT236" s="190">
        <f t="shared" si="898"/>
        <v>2017.7443668993023</v>
      </c>
      <c r="DU236" s="190">
        <f t="shared" si="899"/>
        <v>2017.7443668993023</v>
      </c>
      <c r="DV236" s="190">
        <f t="shared" si="900"/>
        <v>1977.5872382851446</v>
      </c>
      <c r="DW236" s="190">
        <f t="shared" si="901"/>
        <v>1898.4837487537388</v>
      </c>
      <c r="DX236" s="190">
        <f t="shared" si="902"/>
        <v>1779.8285144566303</v>
      </c>
      <c r="DY236" s="190">
        <f t="shared" si="903"/>
        <v>1644.2225324027916</v>
      </c>
      <c r="DZ236" s="190">
        <f t="shared" si="904"/>
        <v>1409.3335992023926</v>
      </c>
      <c r="EA236" s="190">
        <f t="shared" si="905"/>
        <v>763.3890329012961</v>
      </c>
      <c r="EB236" s="190">
        <f t="shared" si="906"/>
        <v>15526.077766699902</v>
      </c>
      <c r="EC236" s="191">
        <f t="shared" si="735"/>
        <v>0.72059030123826795</v>
      </c>
    </row>
    <row r="237" spans="1:133">
      <c r="A237" s="331">
        <v>232</v>
      </c>
      <c r="B237" s="352" t="s">
        <v>587</v>
      </c>
      <c r="C237" s="352" t="s">
        <v>587</v>
      </c>
      <c r="D237" s="352" t="s">
        <v>586</v>
      </c>
      <c r="E237" s="456" t="s">
        <v>696</v>
      </c>
      <c r="F237" s="354" t="s">
        <v>581</v>
      </c>
      <c r="G237" s="354" t="s">
        <v>8</v>
      </c>
      <c r="H237" s="354" t="s">
        <v>470</v>
      </c>
      <c r="I237" s="354" t="s">
        <v>472</v>
      </c>
      <c r="J237" s="408">
        <v>0</v>
      </c>
      <c r="K237" s="408">
        <v>0</v>
      </c>
      <c r="L237" s="408">
        <v>0</v>
      </c>
      <c r="M237" s="408">
        <v>0</v>
      </c>
      <c r="N237" s="408">
        <v>250000</v>
      </c>
      <c r="O237" s="408">
        <v>250000</v>
      </c>
      <c r="P237" s="408">
        <v>250000</v>
      </c>
      <c r="Q237" s="408">
        <v>250000</v>
      </c>
      <c r="R237" s="408">
        <v>250000</v>
      </c>
      <c r="S237" s="438">
        <v>250000</v>
      </c>
      <c r="T237" s="438">
        <v>250000</v>
      </c>
      <c r="U237" s="438">
        <v>250000</v>
      </c>
      <c r="V237" s="357">
        <f t="shared" si="868"/>
        <v>2000000</v>
      </c>
      <c r="W237" s="397">
        <v>0.5</v>
      </c>
      <c r="X237" s="65"/>
      <c r="Y237" s="332" t="s">
        <v>607</v>
      </c>
      <c r="Z237" s="332"/>
      <c r="AA237" s="398">
        <v>1.3009999999999999</v>
      </c>
      <c r="AB237" s="412">
        <v>0.78004300000000004</v>
      </c>
      <c r="AC237" s="180">
        <f t="shared" si="686"/>
        <v>0.59957186779400462</v>
      </c>
      <c r="AD237" s="181">
        <f t="shared" si="908"/>
        <v>1.281485</v>
      </c>
      <c r="AE237" s="181">
        <f t="shared" si="908"/>
        <v>1.281485</v>
      </c>
      <c r="AF237" s="181">
        <f t="shared" si="908"/>
        <v>1.281485</v>
      </c>
      <c r="AG237" s="181">
        <f t="shared" si="909"/>
        <v>1.2619699999999998</v>
      </c>
      <c r="AH237" s="181">
        <f t="shared" si="909"/>
        <v>1.2619699999999998</v>
      </c>
      <c r="AI237" s="181">
        <f t="shared" si="909"/>
        <v>1.2619699999999998</v>
      </c>
      <c r="AJ237" s="181">
        <f t="shared" si="910"/>
        <v>1.2424549999999999</v>
      </c>
      <c r="AK237" s="181">
        <f t="shared" si="910"/>
        <v>1.2424549999999999</v>
      </c>
      <c r="AL237" s="181">
        <f t="shared" si="910"/>
        <v>1.2424549999999999</v>
      </c>
      <c r="AM237" s="181">
        <f t="shared" si="911"/>
        <v>1.203425</v>
      </c>
      <c r="AN237" s="181">
        <f t="shared" si="911"/>
        <v>1.203425</v>
      </c>
      <c r="AO237" s="181">
        <f t="shared" si="911"/>
        <v>1.203425</v>
      </c>
      <c r="AQ237" s="480">
        <v>0.98499999999999999</v>
      </c>
      <c r="AR237" s="480">
        <v>0.97</v>
      </c>
      <c r="AS237" s="480">
        <v>0.95499999999999996</v>
      </c>
      <c r="AT237" s="480">
        <v>0.92500000000000004</v>
      </c>
      <c r="AV237" s="181">
        <f t="shared" si="691"/>
        <v>0.78004300000000004</v>
      </c>
      <c r="AW237" s="181">
        <f t="shared" si="912"/>
        <v>0.78004300000000004</v>
      </c>
      <c r="AX237" s="181">
        <f t="shared" si="912"/>
        <v>0.78004300000000004</v>
      </c>
      <c r="AY237" s="181">
        <f t="shared" si="913"/>
        <v>0.77224257000000007</v>
      </c>
      <c r="AZ237" s="181">
        <f t="shared" si="913"/>
        <v>0.77224257000000007</v>
      </c>
      <c r="BA237" s="181">
        <f t="shared" si="913"/>
        <v>0.77224257000000007</v>
      </c>
      <c r="BB237" s="181">
        <f t="shared" si="914"/>
        <v>0.76444213999999999</v>
      </c>
      <c r="BC237" s="181">
        <f t="shared" si="914"/>
        <v>0.76444213999999999</v>
      </c>
      <c r="BD237" s="181">
        <f t="shared" si="914"/>
        <v>0.76444213999999999</v>
      </c>
      <c r="BE237" s="181">
        <f t="shared" si="915"/>
        <v>0.75664171000000002</v>
      </c>
      <c r="BF237" s="181">
        <f t="shared" si="915"/>
        <v>0.75664171000000002</v>
      </c>
      <c r="BG237" s="181">
        <f t="shared" si="915"/>
        <v>0.75664171000000002</v>
      </c>
      <c r="BI237" s="400">
        <v>1</v>
      </c>
      <c r="BJ237" s="400">
        <v>0.99</v>
      </c>
      <c r="BK237" s="400">
        <v>0.98</v>
      </c>
      <c r="BL237" s="400">
        <v>0.97</v>
      </c>
      <c r="BO237" s="189">
        <f t="shared" si="916"/>
        <v>0.5</v>
      </c>
      <c r="BP237" s="189">
        <f t="shared" si="916"/>
        <v>0.5</v>
      </c>
      <c r="BQ237" s="189">
        <f t="shared" si="916"/>
        <v>0.5</v>
      </c>
      <c r="BR237" s="189">
        <f t="shared" si="916"/>
        <v>0.5</v>
      </c>
      <c r="BS237" s="189">
        <f t="shared" si="916"/>
        <v>0.5</v>
      </c>
      <c r="BT237" s="189">
        <f t="shared" si="916"/>
        <v>0.5</v>
      </c>
      <c r="BU237" s="189">
        <f t="shared" si="916"/>
        <v>0.5</v>
      </c>
      <c r="BV237" s="189">
        <f t="shared" si="916"/>
        <v>0.5</v>
      </c>
      <c r="BW237" s="189">
        <f t="shared" si="916"/>
        <v>0.5</v>
      </c>
      <c r="BX237" s="189">
        <f t="shared" si="916"/>
        <v>0.5</v>
      </c>
      <c r="BY237" s="189">
        <f t="shared" si="916"/>
        <v>0.5</v>
      </c>
      <c r="BZ237" s="189">
        <f t="shared" si="916"/>
        <v>0.5</v>
      </c>
      <c r="CB237" s="189">
        <f t="shared" ref="CB237:CB246" si="917">$W237-BO237</f>
        <v>0</v>
      </c>
      <c r="CC237" s="189">
        <f t="shared" ref="CC237:CC246" si="918">$W237-BP237</f>
        <v>0</v>
      </c>
      <c r="CD237" s="189">
        <f t="shared" ref="CD237:CD246" si="919">$W237-BQ237</f>
        <v>0</v>
      </c>
      <c r="CE237" s="189">
        <f t="shared" ref="CE237:CE246" si="920">$W237-BR237</f>
        <v>0</v>
      </c>
      <c r="CF237" s="189">
        <f t="shared" ref="CF237:CF246" si="921">$W237-BS237</f>
        <v>0</v>
      </c>
      <c r="CG237" s="189">
        <f t="shared" ref="CG237:CG246" si="922">$W237-BT237</f>
        <v>0</v>
      </c>
      <c r="CH237" s="189">
        <f t="shared" ref="CH237:CH246" si="923">$W237-BU237</f>
        <v>0</v>
      </c>
      <c r="CI237" s="189">
        <f t="shared" ref="CI237:CI246" si="924">$W237-BV237</f>
        <v>0</v>
      </c>
      <c r="CJ237" s="189">
        <f t="shared" ref="CJ237:CJ246" si="925">$W237-BW237</f>
        <v>0</v>
      </c>
      <c r="CK237" s="189">
        <f t="shared" ref="CK237:CK246" si="926">$W237-BX237</f>
        <v>0</v>
      </c>
      <c r="CL237" s="189">
        <f t="shared" ref="CL237:CL246" si="927">$W237-BY237</f>
        <v>0</v>
      </c>
      <c r="CM237" s="189">
        <f t="shared" ref="CM237:CM246" si="928">$W237-BZ237</f>
        <v>0</v>
      </c>
      <c r="DB237" s="190">
        <f t="shared" ref="DB237:DB246" si="929">J237*AD237*(BO237+CB237+CO237)/$A$2</f>
        <v>0</v>
      </c>
      <c r="DC237" s="190">
        <f t="shared" ref="DC237:DC246" si="930">K237*AE237*(BP237+CC237+CP237)/$A$2</f>
        <v>0</v>
      </c>
      <c r="DD237" s="190">
        <f t="shared" ref="DD237:DD246" si="931">L237*AF237*(BQ237+CD237+CQ237)/$A$2</f>
        <v>0</v>
      </c>
      <c r="DE237" s="190">
        <f t="shared" ref="DE237:DE246" si="932">M237*AG237*(BR237+CE237+CR237)/$A$2</f>
        <v>0</v>
      </c>
      <c r="DF237" s="190">
        <f t="shared" ref="DF237:DF246" si="933">N237*AH237*(BS237+CF237+CS237)/$A$2</f>
        <v>22467.775245691493</v>
      </c>
      <c r="DG237" s="190">
        <f t="shared" ref="DG237:DG246" si="934">O237*AI237*(BT237+CG237+CT237)/$A$2</f>
        <v>22467.775245691493</v>
      </c>
      <c r="DH237" s="190">
        <f t="shared" ref="DH237:DH246" si="935">P237*AJ237*(BU237+CH237+CU237)/$A$2</f>
        <v>22120.33542230451</v>
      </c>
      <c r="DI237" s="190">
        <f t="shared" ref="DI237:DI246" si="936">Q237*AK237*(BV237+CI237+CV237)/$A$2</f>
        <v>22120.33542230451</v>
      </c>
      <c r="DJ237" s="190">
        <f t="shared" ref="DJ237:DJ246" si="937">R237*AL237*(BW237+CJ237+CW237)/$A$2</f>
        <v>22120.33542230451</v>
      </c>
      <c r="DK237" s="190">
        <f t="shared" ref="DK237:DK246" si="938">S237*AM237*(BX237+CK237+CX237)/$A$2</f>
        <v>21425.45577553055</v>
      </c>
      <c r="DL237" s="190">
        <f t="shared" ref="DL237:DL246" si="939">T237*AN237*(BY237+CL237+CY237)/$A$2</f>
        <v>21425.45577553055</v>
      </c>
      <c r="DM237" s="190">
        <f t="shared" ref="DM237:DM246" si="940">U237*AO237*(BZ237+CM237+CZ237)/$A$2</f>
        <v>21425.45577553055</v>
      </c>
      <c r="DN237" s="190">
        <f t="shared" ref="DN237:DN246" si="941">SUM(DB237:DM237)</f>
        <v>175572.92408488816</v>
      </c>
      <c r="DO237" s="184" t="s">
        <v>579</v>
      </c>
      <c r="DP237" s="190">
        <f t="shared" ref="DP237:DP246" si="942">J237*AV237*(BO237+CB237+CO237)/$A$2</f>
        <v>0</v>
      </c>
      <c r="DQ237" s="190">
        <f t="shared" ref="DQ237:DQ246" si="943">K237*AW237*(BP237+CC237+CP237)/$A$2</f>
        <v>0</v>
      </c>
      <c r="DR237" s="190">
        <f t="shared" ref="DR237:DR246" si="944">L237*AX237*(BQ237+CD237+CQ237)/$A$2</f>
        <v>0</v>
      </c>
      <c r="DS237" s="190">
        <f t="shared" ref="DS237:DS246" si="945">M237*AY237*(BR237+CE237+CR237)/$A$2</f>
        <v>0</v>
      </c>
      <c r="DT237" s="190">
        <f t="shared" ref="DT237:DT246" si="946">N237*AZ237*(BS237+CF237+CS237)/$A$2</f>
        <v>13748.799494374021</v>
      </c>
      <c r="DU237" s="190">
        <f t="shared" ref="DU237:DU246" si="947">O237*BA237*(BT237+CG237+CT237)/$A$2</f>
        <v>13748.799494374021</v>
      </c>
      <c r="DV237" s="190">
        <f t="shared" ref="DV237:DV246" si="948">P237*BB237*(BU237+CH237+CU237)/$A$2</f>
        <v>13609.922731804587</v>
      </c>
      <c r="DW237" s="190">
        <f t="shared" ref="DW237:DW246" si="949">Q237*BC237*(BV237+CI237+CV237)/$A$2</f>
        <v>13609.922731804587</v>
      </c>
      <c r="DX237" s="190">
        <f t="shared" ref="DX237:DX246" si="950">R237*BD237*(BW237+CJ237+CW237)/$A$2</f>
        <v>13609.922731804587</v>
      </c>
      <c r="DY237" s="190">
        <f t="shared" ref="DY237:DY246" si="951">S237*BE237*(BX237+CK237+CX237)/$A$2</f>
        <v>13471.045969235152</v>
      </c>
      <c r="DZ237" s="190">
        <f t="shared" ref="DZ237:DZ246" si="952">T237*BF237*(BY237+CL237+CY237)/$A$2</f>
        <v>13471.045969235152</v>
      </c>
      <c r="EA237" s="190">
        <f t="shared" ref="EA237:EA246" si="953">U237*BG237*(BZ237+CM237+CZ237)/$A$2</f>
        <v>13471.045969235152</v>
      </c>
      <c r="EB237" s="190">
        <f t="shared" ref="EB237:EB246" si="954">SUM(DP237:EA237)</f>
        <v>108740.50509186728</v>
      </c>
      <c r="EC237" s="191">
        <f t="shared" si="735"/>
        <v>0.61934666554446671</v>
      </c>
    </row>
    <row r="238" spans="1:133" hidden="1">
      <c r="A238" s="331">
        <v>233</v>
      </c>
      <c r="B238" s="356" t="s">
        <v>598</v>
      </c>
      <c r="C238" s="356" t="s">
        <v>598</v>
      </c>
      <c r="D238" s="354" t="s">
        <v>608</v>
      </c>
      <c r="E238" s="456" t="s">
        <v>696</v>
      </c>
      <c r="F238" s="354" t="s">
        <v>596</v>
      </c>
      <c r="G238" s="354" t="s">
        <v>8</v>
      </c>
      <c r="H238" s="354" t="s">
        <v>597</v>
      </c>
      <c r="I238" s="354" t="s">
        <v>122</v>
      </c>
      <c r="J238" s="408"/>
      <c r="K238" s="408"/>
      <c r="L238" s="408"/>
      <c r="M238" s="408"/>
      <c r="N238" s="408"/>
      <c r="O238" s="408"/>
      <c r="P238" s="408"/>
      <c r="Q238" s="408"/>
      <c r="R238" s="408"/>
      <c r="S238" s="438">
        <v>10000</v>
      </c>
      <c r="T238" s="438">
        <v>10000</v>
      </c>
      <c r="U238" s="438">
        <v>10000</v>
      </c>
      <c r="V238" s="357">
        <f t="shared" si="868"/>
        <v>30000</v>
      </c>
      <c r="W238" s="397">
        <v>1</v>
      </c>
      <c r="X238" s="65"/>
      <c r="Y238" s="332" t="s">
        <v>607</v>
      </c>
      <c r="Z238" s="332"/>
      <c r="AA238" s="398">
        <v>0.32819999999999999</v>
      </c>
      <c r="AB238" s="412">
        <v>0.21653140000000001</v>
      </c>
      <c r="AC238" s="180">
        <f t="shared" si="686"/>
        <v>0.6597544180377819</v>
      </c>
      <c r="AD238" s="181">
        <f t="shared" si="908"/>
        <v>0.32327699999999998</v>
      </c>
      <c r="AE238" s="181">
        <f t="shared" si="908"/>
        <v>0.32327699999999998</v>
      </c>
      <c r="AF238" s="181">
        <f t="shared" si="908"/>
        <v>0.32327699999999998</v>
      </c>
      <c r="AG238" s="181">
        <f t="shared" si="909"/>
        <v>0.31835399999999997</v>
      </c>
      <c r="AH238" s="181">
        <f t="shared" si="909"/>
        <v>0.31835399999999997</v>
      </c>
      <c r="AI238" s="181">
        <f t="shared" si="909"/>
        <v>0.31835399999999997</v>
      </c>
      <c r="AJ238" s="181">
        <f t="shared" si="910"/>
        <v>0.31343099999999996</v>
      </c>
      <c r="AK238" s="181">
        <f t="shared" si="910"/>
        <v>0.31343099999999996</v>
      </c>
      <c r="AL238" s="181">
        <f t="shared" si="910"/>
        <v>0.31343099999999996</v>
      </c>
      <c r="AM238" s="181">
        <f t="shared" si="911"/>
        <v>0.30358499999999999</v>
      </c>
      <c r="AN238" s="181">
        <f t="shared" si="911"/>
        <v>0.30358499999999999</v>
      </c>
      <c r="AO238" s="181">
        <f t="shared" si="911"/>
        <v>0.30358499999999999</v>
      </c>
      <c r="AQ238" s="480">
        <v>0.98499999999999999</v>
      </c>
      <c r="AR238" s="480">
        <v>0.97</v>
      </c>
      <c r="AS238" s="480">
        <v>0.95499999999999996</v>
      </c>
      <c r="AT238" s="480">
        <v>0.92500000000000004</v>
      </c>
      <c r="AV238" s="181">
        <f t="shared" si="691"/>
        <v>0.21653140000000001</v>
      </c>
      <c r="AW238" s="181">
        <f t="shared" si="912"/>
        <v>0.21653140000000001</v>
      </c>
      <c r="AX238" s="181">
        <f t="shared" si="912"/>
        <v>0.21653140000000001</v>
      </c>
      <c r="AY238" s="181">
        <f t="shared" si="913"/>
        <v>0.21436608600000001</v>
      </c>
      <c r="AZ238" s="181">
        <f t="shared" si="913"/>
        <v>0.21436608600000001</v>
      </c>
      <c r="BA238" s="181">
        <f t="shared" si="913"/>
        <v>0.21436608600000001</v>
      </c>
      <c r="BB238" s="181">
        <f t="shared" si="914"/>
        <v>0.21220077200000001</v>
      </c>
      <c r="BC238" s="181">
        <f t="shared" si="914"/>
        <v>0.21220077200000001</v>
      </c>
      <c r="BD238" s="181">
        <f t="shared" si="914"/>
        <v>0.21220077200000001</v>
      </c>
      <c r="BE238" s="181">
        <f t="shared" si="915"/>
        <v>0.21003545800000001</v>
      </c>
      <c r="BF238" s="181">
        <f t="shared" si="915"/>
        <v>0.21003545800000001</v>
      </c>
      <c r="BG238" s="181">
        <f t="shared" si="915"/>
        <v>0.21003545800000001</v>
      </c>
      <c r="BI238" s="400">
        <v>1</v>
      </c>
      <c r="BJ238" s="400">
        <v>0.99</v>
      </c>
      <c r="BK238" s="400">
        <v>0.98</v>
      </c>
      <c r="BL238" s="400">
        <v>0.97</v>
      </c>
      <c r="BO238" s="189">
        <f t="shared" si="916"/>
        <v>1</v>
      </c>
      <c r="BP238" s="189">
        <f t="shared" si="916"/>
        <v>1</v>
      </c>
      <c r="BQ238" s="189">
        <f t="shared" si="916"/>
        <v>1</v>
      </c>
      <c r="BR238" s="189">
        <f t="shared" si="916"/>
        <v>1</v>
      </c>
      <c r="BS238" s="189">
        <f t="shared" si="916"/>
        <v>1</v>
      </c>
      <c r="BT238" s="189">
        <f t="shared" si="916"/>
        <v>1</v>
      </c>
      <c r="BU238" s="189">
        <f t="shared" si="916"/>
        <v>1</v>
      </c>
      <c r="BV238" s="189">
        <f t="shared" si="916"/>
        <v>1</v>
      </c>
      <c r="BW238" s="189">
        <f t="shared" si="916"/>
        <v>1</v>
      </c>
      <c r="BX238" s="189">
        <f t="shared" si="916"/>
        <v>1</v>
      </c>
      <c r="BY238" s="189">
        <f t="shared" si="916"/>
        <v>1</v>
      </c>
      <c r="BZ238" s="189">
        <f t="shared" si="916"/>
        <v>1</v>
      </c>
      <c r="CB238" s="189">
        <f t="shared" si="917"/>
        <v>0</v>
      </c>
      <c r="CC238" s="189">
        <f t="shared" si="918"/>
        <v>0</v>
      </c>
      <c r="CD238" s="189">
        <f t="shared" si="919"/>
        <v>0</v>
      </c>
      <c r="CE238" s="189">
        <f t="shared" si="920"/>
        <v>0</v>
      </c>
      <c r="CF238" s="189">
        <f t="shared" si="921"/>
        <v>0</v>
      </c>
      <c r="CG238" s="189">
        <f t="shared" si="922"/>
        <v>0</v>
      </c>
      <c r="CH238" s="189">
        <f t="shared" si="923"/>
        <v>0</v>
      </c>
      <c r="CI238" s="189">
        <f t="shared" si="924"/>
        <v>0</v>
      </c>
      <c r="CJ238" s="189">
        <f t="shared" si="925"/>
        <v>0</v>
      </c>
      <c r="CK238" s="189">
        <f t="shared" si="926"/>
        <v>0</v>
      </c>
      <c r="CL238" s="189">
        <f t="shared" si="927"/>
        <v>0</v>
      </c>
      <c r="CM238" s="189">
        <f t="shared" si="928"/>
        <v>0</v>
      </c>
      <c r="DB238" s="190">
        <f t="shared" si="929"/>
        <v>0</v>
      </c>
      <c r="DC238" s="190">
        <f t="shared" si="930"/>
        <v>0</v>
      </c>
      <c r="DD238" s="190">
        <f t="shared" si="931"/>
        <v>0</v>
      </c>
      <c r="DE238" s="190">
        <f t="shared" si="932"/>
        <v>0</v>
      </c>
      <c r="DF238" s="190">
        <f t="shared" si="933"/>
        <v>0</v>
      </c>
      <c r="DG238" s="190">
        <f t="shared" si="934"/>
        <v>0</v>
      </c>
      <c r="DH238" s="190">
        <f t="shared" si="935"/>
        <v>0</v>
      </c>
      <c r="DI238" s="190">
        <f t="shared" si="936"/>
        <v>0</v>
      </c>
      <c r="DJ238" s="190">
        <f t="shared" si="937"/>
        <v>0</v>
      </c>
      <c r="DK238" s="190">
        <f t="shared" si="938"/>
        <v>432.39567013245977</v>
      </c>
      <c r="DL238" s="190">
        <f t="shared" si="939"/>
        <v>432.39567013245977</v>
      </c>
      <c r="DM238" s="190">
        <f t="shared" si="940"/>
        <v>432.39567013245977</v>
      </c>
      <c r="DN238" s="190">
        <f t="shared" si="941"/>
        <v>1297.1870103973793</v>
      </c>
      <c r="DO238" s="184" t="s">
        <v>579</v>
      </c>
      <c r="DP238" s="190">
        <f t="shared" si="942"/>
        <v>0</v>
      </c>
      <c r="DQ238" s="190">
        <f t="shared" si="943"/>
        <v>0</v>
      </c>
      <c r="DR238" s="190">
        <f t="shared" si="944"/>
        <v>0</v>
      </c>
      <c r="DS238" s="190">
        <f t="shared" si="945"/>
        <v>0</v>
      </c>
      <c r="DT238" s="190">
        <f t="shared" si="946"/>
        <v>0</v>
      </c>
      <c r="DU238" s="190">
        <f t="shared" si="947"/>
        <v>0</v>
      </c>
      <c r="DV238" s="190">
        <f t="shared" si="948"/>
        <v>0</v>
      </c>
      <c r="DW238" s="190">
        <f t="shared" si="949"/>
        <v>0</v>
      </c>
      <c r="DX238" s="190">
        <f t="shared" si="950"/>
        <v>0</v>
      </c>
      <c r="DY238" s="190">
        <f t="shared" si="951"/>
        <v>299.15319470160949</v>
      </c>
      <c r="DZ238" s="190">
        <f t="shared" si="952"/>
        <v>299.15319470160949</v>
      </c>
      <c r="EA238" s="190">
        <f t="shared" si="953"/>
        <v>299.15319470160949</v>
      </c>
      <c r="EB238" s="190">
        <f t="shared" si="954"/>
        <v>897.45958410482854</v>
      </c>
      <c r="EC238" s="191">
        <f t="shared" si="735"/>
        <v>0.69185057891529567</v>
      </c>
    </row>
    <row r="239" spans="1:133" hidden="1">
      <c r="A239" s="331">
        <v>234</v>
      </c>
      <c r="B239" s="356" t="s">
        <v>599</v>
      </c>
      <c r="C239" s="356" t="s">
        <v>599</v>
      </c>
      <c r="D239" s="354" t="s">
        <v>588</v>
      </c>
      <c r="E239" s="456" t="s">
        <v>696</v>
      </c>
      <c r="F239" s="354" t="s">
        <v>596</v>
      </c>
      <c r="G239" s="354" t="s">
        <v>8</v>
      </c>
      <c r="H239" s="354" t="s">
        <v>597</v>
      </c>
      <c r="I239" s="354" t="s">
        <v>122</v>
      </c>
      <c r="J239" s="408"/>
      <c r="K239" s="408"/>
      <c r="L239" s="408"/>
      <c r="M239" s="408"/>
      <c r="N239" s="408"/>
      <c r="O239" s="408"/>
      <c r="P239" s="408"/>
      <c r="Q239" s="408"/>
      <c r="R239" s="408"/>
      <c r="S239" s="438">
        <v>10000</v>
      </c>
      <c r="T239" s="438">
        <v>10000</v>
      </c>
      <c r="U239" s="438">
        <v>10000</v>
      </c>
      <c r="V239" s="357">
        <f t="shared" si="868"/>
        <v>30000</v>
      </c>
      <c r="W239" s="397">
        <v>1</v>
      </c>
      <c r="X239" s="65"/>
      <c r="Y239" s="332" t="s">
        <v>607</v>
      </c>
      <c r="Z239" s="332"/>
      <c r="AA239" s="398">
        <v>0.32040000000000002</v>
      </c>
      <c r="AB239" s="412">
        <v>0.21030160000000001</v>
      </c>
      <c r="AC239" s="180">
        <f t="shared" si="686"/>
        <v>0.65637203495630458</v>
      </c>
      <c r="AD239" s="181">
        <f t="shared" si="908"/>
        <v>0.31559400000000004</v>
      </c>
      <c r="AE239" s="181">
        <f t="shared" si="908"/>
        <v>0.31559400000000004</v>
      </c>
      <c r="AF239" s="181">
        <f t="shared" si="908"/>
        <v>0.31559400000000004</v>
      </c>
      <c r="AG239" s="181">
        <f t="shared" si="909"/>
        <v>0.31078800000000001</v>
      </c>
      <c r="AH239" s="181">
        <f t="shared" si="909"/>
        <v>0.31078800000000001</v>
      </c>
      <c r="AI239" s="181">
        <f t="shared" si="909"/>
        <v>0.31078800000000001</v>
      </c>
      <c r="AJ239" s="181">
        <f t="shared" si="910"/>
        <v>0.30598200000000003</v>
      </c>
      <c r="AK239" s="181">
        <f t="shared" si="910"/>
        <v>0.30598200000000003</v>
      </c>
      <c r="AL239" s="181">
        <f t="shared" si="910"/>
        <v>0.30598200000000003</v>
      </c>
      <c r="AM239" s="181">
        <f t="shared" si="911"/>
        <v>0.29637000000000002</v>
      </c>
      <c r="AN239" s="181">
        <f t="shared" si="911"/>
        <v>0.29637000000000002</v>
      </c>
      <c r="AO239" s="181">
        <f t="shared" si="911"/>
        <v>0.29637000000000002</v>
      </c>
      <c r="AQ239" s="480">
        <v>0.98499999999999999</v>
      </c>
      <c r="AR239" s="480">
        <v>0.97</v>
      </c>
      <c r="AS239" s="480">
        <v>0.95499999999999996</v>
      </c>
      <c r="AT239" s="480">
        <v>0.92500000000000004</v>
      </c>
      <c r="AV239" s="181">
        <f t="shared" si="691"/>
        <v>0.21030160000000001</v>
      </c>
      <c r="AW239" s="181">
        <f t="shared" si="912"/>
        <v>0.21030160000000001</v>
      </c>
      <c r="AX239" s="181">
        <f t="shared" si="912"/>
        <v>0.21030160000000001</v>
      </c>
      <c r="AY239" s="181">
        <f t="shared" si="913"/>
        <v>0.20819858399999999</v>
      </c>
      <c r="AZ239" s="181">
        <f t="shared" si="913"/>
        <v>0.20819858399999999</v>
      </c>
      <c r="BA239" s="181">
        <f t="shared" si="913"/>
        <v>0.20819858399999999</v>
      </c>
      <c r="BB239" s="181">
        <f t="shared" si="914"/>
        <v>0.20609556800000001</v>
      </c>
      <c r="BC239" s="181">
        <f t="shared" si="914"/>
        <v>0.20609556800000001</v>
      </c>
      <c r="BD239" s="181">
        <f t="shared" si="914"/>
        <v>0.20609556800000001</v>
      </c>
      <c r="BE239" s="181">
        <f t="shared" si="915"/>
        <v>0.20399255199999999</v>
      </c>
      <c r="BF239" s="181">
        <f t="shared" si="915"/>
        <v>0.20399255199999999</v>
      </c>
      <c r="BG239" s="181">
        <f t="shared" si="915"/>
        <v>0.20399255199999999</v>
      </c>
      <c r="BI239" s="400">
        <v>1</v>
      </c>
      <c r="BJ239" s="400">
        <v>0.99</v>
      </c>
      <c r="BK239" s="400">
        <v>0.98</v>
      </c>
      <c r="BL239" s="400">
        <v>0.97</v>
      </c>
      <c r="BO239" s="189">
        <f t="shared" si="916"/>
        <v>1</v>
      </c>
      <c r="BP239" s="189">
        <f t="shared" si="916"/>
        <v>1</v>
      </c>
      <c r="BQ239" s="189">
        <f t="shared" si="916"/>
        <v>1</v>
      </c>
      <c r="BR239" s="189">
        <f t="shared" si="916"/>
        <v>1</v>
      </c>
      <c r="BS239" s="189">
        <f t="shared" si="916"/>
        <v>1</v>
      </c>
      <c r="BT239" s="189">
        <f t="shared" si="916"/>
        <v>1</v>
      </c>
      <c r="BU239" s="189">
        <f t="shared" si="916"/>
        <v>1</v>
      </c>
      <c r="BV239" s="189">
        <f t="shared" si="916"/>
        <v>1</v>
      </c>
      <c r="BW239" s="189">
        <f t="shared" si="916"/>
        <v>1</v>
      </c>
      <c r="BX239" s="189">
        <f t="shared" si="916"/>
        <v>1</v>
      </c>
      <c r="BY239" s="189">
        <f t="shared" si="916"/>
        <v>1</v>
      </c>
      <c r="BZ239" s="189">
        <f t="shared" si="916"/>
        <v>1</v>
      </c>
      <c r="CB239" s="189">
        <f t="shared" si="917"/>
        <v>0</v>
      </c>
      <c r="CC239" s="189">
        <f t="shared" si="918"/>
        <v>0</v>
      </c>
      <c r="CD239" s="189">
        <f t="shared" si="919"/>
        <v>0</v>
      </c>
      <c r="CE239" s="189">
        <f t="shared" si="920"/>
        <v>0</v>
      </c>
      <c r="CF239" s="189">
        <f t="shared" si="921"/>
        <v>0</v>
      </c>
      <c r="CG239" s="189">
        <f t="shared" si="922"/>
        <v>0</v>
      </c>
      <c r="CH239" s="189">
        <f t="shared" si="923"/>
        <v>0</v>
      </c>
      <c r="CI239" s="189">
        <f t="shared" si="924"/>
        <v>0</v>
      </c>
      <c r="CJ239" s="189">
        <f t="shared" si="925"/>
        <v>0</v>
      </c>
      <c r="CK239" s="189">
        <f t="shared" si="926"/>
        <v>0</v>
      </c>
      <c r="CL239" s="189">
        <f t="shared" si="927"/>
        <v>0</v>
      </c>
      <c r="CM239" s="189">
        <f t="shared" si="928"/>
        <v>0</v>
      </c>
      <c r="DB239" s="190">
        <f t="shared" si="929"/>
        <v>0</v>
      </c>
      <c r="DC239" s="190">
        <f t="shared" si="930"/>
        <v>0</v>
      </c>
      <c r="DD239" s="190">
        <f t="shared" si="931"/>
        <v>0</v>
      </c>
      <c r="DE239" s="190">
        <f t="shared" si="932"/>
        <v>0</v>
      </c>
      <c r="DF239" s="190">
        <f t="shared" si="933"/>
        <v>0</v>
      </c>
      <c r="DG239" s="190">
        <f t="shared" si="934"/>
        <v>0</v>
      </c>
      <c r="DH239" s="190">
        <f t="shared" si="935"/>
        <v>0</v>
      </c>
      <c r="DI239" s="190">
        <f t="shared" si="936"/>
        <v>0</v>
      </c>
      <c r="DJ239" s="190">
        <f t="shared" si="937"/>
        <v>0</v>
      </c>
      <c r="DK239" s="190">
        <f t="shared" si="938"/>
        <v>422.11935621706311</v>
      </c>
      <c r="DL239" s="190">
        <f t="shared" si="939"/>
        <v>422.11935621706311</v>
      </c>
      <c r="DM239" s="190">
        <f t="shared" si="940"/>
        <v>422.11935621706311</v>
      </c>
      <c r="DN239" s="190">
        <f t="shared" si="941"/>
        <v>1266.3580686511893</v>
      </c>
      <c r="DO239" s="184" t="s">
        <v>579</v>
      </c>
      <c r="DP239" s="190">
        <f t="shared" si="942"/>
        <v>0</v>
      </c>
      <c r="DQ239" s="190">
        <f t="shared" si="943"/>
        <v>0</v>
      </c>
      <c r="DR239" s="190">
        <f t="shared" si="944"/>
        <v>0</v>
      </c>
      <c r="DS239" s="190">
        <f t="shared" si="945"/>
        <v>0</v>
      </c>
      <c r="DT239" s="190">
        <f t="shared" si="946"/>
        <v>0</v>
      </c>
      <c r="DU239" s="190">
        <f t="shared" si="947"/>
        <v>0</v>
      </c>
      <c r="DV239" s="190">
        <f t="shared" si="948"/>
        <v>0</v>
      </c>
      <c r="DW239" s="190">
        <f t="shared" si="949"/>
        <v>0</v>
      </c>
      <c r="DX239" s="190">
        <f t="shared" si="950"/>
        <v>0</v>
      </c>
      <c r="DY239" s="190">
        <f t="shared" si="951"/>
        <v>290.54629255091868</v>
      </c>
      <c r="DZ239" s="190">
        <f t="shared" si="952"/>
        <v>290.54629255091868</v>
      </c>
      <c r="EA239" s="190">
        <f t="shared" si="953"/>
        <v>290.54629255091868</v>
      </c>
      <c r="EB239" s="190">
        <f t="shared" si="954"/>
        <v>871.63887765275604</v>
      </c>
      <c r="EC239" s="191">
        <f t="shared" si="735"/>
        <v>0.68830364746769235</v>
      </c>
    </row>
    <row r="240" spans="1:133" hidden="1">
      <c r="A240" s="331">
        <v>235</v>
      </c>
      <c r="B240" s="356" t="s">
        <v>600</v>
      </c>
      <c r="C240" s="356" t="s">
        <v>600</v>
      </c>
      <c r="D240" s="354" t="s">
        <v>589</v>
      </c>
      <c r="E240" s="456" t="s">
        <v>696</v>
      </c>
      <c r="F240" s="354" t="s">
        <v>596</v>
      </c>
      <c r="G240" s="354" t="s">
        <v>8</v>
      </c>
      <c r="H240" s="354" t="s">
        <v>597</v>
      </c>
      <c r="I240" s="354" t="s">
        <v>122</v>
      </c>
      <c r="J240" s="408"/>
      <c r="K240" s="408"/>
      <c r="L240" s="408"/>
      <c r="M240" s="408"/>
      <c r="N240" s="408"/>
      <c r="O240" s="408"/>
      <c r="P240" s="408"/>
      <c r="Q240" s="408"/>
      <c r="R240" s="408"/>
      <c r="S240" s="438">
        <v>10000</v>
      </c>
      <c r="T240" s="438">
        <v>10000</v>
      </c>
      <c r="U240" s="438">
        <v>10000</v>
      </c>
      <c r="V240" s="357">
        <f t="shared" si="868"/>
        <v>30000</v>
      </c>
      <c r="W240" s="397">
        <v>1</v>
      </c>
      <c r="X240" s="65"/>
      <c r="Y240" s="332" t="s">
        <v>607</v>
      </c>
      <c r="Z240" s="332"/>
      <c r="AA240" s="398">
        <v>0.30549999999999999</v>
      </c>
      <c r="AB240" s="412">
        <v>0.201519</v>
      </c>
      <c r="AC240" s="180">
        <f t="shared" si="686"/>
        <v>0.65963666121112929</v>
      </c>
      <c r="AD240" s="181">
        <f t="shared" si="908"/>
        <v>0.3009175</v>
      </c>
      <c r="AE240" s="181">
        <f t="shared" si="908"/>
        <v>0.3009175</v>
      </c>
      <c r="AF240" s="181">
        <f t="shared" si="908"/>
        <v>0.3009175</v>
      </c>
      <c r="AG240" s="181">
        <f t="shared" si="909"/>
        <v>0.29633499999999996</v>
      </c>
      <c r="AH240" s="181">
        <f t="shared" si="909"/>
        <v>0.29633499999999996</v>
      </c>
      <c r="AI240" s="181">
        <f t="shared" si="909"/>
        <v>0.29633499999999996</v>
      </c>
      <c r="AJ240" s="181">
        <f t="shared" si="910"/>
        <v>0.29175249999999997</v>
      </c>
      <c r="AK240" s="181">
        <f t="shared" si="910"/>
        <v>0.29175249999999997</v>
      </c>
      <c r="AL240" s="181">
        <f t="shared" si="910"/>
        <v>0.29175249999999997</v>
      </c>
      <c r="AM240" s="181">
        <f t="shared" si="911"/>
        <v>0.28258749999999999</v>
      </c>
      <c r="AN240" s="181">
        <f t="shared" si="911"/>
        <v>0.28258749999999999</v>
      </c>
      <c r="AO240" s="181">
        <f t="shared" si="911"/>
        <v>0.28258749999999999</v>
      </c>
      <c r="AQ240" s="480">
        <v>0.98499999999999999</v>
      </c>
      <c r="AR240" s="480">
        <v>0.97</v>
      </c>
      <c r="AS240" s="480">
        <v>0.95499999999999996</v>
      </c>
      <c r="AT240" s="480">
        <v>0.92500000000000004</v>
      </c>
      <c r="AV240" s="181">
        <f t="shared" si="691"/>
        <v>0.201519</v>
      </c>
      <c r="AW240" s="181">
        <f t="shared" si="912"/>
        <v>0.201519</v>
      </c>
      <c r="AX240" s="181">
        <f t="shared" si="912"/>
        <v>0.201519</v>
      </c>
      <c r="AY240" s="181">
        <f t="shared" si="913"/>
        <v>0.19950381</v>
      </c>
      <c r="AZ240" s="181">
        <f t="shared" si="913"/>
        <v>0.19950381</v>
      </c>
      <c r="BA240" s="181">
        <f t="shared" si="913"/>
        <v>0.19950381</v>
      </c>
      <c r="BB240" s="181">
        <f t="shared" si="914"/>
        <v>0.19748862</v>
      </c>
      <c r="BC240" s="181">
        <f t="shared" si="914"/>
        <v>0.19748862</v>
      </c>
      <c r="BD240" s="181">
        <f t="shared" si="914"/>
        <v>0.19748862</v>
      </c>
      <c r="BE240" s="181">
        <f t="shared" si="915"/>
        <v>0.19547343</v>
      </c>
      <c r="BF240" s="181">
        <f t="shared" si="915"/>
        <v>0.19547343</v>
      </c>
      <c r="BG240" s="181">
        <f t="shared" si="915"/>
        <v>0.19547343</v>
      </c>
      <c r="BI240" s="400">
        <v>1</v>
      </c>
      <c r="BJ240" s="400">
        <v>0.99</v>
      </c>
      <c r="BK240" s="400">
        <v>0.98</v>
      </c>
      <c r="BL240" s="400">
        <v>0.97</v>
      </c>
      <c r="BO240" s="189">
        <f t="shared" si="916"/>
        <v>1</v>
      </c>
      <c r="BP240" s="189">
        <f t="shared" si="916"/>
        <v>1</v>
      </c>
      <c r="BQ240" s="189">
        <f t="shared" si="916"/>
        <v>1</v>
      </c>
      <c r="BR240" s="189">
        <f t="shared" si="916"/>
        <v>1</v>
      </c>
      <c r="BS240" s="189">
        <f t="shared" si="916"/>
        <v>1</v>
      </c>
      <c r="BT240" s="189">
        <f t="shared" si="916"/>
        <v>1</v>
      </c>
      <c r="BU240" s="189">
        <f t="shared" si="916"/>
        <v>1</v>
      </c>
      <c r="BV240" s="189">
        <f t="shared" si="916"/>
        <v>1</v>
      </c>
      <c r="BW240" s="189">
        <f t="shared" si="916"/>
        <v>1</v>
      </c>
      <c r="BX240" s="189">
        <f t="shared" si="916"/>
        <v>1</v>
      </c>
      <c r="BY240" s="189">
        <f t="shared" si="916"/>
        <v>1</v>
      </c>
      <c r="BZ240" s="189">
        <f t="shared" si="916"/>
        <v>1</v>
      </c>
      <c r="CB240" s="189">
        <f t="shared" si="917"/>
        <v>0</v>
      </c>
      <c r="CC240" s="189">
        <f t="shared" si="918"/>
        <v>0</v>
      </c>
      <c r="CD240" s="189">
        <f t="shared" si="919"/>
        <v>0</v>
      </c>
      <c r="CE240" s="189">
        <f t="shared" si="920"/>
        <v>0</v>
      </c>
      <c r="CF240" s="189">
        <f t="shared" si="921"/>
        <v>0</v>
      </c>
      <c r="CG240" s="189">
        <f t="shared" si="922"/>
        <v>0</v>
      </c>
      <c r="CH240" s="189">
        <f t="shared" si="923"/>
        <v>0</v>
      </c>
      <c r="CI240" s="189">
        <f t="shared" si="924"/>
        <v>0</v>
      </c>
      <c r="CJ240" s="189">
        <f t="shared" si="925"/>
        <v>0</v>
      </c>
      <c r="CK240" s="189">
        <f t="shared" si="926"/>
        <v>0</v>
      </c>
      <c r="CL240" s="189">
        <f t="shared" si="927"/>
        <v>0</v>
      </c>
      <c r="CM240" s="189">
        <f t="shared" si="928"/>
        <v>0</v>
      </c>
      <c r="DB240" s="190">
        <f t="shared" si="929"/>
        <v>0</v>
      </c>
      <c r="DC240" s="190">
        <f t="shared" si="930"/>
        <v>0</v>
      </c>
      <c r="DD240" s="190">
        <f t="shared" si="931"/>
        <v>0</v>
      </c>
      <c r="DE240" s="190">
        <f t="shared" si="932"/>
        <v>0</v>
      </c>
      <c r="DF240" s="190">
        <f t="shared" si="933"/>
        <v>0</v>
      </c>
      <c r="DG240" s="190">
        <f t="shared" si="934"/>
        <v>0</v>
      </c>
      <c r="DH240" s="190">
        <f t="shared" si="935"/>
        <v>0</v>
      </c>
      <c r="DI240" s="190">
        <f t="shared" si="936"/>
        <v>0</v>
      </c>
      <c r="DJ240" s="190">
        <f t="shared" si="937"/>
        <v>0</v>
      </c>
      <c r="DK240" s="190">
        <f t="shared" si="938"/>
        <v>402.48896168636946</v>
      </c>
      <c r="DL240" s="190">
        <f t="shared" si="939"/>
        <v>402.48896168636946</v>
      </c>
      <c r="DM240" s="190">
        <f t="shared" si="940"/>
        <v>402.48896168636946</v>
      </c>
      <c r="DN240" s="190">
        <f t="shared" si="941"/>
        <v>1207.4668850591083</v>
      </c>
      <c r="DO240" s="184" t="s">
        <v>579</v>
      </c>
      <c r="DP240" s="190">
        <f t="shared" si="942"/>
        <v>0</v>
      </c>
      <c r="DQ240" s="190">
        <f t="shared" si="943"/>
        <v>0</v>
      </c>
      <c r="DR240" s="190">
        <f t="shared" si="944"/>
        <v>0</v>
      </c>
      <c r="DS240" s="190">
        <f t="shared" si="945"/>
        <v>0</v>
      </c>
      <c r="DT240" s="190">
        <f t="shared" si="946"/>
        <v>0</v>
      </c>
      <c r="DU240" s="190">
        <f t="shared" si="947"/>
        <v>0</v>
      </c>
      <c r="DV240" s="190">
        <f t="shared" si="948"/>
        <v>0</v>
      </c>
      <c r="DW240" s="190">
        <f t="shared" si="949"/>
        <v>0</v>
      </c>
      <c r="DX240" s="190">
        <f t="shared" si="950"/>
        <v>0</v>
      </c>
      <c r="DY240" s="190">
        <f t="shared" si="951"/>
        <v>278.41251958410487</v>
      </c>
      <c r="DZ240" s="190">
        <f t="shared" si="952"/>
        <v>278.41251958410487</v>
      </c>
      <c r="EA240" s="190">
        <f t="shared" si="953"/>
        <v>278.41251958410487</v>
      </c>
      <c r="EB240" s="190">
        <f t="shared" si="954"/>
        <v>835.23755875231461</v>
      </c>
      <c r="EC240" s="191">
        <f t="shared" si="735"/>
        <v>0.6917270933781573</v>
      </c>
    </row>
    <row r="241" spans="1:133" hidden="1">
      <c r="A241" s="331">
        <v>236</v>
      </c>
      <c r="B241" s="356" t="s">
        <v>601</v>
      </c>
      <c r="C241" s="356" t="s">
        <v>601</v>
      </c>
      <c r="D241" s="354" t="s">
        <v>590</v>
      </c>
      <c r="E241" s="456" t="s">
        <v>696</v>
      </c>
      <c r="F241" s="354" t="s">
        <v>596</v>
      </c>
      <c r="G241" s="354" t="s">
        <v>8</v>
      </c>
      <c r="H241" s="354" t="s">
        <v>597</v>
      </c>
      <c r="I241" s="354" t="s">
        <v>122</v>
      </c>
      <c r="J241" s="408"/>
      <c r="K241" s="408"/>
      <c r="L241" s="408"/>
      <c r="M241" s="408"/>
      <c r="N241" s="408"/>
      <c r="O241" s="408"/>
      <c r="P241" s="408"/>
      <c r="Q241" s="408"/>
      <c r="R241" s="408"/>
      <c r="S241" s="438">
        <v>10000</v>
      </c>
      <c r="T241" s="438">
        <v>10000</v>
      </c>
      <c r="U241" s="438">
        <v>10000</v>
      </c>
      <c r="V241" s="357">
        <f t="shared" si="868"/>
        <v>30000</v>
      </c>
      <c r="W241" s="397">
        <v>1</v>
      </c>
      <c r="X241" s="65"/>
      <c r="Y241" s="332" t="s">
        <v>607</v>
      </c>
      <c r="Z241" s="332"/>
      <c r="AA241" s="398">
        <v>0.33282721176470598</v>
      </c>
      <c r="AB241" s="412">
        <v>0.19006120000000001</v>
      </c>
      <c r="AC241" s="180">
        <f t="shared" ref="AC241:AC259" si="955">IFERROR(AB241/AA241,"")</f>
        <v>0.5710506631722313</v>
      </c>
      <c r="AD241" s="181">
        <f t="shared" si="908"/>
        <v>0.32783480358823536</v>
      </c>
      <c r="AE241" s="181">
        <f t="shared" si="908"/>
        <v>0.32783480358823536</v>
      </c>
      <c r="AF241" s="181">
        <f t="shared" si="908"/>
        <v>0.32783480358823536</v>
      </c>
      <c r="AG241" s="181">
        <f t="shared" si="909"/>
        <v>0.32284239541176479</v>
      </c>
      <c r="AH241" s="181">
        <f t="shared" si="909"/>
        <v>0.32284239541176479</v>
      </c>
      <c r="AI241" s="181">
        <f t="shared" si="909"/>
        <v>0.32284239541176479</v>
      </c>
      <c r="AJ241" s="181">
        <f t="shared" si="910"/>
        <v>0.31784998723529417</v>
      </c>
      <c r="AK241" s="181">
        <f t="shared" si="910"/>
        <v>0.31784998723529417</v>
      </c>
      <c r="AL241" s="181">
        <f t="shared" si="910"/>
        <v>0.31784998723529417</v>
      </c>
      <c r="AM241" s="181">
        <f t="shared" si="911"/>
        <v>0.30786517088235305</v>
      </c>
      <c r="AN241" s="181">
        <f t="shared" si="911"/>
        <v>0.30786517088235305</v>
      </c>
      <c r="AO241" s="181">
        <f t="shared" si="911"/>
        <v>0.30786517088235305</v>
      </c>
      <c r="AQ241" s="480">
        <v>0.98499999999999999</v>
      </c>
      <c r="AR241" s="480">
        <v>0.97</v>
      </c>
      <c r="AS241" s="480">
        <v>0.95499999999999996</v>
      </c>
      <c r="AT241" s="480">
        <v>0.92500000000000004</v>
      </c>
      <c r="AV241" s="181">
        <f t="shared" ref="AV241:AV300" si="956">$AB241*$BI241*$AV$2</f>
        <v>0.19006120000000001</v>
      </c>
      <c r="AW241" s="181">
        <f t="shared" si="912"/>
        <v>0.19006120000000001</v>
      </c>
      <c r="AX241" s="181">
        <f t="shared" si="912"/>
        <v>0.19006120000000001</v>
      </c>
      <c r="AY241" s="181">
        <f t="shared" si="913"/>
        <v>0.18816058800000002</v>
      </c>
      <c r="AZ241" s="181">
        <f t="shared" si="913"/>
        <v>0.18816058800000002</v>
      </c>
      <c r="BA241" s="181">
        <f t="shared" si="913"/>
        <v>0.18816058800000002</v>
      </c>
      <c r="BB241" s="181">
        <f t="shared" si="914"/>
        <v>0.18625997600000002</v>
      </c>
      <c r="BC241" s="181">
        <f t="shared" si="914"/>
        <v>0.18625997600000002</v>
      </c>
      <c r="BD241" s="181">
        <f t="shared" si="914"/>
        <v>0.18625997600000002</v>
      </c>
      <c r="BE241" s="181">
        <f t="shared" si="915"/>
        <v>0.184359364</v>
      </c>
      <c r="BF241" s="181">
        <f t="shared" si="915"/>
        <v>0.184359364</v>
      </c>
      <c r="BG241" s="181">
        <f t="shared" si="915"/>
        <v>0.184359364</v>
      </c>
      <c r="BI241" s="400">
        <v>1</v>
      </c>
      <c r="BJ241" s="400">
        <v>0.99</v>
      </c>
      <c r="BK241" s="400">
        <v>0.98</v>
      </c>
      <c r="BL241" s="400">
        <v>0.97</v>
      </c>
      <c r="BO241" s="189">
        <f t="shared" si="916"/>
        <v>1</v>
      </c>
      <c r="BP241" s="189">
        <f t="shared" si="916"/>
        <v>1</v>
      </c>
      <c r="BQ241" s="189">
        <f t="shared" si="916"/>
        <v>1</v>
      </c>
      <c r="BR241" s="189">
        <f t="shared" si="916"/>
        <v>1</v>
      </c>
      <c r="BS241" s="189">
        <f t="shared" si="916"/>
        <v>1</v>
      </c>
      <c r="BT241" s="189">
        <f t="shared" si="916"/>
        <v>1</v>
      </c>
      <c r="BU241" s="189">
        <f t="shared" si="916"/>
        <v>1</v>
      </c>
      <c r="BV241" s="189">
        <f t="shared" si="916"/>
        <v>1</v>
      </c>
      <c r="BW241" s="189">
        <f t="shared" si="916"/>
        <v>1</v>
      </c>
      <c r="BX241" s="189">
        <f t="shared" si="916"/>
        <v>1</v>
      </c>
      <c r="BY241" s="189">
        <f t="shared" si="916"/>
        <v>1</v>
      </c>
      <c r="BZ241" s="189">
        <f t="shared" si="916"/>
        <v>1</v>
      </c>
      <c r="CB241" s="189">
        <f t="shared" si="917"/>
        <v>0</v>
      </c>
      <c r="CC241" s="189">
        <f t="shared" si="918"/>
        <v>0</v>
      </c>
      <c r="CD241" s="189">
        <f t="shared" si="919"/>
        <v>0</v>
      </c>
      <c r="CE241" s="189">
        <f t="shared" si="920"/>
        <v>0</v>
      </c>
      <c r="CF241" s="189">
        <f t="shared" si="921"/>
        <v>0</v>
      </c>
      <c r="CG241" s="189">
        <f t="shared" si="922"/>
        <v>0</v>
      </c>
      <c r="CH241" s="189">
        <f t="shared" si="923"/>
        <v>0</v>
      </c>
      <c r="CI241" s="189">
        <f t="shared" si="924"/>
        <v>0</v>
      </c>
      <c r="CJ241" s="189">
        <f t="shared" si="925"/>
        <v>0</v>
      </c>
      <c r="CK241" s="189">
        <f t="shared" si="926"/>
        <v>0</v>
      </c>
      <c r="CL241" s="189">
        <f t="shared" si="927"/>
        <v>0</v>
      </c>
      <c r="CM241" s="189">
        <f t="shared" si="928"/>
        <v>0</v>
      </c>
      <c r="DB241" s="190">
        <f t="shared" si="929"/>
        <v>0</v>
      </c>
      <c r="DC241" s="190">
        <f t="shared" si="930"/>
        <v>0</v>
      </c>
      <c r="DD241" s="190">
        <f t="shared" si="931"/>
        <v>0</v>
      </c>
      <c r="DE241" s="190">
        <f t="shared" si="932"/>
        <v>0</v>
      </c>
      <c r="DF241" s="190">
        <f t="shared" si="933"/>
        <v>0</v>
      </c>
      <c r="DG241" s="190">
        <f t="shared" si="934"/>
        <v>0</v>
      </c>
      <c r="DH241" s="190">
        <f t="shared" si="935"/>
        <v>0</v>
      </c>
      <c r="DI241" s="190">
        <f t="shared" si="936"/>
        <v>0</v>
      </c>
      <c r="DJ241" s="190">
        <f t="shared" si="937"/>
        <v>0</v>
      </c>
      <c r="DK241" s="190">
        <f t="shared" si="938"/>
        <v>438.49191124106687</v>
      </c>
      <c r="DL241" s="190">
        <f t="shared" si="939"/>
        <v>438.49191124106687</v>
      </c>
      <c r="DM241" s="190">
        <f t="shared" si="940"/>
        <v>438.49191124106687</v>
      </c>
      <c r="DN241" s="190">
        <f t="shared" si="941"/>
        <v>1315.4757337232006</v>
      </c>
      <c r="DO241" s="184" t="s">
        <v>579</v>
      </c>
      <c r="DP241" s="190">
        <f t="shared" si="942"/>
        <v>0</v>
      </c>
      <c r="DQ241" s="190">
        <f t="shared" si="943"/>
        <v>0</v>
      </c>
      <c r="DR241" s="190">
        <f t="shared" si="944"/>
        <v>0</v>
      </c>
      <c r="DS241" s="190">
        <f t="shared" si="945"/>
        <v>0</v>
      </c>
      <c r="DT241" s="190">
        <f t="shared" si="946"/>
        <v>0</v>
      </c>
      <c r="DU241" s="190">
        <f t="shared" si="947"/>
        <v>0</v>
      </c>
      <c r="DV241" s="190">
        <f t="shared" si="948"/>
        <v>0</v>
      </c>
      <c r="DW241" s="190">
        <f t="shared" si="949"/>
        <v>0</v>
      </c>
      <c r="DX241" s="190">
        <f t="shared" si="950"/>
        <v>0</v>
      </c>
      <c r="DY241" s="190">
        <f t="shared" si="951"/>
        <v>262.58277168494516</v>
      </c>
      <c r="DZ241" s="190">
        <f t="shared" si="952"/>
        <v>262.58277168494516</v>
      </c>
      <c r="EA241" s="190">
        <f t="shared" si="953"/>
        <v>262.58277168494516</v>
      </c>
      <c r="EB241" s="190">
        <f t="shared" si="954"/>
        <v>787.74831505483553</v>
      </c>
      <c r="EC241" s="191">
        <f t="shared" si="735"/>
        <v>0.59883150624547488</v>
      </c>
    </row>
    <row r="242" spans="1:133" hidden="1">
      <c r="A242" s="331">
        <v>237</v>
      </c>
      <c r="B242" s="356" t="s">
        <v>602</v>
      </c>
      <c r="C242" s="356" t="s">
        <v>602</v>
      </c>
      <c r="D242" s="354" t="s">
        <v>591</v>
      </c>
      <c r="E242" s="456" t="s">
        <v>696</v>
      </c>
      <c r="F242" s="354" t="s">
        <v>596</v>
      </c>
      <c r="G242" s="354" t="s">
        <v>8</v>
      </c>
      <c r="H242" s="354" t="s">
        <v>597</v>
      </c>
      <c r="I242" s="354" t="s">
        <v>122</v>
      </c>
      <c r="J242" s="408"/>
      <c r="K242" s="408"/>
      <c r="L242" s="408"/>
      <c r="M242" s="408"/>
      <c r="N242" s="408"/>
      <c r="O242" s="408"/>
      <c r="P242" s="408"/>
      <c r="Q242" s="408"/>
      <c r="R242" s="408"/>
      <c r="S242" s="438">
        <v>10000</v>
      </c>
      <c r="T242" s="438">
        <v>10000</v>
      </c>
      <c r="U242" s="438">
        <v>10000</v>
      </c>
      <c r="V242" s="357">
        <f t="shared" si="868"/>
        <v>30000</v>
      </c>
      <c r="W242" s="397">
        <v>1</v>
      </c>
      <c r="X242" s="65"/>
      <c r="Y242" s="332" t="s">
        <v>607</v>
      </c>
      <c r="Z242" s="332"/>
      <c r="AA242" s="398">
        <v>0.28589999999999999</v>
      </c>
      <c r="AB242" s="412">
        <v>0.1806391</v>
      </c>
      <c r="AC242" s="180">
        <f t="shared" si="955"/>
        <v>0.63182616299405392</v>
      </c>
      <c r="AD242" s="181">
        <f t="shared" si="908"/>
        <v>0.28161149999999996</v>
      </c>
      <c r="AE242" s="181">
        <f t="shared" si="908"/>
        <v>0.28161149999999996</v>
      </c>
      <c r="AF242" s="181">
        <f t="shared" si="908"/>
        <v>0.28161149999999996</v>
      </c>
      <c r="AG242" s="181">
        <f t="shared" si="909"/>
        <v>0.27732299999999999</v>
      </c>
      <c r="AH242" s="181">
        <f t="shared" si="909"/>
        <v>0.27732299999999999</v>
      </c>
      <c r="AI242" s="181">
        <f t="shared" si="909"/>
        <v>0.27732299999999999</v>
      </c>
      <c r="AJ242" s="181">
        <f t="shared" si="910"/>
        <v>0.27303449999999996</v>
      </c>
      <c r="AK242" s="181">
        <f t="shared" si="910"/>
        <v>0.27303449999999996</v>
      </c>
      <c r="AL242" s="181">
        <f t="shared" si="910"/>
        <v>0.27303449999999996</v>
      </c>
      <c r="AM242" s="181">
        <f t="shared" si="911"/>
        <v>0.26445750000000001</v>
      </c>
      <c r="AN242" s="181">
        <f t="shared" si="911"/>
        <v>0.26445750000000001</v>
      </c>
      <c r="AO242" s="181">
        <f t="shared" si="911"/>
        <v>0.26445750000000001</v>
      </c>
      <c r="AQ242" s="480">
        <v>0.98499999999999999</v>
      </c>
      <c r="AR242" s="480">
        <v>0.97</v>
      </c>
      <c r="AS242" s="480">
        <v>0.95499999999999996</v>
      </c>
      <c r="AT242" s="480">
        <v>0.92500000000000004</v>
      </c>
      <c r="AV242" s="181">
        <f t="shared" si="956"/>
        <v>0.1806391</v>
      </c>
      <c r="AW242" s="181">
        <f t="shared" si="912"/>
        <v>0.1806391</v>
      </c>
      <c r="AX242" s="181">
        <f t="shared" si="912"/>
        <v>0.1806391</v>
      </c>
      <c r="AY242" s="181">
        <f t="shared" si="913"/>
        <v>0.17883270900000001</v>
      </c>
      <c r="AZ242" s="181">
        <f t="shared" si="913"/>
        <v>0.17883270900000001</v>
      </c>
      <c r="BA242" s="181">
        <f t="shared" si="913"/>
        <v>0.17883270900000001</v>
      </c>
      <c r="BB242" s="181">
        <f t="shared" si="914"/>
        <v>0.17702631799999999</v>
      </c>
      <c r="BC242" s="181">
        <f t="shared" si="914"/>
        <v>0.17702631799999999</v>
      </c>
      <c r="BD242" s="181">
        <f t="shared" si="914"/>
        <v>0.17702631799999999</v>
      </c>
      <c r="BE242" s="181">
        <f t="shared" si="915"/>
        <v>0.175219927</v>
      </c>
      <c r="BF242" s="181">
        <f t="shared" si="915"/>
        <v>0.175219927</v>
      </c>
      <c r="BG242" s="181">
        <f t="shared" si="915"/>
        <v>0.175219927</v>
      </c>
      <c r="BI242" s="400">
        <v>1</v>
      </c>
      <c r="BJ242" s="400">
        <v>0.99</v>
      </c>
      <c r="BK242" s="400">
        <v>0.98</v>
      </c>
      <c r="BL242" s="400">
        <v>0.97</v>
      </c>
      <c r="BO242" s="189">
        <f t="shared" si="916"/>
        <v>1</v>
      </c>
      <c r="BP242" s="189">
        <f t="shared" si="916"/>
        <v>1</v>
      </c>
      <c r="BQ242" s="189">
        <f t="shared" si="916"/>
        <v>1</v>
      </c>
      <c r="BR242" s="189">
        <f t="shared" si="916"/>
        <v>1</v>
      </c>
      <c r="BS242" s="189">
        <f t="shared" si="916"/>
        <v>1</v>
      </c>
      <c r="BT242" s="189">
        <f t="shared" si="916"/>
        <v>1</v>
      </c>
      <c r="BU242" s="189">
        <f t="shared" si="916"/>
        <v>1</v>
      </c>
      <c r="BV242" s="189">
        <f t="shared" si="916"/>
        <v>1</v>
      </c>
      <c r="BW242" s="189">
        <f t="shared" si="916"/>
        <v>1</v>
      </c>
      <c r="BX242" s="189">
        <f t="shared" si="916"/>
        <v>1</v>
      </c>
      <c r="BY242" s="189">
        <f t="shared" si="916"/>
        <v>1</v>
      </c>
      <c r="BZ242" s="189">
        <f t="shared" si="916"/>
        <v>1</v>
      </c>
      <c r="CB242" s="189">
        <f t="shared" si="917"/>
        <v>0</v>
      </c>
      <c r="CC242" s="189">
        <f t="shared" si="918"/>
        <v>0</v>
      </c>
      <c r="CD242" s="189">
        <f t="shared" si="919"/>
        <v>0</v>
      </c>
      <c r="CE242" s="189">
        <f t="shared" si="920"/>
        <v>0</v>
      </c>
      <c r="CF242" s="189">
        <f t="shared" si="921"/>
        <v>0</v>
      </c>
      <c r="CG242" s="189">
        <f t="shared" si="922"/>
        <v>0</v>
      </c>
      <c r="CH242" s="189">
        <f t="shared" si="923"/>
        <v>0</v>
      </c>
      <c r="CI242" s="189">
        <f t="shared" si="924"/>
        <v>0</v>
      </c>
      <c r="CJ242" s="189">
        <f t="shared" si="925"/>
        <v>0</v>
      </c>
      <c r="CK242" s="189">
        <f t="shared" si="926"/>
        <v>0</v>
      </c>
      <c r="CL242" s="189">
        <f t="shared" si="927"/>
        <v>0</v>
      </c>
      <c r="CM242" s="189">
        <f t="shared" si="928"/>
        <v>0</v>
      </c>
      <c r="DB242" s="190">
        <f t="shared" si="929"/>
        <v>0</v>
      </c>
      <c r="DC242" s="190">
        <f t="shared" si="930"/>
        <v>0</v>
      </c>
      <c r="DD242" s="190">
        <f t="shared" si="931"/>
        <v>0</v>
      </c>
      <c r="DE242" s="190">
        <f t="shared" si="932"/>
        <v>0</v>
      </c>
      <c r="DF242" s="190">
        <f t="shared" si="933"/>
        <v>0</v>
      </c>
      <c r="DG242" s="190">
        <f t="shared" si="934"/>
        <v>0</v>
      </c>
      <c r="DH242" s="190">
        <f t="shared" si="935"/>
        <v>0</v>
      </c>
      <c r="DI242" s="190">
        <f t="shared" si="936"/>
        <v>0</v>
      </c>
      <c r="DJ242" s="190">
        <f t="shared" si="937"/>
        <v>0</v>
      </c>
      <c r="DK242" s="190">
        <f t="shared" si="938"/>
        <v>376.66642928357788</v>
      </c>
      <c r="DL242" s="190">
        <f t="shared" si="939"/>
        <v>376.66642928357788</v>
      </c>
      <c r="DM242" s="190">
        <f t="shared" si="940"/>
        <v>376.66642928357788</v>
      </c>
      <c r="DN242" s="190">
        <f t="shared" si="941"/>
        <v>1129.9992878507337</v>
      </c>
      <c r="DO242" s="184" t="s">
        <v>579</v>
      </c>
      <c r="DP242" s="190">
        <f t="shared" si="942"/>
        <v>0</v>
      </c>
      <c r="DQ242" s="190">
        <f t="shared" si="943"/>
        <v>0</v>
      </c>
      <c r="DR242" s="190">
        <f t="shared" si="944"/>
        <v>0</v>
      </c>
      <c r="DS242" s="190">
        <f t="shared" si="945"/>
        <v>0</v>
      </c>
      <c r="DT242" s="190">
        <f t="shared" si="946"/>
        <v>0</v>
      </c>
      <c r="DU242" s="190">
        <f t="shared" si="947"/>
        <v>0</v>
      </c>
      <c r="DV242" s="190">
        <f t="shared" si="948"/>
        <v>0</v>
      </c>
      <c r="DW242" s="190">
        <f t="shared" si="949"/>
        <v>0</v>
      </c>
      <c r="DX242" s="190">
        <f t="shared" si="950"/>
        <v>0</v>
      </c>
      <c r="DY242" s="190">
        <f t="shared" si="951"/>
        <v>249.56548497365048</v>
      </c>
      <c r="DZ242" s="190">
        <f t="shared" si="952"/>
        <v>249.56548497365048</v>
      </c>
      <c r="EA242" s="190">
        <f t="shared" si="953"/>
        <v>249.56548497365048</v>
      </c>
      <c r="EB242" s="190">
        <f t="shared" si="954"/>
        <v>748.69645492095151</v>
      </c>
      <c r="EC242" s="191">
        <f t="shared" si="735"/>
        <v>0.66256365200457534</v>
      </c>
    </row>
    <row r="243" spans="1:133" hidden="1">
      <c r="A243" s="331">
        <v>238</v>
      </c>
      <c r="B243" s="356" t="s">
        <v>603</v>
      </c>
      <c r="C243" s="356" t="s">
        <v>603</v>
      </c>
      <c r="D243" s="354" t="s">
        <v>592</v>
      </c>
      <c r="E243" s="456" t="s">
        <v>696</v>
      </c>
      <c r="F243" s="354" t="s">
        <v>596</v>
      </c>
      <c r="G243" s="354" t="s">
        <v>8</v>
      </c>
      <c r="H243" s="354" t="s">
        <v>597</v>
      </c>
      <c r="I243" s="354" t="s">
        <v>122</v>
      </c>
      <c r="J243" s="408"/>
      <c r="K243" s="408"/>
      <c r="L243" s="408"/>
      <c r="M243" s="408"/>
      <c r="N243" s="408"/>
      <c r="O243" s="408"/>
      <c r="P243" s="408"/>
      <c r="Q243" s="408"/>
      <c r="R243" s="408"/>
      <c r="S243" s="438">
        <v>10000</v>
      </c>
      <c r="T243" s="438">
        <v>10000</v>
      </c>
      <c r="U243" s="438">
        <v>10000</v>
      </c>
      <c r="V243" s="357">
        <f t="shared" si="868"/>
        <v>30000</v>
      </c>
      <c r="W243" s="397">
        <v>1</v>
      </c>
      <c r="X243" s="65"/>
      <c r="Y243" s="332" t="s">
        <v>607</v>
      </c>
      <c r="Z243" s="332"/>
      <c r="AA243" s="398">
        <v>0.43744822352941198</v>
      </c>
      <c r="AB243" s="412">
        <v>0.26356380000000001</v>
      </c>
      <c r="AC243" s="180">
        <f t="shared" si="955"/>
        <v>0.60250284679068811</v>
      </c>
      <c r="AD243" s="181">
        <f t="shared" si="908"/>
        <v>0.43088650017647079</v>
      </c>
      <c r="AE243" s="181">
        <f t="shared" si="908"/>
        <v>0.43088650017647079</v>
      </c>
      <c r="AF243" s="181">
        <f t="shared" si="908"/>
        <v>0.43088650017647079</v>
      </c>
      <c r="AG243" s="181">
        <f t="shared" si="909"/>
        <v>0.42432477682352959</v>
      </c>
      <c r="AH243" s="181">
        <f t="shared" si="909"/>
        <v>0.42432477682352959</v>
      </c>
      <c r="AI243" s="181">
        <f t="shared" si="909"/>
        <v>0.42432477682352959</v>
      </c>
      <c r="AJ243" s="181">
        <f t="shared" si="910"/>
        <v>0.41776305347058845</v>
      </c>
      <c r="AK243" s="181">
        <f t="shared" si="910"/>
        <v>0.41776305347058845</v>
      </c>
      <c r="AL243" s="181">
        <f t="shared" si="910"/>
        <v>0.41776305347058845</v>
      </c>
      <c r="AM243" s="181">
        <f t="shared" si="911"/>
        <v>0.40463960676470612</v>
      </c>
      <c r="AN243" s="181">
        <f t="shared" si="911"/>
        <v>0.40463960676470612</v>
      </c>
      <c r="AO243" s="181">
        <f t="shared" si="911"/>
        <v>0.40463960676470612</v>
      </c>
      <c r="AQ243" s="480">
        <v>0.98499999999999999</v>
      </c>
      <c r="AR243" s="480">
        <v>0.97</v>
      </c>
      <c r="AS243" s="480">
        <v>0.95499999999999996</v>
      </c>
      <c r="AT243" s="480">
        <v>0.92500000000000004</v>
      </c>
      <c r="AV243" s="181">
        <f t="shared" si="956"/>
        <v>0.26356380000000001</v>
      </c>
      <c r="AW243" s="181">
        <f t="shared" si="912"/>
        <v>0.26356380000000001</v>
      </c>
      <c r="AX243" s="181">
        <f t="shared" si="912"/>
        <v>0.26356380000000001</v>
      </c>
      <c r="AY243" s="181">
        <f t="shared" si="913"/>
        <v>0.26092816200000002</v>
      </c>
      <c r="AZ243" s="181">
        <f t="shared" si="913"/>
        <v>0.26092816200000002</v>
      </c>
      <c r="BA243" s="181">
        <f t="shared" si="913"/>
        <v>0.26092816200000002</v>
      </c>
      <c r="BB243" s="181">
        <f t="shared" si="914"/>
        <v>0.25829252400000002</v>
      </c>
      <c r="BC243" s="181">
        <f t="shared" si="914"/>
        <v>0.25829252400000002</v>
      </c>
      <c r="BD243" s="181">
        <f t="shared" si="914"/>
        <v>0.25829252400000002</v>
      </c>
      <c r="BE243" s="181">
        <f t="shared" si="915"/>
        <v>0.25565688600000003</v>
      </c>
      <c r="BF243" s="181">
        <f t="shared" si="915"/>
        <v>0.25565688600000003</v>
      </c>
      <c r="BG243" s="181">
        <f t="shared" si="915"/>
        <v>0.25565688600000003</v>
      </c>
      <c r="BI243" s="400">
        <v>1</v>
      </c>
      <c r="BJ243" s="400">
        <v>0.99</v>
      </c>
      <c r="BK243" s="400">
        <v>0.98</v>
      </c>
      <c r="BL243" s="400">
        <v>0.97</v>
      </c>
      <c r="BO243" s="189">
        <f t="shared" si="916"/>
        <v>1</v>
      </c>
      <c r="BP243" s="189">
        <f t="shared" si="916"/>
        <v>1</v>
      </c>
      <c r="BQ243" s="189">
        <f t="shared" si="916"/>
        <v>1</v>
      </c>
      <c r="BR243" s="189">
        <f t="shared" si="916"/>
        <v>1</v>
      </c>
      <c r="BS243" s="189">
        <f t="shared" si="916"/>
        <v>1</v>
      </c>
      <c r="BT243" s="189">
        <f t="shared" si="916"/>
        <v>1</v>
      </c>
      <c r="BU243" s="189">
        <f t="shared" si="916"/>
        <v>1</v>
      </c>
      <c r="BV243" s="189">
        <f t="shared" si="916"/>
        <v>1</v>
      </c>
      <c r="BW243" s="189">
        <f t="shared" si="916"/>
        <v>1</v>
      </c>
      <c r="BX243" s="189">
        <f t="shared" si="916"/>
        <v>1</v>
      </c>
      <c r="BY243" s="189">
        <f t="shared" si="916"/>
        <v>1</v>
      </c>
      <c r="BZ243" s="189">
        <f t="shared" si="916"/>
        <v>1</v>
      </c>
      <c r="CB243" s="189">
        <f t="shared" si="917"/>
        <v>0</v>
      </c>
      <c r="CC243" s="189">
        <f t="shared" si="918"/>
        <v>0</v>
      </c>
      <c r="CD243" s="189">
        <f t="shared" si="919"/>
        <v>0</v>
      </c>
      <c r="CE243" s="189">
        <f t="shared" si="920"/>
        <v>0</v>
      </c>
      <c r="CF243" s="189">
        <f t="shared" si="921"/>
        <v>0</v>
      </c>
      <c r="CG243" s="189">
        <f t="shared" si="922"/>
        <v>0</v>
      </c>
      <c r="CH243" s="189">
        <f t="shared" si="923"/>
        <v>0</v>
      </c>
      <c r="CI243" s="189">
        <f t="shared" si="924"/>
        <v>0</v>
      </c>
      <c r="CJ243" s="189">
        <f t="shared" si="925"/>
        <v>0</v>
      </c>
      <c r="CK243" s="189">
        <f t="shared" si="926"/>
        <v>0</v>
      </c>
      <c r="CL243" s="189">
        <f t="shared" si="927"/>
        <v>0</v>
      </c>
      <c r="CM243" s="189">
        <f t="shared" si="928"/>
        <v>0</v>
      </c>
      <c r="DB243" s="190">
        <f t="shared" si="929"/>
        <v>0</v>
      </c>
      <c r="DC243" s="190">
        <f t="shared" si="930"/>
        <v>0</v>
      </c>
      <c r="DD243" s="190">
        <f t="shared" si="931"/>
        <v>0</v>
      </c>
      <c r="DE243" s="190">
        <f t="shared" si="932"/>
        <v>0</v>
      </c>
      <c r="DF243" s="190">
        <f t="shared" si="933"/>
        <v>0</v>
      </c>
      <c r="DG243" s="190">
        <f t="shared" si="934"/>
        <v>0</v>
      </c>
      <c r="DH243" s="190">
        <f t="shared" si="935"/>
        <v>0</v>
      </c>
      <c r="DI243" s="190">
        <f t="shared" si="936"/>
        <v>0</v>
      </c>
      <c r="DJ243" s="190">
        <f t="shared" si="937"/>
        <v>0</v>
      </c>
      <c r="DK243" s="190">
        <f t="shared" si="938"/>
        <v>576.32759829754468</v>
      </c>
      <c r="DL243" s="190">
        <f t="shared" si="939"/>
        <v>576.32759829754468</v>
      </c>
      <c r="DM243" s="190">
        <f t="shared" si="940"/>
        <v>576.32759829754468</v>
      </c>
      <c r="DN243" s="190">
        <f t="shared" si="941"/>
        <v>1728.982794892634</v>
      </c>
      <c r="DO243" s="184" t="s">
        <v>579</v>
      </c>
      <c r="DP243" s="190">
        <f t="shared" si="942"/>
        <v>0</v>
      </c>
      <c r="DQ243" s="190">
        <f t="shared" si="943"/>
        <v>0</v>
      </c>
      <c r="DR243" s="190">
        <f t="shared" si="944"/>
        <v>0</v>
      </c>
      <c r="DS243" s="190">
        <f t="shared" si="945"/>
        <v>0</v>
      </c>
      <c r="DT243" s="190">
        <f t="shared" si="946"/>
        <v>0</v>
      </c>
      <c r="DU243" s="190">
        <f t="shared" si="947"/>
        <v>0</v>
      </c>
      <c r="DV243" s="190">
        <f t="shared" si="948"/>
        <v>0</v>
      </c>
      <c r="DW243" s="190">
        <f t="shared" si="949"/>
        <v>0</v>
      </c>
      <c r="DX243" s="190">
        <f t="shared" si="950"/>
        <v>0</v>
      </c>
      <c r="DY243" s="190">
        <f t="shared" si="951"/>
        <v>364.13172767412055</v>
      </c>
      <c r="DZ243" s="190">
        <f t="shared" si="952"/>
        <v>364.13172767412055</v>
      </c>
      <c r="EA243" s="190">
        <f t="shared" si="953"/>
        <v>364.13172767412055</v>
      </c>
      <c r="EB243" s="190">
        <f t="shared" si="954"/>
        <v>1092.3951830223616</v>
      </c>
      <c r="EC243" s="191">
        <f t="shared" si="735"/>
        <v>0.63181379609401889</v>
      </c>
    </row>
    <row r="244" spans="1:133" hidden="1">
      <c r="A244" s="331">
        <v>239</v>
      </c>
      <c r="B244" s="356" t="s">
        <v>604</v>
      </c>
      <c r="C244" s="356" t="s">
        <v>604</v>
      </c>
      <c r="D244" s="354" t="s">
        <v>593</v>
      </c>
      <c r="E244" s="456" t="s">
        <v>696</v>
      </c>
      <c r="F244" s="354" t="s">
        <v>596</v>
      </c>
      <c r="G244" s="354" t="s">
        <v>8</v>
      </c>
      <c r="H244" s="354" t="s">
        <v>597</v>
      </c>
      <c r="I244" s="354" t="s">
        <v>122</v>
      </c>
      <c r="J244" s="408"/>
      <c r="K244" s="408"/>
      <c r="L244" s="408"/>
      <c r="M244" s="408"/>
      <c r="N244" s="408"/>
      <c r="O244" s="408"/>
      <c r="P244" s="408"/>
      <c r="Q244" s="408"/>
      <c r="R244" s="408"/>
      <c r="S244" s="438">
        <v>10000</v>
      </c>
      <c r="T244" s="438">
        <v>10000</v>
      </c>
      <c r="U244" s="438">
        <v>10000</v>
      </c>
      <c r="V244" s="357">
        <f t="shared" si="868"/>
        <v>30000</v>
      </c>
      <c r="W244" s="397">
        <v>1</v>
      </c>
      <c r="X244" s="65"/>
      <c r="Y244" s="332" t="s">
        <v>607</v>
      </c>
      <c r="Z244" s="332"/>
      <c r="AA244" s="398">
        <v>0.28189999999999998</v>
      </c>
      <c r="AB244" s="412">
        <v>0.18057999999999999</v>
      </c>
      <c r="AC244" s="180">
        <f t="shared" si="955"/>
        <v>0.64058176658389498</v>
      </c>
      <c r="AD244" s="181">
        <f t="shared" ref="AD244:AF249" si="957">$AA244*$AQ244</f>
        <v>0.27767149999999996</v>
      </c>
      <c r="AE244" s="181">
        <f t="shared" si="957"/>
        <v>0.27767149999999996</v>
      </c>
      <c r="AF244" s="181">
        <f t="shared" si="957"/>
        <v>0.27767149999999996</v>
      </c>
      <c r="AG244" s="181">
        <f t="shared" ref="AG244:AI249" si="958">$AA244*$AR244</f>
        <v>0.27344299999999999</v>
      </c>
      <c r="AH244" s="181">
        <f t="shared" si="958"/>
        <v>0.27344299999999999</v>
      </c>
      <c r="AI244" s="181">
        <f t="shared" si="958"/>
        <v>0.27344299999999999</v>
      </c>
      <c r="AJ244" s="181">
        <f t="shared" ref="AJ244:AL249" si="959">$AA244*$AS244</f>
        <v>0.26921449999999997</v>
      </c>
      <c r="AK244" s="181">
        <f t="shared" si="959"/>
        <v>0.26921449999999997</v>
      </c>
      <c r="AL244" s="181">
        <f t="shared" si="959"/>
        <v>0.26921449999999997</v>
      </c>
      <c r="AM244" s="181">
        <f t="shared" ref="AM244:AO249" si="960">$AA244*$AT244</f>
        <v>0.26075749999999998</v>
      </c>
      <c r="AN244" s="181">
        <f t="shared" si="960"/>
        <v>0.26075749999999998</v>
      </c>
      <c r="AO244" s="181">
        <f t="shared" si="960"/>
        <v>0.26075749999999998</v>
      </c>
      <c r="AQ244" s="480">
        <v>0.98499999999999999</v>
      </c>
      <c r="AR244" s="480">
        <v>0.97</v>
      </c>
      <c r="AS244" s="480">
        <v>0.95499999999999996</v>
      </c>
      <c r="AT244" s="480">
        <v>0.92500000000000004</v>
      </c>
      <c r="AV244" s="181">
        <f t="shared" si="956"/>
        <v>0.18057999999999999</v>
      </c>
      <c r="AW244" s="181">
        <f t="shared" ref="AW244:AX249" si="961">$AB244*$BI244</f>
        <v>0.18057999999999999</v>
      </c>
      <c r="AX244" s="181">
        <f t="shared" si="961"/>
        <v>0.18057999999999999</v>
      </c>
      <c r="AY244" s="181">
        <f t="shared" ref="AY244:BA249" si="962">$AB244*$BJ244</f>
        <v>0.17877419999999999</v>
      </c>
      <c r="AZ244" s="181">
        <f t="shared" si="962"/>
        <v>0.17877419999999999</v>
      </c>
      <c r="BA244" s="181">
        <f t="shared" si="962"/>
        <v>0.17877419999999999</v>
      </c>
      <c r="BB244" s="181">
        <f t="shared" ref="BB244:BD249" si="963">$AB244*$BK244</f>
        <v>0.1769684</v>
      </c>
      <c r="BC244" s="181">
        <f t="shared" si="963"/>
        <v>0.1769684</v>
      </c>
      <c r="BD244" s="181">
        <f t="shared" si="963"/>
        <v>0.1769684</v>
      </c>
      <c r="BE244" s="181">
        <f t="shared" ref="BE244:BG249" si="964">$AB244*$BL244</f>
        <v>0.17516259999999997</v>
      </c>
      <c r="BF244" s="181">
        <f t="shared" si="964"/>
        <v>0.17516259999999997</v>
      </c>
      <c r="BG244" s="181">
        <f t="shared" si="964"/>
        <v>0.17516259999999997</v>
      </c>
      <c r="BI244" s="400">
        <v>1</v>
      </c>
      <c r="BJ244" s="400">
        <v>0.99</v>
      </c>
      <c r="BK244" s="400">
        <v>0.98</v>
      </c>
      <c r="BL244" s="400">
        <v>0.97</v>
      </c>
      <c r="BO244" s="189">
        <f t="shared" si="916"/>
        <v>1</v>
      </c>
      <c r="BP244" s="189">
        <f t="shared" si="916"/>
        <v>1</v>
      </c>
      <c r="BQ244" s="189">
        <f t="shared" si="916"/>
        <v>1</v>
      </c>
      <c r="BR244" s="189">
        <f t="shared" si="916"/>
        <v>1</v>
      </c>
      <c r="BS244" s="189">
        <f t="shared" si="916"/>
        <v>1</v>
      </c>
      <c r="BT244" s="189">
        <f t="shared" si="916"/>
        <v>1</v>
      </c>
      <c r="BU244" s="189">
        <f t="shared" si="916"/>
        <v>1</v>
      </c>
      <c r="BV244" s="189">
        <f t="shared" si="916"/>
        <v>1</v>
      </c>
      <c r="BW244" s="189">
        <f t="shared" si="916"/>
        <v>1</v>
      </c>
      <c r="BX244" s="189">
        <f t="shared" si="916"/>
        <v>1</v>
      </c>
      <c r="BY244" s="189">
        <f t="shared" si="916"/>
        <v>1</v>
      </c>
      <c r="BZ244" s="189">
        <f t="shared" si="916"/>
        <v>1</v>
      </c>
      <c r="CB244" s="189">
        <f t="shared" si="917"/>
        <v>0</v>
      </c>
      <c r="CC244" s="189">
        <f t="shared" si="918"/>
        <v>0</v>
      </c>
      <c r="CD244" s="189">
        <f t="shared" si="919"/>
        <v>0</v>
      </c>
      <c r="CE244" s="189">
        <f t="shared" si="920"/>
        <v>0</v>
      </c>
      <c r="CF244" s="189">
        <f t="shared" si="921"/>
        <v>0</v>
      </c>
      <c r="CG244" s="189">
        <f t="shared" si="922"/>
        <v>0</v>
      </c>
      <c r="CH244" s="189">
        <f t="shared" si="923"/>
        <v>0</v>
      </c>
      <c r="CI244" s="189">
        <f t="shared" si="924"/>
        <v>0</v>
      </c>
      <c r="CJ244" s="189">
        <f t="shared" si="925"/>
        <v>0</v>
      </c>
      <c r="CK244" s="189">
        <f t="shared" si="926"/>
        <v>0</v>
      </c>
      <c r="CL244" s="189">
        <f t="shared" si="927"/>
        <v>0</v>
      </c>
      <c r="CM244" s="189">
        <f t="shared" si="928"/>
        <v>0</v>
      </c>
      <c r="DB244" s="190">
        <f t="shared" si="929"/>
        <v>0</v>
      </c>
      <c r="DC244" s="190">
        <f t="shared" si="930"/>
        <v>0</v>
      </c>
      <c r="DD244" s="190">
        <f t="shared" si="931"/>
        <v>0</v>
      </c>
      <c r="DE244" s="190">
        <f t="shared" si="932"/>
        <v>0</v>
      </c>
      <c r="DF244" s="190">
        <f t="shared" si="933"/>
        <v>0</v>
      </c>
      <c r="DG244" s="190">
        <f t="shared" si="934"/>
        <v>0</v>
      </c>
      <c r="DH244" s="190">
        <f t="shared" si="935"/>
        <v>0</v>
      </c>
      <c r="DI244" s="190">
        <f t="shared" si="936"/>
        <v>0</v>
      </c>
      <c r="DJ244" s="190">
        <f t="shared" si="937"/>
        <v>0</v>
      </c>
      <c r="DK244" s="190">
        <f t="shared" si="938"/>
        <v>371.3965247115795</v>
      </c>
      <c r="DL244" s="190">
        <f t="shared" si="939"/>
        <v>371.3965247115795</v>
      </c>
      <c r="DM244" s="190">
        <f t="shared" si="940"/>
        <v>371.3965247115795</v>
      </c>
      <c r="DN244" s="190">
        <f t="shared" si="941"/>
        <v>1114.1895741347385</v>
      </c>
      <c r="DO244" s="184" t="s">
        <v>579</v>
      </c>
      <c r="DP244" s="190">
        <f t="shared" si="942"/>
        <v>0</v>
      </c>
      <c r="DQ244" s="190">
        <f t="shared" si="943"/>
        <v>0</v>
      </c>
      <c r="DR244" s="190">
        <f t="shared" si="944"/>
        <v>0</v>
      </c>
      <c r="DS244" s="190">
        <f t="shared" si="945"/>
        <v>0</v>
      </c>
      <c r="DT244" s="190">
        <f t="shared" si="946"/>
        <v>0</v>
      </c>
      <c r="DU244" s="190">
        <f t="shared" si="947"/>
        <v>0</v>
      </c>
      <c r="DV244" s="190">
        <f t="shared" si="948"/>
        <v>0</v>
      </c>
      <c r="DW244" s="190">
        <f t="shared" si="949"/>
        <v>0</v>
      </c>
      <c r="DX244" s="190">
        <f t="shared" si="950"/>
        <v>0</v>
      </c>
      <c r="DY244" s="190">
        <f t="shared" si="951"/>
        <v>249.48383421165073</v>
      </c>
      <c r="DZ244" s="190">
        <f t="shared" si="952"/>
        <v>249.48383421165073</v>
      </c>
      <c r="EA244" s="190">
        <f t="shared" si="953"/>
        <v>249.48383421165073</v>
      </c>
      <c r="EB244" s="190">
        <f t="shared" si="954"/>
        <v>748.45150263495225</v>
      </c>
      <c r="EC244" s="191">
        <f t="shared" si="735"/>
        <v>0.67174520387716563</v>
      </c>
    </row>
    <row r="245" spans="1:133" hidden="1">
      <c r="A245" s="331">
        <v>240</v>
      </c>
      <c r="B245" s="356" t="s">
        <v>605</v>
      </c>
      <c r="C245" s="356" t="s">
        <v>605</v>
      </c>
      <c r="D245" s="354" t="s">
        <v>594</v>
      </c>
      <c r="E245" s="456" t="s">
        <v>696</v>
      </c>
      <c r="F245" s="354" t="s">
        <v>596</v>
      </c>
      <c r="G245" s="354" t="s">
        <v>8</v>
      </c>
      <c r="H245" s="354" t="s">
        <v>597</v>
      </c>
      <c r="I245" s="354" t="s">
        <v>122</v>
      </c>
      <c r="J245" s="408"/>
      <c r="K245" s="408"/>
      <c r="L245" s="408"/>
      <c r="M245" s="408"/>
      <c r="N245" s="408"/>
      <c r="O245" s="408"/>
      <c r="P245" s="408"/>
      <c r="Q245" s="408"/>
      <c r="R245" s="408"/>
      <c r="S245" s="438">
        <v>10000</v>
      </c>
      <c r="T245" s="438">
        <v>10000</v>
      </c>
      <c r="U245" s="438">
        <v>10000</v>
      </c>
      <c r="V245" s="357">
        <f t="shared" si="868"/>
        <v>30000</v>
      </c>
      <c r="W245" s="397">
        <v>1</v>
      </c>
      <c r="X245" s="65"/>
      <c r="Y245" s="332" t="s">
        <v>607</v>
      </c>
      <c r="Z245" s="332"/>
      <c r="AA245" s="398">
        <v>0.59585862352941199</v>
      </c>
      <c r="AB245" s="412">
        <v>0.37292969999999998</v>
      </c>
      <c r="AC245" s="180">
        <f t="shared" si="955"/>
        <v>0.62586943491905667</v>
      </c>
      <c r="AD245" s="181">
        <f t="shared" si="957"/>
        <v>0.58692074417647078</v>
      </c>
      <c r="AE245" s="181">
        <f t="shared" si="957"/>
        <v>0.58692074417647078</v>
      </c>
      <c r="AF245" s="181">
        <f t="shared" si="957"/>
        <v>0.58692074417647078</v>
      </c>
      <c r="AG245" s="181">
        <f t="shared" si="958"/>
        <v>0.57798286482352956</v>
      </c>
      <c r="AH245" s="181">
        <f t="shared" si="958"/>
        <v>0.57798286482352956</v>
      </c>
      <c r="AI245" s="181">
        <f t="shared" si="958"/>
        <v>0.57798286482352956</v>
      </c>
      <c r="AJ245" s="181">
        <f t="shared" si="959"/>
        <v>0.56904498547058846</v>
      </c>
      <c r="AK245" s="181">
        <f t="shared" si="959"/>
        <v>0.56904498547058846</v>
      </c>
      <c r="AL245" s="181">
        <f t="shared" si="959"/>
        <v>0.56904498547058846</v>
      </c>
      <c r="AM245" s="181">
        <f t="shared" si="960"/>
        <v>0.55116922676470614</v>
      </c>
      <c r="AN245" s="181">
        <f t="shared" si="960"/>
        <v>0.55116922676470614</v>
      </c>
      <c r="AO245" s="181">
        <f t="shared" si="960"/>
        <v>0.55116922676470614</v>
      </c>
      <c r="AQ245" s="480">
        <v>0.98499999999999999</v>
      </c>
      <c r="AR245" s="480">
        <v>0.97</v>
      </c>
      <c r="AS245" s="480">
        <v>0.95499999999999996</v>
      </c>
      <c r="AT245" s="480">
        <v>0.92500000000000004</v>
      </c>
      <c r="AV245" s="181">
        <f t="shared" si="956"/>
        <v>0.37292969999999998</v>
      </c>
      <c r="AW245" s="181">
        <f t="shared" si="961"/>
        <v>0.37292969999999998</v>
      </c>
      <c r="AX245" s="181">
        <f t="shared" si="961"/>
        <v>0.37292969999999998</v>
      </c>
      <c r="AY245" s="181">
        <f t="shared" si="962"/>
        <v>0.36920040299999995</v>
      </c>
      <c r="AZ245" s="181">
        <f t="shared" si="962"/>
        <v>0.36920040299999995</v>
      </c>
      <c r="BA245" s="181">
        <f t="shared" si="962"/>
        <v>0.36920040299999995</v>
      </c>
      <c r="BB245" s="181">
        <f t="shared" si="963"/>
        <v>0.36547110599999999</v>
      </c>
      <c r="BC245" s="181">
        <f t="shared" si="963"/>
        <v>0.36547110599999999</v>
      </c>
      <c r="BD245" s="181">
        <f t="shared" si="963"/>
        <v>0.36547110599999999</v>
      </c>
      <c r="BE245" s="181">
        <f t="shared" si="964"/>
        <v>0.36174180899999997</v>
      </c>
      <c r="BF245" s="181">
        <f t="shared" si="964"/>
        <v>0.36174180899999997</v>
      </c>
      <c r="BG245" s="181">
        <f t="shared" si="964"/>
        <v>0.36174180899999997</v>
      </c>
      <c r="BI245" s="400">
        <v>1</v>
      </c>
      <c r="BJ245" s="400">
        <v>0.99</v>
      </c>
      <c r="BK245" s="400">
        <v>0.98</v>
      </c>
      <c r="BL245" s="400">
        <v>0.97</v>
      </c>
      <c r="BO245" s="189">
        <f t="shared" si="916"/>
        <v>1</v>
      </c>
      <c r="BP245" s="189">
        <f t="shared" si="916"/>
        <v>1</v>
      </c>
      <c r="BQ245" s="189">
        <f t="shared" si="916"/>
        <v>1</v>
      </c>
      <c r="BR245" s="189">
        <f t="shared" si="916"/>
        <v>1</v>
      </c>
      <c r="BS245" s="189">
        <f t="shared" si="916"/>
        <v>1</v>
      </c>
      <c r="BT245" s="189">
        <f t="shared" si="916"/>
        <v>1</v>
      </c>
      <c r="BU245" s="189">
        <f t="shared" si="916"/>
        <v>1</v>
      </c>
      <c r="BV245" s="189">
        <f t="shared" si="916"/>
        <v>1</v>
      </c>
      <c r="BW245" s="189">
        <f t="shared" si="916"/>
        <v>1</v>
      </c>
      <c r="BX245" s="189">
        <f t="shared" si="916"/>
        <v>1</v>
      </c>
      <c r="BY245" s="189">
        <f t="shared" si="916"/>
        <v>1</v>
      </c>
      <c r="BZ245" s="189">
        <f t="shared" si="916"/>
        <v>1</v>
      </c>
      <c r="CB245" s="189">
        <f t="shared" si="917"/>
        <v>0</v>
      </c>
      <c r="CC245" s="189">
        <f t="shared" si="918"/>
        <v>0</v>
      </c>
      <c r="CD245" s="189">
        <f t="shared" si="919"/>
        <v>0</v>
      </c>
      <c r="CE245" s="189">
        <f t="shared" si="920"/>
        <v>0</v>
      </c>
      <c r="CF245" s="189">
        <f t="shared" si="921"/>
        <v>0</v>
      </c>
      <c r="CG245" s="189">
        <f t="shared" si="922"/>
        <v>0</v>
      </c>
      <c r="CH245" s="189">
        <f t="shared" si="923"/>
        <v>0</v>
      </c>
      <c r="CI245" s="189">
        <f t="shared" si="924"/>
        <v>0</v>
      </c>
      <c r="CJ245" s="189">
        <f t="shared" si="925"/>
        <v>0</v>
      </c>
      <c r="CK245" s="189">
        <f t="shared" si="926"/>
        <v>0</v>
      </c>
      <c r="CL245" s="189">
        <f t="shared" si="927"/>
        <v>0</v>
      </c>
      <c r="CM245" s="189">
        <f t="shared" si="928"/>
        <v>0</v>
      </c>
      <c r="DB245" s="190">
        <f t="shared" si="929"/>
        <v>0</v>
      </c>
      <c r="DC245" s="190">
        <f t="shared" si="930"/>
        <v>0</v>
      </c>
      <c r="DD245" s="190">
        <f t="shared" si="931"/>
        <v>0</v>
      </c>
      <c r="DE245" s="190">
        <f t="shared" si="932"/>
        <v>0</v>
      </c>
      <c r="DF245" s="190">
        <f t="shared" si="933"/>
        <v>0</v>
      </c>
      <c r="DG245" s="190">
        <f t="shared" si="934"/>
        <v>0</v>
      </c>
      <c r="DH245" s="190">
        <f t="shared" si="935"/>
        <v>0</v>
      </c>
      <c r="DI245" s="190">
        <f t="shared" si="936"/>
        <v>0</v>
      </c>
      <c r="DJ245" s="190">
        <f t="shared" si="937"/>
        <v>0</v>
      </c>
      <c r="DK245" s="190">
        <f t="shared" si="938"/>
        <v>785.02952110056424</v>
      </c>
      <c r="DL245" s="190">
        <f t="shared" si="939"/>
        <v>785.02952110056424</v>
      </c>
      <c r="DM245" s="190">
        <f t="shared" si="940"/>
        <v>785.02952110056424</v>
      </c>
      <c r="DN245" s="190">
        <f t="shared" si="941"/>
        <v>2355.0885633016928</v>
      </c>
      <c r="DO245" s="184" t="s">
        <v>579</v>
      </c>
      <c r="DP245" s="190">
        <f t="shared" si="942"/>
        <v>0</v>
      </c>
      <c r="DQ245" s="190">
        <f t="shared" si="943"/>
        <v>0</v>
      </c>
      <c r="DR245" s="190">
        <f t="shared" si="944"/>
        <v>0</v>
      </c>
      <c r="DS245" s="190">
        <f t="shared" si="945"/>
        <v>0</v>
      </c>
      <c r="DT245" s="190">
        <f t="shared" si="946"/>
        <v>0</v>
      </c>
      <c r="DU245" s="190">
        <f t="shared" si="947"/>
        <v>0</v>
      </c>
      <c r="DV245" s="190">
        <f t="shared" si="948"/>
        <v>0</v>
      </c>
      <c r="DW245" s="190">
        <f t="shared" si="949"/>
        <v>0</v>
      </c>
      <c r="DX245" s="190">
        <f t="shared" si="950"/>
        <v>0</v>
      </c>
      <c r="DY245" s="190">
        <f t="shared" si="951"/>
        <v>515.22832787352229</v>
      </c>
      <c r="DZ245" s="190">
        <f t="shared" si="952"/>
        <v>515.22832787352229</v>
      </c>
      <c r="EA245" s="190">
        <f t="shared" si="953"/>
        <v>515.22832787352229</v>
      </c>
      <c r="EB245" s="190">
        <f t="shared" si="954"/>
        <v>1545.684983620567</v>
      </c>
      <c r="EC245" s="191">
        <f t="shared" si="735"/>
        <v>0.65631713715836204</v>
      </c>
    </row>
    <row r="246" spans="1:133" hidden="1">
      <c r="A246" s="331">
        <v>241</v>
      </c>
      <c r="B246" s="356" t="s">
        <v>606</v>
      </c>
      <c r="C246" s="356" t="s">
        <v>606</v>
      </c>
      <c r="D246" s="354" t="s">
        <v>595</v>
      </c>
      <c r="E246" s="456" t="s">
        <v>696</v>
      </c>
      <c r="F246" s="354" t="s">
        <v>596</v>
      </c>
      <c r="G246" s="354" t="s">
        <v>8</v>
      </c>
      <c r="H246" s="354" t="s">
        <v>597</v>
      </c>
      <c r="I246" s="354" t="s">
        <v>122</v>
      </c>
      <c r="J246" s="408"/>
      <c r="K246" s="408"/>
      <c r="L246" s="408"/>
      <c r="M246" s="408"/>
      <c r="N246" s="408"/>
      <c r="O246" s="408"/>
      <c r="P246" s="408"/>
      <c r="Q246" s="408"/>
      <c r="R246" s="408"/>
      <c r="S246" s="438">
        <v>10000</v>
      </c>
      <c r="T246" s="438">
        <v>10000</v>
      </c>
      <c r="U246" s="438">
        <v>10000</v>
      </c>
      <c r="V246" s="357">
        <f t="shared" si="868"/>
        <v>30000</v>
      </c>
      <c r="W246" s="397">
        <v>1</v>
      </c>
      <c r="X246" s="65"/>
      <c r="Y246" s="332" t="s">
        <v>607</v>
      </c>
      <c r="Z246" s="332"/>
      <c r="AA246" s="398">
        <v>6.1230420000000001E-2</v>
      </c>
      <c r="AB246" s="412">
        <v>1.7489649999999999E-2</v>
      </c>
      <c r="AC246" s="180">
        <f t="shared" si="955"/>
        <v>0.28563661657065226</v>
      </c>
      <c r="AD246" s="181">
        <f t="shared" si="957"/>
        <v>6.0311963699999999E-2</v>
      </c>
      <c r="AE246" s="181">
        <f t="shared" si="957"/>
        <v>6.0311963699999999E-2</v>
      </c>
      <c r="AF246" s="181">
        <f t="shared" si="957"/>
        <v>6.0311963699999999E-2</v>
      </c>
      <c r="AG246" s="181">
        <f t="shared" si="958"/>
        <v>5.9393507399999997E-2</v>
      </c>
      <c r="AH246" s="181">
        <f t="shared" si="958"/>
        <v>5.9393507399999997E-2</v>
      </c>
      <c r="AI246" s="181">
        <f t="shared" si="958"/>
        <v>5.9393507399999997E-2</v>
      </c>
      <c r="AJ246" s="181">
        <f t="shared" si="959"/>
        <v>5.8475051100000001E-2</v>
      </c>
      <c r="AK246" s="181">
        <f t="shared" si="959"/>
        <v>5.8475051100000001E-2</v>
      </c>
      <c r="AL246" s="181">
        <f t="shared" si="959"/>
        <v>5.8475051100000001E-2</v>
      </c>
      <c r="AM246" s="181">
        <f t="shared" si="960"/>
        <v>5.6638138500000004E-2</v>
      </c>
      <c r="AN246" s="181">
        <f t="shared" si="960"/>
        <v>5.6638138500000004E-2</v>
      </c>
      <c r="AO246" s="181">
        <f t="shared" si="960"/>
        <v>5.6638138500000004E-2</v>
      </c>
      <c r="AQ246" s="480">
        <v>0.98499999999999999</v>
      </c>
      <c r="AR246" s="480">
        <v>0.97</v>
      </c>
      <c r="AS246" s="480">
        <v>0.95499999999999996</v>
      </c>
      <c r="AT246" s="480">
        <v>0.92500000000000004</v>
      </c>
      <c r="AV246" s="181">
        <f t="shared" si="956"/>
        <v>1.7489649999999999E-2</v>
      </c>
      <c r="AW246" s="181">
        <f t="shared" si="961"/>
        <v>1.7489649999999999E-2</v>
      </c>
      <c r="AX246" s="181">
        <f t="shared" si="961"/>
        <v>1.7489649999999999E-2</v>
      </c>
      <c r="AY246" s="181">
        <f t="shared" si="962"/>
        <v>1.7314753499999998E-2</v>
      </c>
      <c r="AZ246" s="181">
        <f t="shared" si="962"/>
        <v>1.7314753499999998E-2</v>
      </c>
      <c r="BA246" s="181">
        <f t="shared" si="962"/>
        <v>1.7314753499999998E-2</v>
      </c>
      <c r="BB246" s="181">
        <f t="shared" si="963"/>
        <v>1.7139856999999998E-2</v>
      </c>
      <c r="BC246" s="181">
        <f t="shared" si="963"/>
        <v>1.7139856999999998E-2</v>
      </c>
      <c r="BD246" s="181">
        <f t="shared" si="963"/>
        <v>1.7139856999999998E-2</v>
      </c>
      <c r="BE246" s="181">
        <f t="shared" si="964"/>
        <v>1.6964960499999997E-2</v>
      </c>
      <c r="BF246" s="181">
        <f t="shared" si="964"/>
        <v>1.6964960499999997E-2</v>
      </c>
      <c r="BG246" s="181">
        <f t="shared" si="964"/>
        <v>1.6964960499999997E-2</v>
      </c>
      <c r="BI246" s="400">
        <v>1</v>
      </c>
      <c r="BJ246" s="400">
        <v>0.99</v>
      </c>
      <c r="BK246" s="400">
        <v>0.98</v>
      </c>
      <c r="BL246" s="400">
        <v>0.97</v>
      </c>
      <c r="BO246" s="189">
        <f t="shared" si="916"/>
        <v>1</v>
      </c>
      <c r="BP246" s="189">
        <f t="shared" si="916"/>
        <v>1</v>
      </c>
      <c r="BQ246" s="189">
        <f t="shared" si="916"/>
        <v>1</v>
      </c>
      <c r="BR246" s="189">
        <f t="shared" si="916"/>
        <v>1</v>
      </c>
      <c r="BS246" s="189">
        <f t="shared" si="916"/>
        <v>1</v>
      </c>
      <c r="BT246" s="189">
        <f t="shared" si="916"/>
        <v>1</v>
      </c>
      <c r="BU246" s="189">
        <f t="shared" si="916"/>
        <v>1</v>
      </c>
      <c r="BV246" s="189">
        <f t="shared" si="916"/>
        <v>1</v>
      </c>
      <c r="BW246" s="189">
        <f t="shared" si="916"/>
        <v>1</v>
      </c>
      <c r="BX246" s="189">
        <f t="shared" si="916"/>
        <v>1</v>
      </c>
      <c r="BY246" s="189">
        <f t="shared" si="916"/>
        <v>1</v>
      </c>
      <c r="BZ246" s="189">
        <f t="shared" si="916"/>
        <v>1</v>
      </c>
      <c r="CB246" s="189">
        <f t="shared" si="917"/>
        <v>0</v>
      </c>
      <c r="CC246" s="189">
        <f t="shared" si="918"/>
        <v>0</v>
      </c>
      <c r="CD246" s="189">
        <f t="shared" si="919"/>
        <v>0</v>
      </c>
      <c r="CE246" s="189">
        <f t="shared" si="920"/>
        <v>0</v>
      </c>
      <c r="CF246" s="189">
        <f t="shared" si="921"/>
        <v>0</v>
      </c>
      <c r="CG246" s="189">
        <f t="shared" si="922"/>
        <v>0</v>
      </c>
      <c r="CH246" s="189">
        <f t="shared" si="923"/>
        <v>0</v>
      </c>
      <c r="CI246" s="189">
        <f t="shared" si="924"/>
        <v>0</v>
      </c>
      <c r="CJ246" s="189">
        <f t="shared" si="925"/>
        <v>0</v>
      </c>
      <c r="CK246" s="189">
        <f t="shared" si="926"/>
        <v>0</v>
      </c>
      <c r="CL246" s="189">
        <f t="shared" si="927"/>
        <v>0</v>
      </c>
      <c r="CM246" s="189">
        <f t="shared" si="928"/>
        <v>0</v>
      </c>
      <c r="DB246" s="190">
        <f t="shared" si="929"/>
        <v>0</v>
      </c>
      <c r="DC246" s="190">
        <f t="shared" si="930"/>
        <v>0</v>
      </c>
      <c r="DD246" s="190">
        <f t="shared" si="931"/>
        <v>0</v>
      </c>
      <c r="DE246" s="190">
        <f t="shared" si="932"/>
        <v>0</v>
      </c>
      <c r="DF246" s="190">
        <f t="shared" si="933"/>
        <v>0</v>
      </c>
      <c r="DG246" s="190">
        <f t="shared" si="934"/>
        <v>0</v>
      </c>
      <c r="DH246" s="190">
        <f t="shared" si="935"/>
        <v>0</v>
      </c>
      <c r="DI246" s="190">
        <f t="shared" si="936"/>
        <v>0</v>
      </c>
      <c r="DJ246" s="190">
        <f t="shared" si="937"/>
        <v>0</v>
      </c>
      <c r="DK246" s="190">
        <f t="shared" si="938"/>
        <v>80.669617575843901</v>
      </c>
      <c r="DL246" s="190">
        <f t="shared" si="939"/>
        <v>80.669617575843901</v>
      </c>
      <c r="DM246" s="190">
        <f t="shared" si="940"/>
        <v>80.669617575843901</v>
      </c>
      <c r="DN246" s="190">
        <f t="shared" si="941"/>
        <v>242.00885272753169</v>
      </c>
      <c r="DO246" s="184" t="s">
        <v>579</v>
      </c>
      <c r="DP246" s="190">
        <f t="shared" si="942"/>
        <v>0</v>
      </c>
      <c r="DQ246" s="190">
        <f t="shared" si="943"/>
        <v>0</v>
      </c>
      <c r="DR246" s="190">
        <f t="shared" si="944"/>
        <v>0</v>
      </c>
      <c r="DS246" s="190">
        <f t="shared" si="945"/>
        <v>0</v>
      </c>
      <c r="DT246" s="190">
        <f t="shared" si="946"/>
        <v>0</v>
      </c>
      <c r="DU246" s="190">
        <f t="shared" si="947"/>
        <v>0</v>
      </c>
      <c r="DV246" s="190">
        <f t="shared" si="948"/>
        <v>0</v>
      </c>
      <c r="DW246" s="190">
        <f t="shared" si="949"/>
        <v>0</v>
      </c>
      <c r="DX246" s="190">
        <f t="shared" si="950"/>
        <v>0</v>
      </c>
      <c r="DY246" s="190">
        <f t="shared" si="951"/>
        <v>24.163168352086593</v>
      </c>
      <c r="DZ246" s="190">
        <f t="shared" si="952"/>
        <v>24.163168352086593</v>
      </c>
      <c r="EA246" s="190">
        <f t="shared" si="953"/>
        <v>24.163168352086593</v>
      </c>
      <c r="EB246" s="190">
        <f t="shared" si="954"/>
        <v>72.489505056259787</v>
      </c>
      <c r="EC246" s="191">
        <f t="shared" si="735"/>
        <v>0.29953245197138673</v>
      </c>
    </row>
    <row r="247" spans="1:133">
      <c r="A247" s="331">
        <v>242</v>
      </c>
      <c r="B247" s="354" t="s">
        <v>672</v>
      </c>
      <c r="C247" s="354" t="s">
        <v>672</v>
      </c>
      <c r="D247" s="354" t="s">
        <v>672</v>
      </c>
      <c r="E247" s="456" t="s">
        <v>694</v>
      </c>
      <c r="F247" s="354" t="s">
        <v>665</v>
      </c>
      <c r="G247" s="354" t="s">
        <v>8</v>
      </c>
      <c r="H247" s="354" t="s">
        <v>471</v>
      </c>
      <c r="I247" s="354" t="s">
        <v>472</v>
      </c>
      <c r="J247" s="408">
        <v>195803</v>
      </c>
      <c r="K247" s="408">
        <v>273373</v>
      </c>
      <c r="L247" s="408">
        <v>199930</v>
      </c>
      <c r="M247" s="408">
        <v>195850</v>
      </c>
      <c r="N247" s="408">
        <v>81250</v>
      </c>
      <c r="O247" s="408">
        <v>81250</v>
      </c>
      <c r="P247" s="408">
        <v>81250</v>
      </c>
      <c r="Q247" s="408">
        <v>81250</v>
      </c>
      <c r="R247" s="408">
        <v>81250</v>
      </c>
      <c r="S247" s="437">
        <v>81250</v>
      </c>
      <c r="T247" s="437">
        <v>81250</v>
      </c>
      <c r="U247" s="437">
        <v>81250</v>
      </c>
      <c r="V247" s="357">
        <f t="shared" ref="V247:V249" si="965">SUM(J247:U247)</f>
        <v>1514956</v>
      </c>
      <c r="W247" s="397">
        <v>0.5</v>
      </c>
      <c r="X247" s="65"/>
      <c r="Y247" s="332" t="s">
        <v>607</v>
      </c>
      <c r="Z247" s="332"/>
      <c r="AA247" s="398">
        <v>0.73699999999999999</v>
      </c>
      <c r="AB247" s="412">
        <v>0.21200918999999999</v>
      </c>
      <c r="AC247" s="180">
        <f t="shared" si="955"/>
        <v>0.28766511533242878</v>
      </c>
      <c r="AD247" s="181">
        <f t="shared" si="957"/>
        <v>0.72594499999999995</v>
      </c>
      <c r="AE247" s="181">
        <f t="shared" si="957"/>
        <v>0.72594499999999995</v>
      </c>
      <c r="AF247" s="181">
        <f t="shared" si="957"/>
        <v>0.72594499999999995</v>
      </c>
      <c r="AG247" s="181">
        <f t="shared" si="958"/>
        <v>0.71488999999999991</v>
      </c>
      <c r="AH247" s="181">
        <f t="shared" si="958"/>
        <v>0.71488999999999991</v>
      </c>
      <c r="AI247" s="181">
        <f t="shared" si="958"/>
        <v>0.71488999999999991</v>
      </c>
      <c r="AJ247" s="181">
        <f t="shared" si="959"/>
        <v>0.70383499999999999</v>
      </c>
      <c r="AK247" s="181">
        <f t="shared" si="959"/>
        <v>0.70383499999999999</v>
      </c>
      <c r="AL247" s="181">
        <f t="shared" si="959"/>
        <v>0.70383499999999999</v>
      </c>
      <c r="AM247" s="181">
        <f t="shared" si="960"/>
        <v>0.68172500000000003</v>
      </c>
      <c r="AN247" s="181">
        <f t="shared" si="960"/>
        <v>0.68172500000000003</v>
      </c>
      <c r="AO247" s="181">
        <f t="shared" si="960"/>
        <v>0.68172500000000003</v>
      </c>
      <c r="AQ247" s="480">
        <v>0.98499999999999999</v>
      </c>
      <c r="AR247" s="480">
        <v>0.97</v>
      </c>
      <c r="AS247" s="480">
        <v>0.95499999999999996</v>
      </c>
      <c r="AT247" s="480">
        <v>0.92500000000000004</v>
      </c>
      <c r="AV247" s="181">
        <f t="shared" si="956"/>
        <v>0.21200918999999999</v>
      </c>
      <c r="AW247" s="181">
        <f t="shared" si="961"/>
        <v>0.21200918999999999</v>
      </c>
      <c r="AX247" s="181">
        <f t="shared" si="961"/>
        <v>0.21200918999999999</v>
      </c>
      <c r="AY247" s="181">
        <f t="shared" si="962"/>
        <v>0.20988909809999998</v>
      </c>
      <c r="AZ247" s="181">
        <f t="shared" si="962"/>
        <v>0.20988909809999998</v>
      </c>
      <c r="BA247" s="181">
        <f t="shared" si="962"/>
        <v>0.20988909809999998</v>
      </c>
      <c r="BB247" s="181">
        <f t="shared" si="963"/>
        <v>0.20776900619999999</v>
      </c>
      <c r="BC247" s="181">
        <f t="shared" si="963"/>
        <v>0.20776900619999999</v>
      </c>
      <c r="BD247" s="181">
        <f t="shared" si="963"/>
        <v>0.20776900619999999</v>
      </c>
      <c r="BE247" s="181">
        <f t="shared" si="964"/>
        <v>0.20564891429999999</v>
      </c>
      <c r="BF247" s="181">
        <f t="shared" si="964"/>
        <v>0.20564891429999999</v>
      </c>
      <c r="BG247" s="181">
        <f t="shared" si="964"/>
        <v>0.20564891429999999</v>
      </c>
      <c r="BI247" s="400">
        <v>1</v>
      </c>
      <c r="BJ247" s="400">
        <v>0.99</v>
      </c>
      <c r="BK247" s="400">
        <v>0.98</v>
      </c>
      <c r="BL247" s="400">
        <v>0.97</v>
      </c>
      <c r="BO247" s="189">
        <f t="shared" ref="BO247:BZ257" si="966">100%*$W247</f>
        <v>0.5</v>
      </c>
      <c r="BP247" s="189">
        <f t="shared" si="966"/>
        <v>0.5</v>
      </c>
      <c r="BQ247" s="189">
        <f t="shared" si="966"/>
        <v>0.5</v>
      </c>
      <c r="BR247" s="189">
        <f t="shared" si="966"/>
        <v>0.5</v>
      </c>
      <c r="BS247" s="189">
        <f t="shared" si="966"/>
        <v>0.5</v>
      </c>
      <c r="BT247" s="189">
        <f t="shared" si="966"/>
        <v>0.5</v>
      </c>
      <c r="BU247" s="189">
        <f t="shared" si="966"/>
        <v>0.5</v>
      </c>
      <c r="BV247" s="189">
        <f t="shared" si="966"/>
        <v>0.5</v>
      </c>
      <c r="BW247" s="189">
        <f t="shared" si="966"/>
        <v>0.5</v>
      </c>
      <c r="BX247" s="189">
        <f t="shared" si="966"/>
        <v>0.5</v>
      </c>
      <c r="BY247" s="189">
        <f t="shared" si="966"/>
        <v>0.5</v>
      </c>
      <c r="BZ247" s="189">
        <f t="shared" si="966"/>
        <v>0.5</v>
      </c>
      <c r="CB247" s="189">
        <f t="shared" ref="CB247:CB249" si="967">$W247-BO247</f>
        <v>0</v>
      </c>
      <c r="CC247" s="189">
        <f t="shared" ref="CC247:CC249" si="968">$W247-BP247</f>
        <v>0</v>
      </c>
      <c r="CD247" s="189">
        <f t="shared" ref="CD247:CD249" si="969">$W247-BQ247</f>
        <v>0</v>
      </c>
      <c r="CE247" s="189">
        <f t="shared" ref="CE247:CE249" si="970">$W247-BR247</f>
        <v>0</v>
      </c>
      <c r="CF247" s="189">
        <f t="shared" ref="CF247:CF249" si="971">$W247-BS247</f>
        <v>0</v>
      </c>
      <c r="CG247" s="189">
        <f t="shared" ref="CG247:CG249" si="972">$W247-BT247</f>
        <v>0</v>
      </c>
      <c r="CH247" s="189">
        <f t="shared" ref="CH247:CH249" si="973">$W247-BU247</f>
        <v>0</v>
      </c>
      <c r="CI247" s="189">
        <f t="shared" ref="CI247:CI249" si="974">$W247-BV247</f>
        <v>0</v>
      </c>
      <c r="CJ247" s="189">
        <f t="shared" ref="CJ247:CJ249" si="975">$W247-BW247</f>
        <v>0</v>
      </c>
      <c r="CK247" s="189">
        <f t="shared" ref="CK247:CK249" si="976">$W247-BX247</f>
        <v>0</v>
      </c>
      <c r="CL247" s="189">
        <f t="shared" ref="CL247:CL249" si="977">$W247-BY247</f>
        <v>0</v>
      </c>
      <c r="CM247" s="189">
        <f t="shared" ref="CM247:CM249" si="978">$W247-BZ247</f>
        <v>0</v>
      </c>
      <c r="DB247" s="190">
        <f t="shared" ref="DB247:DB278" si="979">J247*AD247*(BO247+CB247+CO247)/$A$2</f>
        <v>10122.646975858141</v>
      </c>
      <c r="DC247" s="190">
        <f t="shared" ref="DC247:DC278" si="980">K247*AE247*(BP247+CC247+CP247)/$A$2</f>
        <v>14132.870138513032</v>
      </c>
      <c r="DD247" s="190">
        <f t="shared" ref="DD247:DD278" si="981">L247*AF247*(BQ247+CD247+CQ247)/$A$2</f>
        <v>10336.005116792479</v>
      </c>
      <c r="DE247" s="190">
        <f t="shared" ref="DE247:DE278" si="982">M247*AG247*(BR247+CE247+CR247)/$A$2</f>
        <v>9970.8878008830634</v>
      </c>
      <c r="DF247" s="190">
        <f t="shared" ref="DF247:DF278" si="983">N247*AH247*(BS247+CF247+CS247)/$A$2</f>
        <v>4136.5056615866679</v>
      </c>
      <c r="DG247" s="190">
        <f t="shared" ref="DG247:DG278" si="984">O247*AI247*(BT247+CG247+CT247)/$A$2</f>
        <v>4136.5056615866679</v>
      </c>
      <c r="DH247" s="190">
        <f t="shared" ref="DH247:DH278" si="985">P247*AJ247*(BU247+CH247+CU247)/$A$2</f>
        <v>4072.5390791909986</v>
      </c>
      <c r="DI247" s="190">
        <f t="shared" ref="DI247:DI278" si="986">Q247*AK247*(BV247+CI247+CV247)/$A$2</f>
        <v>4072.5390791909986</v>
      </c>
      <c r="DJ247" s="190">
        <f t="shared" ref="DJ247:DJ278" si="987">R247*AL247*(BW247+CJ247+CW247)/$A$2</f>
        <v>4072.5390791909986</v>
      </c>
      <c r="DK247" s="190">
        <f t="shared" ref="DK247:DK278" si="988">S247*AM247*(BX247+CK247+CX247)/$A$2</f>
        <v>3944.6059143996581</v>
      </c>
      <c r="DL247" s="190">
        <f t="shared" ref="DL247:DL278" si="989">T247*AN247*(BY247+CL247+CY247)/$A$2</f>
        <v>3944.6059143996581</v>
      </c>
      <c r="DM247" s="190">
        <f t="shared" ref="DM247:DM278" si="990">U247*AO247*(BZ247+CM247+CZ247)/$A$2</f>
        <v>3944.6059143996581</v>
      </c>
      <c r="DN247" s="190">
        <f t="shared" ref="DN247:DN278" si="991">SUM(DB247:DM247)</f>
        <v>76886.856335992008</v>
      </c>
      <c r="DO247" s="184" t="s">
        <v>579</v>
      </c>
      <c r="DP247" s="190">
        <f t="shared" ref="DP247:DP278" si="992">J247*AV247*(BO247+CB247+CO247)/$A$2</f>
        <v>2956.2765581519725</v>
      </c>
      <c r="DQ247" s="190">
        <f t="shared" ref="DQ247:DQ278" si="993">K247*AW247*(BP247+CC247+CP247)/$A$2</f>
        <v>4127.44539936405</v>
      </c>
      <c r="DR247" s="190">
        <f t="shared" ref="DR247:DR278" si="994">L247*AX247*(BQ247+CD247+CQ247)/$A$2</f>
        <v>3018.5869076128756</v>
      </c>
      <c r="DS247" s="190">
        <f t="shared" ref="DS247:DS278" si="995">M247*AY247*(BR247+CE247+CR247)/$A$2</f>
        <v>2927.4163126965527</v>
      </c>
      <c r="DT247" s="190">
        <f t="shared" ref="DT247:DT278" si="996">N247*AZ247*(BS247+CF247+CS247)/$A$2</f>
        <v>1214.4629839499357</v>
      </c>
      <c r="DU247" s="190">
        <f t="shared" ref="DU247:DU278" si="997">O247*BA247*(BT247+CG247+CT247)/$A$2</f>
        <v>1214.4629839499357</v>
      </c>
      <c r="DV247" s="190">
        <f t="shared" ref="DV247:DV278" si="998">P247*BB247*(BU247+CH247+CU247)/$A$2</f>
        <v>1202.1956810817546</v>
      </c>
      <c r="DW247" s="190">
        <f t="shared" ref="DW247:DW278" si="999">Q247*BC247*(BV247+CI247+CV247)/$A$2</f>
        <v>1202.1956810817546</v>
      </c>
      <c r="DX247" s="190">
        <f t="shared" ref="DX247:DX278" si="1000">R247*BD247*(BW247+CJ247+CW247)/$A$2</f>
        <v>1202.1956810817546</v>
      </c>
      <c r="DY247" s="190">
        <f t="shared" ref="DY247:DY278" si="1001">S247*BE247*(BX247+CK247+CX247)/$A$2</f>
        <v>1189.9283782135735</v>
      </c>
      <c r="DZ247" s="190">
        <f t="shared" ref="DZ247:DZ278" si="1002">T247*BF247*(BY247+CL247+CY247)/$A$2</f>
        <v>1189.9283782135735</v>
      </c>
      <c r="EA247" s="190">
        <f t="shared" ref="EA247:EA278" si="1003">U247*BG247*(BZ247+CM247+CZ247)/$A$2</f>
        <v>1189.9283782135735</v>
      </c>
      <c r="EB247" s="190">
        <f t="shared" ref="EB247:EB278" si="1004">SUM(DP247:EA247)</f>
        <v>22635.023323611305</v>
      </c>
      <c r="EC247" s="191">
        <f t="shared" ref="EC247:EC300" si="1005">IFERROR(EB247/DN247,0)</f>
        <v>0.29439392377674151</v>
      </c>
    </row>
    <row r="248" spans="1:133">
      <c r="A248" s="331">
        <v>243</v>
      </c>
      <c r="B248" s="354" t="s">
        <v>677</v>
      </c>
      <c r="C248" s="354" t="s">
        <v>677</v>
      </c>
      <c r="D248" s="354" t="s">
        <v>677</v>
      </c>
      <c r="E248" s="456" t="s">
        <v>694</v>
      </c>
      <c r="F248" s="354" t="s">
        <v>665</v>
      </c>
      <c r="G248" s="354" t="s">
        <v>8</v>
      </c>
      <c r="H248" s="354" t="s">
        <v>471</v>
      </c>
      <c r="I248" s="354" t="s">
        <v>472</v>
      </c>
      <c r="J248" s="408">
        <v>195803</v>
      </c>
      <c r="K248" s="408">
        <v>273373</v>
      </c>
      <c r="L248" s="408">
        <v>199930</v>
      </c>
      <c r="M248" s="408">
        <v>195850</v>
      </c>
      <c r="N248" s="408">
        <v>81250</v>
      </c>
      <c r="O248" s="408">
        <v>81250</v>
      </c>
      <c r="P248" s="408">
        <v>81250</v>
      </c>
      <c r="Q248" s="408">
        <v>81250</v>
      </c>
      <c r="R248" s="408">
        <v>81250</v>
      </c>
      <c r="S248" s="437">
        <v>81250</v>
      </c>
      <c r="T248" s="437">
        <v>81250</v>
      </c>
      <c r="U248" s="437">
        <v>81250</v>
      </c>
      <c r="V248" s="357">
        <f t="shared" si="965"/>
        <v>1514956</v>
      </c>
      <c r="W248" s="397">
        <v>0.5</v>
      </c>
      <c r="X248" s="65"/>
      <c r="Y248" s="332" t="s">
        <v>607</v>
      </c>
      <c r="Z248" s="332"/>
      <c r="AA248" s="398">
        <v>0.1898</v>
      </c>
      <c r="AB248" s="412">
        <v>0.10254406644877199</v>
      </c>
      <c r="AC248" s="180">
        <f t="shared" si="955"/>
        <v>0.54027432270164377</v>
      </c>
      <c r="AD248" s="181">
        <f t="shared" si="957"/>
        <v>0.18695299999999998</v>
      </c>
      <c r="AE248" s="181">
        <f t="shared" si="957"/>
        <v>0.18695299999999998</v>
      </c>
      <c r="AF248" s="181">
        <f t="shared" si="957"/>
        <v>0.18695299999999998</v>
      </c>
      <c r="AG248" s="181">
        <f t="shared" si="958"/>
        <v>0.18410599999999999</v>
      </c>
      <c r="AH248" s="181">
        <f t="shared" si="958"/>
        <v>0.18410599999999999</v>
      </c>
      <c r="AI248" s="181">
        <f t="shared" si="958"/>
        <v>0.18410599999999999</v>
      </c>
      <c r="AJ248" s="181">
        <f t="shared" si="959"/>
        <v>0.18125899999999998</v>
      </c>
      <c r="AK248" s="181">
        <f t="shared" si="959"/>
        <v>0.18125899999999998</v>
      </c>
      <c r="AL248" s="181">
        <f t="shared" si="959"/>
        <v>0.18125899999999998</v>
      </c>
      <c r="AM248" s="181">
        <f t="shared" si="960"/>
        <v>0.175565</v>
      </c>
      <c r="AN248" s="181">
        <f t="shared" si="960"/>
        <v>0.175565</v>
      </c>
      <c r="AO248" s="181">
        <f t="shared" si="960"/>
        <v>0.175565</v>
      </c>
      <c r="AQ248" s="480">
        <v>0.98499999999999999</v>
      </c>
      <c r="AR248" s="480">
        <v>0.97</v>
      </c>
      <c r="AS248" s="480">
        <v>0.95499999999999996</v>
      </c>
      <c r="AT248" s="480">
        <v>0.92500000000000004</v>
      </c>
      <c r="AV248" s="181">
        <f t="shared" si="956"/>
        <v>0.10254406644877199</v>
      </c>
      <c r="AW248" s="181">
        <f t="shared" si="961"/>
        <v>0.10254406644877199</v>
      </c>
      <c r="AX248" s="181">
        <f t="shared" si="961"/>
        <v>0.10254406644877199</v>
      </c>
      <c r="AY248" s="181">
        <f t="shared" si="962"/>
        <v>0.10151862578428428</v>
      </c>
      <c r="AZ248" s="181">
        <f t="shared" si="962"/>
        <v>0.10151862578428428</v>
      </c>
      <c r="BA248" s="181">
        <f t="shared" si="962"/>
        <v>0.10151862578428428</v>
      </c>
      <c r="BB248" s="181">
        <f t="shared" si="963"/>
        <v>0.10049318511979655</v>
      </c>
      <c r="BC248" s="181">
        <f t="shared" si="963"/>
        <v>0.10049318511979655</v>
      </c>
      <c r="BD248" s="181">
        <f t="shared" si="963"/>
        <v>0.10049318511979655</v>
      </c>
      <c r="BE248" s="181">
        <f t="shared" si="964"/>
        <v>9.9467744455308829E-2</v>
      </c>
      <c r="BF248" s="181">
        <f t="shared" si="964"/>
        <v>9.9467744455308829E-2</v>
      </c>
      <c r="BG248" s="181">
        <f t="shared" si="964"/>
        <v>9.9467744455308829E-2</v>
      </c>
      <c r="BI248" s="400">
        <v>1</v>
      </c>
      <c r="BJ248" s="400">
        <v>0.99</v>
      </c>
      <c r="BK248" s="400">
        <v>0.98</v>
      </c>
      <c r="BL248" s="400">
        <v>0.97</v>
      </c>
      <c r="BO248" s="189">
        <f t="shared" si="966"/>
        <v>0.5</v>
      </c>
      <c r="BP248" s="189">
        <f t="shared" si="966"/>
        <v>0.5</v>
      </c>
      <c r="BQ248" s="189">
        <f t="shared" si="966"/>
        <v>0.5</v>
      </c>
      <c r="BR248" s="189">
        <f t="shared" si="966"/>
        <v>0.5</v>
      </c>
      <c r="BS248" s="189">
        <f t="shared" si="966"/>
        <v>0.5</v>
      </c>
      <c r="BT248" s="189">
        <f t="shared" si="966"/>
        <v>0.5</v>
      </c>
      <c r="BU248" s="189">
        <f t="shared" si="966"/>
        <v>0.5</v>
      </c>
      <c r="BV248" s="189">
        <f t="shared" si="966"/>
        <v>0.5</v>
      </c>
      <c r="BW248" s="189">
        <f t="shared" si="966"/>
        <v>0.5</v>
      </c>
      <c r="BX248" s="189">
        <f t="shared" si="966"/>
        <v>0.5</v>
      </c>
      <c r="BY248" s="189">
        <f t="shared" si="966"/>
        <v>0.5</v>
      </c>
      <c r="BZ248" s="189">
        <f t="shared" si="966"/>
        <v>0.5</v>
      </c>
      <c r="CB248" s="189">
        <f t="shared" si="967"/>
        <v>0</v>
      </c>
      <c r="CC248" s="189">
        <f t="shared" si="968"/>
        <v>0</v>
      </c>
      <c r="CD248" s="189">
        <f t="shared" si="969"/>
        <v>0</v>
      </c>
      <c r="CE248" s="189">
        <f t="shared" si="970"/>
        <v>0</v>
      </c>
      <c r="CF248" s="189">
        <f t="shared" si="971"/>
        <v>0</v>
      </c>
      <c r="CG248" s="189">
        <f t="shared" si="972"/>
        <v>0</v>
      </c>
      <c r="CH248" s="189">
        <f t="shared" si="973"/>
        <v>0</v>
      </c>
      <c r="CI248" s="189">
        <f t="shared" si="974"/>
        <v>0</v>
      </c>
      <c r="CJ248" s="189">
        <f t="shared" si="975"/>
        <v>0</v>
      </c>
      <c r="CK248" s="189">
        <f t="shared" si="976"/>
        <v>0</v>
      </c>
      <c r="CL248" s="189">
        <f t="shared" si="977"/>
        <v>0</v>
      </c>
      <c r="CM248" s="189">
        <f t="shared" si="978"/>
        <v>0</v>
      </c>
      <c r="DB248" s="190">
        <f t="shared" si="979"/>
        <v>2606.8906323173337</v>
      </c>
      <c r="DC248" s="190">
        <f t="shared" si="980"/>
        <v>3639.6455254949433</v>
      </c>
      <c r="DD248" s="190">
        <f t="shared" si="981"/>
        <v>2661.8368672553765</v>
      </c>
      <c r="DE248" s="190">
        <f t="shared" si="982"/>
        <v>2567.808011679248</v>
      </c>
      <c r="DF248" s="190">
        <f t="shared" si="983"/>
        <v>1065.2764919527133</v>
      </c>
      <c r="DG248" s="190">
        <f t="shared" si="984"/>
        <v>1065.2764919527133</v>
      </c>
      <c r="DH248" s="190">
        <f t="shared" si="985"/>
        <v>1048.8031441390115</v>
      </c>
      <c r="DI248" s="190">
        <f t="shared" si="986"/>
        <v>1048.8031441390115</v>
      </c>
      <c r="DJ248" s="190">
        <f t="shared" si="987"/>
        <v>1048.8031441390115</v>
      </c>
      <c r="DK248" s="190">
        <f t="shared" si="988"/>
        <v>1015.8564485116081</v>
      </c>
      <c r="DL248" s="190">
        <f t="shared" si="989"/>
        <v>1015.8564485116081</v>
      </c>
      <c r="DM248" s="190">
        <f t="shared" si="990"/>
        <v>1015.8564485116081</v>
      </c>
      <c r="DN248" s="190">
        <f t="shared" si="991"/>
        <v>19800.712798604185</v>
      </c>
      <c r="DO248" s="184" t="s">
        <v>579</v>
      </c>
      <c r="DP248" s="190">
        <f t="shared" si="992"/>
        <v>1429.8843357690432</v>
      </c>
      <c r="DQ248" s="190">
        <f t="shared" si="993"/>
        <v>1996.352305747055</v>
      </c>
      <c r="DR248" s="190">
        <f t="shared" si="994"/>
        <v>1460.0224473082885</v>
      </c>
      <c r="DS248" s="190">
        <f t="shared" si="995"/>
        <v>1415.9252855613215</v>
      </c>
      <c r="DT248" s="190">
        <f t="shared" si="996"/>
        <v>587.4083709566371</v>
      </c>
      <c r="DU248" s="190">
        <f t="shared" si="997"/>
        <v>587.4083709566371</v>
      </c>
      <c r="DV248" s="190">
        <f t="shared" si="998"/>
        <v>581.4749530681861</v>
      </c>
      <c r="DW248" s="190">
        <f t="shared" si="999"/>
        <v>581.4749530681861</v>
      </c>
      <c r="DX248" s="190">
        <f t="shared" si="1000"/>
        <v>581.4749530681861</v>
      </c>
      <c r="DY248" s="190">
        <f t="shared" si="1001"/>
        <v>575.54153517973521</v>
      </c>
      <c r="DZ248" s="190">
        <f t="shared" si="1002"/>
        <v>575.54153517973521</v>
      </c>
      <c r="EA248" s="190">
        <f t="shared" si="1003"/>
        <v>575.54153517973521</v>
      </c>
      <c r="EB248" s="190">
        <f t="shared" si="1004"/>
        <v>10948.050581042742</v>
      </c>
      <c r="EC248" s="191">
        <f t="shared" si="1005"/>
        <v>0.55291194273645061</v>
      </c>
    </row>
    <row r="249" spans="1:133">
      <c r="A249" s="331">
        <v>244</v>
      </c>
      <c r="B249" s="354" t="s">
        <v>678</v>
      </c>
      <c r="C249" s="354" t="s">
        <v>678</v>
      </c>
      <c r="D249" s="354" t="s">
        <v>678</v>
      </c>
      <c r="E249" s="456" t="s">
        <v>694</v>
      </c>
      <c r="F249" s="354" t="s">
        <v>665</v>
      </c>
      <c r="G249" s="354" t="s">
        <v>8</v>
      </c>
      <c r="H249" s="354" t="s">
        <v>471</v>
      </c>
      <c r="I249" s="354" t="s">
        <v>472</v>
      </c>
      <c r="J249" s="408">
        <v>195803</v>
      </c>
      <c r="K249" s="408">
        <v>273373</v>
      </c>
      <c r="L249" s="408">
        <v>199930</v>
      </c>
      <c r="M249" s="408">
        <v>195850</v>
      </c>
      <c r="N249" s="408">
        <v>81250</v>
      </c>
      <c r="O249" s="408">
        <v>81250</v>
      </c>
      <c r="P249" s="408">
        <v>81250</v>
      </c>
      <c r="Q249" s="408">
        <v>81250</v>
      </c>
      <c r="R249" s="408">
        <v>81250</v>
      </c>
      <c r="S249" s="437">
        <v>81250</v>
      </c>
      <c r="T249" s="437">
        <v>81250</v>
      </c>
      <c r="U249" s="437">
        <v>81250</v>
      </c>
      <c r="V249" s="357">
        <f t="shared" si="965"/>
        <v>1514956</v>
      </c>
      <c r="W249" s="397">
        <v>0.5</v>
      </c>
      <c r="X249" s="65"/>
      <c r="Y249" s="332" t="s">
        <v>607</v>
      </c>
      <c r="Z249" s="332"/>
      <c r="AA249" s="398">
        <v>0.10589999999999999</v>
      </c>
      <c r="AB249" s="412">
        <v>3.4313736464246798E-2</v>
      </c>
      <c r="AC249" s="180">
        <f t="shared" si="955"/>
        <v>0.32402017435549385</v>
      </c>
      <c r="AD249" s="181">
        <f t="shared" si="957"/>
        <v>0.10431149999999999</v>
      </c>
      <c r="AE249" s="181">
        <f t="shared" si="957"/>
        <v>0.10431149999999999</v>
      </c>
      <c r="AF249" s="181">
        <f t="shared" si="957"/>
        <v>0.10431149999999999</v>
      </c>
      <c r="AG249" s="181">
        <f t="shared" si="958"/>
        <v>0.10272299999999999</v>
      </c>
      <c r="AH249" s="181">
        <f t="shared" si="958"/>
        <v>0.10272299999999999</v>
      </c>
      <c r="AI249" s="181">
        <f t="shared" si="958"/>
        <v>0.10272299999999999</v>
      </c>
      <c r="AJ249" s="181">
        <f t="shared" si="959"/>
        <v>0.10113449999999999</v>
      </c>
      <c r="AK249" s="181">
        <f t="shared" si="959"/>
        <v>0.10113449999999999</v>
      </c>
      <c r="AL249" s="181">
        <f t="shared" si="959"/>
        <v>0.10113449999999999</v>
      </c>
      <c r="AM249" s="181">
        <f t="shared" si="960"/>
        <v>9.7957500000000003E-2</v>
      </c>
      <c r="AN249" s="181">
        <f t="shared" si="960"/>
        <v>9.7957500000000003E-2</v>
      </c>
      <c r="AO249" s="181">
        <f t="shared" si="960"/>
        <v>9.7957500000000003E-2</v>
      </c>
      <c r="AQ249" s="480">
        <v>0.98499999999999999</v>
      </c>
      <c r="AR249" s="480">
        <v>0.97</v>
      </c>
      <c r="AS249" s="480">
        <v>0.95499999999999996</v>
      </c>
      <c r="AT249" s="480">
        <v>0.92500000000000004</v>
      </c>
      <c r="AV249" s="181">
        <f t="shared" si="956"/>
        <v>3.4313736464246798E-2</v>
      </c>
      <c r="AW249" s="181">
        <f t="shared" si="961"/>
        <v>3.4313736464246798E-2</v>
      </c>
      <c r="AX249" s="181">
        <f t="shared" si="961"/>
        <v>3.4313736464246798E-2</v>
      </c>
      <c r="AY249" s="181">
        <f t="shared" si="962"/>
        <v>3.3970599099604329E-2</v>
      </c>
      <c r="AZ249" s="181">
        <f t="shared" si="962"/>
        <v>3.3970599099604329E-2</v>
      </c>
      <c r="BA249" s="181">
        <f t="shared" si="962"/>
        <v>3.3970599099604329E-2</v>
      </c>
      <c r="BB249" s="181">
        <f t="shared" si="963"/>
        <v>3.362746173496186E-2</v>
      </c>
      <c r="BC249" s="181">
        <f t="shared" si="963"/>
        <v>3.362746173496186E-2</v>
      </c>
      <c r="BD249" s="181">
        <f t="shared" si="963"/>
        <v>3.362746173496186E-2</v>
      </c>
      <c r="BE249" s="181">
        <f t="shared" si="964"/>
        <v>3.328432437031939E-2</v>
      </c>
      <c r="BF249" s="181">
        <f t="shared" si="964"/>
        <v>3.328432437031939E-2</v>
      </c>
      <c r="BG249" s="181">
        <f t="shared" si="964"/>
        <v>3.328432437031939E-2</v>
      </c>
      <c r="BI249" s="400">
        <v>1</v>
      </c>
      <c r="BJ249" s="400">
        <v>0.99</v>
      </c>
      <c r="BK249" s="400">
        <v>0.98</v>
      </c>
      <c r="BL249" s="400">
        <v>0.97</v>
      </c>
      <c r="BO249" s="189">
        <f t="shared" si="966"/>
        <v>0.5</v>
      </c>
      <c r="BP249" s="189">
        <f t="shared" si="966"/>
        <v>0.5</v>
      </c>
      <c r="BQ249" s="189">
        <f t="shared" si="966"/>
        <v>0.5</v>
      </c>
      <c r="BR249" s="189">
        <f t="shared" si="966"/>
        <v>0.5</v>
      </c>
      <c r="BS249" s="189">
        <f t="shared" si="966"/>
        <v>0.5</v>
      </c>
      <c r="BT249" s="189">
        <f t="shared" si="966"/>
        <v>0.5</v>
      </c>
      <c r="BU249" s="189">
        <f t="shared" si="966"/>
        <v>0.5</v>
      </c>
      <c r="BV249" s="189">
        <f t="shared" si="966"/>
        <v>0.5</v>
      </c>
      <c r="BW249" s="189">
        <f t="shared" si="966"/>
        <v>0.5</v>
      </c>
      <c r="BX249" s="189">
        <f t="shared" si="966"/>
        <v>0.5</v>
      </c>
      <c r="BY249" s="189">
        <f t="shared" si="966"/>
        <v>0.5</v>
      </c>
      <c r="BZ249" s="189">
        <f t="shared" si="966"/>
        <v>0.5</v>
      </c>
      <c r="CB249" s="189">
        <f t="shared" si="967"/>
        <v>0</v>
      </c>
      <c r="CC249" s="189">
        <f t="shared" si="968"/>
        <v>0</v>
      </c>
      <c r="CD249" s="189">
        <f t="shared" si="969"/>
        <v>0</v>
      </c>
      <c r="CE249" s="189">
        <f t="shared" si="970"/>
        <v>0</v>
      </c>
      <c r="CF249" s="189">
        <f t="shared" si="971"/>
        <v>0</v>
      </c>
      <c r="CG249" s="189">
        <f t="shared" si="972"/>
        <v>0</v>
      </c>
      <c r="CH249" s="189">
        <f t="shared" si="973"/>
        <v>0</v>
      </c>
      <c r="CI249" s="189">
        <f t="shared" si="974"/>
        <v>0</v>
      </c>
      <c r="CJ249" s="189">
        <f t="shared" si="975"/>
        <v>0</v>
      </c>
      <c r="CK249" s="189">
        <f t="shared" si="976"/>
        <v>0</v>
      </c>
      <c r="CL249" s="189">
        <f t="shared" si="977"/>
        <v>0</v>
      </c>
      <c r="CM249" s="189">
        <f t="shared" si="978"/>
        <v>0</v>
      </c>
      <c r="DB249" s="190">
        <f t="shared" si="979"/>
        <v>1454.52959938043</v>
      </c>
      <c r="DC249" s="190">
        <f t="shared" si="980"/>
        <v>2030.7611230237856</v>
      </c>
      <c r="DD249" s="190">
        <f t="shared" si="981"/>
        <v>1485.1871667141431</v>
      </c>
      <c r="DE249" s="190">
        <f t="shared" si="982"/>
        <v>1432.7232267483264</v>
      </c>
      <c r="DF249" s="190">
        <f t="shared" si="983"/>
        <v>594.37713644779944</v>
      </c>
      <c r="DG249" s="190">
        <f t="shared" si="984"/>
        <v>594.37713644779944</v>
      </c>
      <c r="DH249" s="190">
        <f t="shared" si="985"/>
        <v>585.18573743056538</v>
      </c>
      <c r="DI249" s="190">
        <f t="shared" si="986"/>
        <v>585.18573743056538</v>
      </c>
      <c r="DJ249" s="190">
        <f t="shared" si="987"/>
        <v>585.18573743056538</v>
      </c>
      <c r="DK249" s="190">
        <f t="shared" si="988"/>
        <v>566.80293939609749</v>
      </c>
      <c r="DL249" s="190">
        <f t="shared" si="989"/>
        <v>566.80293939609749</v>
      </c>
      <c r="DM249" s="190">
        <f t="shared" si="990"/>
        <v>566.80293939609749</v>
      </c>
      <c r="DN249" s="190">
        <f t="shared" si="991"/>
        <v>11047.921419242271</v>
      </c>
      <c r="DO249" s="184" t="s">
        <v>579</v>
      </c>
      <c r="DP249" s="190">
        <f t="shared" si="992"/>
        <v>478.47404507256203</v>
      </c>
      <c r="DQ249" s="190">
        <f t="shared" si="993"/>
        <v>668.02799305231031</v>
      </c>
      <c r="DR249" s="190">
        <f t="shared" si="994"/>
        <v>488.55898955254679</v>
      </c>
      <c r="DS249" s="190">
        <f t="shared" si="995"/>
        <v>473.80300766682154</v>
      </c>
      <c r="DT249" s="190">
        <f t="shared" si="996"/>
        <v>196.56111500091524</v>
      </c>
      <c r="DU249" s="190">
        <f t="shared" si="997"/>
        <v>196.56111500091524</v>
      </c>
      <c r="DV249" s="190">
        <f t="shared" si="998"/>
        <v>194.57564919282515</v>
      </c>
      <c r="DW249" s="190">
        <f t="shared" si="999"/>
        <v>194.57564919282515</v>
      </c>
      <c r="DX249" s="190">
        <f t="shared" si="1000"/>
        <v>194.57564919282515</v>
      </c>
      <c r="DY249" s="190">
        <f t="shared" si="1001"/>
        <v>192.59018338473513</v>
      </c>
      <c r="DZ249" s="190">
        <f t="shared" si="1002"/>
        <v>192.59018338473513</v>
      </c>
      <c r="EA249" s="190">
        <f t="shared" si="1003"/>
        <v>192.59018338473513</v>
      </c>
      <c r="EB249" s="190">
        <f t="shared" si="1004"/>
        <v>3663.483763078752</v>
      </c>
      <c r="EC249" s="191">
        <f t="shared" si="1005"/>
        <v>0.33159936824840436</v>
      </c>
    </row>
    <row r="250" spans="1:133" hidden="1">
      <c r="A250" s="331">
        <v>245</v>
      </c>
      <c r="B250" s="268" t="s">
        <v>610</v>
      </c>
      <c r="C250" s="356" t="s">
        <v>610</v>
      </c>
      <c r="D250" s="354" t="s">
        <v>611</v>
      </c>
      <c r="E250" s="456" t="s">
        <v>696</v>
      </c>
      <c r="F250" s="354" t="s">
        <v>220</v>
      </c>
      <c r="G250" s="354" t="s">
        <v>8</v>
      </c>
      <c r="H250" s="354" t="s">
        <v>22</v>
      </c>
      <c r="I250" s="354" t="s">
        <v>122</v>
      </c>
      <c r="J250" s="408">
        <v>4500000</v>
      </c>
      <c r="K250" s="408">
        <v>4500000</v>
      </c>
      <c r="L250" s="408">
        <v>4500000</v>
      </c>
      <c r="M250" s="408">
        <v>4500000</v>
      </c>
      <c r="N250" s="408">
        <v>4500000</v>
      </c>
      <c r="O250" s="408">
        <v>4500000</v>
      </c>
      <c r="P250" s="408">
        <v>4500000</v>
      </c>
      <c r="Q250" s="408">
        <v>4500000</v>
      </c>
      <c r="R250" s="408">
        <v>4500000</v>
      </c>
      <c r="S250" s="437">
        <v>4500000</v>
      </c>
      <c r="T250" s="437">
        <v>4500000</v>
      </c>
      <c r="U250" s="437">
        <v>2500000</v>
      </c>
      <c r="V250" s="357">
        <f t="shared" ref="V250:V254" si="1006">SUM(J250:U250)</f>
        <v>52000000</v>
      </c>
      <c r="W250" s="397">
        <v>1</v>
      </c>
      <c r="Y250" s="332" t="s">
        <v>607</v>
      </c>
      <c r="Z250" s="332"/>
      <c r="AA250" s="398">
        <v>3.78E-2</v>
      </c>
      <c r="AB250" s="412">
        <v>1.0810060999999999E-2</v>
      </c>
      <c r="AC250" s="180">
        <f t="shared" si="955"/>
        <v>0.28598044973544973</v>
      </c>
      <c r="AD250" s="181">
        <f t="shared" ref="AD250:AF264" si="1007">$AA250*$AQ250</f>
        <v>3.7233000000000002E-2</v>
      </c>
      <c r="AE250" s="181">
        <f t="shared" si="1007"/>
        <v>3.7233000000000002E-2</v>
      </c>
      <c r="AF250" s="181">
        <f t="shared" si="1007"/>
        <v>3.7233000000000002E-2</v>
      </c>
      <c r="AG250" s="181">
        <f t="shared" ref="AG250:AI264" si="1008">$AA250*$AR250</f>
        <v>3.6665999999999997E-2</v>
      </c>
      <c r="AH250" s="181">
        <f t="shared" si="1008"/>
        <v>3.6665999999999997E-2</v>
      </c>
      <c r="AI250" s="181">
        <f t="shared" si="1008"/>
        <v>3.6665999999999997E-2</v>
      </c>
      <c r="AJ250" s="181">
        <f t="shared" ref="AJ250:AL264" si="1009">$AA250*$AS250</f>
        <v>3.6098999999999999E-2</v>
      </c>
      <c r="AK250" s="181">
        <f t="shared" si="1009"/>
        <v>3.6098999999999999E-2</v>
      </c>
      <c r="AL250" s="181">
        <f t="shared" si="1009"/>
        <v>3.6098999999999999E-2</v>
      </c>
      <c r="AM250" s="181">
        <f t="shared" ref="AM250:AO264" si="1010">$AA250*$AT250</f>
        <v>3.4965000000000003E-2</v>
      </c>
      <c r="AN250" s="181">
        <f t="shared" si="1010"/>
        <v>3.4965000000000003E-2</v>
      </c>
      <c r="AO250" s="181">
        <f t="shared" si="1010"/>
        <v>3.4965000000000003E-2</v>
      </c>
      <c r="AQ250" s="480">
        <v>0.98499999999999999</v>
      </c>
      <c r="AR250" s="480">
        <v>0.97</v>
      </c>
      <c r="AS250" s="480">
        <v>0.95499999999999996</v>
      </c>
      <c r="AT250" s="480">
        <v>0.92500000000000004</v>
      </c>
      <c r="AV250" s="181">
        <f t="shared" si="956"/>
        <v>1.0810060999999999E-2</v>
      </c>
      <c r="AW250" s="181">
        <f t="shared" ref="AW250:AX264" si="1011">$AB250*$BI250</f>
        <v>1.0810060999999999E-2</v>
      </c>
      <c r="AX250" s="181">
        <f t="shared" si="1011"/>
        <v>1.0810060999999999E-2</v>
      </c>
      <c r="AY250" s="181">
        <f t="shared" ref="AY250:BA264" si="1012">$AB250*$BJ250</f>
        <v>1.0701960389999999E-2</v>
      </c>
      <c r="AZ250" s="181">
        <f t="shared" si="1012"/>
        <v>1.0701960389999999E-2</v>
      </c>
      <c r="BA250" s="181">
        <f t="shared" si="1012"/>
        <v>1.0701960389999999E-2</v>
      </c>
      <c r="BB250" s="181">
        <f t="shared" ref="BB250:BD264" si="1013">$AB250*$BK250</f>
        <v>1.0593859779999999E-2</v>
      </c>
      <c r="BC250" s="181">
        <f t="shared" si="1013"/>
        <v>1.0593859779999999E-2</v>
      </c>
      <c r="BD250" s="181">
        <f t="shared" si="1013"/>
        <v>1.0593859779999999E-2</v>
      </c>
      <c r="BE250" s="181">
        <f t="shared" ref="BE250:BG264" si="1014">$AB250*$BL250</f>
        <v>1.0485759169999999E-2</v>
      </c>
      <c r="BF250" s="181">
        <f t="shared" si="1014"/>
        <v>1.0485759169999999E-2</v>
      </c>
      <c r="BG250" s="181">
        <f t="shared" si="1014"/>
        <v>1.0485759169999999E-2</v>
      </c>
      <c r="BI250" s="400">
        <v>1</v>
      </c>
      <c r="BJ250" s="400">
        <v>0.99</v>
      </c>
      <c r="BK250" s="400">
        <v>0.98</v>
      </c>
      <c r="BL250" s="400">
        <v>0.97</v>
      </c>
      <c r="BO250" s="189">
        <f t="shared" si="966"/>
        <v>1</v>
      </c>
      <c r="BP250" s="189">
        <f t="shared" si="966"/>
        <v>1</v>
      </c>
      <c r="BQ250" s="189">
        <f t="shared" si="966"/>
        <v>1</v>
      </c>
      <c r="BR250" s="189">
        <f t="shared" si="966"/>
        <v>1</v>
      </c>
      <c r="BS250" s="189">
        <f t="shared" si="966"/>
        <v>1</v>
      </c>
      <c r="BT250" s="189">
        <f t="shared" si="966"/>
        <v>1</v>
      </c>
      <c r="BU250" s="189">
        <f t="shared" si="966"/>
        <v>1</v>
      </c>
      <c r="BV250" s="189">
        <f t="shared" si="966"/>
        <v>1</v>
      </c>
      <c r="BW250" s="189">
        <f t="shared" si="966"/>
        <v>1</v>
      </c>
      <c r="BX250" s="189">
        <f t="shared" si="966"/>
        <v>1</v>
      </c>
      <c r="BY250" s="189">
        <f t="shared" si="966"/>
        <v>1</v>
      </c>
      <c r="BZ250" s="189">
        <f t="shared" si="966"/>
        <v>1</v>
      </c>
      <c r="CB250" s="189">
        <f t="shared" ref="CB250:CB278" si="1015">$W250-BO250</f>
        <v>0</v>
      </c>
      <c r="CC250" s="189">
        <f t="shared" ref="CC250:CC278" si="1016">$W250-BP250</f>
        <v>0</v>
      </c>
      <c r="CD250" s="189">
        <f t="shared" ref="CD250:CD278" si="1017">$W250-BQ250</f>
        <v>0</v>
      </c>
      <c r="CE250" s="189">
        <f t="shared" ref="CE250:CE278" si="1018">$W250-BR250</f>
        <v>0</v>
      </c>
      <c r="CF250" s="189">
        <f t="shared" ref="CF250:CF278" si="1019">$W250-BS250</f>
        <v>0</v>
      </c>
      <c r="CG250" s="189">
        <f t="shared" ref="CG250:CG278" si="1020">$W250-BT250</f>
        <v>0</v>
      </c>
      <c r="CH250" s="189">
        <f t="shared" ref="CH250:CH278" si="1021">$W250-BU250</f>
        <v>0</v>
      </c>
      <c r="CI250" s="189">
        <f t="shared" ref="CI250:CI278" si="1022">$W250-BV250</f>
        <v>0</v>
      </c>
      <c r="CJ250" s="189">
        <f t="shared" ref="CJ250:CJ278" si="1023">$W250-BW250</f>
        <v>0</v>
      </c>
      <c r="CK250" s="189">
        <f t="shared" ref="CK250:CK278" si="1024">$W250-BX250</f>
        <v>0</v>
      </c>
      <c r="CL250" s="189">
        <f t="shared" ref="CL250:CL278" si="1025">$W250-BY250</f>
        <v>0</v>
      </c>
      <c r="CM250" s="189">
        <f t="shared" ref="CM250:CM278" si="1026">$W250-BZ250</f>
        <v>0</v>
      </c>
      <c r="DB250" s="190">
        <f t="shared" si="979"/>
        <v>23863.908275174475</v>
      </c>
      <c r="DC250" s="190">
        <f t="shared" si="980"/>
        <v>23863.908275174475</v>
      </c>
      <c r="DD250" s="190">
        <f t="shared" si="981"/>
        <v>23863.908275174475</v>
      </c>
      <c r="DE250" s="190">
        <f t="shared" si="982"/>
        <v>23500.498504486539</v>
      </c>
      <c r="DF250" s="190">
        <f t="shared" si="983"/>
        <v>23500.498504486539</v>
      </c>
      <c r="DG250" s="190">
        <f t="shared" si="984"/>
        <v>23500.498504486539</v>
      </c>
      <c r="DH250" s="190">
        <f t="shared" si="985"/>
        <v>23137.088733798606</v>
      </c>
      <c r="DI250" s="190">
        <f t="shared" si="986"/>
        <v>23137.088733798606</v>
      </c>
      <c r="DJ250" s="190">
        <f t="shared" si="987"/>
        <v>23137.088733798606</v>
      </c>
      <c r="DK250" s="190">
        <f t="shared" si="988"/>
        <v>22410.269192422733</v>
      </c>
      <c r="DL250" s="190">
        <f t="shared" si="989"/>
        <v>22410.269192422733</v>
      </c>
      <c r="DM250" s="190">
        <f t="shared" si="990"/>
        <v>12450.149551345965</v>
      </c>
      <c r="DN250" s="190">
        <f t="shared" si="991"/>
        <v>268775.17447657028</v>
      </c>
      <c r="DO250" s="184" t="s">
        <v>579</v>
      </c>
      <c r="DP250" s="190">
        <f t="shared" si="992"/>
        <v>6928.5393106395104</v>
      </c>
      <c r="DQ250" s="190">
        <f t="shared" si="993"/>
        <v>6928.5393106395104</v>
      </c>
      <c r="DR250" s="190">
        <f t="shared" si="994"/>
        <v>6928.5393106395104</v>
      </c>
      <c r="DS250" s="190">
        <f t="shared" si="995"/>
        <v>6859.2539175331149</v>
      </c>
      <c r="DT250" s="190">
        <f t="shared" si="996"/>
        <v>6859.2539175331149</v>
      </c>
      <c r="DU250" s="190">
        <f t="shared" si="997"/>
        <v>6859.2539175331149</v>
      </c>
      <c r="DV250" s="190">
        <f t="shared" si="998"/>
        <v>6789.9685244267193</v>
      </c>
      <c r="DW250" s="190">
        <f t="shared" si="999"/>
        <v>6789.9685244267193</v>
      </c>
      <c r="DX250" s="190">
        <f t="shared" si="1000"/>
        <v>6789.9685244267193</v>
      </c>
      <c r="DY250" s="190">
        <f t="shared" si="1001"/>
        <v>6720.6831313203247</v>
      </c>
      <c r="DZ250" s="190">
        <f t="shared" si="1002"/>
        <v>6720.6831313203247</v>
      </c>
      <c r="EA250" s="190">
        <f t="shared" si="1003"/>
        <v>3733.7128507335133</v>
      </c>
      <c r="EB250" s="190">
        <f t="shared" si="1004"/>
        <v>78908.364371172196</v>
      </c>
      <c r="EC250" s="191">
        <f t="shared" si="1005"/>
        <v>0.29358501775635837</v>
      </c>
    </row>
    <row r="251" spans="1:133" hidden="1">
      <c r="A251" s="331">
        <v>246</v>
      </c>
      <c r="B251" s="268" t="s">
        <v>612</v>
      </c>
      <c r="C251" s="356" t="s">
        <v>612</v>
      </c>
      <c r="D251" s="354" t="s">
        <v>613</v>
      </c>
      <c r="E251" s="456" t="s">
        <v>696</v>
      </c>
      <c r="F251" s="354" t="s">
        <v>220</v>
      </c>
      <c r="G251" s="354" t="s">
        <v>8</v>
      </c>
      <c r="H251" s="354" t="s">
        <v>22</v>
      </c>
      <c r="I251" s="354" t="s">
        <v>122</v>
      </c>
      <c r="J251" s="408">
        <v>1200000</v>
      </c>
      <c r="K251" s="408">
        <v>1200000</v>
      </c>
      <c r="L251" s="408">
        <v>1200000</v>
      </c>
      <c r="M251" s="408">
        <v>1200000</v>
      </c>
      <c r="N251" s="408">
        <v>1200000</v>
      </c>
      <c r="O251" s="408">
        <v>1200000</v>
      </c>
      <c r="P251" s="408">
        <v>1200000</v>
      </c>
      <c r="Q251" s="408">
        <v>1200000</v>
      </c>
      <c r="R251" s="408">
        <v>1200000</v>
      </c>
      <c r="S251" s="408">
        <v>1200000</v>
      </c>
      <c r="T251" s="408">
        <v>1200000</v>
      </c>
      <c r="U251" s="408">
        <v>1200000</v>
      </c>
      <c r="V251" s="357">
        <f t="shared" si="1006"/>
        <v>14400000</v>
      </c>
      <c r="W251" s="397">
        <v>1</v>
      </c>
      <c r="Y251" s="332" t="s">
        <v>607</v>
      </c>
      <c r="Z251" s="332"/>
      <c r="AA251" s="398">
        <v>0.245</v>
      </c>
      <c r="AB251" s="412">
        <v>0.22628999999999999</v>
      </c>
      <c r="AC251" s="180">
        <f t="shared" si="955"/>
        <v>0.92363265306122444</v>
      </c>
      <c r="AD251" s="181">
        <f t="shared" si="1007"/>
        <v>0.24132499999999998</v>
      </c>
      <c r="AE251" s="181">
        <f t="shared" si="1007"/>
        <v>0.24132499999999998</v>
      </c>
      <c r="AF251" s="181">
        <f t="shared" si="1007"/>
        <v>0.24132499999999998</v>
      </c>
      <c r="AG251" s="181">
        <f t="shared" si="1008"/>
        <v>0.23765</v>
      </c>
      <c r="AH251" s="181">
        <f t="shared" si="1008"/>
        <v>0.23765</v>
      </c>
      <c r="AI251" s="181">
        <f t="shared" si="1008"/>
        <v>0.23765</v>
      </c>
      <c r="AJ251" s="181">
        <f t="shared" si="1009"/>
        <v>0.23397499999999999</v>
      </c>
      <c r="AK251" s="181">
        <f t="shared" si="1009"/>
        <v>0.23397499999999999</v>
      </c>
      <c r="AL251" s="181">
        <f t="shared" si="1009"/>
        <v>0.23397499999999999</v>
      </c>
      <c r="AM251" s="181">
        <f t="shared" si="1010"/>
        <v>0.22662499999999999</v>
      </c>
      <c r="AN251" s="181">
        <f t="shared" si="1010"/>
        <v>0.22662499999999999</v>
      </c>
      <c r="AO251" s="181">
        <f t="shared" si="1010"/>
        <v>0.22662499999999999</v>
      </c>
      <c r="AQ251" s="480">
        <v>0.98499999999999999</v>
      </c>
      <c r="AR251" s="480">
        <v>0.97</v>
      </c>
      <c r="AS251" s="480">
        <v>0.95499999999999996</v>
      </c>
      <c r="AT251" s="480">
        <v>0.92500000000000004</v>
      </c>
      <c r="AV251" s="181">
        <f t="shared" si="956"/>
        <v>0.22628999999999999</v>
      </c>
      <c r="AW251" s="181">
        <f t="shared" si="1011"/>
        <v>0.22628999999999999</v>
      </c>
      <c r="AX251" s="181">
        <f t="shared" si="1011"/>
        <v>0.22628999999999999</v>
      </c>
      <c r="AY251" s="181">
        <f t="shared" si="1012"/>
        <v>0.22402709999999998</v>
      </c>
      <c r="AZ251" s="181">
        <f t="shared" si="1012"/>
        <v>0.22402709999999998</v>
      </c>
      <c r="BA251" s="181">
        <f t="shared" si="1012"/>
        <v>0.22402709999999998</v>
      </c>
      <c r="BB251" s="181">
        <f t="shared" si="1013"/>
        <v>0.22176419999999999</v>
      </c>
      <c r="BC251" s="181">
        <f t="shared" si="1013"/>
        <v>0.22176419999999999</v>
      </c>
      <c r="BD251" s="181">
        <f t="shared" si="1013"/>
        <v>0.22176419999999999</v>
      </c>
      <c r="BE251" s="181">
        <f t="shared" si="1014"/>
        <v>0.21950129999999998</v>
      </c>
      <c r="BF251" s="181">
        <f t="shared" si="1014"/>
        <v>0.21950129999999998</v>
      </c>
      <c r="BG251" s="181">
        <f t="shared" si="1014"/>
        <v>0.21950129999999998</v>
      </c>
      <c r="BI251" s="400">
        <v>1</v>
      </c>
      <c r="BJ251" s="400">
        <v>0.99</v>
      </c>
      <c r="BK251" s="400">
        <v>0.98</v>
      </c>
      <c r="BL251" s="400">
        <v>0.97</v>
      </c>
      <c r="BO251" s="189">
        <f t="shared" si="966"/>
        <v>1</v>
      </c>
      <c r="BP251" s="189">
        <f t="shared" si="966"/>
        <v>1</v>
      </c>
      <c r="BQ251" s="189">
        <f t="shared" si="966"/>
        <v>1</v>
      </c>
      <c r="BR251" s="189">
        <f t="shared" si="966"/>
        <v>1</v>
      </c>
      <c r="BS251" s="189">
        <f t="shared" si="966"/>
        <v>1</v>
      </c>
      <c r="BT251" s="189">
        <f t="shared" si="966"/>
        <v>1</v>
      </c>
      <c r="BU251" s="189">
        <f t="shared" si="966"/>
        <v>1</v>
      </c>
      <c r="BV251" s="189">
        <f t="shared" si="966"/>
        <v>1</v>
      </c>
      <c r="BW251" s="189">
        <f t="shared" si="966"/>
        <v>1</v>
      </c>
      <c r="BX251" s="189">
        <f t="shared" si="966"/>
        <v>1</v>
      </c>
      <c r="BY251" s="189">
        <f t="shared" si="966"/>
        <v>1</v>
      </c>
      <c r="BZ251" s="189">
        <f t="shared" si="966"/>
        <v>1</v>
      </c>
      <c r="CB251" s="189">
        <f t="shared" si="1015"/>
        <v>0</v>
      </c>
      <c r="CC251" s="189">
        <f t="shared" si="1016"/>
        <v>0</v>
      </c>
      <c r="CD251" s="189">
        <f t="shared" si="1017"/>
        <v>0</v>
      </c>
      <c r="CE251" s="189">
        <f t="shared" si="1018"/>
        <v>0</v>
      </c>
      <c r="CF251" s="189">
        <f t="shared" si="1019"/>
        <v>0</v>
      </c>
      <c r="CG251" s="189">
        <f t="shared" si="1020"/>
        <v>0</v>
      </c>
      <c r="CH251" s="189">
        <f t="shared" si="1021"/>
        <v>0</v>
      </c>
      <c r="CI251" s="189">
        <f t="shared" si="1022"/>
        <v>0</v>
      </c>
      <c r="CJ251" s="189">
        <f t="shared" si="1023"/>
        <v>0</v>
      </c>
      <c r="CK251" s="189">
        <f t="shared" si="1024"/>
        <v>0</v>
      </c>
      <c r="CL251" s="189">
        <f t="shared" si="1025"/>
        <v>0</v>
      </c>
      <c r="CM251" s="189">
        <f t="shared" si="1026"/>
        <v>0</v>
      </c>
      <c r="DB251" s="190">
        <f t="shared" si="979"/>
        <v>41246.261216350948</v>
      </c>
      <c r="DC251" s="190">
        <f t="shared" si="980"/>
        <v>41246.261216350948</v>
      </c>
      <c r="DD251" s="190">
        <f t="shared" si="981"/>
        <v>41246.261216350948</v>
      </c>
      <c r="DE251" s="190">
        <f t="shared" si="982"/>
        <v>40618.14556331007</v>
      </c>
      <c r="DF251" s="190">
        <f t="shared" si="983"/>
        <v>40618.14556331007</v>
      </c>
      <c r="DG251" s="190">
        <f t="shared" si="984"/>
        <v>40618.14556331007</v>
      </c>
      <c r="DH251" s="190">
        <f t="shared" si="985"/>
        <v>39990.029910269193</v>
      </c>
      <c r="DI251" s="190">
        <f t="shared" si="986"/>
        <v>39990.029910269193</v>
      </c>
      <c r="DJ251" s="190">
        <f t="shared" si="987"/>
        <v>39990.029910269193</v>
      </c>
      <c r="DK251" s="190">
        <f t="shared" si="988"/>
        <v>38733.798604187439</v>
      </c>
      <c r="DL251" s="190">
        <f t="shared" si="989"/>
        <v>38733.798604187439</v>
      </c>
      <c r="DM251" s="190">
        <f t="shared" si="990"/>
        <v>38733.798604187439</v>
      </c>
      <c r="DN251" s="190">
        <f t="shared" si="991"/>
        <v>481764.70588235295</v>
      </c>
      <c r="DO251" s="184" t="s">
        <v>579</v>
      </c>
      <c r="DP251" s="190">
        <f t="shared" si="992"/>
        <v>38676.541803161941</v>
      </c>
      <c r="DQ251" s="190">
        <f t="shared" si="993"/>
        <v>38676.541803161941</v>
      </c>
      <c r="DR251" s="190">
        <f t="shared" si="994"/>
        <v>38676.541803161941</v>
      </c>
      <c r="DS251" s="190">
        <f t="shared" si="995"/>
        <v>38289.776385130317</v>
      </c>
      <c r="DT251" s="190">
        <f t="shared" si="996"/>
        <v>38289.776385130317</v>
      </c>
      <c r="DU251" s="190">
        <f t="shared" si="997"/>
        <v>38289.776385130317</v>
      </c>
      <c r="DV251" s="190">
        <f t="shared" si="998"/>
        <v>37903.0109670987</v>
      </c>
      <c r="DW251" s="190">
        <f t="shared" si="999"/>
        <v>37903.0109670987</v>
      </c>
      <c r="DX251" s="190">
        <f t="shared" si="1000"/>
        <v>37903.0109670987</v>
      </c>
      <c r="DY251" s="190">
        <f t="shared" si="1001"/>
        <v>37516.245549067084</v>
      </c>
      <c r="DZ251" s="190">
        <f t="shared" si="1002"/>
        <v>37516.245549067084</v>
      </c>
      <c r="EA251" s="190">
        <f t="shared" si="1003"/>
        <v>37516.245549067084</v>
      </c>
      <c r="EB251" s="190">
        <f t="shared" si="1004"/>
        <v>457156.72411337413</v>
      </c>
      <c r="EC251" s="191">
        <f t="shared" si="1005"/>
        <v>0.94892116116329184</v>
      </c>
    </row>
    <row r="252" spans="1:133" hidden="1">
      <c r="A252" s="331">
        <v>247</v>
      </c>
      <c r="B252" s="268" t="s">
        <v>614</v>
      </c>
      <c r="C252" s="356" t="s">
        <v>615</v>
      </c>
      <c r="D252" s="354" t="s">
        <v>616</v>
      </c>
      <c r="E252" s="456" t="s">
        <v>696</v>
      </c>
      <c r="F252" s="178" t="s">
        <v>218</v>
      </c>
      <c r="G252" s="179" t="s">
        <v>8</v>
      </c>
      <c r="H252" s="179" t="s">
        <v>22</v>
      </c>
      <c r="I252" s="179" t="s">
        <v>122</v>
      </c>
      <c r="J252" s="408"/>
      <c r="K252" s="408"/>
      <c r="L252" s="408"/>
      <c r="M252" s="408"/>
      <c r="N252" s="408"/>
      <c r="O252" s="408"/>
      <c r="P252" s="408"/>
      <c r="Q252" s="408"/>
      <c r="R252" s="408"/>
      <c r="S252" s="437"/>
      <c r="T252" s="437"/>
      <c r="U252" s="437"/>
      <c r="V252" s="357">
        <f t="shared" si="1006"/>
        <v>0</v>
      </c>
      <c r="W252" s="397">
        <v>1</v>
      </c>
      <c r="Y252" s="409" t="s">
        <v>607</v>
      </c>
      <c r="Z252" s="332"/>
      <c r="AA252" s="398">
        <v>0.13350000000000001</v>
      </c>
      <c r="AB252" s="412">
        <v>5.107093E-2</v>
      </c>
      <c r="AC252" s="180">
        <f t="shared" si="955"/>
        <v>0.38255378277153557</v>
      </c>
      <c r="AD252" s="181">
        <f t="shared" si="1007"/>
        <v>0.13149750000000002</v>
      </c>
      <c r="AE252" s="181">
        <f t="shared" si="1007"/>
        <v>0.13149750000000002</v>
      </c>
      <c r="AF252" s="181">
        <f t="shared" si="1007"/>
        <v>0.13149750000000002</v>
      </c>
      <c r="AG252" s="181">
        <f t="shared" si="1008"/>
        <v>0.129495</v>
      </c>
      <c r="AH252" s="181">
        <f t="shared" si="1008"/>
        <v>0.129495</v>
      </c>
      <c r="AI252" s="181">
        <f t="shared" si="1008"/>
        <v>0.129495</v>
      </c>
      <c r="AJ252" s="181">
        <f t="shared" si="1009"/>
        <v>0.12749250000000001</v>
      </c>
      <c r="AK252" s="181">
        <f t="shared" si="1009"/>
        <v>0.12749250000000001</v>
      </c>
      <c r="AL252" s="181">
        <f t="shared" si="1009"/>
        <v>0.12749250000000001</v>
      </c>
      <c r="AM252" s="181">
        <f t="shared" si="1010"/>
        <v>0.12348750000000001</v>
      </c>
      <c r="AN252" s="181">
        <f t="shared" si="1010"/>
        <v>0.12348750000000001</v>
      </c>
      <c r="AO252" s="181">
        <f t="shared" si="1010"/>
        <v>0.12348750000000001</v>
      </c>
      <c r="AQ252" s="480">
        <v>0.98499999999999999</v>
      </c>
      <c r="AR252" s="480">
        <v>0.97</v>
      </c>
      <c r="AS252" s="480">
        <v>0.95499999999999996</v>
      </c>
      <c r="AT252" s="480">
        <v>0.92500000000000004</v>
      </c>
      <c r="AV252" s="181">
        <f t="shared" si="956"/>
        <v>5.107093E-2</v>
      </c>
      <c r="AW252" s="181">
        <f t="shared" si="1011"/>
        <v>5.107093E-2</v>
      </c>
      <c r="AX252" s="181">
        <f t="shared" si="1011"/>
        <v>5.107093E-2</v>
      </c>
      <c r="AY252" s="181">
        <f t="shared" si="1012"/>
        <v>5.0560220699999998E-2</v>
      </c>
      <c r="AZ252" s="181">
        <f t="shared" si="1012"/>
        <v>5.0560220699999998E-2</v>
      </c>
      <c r="BA252" s="181">
        <f t="shared" si="1012"/>
        <v>5.0560220699999998E-2</v>
      </c>
      <c r="BB252" s="181">
        <f t="shared" si="1013"/>
        <v>5.0049511399999996E-2</v>
      </c>
      <c r="BC252" s="181">
        <f t="shared" si="1013"/>
        <v>5.0049511399999996E-2</v>
      </c>
      <c r="BD252" s="181">
        <f t="shared" si="1013"/>
        <v>5.0049511399999996E-2</v>
      </c>
      <c r="BE252" s="181">
        <f t="shared" si="1014"/>
        <v>4.9538802100000001E-2</v>
      </c>
      <c r="BF252" s="181">
        <f t="shared" si="1014"/>
        <v>4.9538802100000001E-2</v>
      </c>
      <c r="BG252" s="181">
        <f t="shared" si="1014"/>
        <v>4.9538802100000001E-2</v>
      </c>
      <c r="BI252" s="400">
        <v>1</v>
      </c>
      <c r="BJ252" s="400">
        <v>0.99</v>
      </c>
      <c r="BK252" s="400">
        <v>0.98</v>
      </c>
      <c r="BL252" s="400">
        <v>0.97</v>
      </c>
      <c r="BO252" s="189">
        <f t="shared" si="966"/>
        <v>1</v>
      </c>
      <c r="BP252" s="189">
        <f t="shared" si="966"/>
        <v>1</v>
      </c>
      <c r="BQ252" s="189">
        <f t="shared" si="966"/>
        <v>1</v>
      </c>
      <c r="BR252" s="189">
        <f t="shared" si="966"/>
        <v>1</v>
      </c>
      <c r="BS252" s="189">
        <f t="shared" si="966"/>
        <v>1</v>
      </c>
      <c r="BT252" s="189">
        <f t="shared" si="966"/>
        <v>1</v>
      </c>
      <c r="BU252" s="189">
        <f t="shared" si="966"/>
        <v>1</v>
      </c>
      <c r="BV252" s="189">
        <f t="shared" si="966"/>
        <v>1</v>
      </c>
      <c r="BW252" s="189">
        <f t="shared" si="966"/>
        <v>1</v>
      </c>
      <c r="BX252" s="189">
        <f t="shared" si="966"/>
        <v>1</v>
      </c>
      <c r="BY252" s="189">
        <f t="shared" si="966"/>
        <v>1</v>
      </c>
      <c r="BZ252" s="189">
        <f t="shared" si="966"/>
        <v>1</v>
      </c>
      <c r="CB252" s="189">
        <f t="shared" si="1015"/>
        <v>0</v>
      </c>
      <c r="CC252" s="189">
        <f t="shared" si="1016"/>
        <v>0</v>
      </c>
      <c r="CD252" s="189">
        <f t="shared" si="1017"/>
        <v>0</v>
      </c>
      <c r="CE252" s="189">
        <f t="shared" si="1018"/>
        <v>0</v>
      </c>
      <c r="CF252" s="189">
        <f t="shared" si="1019"/>
        <v>0</v>
      </c>
      <c r="CG252" s="189">
        <f t="shared" si="1020"/>
        <v>0</v>
      </c>
      <c r="CH252" s="189">
        <f t="shared" si="1021"/>
        <v>0</v>
      </c>
      <c r="CI252" s="189">
        <f t="shared" si="1022"/>
        <v>0</v>
      </c>
      <c r="CJ252" s="189">
        <f t="shared" si="1023"/>
        <v>0</v>
      </c>
      <c r="CK252" s="189">
        <f t="shared" si="1024"/>
        <v>0</v>
      </c>
      <c r="CL252" s="189">
        <f t="shared" si="1025"/>
        <v>0</v>
      </c>
      <c r="CM252" s="189">
        <f t="shared" si="1026"/>
        <v>0</v>
      </c>
      <c r="DB252" s="190">
        <f t="shared" si="979"/>
        <v>0</v>
      </c>
      <c r="DC252" s="190">
        <f t="shared" si="980"/>
        <v>0</v>
      </c>
      <c r="DD252" s="190">
        <f t="shared" si="981"/>
        <v>0</v>
      </c>
      <c r="DE252" s="190">
        <f t="shared" si="982"/>
        <v>0</v>
      </c>
      <c r="DF252" s="190">
        <f t="shared" si="983"/>
        <v>0</v>
      </c>
      <c r="DG252" s="190">
        <f t="shared" si="984"/>
        <v>0</v>
      </c>
      <c r="DH252" s="190">
        <f t="shared" si="985"/>
        <v>0</v>
      </c>
      <c r="DI252" s="190">
        <f t="shared" si="986"/>
        <v>0</v>
      </c>
      <c r="DJ252" s="190">
        <f t="shared" si="987"/>
        <v>0</v>
      </c>
      <c r="DK252" s="190">
        <f t="shared" si="988"/>
        <v>0</v>
      </c>
      <c r="DL252" s="190">
        <f t="shared" si="989"/>
        <v>0</v>
      </c>
      <c r="DM252" s="190">
        <f t="shared" si="990"/>
        <v>0</v>
      </c>
      <c r="DN252" s="190">
        <f t="shared" si="991"/>
        <v>0</v>
      </c>
      <c r="DO252" s="184" t="s">
        <v>579</v>
      </c>
      <c r="DP252" s="190">
        <f t="shared" si="992"/>
        <v>0</v>
      </c>
      <c r="DQ252" s="190">
        <f t="shared" si="993"/>
        <v>0</v>
      </c>
      <c r="DR252" s="190">
        <f t="shared" si="994"/>
        <v>0</v>
      </c>
      <c r="DS252" s="190">
        <f t="shared" si="995"/>
        <v>0</v>
      </c>
      <c r="DT252" s="190">
        <f t="shared" si="996"/>
        <v>0</v>
      </c>
      <c r="DU252" s="190">
        <f t="shared" si="997"/>
        <v>0</v>
      </c>
      <c r="DV252" s="190">
        <f t="shared" si="998"/>
        <v>0</v>
      </c>
      <c r="DW252" s="190">
        <f t="shared" si="999"/>
        <v>0</v>
      </c>
      <c r="DX252" s="190">
        <f t="shared" si="1000"/>
        <v>0</v>
      </c>
      <c r="DY252" s="190">
        <f t="shared" si="1001"/>
        <v>0</v>
      </c>
      <c r="DZ252" s="190">
        <f t="shared" si="1002"/>
        <v>0</v>
      </c>
      <c r="EA252" s="190">
        <f t="shared" si="1003"/>
        <v>0</v>
      </c>
      <c r="EB252" s="190">
        <f t="shared" si="1004"/>
        <v>0</v>
      </c>
      <c r="EC252" s="191">
        <f t="shared" si="1005"/>
        <v>0</v>
      </c>
    </row>
    <row r="253" spans="1:133" hidden="1">
      <c r="A253" s="331">
        <v>248</v>
      </c>
      <c r="B253" s="268" t="s">
        <v>617</v>
      </c>
      <c r="C253" s="473" t="s">
        <v>617</v>
      </c>
      <c r="D253" s="354" t="s">
        <v>618</v>
      </c>
      <c r="E253" s="456" t="s">
        <v>696</v>
      </c>
      <c r="F253" s="178" t="s">
        <v>218</v>
      </c>
      <c r="G253" s="179" t="s">
        <v>8</v>
      </c>
      <c r="H253" s="179" t="s">
        <v>22</v>
      </c>
      <c r="I253" s="179" t="s">
        <v>122</v>
      </c>
      <c r="J253" s="408">
        <v>4500000</v>
      </c>
      <c r="K253" s="408">
        <v>4500000</v>
      </c>
      <c r="L253" s="408">
        <v>4500000</v>
      </c>
      <c r="M253" s="408">
        <v>4500000</v>
      </c>
      <c r="N253" s="408">
        <v>4500000</v>
      </c>
      <c r="O253" s="408">
        <v>4500000</v>
      </c>
      <c r="P253" s="408">
        <v>4500000</v>
      </c>
      <c r="Q253" s="408">
        <v>4500000</v>
      </c>
      <c r="R253" s="408">
        <v>4500000</v>
      </c>
      <c r="S253" s="437">
        <v>4500000</v>
      </c>
      <c r="T253" s="437">
        <v>4500000</v>
      </c>
      <c r="U253" s="437">
        <v>2500000</v>
      </c>
      <c r="V253" s="357">
        <f t="shared" si="1006"/>
        <v>52000000</v>
      </c>
      <c r="W253" s="397">
        <v>0.8</v>
      </c>
      <c r="Y253" s="409" t="s">
        <v>607</v>
      </c>
      <c r="Z253" s="332"/>
      <c r="AA253" s="398">
        <v>2.231E-2</v>
      </c>
      <c r="AB253" s="412">
        <v>4.4224729999999997E-3</v>
      </c>
      <c r="AC253" s="180">
        <f t="shared" si="955"/>
        <v>0.19822828328103989</v>
      </c>
      <c r="AD253" s="181">
        <f t="shared" si="1007"/>
        <v>2.1975350000000001E-2</v>
      </c>
      <c r="AE253" s="181">
        <f t="shared" si="1007"/>
        <v>2.1975350000000001E-2</v>
      </c>
      <c r="AF253" s="181">
        <f t="shared" si="1007"/>
        <v>2.1975350000000001E-2</v>
      </c>
      <c r="AG253" s="181">
        <f t="shared" si="1008"/>
        <v>2.1640699999999999E-2</v>
      </c>
      <c r="AH253" s="181">
        <f t="shared" si="1008"/>
        <v>2.1640699999999999E-2</v>
      </c>
      <c r="AI253" s="181">
        <f t="shared" si="1008"/>
        <v>2.1640699999999999E-2</v>
      </c>
      <c r="AJ253" s="181">
        <f t="shared" si="1009"/>
        <v>2.130605E-2</v>
      </c>
      <c r="AK253" s="181">
        <f t="shared" si="1009"/>
        <v>2.130605E-2</v>
      </c>
      <c r="AL253" s="181">
        <f t="shared" si="1009"/>
        <v>2.130605E-2</v>
      </c>
      <c r="AM253" s="181">
        <f t="shared" si="1010"/>
        <v>2.0636750000000002E-2</v>
      </c>
      <c r="AN253" s="181">
        <f t="shared" si="1010"/>
        <v>2.0636750000000002E-2</v>
      </c>
      <c r="AO253" s="181">
        <f t="shared" si="1010"/>
        <v>2.0636750000000002E-2</v>
      </c>
      <c r="AQ253" s="480">
        <v>0.98499999999999999</v>
      </c>
      <c r="AR253" s="480">
        <v>0.97</v>
      </c>
      <c r="AS253" s="480">
        <v>0.95499999999999996</v>
      </c>
      <c r="AT253" s="480">
        <v>0.92500000000000004</v>
      </c>
      <c r="AV253" s="181">
        <f t="shared" si="956"/>
        <v>4.4224729999999997E-3</v>
      </c>
      <c r="AW253" s="181">
        <f t="shared" si="1011"/>
        <v>4.4224729999999997E-3</v>
      </c>
      <c r="AX253" s="181">
        <f t="shared" si="1011"/>
        <v>4.4224729999999997E-3</v>
      </c>
      <c r="AY253" s="181">
        <f t="shared" si="1012"/>
        <v>4.3782482699999993E-3</v>
      </c>
      <c r="AZ253" s="181">
        <f t="shared" si="1012"/>
        <v>4.3782482699999993E-3</v>
      </c>
      <c r="BA253" s="181">
        <f t="shared" si="1012"/>
        <v>4.3782482699999993E-3</v>
      </c>
      <c r="BB253" s="181">
        <f t="shared" si="1013"/>
        <v>4.3340235399999998E-3</v>
      </c>
      <c r="BC253" s="181">
        <f t="shared" si="1013"/>
        <v>4.3340235399999998E-3</v>
      </c>
      <c r="BD253" s="181">
        <f t="shared" si="1013"/>
        <v>4.3340235399999998E-3</v>
      </c>
      <c r="BE253" s="181">
        <f t="shared" si="1014"/>
        <v>4.2897988099999994E-3</v>
      </c>
      <c r="BF253" s="181">
        <f t="shared" si="1014"/>
        <v>4.2897988099999994E-3</v>
      </c>
      <c r="BG253" s="181">
        <f t="shared" si="1014"/>
        <v>4.2897988099999994E-3</v>
      </c>
      <c r="BI253" s="400">
        <v>1</v>
      </c>
      <c r="BJ253" s="400">
        <v>0.99</v>
      </c>
      <c r="BK253" s="400">
        <v>0.98</v>
      </c>
      <c r="BL253" s="400">
        <v>0.97</v>
      </c>
      <c r="BO253" s="189">
        <f t="shared" si="966"/>
        <v>0.8</v>
      </c>
      <c r="BP253" s="189">
        <f t="shared" si="966"/>
        <v>0.8</v>
      </c>
      <c r="BQ253" s="189">
        <f t="shared" si="966"/>
        <v>0.8</v>
      </c>
      <c r="BR253" s="189">
        <f t="shared" si="966"/>
        <v>0.8</v>
      </c>
      <c r="BS253" s="189">
        <f t="shared" si="966"/>
        <v>0.8</v>
      </c>
      <c r="BT253" s="189">
        <f t="shared" si="966"/>
        <v>0.8</v>
      </c>
      <c r="BU253" s="189">
        <f t="shared" si="966"/>
        <v>0.8</v>
      </c>
      <c r="BV253" s="189">
        <f t="shared" si="966"/>
        <v>0.8</v>
      </c>
      <c r="BW253" s="189">
        <f t="shared" si="966"/>
        <v>0.8</v>
      </c>
      <c r="BX253" s="189">
        <f t="shared" si="966"/>
        <v>0.8</v>
      </c>
      <c r="BY253" s="189">
        <f t="shared" si="966"/>
        <v>0.8</v>
      </c>
      <c r="BZ253" s="189">
        <f t="shared" si="966"/>
        <v>0.8</v>
      </c>
      <c r="CB253" s="189">
        <f t="shared" si="1015"/>
        <v>0</v>
      </c>
      <c r="CC253" s="189">
        <f t="shared" si="1016"/>
        <v>0</v>
      </c>
      <c r="CD253" s="189">
        <f t="shared" si="1017"/>
        <v>0</v>
      </c>
      <c r="CE253" s="189">
        <f t="shared" si="1018"/>
        <v>0</v>
      </c>
      <c r="CF253" s="189">
        <f t="shared" si="1019"/>
        <v>0</v>
      </c>
      <c r="CG253" s="189">
        <f t="shared" si="1020"/>
        <v>0</v>
      </c>
      <c r="CH253" s="189">
        <f t="shared" si="1021"/>
        <v>0</v>
      </c>
      <c r="CI253" s="189">
        <f t="shared" si="1022"/>
        <v>0</v>
      </c>
      <c r="CJ253" s="189">
        <f t="shared" si="1023"/>
        <v>0</v>
      </c>
      <c r="CK253" s="189">
        <f t="shared" si="1024"/>
        <v>0</v>
      </c>
      <c r="CL253" s="189">
        <f t="shared" si="1025"/>
        <v>0</v>
      </c>
      <c r="CM253" s="189">
        <f t="shared" si="1026"/>
        <v>0</v>
      </c>
      <c r="DB253" s="190">
        <f t="shared" si="979"/>
        <v>11267.80515596069</v>
      </c>
      <c r="DC253" s="190">
        <f t="shared" si="980"/>
        <v>11267.80515596069</v>
      </c>
      <c r="DD253" s="190">
        <f t="shared" si="981"/>
        <v>11267.80515596069</v>
      </c>
      <c r="DE253" s="190">
        <f t="shared" si="982"/>
        <v>11096.21421449936</v>
      </c>
      <c r="DF253" s="190">
        <f t="shared" si="983"/>
        <v>11096.21421449936</v>
      </c>
      <c r="DG253" s="190">
        <f t="shared" si="984"/>
        <v>11096.21421449936</v>
      </c>
      <c r="DH253" s="190">
        <f t="shared" si="985"/>
        <v>10924.623273038031</v>
      </c>
      <c r="DI253" s="190">
        <f t="shared" si="986"/>
        <v>10924.623273038031</v>
      </c>
      <c r="DJ253" s="190">
        <f t="shared" si="987"/>
        <v>10924.623273038031</v>
      </c>
      <c r="DK253" s="190">
        <f t="shared" si="988"/>
        <v>10581.441390115371</v>
      </c>
      <c r="DL253" s="190">
        <f t="shared" si="989"/>
        <v>10581.441390115371</v>
      </c>
      <c r="DM253" s="190">
        <f t="shared" si="990"/>
        <v>5878.578550064095</v>
      </c>
      <c r="DN253" s="190">
        <f t="shared" si="991"/>
        <v>126907.38926078907</v>
      </c>
      <c r="DO253" s="184" t="s">
        <v>579</v>
      </c>
      <c r="DP253" s="190">
        <f t="shared" si="992"/>
        <v>2267.6118501637943</v>
      </c>
      <c r="DQ253" s="190">
        <f t="shared" si="993"/>
        <v>2267.6118501637943</v>
      </c>
      <c r="DR253" s="190">
        <f t="shared" si="994"/>
        <v>2267.6118501637943</v>
      </c>
      <c r="DS253" s="190">
        <f t="shared" si="995"/>
        <v>2244.9357316621563</v>
      </c>
      <c r="DT253" s="190">
        <f t="shared" si="996"/>
        <v>2244.9357316621563</v>
      </c>
      <c r="DU253" s="190">
        <f t="shared" si="997"/>
        <v>2244.9357316621563</v>
      </c>
      <c r="DV253" s="190">
        <f t="shared" si="998"/>
        <v>2222.2596131605183</v>
      </c>
      <c r="DW253" s="190">
        <f t="shared" si="999"/>
        <v>2222.2596131605183</v>
      </c>
      <c r="DX253" s="190">
        <f t="shared" si="1000"/>
        <v>2222.2596131605183</v>
      </c>
      <c r="DY253" s="190">
        <f t="shared" si="1001"/>
        <v>2199.5834946588802</v>
      </c>
      <c r="DZ253" s="190">
        <f t="shared" si="1002"/>
        <v>2199.5834946588802</v>
      </c>
      <c r="EA253" s="190">
        <f t="shared" si="1003"/>
        <v>1221.9908303660445</v>
      </c>
      <c r="EB253" s="190">
        <f t="shared" si="1004"/>
        <v>25825.579404643213</v>
      </c>
      <c r="EC253" s="191">
        <f t="shared" si="1005"/>
        <v>0.20349941445547184</v>
      </c>
    </row>
    <row r="254" spans="1:133" hidden="1">
      <c r="A254" s="331">
        <v>249</v>
      </c>
      <c r="B254" s="268" t="s">
        <v>619</v>
      </c>
      <c r="C254" s="473" t="s">
        <v>619</v>
      </c>
      <c r="D254" s="354" t="s">
        <v>620</v>
      </c>
      <c r="E254" s="456" t="s">
        <v>696</v>
      </c>
      <c r="F254" s="178" t="s">
        <v>697</v>
      </c>
      <c r="G254" s="179" t="s">
        <v>8</v>
      </c>
      <c r="H254" s="179" t="s">
        <v>22</v>
      </c>
      <c r="I254" s="179" t="s">
        <v>122</v>
      </c>
      <c r="J254" s="408">
        <v>4500000</v>
      </c>
      <c r="K254" s="408">
        <v>4500000</v>
      </c>
      <c r="L254" s="408">
        <v>4500000</v>
      </c>
      <c r="M254" s="408">
        <v>4500000</v>
      </c>
      <c r="N254" s="408">
        <v>4500000</v>
      </c>
      <c r="O254" s="408">
        <v>4500000</v>
      </c>
      <c r="P254" s="408">
        <v>4500000</v>
      </c>
      <c r="Q254" s="408">
        <v>4500000</v>
      </c>
      <c r="R254" s="408">
        <v>4500000</v>
      </c>
      <c r="S254" s="437">
        <v>4500000</v>
      </c>
      <c r="T254" s="437">
        <v>4500000</v>
      </c>
      <c r="U254" s="437">
        <v>2500000</v>
      </c>
      <c r="V254" s="357">
        <f t="shared" si="1006"/>
        <v>52000000</v>
      </c>
      <c r="W254" s="397">
        <v>1</v>
      </c>
      <c r="Y254" s="409" t="s">
        <v>607</v>
      </c>
      <c r="Z254" s="332"/>
      <c r="AA254" s="398">
        <v>8.8499999999999995E-2</v>
      </c>
      <c r="AB254" s="412">
        <v>5.9080269999999997E-2</v>
      </c>
      <c r="AC254" s="180">
        <f t="shared" si="955"/>
        <v>0.6675736723163842</v>
      </c>
      <c r="AD254" s="181">
        <f t="shared" si="1007"/>
        <v>8.71725E-2</v>
      </c>
      <c r="AE254" s="181">
        <f t="shared" si="1007"/>
        <v>8.71725E-2</v>
      </c>
      <c r="AF254" s="181">
        <f t="shared" si="1007"/>
        <v>8.71725E-2</v>
      </c>
      <c r="AG254" s="181">
        <f t="shared" si="1008"/>
        <v>8.5844999999999991E-2</v>
      </c>
      <c r="AH254" s="181">
        <f t="shared" si="1008"/>
        <v>8.5844999999999991E-2</v>
      </c>
      <c r="AI254" s="181">
        <f t="shared" si="1008"/>
        <v>8.5844999999999991E-2</v>
      </c>
      <c r="AJ254" s="181">
        <f t="shared" si="1009"/>
        <v>8.4517499999999995E-2</v>
      </c>
      <c r="AK254" s="181">
        <f t="shared" si="1009"/>
        <v>8.4517499999999995E-2</v>
      </c>
      <c r="AL254" s="181">
        <f t="shared" si="1009"/>
        <v>8.4517499999999995E-2</v>
      </c>
      <c r="AM254" s="181">
        <f t="shared" si="1010"/>
        <v>8.1862500000000005E-2</v>
      </c>
      <c r="AN254" s="181">
        <f t="shared" si="1010"/>
        <v>8.1862500000000005E-2</v>
      </c>
      <c r="AO254" s="181">
        <f t="shared" si="1010"/>
        <v>8.1862500000000005E-2</v>
      </c>
      <c r="AQ254" s="480">
        <v>0.98499999999999999</v>
      </c>
      <c r="AR254" s="480">
        <v>0.97</v>
      </c>
      <c r="AS254" s="480">
        <v>0.95499999999999996</v>
      </c>
      <c r="AT254" s="480">
        <v>0.92500000000000004</v>
      </c>
      <c r="AV254" s="181">
        <f t="shared" si="956"/>
        <v>5.9080269999999997E-2</v>
      </c>
      <c r="AW254" s="181">
        <f t="shared" si="1011"/>
        <v>5.9080269999999997E-2</v>
      </c>
      <c r="AX254" s="181">
        <f t="shared" si="1011"/>
        <v>5.9080269999999997E-2</v>
      </c>
      <c r="AY254" s="181">
        <f t="shared" si="1012"/>
        <v>5.8489467299999993E-2</v>
      </c>
      <c r="AZ254" s="181">
        <f t="shared" si="1012"/>
        <v>5.8489467299999993E-2</v>
      </c>
      <c r="BA254" s="181">
        <f t="shared" si="1012"/>
        <v>5.8489467299999993E-2</v>
      </c>
      <c r="BB254" s="181">
        <f t="shared" si="1013"/>
        <v>5.7898664599999997E-2</v>
      </c>
      <c r="BC254" s="181">
        <f t="shared" si="1013"/>
        <v>5.7898664599999997E-2</v>
      </c>
      <c r="BD254" s="181">
        <f t="shared" si="1013"/>
        <v>5.7898664599999997E-2</v>
      </c>
      <c r="BE254" s="181">
        <f t="shared" si="1014"/>
        <v>5.7307861899999993E-2</v>
      </c>
      <c r="BF254" s="181">
        <f t="shared" si="1014"/>
        <v>5.7307861899999993E-2</v>
      </c>
      <c r="BG254" s="181">
        <f t="shared" si="1014"/>
        <v>5.7307861899999993E-2</v>
      </c>
      <c r="BI254" s="400">
        <v>1</v>
      </c>
      <c r="BJ254" s="400">
        <v>0.99</v>
      </c>
      <c r="BK254" s="400">
        <v>0.98</v>
      </c>
      <c r="BL254" s="400">
        <v>0.97</v>
      </c>
      <c r="BO254" s="189">
        <f t="shared" si="966"/>
        <v>1</v>
      </c>
      <c r="BP254" s="189">
        <f t="shared" si="966"/>
        <v>1</v>
      </c>
      <c r="BQ254" s="189">
        <f t="shared" si="966"/>
        <v>1</v>
      </c>
      <c r="BR254" s="189">
        <f t="shared" si="966"/>
        <v>1</v>
      </c>
      <c r="BS254" s="189">
        <f t="shared" si="966"/>
        <v>1</v>
      </c>
      <c r="BT254" s="189">
        <f t="shared" si="966"/>
        <v>1</v>
      </c>
      <c r="BU254" s="189">
        <f t="shared" si="966"/>
        <v>1</v>
      </c>
      <c r="BV254" s="189">
        <f t="shared" si="966"/>
        <v>1</v>
      </c>
      <c r="BW254" s="189">
        <f t="shared" si="966"/>
        <v>1</v>
      </c>
      <c r="BX254" s="189">
        <f t="shared" si="966"/>
        <v>1</v>
      </c>
      <c r="BY254" s="189">
        <f t="shared" si="966"/>
        <v>1</v>
      </c>
      <c r="BZ254" s="189">
        <f t="shared" si="966"/>
        <v>1</v>
      </c>
      <c r="CB254" s="189">
        <f t="shared" si="1015"/>
        <v>0</v>
      </c>
      <c r="CC254" s="189">
        <f t="shared" si="1016"/>
        <v>0</v>
      </c>
      <c r="CD254" s="189">
        <f t="shared" si="1017"/>
        <v>0</v>
      </c>
      <c r="CE254" s="189">
        <f t="shared" si="1018"/>
        <v>0</v>
      </c>
      <c r="CF254" s="189">
        <f t="shared" si="1019"/>
        <v>0</v>
      </c>
      <c r="CG254" s="189">
        <f t="shared" si="1020"/>
        <v>0</v>
      </c>
      <c r="CH254" s="189">
        <f t="shared" si="1021"/>
        <v>0</v>
      </c>
      <c r="CI254" s="189">
        <f t="shared" si="1022"/>
        <v>0</v>
      </c>
      <c r="CJ254" s="189">
        <f t="shared" si="1023"/>
        <v>0</v>
      </c>
      <c r="CK254" s="189">
        <f t="shared" si="1024"/>
        <v>0</v>
      </c>
      <c r="CL254" s="189">
        <f t="shared" si="1025"/>
        <v>0</v>
      </c>
      <c r="CM254" s="189">
        <f t="shared" si="1026"/>
        <v>0</v>
      </c>
      <c r="DB254" s="190">
        <f t="shared" si="979"/>
        <v>55871.848739495799</v>
      </c>
      <c r="DC254" s="190">
        <f t="shared" si="980"/>
        <v>55871.848739495799</v>
      </c>
      <c r="DD254" s="190">
        <f t="shared" si="981"/>
        <v>55871.848739495799</v>
      </c>
      <c r="DE254" s="190">
        <f t="shared" si="982"/>
        <v>55021.008403361338</v>
      </c>
      <c r="DF254" s="190">
        <f t="shared" si="983"/>
        <v>55021.008403361338</v>
      </c>
      <c r="DG254" s="190">
        <f t="shared" si="984"/>
        <v>55021.008403361338</v>
      </c>
      <c r="DH254" s="190">
        <f t="shared" si="985"/>
        <v>54170.168067226892</v>
      </c>
      <c r="DI254" s="190">
        <f t="shared" si="986"/>
        <v>54170.168067226892</v>
      </c>
      <c r="DJ254" s="190">
        <f t="shared" si="987"/>
        <v>54170.168067226892</v>
      </c>
      <c r="DK254" s="190">
        <f t="shared" si="988"/>
        <v>52468.487394957985</v>
      </c>
      <c r="DL254" s="190">
        <f t="shared" si="989"/>
        <v>52468.487394957985</v>
      </c>
      <c r="DM254" s="190">
        <f t="shared" si="990"/>
        <v>29149.159663865546</v>
      </c>
      <c r="DN254" s="190">
        <f t="shared" si="991"/>
        <v>629275.21008403366</v>
      </c>
      <c r="DO254" s="184" t="s">
        <v>579</v>
      </c>
      <c r="DP254" s="190">
        <f t="shared" si="992"/>
        <v>37866.573849878929</v>
      </c>
      <c r="DQ254" s="190">
        <f t="shared" si="993"/>
        <v>37866.573849878929</v>
      </c>
      <c r="DR254" s="190">
        <f t="shared" si="994"/>
        <v>37866.573849878929</v>
      </c>
      <c r="DS254" s="190">
        <f t="shared" si="995"/>
        <v>37487.908111380144</v>
      </c>
      <c r="DT254" s="190">
        <f t="shared" si="996"/>
        <v>37487.908111380144</v>
      </c>
      <c r="DU254" s="190">
        <f t="shared" si="997"/>
        <v>37487.908111380144</v>
      </c>
      <c r="DV254" s="190">
        <f t="shared" si="998"/>
        <v>37109.242372881359</v>
      </c>
      <c r="DW254" s="190">
        <f t="shared" si="999"/>
        <v>37109.242372881359</v>
      </c>
      <c r="DX254" s="190">
        <f t="shared" si="1000"/>
        <v>37109.242372881359</v>
      </c>
      <c r="DY254" s="190">
        <f t="shared" si="1001"/>
        <v>36730.57663438256</v>
      </c>
      <c r="DZ254" s="190">
        <f t="shared" si="1002"/>
        <v>36730.57663438256</v>
      </c>
      <c r="EA254" s="190">
        <f t="shared" si="1003"/>
        <v>20405.875907990314</v>
      </c>
      <c r="EB254" s="190">
        <f t="shared" si="1004"/>
        <v>431258.20217917679</v>
      </c>
      <c r="EC254" s="191">
        <f t="shared" si="1005"/>
        <v>0.68532526829014351</v>
      </c>
    </row>
    <row r="255" spans="1:133" hidden="1">
      <c r="A255" s="331">
        <v>250</v>
      </c>
      <c r="B255" s="268" t="s">
        <v>621</v>
      </c>
      <c r="C255" s="268" t="s">
        <v>621</v>
      </c>
      <c r="D255" s="268" t="s">
        <v>624</v>
      </c>
      <c r="E255" s="456" t="s">
        <v>696</v>
      </c>
      <c r="F255" s="354" t="s">
        <v>340</v>
      </c>
      <c r="G255" s="354" t="s">
        <v>8</v>
      </c>
      <c r="H255" s="354" t="s">
        <v>22</v>
      </c>
      <c r="I255" s="354" t="s">
        <v>122</v>
      </c>
      <c r="J255" s="408">
        <v>1950000</v>
      </c>
      <c r="K255" s="408">
        <v>1950000</v>
      </c>
      <c r="L255" s="408">
        <v>1950000</v>
      </c>
      <c r="M255" s="408">
        <v>1950000</v>
      </c>
      <c r="N255" s="408">
        <v>1950000</v>
      </c>
      <c r="O255" s="408">
        <v>2340000</v>
      </c>
      <c r="P255" s="408">
        <v>2600000</v>
      </c>
      <c r="Q255" s="408">
        <v>2600000</v>
      </c>
      <c r="R255" s="408">
        <v>2600000</v>
      </c>
      <c r="S255" s="437">
        <v>2600000</v>
      </c>
      <c r="T255" s="437">
        <v>2600000</v>
      </c>
      <c r="U255" s="437">
        <v>1560000</v>
      </c>
      <c r="V255" s="357">
        <f t="shared" ref="V255:V300" si="1027">SUM(J255:U255)</f>
        <v>26650000</v>
      </c>
      <c r="W255" s="397">
        <v>1</v>
      </c>
      <c r="Y255" s="409" t="s">
        <v>607</v>
      </c>
      <c r="Z255" s="332"/>
      <c r="AA255" s="398">
        <v>2.5100000000000001E-2</v>
      </c>
      <c r="AB255" s="412">
        <v>8.0669079999999994E-3</v>
      </c>
      <c r="AC255" s="180">
        <f t="shared" si="955"/>
        <v>0.3213907569721115</v>
      </c>
      <c r="AD255" s="181">
        <f t="shared" si="1007"/>
        <v>2.4723499999999999E-2</v>
      </c>
      <c r="AE255" s="181">
        <f t="shared" si="1007"/>
        <v>2.4723499999999999E-2</v>
      </c>
      <c r="AF255" s="181">
        <f t="shared" si="1007"/>
        <v>2.4723499999999999E-2</v>
      </c>
      <c r="AG255" s="181">
        <f t="shared" si="1008"/>
        <v>2.4347000000000001E-2</v>
      </c>
      <c r="AH255" s="181">
        <f t="shared" si="1008"/>
        <v>2.4347000000000001E-2</v>
      </c>
      <c r="AI255" s="181">
        <f t="shared" si="1008"/>
        <v>2.4347000000000001E-2</v>
      </c>
      <c r="AJ255" s="181">
        <f t="shared" si="1009"/>
        <v>2.3970499999999999E-2</v>
      </c>
      <c r="AK255" s="181">
        <f t="shared" si="1009"/>
        <v>2.3970499999999999E-2</v>
      </c>
      <c r="AL255" s="181">
        <f t="shared" si="1009"/>
        <v>2.3970499999999999E-2</v>
      </c>
      <c r="AM255" s="181">
        <f t="shared" si="1010"/>
        <v>2.3217500000000002E-2</v>
      </c>
      <c r="AN255" s="181">
        <f t="shared" si="1010"/>
        <v>2.3217500000000002E-2</v>
      </c>
      <c r="AO255" s="181">
        <f t="shared" si="1010"/>
        <v>2.3217500000000002E-2</v>
      </c>
      <c r="AQ255" s="480">
        <v>0.98499999999999999</v>
      </c>
      <c r="AR255" s="480">
        <v>0.97</v>
      </c>
      <c r="AS255" s="480">
        <v>0.95499999999999996</v>
      </c>
      <c r="AT255" s="480">
        <v>0.92500000000000004</v>
      </c>
      <c r="AV255" s="181">
        <f t="shared" si="956"/>
        <v>8.0669079999999994E-3</v>
      </c>
      <c r="AW255" s="181">
        <f t="shared" si="1011"/>
        <v>8.0669079999999994E-3</v>
      </c>
      <c r="AX255" s="181">
        <f t="shared" si="1011"/>
        <v>8.0669079999999994E-3</v>
      </c>
      <c r="AY255" s="181">
        <f t="shared" si="1012"/>
        <v>7.9862389199999995E-3</v>
      </c>
      <c r="AZ255" s="181">
        <f t="shared" si="1012"/>
        <v>7.9862389199999995E-3</v>
      </c>
      <c r="BA255" s="181">
        <f t="shared" si="1012"/>
        <v>7.9862389199999995E-3</v>
      </c>
      <c r="BB255" s="181">
        <f t="shared" si="1013"/>
        <v>7.9055698399999996E-3</v>
      </c>
      <c r="BC255" s="181">
        <f t="shared" si="1013"/>
        <v>7.9055698399999996E-3</v>
      </c>
      <c r="BD255" s="181">
        <f t="shared" si="1013"/>
        <v>7.9055698399999996E-3</v>
      </c>
      <c r="BE255" s="181">
        <f t="shared" si="1014"/>
        <v>7.8249007599999996E-3</v>
      </c>
      <c r="BF255" s="181">
        <f t="shared" si="1014"/>
        <v>7.8249007599999996E-3</v>
      </c>
      <c r="BG255" s="181">
        <f t="shared" si="1014"/>
        <v>7.8249007599999996E-3</v>
      </c>
      <c r="BI255" s="400">
        <v>1</v>
      </c>
      <c r="BJ255" s="400">
        <v>0.99</v>
      </c>
      <c r="BK255" s="400">
        <v>0.98</v>
      </c>
      <c r="BL255" s="400">
        <v>0.97</v>
      </c>
      <c r="BO255" s="189">
        <f t="shared" si="966"/>
        <v>1</v>
      </c>
      <c r="BP255" s="189">
        <f t="shared" si="966"/>
        <v>1</v>
      </c>
      <c r="BQ255" s="189">
        <f t="shared" si="966"/>
        <v>1</v>
      </c>
      <c r="BR255" s="189">
        <f t="shared" si="966"/>
        <v>1</v>
      </c>
      <c r="BS255" s="189">
        <f t="shared" si="966"/>
        <v>1</v>
      </c>
      <c r="BT255" s="189">
        <f t="shared" si="966"/>
        <v>1</v>
      </c>
      <c r="BU255" s="189">
        <f t="shared" si="966"/>
        <v>1</v>
      </c>
      <c r="BV255" s="189">
        <f t="shared" si="966"/>
        <v>1</v>
      </c>
      <c r="BW255" s="189">
        <f t="shared" si="966"/>
        <v>1</v>
      </c>
      <c r="BX255" s="189">
        <f t="shared" si="966"/>
        <v>1</v>
      </c>
      <c r="BY255" s="189">
        <f t="shared" si="966"/>
        <v>1</v>
      </c>
      <c r="BZ255" s="189">
        <f t="shared" si="966"/>
        <v>1</v>
      </c>
      <c r="CB255" s="189">
        <f t="shared" si="1015"/>
        <v>0</v>
      </c>
      <c r="CC255" s="189">
        <f t="shared" si="1016"/>
        <v>0</v>
      </c>
      <c r="CD255" s="189">
        <f t="shared" si="1017"/>
        <v>0</v>
      </c>
      <c r="CE255" s="189">
        <f t="shared" si="1018"/>
        <v>0</v>
      </c>
      <c r="CF255" s="189">
        <f t="shared" si="1019"/>
        <v>0</v>
      </c>
      <c r="CG255" s="189">
        <f t="shared" si="1020"/>
        <v>0</v>
      </c>
      <c r="CH255" s="189">
        <f t="shared" si="1021"/>
        <v>0</v>
      </c>
      <c r="CI255" s="189">
        <f t="shared" si="1022"/>
        <v>0</v>
      </c>
      <c r="CJ255" s="189">
        <f t="shared" si="1023"/>
        <v>0</v>
      </c>
      <c r="CK255" s="189">
        <f t="shared" si="1024"/>
        <v>0</v>
      </c>
      <c r="CL255" s="189">
        <f t="shared" si="1025"/>
        <v>0</v>
      </c>
      <c r="CM255" s="189">
        <f t="shared" si="1026"/>
        <v>0</v>
      </c>
      <c r="DB255" s="190">
        <f t="shared" si="979"/>
        <v>6866.6607320894454</v>
      </c>
      <c r="DC255" s="190">
        <f t="shared" si="980"/>
        <v>6866.6607320894454</v>
      </c>
      <c r="DD255" s="190">
        <f t="shared" si="981"/>
        <v>6866.6607320894454</v>
      </c>
      <c r="DE255" s="190">
        <f t="shared" si="982"/>
        <v>6762.0922945449365</v>
      </c>
      <c r="DF255" s="190">
        <f t="shared" si="983"/>
        <v>6762.0922945449365</v>
      </c>
      <c r="DG255" s="190">
        <f t="shared" si="984"/>
        <v>8114.5107534539247</v>
      </c>
      <c r="DH255" s="190">
        <f t="shared" si="985"/>
        <v>8876.6984760005689</v>
      </c>
      <c r="DI255" s="190">
        <f t="shared" si="986"/>
        <v>8876.6984760005689</v>
      </c>
      <c r="DJ255" s="190">
        <f t="shared" si="987"/>
        <v>8876.6984760005689</v>
      </c>
      <c r="DK255" s="190">
        <f t="shared" si="988"/>
        <v>8597.849309215213</v>
      </c>
      <c r="DL255" s="190">
        <f t="shared" si="989"/>
        <v>8597.849309215213</v>
      </c>
      <c r="DM255" s="190">
        <f t="shared" si="990"/>
        <v>5158.7095855291273</v>
      </c>
      <c r="DN255" s="190">
        <f t="shared" si="991"/>
        <v>91223.181170773387</v>
      </c>
      <c r="DO255" s="184" t="s">
        <v>579</v>
      </c>
      <c r="DP255" s="190">
        <f t="shared" si="992"/>
        <v>2240.4886198547215</v>
      </c>
      <c r="DQ255" s="190">
        <f t="shared" si="993"/>
        <v>2240.4886198547215</v>
      </c>
      <c r="DR255" s="190">
        <f t="shared" si="994"/>
        <v>2240.4886198547215</v>
      </c>
      <c r="DS255" s="190">
        <f t="shared" si="995"/>
        <v>2218.0837336561744</v>
      </c>
      <c r="DT255" s="190">
        <f t="shared" si="996"/>
        <v>2218.0837336561744</v>
      </c>
      <c r="DU255" s="190">
        <f t="shared" si="997"/>
        <v>2661.7004803874092</v>
      </c>
      <c r="DV255" s="190">
        <f t="shared" si="998"/>
        <v>2927.5717966101693</v>
      </c>
      <c r="DW255" s="190">
        <f t="shared" si="999"/>
        <v>2927.5717966101693</v>
      </c>
      <c r="DX255" s="190">
        <f t="shared" si="1000"/>
        <v>2927.5717966101693</v>
      </c>
      <c r="DY255" s="190">
        <f t="shared" si="1001"/>
        <v>2897.6986150121061</v>
      </c>
      <c r="DZ255" s="190">
        <f t="shared" si="1002"/>
        <v>2897.6986150121061</v>
      </c>
      <c r="EA255" s="190">
        <f t="shared" si="1003"/>
        <v>1738.6191690072637</v>
      </c>
      <c r="EB255" s="190">
        <f t="shared" si="1004"/>
        <v>30136.065596125904</v>
      </c>
      <c r="EC255" s="191">
        <f t="shared" si="1005"/>
        <v>0.33035534618892543</v>
      </c>
    </row>
    <row r="256" spans="1:133" hidden="1">
      <c r="A256" s="331">
        <v>251</v>
      </c>
      <c r="B256" s="268" t="s">
        <v>622</v>
      </c>
      <c r="C256" s="268" t="s">
        <v>622</v>
      </c>
      <c r="D256" s="268" t="s">
        <v>625</v>
      </c>
      <c r="E256" s="456" t="s">
        <v>696</v>
      </c>
      <c r="F256" s="354" t="s">
        <v>340</v>
      </c>
      <c r="G256" s="354" t="s">
        <v>8</v>
      </c>
      <c r="H256" s="354" t="s">
        <v>22</v>
      </c>
      <c r="I256" s="354" t="s">
        <v>122</v>
      </c>
      <c r="J256" s="408">
        <v>1950000</v>
      </c>
      <c r="K256" s="408">
        <v>1950000</v>
      </c>
      <c r="L256" s="408">
        <v>1950000</v>
      </c>
      <c r="M256" s="408">
        <v>1950000</v>
      </c>
      <c r="N256" s="408">
        <v>1950000</v>
      </c>
      <c r="O256" s="408">
        <v>2340000</v>
      </c>
      <c r="P256" s="408">
        <v>2600000</v>
      </c>
      <c r="Q256" s="408">
        <v>2600000</v>
      </c>
      <c r="R256" s="408">
        <v>2600000</v>
      </c>
      <c r="S256" s="437">
        <v>2600000</v>
      </c>
      <c r="T256" s="437">
        <v>2600000</v>
      </c>
      <c r="U256" s="437">
        <v>1560000</v>
      </c>
      <c r="V256" s="357">
        <f t="shared" si="1027"/>
        <v>26650000</v>
      </c>
      <c r="W256" s="397">
        <v>1</v>
      </c>
      <c r="Y256" s="409" t="s">
        <v>607</v>
      </c>
      <c r="Z256" s="332"/>
      <c r="AA256" s="398">
        <v>1.8800000000000001E-2</v>
      </c>
      <c r="AB256" s="412">
        <v>5.5222259999999999E-3</v>
      </c>
      <c r="AC256" s="180">
        <f t="shared" si="955"/>
        <v>0.2937354255319149</v>
      </c>
      <c r="AD256" s="181">
        <f t="shared" si="1007"/>
        <v>1.8518E-2</v>
      </c>
      <c r="AE256" s="181">
        <f t="shared" si="1007"/>
        <v>1.8518E-2</v>
      </c>
      <c r="AF256" s="181">
        <f t="shared" si="1007"/>
        <v>1.8518E-2</v>
      </c>
      <c r="AG256" s="181">
        <f t="shared" si="1008"/>
        <v>1.8235999999999999E-2</v>
      </c>
      <c r="AH256" s="181">
        <f t="shared" si="1008"/>
        <v>1.8235999999999999E-2</v>
      </c>
      <c r="AI256" s="181">
        <f t="shared" si="1008"/>
        <v>1.8235999999999999E-2</v>
      </c>
      <c r="AJ256" s="181">
        <f t="shared" si="1009"/>
        <v>1.7954000000000001E-2</v>
      </c>
      <c r="AK256" s="181">
        <f t="shared" si="1009"/>
        <v>1.7954000000000001E-2</v>
      </c>
      <c r="AL256" s="181">
        <f t="shared" si="1009"/>
        <v>1.7954000000000001E-2</v>
      </c>
      <c r="AM256" s="181">
        <f t="shared" si="1010"/>
        <v>1.7390000000000003E-2</v>
      </c>
      <c r="AN256" s="181">
        <f t="shared" si="1010"/>
        <v>1.7390000000000003E-2</v>
      </c>
      <c r="AO256" s="181">
        <f t="shared" si="1010"/>
        <v>1.7390000000000003E-2</v>
      </c>
      <c r="AQ256" s="480">
        <v>0.98499999999999999</v>
      </c>
      <c r="AR256" s="480">
        <v>0.97</v>
      </c>
      <c r="AS256" s="480">
        <v>0.95499999999999996</v>
      </c>
      <c r="AT256" s="480">
        <v>0.92500000000000004</v>
      </c>
      <c r="AV256" s="181">
        <f t="shared" si="956"/>
        <v>5.5222259999999999E-3</v>
      </c>
      <c r="AW256" s="181">
        <f t="shared" si="1011"/>
        <v>5.5222259999999999E-3</v>
      </c>
      <c r="AX256" s="181">
        <f t="shared" si="1011"/>
        <v>5.5222259999999999E-3</v>
      </c>
      <c r="AY256" s="181">
        <f t="shared" si="1012"/>
        <v>5.4670037399999994E-3</v>
      </c>
      <c r="AZ256" s="181">
        <f t="shared" si="1012"/>
        <v>5.4670037399999994E-3</v>
      </c>
      <c r="BA256" s="181">
        <f t="shared" si="1012"/>
        <v>5.4670037399999994E-3</v>
      </c>
      <c r="BB256" s="181">
        <f t="shared" si="1013"/>
        <v>5.4117814799999999E-3</v>
      </c>
      <c r="BC256" s="181">
        <f t="shared" si="1013"/>
        <v>5.4117814799999999E-3</v>
      </c>
      <c r="BD256" s="181">
        <f t="shared" si="1013"/>
        <v>5.4117814799999999E-3</v>
      </c>
      <c r="BE256" s="181">
        <f t="shared" si="1014"/>
        <v>5.3565592199999994E-3</v>
      </c>
      <c r="BF256" s="181">
        <f t="shared" si="1014"/>
        <v>5.3565592199999994E-3</v>
      </c>
      <c r="BG256" s="181">
        <f t="shared" si="1014"/>
        <v>5.3565592199999994E-3</v>
      </c>
      <c r="BI256" s="400">
        <v>1</v>
      </c>
      <c r="BJ256" s="400">
        <v>0.99</v>
      </c>
      <c r="BK256" s="400">
        <v>0.98</v>
      </c>
      <c r="BL256" s="400">
        <v>0.97</v>
      </c>
      <c r="BO256" s="189">
        <f t="shared" si="966"/>
        <v>1</v>
      </c>
      <c r="BP256" s="189">
        <f t="shared" si="966"/>
        <v>1</v>
      </c>
      <c r="BQ256" s="189">
        <f t="shared" si="966"/>
        <v>1</v>
      </c>
      <c r="BR256" s="189">
        <f t="shared" si="966"/>
        <v>1</v>
      </c>
      <c r="BS256" s="189">
        <f t="shared" si="966"/>
        <v>1</v>
      </c>
      <c r="BT256" s="189">
        <f t="shared" si="966"/>
        <v>1</v>
      </c>
      <c r="BU256" s="189">
        <f t="shared" si="966"/>
        <v>1</v>
      </c>
      <c r="BV256" s="189">
        <f t="shared" si="966"/>
        <v>1</v>
      </c>
      <c r="BW256" s="189">
        <f t="shared" si="966"/>
        <v>1</v>
      </c>
      <c r="BX256" s="189">
        <f t="shared" si="966"/>
        <v>1</v>
      </c>
      <c r="BY256" s="189">
        <f t="shared" si="966"/>
        <v>1</v>
      </c>
      <c r="BZ256" s="189">
        <f t="shared" si="966"/>
        <v>1</v>
      </c>
      <c r="CB256" s="189">
        <f t="shared" si="1015"/>
        <v>0</v>
      </c>
      <c r="CC256" s="189">
        <f t="shared" si="1016"/>
        <v>0</v>
      </c>
      <c r="CD256" s="189">
        <f t="shared" si="1017"/>
        <v>0</v>
      </c>
      <c r="CE256" s="189">
        <f t="shared" si="1018"/>
        <v>0</v>
      </c>
      <c r="CF256" s="189">
        <f t="shared" si="1019"/>
        <v>0</v>
      </c>
      <c r="CG256" s="189">
        <f t="shared" si="1020"/>
        <v>0</v>
      </c>
      <c r="CH256" s="189">
        <f t="shared" si="1021"/>
        <v>0</v>
      </c>
      <c r="CI256" s="189">
        <f t="shared" si="1022"/>
        <v>0</v>
      </c>
      <c r="CJ256" s="189">
        <f t="shared" si="1023"/>
        <v>0</v>
      </c>
      <c r="CK256" s="189">
        <f t="shared" si="1024"/>
        <v>0</v>
      </c>
      <c r="CL256" s="189">
        <f t="shared" si="1025"/>
        <v>0</v>
      </c>
      <c r="CM256" s="189">
        <f t="shared" si="1026"/>
        <v>0</v>
      </c>
      <c r="DB256" s="190">
        <f t="shared" si="979"/>
        <v>5143.1562455490666</v>
      </c>
      <c r="DC256" s="190">
        <f t="shared" si="980"/>
        <v>5143.1562455490666</v>
      </c>
      <c r="DD256" s="190">
        <f t="shared" si="981"/>
        <v>5143.1562455490666</v>
      </c>
      <c r="DE256" s="190">
        <f t="shared" si="982"/>
        <v>5064.8340692209085</v>
      </c>
      <c r="DF256" s="190">
        <f t="shared" si="983"/>
        <v>5064.8340692209085</v>
      </c>
      <c r="DG256" s="190">
        <f t="shared" si="984"/>
        <v>6077.8008830650906</v>
      </c>
      <c r="DH256" s="190">
        <f t="shared" si="985"/>
        <v>6648.6825238570009</v>
      </c>
      <c r="DI256" s="190">
        <f t="shared" si="986"/>
        <v>6648.6825238570009</v>
      </c>
      <c r="DJ256" s="190">
        <f t="shared" si="987"/>
        <v>6648.6825238570009</v>
      </c>
      <c r="DK256" s="190">
        <f t="shared" si="988"/>
        <v>6439.8233869819123</v>
      </c>
      <c r="DL256" s="190">
        <f t="shared" si="989"/>
        <v>6439.8233869819123</v>
      </c>
      <c r="DM256" s="190">
        <f t="shared" si="990"/>
        <v>3863.8940321891478</v>
      </c>
      <c r="DN256" s="190">
        <f t="shared" si="991"/>
        <v>68326.52613587807</v>
      </c>
      <c r="DO256" s="184" t="s">
        <v>579</v>
      </c>
      <c r="DP256" s="190">
        <f t="shared" si="992"/>
        <v>1533.7331861558184</v>
      </c>
      <c r="DQ256" s="190">
        <f t="shared" si="993"/>
        <v>1533.7331861558184</v>
      </c>
      <c r="DR256" s="190">
        <f t="shared" si="994"/>
        <v>1533.7331861558184</v>
      </c>
      <c r="DS256" s="190">
        <f t="shared" si="995"/>
        <v>1518.3958542942598</v>
      </c>
      <c r="DT256" s="190">
        <f t="shared" si="996"/>
        <v>1518.3958542942598</v>
      </c>
      <c r="DU256" s="190">
        <f t="shared" si="997"/>
        <v>1822.0750251531119</v>
      </c>
      <c r="DV256" s="190">
        <f t="shared" si="998"/>
        <v>2004.0780299102692</v>
      </c>
      <c r="DW256" s="190">
        <f t="shared" si="999"/>
        <v>2004.0780299102692</v>
      </c>
      <c r="DX256" s="190">
        <f t="shared" si="1000"/>
        <v>2004.0780299102692</v>
      </c>
      <c r="DY256" s="190">
        <f t="shared" si="1001"/>
        <v>1983.628254094858</v>
      </c>
      <c r="DZ256" s="190">
        <f t="shared" si="1002"/>
        <v>1983.628254094858</v>
      </c>
      <c r="EA256" s="190">
        <f t="shared" si="1003"/>
        <v>1190.1769524569147</v>
      </c>
      <c r="EB256" s="190">
        <f t="shared" si="1004"/>
        <v>20629.733842586527</v>
      </c>
      <c r="EC256" s="191">
        <f t="shared" si="1005"/>
        <v>0.30192862141946231</v>
      </c>
    </row>
    <row r="257" spans="1:133" hidden="1">
      <c r="A257" s="331">
        <v>252</v>
      </c>
      <c r="B257" s="268" t="s">
        <v>623</v>
      </c>
      <c r="C257" s="268" t="s">
        <v>623</v>
      </c>
      <c r="D257" s="268" t="s">
        <v>626</v>
      </c>
      <c r="E257" s="456" t="s">
        <v>696</v>
      </c>
      <c r="F257" s="354" t="s">
        <v>340</v>
      </c>
      <c r="G257" s="354" t="s">
        <v>8</v>
      </c>
      <c r="H257" s="354" t="s">
        <v>22</v>
      </c>
      <c r="I257" s="354" t="s">
        <v>122</v>
      </c>
      <c r="J257" s="408">
        <v>1950000</v>
      </c>
      <c r="K257" s="408">
        <v>1950000</v>
      </c>
      <c r="L257" s="408">
        <v>1950000</v>
      </c>
      <c r="M257" s="408">
        <v>1950000</v>
      </c>
      <c r="N257" s="408">
        <v>1950000</v>
      </c>
      <c r="O257" s="408">
        <v>2340000</v>
      </c>
      <c r="P257" s="408">
        <v>2600000</v>
      </c>
      <c r="Q257" s="408">
        <v>2600000</v>
      </c>
      <c r="R257" s="408">
        <v>2600000</v>
      </c>
      <c r="S257" s="437">
        <v>2600000</v>
      </c>
      <c r="T257" s="437">
        <v>2600000</v>
      </c>
      <c r="U257" s="437">
        <v>1560000</v>
      </c>
      <c r="V257" s="357">
        <f t="shared" si="1027"/>
        <v>26650000</v>
      </c>
      <c r="W257" s="397">
        <v>1</v>
      </c>
      <c r="Y257" s="409" t="s">
        <v>607</v>
      </c>
      <c r="Z257" s="332"/>
      <c r="AA257" s="398">
        <v>2.5100000000000001E-2</v>
      </c>
      <c r="AB257" s="412">
        <v>8.0669079999999994E-3</v>
      </c>
      <c r="AC257" s="180">
        <f t="shared" si="955"/>
        <v>0.3213907569721115</v>
      </c>
      <c r="AD257" s="181">
        <f t="shared" si="1007"/>
        <v>2.4723499999999999E-2</v>
      </c>
      <c r="AE257" s="181">
        <f t="shared" si="1007"/>
        <v>2.4723499999999999E-2</v>
      </c>
      <c r="AF257" s="181">
        <f t="shared" si="1007"/>
        <v>2.4723499999999999E-2</v>
      </c>
      <c r="AG257" s="181">
        <f t="shared" si="1008"/>
        <v>2.4347000000000001E-2</v>
      </c>
      <c r="AH257" s="181">
        <f t="shared" si="1008"/>
        <v>2.4347000000000001E-2</v>
      </c>
      <c r="AI257" s="181">
        <f t="shared" si="1008"/>
        <v>2.4347000000000001E-2</v>
      </c>
      <c r="AJ257" s="181">
        <f t="shared" si="1009"/>
        <v>2.3970499999999999E-2</v>
      </c>
      <c r="AK257" s="181">
        <f t="shared" si="1009"/>
        <v>2.3970499999999999E-2</v>
      </c>
      <c r="AL257" s="181">
        <f t="shared" si="1009"/>
        <v>2.3970499999999999E-2</v>
      </c>
      <c r="AM257" s="181">
        <f t="shared" si="1010"/>
        <v>2.3217500000000002E-2</v>
      </c>
      <c r="AN257" s="181">
        <f t="shared" si="1010"/>
        <v>2.3217500000000002E-2</v>
      </c>
      <c r="AO257" s="181">
        <f t="shared" si="1010"/>
        <v>2.3217500000000002E-2</v>
      </c>
      <c r="AQ257" s="480">
        <v>0.98499999999999999</v>
      </c>
      <c r="AR257" s="480">
        <v>0.97</v>
      </c>
      <c r="AS257" s="480">
        <v>0.95499999999999996</v>
      </c>
      <c r="AT257" s="480">
        <v>0.92500000000000004</v>
      </c>
      <c r="AV257" s="181">
        <f t="shared" si="956"/>
        <v>8.0669079999999994E-3</v>
      </c>
      <c r="AW257" s="181">
        <f t="shared" si="1011"/>
        <v>8.0669079999999994E-3</v>
      </c>
      <c r="AX257" s="181">
        <f t="shared" si="1011"/>
        <v>8.0669079999999994E-3</v>
      </c>
      <c r="AY257" s="181">
        <f t="shared" si="1012"/>
        <v>7.9862389199999995E-3</v>
      </c>
      <c r="AZ257" s="181">
        <f t="shared" si="1012"/>
        <v>7.9862389199999995E-3</v>
      </c>
      <c r="BA257" s="181">
        <f t="shared" si="1012"/>
        <v>7.9862389199999995E-3</v>
      </c>
      <c r="BB257" s="181">
        <f t="shared" si="1013"/>
        <v>7.9055698399999996E-3</v>
      </c>
      <c r="BC257" s="181">
        <f t="shared" si="1013"/>
        <v>7.9055698399999996E-3</v>
      </c>
      <c r="BD257" s="181">
        <f t="shared" si="1013"/>
        <v>7.9055698399999996E-3</v>
      </c>
      <c r="BE257" s="181">
        <f t="shared" si="1014"/>
        <v>7.8249007599999996E-3</v>
      </c>
      <c r="BF257" s="181">
        <f t="shared" si="1014"/>
        <v>7.8249007599999996E-3</v>
      </c>
      <c r="BG257" s="181">
        <f t="shared" si="1014"/>
        <v>7.8249007599999996E-3</v>
      </c>
      <c r="BI257" s="400">
        <v>1</v>
      </c>
      <c r="BJ257" s="400">
        <v>0.99</v>
      </c>
      <c r="BK257" s="400">
        <v>0.98</v>
      </c>
      <c r="BL257" s="400">
        <v>0.97</v>
      </c>
      <c r="BO257" s="189">
        <f t="shared" si="966"/>
        <v>1</v>
      </c>
      <c r="BP257" s="189">
        <f t="shared" si="966"/>
        <v>1</v>
      </c>
      <c r="BQ257" s="189">
        <f t="shared" si="966"/>
        <v>1</v>
      </c>
      <c r="BR257" s="189">
        <f t="shared" si="966"/>
        <v>1</v>
      </c>
      <c r="BS257" s="189">
        <f t="shared" si="966"/>
        <v>1</v>
      </c>
      <c r="BT257" s="189">
        <f t="shared" si="966"/>
        <v>1</v>
      </c>
      <c r="BU257" s="189">
        <f t="shared" si="966"/>
        <v>1</v>
      </c>
      <c r="BV257" s="189">
        <f t="shared" si="966"/>
        <v>1</v>
      </c>
      <c r="BW257" s="189">
        <f t="shared" si="966"/>
        <v>1</v>
      </c>
      <c r="BX257" s="189">
        <f t="shared" si="966"/>
        <v>1</v>
      </c>
      <c r="BY257" s="189">
        <f t="shared" si="966"/>
        <v>1</v>
      </c>
      <c r="BZ257" s="189">
        <f t="shared" si="966"/>
        <v>1</v>
      </c>
      <c r="CB257" s="189">
        <f t="shared" si="1015"/>
        <v>0</v>
      </c>
      <c r="CC257" s="189">
        <f t="shared" si="1016"/>
        <v>0</v>
      </c>
      <c r="CD257" s="189">
        <f t="shared" si="1017"/>
        <v>0</v>
      </c>
      <c r="CE257" s="189">
        <f t="shared" si="1018"/>
        <v>0</v>
      </c>
      <c r="CF257" s="189">
        <f t="shared" si="1019"/>
        <v>0</v>
      </c>
      <c r="CG257" s="189">
        <f t="shared" si="1020"/>
        <v>0</v>
      </c>
      <c r="CH257" s="189">
        <f t="shared" si="1021"/>
        <v>0</v>
      </c>
      <c r="CI257" s="189">
        <f t="shared" si="1022"/>
        <v>0</v>
      </c>
      <c r="CJ257" s="189">
        <f t="shared" si="1023"/>
        <v>0</v>
      </c>
      <c r="CK257" s="189">
        <f t="shared" si="1024"/>
        <v>0</v>
      </c>
      <c r="CL257" s="189">
        <f t="shared" si="1025"/>
        <v>0</v>
      </c>
      <c r="CM257" s="189">
        <f t="shared" si="1026"/>
        <v>0</v>
      </c>
      <c r="DB257" s="190">
        <f t="shared" si="979"/>
        <v>6866.6607320894454</v>
      </c>
      <c r="DC257" s="190">
        <f t="shared" si="980"/>
        <v>6866.6607320894454</v>
      </c>
      <c r="DD257" s="190">
        <f t="shared" si="981"/>
        <v>6866.6607320894454</v>
      </c>
      <c r="DE257" s="190">
        <f t="shared" si="982"/>
        <v>6762.0922945449365</v>
      </c>
      <c r="DF257" s="190">
        <f t="shared" si="983"/>
        <v>6762.0922945449365</v>
      </c>
      <c r="DG257" s="190">
        <f t="shared" si="984"/>
        <v>8114.5107534539247</v>
      </c>
      <c r="DH257" s="190">
        <f t="shared" si="985"/>
        <v>8876.6984760005689</v>
      </c>
      <c r="DI257" s="190">
        <f t="shared" si="986"/>
        <v>8876.6984760005689</v>
      </c>
      <c r="DJ257" s="190">
        <f t="shared" si="987"/>
        <v>8876.6984760005689</v>
      </c>
      <c r="DK257" s="190">
        <f t="shared" si="988"/>
        <v>8597.849309215213</v>
      </c>
      <c r="DL257" s="190">
        <f t="shared" si="989"/>
        <v>8597.849309215213</v>
      </c>
      <c r="DM257" s="190">
        <f t="shared" si="990"/>
        <v>5158.7095855291273</v>
      </c>
      <c r="DN257" s="190">
        <f t="shared" si="991"/>
        <v>91223.181170773387</v>
      </c>
      <c r="DO257" s="184" t="s">
        <v>579</v>
      </c>
      <c r="DP257" s="190">
        <f t="shared" si="992"/>
        <v>2240.4886198547215</v>
      </c>
      <c r="DQ257" s="190">
        <f t="shared" si="993"/>
        <v>2240.4886198547215</v>
      </c>
      <c r="DR257" s="190">
        <f t="shared" si="994"/>
        <v>2240.4886198547215</v>
      </c>
      <c r="DS257" s="190">
        <f t="shared" si="995"/>
        <v>2218.0837336561744</v>
      </c>
      <c r="DT257" s="190">
        <f t="shared" si="996"/>
        <v>2218.0837336561744</v>
      </c>
      <c r="DU257" s="190">
        <f t="shared" si="997"/>
        <v>2661.7004803874092</v>
      </c>
      <c r="DV257" s="190">
        <f t="shared" si="998"/>
        <v>2927.5717966101693</v>
      </c>
      <c r="DW257" s="190">
        <f t="shared" si="999"/>
        <v>2927.5717966101693</v>
      </c>
      <c r="DX257" s="190">
        <f t="shared" si="1000"/>
        <v>2927.5717966101693</v>
      </c>
      <c r="DY257" s="190">
        <f t="shared" si="1001"/>
        <v>2897.6986150121061</v>
      </c>
      <c r="DZ257" s="190">
        <f t="shared" si="1002"/>
        <v>2897.6986150121061</v>
      </c>
      <c r="EA257" s="190">
        <f t="shared" si="1003"/>
        <v>1738.6191690072637</v>
      </c>
      <c r="EB257" s="190">
        <f t="shared" si="1004"/>
        <v>30136.065596125904</v>
      </c>
      <c r="EC257" s="191">
        <f t="shared" si="1005"/>
        <v>0.33035534618892543</v>
      </c>
    </row>
    <row r="258" spans="1:133" hidden="1">
      <c r="A258" s="331">
        <v>253</v>
      </c>
      <c r="B258" s="268" t="s">
        <v>627</v>
      </c>
      <c r="C258" s="268" t="s">
        <v>627</v>
      </c>
      <c r="D258" s="268" t="s">
        <v>630</v>
      </c>
      <c r="E258" s="456" t="s">
        <v>696</v>
      </c>
      <c r="F258" s="354" t="s">
        <v>340</v>
      </c>
      <c r="G258" s="354" t="s">
        <v>8</v>
      </c>
      <c r="H258" s="354" t="s">
        <v>22</v>
      </c>
      <c r="I258" s="354" t="s">
        <v>122</v>
      </c>
      <c r="J258" s="408">
        <v>1950000</v>
      </c>
      <c r="K258" s="408">
        <v>1950000</v>
      </c>
      <c r="L258" s="408">
        <v>1950000</v>
      </c>
      <c r="M258" s="408">
        <v>1950000</v>
      </c>
      <c r="N258" s="408">
        <v>1950000</v>
      </c>
      <c r="O258" s="408">
        <v>2340000</v>
      </c>
      <c r="P258" s="408">
        <v>2600000</v>
      </c>
      <c r="Q258" s="408">
        <v>2600000</v>
      </c>
      <c r="R258" s="408">
        <v>2600000</v>
      </c>
      <c r="S258" s="437">
        <v>2600000</v>
      </c>
      <c r="T258" s="437">
        <v>2600000</v>
      </c>
      <c r="U258" s="437">
        <v>1560000</v>
      </c>
      <c r="V258" s="357">
        <f t="shared" si="1027"/>
        <v>26650000</v>
      </c>
      <c r="W258" s="397">
        <v>1</v>
      </c>
      <c r="Y258" s="409" t="s">
        <v>607</v>
      </c>
      <c r="Z258" s="332"/>
      <c r="AA258" s="398">
        <v>0.05</v>
      </c>
      <c r="AB258" s="412">
        <v>2.0390149999999999E-2</v>
      </c>
      <c r="AC258" s="180">
        <f t="shared" si="955"/>
        <v>0.40780299999999997</v>
      </c>
      <c r="AD258" s="181">
        <f t="shared" si="1007"/>
        <v>4.9250000000000002E-2</v>
      </c>
      <c r="AE258" s="181">
        <f t="shared" si="1007"/>
        <v>4.9250000000000002E-2</v>
      </c>
      <c r="AF258" s="181">
        <f t="shared" si="1007"/>
        <v>4.9250000000000002E-2</v>
      </c>
      <c r="AG258" s="181">
        <f t="shared" si="1008"/>
        <v>4.8500000000000001E-2</v>
      </c>
      <c r="AH258" s="181">
        <f t="shared" si="1008"/>
        <v>4.8500000000000001E-2</v>
      </c>
      <c r="AI258" s="181">
        <f t="shared" si="1008"/>
        <v>4.8500000000000001E-2</v>
      </c>
      <c r="AJ258" s="181">
        <f t="shared" si="1009"/>
        <v>4.7750000000000001E-2</v>
      </c>
      <c r="AK258" s="181">
        <f t="shared" si="1009"/>
        <v>4.7750000000000001E-2</v>
      </c>
      <c r="AL258" s="181">
        <f t="shared" si="1009"/>
        <v>4.7750000000000001E-2</v>
      </c>
      <c r="AM258" s="181">
        <f t="shared" si="1010"/>
        <v>4.6250000000000006E-2</v>
      </c>
      <c r="AN258" s="181">
        <f t="shared" si="1010"/>
        <v>4.6250000000000006E-2</v>
      </c>
      <c r="AO258" s="181">
        <f t="shared" si="1010"/>
        <v>4.6250000000000006E-2</v>
      </c>
      <c r="AQ258" s="480">
        <v>0.98499999999999999</v>
      </c>
      <c r="AR258" s="480">
        <v>0.97</v>
      </c>
      <c r="AS258" s="480">
        <v>0.95499999999999996</v>
      </c>
      <c r="AT258" s="480">
        <v>0.92500000000000004</v>
      </c>
      <c r="AV258" s="181">
        <f t="shared" si="956"/>
        <v>2.0390149999999999E-2</v>
      </c>
      <c r="AW258" s="181">
        <f t="shared" si="1011"/>
        <v>2.0390149999999999E-2</v>
      </c>
      <c r="AX258" s="181">
        <f t="shared" si="1011"/>
        <v>2.0390149999999999E-2</v>
      </c>
      <c r="AY258" s="181">
        <f t="shared" si="1012"/>
        <v>2.01862485E-2</v>
      </c>
      <c r="AZ258" s="181">
        <f t="shared" si="1012"/>
        <v>2.01862485E-2</v>
      </c>
      <c r="BA258" s="181">
        <f t="shared" si="1012"/>
        <v>2.01862485E-2</v>
      </c>
      <c r="BB258" s="181">
        <f t="shared" si="1013"/>
        <v>1.9982346999999998E-2</v>
      </c>
      <c r="BC258" s="181">
        <f t="shared" si="1013"/>
        <v>1.9982346999999998E-2</v>
      </c>
      <c r="BD258" s="181">
        <f t="shared" si="1013"/>
        <v>1.9982346999999998E-2</v>
      </c>
      <c r="BE258" s="181">
        <f t="shared" si="1014"/>
        <v>1.9778445499999998E-2</v>
      </c>
      <c r="BF258" s="181">
        <f t="shared" si="1014"/>
        <v>1.9778445499999998E-2</v>
      </c>
      <c r="BG258" s="181">
        <f t="shared" si="1014"/>
        <v>1.9778445499999998E-2</v>
      </c>
      <c r="BI258" s="400">
        <v>1</v>
      </c>
      <c r="BJ258" s="400">
        <v>0.99</v>
      </c>
      <c r="BK258" s="400">
        <v>0.98</v>
      </c>
      <c r="BL258" s="400">
        <v>0.97</v>
      </c>
      <c r="BO258" s="189">
        <f t="shared" ref="BO258:BZ279" si="1028">100%*$W258</f>
        <v>1</v>
      </c>
      <c r="BP258" s="189">
        <f t="shared" si="1028"/>
        <v>1</v>
      </c>
      <c r="BQ258" s="189">
        <f t="shared" si="1028"/>
        <v>1</v>
      </c>
      <c r="BR258" s="189">
        <f t="shared" si="1028"/>
        <v>1</v>
      </c>
      <c r="BS258" s="189">
        <f t="shared" si="1028"/>
        <v>1</v>
      </c>
      <c r="BT258" s="189">
        <f t="shared" si="1028"/>
        <v>1</v>
      </c>
      <c r="BU258" s="189">
        <f t="shared" si="1028"/>
        <v>1</v>
      </c>
      <c r="BV258" s="189">
        <f t="shared" si="1028"/>
        <v>1</v>
      </c>
      <c r="BW258" s="189">
        <f t="shared" si="1028"/>
        <v>1</v>
      </c>
      <c r="BX258" s="189">
        <f t="shared" si="1028"/>
        <v>1</v>
      </c>
      <c r="BY258" s="189">
        <f t="shared" si="1028"/>
        <v>1</v>
      </c>
      <c r="BZ258" s="189">
        <f t="shared" si="1028"/>
        <v>1</v>
      </c>
      <c r="CB258" s="189">
        <f t="shared" si="1015"/>
        <v>0</v>
      </c>
      <c r="CC258" s="189">
        <f t="shared" si="1016"/>
        <v>0</v>
      </c>
      <c r="CD258" s="189">
        <f t="shared" si="1017"/>
        <v>0</v>
      </c>
      <c r="CE258" s="189">
        <f t="shared" si="1018"/>
        <v>0</v>
      </c>
      <c r="CF258" s="189">
        <f t="shared" si="1019"/>
        <v>0</v>
      </c>
      <c r="CG258" s="189">
        <f t="shared" si="1020"/>
        <v>0</v>
      </c>
      <c r="CH258" s="189">
        <f t="shared" si="1021"/>
        <v>0</v>
      </c>
      <c r="CI258" s="189">
        <f t="shared" si="1022"/>
        <v>0</v>
      </c>
      <c r="CJ258" s="189">
        <f t="shared" si="1023"/>
        <v>0</v>
      </c>
      <c r="CK258" s="189">
        <f t="shared" si="1024"/>
        <v>0</v>
      </c>
      <c r="CL258" s="189">
        <f t="shared" si="1025"/>
        <v>0</v>
      </c>
      <c r="CM258" s="189">
        <f t="shared" si="1026"/>
        <v>0</v>
      </c>
      <c r="DB258" s="190">
        <f t="shared" si="979"/>
        <v>13678.607036034753</v>
      </c>
      <c r="DC258" s="190">
        <f t="shared" si="980"/>
        <v>13678.607036034753</v>
      </c>
      <c r="DD258" s="190">
        <f t="shared" si="981"/>
        <v>13678.607036034753</v>
      </c>
      <c r="DE258" s="190">
        <f t="shared" si="982"/>
        <v>13470.303375587524</v>
      </c>
      <c r="DF258" s="190">
        <f t="shared" si="983"/>
        <v>13470.303375587524</v>
      </c>
      <c r="DG258" s="190">
        <f t="shared" si="984"/>
        <v>16164.364050705028</v>
      </c>
      <c r="DH258" s="190">
        <f t="shared" si="985"/>
        <v>17682.666286853724</v>
      </c>
      <c r="DI258" s="190">
        <f t="shared" si="986"/>
        <v>17682.666286853724</v>
      </c>
      <c r="DJ258" s="190">
        <f t="shared" si="987"/>
        <v>17682.666286853724</v>
      </c>
      <c r="DK258" s="190">
        <f t="shared" si="988"/>
        <v>17127.189858994447</v>
      </c>
      <c r="DL258" s="190">
        <f t="shared" si="989"/>
        <v>17127.189858994447</v>
      </c>
      <c r="DM258" s="190">
        <f t="shared" si="990"/>
        <v>10276.313915396669</v>
      </c>
      <c r="DN258" s="190">
        <f t="shared" si="991"/>
        <v>181719.48440393107</v>
      </c>
      <c r="DO258" s="184" t="s">
        <v>579</v>
      </c>
      <c r="DP258" s="190">
        <f t="shared" si="992"/>
        <v>5663.1238427574417</v>
      </c>
      <c r="DQ258" s="190">
        <f t="shared" si="993"/>
        <v>5663.1238427574417</v>
      </c>
      <c r="DR258" s="190">
        <f t="shared" si="994"/>
        <v>5663.1238427574417</v>
      </c>
      <c r="DS258" s="190">
        <f t="shared" si="995"/>
        <v>5606.4926043298674</v>
      </c>
      <c r="DT258" s="190">
        <f t="shared" si="996"/>
        <v>5606.4926043298674</v>
      </c>
      <c r="DU258" s="190">
        <f t="shared" si="997"/>
        <v>6727.7911251958412</v>
      </c>
      <c r="DV258" s="190">
        <f t="shared" si="998"/>
        <v>7399.8151545363899</v>
      </c>
      <c r="DW258" s="190">
        <f t="shared" si="999"/>
        <v>7399.8151545363899</v>
      </c>
      <c r="DX258" s="190">
        <f t="shared" si="1000"/>
        <v>7399.8151545363899</v>
      </c>
      <c r="DY258" s="190">
        <f t="shared" si="1001"/>
        <v>7324.306836632958</v>
      </c>
      <c r="DZ258" s="190">
        <f t="shared" si="1002"/>
        <v>7324.306836632958</v>
      </c>
      <c r="EA258" s="190">
        <f t="shared" si="1003"/>
        <v>4394.5841019797745</v>
      </c>
      <c r="EB258" s="190">
        <f t="shared" si="1004"/>
        <v>76172.791100982766</v>
      </c>
      <c r="EC258" s="191">
        <f t="shared" si="1005"/>
        <v>0.41917789581475912</v>
      </c>
    </row>
    <row r="259" spans="1:133" hidden="1">
      <c r="A259" s="331">
        <v>254</v>
      </c>
      <c r="B259" s="268" t="s">
        <v>628</v>
      </c>
      <c r="C259" s="268" t="s">
        <v>628</v>
      </c>
      <c r="D259" s="268" t="s">
        <v>631</v>
      </c>
      <c r="E259" s="456" t="s">
        <v>696</v>
      </c>
      <c r="F259" s="354" t="s">
        <v>340</v>
      </c>
      <c r="G259" s="354" t="s">
        <v>8</v>
      </c>
      <c r="H259" s="354" t="s">
        <v>22</v>
      </c>
      <c r="I259" s="354" t="s">
        <v>122</v>
      </c>
      <c r="J259" s="408">
        <v>1950000</v>
      </c>
      <c r="K259" s="408">
        <v>1950000</v>
      </c>
      <c r="L259" s="408">
        <v>1950000</v>
      </c>
      <c r="M259" s="408">
        <v>1950000</v>
      </c>
      <c r="N259" s="408">
        <v>1950000</v>
      </c>
      <c r="O259" s="408">
        <v>2340000</v>
      </c>
      <c r="P259" s="408">
        <v>2600000</v>
      </c>
      <c r="Q259" s="408">
        <v>2600000</v>
      </c>
      <c r="R259" s="408">
        <v>2600000</v>
      </c>
      <c r="S259" s="437">
        <v>2600000</v>
      </c>
      <c r="T259" s="437">
        <v>2600000</v>
      </c>
      <c r="U259" s="437">
        <v>1560000</v>
      </c>
      <c r="V259" s="357">
        <f t="shared" si="1027"/>
        <v>26650000</v>
      </c>
      <c r="W259" s="397">
        <v>1</v>
      </c>
      <c r="Y259" s="409" t="s">
        <v>607</v>
      </c>
      <c r="Z259" s="332"/>
      <c r="AA259" s="398">
        <v>1.9400000000000001E-2</v>
      </c>
      <c r="AB259" s="412">
        <v>6.2020649999999997E-3</v>
      </c>
      <c r="AC259" s="180">
        <f t="shared" si="955"/>
        <v>0.31969407216494844</v>
      </c>
      <c r="AD259" s="181">
        <f t="shared" si="1007"/>
        <v>1.9109000000000001E-2</v>
      </c>
      <c r="AE259" s="181">
        <f t="shared" si="1007"/>
        <v>1.9109000000000001E-2</v>
      </c>
      <c r="AF259" s="181">
        <f t="shared" si="1007"/>
        <v>1.9109000000000001E-2</v>
      </c>
      <c r="AG259" s="181">
        <f t="shared" si="1008"/>
        <v>1.8818000000000001E-2</v>
      </c>
      <c r="AH259" s="181">
        <f t="shared" si="1008"/>
        <v>1.8818000000000001E-2</v>
      </c>
      <c r="AI259" s="181">
        <f t="shared" si="1008"/>
        <v>1.8818000000000001E-2</v>
      </c>
      <c r="AJ259" s="181">
        <f t="shared" si="1009"/>
        <v>1.8526999999999998E-2</v>
      </c>
      <c r="AK259" s="181">
        <f t="shared" si="1009"/>
        <v>1.8526999999999998E-2</v>
      </c>
      <c r="AL259" s="181">
        <f t="shared" si="1009"/>
        <v>1.8526999999999998E-2</v>
      </c>
      <c r="AM259" s="181">
        <f t="shared" si="1010"/>
        <v>1.7945000000000003E-2</v>
      </c>
      <c r="AN259" s="181">
        <f t="shared" si="1010"/>
        <v>1.7945000000000003E-2</v>
      </c>
      <c r="AO259" s="181">
        <f t="shared" si="1010"/>
        <v>1.7945000000000003E-2</v>
      </c>
      <c r="AQ259" s="480">
        <v>0.98499999999999999</v>
      </c>
      <c r="AR259" s="480">
        <v>0.97</v>
      </c>
      <c r="AS259" s="480">
        <v>0.95499999999999996</v>
      </c>
      <c r="AT259" s="480">
        <v>0.92500000000000004</v>
      </c>
      <c r="AV259" s="181">
        <f t="shared" si="956"/>
        <v>6.2020649999999997E-3</v>
      </c>
      <c r="AW259" s="181">
        <f t="shared" si="1011"/>
        <v>6.2020649999999997E-3</v>
      </c>
      <c r="AX259" s="181">
        <f t="shared" si="1011"/>
        <v>6.2020649999999997E-3</v>
      </c>
      <c r="AY259" s="181">
        <f t="shared" si="1012"/>
        <v>6.1400443499999994E-3</v>
      </c>
      <c r="AZ259" s="181">
        <f t="shared" si="1012"/>
        <v>6.1400443499999994E-3</v>
      </c>
      <c r="BA259" s="181">
        <f t="shared" si="1012"/>
        <v>6.1400443499999994E-3</v>
      </c>
      <c r="BB259" s="181">
        <f t="shared" si="1013"/>
        <v>6.0780236999999999E-3</v>
      </c>
      <c r="BC259" s="181">
        <f t="shared" si="1013"/>
        <v>6.0780236999999999E-3</v>
      </c>
      <c r="BD259" s="181">
        <f t="shared" si="1013"/>
        <v>6.0780236999999999E-3</v>
      </c>
      <c r="BE259" s="181">
        <f t="shared" si="1014"/>
        <v>6.0160030499999996E-3</v>
      </c>
      <c r="BF259" s="181">
        <f t="shared" si="1014"/>
        <v>6.0160030499999996E-3</v>
      </c>
      <c r="BG259" s="181">
        <f t="shared" si="1014"/>
        <v>6.0160030499999996E-3</v>
      </c>
      <c r="BI259" s="400">
        <v>1</v>
      </c>
      <c r="BJ259" s="400">
        <v>0.99</v>
      </c>
      <c r="BK259" s="400">
        <v>0.98</v>
      </c>
      <c r="BL259" s="400">
        <v>0.97</v>
      </c>
      <c r="BO259" s="189">
        <f t="shared" si="1028"/>
        <v>1</v>
      </c>
      <c r="BP259" s="189">
        <f t="shared" si="1028"/>
        <v>1</v>
      </c>
      <c r="BQ259" s="189">
        <f t="shared" si="1028"/>
        <v>1</v>
      </c>
      <c r="BR259" s="189">
        <f t="shared" si="1028"/>
        <v>1</v>
      </c>
      <c r="BS259" s="189">
        <f t="shared" si="1028"/>
        <v>1</v>
      </c>
      <c r="BT259" s="189">
        <f t="shared" si="1028"/>
        <v>1</v>
      </c>
      <c r="BU259" s="189">
        <f t="shared" si="1028"/>
        <v>1</v>
      </c>
      <c r="BV259" s="189">
        <f t="shared" si="1028"/>
        <v>1</v>
      </c>
      <c r="BW259" s="189">
        <f t="shared" si="1028"/>
        <v>1</v>
      </c>
      <c r="BX259" s="189">
        <f t="shared" si="1028"/>
        <v>1</v>
      </c>
      <c r="BY259" s="189">
        <f t="shared" si="1028"/>
        <v>1</v>
      </c>
      <c r="BZ259" s="189">
        <f t="shared" si="1028"/>
        <v>1</v>
      </c>
      <c r="CB259" s="189">
        <f t="shared" si="1015"/>
        <v>0</v>
      </c>
      <c r="CC259" s="189">
        <f t="shared" si="1016"/>
        <v>0</v>
      </c>
      <c r="CD259" s="189">
        <f t="shared" si="1017"/>
        <v>0</v>
      </c>
      <c r="CE259" s="189">
        <f t="shared" si="1018"/>
        <v>0</v>
      </c>
      <c r="CF259" s="189">
        <f t="shared" si="1019"/>
        <v>0</v>
      </c>
      <c r="CG259" s="189">
        <f t="shared" si="1020"/>
        <v>0</v>
      </c>
      <c r="CH259" s="189">
        <f t="shared" si="1021"/>
        <v>0</v>
      </c>
      <c r="CI259" s="189">
        <f t="shared" si="1022"/>
        <v>0</v>
      </c>
      <c r="CJ259" s="189">
        <f t="shared" si="1023"/>
        <v>0</v>
      </c>
      <c r="CK259" s="189">
        <f t="shared" si="1024"/>
        <v>0</v>
      </c>
      <c r="CL259" s="189">
        <f t="shared" si="1025"/>
        <v>0</v>
      </c>
      <c r="CM259" s="189">
        <f t="shared" si="1026"/>
        <v>0</v>
      </c>
      <c r="DB259" s="190">
        <f t="shared" si="979"/>
        <v>5307.2995299814847</v>
      </c>
      <c r="DC259" s="190">
        <f t="shared" si="980"/>
        <v>5307.2995299814847</v>
      </c>
      <c r="DD259" s="190">
        <f t="shared" si="981"/>
        <v>5307.2995299814847</v>
      </c>
      <c r="DE259" s="190">
        <f t="shared" si="982"/>
        <v>5226.4777097279602</v>
      </c>
      <c r="DF259" s="190">
        <f t="shared" si="983"/>
        <v>5226.4777097279602</v>
      </c>
      <c r="DG259" s="190">
        <f t="shared" si="984"/>
        <v>6271.7732516735514</v>
      </c>
      <c r="DH259" s="190">
        <f t="shared" si="985"/>
        <v>6860.8745192992446</v>
      </c>
      <c r="DI259" s="190">
        <f t="shared" si="986"/>
        <v>6860.8745192992446</v>
      </c>
      <c r="DJ259" s="190">
        <f t="shared" si="987"/>
        <v>6860.8745192992446</v>
      </c>
      <c r="DK259" s="190">
        <f t="shared" si="988"/>
        <v>6645.3496652898457</v>
      </c>
      <c r="DL259" s="190">
        <f t="shared" si="989"/>
        <v>6645.3496652898457</v>
      </c>
      <c r="DM259" s="190">
        <f t="shared" si="990"/>
        <v>3987.2097991739074</v>
      </c>
      <c r="DN259" s="190">
        <f t="shared" si="991"/>
        <v>70507.159948725268</v>
      </c>
      <c r="DO259" s="184" t="s">
        <v>579</v>
      </c>
      <c r="DP259" s="190">
        <f t="shared" si="992"/>
        <v>1722.5504557755305</v>
      </c>
      <c r="DQ259" s="190">
        <f t="shared" si="993"/>
        <v>1722.5504557755305</v>
      </c>
      <c r="DR259" s="190">
        <f t="shared" si="994"/>
        <v>1722.5504557755305</v>
      </c>
      <c r="DS259" s="190">
        <f t="shared" si="995"/>
        <v>1705.3249512177752</v>
      </c>
      <c r="DT259" s="190">
        <f t="shared" si="996"/>
        <v>1705.3249512177752</v>
      </c>
      <c r="DU259" s="190">
        <f t="shared" si="997"/>
        <v>2046.38994146133</v>
      </c>
      <c r="DV259" s="190">
        <f t="shared" si="998"/>
        <v>2250.7992622133597</v>
      </c>
      <c r="DW259" s="190">
        <f t="shared" si="999"/>
        <v>2250.7992622133597</v>
      </c>
      <c r="DX259" s="190">
        <f t="shared" si="1000"/>
        <v>2250.7992622133597</v>
      </c>
      <c r="DY259" s="190">
        <f t="shared" si="1001"/>
        <v>2227.8319228030191</v>
      </c>
      <c r="DZ259" s="190">
        <f t="shared" si="1002"/>
        <v>2227.8319228030191</v>
      </c>
      <c r="EA259" s="190">
        <f t="shared" si="1003"/>
        <v>1336.6991536818118</v>
      </c>
      <c r="EB259" s="190">
        <f t="shared" si="1004"/>
        <v>23169.451997151406</v>
      </c>
      <c r="EC259" s="191">
        <f t="shared" si="1005"/>
        <v>0.3286113355579896</v>
      </c>
    </row>
    <row r="260" spans="1:133" hidden="1">
      <c r="A260" s="331">
        <v>255</v>
      </c>
      <c r="B260" s="268" t="s">
        <v>629</v>
      </c>
      <c r="C260" s="268" t="s">
        <v>629</v>
      </c>
      <c r="D260" s="268" t="s">
        <v>632</v>
      </c>
      <c r="E260" s="456" t="s">
        <v>696</v>
      </c>
      <c r="F260" s="354" t="s">
        <v>340</v>
      </c>
      <c r="G260" s="354" t="s">
        <v>8</v>
      </c>
      <c r="H260" s="354" t="s">
        <v>22</v>
      </c>
      <c r="I260" s="354" t="s">
        <v>122</v>
      </c>
      <c r="J260" s="408">
        <v>1950000</v>
      </c>
      <c r="K260" s="408">
        <v>1950000</v>
      </c>
      <c r="L260" s="408">
        <v>1950000</v>
      </c>
      <c r="M260" s="408">
        <v>1950000</v>
      </c>
      <c r="N260" s="408">
        <v>1950000</v>
      </c>
      <c r="O260" s="408">
        <v>2340000</v>
      </c>
      <c r="P260" s="408">
        <v>2600000</v>
      </c>
      <c r="Q260" s="408">
        <v>2600000</v>
      </c>
      <c r="R260" s="408">
        <v>2600000</v>
      </c>
      <c r="S260" s="437">
        <v>2600000</v>
      </c>
      <c r="T260" s="437">
        <v>2600000</v>
      </c>
      <c r="U260" s="437">
        <v>1560000</v>
      </c>
      <c r="V260" s="357">
        <f t="shared" si="1027"/>
        <v>26650000</v>
      </c>
      <c r="W260" s="397">
        <v>1</v>
      </c>
      <c r="Y260" s="409" t="s">
        <v>607</v>
      </c>
      <c r="Z260" s="332"/>
      <c r="AA260" s="398">
        <v>1.9400000000000001E-2</v>
      </c>
      <c r="AB260" s="412">
        <v>5.9604699999999998E-3</v>
      </c>
      <c r="AC260" s="180">
        <f t="shared" ref="AC260:AC300" si="1029">IFERROR(AB260/AA260,"")</f>
        <v>0.30724072164948452</v>
      </c>
      <c r="AD260" s="181">
        <f t="shared" si="1007"/>
        <v>1.9109000000000001E-2</v>
      </c>
      <c r="AE260" s="181">
        <f t="shared" si="1007"/>
        <v>1.9109000000000001E-2</v>
      </c>
      <c r="AF260" s="181">
        <f t="shared" si="1007"/>
        <v>1.9109000000000001E-2</v>
      </c>
      <c r="AG260" s="181">
        <f t="shared" si="1008"/>
        <v>1.8818000000000001E-2</v>
      </c>
      <c r="AH260" s="181">
        <f t="shared" si="1008"/>
        <v>1.8818000000000001E-2</v>
      </c>
      <c r="AI260" s="181">
        <f t="shared" si="1008"/>
        <v>1.8818000000000001E-2</v>
      </c>
      <c r="AJ260" s="181">
        <f t="shared" si="1009"/>
        <v>1.8526999999999998E-2</v>
      </c>
      <c r="AK260" s="181">
        <f t="shared" si="1009"/>
        <v>1.8526999999999998E-2</v>
      </c>
      <c r="AL260" s="181">
        <f t="shared" si="1009"/>
        <v>1.8526999999999998E-2</v>
      </c>
      <c r="AM260" s="181">
        <f t="shared" si="1010"/>
        <v>1.7945000000000003E-2</v>
      </c>
      <c r="AN260" s="181">
        <f t="shared" si="1010"/>
        <v>1.7945000000000003E-2</v>
      </c>
      <c r="AO260" s="181">
        <f t="shared" si="1010"/>
        <v>1.7945000000000003E-2</v>
      </c>
      <c r="AQ260" s="480">
        <v>0.98499999999999999</v>
      </c>
      <c r="AR260" s="480">
        <v>0.97</v>
      </c>
      <c r="AS260" s="480">
        <v>0.95499999999999996</v>
      </c>
      <c r="AT260" s="480">
        <v>0.92500000000000004</v>
      </c>
      <c r="AV260" s="181">
        <f t="shared" si="956"/>
        <v>5.9604699999999998E-3</v>
      </c>
      <c r="AW260" s="181">
        <f t="shared" si="1011"/>
        <v>5.9604699999999998E-3</v>
      </c>
      <c r="AX260" s="181">
        <f t="shared" si="1011"/>
        <v>5.9604699999999998E-3</v>
      </c>
      <c r="AY260" s="181">
        <f t="shared" si="1012"/>
        <v>5.9008652999999996E-3</v>
      </c>
      <c r="AZ260" s="181">
        <f t="shared" si="1012"/>
        <v>5.9008652999999996E-3</v>
      </c>
      <c r="BA260" s="181">
        <f t="shared" si="1012"/>
        <v>5.9008652999999996E-3</v>
      </c>
      <c r="BB260" s="181">
        <f t="shared" si="1013"/>
        <v>5.8412605999999994E-3</v>
      </c>
      <c r="BC260" s="181">
        <f t="shared" si="1013"/>
        <v>5.8412605999999994E-3</v>
      </c>
      <c r="BD260" s="181">
        <f t="shared" si="1013"/>
        <v>5.8412605999999994E-3</v>
      </c>
      <c r="BE260" s="181">
        <f t="shared" si="1014"/>
        <v>5.7816559E-3</v>
      </c>
      <c r="BF260" s="181">
        <f t="shared" si="1014"/>
        <v>5.7816559E-3</v>
      </c>
      <c r="BG260" s="181">
        <f t="shared" si="1014"/>
        <v>5.7816559E-3</v>
      </c>
      <c r="BI260" s="400">
        <v>1</v>
      </c>
      <c r="BJ260" s="400">
        <v>0.99</v>
      </c>
      <c r="BK260" s="400">
        <v>0.98</v>
      </c>
      <c r="BL260" s="400">
        <v>0.97</v>
      </c>
      <c r="BO260" s="189">
        <f t="shared" si="1028"/>
        <v>1</v>
      </c>
      <c r="BP260" s="189">
        <f t="shared" si="1028"/>
        <v>1</v>
      </c>
      <c r="BQ260" s="189">
        <f t="shared" si="1028"/>
        <v>1</v>
      </c>
      <c r="BR260" s="189">
        <f t="shared" si="1028"/>
        <v>1</v>
      </c>
      <c r="BS260" s="189">
        <f t="shared" si="1028"/>
        <v>1</v>
      </c>
      <c r="BT260" s="189">
        <f t="shared" si="1028"/>
        <v>1</v>
      </c>
      <c r="BU260" s="189">
        <f t="shared" si="1028"/>
        <v>1</v>
      </c>
      <c r="BV260" s="189">
        <f t="shared" si="1028"/>
        <v>1</v>
      </c>
      <c r="BW260" s="189">
        <f t="shared" si="1028"/>
        <v>1</v>
      </c>
      <c r="BX260" s="189">
        <f t="shared" si="1028"/>
        <v>1</v>
      </c>
      <c r="BY260" s="189">
        <f t="shared" si="1028"/>
        <v>1</v>
      </c>
      <c r="BZ260" s="189">
        <f t="shared" si="1028"/>
        <v>1</v>
      </c>
      <c r="CB260" s="189">
        <f t="shared" si="1015"/>
        <v>0</v>
      </c>
      <c r="CC260" s="189">
        <f t="shared" si="1016"/>
        <v>0</v>
      </c>
      <c r="CD260" s="189">
        <f t="shared" si="1017"/>
        <v>0</v>
      </c>
      <c r="CE260" s="189">
        <f t="shared" si="1018"/>
        <v>0</v>
      </c>
      <c r="CF260" s="189">
        <f t="shared" si="1019"/>
        <v>0</v>
      </c>
      <c r="CG260" s="189">
        <f t="shared" si="1020"/>
        <v>0</v>
      </c>
      <c r="CH260" s="189">
        <f t="shared" si="1021"/>
        <v>0</v>
      </c>
      <c r="CI260" s="189">
        <f t="shared" si="1022"/>
        <v>0</v>
      </c>
      <c r="CJ260" s="189">
        <f t="shared" si="1023"/>
        <v>0</v>
      </c>
      <c r="CK260" s="189">
        <f t="shared" si="1024"/>
        <v>0</v>
      </c>
      <c r="CL260" s="189">
        <f t="shared" si="1025"/>
        <v>0</v>
      </c>
      <c r="CM260" s="189">
        <f t="shared" si="1026"/>
        <v>0</v>
      </c>
      <c r="DB260" s="190">
        <f t="shared" si="979"/>
        <v>5307.2995299814847</v>
      </c>
      <c r="DC260" s="190">
        <f t="shared" si="980"/>
        <v>5307.2995299814847</v>
      </c>
      <c r="DD260" s="190">
        <f t="shared" si="981"/>
        <v>5307.2995299814847</v>
      </c>
      <c r="DE260" s="190">
        <f t="shared" si="982"/>
        <v>5226.4777097279602</v>
      </c>
      <c r="DF260" s="190">
        <f t="shared" si="983"/>
        <v>5226.4777097279602</v>
      </c>
      <c r="DG260" s="190">
        <f t="shared" si="984"/>
        <v>6271.7732516735514</v>
      </c>
      <c r="DH260" s="190">
        <f t="shared" si="985"/>
        <v>6860.8745192992446</v>
      </c>
      <c r="DI260" s="190">
        <f t="shared" si="986"/>
        <v>6860.8745192992446</v>
      </c>
      <c r="DJ260" s="190">
        <f t="shared" si="987"/>
        <v>6860.8745192992446</v>
      </c>
      <c r="DK260" s="190">
        <f t="shared" si="988"/>
        <v>6645.3496652898457</v>
      </c>
      <c r="DL260" s="190">
        <f t="shared" si="989"/>
        <v>6645.3496652898457</v>
      </c>
      <c r="DM260" s="190">
        <f t="shared" si="990"/>
        <v>3987.2097991739074</v>
      </c>
      <c r="DN260" s="190">
        <f t="shared" si="991"/>
        <v>70507.159948725268</v>
      </c>
      <c r="DO260" s="184" t="s">
        <v>579</v>
      </c>
      <c r="DP260" s="190">
        <f t="shared" si="992"/>
        <v>1655.4502919811991</v>
      </c>
      <c r="DQ260" s="190">
        <f t="shared" si="993"/>
        <v>1655.4502919811991</v>
      </c>
      <c r="DR260" s="190">
        <f t="shared" si="994"/>
        <v>1655.4502919811991</v>
      </c>
      <c r="DS260" s="190">
        <f t="shared" si="995"/>
        <v>1638.8957890613872</v>
      </c>
      <c r="DT260" s="190">
        <f t="shared" si="996"/>
        <v>1638.8957890613872</v>
      </c>
      <c r="DU260" s="190">
        <f t="shared" si="997"/>
        <v>1966.6749468736648</v>
      </c>
      <c r="DV260" s="190">
        <f t="shared" si="998"/>
        <v>2163.1217148554333</v>
      </c>
      <c r="DW260" s="190">
        <f t="shared" si="999"/>
        <v>2163.1217148554333</v>
      </c>
      <c r="DX260" s="190">
        <f t="shared" si="1000"/>
        <v>2163.1217148554333</v>
      </c>
      <c r="DY260" s="190">
        <f t="shared" si="1001"/>
        <v>2141.0490442956843</v>
      </c>
      <c r="DZ260" s="190">
        <f t="shared" si="1002"/>
        <v>2141.0490442956843</v>
      </c>
      <c r="EA260" s="190">
        <f t="shared" si="1003"/>
        <v>1284.6294265774106</v>
      </c>
      <c r="EB260" s="190">
        <f t="shared" si="1004"/>
        <v>22266.910060675116</v>
      </c>
      <c r="EC260" s="191">
        <f t="shared" si="1005"/>
        <v>0.31581062230939694</v>
      </c>
    </row>
    <row r="261" spans="1:133" hidden="1">
      <c r="A261" s="331">
        <v>256</v>
      </c>
      <c r="B261" s="268" t="s">
        <v>633</v>
      </c>
      <c r="C261" s="268" t="s">
        <v>633</v>
      </c>
      <c r="D261" s="268" t="s">
        <v>636</v>
      </c>
      <c r="E261" s="456" t="s">
        <v>696</v>
      </c>
      <c r="F261" s="354" t="s">
        <v>698</v>
      </c>
      <c r="G261" s="354" t="s">
        <v>8</v>
      </c>
      <c r="H261" s="354" t="s">
        <v>22</v>
      </c>
      <c r="I261" s="354" t="s">
        <v>122</v>
      </c>
      <c r="J261" s="408">
        <v>1950000</v>
      </c>
      <c r="K261" s="408">
        <v>1950000</v>
      </c>
      <c r="L261" s="408">
        <v>1950000</v>
      </c>
      <c r="M261" s="408">
        <v>1950000</v>
      </c>
      <c r="N261" s="408">
        <v>1950000</v>
      </c>
      <c r="O261" s="408">
        <v>2340000</v>
      </c>
      <c r="P261" s="408">
        <v>2600000</v>
      </c>
      <c r="Q261" s="408">
        <v>2600000</v>
      </c>
      <c r="R261" s="408">
        <v>2600000</v>
      </c>
      <c r="S261" s="437">
        <v>2600000</v>
      </c>
      <c r="T261" s="437">
        <v>2600000</v>
      </c>
      <c r="U261" s="437">
        <v>1560000</v>
      </c>
      <c r="V261" s="357">
        <f t="shared" si="1027"/>
        <v>26650000</v>
      </c>
      <c r="W261" s="397">
        <v>1</v>
      </c>
      <c r="Y261" s="409" t="s">
        <v>607</v>
      </c>
      <c r="Z261" s="332"/>
      <c r="AA261" s="398">
        <v>4.5999999999999999E-2</v>
      </c>
      <c r="AB261" s="412">
        <v>1.3665125E-2</v>
      </c>
      <c r="AC261" s="180">
        <f t="shared" si="1029"/>
        <v>0.29706793478260868</v>
      </c>
      <c r="AD261" s="181">
        <f t="shared" si="1007"/>
        <v>4.5309999999999996E-2</v>
      </c>
      <c r="AE261" s="181">
        <f t="shared" si="1007"/>
        <v>4.5309999999999996E-2</v>
      </c>
      <c r="AF261" s="181">
        <f t="shared" si="1007"/>
        <v>4.5309999999999996E-2</v>
      </c>
      <c r="AG261" s="181">
        <f t="shared" si="1008"/>
        <v>4.462E-2</v>
      </c>
      <c r="AH261" s="181">
        <f t="shared" si="1008"/>
        <v>4.462E-2</v>
      </c>
      <c r="AI261" s="181">
        <f t="shared" si="1008"/>
        <v>4.462E-2</v>
      </c>
      <c r="AJ261" s="181">
        <f t="shared" si="1009"/>
        <v>4.3929999999999997E-2</v>
      </c>
      <c r="AK261" s="181">
        <f t="shared" si="1009"/>
        <v>4.3929999999999997E-2</v>
      </c>
      <c r="AL261" s="181">
        <f t="shared" si="1009"/>
        <v>4.3929999999999997E-2</v>
      </c>
      <c r="AM261" s="181">
        <f t="shared" si="1010"/>
        <v>4.2550000000000004E-2</v>
      </c>
      <c r="AN261" s="181">
        <f t="shared" si="1010"/>
        <v>4.2550000000000004E-2</v>
      </c>
      <c r="AO261" s="181">
        <f t="shared" si="1010"/>
        <v>4.2550000000000004E-2</v>
      </c>
      <c r="AQ261" s="480">
        <v>0.98499999999999999</v>
      </c>
      <c r="AR261" s="480">
        <v>0.97</v>
      </c>
      <c r="AS261" s="480">
        <v>0.95499999999999996</v>
      </c>
      <c r="AT261" s="480">
        <v>0.92500000000000004</v>
      </c>
      <c r="AV261" s="181">
        <f t="shared" si="956"/>
        <v>1.3665125E-2</v>
      </c>
      <c r="AW261" s="181">
        <f t="shared" si="1011"/>
        <v>1.3665125E-2</v>
      </c>
      <c r="AX261" s="181">
        <f t="shared" si="1011"/>
        <v>1.3665125E-2</v>
      </c>
      <c r="AY261" s="181">
        <f t="shared" si="1012"/>
        <v>1.3528473750000001E-2</v>
      </c>
      <c r="AZ261" s="181">
        <f t="shared" si="1012"/>
        <v>1.3528473750000001E-2</v>
      </c>
      <c r="BA261" s="181">
        <f t="shared" si="1012"/>
        <v>1.3528473750000001E-2</v>
      </c>
      <c r="BB261" s="181">
        <f t="shared" si="1013"/>
        <v>1.3391822499999999E-2</v>
      </c>
      <c r="BC261" s="181">
        <f t="shared" si="1013"/>
        <v>1.3391822499999999E-2</v>
      </c>
      <c r="BD261" s="181">
        <f t="shared" si="1013"/>
        <v>1.3391822499999999E-2</v>
      </c>
      <c r="BE261" s="181">
        <f t="shared" si="1014"/>
        <v>1.3255171249999999E-2</v>
      </c>
      <c r="BF261" s="181">
        <f t="shared" si="1014"/>
        <v>1.3255171249999999E-2</v>
      </c>
      <c r="BG261" s="181">
        <f t="shared" si="1014"/>
        <v>1.3255171249999999E-2</v>
      </c>
      <c r="BI261" s="400">
        <v>1</v>
      </c>
      <c r="BJ261" s="400">
        <v>0.99</v>
      </c>
      <c r="BK261" s="400">
        <v>0.98</v>
      </c>
      <c r="BL261" s="400">
        <v>0.97</v>
      </c>
      <c r="BO261" s="189">
        <f t="shared" si="1028"/>
        <v>1</v>
      </c>
      <c r="BP261" s="189">
        <f t="shared" si="1028"/>
        <v>1</v>
      </c>
      <c r="BQ261" s="189">
        <f t="shared" si="1028"/>
        <v>1</v>
      </c>
      <c r="BR261" s="189">
        <f t="shared" si="1028"/>
        <v>1</v>
      </c>
      <c r="BS261" s="189">
        <f t="shared" si="1028"/>
        <v>1</v>
      </c>
      <c r="BT261" s="189">
        <f t="shared" si="1028"/>
        <v>1</v>
      </c>
      <c r="BU261" s="189">
        <f t="shared" si="1028"/>
        <v>1</v>
      </c>
      <c r="BV261" s="189">
        <f t="shared" si="1028"/>
        <v>1</v>
      </c>
      <c r="BW261" s="189">
        <f t="shared" si="1028"/>
        <v>1</v>
      </c>
      <c r="BX261" s="189">
        <f t="shared" si="1028"/>
        <v>1</v>
      </c>
      <c r="BY261" s="189">
        <f t="shared" si="1028"/>
        <v>1</v>
      </c>
      <c r="BZ261" s="189">
        <f t="shared" si="1028"/>
        <v>1</v>
      </c>
      <c r="CB261" s="189">
        <f t="shared" si="1015"/>
        <v>0</v>
      </c>
      <c r="CC261" s="189">
        <f t="shared" si="1016"/>
        <v>0</v>
      </c>
      <c r="CD261" s="189">
        <f t="shared" si="1017"/>
        <v>0</v>
      </c>
      <c r="CE261" s="189">
        <f t="shared" si="1018"/>
        <v>0</v>
      </c>
      <c r="CF261" s="189">
        <f t="shared" si="1019"/>
        <v>0</v>
      </c>
      <c r="CG261" s="189">
        <f t="shared" si="1020"/>
        <v>0</v>
      </c>
      <c r="CH261" s="189">
        <f t="shared" si="1021"/>
        <v>0</v>
      </c>
      <c r="CI261" s="189">
        <f t="shared" si="1022"/>
        <v>0</v>
      </c>
      <c r="CJ261" s="189">
        <f t="shared" si="1023"/>
        <v>0</v>
      </c>
      <c r="CK261" s="189">
        <f t="shared" si="1024"/>
        <v>0</v>
      </c>
      <c r="CL261" s="189">
        <f t="shared" si="1025"/>
        <v>0</v>
      </c>
      <c r="CM261" s="189">
        <f t="shared" si="1026"/>
        <v>0</v>
      </c>
      <c r="DB261" s="190">
        <f t="shared" si="979"/>
        <v>12584.31847315197</v>
      </c>
      <c r="DC261" s="190">
        <f t="shared" si="980"/>
        <v>12584.31847315197</v>
      </c>
      <c r="DD261" s="190">
        <f t="shared" si="981"/>
        <v>12584.31847315197</v>
      </c>
      <c r="DE261" s="190">
        <f t="shared" si="982"/>
        <v>12392.679105540521</v>
      </c>
      <c r="DF261" s="190">
        <f t="shared" si="983"/>
        <v>12392.679105540521</v>
      </c>
      <c r="DG261" s="190">
        <f t="shared" si="984"/>
        <v>14871.214926648627</v>
      </c>
      <c r="DH261" s="190">
        <f t="shared" si="985"/>
        <v>16268.052983905425</v>
      </c>
      <c r="DI261" s="190">
        <f t="shared" si="986"/>
        <v>16268.052983905425</v>
      </c>
      <c r="DJ261" s="190">
        <f t="shared" si="987"/>
        <v>16268.052983905425</v>
      </c>
      <c r="DK261" s="190">
        <f t="shared" si="988"/>
        <v>15757.014670274892</v>
      </c>
      <c r="DL261" s="190">
        <f t="shared" si="989"/>
        <v>15757.014670274892</v>
      </c>
      <c r="DM261" s="190">
        <f t="shared" si="990"/>
        <v>9454.2088021649342</v>
      </c>
      <c r="DN261" s="190">
        <f t="shared" si="991"/>
        <v>167181.92565161656</v>
      </c>
      <c r="DO261" s="184" t="s">
        <v>579</v>
      </c>
      <c r="DP261" s="190">
        <f t="shared" si="992"/>
        <v>3795.3274106252675</v>
      </c>
      <c r="DQ261" s="190">
        <f t="shared" si="993"/>
        <v>3795.3274106252675</v>
      </c>
      <c r="DR261" s="190">
        <f t="shared" si="994"/>
        <v>3795.3274106252675</v>
      </c>
      <c r="DS261" s="190">
        <f t="shared" si="995"/>
        <v>3757.3741365190144</v>
      </c>
      <c r="DT261" s="190">
        <f t="shared" si="996"/>
        <v>3757.3741365190144</v>
      </c>
      <c r="DU261" s="190">
        <f t="shared" si="997"/>
        <v>4508.8489638228175</v>
      </c>
      <c r="DV261" s="190">
        <f t="shared" si="998"/>
        <v>4959.2278165503485</v>
      </c>
      <c r="DW261" s="190">
        <f t="shared" si="999"/>
        <v>4959.2278165503485</v>
      </c>
      <c r="DX261" s="190">
        <f t="shared" si="1000"/>
        <v>4959.2278165503485</v>
      </c>
      <c r="DY261" s="190">
        <f t="shared" si="1001"/>
        <v>4908.6234510753447</v>
      </c>
      <c r="DZ261" s="190">
        <f t="shared" si="1002"/>
        <v>4908.6234510753447</v>
      </c>
      <c r="EA261" s="190">
        <f t="shared" si="1003"/>
        <v>2945.1740706452069</v>
      </c>
      <c r="EB261" s="190">
        <f t="shared" si="1004"/>
        <v>51049.683891183588</v>
      </c>
      <c r="EC261" s="191">
        <f t="shared" si="1005"/>
        <v>0.30535408473260378</v>
      </c>
    </row>
    <row r="262" spans="1:133" hidden="1">
      <c r="A262" s="331">
        <v>257</v>
      </c>
      <c r="B262" s="268" t="s">
        <v>634</v>
      </c>
      <c r="C262" s="268" t="s">
        <v>634</v>
      </c>
      <c r="D262" s="268" t="s">
        <v>637</v>
      </c>
      <c r="E262" s="456" t="s">
        <v>696</v>
      </c>
      <c r="F262" s="354" t="s">
        <v>340</v>
      </c>
      <c r="G262" s="354" t="s">
        <v>8</v>
      </c>
      <c r="H262" s="354" t="s">
        <v>22</v>
      </c>
      <c r="I262" s="354" t="s">
        <v>122</v>
      </c>
      <c r="J262" s="408">
        <v>1950000</v>
      </c>
      <c r="K262" s="408">
        <v>1950000</v>
      </c>
      <c r="L262" s="408">
        <v>1950000</v>
      </c>
      <c r="M262" s="408">
        <v>1950000</v>
      </c>
      <c r="N262" s="408">
        <v>1950000</v>
      </c>
      <c r="O262" s="408">
        <v>2340000</v>
      </c>
      <c r="P262" s="408">
        <v>2600000</v>
      </c>
      <c r="Q262" s="408">
        <v>2600000</v>
      </c>
      <c r="R262" s="408">
        <v>2600000</v>
      </c>
      <c r="S262" s="437">
        <v>2600000</v>
      </c>
      <c r="T262" s="437">
        <v>2600000</v>
      </c>
      <c r="U262" s="437">
        <v>1560000</v>
      </c>
      <c r="V262" s="357">
        <f t="shared" si="1027"/>
        <v>26650000</v>
      </c>
      <c r="W262" s="397">
        <v>1</v>
      </c>
      <c r="Y262" s="409" t="s">
        <v>607</v>
      </c>
      <c r="Z262" s="332"/>
      <c r="AA262" s="398">
        <v>4.5999999999999999E-2</v>
      </c>
      <c r="AB262" s="412">
        <v>1.3665125E-2</v>
      </c>
      <c r="AC262" s="180">
        <f t="shared" si="1029"/>
        <v>0.29706793478260868</v>
      </c>
      <c r="AD262" s="181">
        <f t="shared" si="1007"/>
        <v>4.5309999999999996E-2</v>
      </c>
      <c r="AE262" s="181">
        <f t="shared" si="1007"/>
        <v>4.5309999999999996E-2</v>
      </c>
      <c r="AF262" s="181">
        <f t="shared" si="1007"/>
        <v>4.5309999999999996E-2</v>
      </c>
      <c r="AG262" s="181">
        <f t="shared" si="1008"/>
        <v>4.462E-2</v>
      </c>
      <c r="AH262" s="181">
        <f t="shared" si="1008"/>
        <v>4.462E-2</v>
      </c>
      <c r="AI262" s="181">
        <f t="shared" si="1008"/>
        <v>4.462E-2</v>
      </c>
      <c r="AJ262" s="181">
        <f t="shared" si="1009"/>
        <v>4.3929999999999997E-2</v>
      </c>
      <c r="AK262" s="181">
        <f t="shared" si="1009"/>
        <v>4.3929999999999997E-2</v>
      </c>
      <c r="AL262" s="181">
        <f t="shared" si="1009"/>
        <v>4.3929999999999997E-2</v>
      </c>
      <c r="AM262" s="181">
        <f t="shared" si="1010"/>
        <v>4.2550000000000004E-2</v>
      </c>
      <c r="AN262" s="181">
        <f t="shared" si="1010"/>
        <v>4.2550000000000004E-2</v>
      </c>
      <c r="AO262" s="181">
        <f t="shared" si="1010"/>
        <v>4.2550000000000004E-2</v>
      </c>
      <c r="AQ262" s="480">
        <v>0.98499999999999999</v>
      </c>
      <c r="AR262" s="480">
        <v>0.97</v>
      </c>
      <c r="AS262" s="480">
        <v>0.95499999999999996</v>
      </c>
      <c r="AT262" s="480">
        <v>0.92500000000000004</v>
      </c>
      <c r="AV262" s="181">
        <f t="shared" si="956"/>
        <v>1.3665125E-2</v>
      </c>
      <c r="AW262" s="181">
        <f t="shared" si="1011"/>
        <v>1.3665125E-2</v>
      </c>
      <c r="AX262" s="181">
        <f t="shared" si="1011"/>
        <v>1.3665125E-2</v>
      </c>
      <c r="AY262" s="181">
        <f t="shared" si="1012"/>
        <v>1.3528473750000001E-2</v>
      </c>
      <c r="AZ262" s="181">
        <f t="shared" si="1012"/>
        <v>1.3528473750000001E-2</v>
      </c>
      <c r="BA262" s="181">
        <f t="shared" si="1012"/>
        <v>1.3528473750000001E-2</v>
      </c>
      <c r="BB262" s="181">
        <f t="shared" si="1013"/>
        <v>1.3391822499999999E-2</v>
      </c>
      <c r="BC262" s="181">
        <f t="shared" si="1013"/>
        <v>1.3391822499999999E-2</v>
      </c>
      <c r="BD262" s="181">
        <f t="shared" si="1013"/>
        <v>1.3391822499999999E-2</v>
      </c>
      <c r="BE262" s="181">
        <f t="shared" si="1014"/>
        <v>1.3255171249999999E-2</v>
      </c>
      <c r="BF262" s="181">
        <f t="shared" si="1014"/>
        <v>1.3255171249999999E-2</v>
      </c>
      <c r="BG262" s="181">
        <f t="shared" si="1014"/>
        <v>1.3255171249999999E-2</v>
      </c>
      <c r="BI262" s="400">
        <v>1</v>
      </c>
      <c r="BJ262" s="400">
        <v>0.99</v>
      </c>
      <c r="BK262" s="400">
        <v>0.98</v>
      </c>
      <c r="BL262" s="400">
        <v>0.97</v>
      </c>
      <c r="BO262" s="189">
        <f t="shared" si="1028"/>
        <v>1</v>
      </c>
      <c r="BP262" s="189">
        <f t="shared" si="1028"/>
        <v>1</v>
      </c>
      <c r="BQ262" s="189">
        <f t="shared" si="1028"/>
        <v>1</v>
      </c>
      <c r="BR262" s="189">
        <f t="shared" si="1028"/>
        <v>1</v>
      </c>
      <c r="BS262" s="189">
        <f t="shared" si="1028"/>
        <v>1</v>
      </c>
      <c r="BT262" s="189">
        <f t="shared" si="1028"/>
        <v>1</v>
      </c>
      <c r="BU262" s="189">
        <f t="shared" si="1028"/>
        <v>1</v>
      </c>
      <c r="BV262" s="189">
        <f t="shared" si="1028"/>
        <v>1</v>
      </c>
      <c r="BW262" s="189">
        <f t="shared" si="1028"/>
        <v>1</v>
      </c>
      <c r="BX262" s="189">
        <f t="shared" si="1028"/>
        <v>1</v>
      </c>
      <c r="BY262" s="189">
        <f t="shared" si="1028"/>
        <v>1</v>
      </c>
      <c r="BZ262" s="189">
        <f t="shared" si="1028"/>
        <v>1</v>
      </c>
      <c r="CB262" s="189">
        <f t="shared" si="1015"/>
        <v>0</v>
      </c>
      <c r="CC262" s="189">
        <f t="shared" si="1016"/>
        <v>0</v>
      </c>
      <c r="CD262" s="189">
        <f t="shared" si="1017"/>
        <v>0</v>
      </c>
      <c r="CE262" s="189">
        <f t="shared" si="1018"/>
        <v>0</v>
      </c>
      <c r="CF262" s="189">
        <f t="shared" si="1019"/>
        <v>0</v>
      </c>
      <c r="CG262" s="189">
        <f t="shared" si="1020"/>
        <v>0</v>
      </c>
      <c r="CH262" s="189">
        <f t="shared" si="1021"/>
        <v>0</v>
      </c>
      <c r="CI262" s="189">
        <f t="shared" si="1022"/>
        <v>0</v>
      </c>
      <c r="CJ262" s="189">
        <f t="shared" si="1023"/>
        <v>0</v>
      </c>
      <c r="CK262" s="189">
        <f t="shared" si="1024"/>
        <v>0</v>
      </c>
      <c r="CL262" s="189">
        <f t="shared" si="1025"/>
        <v>0</v>
      </c>
      <c r="CM262" s="189">
        <f t="shared" si="1026"/>
        <v>0</v>
      </c>
      <c r="DB262" s="190">
        <f t="shared" si="979"/>
        <v>12584.31847315197</v>
      </c>
      <c r="DC262" s="190">
        <f t="shared" si="980"/>
        <v>12584.31847315197</v>
      </c>
      <c r="DD262" s="190">
        <f t="shared" si="981"/>
        <v>12584.31847315197</v>
      </c>
      <c r="DE262" s="190">
        <f t="shared" si="982"/>
        <v>12392.679105540521</v>
      </c>
      <c r="DF262" s="190">
        <f t="shared" si="983"/>
        <v>12392.679105540521</v>
      </c>
      <c r="DG262" s="190">
        <f t="shared" si="984"/>
        <v>14871.214926648627</v>
      </c>
      <c r="DH262" s="190">
        <f t="shared" si="985"/>
        <v>16268.052983905425</v>
      </c>
      <c r="DI262" s="190">
        <f t="shared" si="986"/>
        <v>16268.052983905425</v>
      </c>
      <c r="DJ262" s="190">
        <f t="shared" si="987"/>
        <v>16268.052983905425</v>
      </c>
      <c r="DK262" s="190">
        <f t="shared" si="988"/>
        <v>15757.014670274892</v>
      </c>
      <c r="DL262" s="190">
        <f t="shared" si="989"/>
        <v>15757.014670274892</v>
      </c>
      <c r="DM262" s="190">
        <f t="shared" si="990"/>
        <v>9454.2088021649342</v>
      </c>
      <c r="DN262" s="190">
        <f t="shared" si="991"/>
        <v>167181.92565161656</v>
      </c>
      <c r="DO262" s="184" t="s">
        <v>579</v>
      </c>
      <c r="DP262" s="190">
        <f t="shared" si="992"/>
        <v>3795.3274106252675</v>
      </c>
      <c r="DQ262" s="190">
        <f t="shared" si="993"/>
        <v>3795.3274106252675</v>
      </c>
      <c r="DR262" s="190">
        <f t="shared" si="994"/>
        <v>3795.3274106252675</v>
      </c>
      <c r="DS262" s="190">
        <f t="shared" si="995"/>
        <v>3757.3741365190144</v>
      </c>
      <c r="DT262" s="190">
        <f t="shared" si="996"/>
        <v>3757.3741365190144</v>
      </c>
      <c r="DU262" s="190">
        <f t="shared" si="997"/>
        <v>4508.8489638228175</v>
      </c>
      <c r="DV262" s="190">
        <f t="shared" si="998"/>
        <v>4959.2278165503485</v>
      </c>
      <c r="DW262" s="190">
        <f t="shared" si="999"/>
        <v>4959.2278165503485</v>
      </c>
      <c r="DX262" s="190">
        <f t="shared" si="1000"/>
        <v>4959.2278165503485</v>
      </c>
      <c r="DY262" s="190">
        <f t="shared" si="1001"/>
        <v>4908.6234510753447</v>
      </c>
      <c r="DZ262" s="190">
        <f t="shared" si="1002"/>
        <v>4908.6234510753447</v>
      </c>
      <c r="EA262" s="190">
        <f t="shared" si="1003"/>
        <v>2945.1740706452069</v>
      </c>
      <c r="EB262" s="190">
        <f t="shared" si="1004"/>
        <v>51049.683891183588</v>
      </c>
      <c r="EC262" s="191">
        <f t="shared" si="1005"/>
        <v>0.30535408473260378</v>
      </c>
    </row>
    <row r="263" spans="1:133" hidden="1">
      <c r="A263" s="331">
        <v>258</v>
      </c>
      <c r="B263" s="268" t="s">
        <v>635</v>
      </c>
      <c r="C263" s="268" t="s">
        <v>635</v>
      </c>
      <c r="D263" s="268" t="s">
        <v>638</v>
      </c>
      <c r="E263" s="456" t="s">
        <v>696</v>
      </c>
      <c r="F263" s="354" t="s">
        <v>340</v>
      </c>
      <c r="G263" s="354" t="s">
        <v>8</v>
      </c>
      <c r="H263" s="354" t="s">
        <v>22</v>
      </c>
      <c r="I263" s="354" t="s">
        <v>122</v>
      </c>
      <c r="J263" s="408">
        <v>1950000</v>
      </c>
      <c r="K263" s="408">
        <v>1950000</v>
      </c>
      <c r="L263" s="408">
        <v>1950000</v>
      </c>
      <c r="M263" s="408">
        <v>1950000</v>
      </c>
      <c r="N263" s="408">
        <v>1950000</v>
      </c>
      <c r="O263" s="408">
        <v>2340000</v>
      </c>
      <c r="P263" s="408">
        <v>2600000</v>
      </c>
      <c r="Q263" s="408">
        <v>2600000</v>
      </c>
      <c r="R263" s="408">
        <v>2600000</v>
      </c>
      <c r="S263" s="437">
        <v>2600000</v>
      </c>
      <c r="T263" s="437">
        <v>2600000</v>
      </c>
      <c r="U263" s="437">
        <v>1560000</v>
      </c>
      <c r="V263" s="357">
        <f t="shared" si="1027"/>
        <v>26650000</v>
      </c>
      <c r="W263" s="397">
        <v>1</v>
      </c>
      <c r="Y263" s="409" t="s">
        <v>607</v>
      </c>
      <c r="Z263" s="332"/>
      <c r="AA263" s="398">
        <v>1.8800000000000001E-2</v>
      </c>
      <c r="AB263" s="412">
        <v>5.5222259999999999E-3</v>
      </c>
      <c r="AC263" s="180">
        <f t="shared" si="1029"/>
        <v>0.2937354255319149</v>
      </c>
      <c r="AD263" s="181">
        <f t="shared" si="1007"/>
        <v>1.8518E-2</v>
      </c>
      <c r="AE263" s="181">
        <f t="shared" si="1007"/>
        <v>1.8518E-2</v>
      </c>
      <c r="AF263" s="181">
        <f t="shared" si="1007"/>
        <v>1.8518E-2</v>
      </c>
      <c r="AG263" s="181">
        <f t="shared" si="1008"/>
        <v>1.8235999999999999E-2</v>
      </c>
      <c r="AH263" s="181">
        <f t="shared" si="1008"/>
        <v>1.8235999999999999E-2</v>
      </c>
      <c r="AI263" s="181">
        <f t="shared" si="1008"/>
        <v>1.8235999999999999E-2</v>
      </c>
      <c r="AJ263" s="181">
        <f t="shared" si="1009"/>
        <v>1.7954000000000001E-2</v>
      </c>
      <c r="AK263" s="181">
        <f t="shared" si="1009"/>
        <v>1.7954000000000001E-2</v>
      </c>
      <c r="AL263" s="181">
        <f t="shared" si="1009"/>
        <v>1.7954000000000001E-2</v>
      </c>
      <c r="AM263" s="181">
        <f t="shared" si="1010"/>
        <v>1.7390000000000003E-2</v>
      </c>
      <c r="AN263" s="181">
        <f t="shared" si="1010"/>
        <v>1.7390000000000003E-2</v>
      </c>
      <c r="AO263" s="181">
        <f t="shared" si="1010"/>
        <v>1.7390000000000003E-2</v>
      </c>
      <c r="AQ263" s="480">
        <v>0.98499999999999999</v>
      </c>
      <c r="AR263" s="480">
        <v>0.97</v>
      </c>
      <c r="AS263" s="480">
        <v>0.95499999999999996</v>
      </c>
      <c r="AT263" s="480">
        <v>0.92500000000000004</v>
      </c>
      <c r="AV263" s="181">
        <f t="shared" si="956"/>
        <v>5.5222259999999999E-3</v>
      </c>
      <c r="AW263" s="181">
        <f t="shared" si="1011"/>
        <v>5.5222259999999999E-3</v>
      </c>
      <c r="AX263" s="181">
        <f t="shared" si="1011"/>
        <v>5.5222259999999999E-3</v>
      </c>
      <c r="AY263" s="181">
        <f t="shared" si="1012"/>
        <v>5.4670037399999994E-3</v>
      </c>
      <c r="AZ263" s="181">
        <f t="shared" si="1012"/>
        <v>5.4670037399999994E-3</v>
      </c>
      <c r="BA263" s="181">
        <f t="shared" si="1012"/>
        <v>5.4670037399999994E-3</v>
      </c>
      <c r="BB263" s="181">
        <f t="shared" si="1013"/>
        <v>5.4117814799999999E-3</v>
      </c>
      <c r="BC263" s="181">
        <f t="shared" si="1013"/>
        <v>5.4117814799999999E-3</v>
      </c>
      <c r="BD263" s="181">
        <f t="shared" si="1013"/>
        <v>5.4117814799999999E-3</v>
      </c>
      <c r="BE263" s="181">
        <f t="shared" si="1014"/>
        <v>5.3565592199999994E-3</v>
      </c>
      <c r="BF263" s="181">
        <f t="shared" si="1014"/>
        <v>5.3565592199999994E-3</v>
      </c>
      <c r="BG263" s="181">
        <f t="shared" si="1014"/>
        <v>5.3565592199999994E-3</v>
      </c>
      <c r="BI263" s="400">
        <v>1</v>
      </c>
      <c r="BJ263" s="400">
        <v>0.99</v>
      </c>
      <c r="BK263" s="400">
        <v>0.98</v>
      </c>
      <c r="BL263" s="400">
        <v>0.97</v>
      </c>
      <c r="BO263" s="189">
        <f t="shared" si="1028"/>
        <v>1</v>
      </c>
      <c r="BP263" s="189">
        <f t="shared" si="1028"/>
        <v>1</v>
      </c>
      <c r="BQ263" s="189">
        <f t="shared" si="1028"/>
        <v>1</v>
      </c>
      <c r="BR263" s="189">
        <f t="shared" si="1028"/>
        <v>1</v>
      </c>
      <c r="BS263" s="189">
        <f t="shared" si="1028"/>
        <v>1</v>
      </c>
      <c r="BT263" s="189">
        <f t="shared" si="1028"/>
        <v>1</v>
      </c>
      <c r="BU263" s="189">
        <f t="shared" si="1028"/>
        <v>1</v>
      </c>
      <c r="BV263" s="189">
        <f t="shared" si="1028"/>
        <v>1</v>
      </c>
      <c r="BW263" s="189">
        <f t="shared" si="1028"/>
        <v>1</v>
      </c>
      <c r="BX263" s="189">
        <f t="shared" si="1028"/>
        <v>1</v>
      </c>
      <c r="BY263" s="189">
        <f t="shared" si="1028"/>
        <v>1</v>
      </c>
      <c r="BZ263" s="189">
        <f t="shared" si="1028"/>
        <v>1</v>
      </c>
      <c r="CB263" s="189">
        <f t="shared" si="1015"/>
        <v>0</v>
      </c>
      <c r="CC263" s="189">
        <f t="shared" si="1016"/>
        <v>0</v>
      </c>
      <c r="CD263" s="189">
        <f t="shared" si="1017"/>
        <v>0</v>
      </c>
      <c r="CE263" s="189">
        <f t="shared" si="1018"/>
        <v>0</v>
      </c>
      <c r="CF263" s="189">
        <f t="shared" si="1019"/>
        <v>0</v>
      </c>
      <c r="CG263" s="189">
        <f t="shared" si="1020"/>
        <v>0</v>
      </c>
      <c r="CH263" s="189">
        <f t="shared" si="1021"/>
        <v>0</v>
      </c>
      <c r="CI263" s="189">
        <f t="shared" si="1022"/>
        <v>0</v>
      </c>
      <c r="CJ263" s="189">
        <f t="shared" si="1023"/>
        <v>0</v>
      </c>
      <c r="CK263" s="189">
        <f t="shared" si="1024"/>
        <v>0</v>
      </c>
      <c r="CL263" s="189">
        <f t="shared" si="1025"/>
        <v>0</v>
      </c>
      <c r="CM263" s="189">
        <f t="shared" si="1026"/>
        <v>0</v>
      </c>
      <c r="DB263" s="190">
        <f t="shared" si="979"/>
        <v>5143.1562455490666</v>
      </c>
      <c r="DC263" s="190">
        <f t="shared" si="980"/>
        <v>5143.1562455490666</v>
      </c>
      <c r="DD263" s="190">
        <f t="shared" si="981"/>
        <v>5143.1562455490666</v>
      </c>
      <c r="DE263" s="190">
        <f t="shared" si="982"/>
        <v>5064.8340692209085</v>
      </c>
      <c r="DF263" s="190">
        <f t="shared" si="983"/>
        <v>5064.8340692209085</v>
      </c>
      <c r="DG263" s="190">
        <f t="shared" si="984"/>
        <v>6077.8008830650906</v>
      </c>
      <c r="DH263" s="190">
        <f t="shared" si="985"/>
        <v>6648.6825238570009</v>
      </c>
      <c r="DI263" s="190">
        <f t="shared" si="986"/>
        <v>6648.6825238570009</v>
      </c>
      <c r="DJ263" s="190">
        <f t="shared" si="987"/>
        <v>6648.6825238570009</v>
      </c>
      <c r="DK263" s="190">
        <f t="shared" si="988"/>
        <v>6439.8233869819123</v>
      </c>
      <c r="DL263" s="190">
        <f t="shared" si="989"/>
        <v>6439.8233869819123</v>
      </c>
      <c r="DM263" s="190">
        <f t="shared" si="990"/>
        <v>3863.8940321891478</v>
      </c>
      <c r="DN263" s="190">
        <f t="shared" si="991"/>
        <v>68326.52613587807</v>
      </c>
      <c r="DO263" s="184" t="s">
        <v>579</v>
      </c>
      <c r="DP263" s="190">
        <f t="shared" si="992"/>
        <v>1533.7331861558184</v>
      </c>
      <c r="DQ263" s="190">
        <f t="shared" si="993"/>
        <v>1533.7331861558184</v>
      </c>
      <c r="DR263" s="190">
        <f t="shared" si="994"/>
        <v>1533.7331861558184</v>
      </c>
      <c r="DS263" s="190">
        <f t="shared" si="995"/>
        <v>1518.3958542942598</v>
      </c>
      <c r="DT263" s="190">
        <f t="shared" si="996"/>
        <v>1518.3958542942598</v>
      </c>
      <c r="DU263" s="190">
        <f t="shared" si="997"/>
        <v>1822.0750251531119</v>
      </c>
      <c r="DV263" s="190">
        <f t="shared" si="998"/>
        <v>2004.0780299102692</v>
      </c>
      <c r="DW263" s="190">
        <f t="shared" si="999"/>
        <v>2004.0780299102692</v>
      </c>
      <c r="DX263" s="190">
        <f t="shared" si="1000"/>
        <v>2004.0780299102692</v>
      </c>
      <c r="DY263" s="190">
        <f t="shared" si="1001"/>
        <v>1983.628254094858</v>
      </c>
      <c r="DZ263" s="190">
        <f t="shared" si="1002"/>
        <v>1983.628254094858</v>
      </c>
      <c r="EA263" s="190">
        <f t="shared" si="1003"/>
        <v>1190.1769524569147</v>
      </c>
      <c r="EB263" s="190">
        <f t="shared" si="1004"/>
        <v>20629.733842586527</v>
      </c>
      <c r="EC263" s="191">
        <f t="shared" si="1005"/>
        <v>0.30192862141946231</v>
      </c>
    </row>
    <row r="264" spans="1:133" hidden="1">
      <c r="A264" s="331">
        <v>259</v>
      </c>
      <c r="B264" s="354" t="s">
        <v>639</v>
      </c>
      <c r="C264" s="354" t="s">
        <v>639</v>
      </c>
      <c r="D264" s="354" t="s">
        <v>658</v>
      </c>
      <c r="E264" s="456" t="s">
        <v>696</v>
      </c>
      <c r="F264" s="354" t="s">
        <v>641</v>
      </c>
      <c r="G264" s="354" t="s">
        <v>384</v>
      </c>
      <c r="H264" s="354" t="s">
        <v>22</v>
      </c>
      <c r="I264" s="354" t="s">
        <v>122</v>
      </c>
      <c r="J264" s="408">
        <v>0</v>
      </c>
      <c r="K264" s="408">
        <v>0</v>
      </c>
      <c r="L264" s="408">
        <v>0</v>
      </c>
      <c r="M264" s="408">
        <v>0</v>
      </c>
      <c r="N264" s="408">
        <v>200000</v>
      </c>
      <c r="O264" s="408">
        <v>400000</v>
      </c>
      <c r="P264" s="408">
        <v>600000</v>
      </c>
      <c r="Q264" s="408">
        <v>600000</v>
      </c>
      <c r="R264" s="408">
        <v>600000</v>
      </c>
      <c r="S264" s="437">
        <v>600000</v>
      </c>
      <c r="T264" s="437">
        <v>600000</v>
      </c>
      <c r="U264" s="437">
        <v>600000</v>
      </c>
      <c r="V264" s="357">
        <f t="shared" si="1027"/>
        <v>4200000</v>
      </c>
      <c r="W264" s="397">
        <v>1</v>
      </c>
      <c r="Y264" s="409" t="s">
        <v>642</v>
      </c>
      <c r="Z264" s="332"/>
      <c r="AA264" s="398">
        <v>0.50070000000000003</v>
      </c>
      <c r="AB264" s="412">
        <v>0.29780921999999999</v>
      </c>
      <c r="AC264" s="180">
        <f t="shared" si="1029"/>
        <v>0.59478573996405026</v>
      </c>
      <c r="AD264" s="181">
        <f t="shared" si="1007"/>
        <v>0.49569300000000005</v>
      </c>
      <c r="AE264" s="181">
        <f t="shared" si="1007"/>
        <v>0.49569300000000005</v>
      </c>
      <c r="AF264" s="181">
        <f t="shared" si="1007"/>
        <v>0.49569300000000005</v>
      </c>
      <c r="AG264" s="181">
        <f t="shared" si="1008"/>
        <v>0.49068600000000001</v>
      </c>
      <c r="AH264" s="181">
        <f t="shared" si="1008"/>
        <v>0.49068600000000001</v>
      </c>
      <c r="AI264" s="181">
        <f t="shared" si="1008"/>
        <v>0.49068600000000001</v>
      </c>
      <c r="AJ264" s="181">
        <f t="shared" si="1009"/>
        <v>0.48067199999999999</v>
      </c>
      <c r="AK264" s="181">
        <f t="shared" si="1009"/>
        <v>0.48067199999999999</v>
      </c>
      <c r="AL264" s="181">
        <f t="shared" si="1009"/>
        <v>0.48067199999999999</v>
      </c>
      <c r="AM264" s="181">
        <f t="shared" si="1010"/>
        <v>0.47065800000000002</v>
      </c>
      <c r="AN264" s="181">
        <f t="shared" si="1010"/>
        <v>0.47065800000000002</v>
      </c>
      <c r="AO264" s="181">
        <f t="shared" si="1010"/>
        <v>0.47065800000000002</v>
      </c>
      <c r="AQ264" s="65">
        <v>0.99</v>
      </c>
      <c r="AR264" s="65">
        <v>0.98</v>
      </c>
      <c r="AS264" s="65">
        <v>0.96</v>
      </c>
      <c r="AT264" s="65">
        <v>0.94</v>
      </c>
      <c r="AV264" s="181">
        <f t="shared" si="956"/>
        <v>0.29780921999999999</v>
      </c>
      <c r="AW264" s="181">
        <f t="shared" si="1011"/>
        <v>0.29780921999999999</v>
      </c>
      <c r="AX264" s="181">
        <f t="shared" si="1011"/>
        <v>0.29780921999999999</v>
      </c>
      <c r="AY264" s="181">
        <f t="shared" si="1012"/>
        <v>0.29483112779999998</v>
      </c>
      <c r="AZ264" s="181">
        <f t="shared" si="1012"/>
        <v>0.29483112779999998</v>
      </c>
      <c r="BA264" s="181">
        <f t="shared" si="1012"/>
        <v>0.29483112779999998</v>
      </c>
      <c r="BB264" s="181">
        <f t="shared" si="1013"/>
        <v>0.29185303559999998</v>
      </c>
      <c r="BC264" s="181">
        <f t="shared" si="1013"/>
        <v>0.29185303559999998</v>
      </c>
      <c r="BD264" s="181">
        <f t="shared" si="1013"/>
        <v>0.29185303559999998</v>
      </c>
      <c r="BE264" s="181">
        <f t="shared" si="1014"/>
        <v>0.28887494339999997</v>
      </c>
      <c r="BF264" s="181">
        <f t="shared" si="1014"/>
        <v>0.28887494339999997</v>
      </c>
      <c r="BG264" s="181">
        <f t="shared" si="1014"/>
        <v>0.28887494339999997</v>
      </c>
      <c r="BI264" s="400">
        <v>1</v>
      </c>
      <c r="BJ264" s="400">
        <v>0.99</v>
      </c>
      <c r="BK264" s="400">
        <v>0.98</v>
      </c>
      <c r="BL264" s="400">
        <v>0.97</v>
      </c>
      <c r="BO264" s="189">
        <f t="shared" si="1028"/>
        <v>1</v>
      </c>
      <c r="BP264" s="189">
        <f t="shared" si="1028"/>
        <v>1</v>
      </c>
      <c r="BQ264" s="189">
        <f t="shared" si="1028"/>
        <v>1</v>
      </c>
      <c r="BR264" s="189">
        <f t="shared" si="1028"/>
        <v>1</v>
      </c>
      <c r="BS264" s="189">
        <f t="shared" si="1028"/>
        <v>1</v>
      </c>
      <c r="BT264" s="189">
        <f t="shared" si="1028"/>
        <v>1</v>
      </c>
      <c r="BU264" s="189">
        <f t="shared" si="1028"/>
        <v>1</v>
      </c>
      <c r="BV264" s="189">
        <f t="shared" si="1028"/>
        <v>1</v>
      </c>
      <c r="BW264" s="189">
        <f t="shared" si="1028"/>
        <v>1</v>
      </c>
      <c r="BX264" s="189">
        <f t="shared" si="1028"/>
        <v>1</v>
      </c>
      <c r="BY264" s="189">
        <f t="shared" si="1028"/>
        <v>1</v>
      </c>
      <c r="BZ264" s="189">
        <f t="shared" si="1028"/>
        <v>1</v>
      </c>
      <c r="CB264" s="189">
        <f t="shared" si="1015"/>
        <v>0</v>
      </c>
      <c r="CC264" s="189">
        <f t="shared" si="1016"/>
        <v>0</v>
      </c>
      <c r="CD264" s="189">
        <f t="shared" si="1017"/>
        <v>0</v>
      </c>
      <c r="CE264" s="189">
        <f t="shared" si="1018"/>
        <v>0</v>
      </c>
      <c r="CF264" s="189">
        <f t="shared" si="1019"/>
        <v>0</v>
      </c>
      <c r="CG264" s="189">
        <f t="shared" si="1020"/>
        <v>0</v>
      </c>
      <c r="CH264" s="189">
        <f t="shared" si="1021"/>
        <v>0</v>
      </c>
      <c r="CI264" s="189">
        <f t="shared" si="1022"/>
        <v>0</v>
      </c>
      <c r="CJ264" s="189">
        <f t="shared" si="1023"/>
        <v>0</v>
      </c>
      <c r="CK264" s="189">
        <f t="shared" si="1024"/>
        <v>0</v>
      </c>
      <c r="CL264" s="189">
        <f t="shared" si="1025"/>
        <v>0</v>
      </c>
      <c r="CM264" s="189">
        <f t="shared" si="1026"/>
        <v>0</v>
      </c>
      <c r="DB264" s="190">
        <f t="shared" si="979"/>
        <v>0</v>
      </c>
      <c r="DC264" s="190">
        <f t="shared" si="980"/>
        <v>0</v>
      </c>
      <c r="DD264" s="190">
        <f t="shared" si="981"/>
        <v>0</v>
      </c>
      <c r="DE264" s="190">
        <f t="shared" si="982"/>
        <v>0</v>
      </c>
      <c r="DF264" s="190">
        <f t="shared" si="983"/>
        <v>13977.666999002991</v>
      </c>
      <c r="DG264" s="190">
        <f t="shared" si="984"/>
        <v>27955.333998005983</v>
      </c>
      <c r="DH264" s="190">
        <f t="shared" si="985"/>
        <v>41077.22546645777</v>
      </c>
      <c r="DI264" s="190">
        <f t="shared" si="986"/>
        <v>41077.22546645777</v>
      </c>
      <c r="DJ264" s="190">
        <f t="shared" si="987"/>
        <v>41077.22546645777</v>
      </c>
      <c r="DK264" s="190">
        <f t="shared" si="988"/>
        <v>40221.449935906567</v>
      </c>
      <c r="DL264" s="190">
        <f t="shared" si="989"/>
        <v>40221.449935906567</v>
      </c>
      <c r="DM264" s="190">
        <f t="shared" si="990"/>
        <v>40221.449935906567</v>
      </c>
      <c r="DN264" s="190">
        <f t="shared" si="991"/>
        <v>285829.02720410202</v>
      </c>
      <c r="DO264" s="184" t="s">
        <v>579</v>
      </c>
      <c r="DP264" s="190">
        <f t="shared" si="992"/>
        <v>0</v>
      </c>
      <c r="DQ264" s="190">
        <f t="shared" si="993"/>
        <v>0</v>
      </c>
      <c r="DR264" s="190">
        <f t="shared" si="994"/>
        <v>0</v>
      </c>
      <c r="DS264" s="190">
        <f t="shared" si="995"/>
        <v>0</v>
      </c>
      <c r="DT264" s="190">
        <f t="shared" si="996"/>
        <v>8398.5508560034177</v>
      </c>
      <c r="DU264" s="190">
        <f t="shared" si="997"/>
        <v>16797.101712006835</v>
      </c>
      <c r="DV264" s="190">
        <f t="shared" si="998"/>
        <v>24941.15102691924</v>
      </c>
      <c r="DW264" s="190">
        <f t="shared" si="999"/>
        <v>24941.15102691924</v>
      </c>
      <c r="DX264" s="190">
        <f t="shared" si="1000"/>
        <v>24941.15102691924</v>
      </c>
      <c r="DY264" s="190">
        <f t="shared" si="1001"/>
        <v>24686.649485828224</v>
      </c>
      <c r="DZ264" s="190">
        <f t="shared" si="1002"/>
        <v>24686.649485828224</v>
      </c>
      <c r="EA264" s="190">
        <f t="shared" si="1003"/>
        <v>24686.649485828224</v>
      </c>
      <c r="EB264" s="190">
        <f t="shared" si="1004"/>
        <v>174079.05410625268</v>
      </c>
      <c r="EC264" s="191">
        <f t="shared" si="1005"/>
        <v>0.60903210499312932</v>
      </c>
    </row>
    <row r="265" spans="1:133" hidden="1">
      <c r="A265" s="331">
        <v>260</v>
      </c>
      <c r="B265" s="354" t="s">
        <v>640</v>
      </c>
      <c r="C265" s="354" t="s">
        <v>640</v>
      </c>
      <c r="D265" s="354" t="s">
        <v>659</v>
      </c>
      <c r="E265" s="456" t="s">
        <v>696</v>
      </c>
      <c r="F265" s="354" t="s">
        <v>641</v>
      </c>
      <c r="G265" s="354" t="s">
        <v>384</v>
      </c>
      <c r="H265" s="354" t="s">
        <v>22</v>
      </c>
      <c r="I265" s="354" t="s">
        <v>122</v>
      </c>
      <c r="J265" s="408">
        <v>0</v>
      </c>
      <c r="K265" s="408">
        <v>0</v>
      </c>
      <c r="L265" s="408">
        <v>0</v>
      </c>
      <c r="M265" s="408">
        <v>0</v>
      </c>
      <c r="N265" s="408">
        <v>200000</v>
      </c>
      <c r="O265" s="408">
        <v>400000</v>
      </c>
      <c r="P265" s="408">
        <v>600000</v>
      </c>
      <c r="Q265" s="408">
        <v>600000</v>
      </c>
      <c r="R265" s="408">
        <v>600000</v>
      </c>
      <c r="S265" s="437">
        <v>600000</v>
      </c>
      <c r="T265" s="437">
        <v>600000</v>
      </c>
      <c r="U265" s="437">
        <v>600000</v>
      </c>
      <c r="V265" s="357">
        <f t="shared" si="1027"/>
        <v>4200000</v>
      </c>
      <c r="W265" s="397">
        <v>1</v>
      </c>
      <c r="Y265" s="409" t="s">
        <v>642</v>
      </c>
      <c r="Z265" s="332"/>
      <c r="AA265" s="398">
        <v>0.1187</v>
      </c>
      <c r="AB265" s="412">
        <v>6.0015850000000003E-2</v>
      </c>
      <c r="AC265" s="180">
        <f t="shared" si="1029"/>
        <v>0.50560951979780966</v>
      </c>
      <c r="AD265" s="181">
        <f t="shared" ref="AD265:AF280" si="1030">$AA265*$AQ265</f>
        <v>0.11751299999999999</v>
      </c>
      <c r="AE265" s="181">
        <f t="shared" si="1030"/>
        <v>0.11751299999999999</v>
      </c>
      <c r="AF265" s="181">
        <f t="shared" si="1030"/>
        <v>0.11751299999999999</v>
      </c>
      <c r="AG265" s="181">
        <f t="shared" ref="AG265:AI280" si="1031">$AA265*$AR265</f>
        <v>0.116326</v>
      </c>
      <c r="AH265" s="181">
        <f t="shared" si="1031"/>
        <v>0.116326</v>
      </c>
      <c r="AI265" s="181">
        <f t="shared" si="1031"/>
        <v>0.116326</v>
      </c>
      <c r="AJ265" s="181">
        <f t="shared" ref="AJ265:AL280" si="1032">$AA265*$AS265</f>
        <v>0.113952</v>
      </c>
      <c r="AK265" s="181">
        <f t="shared" si="1032"/>
        <v>0.113952</v>
      </c>
      <c r="AL265" s="181">
        <f t="shared" si="1032"/>
        <v>0.113952</v>
      </c>
      <c r="AM265" s="181">
        <f t="shared" ref="AM265:AO280" si="1033">$AA265*$AT265</f>
        <v>0.111578</v>
      </c>
      <c r="AN265" s="181">
        <f t="shared" si="1033"/>
        <v>0.111578</v>
      </c>
      <c r="AO265" s="181">
        <f t="shared" si="1033"/>
        <v>0.111578</v>
      </c>
      <c r="AQ265" s="65">
        <v>0.99</v>
      </c>
      <c r="AR265" s="65">
        <v>0.98</v>
      </c>
      <c r="AS265" s="65">
        <v>0.96</v>
      </c>
      <c r="AT265" s="65">
        <v>0.94</v>
      </c>
      <c r="AV265" s="181">
        <f t="shared" si="956"/>
        <v>6.0015850000000003E-2</v>
      </c>
      <c r="AW265" s="181">
        <f t="shared" ref="AW265:AX280" si="1034">$AB265*$BI265</f>
        <v>6.0015850000000003E-2</v>
      </c>
      <c r="AX265" s="181">
        <f t="shared" si="1034"/>
        <v>6.0015850000000003E-2</v>
      </c>
      <c r="AY265" s="181">
        <f t="shared" ref="AY265:BA280" si="1035">$AB265*$BJ265</f>
        <v>5.9415691499999999E-2</v>
      </c>
      <c r="AZ265" s="181">
        <f t="shared" si="1035"/>
        <v>5.9415691499999999E-2</v>
      </c>
      <c r="BA265" s="181">
        <f t="shared" si="1035"/>
        <v>5.9415691499999999E-2</v>
      </c>
      <c r="BB265" s="181">
        <f t="shared" ref="BB265:BD280" si="1036">$AB265*$BK265</f>
        <v>5.8815533000000003E-2</v>
      </c>
      <c r="BC265" s="181">
        <f t="shared" si="1036"/>
        <v>5.8815533000000003E-2</v>
      </c>
      <c r="BD265" s="181">
        <f t="shared" si="1036"/>
        <v>5.8815533000000003E-2</v>
      </c>
      <c r="BE265" s="181">
        <f t="shared" ref="BE265:BG280" si="1037">$AB265*$BL265</f>
        <v>5.82153745E-2</v>
      </c>
      <c r="BF265" s="181">
        <f t="shared" si="1037"/>
        <v>5.82153745E-2</v>
      </c>
      <c r="BG265" s="181">
        <f t="shared" si="1037"/>
        <v>5.82153745E-2</v>
      </c>
      <c r="BI265" s="400">
        <v>1</v>
      </c>
      <c r="BJ265" s="400">
        <v>0.99</v>
      </c>
      <c r="BK265" s="400">
        <v>0.98</v>
      </c>
      <c r="BL265" s="400">
        <v>0.97</v>
      </c>
      <c r="BO265" s="189">
        <f t="shared" si="1028"/>
        <v>1</v>
      </c>
      <c r="BP265" s="189">
        <f t="shared" si="1028"/>
        <v>1</v>
      </c>
      <c r="BQ265" s="189">
        <f t="shared" si="1028"/>
        <v>1</v>
      </c>
      <c r="BR265" s="189">
        <f t="shared" si="1028"/>
        <v>1</v>
      </c>
      <c r="BS265" s="189">
        <f t="shared" si="1028"/>
        <v>1</v>
      </c>
      <c r="BT265" s="189">
        <f t="shared" si="1028"/>
        <v>1</v>
      </c>
      <c r="BU265" s="189">
        <f t="shared" si="1028"/>
        <v>1</v>
      </c>
      <c r="BV265" s="189">
        <f t="shared" si="1028"/>
        <v>1</v>
      </c>
      <c r="BW265" s="189">
        <f t="shared" si="1028"/>
        <v>1</v>
      </c>
      <c r="BX265" s="189">
        <f t="shared" si="1028"/>
        <v>1</v>
      </c>
      <c r="BY265" s="189">
        <f t="shared" si="1028"/>
        <v>1</v>
      </c>
      <c r="BZ265" s="189">
        <f t="shared" si="1028"/>
        <v>1</v>
      </c>
      <c r="CB265" s="189">
        <f t="shared" si="1015"/>
        <v>0</v>
      </c>
      <c r="CC265" s="189">
        <f t="shared" si="1016"/>
        <v>0</v>
      </c>
      <c r="CD265" s="189">
        <f t="shared" si="1017"/>
        <v>0</v>
      </c>
      <c r="CE265" s="189">
        <f t="shared" si="1018"/>
        <v>0</v>
      </c>
      <c r="CF265" s="189">
        <f t="shared" si="1019"/>
        <v>0</v>
      </c>
      <c r="CG265" s="189">
        <f t="shared" si="1020"/>
        <v>0</v>
      </c>
      <c r="CH265" s="189">
        <f t="shared" si="1021"/>
        <v>0</v>
      </c>
      <c r="CI265" s="189">
        <f t="shared" si="1022"/>
        <v>0</v>
      </c>
      <c r="CJ265" s="189">
        <f t="shared" si="1023"/>
        <v>0</v>
      </c>
      <c r="CK265" s="189">
        <f t="shared" si="1024"/>
        <v>0</v>
      </c>
      <c r="CL265" s="189">
        <f t="shared" si="1025"/>
        <v>0</v>
      </c>
      <c r="CM265" s="189">
        <f t="shared" si="1026"/>
        <v>0</v>
      </c>
      <c r="DB265" s="190">
        <f t="shared" si="979"/>
        <v>0</v>
      </c>
      <c r="DC265" s="190">
        <f t="shared" si="980"/>
        <v>0</v>
      </c>
      <c r="DD265" s="190">
        <f t="shared" si="981"/>
        <v>0</v>
      </c>
      <c r="DE265" s="190">
        <f t="shared" si="982"/>
        <v>0</v>
      </c>
      <c r="DF265" s="190">
        <f t="shared" si="983"/>
        <v>3313.6590229312064</v>
      </c>
      <c r="DG265" s="190">
        <f t="shared" si="984"/>
        <v>6627.3180458624129</v>
      </c>
      <c r="DH265" s="190">
        <f t="shared" si="985"/>
        <v>9738.099985757015</v>
      </c>
      <c r="DI265" s="190">
        <f t="shared" si="986"/>
        <v>9738.099985757015</v>
      </c>
      <c r="DJ265" s="190">
        <f t="shared" si="987"/>
        <v>9738.099985757015</v>
      </c>
      <c r="DK265" s="190">
        <f t="shared" si="988"/>
        <v>9535.2229027204103</v>
      </c>
      <c r="DL265" s="190">
        <f t="shared" si="989"/>
        <v>9535.2229027204103</v>
      </c>
      <c r="DM265" s="190">
        <f t="shared" si="990"/>
        <v>9535.2229027204103</v>
      </c>
      <c r="DN265" s="190">
        <f t="shared" si="991"/>
        <v>67760.945734225897</v>
      </c>
      <c r="DO265" s="184" t="s">
        <v>579</v>
      </c>
      <c r="DP265" s="190">
        <f t="shared" si="992"/>
        <v>0</v>
      </c>
      <c r="DQ265" s="190">
        <f t="shared" si="993"/>
        <v>0</v>
      </c>
      <c r="DR265" s="190">
        <f t="shared" si="994"/>
        <v>0</v>
      </c>
      <c r="DS265" s="190">
        <f t="shared" si="995"/>
        <v>0</v>
      </c>
      <c r="DT265" s="190">
        <f t="shared" si="996"/>
        <v>1692.5136447799459</v>
      </c>
      <c r="DU265" s="190">
        <f t="shared" si="997"/>
        <v>3385.0272895598919</v>
      </c>
      <c r="DV265" s="190">
        <f t="shared" si="998"/>
        <v>5026.2526420737795</v>
      </c>
      <c r="DW265" s="190">
        <f t="shared" si="999"/>
        <v>5026.2526420737795</v>
      </c>
      <c r="DX265" s="190">
        <f t="shared" si="1000"/>
        <v>5026.2526420737795</v>
      </c>
      <c r="DY265" s="190">
        <f t="shared" si="1001"/>
        <v>4974.9643498077194</v>
      </c>
      <c r="DZ265" s="190">
        <f t="shared" si="1002"/>
        <v>4974.9643498077194</v>
      </c>
      <c r="EA265" s="190">
        <f t="shared" si="1003"/>
        <v>4974.9643498077194</v>
      </c>
      <c r="EB265" s="190">
        <f t="shared" si="1004"/>
        <v>35081.191909984336</v>
      </c>
      <c r="EC265" s="191">
        <f t="shared" si="1005"/>
        <v>0.5177199274576374</v>
      </c>
    </row>
    <row r="266" spans="1:133" hidden="1">
      <c r="A266" s="331">
        <v>261</v>
      </c>
      <c r="B266" s="356" t="s">
        <v>643</v>
      </c>
      <c r="C266" s="356" t="s">
        <v>643</v>
      </c>
      <c r="D266" s="356" t="s">
        <v>647</v>
      </c>
      <c r="E266" s="456" t="s">
        <v>694</v>
      </c>
      <c r="F266" s="354" t="s">
        <v>664</v>
      </c>
      <c r="G266" s="354" t="s">
        <v>8</v>
      </c>
      <c r="H266" s="354" t="s">
        <v>227</v>
      </c>
      <c r="I266" s="354" t="s">
        <v>122</v>
      </c>
      <c r="J266" s="408">
        <v>555035</v>
      </c>
      <c r="K266" s="408">
        <v>378039</v>
      </c>
      <c r="L266" s="408">
        <v>233519</v>
      </c>
      <c r="M266" s="408">
        <v>501719</v>
      </c>
      <c r="N266" s="408">
        <v>580572.00000000093</v>
      </c>
      <c r="O266" s="408">
        <v>562307</v>
      </c>
      <c r="P266" s="408">
        <v>680343</v>
      </c>
      <c r="Q266" s="408">
        <v>657581</v>
      </c>
      <c r="R266" s="408">
        <v>519150.25</v>
      </c>
      <c r="S266" s="470">
        <v>561217.6</v>
      </c>
      <c r="T266" s="470">
        <v>537630.94999999995</v>
      </c>
      <c r="U266" s="470">
        <v>322119.40000000002</v>
      </c>
      <c r="V266" s="357">
        <f t="shared" si="1027"/>
        <v>6089233.2000000011</v>
      </c>
      <c r="W266" s="397">
        <v>0.5</v>
      </c>
      <c r="Y266" s="409" t="s">
        <v>607</v>
      </c>
      <c r="Z266" s="332"/>
      <c r="AA266" s="398">
        <v>1.35</v>
      </c>
      <c r="AB266" s="412">
        <f>AA266*0.7</f>
        <v>0.94499999999999995</v>
      </c>
      <c r="AC266" s="180">
        <f t="shared" si="1029"/>
        <v>0.7</v>
      </c>
      <c r="AD266" s="181">
        <f t="shared" si="1030"/>
        <v>1.32975</v>
      </c>
      <c r="AE266" s="181">
        <f t="shared" si="1030"/>
        <v>1.32975</v>
      </c>
      <c r="AF266" s="181">
        <f t="shared" si="1030"/>
        <v>1.32975</v>
      </c>
      <c r="AG266" s="181">
        <f t="shared" si="1031"/>
        <v>1.3095000000000001</v>
      </c>
      <c r="AH266" s="181">
        <f t="shared" si="1031"/>
        <v>1.3095000000000001</v>
      </c>
      <c r="AI266" s="181">
        <f t="shared" si="1031"/>
        <v>1.3095000000000001</v>
      </c>
      <c r="AJ266" s="181">
        <f t="shared" si="1032"/>
        <v>1.28925</v>
      </c>
      <c r="AK266" s="181">
        <f t="shared" si="1032"/>
        <v>1.28925</v>
      </c>
      <c r="AL266" s="181">
        <f t="shared" si="1032"/>
        <v>1.28925</v>
      </c>
      <c r="AM266" s="181">
        <f t="shared" si="1033"/>
        <v>1.2487500000000002</v>
      </c>
      <c r="AN266" s="181">
        <f t="shared" si="1033"/>
        <v>1.2487500000000002</v>
      </c>
      <c r="AO266" s="181">
        <f t="shared" si="1033"/>
        <v>1.2487500000000002</v>
      </c>
      <c r="AQ266" s="480">
        <v>0.98499999999999999</v>
      </c>
      <c r="AR266" s="480">
        <v>0.97</v>
      </c>
      <c r="AS266" s="480">
        <v>0.95499999999999996</v>
      </c>
      <c r="AT266" s="480">
        <v>0.92500000000000004</v>
      </c>
      <c r="AV266" s="181">
        <f t="shared" si="956"/>
        <v>0.94499999999999995</v>
      </c>
      <c r="AW266" s="181">
        <f t="shared" si="1034"/>
        <v>0.94499999999999995</v>
      </c>
      <c r="AX266" s="181">
        <f t="shared" si="1034"/>
        <v>0.94499999999999995</v>
      </c>
      <c r="AY266" s="181">
        <f t="shared" si="1035"/>
        <v>0.93554999999999999</v>
      </c>
      <c r="AZ266" s="181">
        <f t="shared" si="1035"/>
        <v>0.93554999999999999</v>
      </c>
      <c r="BA266" s="181">
        <f t="shared" si="1035"/>
        <v>0.93554999999999999</v>
      </c>
      <c r="BB266" s="181">
        <f t="shared" si="1036"/>
        <v>0.92609999999999992</v>
      </c>
      <c r="BC266" s="181">
        <f t="shared" si="1036"/>
        <v>0.92609999999999992</v>
      </c>
      <c r="BD266" s="181">
        <f t="shared" si="1036"/>
        <v>0.92609999999999992</v>
      </c>
      <c r="BE266" s="181">
        <f t="shared" si="1037"/>
        <v>0.91664999999999996</v>
      </c>
      <c r="BF266" s="181">
        <f t="shared" si="1037"/>
        <v>0.91664999999999996</v>
      </c>
      <c r="BG266" s="181">
        <f t="shared" si="1037"/>
        <v>0.91664999999999996</v>
      </c>
      <c r="BI266" s="400">
        <v>1</v>
      </c>
      <c r="BJ266" s="400">
        <v>0.99</v>
      </c>
      <c r="BK266" s="400">
        <v>0.98</v>
      </c>
      <c r="BL266" s="400">
        <v>0.97</v>
      </c>
      <c r="BO266" s="189">
        <f t="shared" si="1028"/>
        <v>0.5</v>
      </c>
      <c r="BP266" s="189">
        <f t="shared" si="1028"/>
        <v>0.5</v>
      </c>
      <c r="BQ266" s="189">
        <f t="shared" si="1028"/>
        <v>0.5</v>
      </c>
      <c r="BR266" s="189">
        <f t="shared" si="1028"/>
        <v>0.5</v>
      </c>
      <c r="BS266" s="189">
        <f t="shared" si="1028"/>
        <v>0.5</v>
      </c>
      <c r="BT266" s="189">
        <f t="shared" si="1028"/>
        <v>0.5</v>
      </c>
      <c r="BU266" s="189">
        <f t="shared" si="1028"/>
        <v>0.5</v>
      </c>
      <c r="BV266" s="189">
        <f t="shared" si="1028"/>
        <v>0.5</v>
      </c>
      <c r="BW266" s="189">
        <f t="shared" si="1028"/>
        <v>0.5</v>
      </c>
      <c r="BX266" s="189">
        <f t="shared" si="1028"/>
        <v>0.5</v>
      </c>
      <c r="BY266" s="189">
        <f t="shared" si="1028"/>
        <v>0.5</v>
      </c>
      <c r="BZ266" s="189">
        <f t="shared" si="1028"/>
        <v>0.5</v>
      </c>
      <c r="CB266" s="189">
        <f t="shared" si="1015"/>
        <v>0</v>
      </c>
      <c r="CC266" s="189">
        <f t="shared" si="1016"/>
        <v>0</v>
      </c>
      <c r="CD266" s="189">
        <f t="shared" si="1017"/>
        <v>0</v>
      </c>
      <c r="CE266" s="189">
        <f t="shared" si="1018"/>
        <v>0</v>
      </c>
      <c r="CF266" s="189">
        <f t="shared" si="1019"/>
        <v>0</v>
      </c>
      <c r="CG266" s="189">
        <f t="shared" si="1020"/>
        <v>0</v>
      </c>
      <c r="CH266" s="189">
        <f t="shared" si="1021"/>
        <v>0</v>
      </c>
      <c r="CI266" s="189">
        <f t="shared" si="1022"/>
        <v>0</v>
      </c>
      <c r="CJ266" s="189">
        <f t="shared" si="1023"/>
        <v>0</v>
      </c>
      <c r="CK266" s="189">
        <f t="shared" si="1024"/>
        <v>0</v>
      </c>
      <c r="CL266" s="189">
        <f t="shared" si="1025"/>
        <v>0</v>
      </c>
      <c r="CM266" s="189">
        <f t="shared" si="1026"/>
        <v>0</v>
      </c>
      <c r="DB266" s="190">
        <f t="shared" si="979"/>
        <v>52560.731466315337</v>
      </c>
      <c r="DC266" s="190">
        <f t="shared" si="980"/>
        <v>35799.55563666144</v>
      </c>
      <c r="DD266" s="190">
        <f t="shared" si="981"/>
        <v>22113.793636946302</v>
      </c>
      <c r="DE266" s="190">
        <f t="shared" si="982"/>
        <v>46788.280195128908</v>
      </c>
      <c r="DF266" s="190">
        <f t="shared" si="983"/>
        <v>54141.791340265008</v>
      </c>
      <c r="DG266" s="190">
        <f t="shared" si="984"/>
        <v>52438.471478421881</v>
      </c>
      <c r="DH266" s="190">
        <f t="shared" si="985"/>
        <v>62464.906192137867</v>
      </c>
      <c r="DI266" s="190">
        <f t="shared" si="986"/>
        <v>60375.039470873096</v>
      </c>
      <c r="DJ266" s="190">
        <f t="shared" si="987"/>
        <v>47665.180160411626</v>
      </c>
      <c r="DK266" s="190">
        <f t="shared" si="988"/>
        <v>49908.878934624707</v>
      </c>
      <c r="DL266" s="190">
        <f t="shared" si="989"/>
        <v>47811.326649515744</v>
      </c>
      <c r="DM266" s="190">
        <f t="shared" si="990"/>
        <v>28645.962167070225</v>
      </c>
      <c r="DN266" s="190">
        <f t="shared" si="991"/>
        <v>560713.91732837213</v>
      </c>
      <c r="DO266" s="184" t="s">
        <v>579</v>
      </c>
      <c r="DP266" s="190">
        <f t="shared" si="992"/>
        <v>37352.804087736789</v>
      </c>
      <c r="DQ266" s="190">
        <f t="shared" si="993"/>
        <v>25441.308574277169</v>
      </c>
      <c r="DR266" s="190">
        <f t="shared" si="994"/>
        <v>15715.386340977067</v>
      </c>
      <c r="DS266" s="190">
        <f t="shared" si="995"/>
        <v>33427.090902293123</v>
      </c>
      <c r="DT266" s="190">
        <f t="shared" si="996"/>
        <v>38680.681854436756</v>
      </c>
      <c r="DU266" s="190">
        <f t="shared" si="997"/>
        <v>37463.773953140582</v>
      </c>
      <c r="DV266" s="190">
        <f t="shared" si="998"/>
        <v>44870.079212362907</v>
      </c>
      <c r="DW266" s="190">
        <f t="shared" si="999"/>
        <v>43368.87652043868</v>
      </c>
      <c r="DX266" s="190">
        <f t="shared" si="1000"/>
        <v>34239.071822033897</v>
      </c>
      <c r="DY266" s="190">
        <f t="shared" si="1001"/>
        <v>36635.814915254232</v>
      </c>
      <c r="DZ266" s="190">
        <f t="shared" si="1002"/>
        <v>35096.098156779655</v>
      </c>
      <c r="EA266" s="190">
        <f t="shared" si="1003"/>
        <v>21027.684661016949</v>
      </c>
      <c r="EB266" s="190">
        <f t="shared" si="1004"/>
        <v>403318.67100074783</v>
      </c>
      <c r="EC266" s="191">
        <f t="shared" si="1005"/>
        <v>0.7192949176693102</v>
      </c>
    </row>
    <row r="267" spans="1:133" hidden="1">
      <c r="A267" s="331">
        <v>262</v>
      </c>
      <c r="B267" s="356" t="s">
        <v>644</v>
      </c>
      <c r="C267" s="356" t="s">
        <v>660</v>
      </c>
      <c r="D267" s="356" t="s">
        <v>648</v>
      </c>
      <c r="E267" s="456" t="s">
        <v>694</v>
      </c>
      <c r="F267" s="354" t="s">
        <v>664</v>
      </c>
      <c r="G267" s="354" t="s">
        <v>8</v>
      </c>
      <c r="H267" s="354" t="s">
        <v>227</v>
      </c>
      <c r="I267" s="354" t="s">
        <v>122</v>
      </c>
      <c r="J267" s="408">
        <f>555035</f>
        <v>555035</v>
      </c>
      <c r="K267" s="408">
        <v>378039</v>
      </c>
      <c r="L267" s="408">
        <v>233519</v>
      </c>
      <c r="M267" s="408">
        <v>501719</v>
      </c>
      <c r="N267" s="408">
        <v>580572.00000000093</v>
      </c>
      <c r="O267" s="408">
        <v>562307</v>
      </c>
      <c r="P267" s="408">
        <v>680343</v>
      </c>
      <c r="Q267" s="408">
        <v>657581</v>
      </c>
      <c r="R267" s="408">
        <v>519150.25</v>
      </c>
      <c r="S267" s="470">
        <v>561217.6</v>
      </c>
      <c r="T267" s="470">
        <v>537630.94999999995</v>
      </c>
      <c r="U267" s="470">
        <v>322119.40000000002</v>
      </c>
      <c r="V267" s="357">
        <f t="shared" si="1027"/>
        <v>6089233.2000000011</v>
      </c>
      <c r="W267" s="397">
        <v>0.5</v>
      </c>
      <c r="Y267" s="409" t="s">
        <v>607</v>
      </c>
      <c r="Z267" s="332"/>
      <c r="AA267" s="398">
        <v>0.52810000000000001</v>
      </c>
      <c r="AB267" s="66">
        <v>0.129583</v>
      </c>
      <c r="AC267" s="180">
        <f t="shared" si="1029"/>
        <v>0.24537587578110207</v>
      </c>
      <c r="AD267" s="181">
        <f t="shared" si="1030"/>
        <v>0.52017849999999999</v>
      </c>
      <c r="AE267" s="181">
        <f t="shared" si="1030"/>
        <v>0.52017849999999999</v>
      </c>
      <c r="AF267" s="181">
        <f t="shared" si="1030"/>
        <v>0.52017849999999999</v>
      </c>
      <c r="AG267" s="181">
        <f t="shared" si="1031"/>
        <v>0.51225699999999996</v>
      </c>
      <c r="AH267" s="181">
        <f t="shared" si="1031"/>
        <v>0.51225699999999996</v>
      </c>
      <c r="AI267" s="181">
        <f t="shared" si="1031"/>
        <v>0.51225699999999996</v>
      </c>
      <c r="AJ267" s="181">
        <f t="shared" si="1032"/>
        <v>0.50433550000000005</v>
      </c>
      <c r="AK267" s="181">
        <f t="shared" si="1032"/>
        <v>0.50433550000000005</v>
      </c>
      <c r="AL267" s="181">
        <f t="shared" si="1032"/>
        <v>0.50433550000000005</v>
      </c>
      <c r="AM267" s="181">
        <f t="shared" si="1033"/>
        <v>0.48849250000000005</v>
      </c>
      <c r="AN267" s="181">
        <f t="shared" si="1033"/>
        <v>0.48849250000000005</v>
      </c>
      <c r="AO267" s="181">
        <f t="shared" si="1033"/>
        <v>0.48849250000000005</v>
      </c>
      <c r="AQ267" s="480">
        <v>0.98499999999999999</v>
      </c>
      <c r="AR267" s="480">
        <v>0.97</v>
      </c>
      <c r="AS267" s="480">
        <v>0.95499999999999996</v>
      </c>
      <c r="AT267" s="480">
        <v>0.92500000000000004</v>
      </c>
      <c r="AV267" s="181">
        <f t="shared" si="956"/>
        <v>0.129583</v>
      </c>
      <c r="AW267" s="181">
        <f t="shared" si="1034"/>
        <v>0.129583</v>
      </c>
      <c r="AX267" s="181">
        <f t="shared" si="1034"/>
        <v>0.129583</v>
      </c>
      <c r="AY267" s="181">
        <f t="shared" si="1035"/>
        <v>0.12828717000000001</v>
      </c>
      <c r="AZ267" s="181">
        <f t="shared" si="1035"/>
        <v>0.12828717000000001</v>
      </c>
      <c r="BA267" s="181">
        <f t="shared" si="1035"/>
        <v>0.12828717000000001</v>
      </c>
      <c r="BB267" s="181">
        <f t="shared" si="1036"/>
        <v>0.12699134000000001</v>
      </c>
      <c r="BC267" s="181">
        <f t="shared" si="1036"/>
        <v>0.12699134000000001</v>
      </c>
      <c r="BD267" s="181">
        <f t="shared" si="1036"/>
        <v>0.12699134000000001</v>
      </c>
      <c r="BE267" s="181">
        <f t="shared" si="1037"/>
        <v>0.12569551000000001</v>
      </c>
      <c r="BF267" s="181">
        <f t="shared" si="1037"/>
        <v>0.12569551000000001</v>
      </c>
      <c r="BG267" s="181">
        <f t="shared" si="1037"/>
        <v>0.12569551000000001</v>
      </c>
      <c r="BI267" s="400">
        <v>1</v>
      </c>
      <c r="BJ267" s="400">
        <v>0.99</v>
      </c>
      <c r="BK267" s="400">
        <v>0.98</v>
      </c>
      <c r="BL267" s="400">
        <v>0.97</v>
      </c>
      <c r="BO267" s="189">
        <f t="shared" si="1028"/>
        <v>0.5</v>
      </c>
      <c r="BP267" s="189">
        <f t="shared" si="1028"/>
        <v>0.5</v>
      </c>
      <c r="BQ267" s="189">
        <f t="shared" si="1028"/>
        <v>0.5</v>
      </c>
      <c r="BR267" s="189">
        <f t="shared" si="1028"/>
        <v>0.5</v>
      </c>
      <c r="BS267" s="189">
        <f t="shared" si="1028"/>
        <v>0.5</v>
      </c>
      <c r="BT267" s="189">
        <f t="shared" si="1028"/>
        <v>0.5</v>
      </c>
      <c r="BU267" s="189">
        <f t="shared" si="1028"/>
        <v>0.5</v>
      </c>
      <c r="BV267" s="189">
        <f t="shared" si="1028"/>
        <v>0.5</v>
      </c>
      <c r="BW267" s="189">
        <f t="shared" si="1028"/>
        <v>0.5</v>
      </c>
      <c r="BX267" s="189">
        <f t="shared" si="1028"/>
        <v>0.5</v>
      </c>
      <c r="BY267" s="189">
        <f t="shared" si="1028"/>
        <v>0.5</v>
      </c>
      <c r="BZ267" s="189">
        <f t="shared" si="1028"/>
        <v>0.5</v>
      </c>
      <c r="CB267" s="189">
        <f t="shared" si="1015"/>
        <v>0</v>
      </c>
      <c r="CC267" s="189">
        <f t="shared" si="1016"/>
        <v>0</v>
      </c>
      <c r="CD267" s="189">
        <f t="shared" si="1017"/>
        <v>0</v>
      </c>
      <c r="CE267" s="189">
        <f t="shared" si="1018"/>
        <v>0</v>
      </c>
      <c r="CF267" s="189">
        <f t="shared" si="1019"/>
        <v>0</v>
      </c>
      <c r="CG267" s="189">
        <f t="shared" si="1020"/>
        <v>0</v>
      </c>
      <c r="CH267" s="189">
        <f t="shared" si="1021"/>
        <v>0</v>
      </c>
      <c r="CI267" s="189">
        <f t="shared" si="1022"/>
        <v>0</v>
      </c>
      <c r="CJ267" s="189">
        <f t="shared" si="1023"/>
        <v>0</v>
      </c>
      <c r="CK267" s="189">
        <f t="shared" si="1024"/>
        <v>0</v>
      </c>
      <c r="CL267" s="189">
        <f t="shared" si="1025"/>
        <v>0</v>
      </c>
      <c r="CM267" s="189">
        <f t="shared" si="1026"/>
        <v>0</v>
      </c>
      <c r="DB267" s="190">
        <f t="shared" si="979"/>
        <v>20560.979472119354</v>
      </c>
      <c r="DC267" s="190">
        <f t="shared" si="980"/>
        <v>14004.255801274749</v>
      </c>
      <c r="DD267" s="190">
        <f t="shared" si="981"/>
        <v>8650.5884590158093</v>
      </c>
      <c r="DE267" s="190">
        <f t="shared" si="982"/>
        <v>18302.882052627829</v>
      </c>
      <c r="DF267" s="190">
        <f t="shared" si="983"/>
        <v>21179.466671699218</v>
      </c>
      <c r="DG267" s="190">
        <f t="shared" si="984"/>
        <v>20513.153176114512</v>
      </c>
      <c r="DH267" s="190">
        <f t="shared" si="985"/>
        <v>24435.345896346676</v>
      </c>
      <c r="DI267" s="190">
        <f t="shared" si="986"/>
        <v>23617.820995976359</v>
      </c>
      <c r="DJ267" s="190">
        <f t="shared" si="987"/>
        <v>18645.912327935835</v>
      </c>
      <c r="DK267" s="190">
        <f t="shared" si="988"/>
        <v>19523.614048426152</v>
      </c>
      <c r="DL267" s="190">
        <f t="shared" si="989"/>
        <v>18703.082669340198</v>
      </c>
      <c r="DM267" s="190">
        <f t="shared" si="990"/>
        <v>11205.876015133173</v>
      </c>
      <c r="DN267" s="190">
        <f t="shared" si="991"/>
        <v>219342.97758600986</v>
      </c>
      <c r="DO267" s="184" t="s">
        <v>579</v>
      </c>
      <c r="DP267" s="190">
        <f t="shared" si="992"/>
        <v>5121.9983196838057</v>
      </c>
      <c r="DQ267" s="190">
        <f t="shared" si="993"/>
        <v>3488.6360729952999</v>
      </c>
      <c r="DR267" s="190">
        <f t="shared" si="994"/>
        <v>2154.9702732516735</v>
      </c>
      <c r="DS267" s="190">
        <f t="shared" si="995"/>
        <v>4583.685418404074</v>
      </c>
      <c r="DT267" s="190">
        <f t="shared" si="996"/>
        <v>5304.0833827973311</v>
      </c>
      <c r="DU267" s="190">
        <f t="shared" si="997"/>
        <v>5137.215047798747</v>
      </c>
      <c r="DV267" s="190">
        <f t="shared" si="998"/>
        <v>6152.8036767996018</v>
      </c>
      <c r="DW267" s="190">
        <f t="shared" si="999"/>
        <v>5946.951456241276</v>
      </c>
      <c r="DX267" s="190">
        <f t="shared" si="1000"/>
        <v>4695.0281946186442</v>
      </c>
      <c r="DY267" s="190">
        <f t="shared" si="1001"/>
        <v>5023.6812742469729</v>
      </c>
      <c r="DZ267" s="190">
        <f t="shared" si="1002"/>
        <v>4812.5478174073851</v>
      </c>
      <c r="EA267" s="190">
        <f t="shared" si="1003"/>
        <v>2883.4184777021796</v>
      </c>
      <c r="EB267" s="190">
        <f t="shared" si="1004"/>
        <v>55305.019411946989</v>
      </c>
      <c r="EC267" s="191">
        <f t="shared" si="1005"/>
        <v>0.25213945766857526</v>
      </c>
    </row>
    <row r="268" spans="1:133" hidden="1">
      <c r="A268" s="331">
        <v>263</v>
      </c>
      <c r="B268" s="356" t="s">
        <v>645</v>
      </c>
      <c r="C268" s="356" t="s">
        <v>645</v>
      </c>
      <c r="D268" s="356" t="s">
        <v>649</v>
      </c>
      <c r="E268" s="456" t="s">
        <v>694</v>
      </c>
      <c r="F268" s="354" t="s">
        <v>664</v>
      </c>
      <c r="G268" s="354" t="s">
        <v>8</v>
      </c>
      <c r="H268" s="354" t="s">
        <v>227</v>
      </c>
      <c r="I268" s="354" t="s">
        <v>122</v>
      </c>
      <c r="J268" s="408">
        <v>555035</v>
      </c>
      <c r="K268" s="408">
        <v>378039</v>
      </c>
      <c r="L268" s="408">
        <v>233519</v>
      </c>
      <c r="M268" s="408">
        <v>501719</v>
      </c>
      <c r="N268" s="408">
        <v>580572.00000000093</v>
      </c>
      <c r="O268" s="408">
        <v>562307</v>
      </c>
      <c r="P268" s="408">
        <v>680343</v>
      </c>
      <c r="Q268" s="408">
        <v>657581</v>
      </c>
      <c r="R268" s="408">
        <v>519150.25</v>
      </c>
      <c r="S268" s="470">
        <v>561217.6</v>
      </c>
      <c r="T268" s="470">
        <v>537630.94999999995</v>
      </c>
      <c r="U268" s="471">
        <v>322119.40000000002</v>
      </c>
      <c r="V268" s="357">
        <f t="shared" si="1027"/>
        <v>6089233.2000000011</v>
      </c>
      <c r="W268" s="397">
        <v>0.5</v>
      </c>
      <c r="Y268" s="409" t="s">
        <v>607</v>
      </c>
      <c r="Z268" s="332"/>
      <c r="AA268" s="398">
        <v>0.52810000000000001</v>
      </c>
      <c r="AB268" s="66">
        <v>0.129583</v>
      </c>
      <c r="AC268" s="180">
        <f t="shared" si="1029"/>
        <v>0.24537587578110207</v>
      </c>
      <c r="AD268" s="181">
        <f t="shared" si="1030"/>
        <v>0.52017849999999999</v>
      </c>
      <c r="AE268" s="181">
        <f t="shared" si="1030"/>
        <v>0.52017849999999999</v>
      </c>
      <c r="AF268" s="181">
        <f t="shared" si="1030"/>
        <v>0.52017849999999999</v>
      </c>
      <c r="AG268" s="181">
        <f t="shared" si="1031"/>
        <v>0.51225699999999996</v>
      </c>
      <c r="AH268" s="181">
        <f t="shared" si="1031"/>
        <v>0.51225699999999996</v>
      </c>
      <c r="AI268" s="181">
        <f t="shared" si="1031"/>
        <v>0.51225699999999996</v>
      </c>
      <c r="AJ268" s="181">
        <f t="shared" si="1032"/>
        <v>0.50433550000000005</v>
      </c>
      <c r="AK268" s="181">
        <f t="shared" si="1032"/>
        <v>0.50433550000000005</v>
      </c>
      <c r="AL268" s="181">
        <f t="shared" si="1032"/>
        <v>0.50433550000000005</v>
      </c>
      <c r="AM268" s="181">
        <f t="shared" si="1033"/>
        <v>0.48849250000000005</v>
      </c>
      <c r="AN268" s="181">
        <f t="shared" si="1033"/>
        <v>0.48849250000000005</v>
      </c>
      <c r="AO268" s="181">
        <f t="shared" si="1033"/>
        <v>0.48849250000000005</v>
      </c>
      <c r="AQ268" s="480">
        <v>0.98499999999999999</v>
      </c>
      <c r="AR268" s="480">
        <v>0.97</v>
      </c>
      <c r="AS268" s="480">
        <v>0.95499999999999996</v>
      </c>
      <c r="AT268" s="480">
        <v>0.92500000000000004</v>
      </c>
      <c r="AV268" s="181">
        <f t="shared" si="956"/>
        <v>0.129583</v>
      </c>
      <c r="AW268" s="181">
        <f t="shared" si="1034"/>
        <v>0.129583</v>
      </c>
      <c r="AX268" s="181">
        <f t="shared" si="1034"/>
        <v>0.129583</v>
      </c>
      <c r="AY268" s="181">
        <f t="shared" si="1035"/>
        <v>0.12828717000000001</v>
      </c>
      <c r="AZ268" s="181">
        <f t="shared" si="1035"/>
        <v>0.12828717000000001</v>
      </c>
      <c r="BA268" s="181">
        <f t="shared" si="1035"/>
        <v>0.12828717000000001</v>
      </c>
      <c r="BB268" s="181">
        <f t="shared" si="1036"/>
        <v>0.12699134000000001</v>
      </c>
      <c r="BC268" s="181">
        <f t="shared" si="1036"/>
        <v>0.12699134000000001</v>
      </c>
      <c r="BD268" s="181">
        <f t="shared" si="1036"/>
        <v>0.12699134000000001</v>
      </c>
      <c r="BE268" s="181">
        <f t="shared" si="1037"/>
        <v>0.12569551000000001</v>
      </c>
      <c r="BF268" s="181">
        <f t="shared" si="1037"/>
        <v>0.12569551000000001</v>
      </c>
      <c r="BG268" s="181">
        <f t="shared" si="1037"/>
        <v>0.12569551000000001</v>
      </c>
      <c r="BI268" s="400">
        <v>1</v>
      </c>
      <c r="BJ268" s="400">
        <v>0.99</v>
      </c>
      <c r="BK268" s="400">
        <v>0.98</v>
      </c>
      <c r="BL268" s="400">
        <v>0.97</v>
      </c>
      <c r="BO268" s="189">
        <f t="shared" si="1028"/>
        <v>0.5</v>
      </c>
      <c r="BP268" s="189">
        <f t="shared" si="1028"/>
        <v>0.5</v>
      </c>
      <c r="BQ268" s="189">
        <f t="shared" si="1028"/>
        <v>0.5</v>
      </c>
      <c r="BR268" s="189">
        <f t="shared" si="1028"/>
        <v>0.5</v>
      </c>
      <c r="BS268" s="189">
        <f t="shared" si="1028"/>
        <v>0.5</v>
      </c>
      <c r="BT268" s="189">
        <f t="shared" si="1028"/>
        <v>0.5</v>
      </c>
      <c r="BU268" s="189">
        <f t="shared" si="1028"/>
        <v>0.5</v>
      </c>
      <c r="BV268" s="189">
        <f t="shared" si="1028"/>
        <v>0.5</v>
      </c>
      <c r="BW268" s="189">
        <f t="shared" si="1028"/>
        <v>0.5</v>
      </c>
      <c r="BX268" s="189">
        <f t="shared" si="1028"/>
        <v>0.5</v>
      </c>
      <c r="BY268" s="189">
        <f t="shared" si="1028"/>
        <v>0.5</v>
      </c>
      <c r="BZ268" s="189">
        <f t="shared" si="1028"/>
        <v>0.5</v>
      </c>
      <c r="CB268" s="189">
        <f t="shared" si="1015"/>
        <v>0</v>
      </c>
      <c r="CC268" s="189">
        <f t="shared" si="1016"/>
        <v>0</v>
      </c>
      <c r="CD268" s="189">
        <f t="shared" si="1017"/>
        <v>0</v>
      </c>
      <c r="CE268" s="189">
        <f t="shared" si="1018"/>
        <v>0</v>
      </c>
      <c r="CF268" s="189">
        <f t="shared" si="1019"/>
        <v>0</v>
      </c>
      <c r="CG268" s="189">
        <f t="shared" si="1020"/>
        <v>0</v>
      </c>
      <c r="CH268" s="189">
        <f t="shared" si="1021"/>
        <v>0</v>
      </c>
      <c r="CI268" s="189">
        <f t="shared" si="1022"/>
        <v>0</v>
      </c>
      <c r="CJ268" s="189">
        <f t="shared" si="1023"/>
        <v>0</v>
      </c>
      <c r="CK268" s="189">
        <f t="shared" si="1024"/>
        <v>0</v>
      </c>
      <c r="CL268" s="189">
        <f t="shared" si="1025"/>
        <v>0</v>
      </c>
      <c r="CM268" s="189">
        <f t="shared" si="1026"/>
        <v>0</v>
      </c>
      <c r="DB268" s="190">
        <f t="shared" si="979"/>
        <v>20560.979472119354</v>
      </c>
      <c r="DC268" s="190">
        <f t="shared" si="980"/>
        <v>14004.255801274749</v>
      </c>
      <c r="DD268" s="190">
        <f t="shared" si="981"/>
        <v>8650.5884590158093</v>
      </c>
      <c r="DE268" s="190">
        <f t="shared" si="982"/>
        <v>18302.882052627829</v>
      </c>
      <c r="DF268" s="190">
        <f t="shared" si="983"/>
        <v>21179.466671699218</v>
      </c>
      <c r="DG268" s="190">
        <f t="shared" si="984"/>
        <v>20513.153176114512</v>
      </c>
      <c r="DH268" s="190">
        <f t="shared" si="985"/>
        <v>24435.345896346676</v>
      </c>
      <c r="DI268" s="190">
        <f t="shared" si="986"/>
        <v>23617.820995976359</v>
      </c>
      <c r="DJ268" s="190">
        <f t="shared" si="987"/>
        <v>18645.912327935835</v>
      </c>
      <c r="DK268" s="190">
        <f t="shared" si="988"/>
        <v>19523.614048426152</v>
      </c>
      <c r="DL268" s="190">
        <f t="shared" si="989"/>
        <v>18703.082669340198</v>
      </c>
      <c r="DM268" s="190">
        <f t="shared" si="990"/>
        <v>11205.876015133173</v>
      </c>
      <c r="DN268" s="190">
        <f t="shared" si="991"/>
        <v>219342.97758600986</v>
      </c>
      <c r="DO268" s="184" t="s">
        <v>579</v>
      </c>
      <c r="DP268" s="190">
        <f t="shared" si="992"/>
        <v>5121.9983196838057</v>
      </c>
      <c r="DQ268" s="190">
        <f t="shared" si="993"/>
        <v>3488.6360729952999</v>
      </c>
      <c r="DR268" s="190">
        <f t="shared" si="994"/>
        <v>2154.9702732516735</v>
      </c>
      <c r="DS268" s="190">
        <f t="shared" si="995"/>
        <v>4583.685418404074</v>
      </c>
      <c r="DT268" s="190">
        <f t="shared" si="996"/>
        <v>5304.0833827973311</v>
      </c>
      <c r="DU268" s="190">
        <f t="shared" si="997"/>
        <v>5137.215047798747</v>
      </c>
      <c r="DV268" s="190">
        <f t="shared" si="998"/>
        <v>6152.8036767996018</v>
      </c>
      <c r="DW268" s="190">
        <f t="shared" si="999"/>
        <v>5946.951456241276</v>
      </c>
      <c r="DX268" s="190">
        <f t="shared" si="1000"/>
        <v>4695.0281946186442</v>
      </c>
      <c r="DY268" s="190">
        <f t="shared" si="1001"/>
        <v>5023.6812742469729</v>
      </c>
      <c r="DZ268" s="190">
        <f t="shared" si="1002"/>
        <v>4812.5478174073851</v>
      </c>
      <c r="EA268" s="190">
        <f t="shared" si="1003"/>
        <v>2883.4184777021796</v>
      </c>
      <c r="EB268" s="190">
        <f t="shared" si="1004"/>
        <v>55305.019411946989</v>
      </c>
      <c r="EC268" s="191">
        <f t="shared" si="1005"/>
        <v>0.25213945766857526</v>
      </c>
    </row>
    <row r="269" spans="1:133" hidden="1">
      <c r="A269" s="331">
        <v>264</v>
      </c>
      <c r="B269" s="356" t="s">
        <v>646</v>
      </c>
      <c r="C269" s="356" t="s">
        <v>646</v>
      </c>
      <c r="D269" s="356" t="s">
        <v>650</v>
      </c>
      <c r="E269" s="456" t="s">
        <v>694</v>
      </c>
      <c r="F269" s="354" t="s">
        <v>664</v>
      </c>
      <c r="G269" s="354" t="s">
        <v>8</v>
      </c>
      <c r="H269" s="354" t="s">
        <v>227</v>
      </c>
      <c r="I269" s="354" t="s">
        <v>122</v>
      </c>
      <c r="J269" s="408">
        <v>3330210</v>
      </c>
      <c r="K269" s="408">
        <v>2268234</v>
      </c>
      <c r="L269" s="408">
        <v>1401114</v>
      </c>
      <c r="M269" s="408">
        <v>3010314</v>
      </c>
      <c r="N269" s="408">
        <v>3483432.0000000056</v>
      </c>
      <c r="O269" s="408">
        <v>3373842</v>
      </c>
      <c r="P269" s="408">
        <v>4082058</v>
      </c>
      <c r="Q269" s="408">
        <v>3945486</v>
      </c>
      <c r="R269" s="408">
        <v>3114901.5</v>
      </c>
      <c r="S269" s="470">
        <v>3367305.5999999996</v>
      </c>
      <c r="T269" s="470">
        <v>3225785.6999999997</v>
      </c>
      <c r="U269" s="471">
        <v>1932716.4000000001</v>
      </c>
      <c r="V269" s="357">
        <f t="shared" si="1027"/>
        <v>36535399.20000001</v>
      </c>
      <c r="W269" s="397">
        <v>0.5</v>
      </c>
      <c r="Y269" s="409" t="s">
        <v>607</v>
      </c>
      <c r="Z269" s="332"/>
      <c r="AA269" s="398">
        <v>0.24</v>
      </c>
      <c r="AB269" s="66">
        <v>0.19419</v>
      </c>
      <c r="AC269" s="180">
        <f t="shared" si="1029"/>
        <v>0.80912499999999998</v>
      </c>
      <c r="AD269" s="181">
        <f t="shared" si="1030"/>
        <v>0.2364</v>
      </c>
      <c r="AE269" s="181">
        <f t="shared" si="1030"/>
        <v>0.2364</v>
      </c>
      <c r="AF269" s="181">
        <f t="shared" si="1030"/>
        <v>0.2364</v>
      </c>
      <c r="AG269" s="181">
        <f t="shared" si="1031"/>
        <v>0.23279999999999998</v>
      </c>
      <c r="AH269" s="181">
        <f t="shared" si="1031"/>
        <v>0.23279999999999998</v>
      </c>
      <c r="AI269" s="181">
        <f t="shared" si="1031"/>
        <v>0.23279999999999998</v>
      </c>
      <c r="AJ269" s="181">
        <f t="shared" si="1032"/>
        <v>0.22919999999999999</v>
      </c>
      <c r="AK269" s="181">
        <f t="shared" si="1032"/>
        <v>0.22919999999999999</v>
      </c>
      <c r="AL269" s="181">
        <f t="shared" si="1032"/>
        <v>0.22919999999999999</v>
      </c>
      <c r="AM269" s="181">
        <f t="shared" si="1033"/>
        <v>0.222</v>
      </c>
      <c r="AN269" s="181">
        <f t="shared" si="1033"/>
        <v>0.222</v>
      </c>
      <c r="AO269" s="181">
        <f t="shared" si="1033"/>
        <v>0.222</v>
      </c>
      <c r="AQ269" s="480">
        <v>0.98499999999999999</v>
      </c>
      <c r="AR269" s="480">
        <v>0.97</v>
      </c>
      <c r="AS269" s="480">
        <v>0.95499999999999996</v>
      </c>
      <c r="AT269" s="480">
        <v>0.92500000000000004</v>
      </c>
      <c r="AV269" s="181">
        <f t="shared" si="956"/>
        <v>0.19419</v>
      </c>
      <c r="AW269" s="181">
        <f t="shared" si="1034"/>
        <v>0.19419</v>
      </c>
      <c r="AX269" s="181">
        <f t="shared" si="1034"/>
        <v>0.19419</v>
      </c>
      <c r="AY269" s="181">
        <f t="shared" si="1035"/>
        <v>0.19224810000000001</v>
      </c>
      <c r="AZ269" s="181">
        <f t="shared" si="1035"/>
        <v>0.19224810000000001</v>
      </c>
      <c r="BA269" s="181">
        <f t="shared" si="1035"/>
        <v>0.19224810000000001</v>
      </c>
      <c r="BB269" s="181">
        <f t="shared" si="1036"/>
        <v>0.19030620000000001</v>
      </c>
      <c r="BC269" s="181">
        <f t="shared" si="1036"/>
        <v>0.19030620000000001</v>
      </c>
      <c r="BD269" s="181">
        <f t="shared" si="1036"/>
        <v>0.19030620000000001</v>
      </c>
      <c r="BE269" s="181">
        <f t="shared" si="1037"/>
        <v>0.18836429999999998</v>
      </c>
      <c r="BF269" s="181">
        <f t="shared" si="1037"/>
        <v>0.18836429999999998</v>
      </c>
      <c r="BG269" s="181">
        <f t="shared" si="1037"/>
        <v>0.18836429999999998</v>
      </c>
      <c r="BI269" s="400">
        <v>1</v>
      </c>
      <c r="BJ269" s="400">
        <v>0.99</v>
      </c>
      <c r="BK269" s="400">
        <v>0.98</v>
      </c>
      <c r="BL269" s="400">
        <v>0.97</v>
      </c>
      <c r="BO269" s="189">
        <f t="shared" si="1028"/>
        <v>0.5</v>
      </c>
      <c r="BP269" s="189">
        <f t="shared" si="1028"/>
        <v>0.5</v>
      </c>
      <c r="BQ269" s="189">
        <f t="shared" si="1028"/>
        <v>0.5</v>
      </c>
      <c r="BR269" s="189">
        <f t="shared" si="1028"/>
        <v>0.5</v>
      </c>
      <c r="BS269" s="189">
        <f t="shared" si="1028"/>
        <v>0.5</v>
      </c>
      <c r="BT269" s="189">
        <f t="shared" si="1028"/>
        <v>0.5</v>
      </c>
      <c r="BU269" s="189">
        <f t="shared" si="1028"/>
        <v>0.5</v>
      </c>
      <c r="BV269" s="189">
        <f t="shared" si="1028"/>
        <v>0.5</v>
      </c>
      <c r="BW269" s="189">
        <f t="shared" si="1028"/>
        <v>0.5</v>
      </c>
      <c r="BX269" s="189">
        <f t="shared" si="1028"/>
        <v>0.5</v>
      </c>
      <c r="BY269" s="189">
        <f t="shared" si="1028"/>
        <v>0.5</v>
      </c>
      <c r="BZ269" s="189">
        <f t="shared" si="1028"/>
        <v>0.5</v>
      </c>
      <c r="CB269" s="189">
        <f t="shared" si="1015"/>
        <v>0</v>
      </c>
      <c r="CC269" s="189">
        <f t="shared" si="1016"/>
        <v>0</v>
      </c>
      <c r="CD269" s="189">
        <f t="shared" si="1017"/>
        <v>0</v>
      </c>
      <c r="CE269" s="189">
        <f t="shared" si="1018"/>
        <v>0</v>
      </c>
      <c r="CF269" s="189">
        <f t="shared" si="1019"/>
        <v>0</v>
      </c>
      <c r="CG269" s="189">
        <f t="shared" si="1020"/>
        <v>0</v>
      </c>
      <c r="CH269" s="189">
        <f t="shared" si="1021"/>
        <v>0</v>
      </c>
      <c r="CI269" s="189">
        <f t="shared" si="1022"/>
        <v>0</v>
      </c>
      <c r="CJ269" s="189">
        <f t="shared" si="1023"/>
        <v>0</v>
      </c>
      <c r="CK269" s="189">
        <f t="shared" si="1024"/>
        <v>0</v>
      </c>
      <c r="CL269" s="189">
        <f t="shared" si="1025"/>
        <v>0</v>
      </c>
      <c r="CM269" s="189">
        <f t="shared" si="1026"/>
        <v>0</v>
      </c>
      <c r="DB269" s="190">
        <f t="shared" si="979"/>
        <v>56064.78023073636</v>
      </c>
      <c r="DC269" s="190">
        <f t="shared" si="980"/>
        <v>38186.192679105545</v>
      </c>
      <c r="DD269" s="190">
        <f t="shared" si="981"/>
        <v>23588.046546076061</v>
      </c>
      <c r="DE269" s="190">
        <f t="shared" si="982"/>
        <v>49907.498874804158</v>
      </c>
      <c r="DF269" s="190">
        <f t="shared" si="983"/>
        <v>57751.244096282666</v>
      </c>
      <c r="DG269" s="190">
        <f t="shared" si="984"/>
        <v>55934.369576983328</v>
      </c>
      <c r="DH269" s="190">
        <f t="shared" si="985"/>
        <v>66629.233271613732</v>
      </c>
      <c r="DI269" s="190">
        <f t="shared" si="986"/>
        <v>64400.042102264633</v>
      </c>
      <c r="DJ269" s="190">
        <f t="shared" si="987"/>
        <v>50842.858837772394</v>
      </c>
      <c r="DK269" s="190">
        <f t="shared" si="988"/>
        <v>53236.137530266336</v>
      </c>
      <c r="DL269" s="190">
        <f t="shared" si="989"/>
        <v>50998.748426150116</v>
      </c>
      <c r="DM269" s="190">
        <f t="shared" si="990"/>
        <v>30555.692978208233</v>
      </c>
      <c r="DN269" s="190">
        <f t="shared" si="991"/>
        <v>598094.84515026351</v>
      </c>
      <c r="DO269" s="184" t="s">
        <v>579</v>
      </c>
      <c r="DP269" s="190">
        <f t="shared" si="992"/>
        <v>46054.228735222903</v>
      </c>
      <c r="DQ269" s="190">
        <f t="shared" si="993"/>
        <v>31367.921981199259</v>
      </c>
      <c r="DR269" s="190">
        <f t="shared" si="994"/>
        <v>19376.323006694205</v>
      </c>
      <c r="DS269" s="190">
        <f t="shared" si="995"/>
        <v>41214.011316293974</v>
      </c>
      <c r="DT269" s="190">
        <f t="shared" si="996"/>
        <v>47691.43878928935</v>
      </c>
      <c r="DU269" s="190">
        <f t="shared" si="997"/>
        <v>46191.049294986471</v>
      </c>
      <c r="DV269" s="190">
        <f t="shared" si="998"/>
        <v>55322.670998404792</v>
      </c>
      <c r="DW269" s="190">
        <f t="shared" si="999"/>
        <v>53471.759565104694</v>
      </c>
      <c r="DX269" s="190">
        <f t="shared" si="1000"/>
        <v>42215.145124576273</v>
      </c>
      <c r="DY269" s="190">
        <f t="shared" si="1001"/>
        <v>45170.215227893452</v>
      </c>
      <c r="DZ269" s="190">
        <f t="shared" si="1002"/>
        <v>43271.81778453994</v>
      </c>
      <c r="EA269" s="190">
        <f t="shared" si="1003"/>
        <v>25926.133868716708</v>
      </c>
      <c r="EB269" s="190">
        <f t="shared" si="1004"/>
        <v>497272.71569292201</v>
      </c>
      <c r="EC269" s="191">
        <f t="shared" si="1005"/>
        <v>0.83142785751311521</v>
      </c>
    </row>
    <row r="270" spans="1:133">
      <c r="A270" s="331">
        <v>265</v>
      </c>
      <c r="B270" s="356" t="s">
        <v>651</v>
      </c>
      <c r="C270" s="356" t="s">
        <v>651</v>
      </c>
      <c r="D270" s="354" t="s">
        <v>651</v>
      </c>
      <c r="E270" s="456" t="s">
        <v>694</v>
      </c>
      <c r="F270" s="354" t="s">
        <v>664</v>
      </c>
      <c r="G270" s="354" t="s">
        <v>8</v>
      </c>
      <c r="H270" s="354" t="s">
        <v>227</v>
      </c>
      <c r="I270" s="354" t="s">
        <v>472</v>
      </c>
      <c r="J270" s="408">
        <v>555035</v>
      </c>
      <c r="K270" s="408">
        <v>378039</v>
      </c>
      <c r="L270" s="408">
        <v>233519</v>
      </c>
      <c r="M270" s="408">
        <v>501719</v>
      </c>
      <c r="N270" s="408">
        <v>580572.00000000093</v>
      </c>
      <c r="O270" s="408">
        <v>562307</v>
      </c>
      <c r="P270" s="408">
        <v>680343</v>
      </c>
      <c r="Q270" s="408">
        <v>657581</v>
      </c>
      <c r="R270" s="408">
        <v>519150.25</v>
      </c>
      <c r="S270" s="470">
        <v>561217.6</v>
      </c>
      <c r="T270" s="470">
        <v>537630.94999999995</v>
      </c>
      <c r="U270" s="471">
        <v>322119.40000000002</v>
      </c>
      <c r="V270" s="357">
        <f t="shared" si="1027"/>
        <v>6089233.2000000011</v>
      </c>
      <c r="W270" s="397">
        <v>0.5</v>
      </c>
      <c r="Y270" s="409" t="s">
        <v>607</v>
      </c>
      <c r="Z270" s="332"/>
      <c r="AA270" s="398">
        <v>0.54900000000000004</v>
      </c>
      <c r="AB270" s="66">
        <v>0.25791733563749997</v>
      </c>
      <c r="AC270" s="180">
        <f t="shared" si="1029"/>
        <v>0.46979478258196711</v>
      </c>
      <c r="AD270" s="181">
        <f t="shared" si="1030"/>
        <v>0.54076500000000005</v>
      </c>
      <c r="AE270" s="181">
        <f t="shared" si="1030"/>
        <v>0.54076500000000005</v>
      </c>
      <c r="AF270" s="181">
        <f t="shared" si="1030"/>
        <v>0.54076500000000005</v>
      </c>
      <c r="AG270" s="181">
        <f t="shared" si="1031"/>
        <v>0.53253000000000006</v>
      </c>
      <c r="AH270" s="181">
        <f t="shared" si="1031"/>
        <v>0.53253000000000006</v>
      </c>
      <c r="AI270" s="181">
        <f t="shared" si="1031"/>
        <v>0.53253000000000006</v>
      </c>
      <c r="AJ270" s="181">
        <f t="shared" si="1032"/>
        <v>0.52429500000000007</v>
      </c>
      <c r="AK270" s="181">
        <f t="shared" si="1032"/>
        <v>0.52429500000000007</v>
      </c>
      <c r="AL270" s="181">
        <f t="shared" si="1032"/>
        <v>0.52429500000000007</v>
      </c>
      <c r="AM270" s="181">
        <f t="shared" si="1033"/>
        <v>0.50782500000000008</v>
      </c>
      <c r="AN270" s="181">
        <f t="shared" si="1033"/>
        <v>0.50782500000000008</v>
      </c>
      <c r="AO270" s="181">
        <f t="shared" si="1033"/>
        <v>0.50782500000000008</v>
      </c>
      <c r="AQ270" s="480">
        <v>0.98499999999999999</v>
      </c>
      <c r="AR270" s="480">
        <v>0.97</v>
      </c>
      <c r="AS270" s="480">
        <v>0.95499999999999996</v>
      </c>
      <c r="AT270" s="480">
        <v>0.92500000000000004</v>
      </c>
      <c r="AV270" s="181">
        <f t="shared" si="956"/>
        <v>0.25791733563749997</v>
      </c>
      <c r="AW270" s="181">
        <f t="shared" si="1034"/>
        <v>0.25791733563749997</v>
      </c>
      <c r="AX270" s="181">
        <f t="shared" si="1034"/>
        <v>0.25791733563749997</v>
      </c>
      <c r="AY270" s="181">
        <f t="shared" si="1035"/>
        <v>0.25533816228112499</v>
      </c>
      <c r="AZ270" s="181">
        <f t="shared" si="1035"/>
        <v>0.25533816228112499</v>
      </c>
      <c r="BA270" s="181">
        <f t="shared" si="1035"/>
        <v>0.25533816228112499</v>
      </c>
      <c r="BB270" s="181">
        <f t="shared" si="1036"/>
        <v>0.25275898892474996</v>
      </c>
      <c r="BC270" s="181">
        <f t="shared" si="1036"/>
        <v>0.25275898892474996</v>
      </c>
      <c r="BD270" s="181">
        <f t="shared" si="1036"/>
        <v>0.25275898892474996</v>
      </c>
      <c r="BE270" s="181">
        <f t="shared" si="1037"/>
        <v>0.25017981556837499</v>
      </c>
      <c r="BF270" s="181">
        <f t="shared" si="1037"/>
        <v>0.25017981556837499</v>
      </c>
      <c r="BG270" s="181">
        <f t="shared" si="1037"/>
        <v>0.25017981556837499</v>
      </c>
      <c r="BI270" s="400">
        <v>1</v>
      </c>
      <c r="BJ270" s="400">
        <v>0.99</v>
      </c>
      <c r="BK270" s="400">
        <v>0.98</v>
      </c>
      <c r="BL270" s="400">
        <v>0.97</v>
      </c>
      <c r="BO270" s="189">
        <f t="shared" si="1028"/>
        <v>0.5</v>
      </c>
      <c r="BP270" s="189">
        <f t="shared" si="1028"/>
        <v>0.5</v>
      </c>
      <c r="BQ270" s="189">
        <f t="shared" si="1028"/>
        <v>0.5</v>
      </c>
      <c r="BR270" s="189">
        <f t="shared" si="1028"/>
        <v>0.5</v>
      </c>
      <c r="BS270" s="189">
        <f t="shared" si="1028"/>
        <v>0.5</v>
      </c>
      <c r="BT270" s="189">
        <f t="shared" si="1028"/>
        <v>0.5</v>
      </c>
      <c r="BU270" s="189">
        <f t="shared" si="1028"/>
        <v>0.5</v>
      </c>
      <c r="BV270" s="189">
        <f t="shared" si="1028"/>
        <v>0.5</v>
      </c>
      <c r="BW270" s="189">
        <f t="shared" si="1028"/>
        <v>0.5</v>
      </c>
      <c r="BX270" s="189">
        <f t="shared" si="1028"/>
        <v>0.5</v>
      </c>
      <c r="BY270" s="189">
        <f t="shared" si="1028"/>
        <v>0.5</v>
      </c>
      <c r="BZ270" s="189">
        <f t="shared" si="1028"/>
        <v>0.5</v>
      </c>
      <c r="CB270" s="189">
        <f t="shared" si="1015"/>
        <v>0</v>
      </c>
      <c r="CC270" s="189">
        <f t="shared" si="1016"/>
        <v>0</v>
      </c>
      <c r="CD270" s="189">
        <f t="shared" si="1017"/>
        <v>0</v>
      </c>
      <c r="CE270" s="189">
        <f t="shared" si="1018"/>
        <v>0</v>
      </c>
      <c r="CF270" s="189">
        <f t="shared" si="1019"/>
        <v>0</v>
      </c>
      <c r="CG270" s="189">
        <f t="shared" si="1020"/>
        <v>0</v>
      </c>
      <c r="CH270" s="189">
        <f t="shared" si="1021"/>
        <v>0</v>
      </c>
      <c r="CI270" s="189">
        <f t="shared" si="1022"/>
        <v>0</v>
      </c>
      <c r="CJ270" s="189">
        <f t="shared" si="1023"/>
        <v>0</v>
      </c>
      <c r="CK270" s="189">
        <f t="shared" si="1024"/>
        <v>0</v>
      </c>
      <c r="CL270" s="189">
        <f t="shared" si="1025"/>
        <v>0</v>
      </c>
      <c r="CM270" s="189">
        <f t="shared" si="1026"/>
        <v>0</v>
      </c>
      <c r="DB270" s="190">
        <f t="shared" si="979"/>
        <v>21374.697462968241</v>
      </c>
      <c r="DC270" s="190">
        <f t="shared" si="980"/>
        <v>14558.48595890899</v>
      </c>
      <c r="DD270" s="190">
        <f t="shared" si="981"/>
        <v>8992.9427456914982</v>
      </c>
      <c r="DE270" s="190">
        <f t="shared" si="982"/>
        <v>19027.233946019085</v>
      </c>
      <c r="DF270" s="190">
        <f t="shared" si="983"/>
        <v>22017.661811707771</v>
      </c>
      <c r="DG270" s="190">
        <f t="shared" si="984"/>
        <v>21324.978401224897</v>
      </c>
      <c r="DH270" s="190">
        <f t="shared" si="985"/>
        <v>25402.395184802735</v>
      </c>
      <c r="DI270" s="190">
        <f t="shared" si="986"/>
        <v>24552.516051488394</v>
      </c>
      <c r="DJ270" s="190">
        <f t="shared" si="987"/>
        <v>19383.839931900729</v>
      </c>
      <c r="DK270" s="190">
        <f t="shared" si="988"/>
        <v>20296.277433414049</v>
      </c>
      <c r="DL270" s="190">
        <f t="shared" si="989"/>
        <v>19443.272837469736</v>
      </c>
      <c r="DM270" s="190">
        <f t="shared" si="990"/>
        <v>11649.357947941891</v>
      </c>
      <c r="DN270" s="190">
        <f t="shared" si="991"/>
        <v>228023.65971353804</v>
      </c>
      <c r="DO270" s="184" t="s">
        <v>579</v>
      </c>
      <c r="DP270" s="190">
        <f t="shared" si="992"/>
        <v>10194.64096179745</v>
      </c>
      <c r="DQ270" s="190">
        <f t="shared" si="993"/>
        <v>6943.6555794804772</v>
      </c>
      <c r="DR270" s="190">
        <f t="shared" si="994"/>
        <v>4289.1752101362599</v>
      </c>
      <c r="DS270" s="190">
        <f t="shared" si="995"/>
        <v>9123.2023530496899</v>
      </c>
      <c r="DT270" s="190">
        <f t="shared" si="996"/>
        <v>10557.056512738751</v>
      </c>
      <c r="DU270" s="190">
        <f t="shared" si="997"/>
        <v>10224.927789332898</v>
      </c>
      <c r="DV270" s="190">
        <f t="shared" si="998"/>
        <v>12246.318815128268</v>
      </c>
      <c r="DW270" s="190">
        <f t="shared" si="999"/>
        <v>11836.597970098705</v>
      </c>
      <c r="DX270" s="190">
        <f t="shared" si="1000"/>
        <v>9344.8150042751149</v>
      </c>
      <c r="DY270" s="190">
        <f t="shared" si="1001"/>
        <v>9998.9542559269375</v>
      </c>
      <c r="DZ270" s="190">
        <f t="shared" si="1002"/>
        <v>9578.7218284325772</v>
      </c>
      <c r="EA270" s="190">
        <f t="shared" si="1003"/>
        <v>5739.0522776666867</v>
      </c>
      <c r="EB270" s="190">
        <f t="shared" si="1004"/>
        <v>110077.11855806383</v>
      </c>
      <c r="EC270" s="191">
        <f t="shared" si="1005"/>
        <v>0.48274428494109645</v>
      </c>
    </row>
    <row r="271" spans="1:133">
      <c r="A271" s="331">
        <v>266</v>
      </c>
      <c r="B271" s="356" t="s">
        <v>652</v>
      </c>
      <c r="C271" s="356" t="s">
        <v>652</v>
      </c>
      <c r="D271" s="354" t="s">
        <v>652</v>
      </c>
      <c r="E271" s="456" t="s">
        <v>694</v>
      </c>
      <c r="F271" s="354" t="s">
        <v>664</v>
      </c>
      <c r="G271" s="354" t="s">
        <v>8</v>
      </c>
      <c r="H271" s="354" t="s">
        <v>227</v>
      </c>
      <c r="I271" s="354" t="s">
        <v>472</v>
      </c>
      <c r="J271" s="408">
        <v>555035</v>
      </c>
      <c r="K271" s="408">
        <v>378039</v>
      </c>
      <c r="L271" s="408">
        <v>233519</v>
      </c>
      <c r="M271" s="408">
        <v>501719</v>
      </c>
      <c r="N271" s="408">
        <v>580572.00000000093</v>
      </c>
      <c r="O271" s="408">
        <v>562307</v>
      </c>
      <c r="P271" s="408">
        <v>680343</v>
      </c>
      <c r="Q271" s="408">
        <v>657581</v>
      </c>
      <c r="R271" s="408">
        <v>519150.25</v>
      </c>
      <c r="S271" s="470">
        <v>561217.6</v>
      </c>
      <c r="T271" s="470">
        <v>537630.94999999995</v>
      </c>
      <c r="U271" s="471">
        <v>322119.40000000002</v>
      </c>
      <c r="V271" s="357">
        <f t="shared" si="1027"/>
        <v>6089233.2000000011</v>
      </c>
      <c r="W271" s="397">
        <v>0.5</v>
      </c>
      <c r="Y271" s="409" t="s">
        <v>607</v>
      </c>
      <c r="Z271" s="332"/>
      <c r="AA271" s="398">
        <v>5.8900000000000001E-2</v>
      </c>
      <c r="AB271" s="66">
        <v>1.1879507716000005E-2</v>
      </c>
      <c r="AC271" s="180">
        <f t="shared" si="1029"/>
        <v>0.20168943490662147</v>
      </c>
      <c r="AD271" s="181">
        <f t="shared" si="1030"/>
        <v>5.8016499999999999E-2</v>
      </c>
      <c r="AE271" s="181">
        <f t="shared" si="1030"/>
        <v>5.8016499999999999E-2</v>
      </c>
      <c r="AF271" s="181">
        <f t="shared" si="1030"/>
        <v>5.8016499999999999E-2</v>
      </c>
      <c r="AG271" s="181">
        <f t="shared" si="1031"/>
        <v>5.7132999999999996E-2</v>
      </c>
      <c r="AH271" s="181">
        <f t="shared" si="1031"/>
        <v>5.7132999999999996E-2</v>
      </c>
      <c r="AI271" s="181">
        <f t="shared" si="1031"/>
        <v>5.7132999999999996E-2</v>
      </c>
      <c r="AJ271" s="181">
        <f t="shared" si="1032"/>
        <v>5.6249500000000001E-2</v>
      </c>
      <c r="AK271" s="181">
        <f t="shared" si="1032"/>
        <v>5.6249500000000001E-2</v>
      </c>
      <c r="AL271" s="181">
        <f t="shared" si="1032"/>
        <v>5.6249500000000001E-2</v>
      </c>
      <c r="AM271" s="181">
        <f t="shared" si="1033"/>
        <v>5.4482500000000003E-2</v>
      </c>
      <c r="AN271" s="181">
        <f t="shared" si="1033"/>
        <v>5.4482500000000003E-2</v>
      </c>
      <c r="AO271" s="181">
        <f t="shared" si="1033"/>
        <v>5.4482500000000003E-2</v>
      </c>
      <c r="AQ271" s="480">
        <v>0.98499999999999999</v>
      </c>
      <c r="AR271" s="480">
        <v>0.97</v>
      </c>
      <c r="AS271" s="480">
        <v>0.95499999999999996</v>
      </c>
      <c r="AT271" s="480">
        <v>0.92500000000000004</v>
      </c>
      <c r="AV271" s="181">
        <f t="shared" si="956"/>
        <v>1.1879507716000005E-2</v>
      </c>
      <c r="AW271" s="181">
        <f t="shared" si="1034"/>
        <v>1.1879507716000005E-2</v>
      </c>
      <c r="AX271" s="181">
        <f t="shared" si="1034"/>
        <v>1.1879507716000005E-2</v>
      </c>
      <c r="AY271" s="181">
        <f t="shared" si="1035"/>
        <v>1.1760712638840005E-2</v>
      </c>
      <c r="AZ271" s="181">
        <f t="shared" si="1035"/>
        <v>1.1760712638840005E-2</v>
      </c>
      <c r="BA271" s="181">
        <f t="shared" si="1035"/>
        <v>1.1760712638840005E-2</v>
      </c>
      <c r="BB271" s="181">
        <f t="shared" si="1036"/>
        <v>1.1641917561680004E-2</v>
      </c>
      <c r="BC271" s="181">
        <f t="shared" si="1036"/>
        <v>1.1641917561680004E-2</v>
      </c>
      <c r="BD271" s="181">
        <f t="shared" si="1036"/>
        <v>1.1641917561680004E-2</v>
      </c>
      <c r="BE271" s="181">
        <f t="shared" si="1037"/>
        <v>1.1523122484520004E-2</v>
      </c>
      <c r="BF271" s="181">
        <f t="shared" si="1037"/>
        <v>1.1523122484520004E-2</v>
      </c>
      <c r="BG271" s="181">
        <f t="shared" si="1037"/>
        <v>1.1523122484520004E-2</v>
      </c>
      <c r="BI271" s="400">
        <v>1</v>
      </c>
      <c r="BJ271" s="400">
        <v>0.99</v>
      </c>
      <c r="BK271" s="400">
        <v>0.98</v>
      </c>
      <c r="BL271" s="400">
        <v>0.97</v>
      </c>
      <c r="BO271" s="189">
        <f t="shared" si="1028"/>
        <v>0.5</v>
      </c>
      <c r="BP271" s="189">
        <f t="shared" si="1028"/>
        <v>0.5</v>
      </c>
      <c r="BQ271" s="189">
        <f t="shared" si="1028"/>
        <v>0.5</v>
      </c>
      <c r="BR271" s="189">
        <f t="shared" si="1028"/>
        <v>0.5</v>
      </c>
      <c r="BS271" s="189">
        <f t="shared" si="1028"/>
        <v>0.5</v>
      </c>
      <c r="BT271" s="189">
        <f t="shared" si="1028"/>
        <v>0.5</v>
      </c>
      <c r="BU271" s="189">
        <f t="shared" si="1028"/>
        <v>0.5</v>
      </c>
      <c r="BV271" s="189">
        <f t="shared" si="1028"/>
        <v>0.5</v>
      </c>
      <c r="BW271" s="189">
        <f t="shared" si="1028"/>
        <v>0.5</v>
      </c>
      <c r="BX271" s="189">
        <f t="shared" si="1028"/>
        <v>0.5</v>
      </c>
      <c r="BY271" s="189">
        <f t="shared" si="1028"/>
        <v>0.5</v>
      </c>
      <c r="BZ271" s="189">
        <f t="shared" si="1028"/>
        <v>0.5</v>
      </c>
      <c r="CB271" s="189">
        <f t="shared" si="1015"/>
        <v>0</v>
      </c>
      <c r="CC271" s="189">
        <f t="shared" si="1016"/>
        <v>0</v>
      </c>
      <c r="CD271" s="189">
        <f t="shared" si="1017"/>
        <v>0</v>
      </c>
      <c r="CE271" s="189">
        <f t="shared" si="1018"/>
        <v>0</v>
      </c>
      <c r="CF271" s="189">
        <f t="shared" si="1019"/>
        <v>0</v>
      </c>
      <c r="CG271" s="189">
        <f t="shared" si="1020"/>
        <v>0</v>
      </c>
      <c r="CH271" s="189">
        <f t="shared" si="1021"/>
        <v>0</v>
      </c>
      <c r="CI271" s="189">
        <f t="shared" si="1022"/>
        <v>0</v>
      </c>
      <c r="CJ271" s="189">
        <f t="shared" si="1023"/>
        <v>0</v>
      </c>
      <c r="CK271" s="189">
        <f t="shared" si="1024"/>
        <v>0</v>
      </c>
      <c r="CL271" s="189">
        <f t="shared" si="1025"/>
        <v>0</v>
      </c>
      <c r="CM271" s="189">
        <f t="shared" si="1026"/>
        <v>0</v>
      </c>
      <c r="DB271" s="190">
        <f t="shared" si="979"/>
        <v>2293.2052469377581</v>
      </c>
      <c r="DC271" s="190">
        <f t="shared" si="980"/>
        <v>1561.9213533328586</v>
      </c>
      <c r="DD271" s="190">
        <f t="shared" si="981"/>
        <v>964.81662608602767</v>
      </c>
      <c r="DE271" s="190">
        <f t="shared" si="982"/>
        <v>2041.3553359208088</v>
      </c>
      <c r="DF271" s="190">
        <f t="shared" si="983"/>
        <v>2362.1863036604514</v>
      </c>
      <c r="DG271" s="190">
        <f t="shared" si="984"/>
        <v>2287.8710889474432</v>
      </c>
      <c r="DH271" s="190">
        <f t="shared" si="985"/>
        <v>2725.3207220125337</v>
      </c>
      <c r="DI271" s="190">
        <f t="shared" si="986"/>
        <v>2634.1406109884629</v>
      </c>
      <c r="DJ271" s="190">
        <f t="shared" si="987"/>
        <v>2079.6141566283295</v>
      </c>
      <c r="DK271" s="190">
        <f t="shared" si="988"/>
        <v>2177.5059031476999</v>
      </c>
      <c r="DL271" s="190">
        <f t="shared" si="989"/>
        <v>2085.9904738196128</v>
      </c>
      <c r="DM271" s="190">
        <f t="shared" si="990"/>
        <v>1249.8127197336562</v>
      </c>
      <c r="DN271" s="190">
        <f t="shared" si="991"/>
        <v>24463.740541215644</v>
      </c>
      <c r="DO271" s="184" t="s">
        <v>579</v>
      </c>
      <c r="DP271" s="190">
        <f t="shared" si="992"/>
        <v>469.55865013175207</v>
      </c>
      <c r="DQ271" s="190">
        <f t="shared" si="993"/>
        <v>319.82034022567484</v>
      </c>
      <c r="DR271" s="190">
        <f t="shared" si="994"/>
        <v>197.55667015614623</v>
      </c>
      <c r="DS271" s="190">
        <f t="shared" si="995"/>
        <v>420.20887227219544</v>
      </c>
      <c r="DT271" s="190">
        <f t="shared" si="996"/>
        <v>486.25127888880718</v>
      </c>
      <c r="DU271" s="190">
        <f t="shared" si="997"/>
        <v>470.9536420601201</v>
      </c>
      <c r="DV271" s="190">
        <f t="shared" si="998"/>
        <v>564.05762139766841</v>
      </c>
      <c r="DW271" s="190">
        <f t="shared" si="999"/>
        <v>545.18614101460605</v>
      </c>
      <c r="DX271" s="190">
        <f t="shared" si="1000"/>
        <v>430.4162094164339</v>
      </c>
      <c r="DY271" s="190">
        <f t="shared" si="1001"/>
        <v>460.545445468477</v>
      </c>
      <c r="DZ271" s="190">
        <f t="shared" si="1002"/>
        <v>441.18980831212434</v>
      </c>
      <c r="EA271" s="190">
        <f t="shared" si="1003"/>
        <v>264.33708167213314</v>
      </c>
      <c r="EB271" s="190">
        <f t="shared" si="1004"/>
        <v>5070.0817610161394</v>
      </c>
      <c r="EC271" s="191">
        <f t="shared" si="1005"/>
        <v>0.20724883639418284</v>
      </c>
    </row>
    <row r="272" spans="1:133">
      <c r="A272" s="331">
        <v>267</v>
      </c>
      <c r="B272" s="356" t="s">
        <v>653</v>
      </c>
      <c r="C272" s="356" t="s">
        <v>653</v>
      </c>
      <c r="D272" s="354" t="s">
        <v>653</v>
      </c>
      <c r="E272" s="456" t="s">
        <v>694</v>
      </c>
      <c r="F272" s="354" t="s">
        <v>664</v>
      </c>
      <c r="G272" s="354" t="s">
        <v>8</v>
      </c>
      <c r="H272" s="354" t="s">
        <v>227</v>
      </c>
      <c r="I272" s="354" t="s">
        <v>472</v>
      </c>
      <c r="J272" s="408">
        <v>555035</v>
      </c>
      <c r="K272" s="408">
        <v>378039</v>
      </c>
      <c r="L272" s="408">
        <v>233519</v>
      </c>
      <c r="M272" s="408">
        <v>501719</v>
      </c>
      <c r="N272" s="408">
        <v>580572.00000000093</v>
      </c>
      <c r="O272" s="408">
        <v>562307</v>
      </c>
      <c r="P272" s="408">
        <v>680343</v>
      </c>
      <c r="Q272" s="408">
        <v>657581</v>
      </c>
      <c r="R272" s="408">
        <v>519150.25</v>
      </c>
      <c r="S272" s="470">
        <v>561217.6</v>
      </c>
      <c r="T272" s="470">
        <v>537630.94999999995</v>
      </c>
      <c r="U272" s="471">
        <v>322119.40000000002</v>
      </c>
      <c r="V272" s="357">
        <f t="shared" si="1027"/>
        <v>6089233.2000000011</v>
      </c>
      <c r="W272" s="397">
        <v>0.5</v>
      </c>
      <c r="Y272" s="409" t="s">
        <v>607</v>
      </c>
      <c r="Z272" s="332"/>
      <c r="AA272" s="398">
        <v>5.8900000000000001E-2</v>
      </c>
      <c r="AB272" s="66">
        <v>1.1879507716E-2</v>
      </c>
      <c r="AC272" s="180">
        <f t="shared" si="1029"/>
        <v>0.20168943490662139</v>
      </c>
      <c r="AD272" s="181">
        <f t="shared" si="1030"/>
        <v>5.8016499999999999E-2</v>
      </c>
      <c r="AE272" s="181">
        <f t="shared" si="1030"/>
        <v>5.8016499999999999E-2</v>
      </c>
      <c r="AF272" s="181">
        <f t="shared" si="1030"/>
        <v>5.8016499999999999E-2</v>
      </c>
      <c r="AG272" s="181">
        <f t="shared" si="1031"/>
        <v>5.7132999999999996E-2</v>
      </c>
      <c r="AH272" s="181">
        <f t="shared" si="1031"/>
        <v>5.7132999999999996E-2</v>
      </c>
      <c r="AI272" s="181">
        <f t="shared" si="1031"/>
        <v>5.7132999999999996E-2</v>
      </c>
      <c r="AJ272" s="181">
        <f t="shared" si="1032"/>
        <v>5.6249500000000001E-2</v>
      </c>
      <c r="AK272" s="181">
        <f t="shared" si="1032"/>
        <v>5.6249500000000001E-2</v>
      </c>
      <c r="AL272" s="181">
        <f t="shared" si="1032"/>
        <v>5.6249500000000001E-2</v>
      </c>
      <c r="AM272" s="181">
        <f t="shared" si="1033"/>
        <v>5.4482500000000003E-2</v>
      </c>
      <c r="AN272" s="181">
        <f t="shared" si="1033"/>
        <v>5.4482500000000003E-2</v>
      </c>
      <c r="AO272" s="181">
        <f t="shared" si="1033"/>
        <v>5.4482500000000003E-2</v>
      </c>
      <c r="AQ272" s="480">
        <v>0.98499999999999999</v>
      </c>
      <c r="AR272" s="480">
        <v>0.97</v>
      </c>
      <c r="AS272" s="480">
        <v>0.95499999999999996</v>
      </c>
      <c r="AT272" s="480">
        <v>0.92500000000000004</v>
      </c>
      <c r="AV272" s="181">
        <f t="shared" si="956"/>
        <v>1.1879507716E-2</v>
      </c>
      <c r="AW272" s="181">
        <f t="shared" si="1034"/>
        <v>1.1879507716E-2</v>
      </c>
      <c r="AX272" s="181">
        <f t="shared" si="1034"/>
        <v>1.1879507716E-2</v>
      </c>
      <c r="AY272" s="181">
        <f t="shared" si="1035"/>
        <v>1.176071263884E-2</v>
      </c>
      <c r="AZ272" s="181">
        <f t="shared" si="1035"/>
        <v>1.176071263884E-2</v>
      </c>
      <c r="BA272" s="181">
        <f t="shared" si="1035"/>
        <v>1.176071263884E-2</v>
      </c>
      <c r="BB272" s="181">
        <f t="shared" si="1036"/>
        <v>1.1641917561679999E-2</v>
      </c>
      <c r="BC272" s="181">
        <f t="shared" si="1036"/>
        <v>1.1641917561679999E-2</v>
      </c>
      <c r="BD272" s="181">
        <f t="shared" si="1036"/>
        <v>1.1641917561679999E-2</v>
      </c>
      <c r="BE272" s="181">
        <f t="shared" si="1037"/>
        <v>1.1523122484519999E-2</v>
      </c>
      <c r="BF272" s="181">
        <f t="shared" si="1037"/>
        <v>1.1523122484519999E-2</v>
      </c>
      <c r="BG272" s="181">
        <f t="shared" si="1037"/>
        <v>1.1523122484519999E-2</v>
      </c>
      <c r="BI272" s="400">
        <v>1</v>
      </c>
      <c r="BJ272" s="400">
        <v>0.99</v>
      </c>
      <c r="BK272" s="400">
        <v>0.98</v>
      </c>
      <c r="BL272" s="400">
        <v>0.97</v>
      </c>
      <c r="BO272" s="189">
        <f t="shared" si="1028"/>
        <v>0.5</v>
      </c>
      <c r="BP272" s="189">
        <f t="shared" si="1028"/>
        <v>0.5</v>
      </c>
      <c r="BQ272" s="189">
        <f t="shared" si="1028"/>
        <v>0.5</v>
      </c>
      <c r="BR272" s="189">
        <f t="shared" si="1028"/>
        <v>0.5</v>
      </c>
      <c r="BS272" s="189">
        <f t="shared" si="1028"/>
        <v>0.5</v>
      </c>
      <c r="BT272" s="189">
        <f t="shared" si="1028"/>
        <v>0.5</v>
      </c>
      <c r="BU272" s="189">
        <f t="shared" si="1028"/>
        <v>0.5</v>
      </c>
      <c r="BV272" s="189">
        <f t="shared" si="1028"/>
        <v>0.5</v>
      </c>
      <c r="BW272" s="189">
        <f t="shared" si="1028"/>
        <v>0.5</v>
      </c>
      <c r="BX272" s="189">
        <f t="shared" si="1028"/>
        <v>0.5</v>
      </c>
      <c r="BY272" s="189">
        <f t="shared" si="1028"/>
        <v>0.5</v>
      </c>
      <c r="BZ272" s="189">
        <f t="shared" si="1028"/>
        <v>0.5</v>
      </c>
      <c r="CB272" s="189">
        <f t="shared" si="1015"/>
        <v>0</v>
      </c>
      <c r="CC272" s="189">
        <f t="shared" si="1016"/>
        <v>0</v>
      </c>
      <c r="CD272" s="189">
        <f t="shared" si="1017"/>
        <v>0</v>
      </c>
      <c r="CE272" s="189">
        <f t="shared" si="1018"/>
        <v>0</v>
      </c>
      <c r="CF272" s="189">
        <f t="shared" si="1019"/>
        <v>0</v>
      </c>
      <c r="CG272" s="189">
        <f t="shared" si="1020"/>
        <v>0</v>
      </c>
      <c r="CH272" s="189">
        <f t="shared" si="1021"/>
        <v>0</v>
      </c>
      <c r="CI272" s="189">
        <f t="shared" si="1022"/>
        <v>0</v>
      </c>
      <c r="CJ272" s="189">
        <f t="shared" si="1023"/>
        <v>0</v>
      </c>
      <c r="CK272" s="189">
        <f t="shared" si="1024"/>
        <v>0</v>
      </c>
      <c r="CL272" s="189">
        <f t="shared" si="1025"/>
        <v>0</v>
      </c>
      <c r="CM272" s="189">
        <f t="shared" si="1026"/>
        <v>0</v>
      </c>
      <c r="DB272" s="190">
        <f t="shared" si="979"/>
        <v>2293.2052469377581</v>
      </c>
      <c r="DC272" s="190">
        <f t="shared" si="980"/>
        <v>1561.9213533328586</v>
      </c>
      <c r="DD272" s="190">
        <f t="shared" si="981"/>
        <v>964.81662608602767</v>
      </c>
      <c r="DE272" s="190">
        <f t="shared" si="982"/>
        <v>2041.3553359208088</v>
      </c>
      <c r="DF272" s="190">
        <f t="shared" si="983"/>
        <v>2362.1863036604514</v>
      </c>
      <c r="DG272" s="190">
        <f t="shared" si="984"/>
        <v>2287.8710889474432</v>
      </c>
      <c r="DH272" s="190">
        <f t="shared" si="985"/>
        <v>2725.3207220125337</v>
      </c>
      <c r="DI272" s="190">
        <f t="shared" si="986"/>
        <v>2634.1406109884629</v>
      </c>
      <c r="DJ272" s="190">
        <f t="shared" si="987"/>
        <v>2079.6141566283295</v>
      </c>
      <c r="DK272" s="190">
        <f t="shared" si="988"/>
        <v>2177.5059031476999</v>
      </c>
      <c r="DL272" s="190">
        <f t="shared" si="989"/>
        <v>2085.9904738196128</v>
      </c>
      <c r="DM272" s="190">
        <f t="shared" si="990"/>
        <v>1249.8127197336562</v>
      </c>
      <c r="DN272" s="190">
        <f t="shared" si="991"/>
        <v>24463.740541215644</v>
      </c>
      <c r="DO272" s="184" t="s">
        <v>579</v>
      </c>
      <c r="DP272" s="190">
        <f t="shared" si="992"/>
        <v>469.5586501317519</v>
      </c>
      <c r="DQ272" s="190">
        <f t="shared" si="993"/>
        <v>319.82034022567467</v>
      </c>
      <c r="DR272" s="190">
        <f t="shared" si="994"/>
        <v>197.55667015614611</v>
      </c>
      <c r="DS272" s="190">
        <f t="shared" si="995"/>
        <v>420.20887227219526</v>
      </c>
      <c r="DT272" s="190">
        <f t="shared" si="996"/>
        <v>486.25127888880695</v>
      </c>
      <c r="DU272" s="190">
        <f t="shared" si="997"/>
        <v>470.95364206011993</v>
      </c>
      <c r="DV272" s="190">
        <f t="shared" si="998"/>
        <v>564.05762139766807</v>
      </c>
      <c r="DW272" s="190">
        <f t="shared" si="999"/>
        <v>545.18614101460594</v>
      </c>
      <c r="DX272" s="190">
        <f t="shared" si="1000"/>
        <v>430.41620941643373</v>
      </c>
      <c r="DY272" s="190">
        <f t="shared" si="1001"/>
        <v>460.54544546847671</v>
      </c>
      <c r="DZ272" s="190">
        <f t="shared" si="1002"/>
        <v>441.18980831212411</v>
      </c>
      <c r="EA272" s="190">
        <f t="shared" si="1003"/>
        <v>264.33708167213302</v>
      </c>
      <c r="EB272" s="190">
        <f t="shared" si="1004"/>
        <v>5070.0817610161357</v>
      </c>
      <c r="EC272" s="191">
        <f t="shared" si="1005"/>
        <v>0.20724883639418271</v>
      </c>
    </row>
    <row r="273" spans="1:133">
      <c r="A273" s="331">
        <v>268</v>
      </c>
      <c r="B273" s="356" t="s">
        <v>654</v>
      </c>
      <c r="C273" s="356" t="s">
        <v>654</v>
      </c>
      <c r="D273" s="354" t="s">
        <v>670</v>
      </c>
      <c r="E273" s="456" t="s">
        <v>694</v>
      </c>
      <c r="F273" s="354" t="s">
        <v>664</v>
      </c>
      <c r="G273" s="354" t="s">
        <v>8</v>
      </c>
      <c r="H273" s="354" t="s">
        <v>227</v>
      </c>
      <c r="I273" s="354" t="s">
        <v>472</v>
      </c>
      <c r="J273" s="408">
        <v>555035</v>
      </c>
      <c r="K273" s="408">
        <v>378039</v>
      </c>
      <c r="L273" s="408">
        <v>233519</v>
      </c>
      <c r="M273" s="408">
        <v>501719</v>
      </c>
      <c r="N273" s="408">
        <v>580572.00000000093</v>
      </c>
      <c r="O273" s="408">
        <v>562307</v>
      </c>
      <c r="P273" s="408">
        <v>680343</v>
      </c>
      <c r="Q273" s="408">
        <v>657581</v>
      </c>
      <c r="R273" s="408">
        <v>519150.25</v>
      </c>
      <c r="S273" s="470">
        <v>561217.6</v>
      </c>
      <c r="T273" s="470">
        <v>537630.94999999995</v>
      </c>
      <c r="U273" s="471">
        <v>322119.40000000002</v>
      </c>
      <c r="V273" s="357">
        <f t="shared" si="1027"/>
        <v>6089233.2000000011</v>
      </c>
      <c r="W273" s="397">
        <v>0.5</v>
      </c>
      <c r="Y273" s="409" t="s">
        <v>607</v>
      </c>
      <c r="Z273" s="332"/>
      <c r="AA273" s="398">
        <v>0.14499999999999999</v>
      </c>
      <c r="AB273" s="412">
        <v>1.955776E-2</v>
      </c>
      <c r="AC273" s="180">
        <f t="shared" si="1029"/>
        <v>0.13488110344827586</v>
      </c>
      <c r="AD273" s="181">
        <f t="shared" si="1030"/>
        <v>0.14282499999999998</v>
      </c>
      <c r="AE273" s="181">
        <f t="shared" si="1030"/>
        <v>0.14282499999999998</v>
      </c>
      <c r="AF273" s="181">
        <f t="shared" si="1030"/>
        <v>0.14282499999999998</v>
      </c>
      <c r="AG273" s="181">
        <f t="shared" si="1031"/>
        <v>0.14065</v>
      </c>
      <c r="AH273" s="181">
        <f t="shared" si="1031"/>
        <v>0.14065</v>
      </c>
      <c r="AI273" s="181">
        <f t="shared" si="1031"/>
        <v>0.14065</v>
      </c>
      <c r="AJ273" s="181">
        <f t="shared" si="1032"/>
        <v>0.13847499999999999</v>
      </c>
      <c r="AK273" s="181">
        <f t="shared" si="1032"/>
        <v>0.13847499999999999</v>
      </c>
      <c r="AL273" s="181">
        <f t="shared" si="1032"/>
        <v>0.13847499999999999</v>
      </c>
      <c r="AM273" s="181">
        <f t="shared" si="1033"/>
        <v>0.13412499999999999</v>
      </c>
      <c r="AN273" s="181">
        <f t="shared" si="1033"/>
        <v>0.13412499999999999</v>
      </c>
      <c r="AO273" s="181">
        <f t="shared" si="1033"/>
        <v>0.13412499999999999</v>
      </c>
      <c r="AQ273" s="480">
        <v>0.98499999999999999</v>
      </c>
      <c r="AR273" s="480">
        <v>0.97</v>
      </c>
      <c r="AS273" s="480">
        <v>0.95499999999999996</v>
      </c>
      <c r="AT273" s="480">
        <v>0.92500000000000004</v>
      </c>
      <c r="AV273" s="181">
        <f t="shared" si="956"/>
        <v>1.955776E-2</v>
      </c>
      <c r="AW273" s="181">
        <f t="shared" si="1034"/>
        <v>1.955776E-2</v>
      </c>
      <c r="AX273" s="181">
        <f t="shared" si="1034"/>
        <v>1.955776E-2</v>
      </c>
      <c r="AY273" s="181">
        <f t="shared" si="1035"/>
        <v>1.93621824E-2</v>
      </c>
      <c r="AZ273" s="181">
        <f t="shared" si="1035"/>
        <v>1.93621824E-2</v>
      </c>
      <c r="BA273" s="181">
        <f t="shared" si="1035"/>
        <v>1.93621824E-2</v>
      </c>
      <c r="BB273" s="181">
        <f t="shared" si="1036"/>
        <v>1.9166604800000001E-2</v>
      </c>
      <c r="BC273" s="181">
        <f t="shared" si="1036"/>
        <v>1.9166604800000001E-2</v>
      </c>
      <c r="BD273" s="181">
        <f t="shared" si="1036"/>
        <v>1.9166604800000001E-2</v>
      </c>
      <c r="BE273" s="181">
        <f t="shared" si="1037"/>
        <v>1.8971027200000001E-2</v>
      </c>
      <c r="BF273" s="181">
        <f t="shared" si="1037"/>
        <v>1.8971027200000001E-2</v>
      </c>
      <c r="BG273" s="181">
        <f t="shared" si="1037"/>
        <v>1.8971027200000001E-2</v>
      </c>
      <c r="BI273" s="400">
        <v>1</v>
      </c>
      <c r="BJ273" s="400">
        <v>0.99</v>
      </c>
      <c r="BK273" s="400">
        <v>0.98</v>
      </c>
      <c r="BL273" s="400">
        <v>0.97</v>
      </c>
      <c r="BO273" s="189">
        <f t="shared" si="1028"/>
        <v>0.5</v>
      </c>
      <c r="BP273" s="189">
        <f t="shared" si="1028"/>
        <v>0.5</v>
      </c>
      <c r="BQ273" s="189">
        <f t="shared" si="1028"/>
        <v>0.5</v>
      </c>
      <c r="BR273" s="189">
        <f t="shared" si="1028"/>
        <v>0.5</v>
      </c>
      <c r="BS273" s="189">
        <f t="shared" si="1028"/>
        <v>0.5</v>
      </c>
      <c r="BT273" s="189">
        <f t="shared" si="1028"/>
        <v>0.5</v>
      </c>
      <c r="BU273" s="189">
        <f t="shared" si="1028"/>
        <v>0.5</v>
      </c>
      <c r="BV273" s="189">
        <f t="shared" si="1028"/>
        <v>0.5</v>
      </c>
      <c r="BW273" s="189">
        <f t="shared" si="1028"/>
        <v>0.5</v>
      </c>
      <c r="BX273" s="189">
        <f t="shared" si="1028"/>
        <v>0.5</v>
      </c>
      <c r="BY273" s="189">
        <f t="shared" si="1028"/>
        <v>0.5</v>
      </c>
      <c r="BZ273" s="189">
        <f t="shared" si="1028"/>
        <v>0.5</v>
      </c>
      <c r="CB273" s="189">
        <f t="shared" si="1015"/>
        <v>0</v>
      </c>
      <c r="CC273" s="189">
        <f t="shared" si="1016"/>
        <v>0</v>
      </c>
      <c r="CD273" s="189">
        <f t="shared" si="1017"/>
        <v>0</v>
      </c>
      <c r="CE273" s="189">
        <f t="shared" si="1018"/>
        <v>0</v>
      </c>
      <c r="CF273" s="189">
        <f t="shared" si="1019"/>
        <v>0</v>
      </c>
      <c r="CG273" s="189">
        <f t="shared" si="1020"/>
        <v>0</v>
      </c>
      <c r="CH273" s="189">
        <f t="shared" si="1021"/>
        <v>0</v>
      </c>
      <c r="CI273" s="189">
        <f t="shared" si="1022"/>
        <v>0</v>
      </c>
      <c r="CJ273" s="189">
        <f t="shared" si="1023"/>
        <v>0</v>
      </c>
      <c r="CK273" s="189">
        <f t="shared" si="1024"/>
        <v>0</v>
      </c>
      <c r="CL273" s="189">
        <f t="shared" si="1025"/>
        <v>0</v>
      </c>
      <c r="CM273" s="189">
        <f t="shared" si="1026"/>
        <v>0</v>
      </c>
      <c r="DB273" s="190">
        <f t="shared" si="979"/>
        <v>5645.4118982338696</v>
      </c>
      <c r="DC273" s="190">
        <f t="shared" si="980"/>
        <v>3845.1374572710433</v>
      </c>
      <c r="DD273" s="190">
        <f t="shared" si="981"/>
        <v>2375.1852424868248</v>
      </c>
      <c r="DE273" s="190">
        <f t="shared" si="982"/>
        <v>5025.4078728101413</v>
      </c>
      <c r="DF273" s="190">
        <f t="shared" si="983"/>
        <v>5815.2294402506859</v>
      </c>
      <c r="DG273" s="190">
        <f t="shared" si="984"/>
        <v>5632.2802699045724</v>
      </c>
      <c r="DH273" s="190">
        <f t="shared" si="985"/>
        <v>6709.193628044437</v>
      </c>
      <c r="DI273" s="190">
        <f t="shared" si="986"/>
        <v>6484.7264616863695</v>
      </c>
      <c r="DJ273" s="190">
        <f t="shared" si="987"/>
        <v>5119.5934246368033</v>
      </c>
      <c r="DK273" s="190">
        <f t="shared" si="988"/>
        <v>5360.5832929782082</v>
      </c>
      <c r="DL273" s="190">
        <f t="shared" si="989"/>
        <v>5135.2906401331711</v>
      </c>
      <c r="DM273" s="190">
        <f t="shared" si="990"/>
        <v>3076.7885290556901</v>
      </c>
      <c r="DN273" s="190">
        <f t="shared" si="991"/>
        <v>60224.828157491807</v>
      </c>
      <c r="DO273" s="184" t="s">
        <v>579</v>
      </c>
      <c r="DP273" s="190">
        <f t="shared" si="992"/>
        <v>773.05521447087312</v>
      </c>
      <c r="DQ273" s="190">
        <f t="shared" si="993"/>
        <v>526.53439913402644</v>
      </c>
      <c r="DR273" s="190">
        <f t="shared" si="994"/>
        <v>325.24630091439968</v>
      </c>
      <c r="DS273" s="190">
        <f t="shared" si="995"/>
        <v>691.80848821717711</v>
      </c>
      <c r="DT273" s="190">
        <f t="shared" si="996"/>
        <v>800.53702893696175</v>
      </c>
      <c r="DU273" s="190">
        <f t="shared" si="997"/>
        <v>775.35185150240716</v>
      </c>
      <c r="DV273" s="190">
        <f t="shared" si="998"/>
        <v>928.63305864167501</v>
      </c>
      <c r="DW273" s="190">
        <f t="shared" si="999"/>
        <v>897.56410418664007</v>
      </c>
      <c r="DX273" s="190">
        <f t="shared" si="1000"/>
        <v>708.61327970169498</v>
      </c>
      <c r="DY273" s="190">
        <f t="shared" si="1001"/>
        <v>758.21637620842614</v>
      </c>
      <c r="DZ273" s="190">
        <f t="shared" si="1002"/>
        <v>726.35033300184023</v>
      </c>
      <c r="EA273" s="190">
        <f t="shared" si="1003"/>
        <v>435.18985180513317</v>
      </c>
      <c r="EB273" s="190">
        <f t="shared" si="1004"/>
        <v>8347.1002867212555</v>
      </c>
      <c r="EC273" s="191">
        <f t="shared" si="1005"/>
        <v>0.13859898885710475</v>
      </c>
    </row>
    <row r="274" spans="1:133">
      <c r="A274" s="331">
        <v>269</v>
      </c>
      <c r="B274" s="356" t="s">
        <v>655</v>
      </c>
      <c r="C274" s="356" t="s">
        <v>655</v>
      </c>
      <c r="D274" s="354" t="s">
        <v>655</v>
      </c>
      <c r="E274" s="456" t="s">
        <v>694</v>
      </c>
      <c r="F274" s="354" t="s">
        <v>664</v>
      </c>
      <c r="G274" s="354" t="s">
        <v>8</v>
      </c>
      <c r="H274" s="354" t="s">
        <v>227</v>
      </c>
      <c r="I274" s="354" t="s">
        <v>472</v>
      </c>
      <c r="J274" s="408">
        <v>555035</v>
      </c>
      <c r="K274" s="408">
        <v>378039</v>
      </c>
      <c r="L274" s="408">
        <v>233519</v>
      </c>
      <c r="M274" s="408">
        <v>501719</v>
      </c>
      <c r="N274" s="408">
        <v>580572.00000000093</v>
      </c>
      <c r="O274" s="408">
        <v>562307</v>
      </c>
      <c r="P274" s="408">
        <v>680343</v>
      </c>
      <c r="Q274" s="408">
        <v>657581</v>
      </c>
      <c r="R274" s="408">
        <v>519150.25</v>
      </c>
      <c r="S274" s="470">
        <v>561217.6</v>
      </c>
      <c r="T274" s="470">
        <v>537630.94999999995</v>
      </c>
      <c r="U274" s="471">
        <v>322119.40000000002</v>
      </c>
      <c r="V274" s="357">
        <f t="shared" si="1027"/>
        <v>6089233.2000000011</v>
      </c>
      <c r="W274" s="397">
        <v>0.5</v>
      </c>
      <c r="Y274" s="409" t="s">
        <v>607</v>
      </c>
      <c r="Z274" s="332"/>
      <c r="AA274" s="398">
        <v>0.21829999999999999</v>
      </c>
      <c r="AB274" s="66">
        <v>8.8385958150000013E-2</v>
      </c>
      <c r="AC274" s="180">
        <f t="shared" si="1029"/>
        <v>0.40488299656436105</v>
      </c>
      <c r="AD274" s="181">
        <f t="shared" si="1030"/>
        <v>0.21502549999999998</v>
      </c>
      <c r="AE274" s="181">
        <f t="shared" si="1030"/>
        <v>0.21502549999999998</v>
      </c>
      <c r="AF274" s="181">
        <f t="shared" si="1030"/>
        <v>0.21502549999999998</v>
      </c>
      <c r="AG274" s="181">
        <f t="shared" si="1031"/>
        <v>0.21175099999999999</v>
      </c>
      <c r="AH274" s="181">
        <f t="shared" si="1031"/>
        <v>0.21175099999999999</v>
      </c>
      <c r="AI274" s="181">
        <f t="shared" si="1031"/>
        <v>0.21175099999999999</v>
      </c>
      <c r="AJ274" s="181">
        <f t="shared" si="1032"/>
        <v>0.20847649999999998</v>
      </c>
      <c r="AK274" s="181">
        <f t="shared" si="1032"/>
        <v>0.20847649999999998</v>
      </c>
      <c r="AL274" s="181">
        <f t="shared" si="1032"/>
        <v>0.20847649999999998</v>
      </c>
      <c r="AM274" s="181">
        <f t="shared" si="1033"/>
        <v>0.20192750000000001</v>
      </c>
      <c r="AN274" s="181">
        <f t="shared" si="1033"/>
        <v>0.20192750000000001</v>
      </c>
      <c r="AO274" s="181">
        <f t="shared" si="1033"/>
        <v>0.20192750000000001</v>
      </c>
      <c r="AQ274" s="480">
        <v>0.98499999999999999</v>
      </c>
      <c r="AR274" s="480">
        <v>0.97</v>
      </c>
      <c r="AS274" s="480">
        <v>0.95499999999999996</v>
      </c>
      <c r="AT274" s="480">
        <v>0.92500000000000004</v>
      </c>
      <c r="AV274" s="181">
        <f t="shared" si="956"/>
        <v>8.8385958150000013E-2</v>
      </c>
      <c r="AW274" s="181">
        <f t="shared" si="1034"/>
        <v>8.8385958150000013E-2</v>
      </c>
      <c r="AX274" s="181">
        <f t="shared" si="1034"/>
        <v>8.8385958150000013E-2</v>
      </c>
      <c r="AY274" s="181">
        <f t="shared" si="1035"/>
        <v>8.7502098568500011E-2</v>
      </c>
      <c r="AZ274" s="181">
        <f t="shared" si="1035"/>
        <v>8.7502098568500011E-2</v>
      </c>
      <c r="BA274" s="181">
        <f t="shared" si="1035"/>
        <v>8.7502098568500011E-2</v>
      </c>
      <c r="BB274" s="181">
        <f t="shared" si="1036"/>
        <v>8.661823898700001E-2</v>
      </c>
      <c r="BC274" s="181">
        <f t="shared" si="1036"/>
        <v>8.661823898700001E-2</v>
      </c>
      <c r="BD274" s="181">
        <f t="shared" si="1036"/>
        <v>8.661823898700001E-2</v>
      </c>
      <c r="BE274" s="181">
        <f t="shared" si="1037"/>
        <v>8.5734379405500008E-2</v>
      </c>
      <c r="BF274" s="181">
        <f t="shared" si="1037"/>
        <v>8.5734379405500008E-2</v>
      </c>
      <c r="BG274" s="181">
        <f t="shared" si="1037"/>
        <v>8.5734379405500008E-2</v>
      </c>
      <c r="BI274" s="400">
        <v>1</v>
      </c>
      <c r="BJ274" s="400">
        <v>0.99</v>
      </c>
      <c r="BK274" s="400">
        <v>0.98</v>
      </c>
      <c r="BL274" s="400">
        <v>0.97</v>
      </c>
      <c r="BO274" s="189">
        <f t="shared" si="1028"/>
        <v>0.5</v>
      </c>
      <c r="BP274" s="189">
        <f t="shared" si="1028"/>
        <v>0.5</v>
      </c>
      <c r="BQ274" s="189">
        <f t="shared" si="1028"/>
        <v>0.5</v>
      </c>
      <c r="BR274" s="189">
        <f t="shared" si="1028"/>
        <v>0.5</v>
      </c>
      <c r="BS274" s="189">
        <f t="shared" si="1028"/>
        <v>0.5</v>
      </c>
      <c r="BT274" s="189">
        <f t="shared" si="1028"/>
        <v>0.5</v>
      </c>
      <c r="BU274" s="189">
        <f t="shared" si="1028"/>
        <v>0.5</v>
      </c>
      <c r="BV274" s="189">
        <f t="shared" si="1028"/>
        <v>0.5</v>
      </c>
      <c r="BW274" s="189">
        <f t="shared" si="1028"/>
        <v>0.5</v>
      </c>
      <c r="BX274" s="189">
        <f t="shared" si="1028"/>
        <v>0.5</v>
      </c>
      <c r="BY274" s="189">
        <f t="shared" si="1028"/>
        <v>0.5</v>
      </c>
      <c r="BZ274" s="189">
        <f t="shared" si="1028"/>
        <v>0.5</v>
      </c>
      <c r="CB274" s="189">
        <f t="shared" si="1015"/>
        <v>0</v>
      </c>
      <c r="CC274" s="189">
        <f t="shared" si="1016"/>
        <v>0</v>
      </c>
      <c r="CD274" s="189">
        <f t="shared" si="1017"/>
        <v>0</v>
      </c>
      <c r="CE274" s="189">
        <f t="shared" si="1018"/>
        <v>0</v>
      </c>
      <c r="CF274" s="189">
        <f t="shared" si="1019"/>
        <v>0</v>
      </c>
      <c r="CG274" s="189">
        <f t="shared" si="1020"/>
        <v>0</v>
      </c>
      <c r="CH274" s="189">
        <f t="shared" si="1021"/>
        <v>0</v>
      </c>
      <c r="CI274" s="189">
        <f t="shared" si="1022"/>
        <v>0</v>
      </c>
      <c r="CJ274" s="189">
        <f t="shared" si="1023"/>
        <v>0</v>
      </c>
      <c r="CK274" s="189">
        <f t="shared" si="1024"/>
        <v>0</v>
      </c>
      <c r="CL274" s="189">
        <f t="shared" si="1025"/>
        <v>0</v>
      </c>
      <c r="CM274" s="189">
        <f t="shared" si="1026"/>
        <v>0</v>
      </c>
      <c r="DB274" s="190">
        <f t="shared" si="979"/>
        <v>8499.2649474789905</v>
      </c>
      <c r="DC274" s="190">
        <f t="shared" si="980"/>
        <v>5788.9207373949575</v>
      </c>
      <c r="DD274" s="190">
        <f t="shared" si="981"/>
        <v>3575.882334033613</v>
      </c>
      <c r="DE274" s="190">
        <f t="shared" si="982"/>
        <v>7565.8381974789918</v>
      </c>
      <c r="DF274" s="190">
        <f t="shared" si="983"/>
        <v>8754.9281848739629</v>
      </c>
      <c r="DG274" s="190">
        <f t="shared" si="984"/>
        <v>8479.4950546218479</v>
      </c>
      <c r="DH274" s="190">
        <f t="shared" si="985"/>
        <v>10100.806682773109</v>
      </c>
      <c r="DI274" s="190">
        <f t="shared" si="986"/>
        <v>9762.8674936974785</v>
      </c>
      <c r="DJ274" s="190">
        <f t="shared" si="987"/>
        <v>7707.6361696428567</v>
      </c>
      <c r="DK274" s="190">
        <f t="shared" si="988"/>
        <v>8070.4505714285715</v>
      </c>
      <c r="DL274" s="190">
        <f t="shared" si="989"/>
        <v>7731.2685982142857</v>
      </c>
      <c r="DM274" s="190">
        <f t="shared" si="990"/>
        <v>4632.1581785714288</v>
      </c>
      <c r="DN274" s="190">
        <f t="shared" si="991"/>
        <v>90669.517150210086</v>
      </c>
      <c r="DO274" s="184" t="s">
        <v>579</v>
      </c>
      <c r="DP274" s="190">
        <f t="shared" si="992"/>
        <v>3493.6120411469346</v>
      </c>
      <c r="DQ274" s="190">
        <f t="shared" si="993"/>
        <v>2379.5285025685698</v>
      </c>
      <c r="DR274" s="190">
        <f t="shared" si="994"/>
        <v>1469.8618830102446</v>
      </c>
      <c r="DS274" s="190">
        <f t="shared" si="995"/>
        <v>3126.4396376363238</v>
      </c>
      <c r="DT274" s="190">
        <f t="shared" si="996"/>
        <v>3617.8086006346152</v>
      </c>
      <c r="DU274" s="190">
        <f t="shared" si="997"/>
        <v>3503.9910653580359</v>
      </c>
      <c r="DV274" s="190">
        <f t="shared" si="998"/>
        <v>4196.7036438635914</v>
      </c>
      <c r="DW274" s="190">
        <f t="shared" si="999"/>
        <v>4056.2959842836099</v>
      </c>
      <c r="DX274" s="190">
        <f t="shared" si="1000"/>
        <v>3202.3843059863843</v>
      </c>
      <c r="DY274" s="190">
        <f t="shared" si="1001"/>
        <v>3426.5519617892137</v>
      </c>
      <c r="DZ274" s="190">
        <f t="shared" si="1002"/>
        <v>3282.5420771570575</v>
      </c>
      <c r="EA274" s="190">
        <f t="shared" si="1003"/>
        <v>1966.7217528466044</v>
      </c>
      <c r="EB274" s="190">
        <f t="shared" si="1004"/>
        <v>37722.441456281187</v>
      </c>
      <c r="EC274" s="191">
        <f t="shared" si="1005"/>
        <v>0.41604325954209387</v>
      </c>
    </row>
    <row r="275" spans="1:133">
      <c r="A275" s="331">
        <v>270</v>
      </c>
      <c r="B275" s="356" t="s">
        <v>656</v>
      </c>
      <c r="C275" s="356" t="s">
        <v>656</v>
      </c>
      <c r="D275" s="354" t="s">
        <v>656</v>
      </c>
      <c r="E275" s="456" t="s">
        <v>694</v>
      </c>
      <c r="F275" s="354" t="s">
        <v>664</v>
      </c>
      <c r="G275" s="354" t="s">
        <v>8</v>
      </c>
      <c r="H275" s="354" t="s">
        <v>227</v>
      </c>
      <c r="I275" s="354" t="s">
        <v>472</v>
      </c>
      <c r="J275" s="408">
        <v>1110070</v>
      </c>
      <c r="K275" s="408">
        <v>756078</v>
      </c>
      <c r="L275" s="408">
        <v>467038</v>
      </c>
      <c r="M275" s="408">
        <v>1003438</v>
      </c>
      <c r="N275" s="408">
        <v>1161144.0000000019</v>
      </c>
      <c r="O275" s="408">
        <v>1124614</v>
      </c>
      <c r="P275" s="408">
        <v>1360686</v>
      </c>
      <c r="Q275" s="408">
        <v>1315162</v>
      </c>
      <c r="R275" s="408">
        <v>1038300.5</v>
      </c>
      <c r="S275" s="470">
        <v>1122435.2</v>
      </c>
      <c r="T275" s="470">
        <v>1075261.8999999999</v>
      </c>
      <c r="U275" s="471">
        <v>644238.80000000005</v>
      </c>
      <c r="V275" s="357">
        <f t="shared" si="1027"/>
        <v>12178466.400000002</v>
      </c>
      <c r="W275" s="397">
        <v>0.5</v>
      </c>
      <c r="Y275" s="409" t="s">
        <v>607</v>
      </c>
      <c r="Z275" s="332"/>
      <c r="AA275" s="398">
        <v>9.6799999999999997E-2</v>
      </c>
      <c r="AB275" s="412">
        <v>3.486876627600001E-2</v>
      </c>
      <c r="AC275" s="180">
        <f t="shared" si="1029"/>
        <v>0.36021452764462819</v>
      </c>
      <c r="AD275" s="181">
        <f t="shared" si="1030"/>
        <v>9.5348000000000002E-2</v>
      </c>
      <c r="AE275" s="181">
        <f t="shared" si="1030"/>
        <v>9.5348000000000002E-2</v>
      </c>
      <c r="AF275" s="181">
        <f t="shared" si="1030"/>
        <v>9.5348000000000002E-2</v>
      </c>
      <c r="AG275" s="181">
        <f t="shared" si="1031"/>
        <v>9.3895999999999993E-2</v>
      </c>
      <c r="AH275" s="181">
        <f t="shared" si="1031"/>
        <v>9.3895999999999993E-2</v>
      </c>
      <c r="AI275" s="181">
        <f t="shared" si="1031"/>
        <v>9.3895999999999993E-2</v>
      </c>
      <c r="AJ275" s="181">
        <f t="shared" si="1032"/>
        <v>9.2443999999999998E-2</v>
      </c>
      <c r="AK275" s="181">
        <f t="shared" si="1032"/>
        <v>9.2443999999999998E-2</v>
      </c>
      <c r="AL275" s="181">
        <f t="shared" si="1032"/>
        <v>9.2443999999999998E-2</v>
      </c>
      <c r="AM275" s="181">
        <f t="shared" si="1033"/>
        <v>8.9540000000000008E-2</v>
      </c>
      <c r="AN275" s="181">
        <f t="shared" si="1033"/>
        <v>8.9540000000000008E-2</v>
      </c>
      <c r="AO275" s="181">
        <f t="shared" si="1033"/>
        <v>8.9540000000000008E-2</v>
      </c>
      <c r="AQ275" s="480">
        <v>0.98499999999999999</v>
      </c>
      <c r="AR275" s="480">
        <v>0.97</v>
      </c>
      <c r="AS275" s="480">
        <v>0.95499999999999996</v>
      </c>
      <c r="AT275" s="480">
        <v>0.92500000000000004</v>
      </c>
      <c r="AV275" s="181">
        <f t="shared" si="956"/>
        <v>3.486876627600001E-2</v>
      </c>
      <c r="AW275" s="181">
        <f t="shared" si="1034"/>
        <v>3.486876627600001E-2</v>
      </c>
      <c r="AX275" s="181">
        <f t="shared" si="1034"/>
        <v>3.486876627600001E-2</v>
      </c>
      <c r="AY275" s="181">
        <f t="shared" si="1035"/>
        <v>3.452007861324001E-2</v>
      </c>
      <c r="AZ275" s="181">
        <f t="shared" si="1035"/>
        <v>3.452007861324001E-2</v>
      </c>
      <c r="BA275" s="181">
        <f t="shared" si="1035"/>
        <v>3.452007861324001E-2</v>
      </c>
      <c r="BB275" s="181">
        <f t="shared" si="1036"/>
        <v>3.417139095048001E-2</v>
      </c>
      <c r="BC275" s="181">
        <f t="shared" si="1036"/>
        <v>3.417139095048001E-2</v>
      </c>
      <c r="BD275" s="181">
        <f t="shared" si="1036"/>
        <v>3.417139095048001E-2</v>
      </c>
      <c r="BE275" s="181">
        <f t="shared" si="1037"/>
        <v>3.382270328772001E-2</v>
      </c>
      <c r="BF275" s="181">
        <f t="shared" si="1037"/>
        <v>3.382270328772001E-2</v>
      </c>
      <c r="BG275" s="181">
        <f t="shared" si="1037"/>
        <v>3.382270328772001E-2</v>
      </c>
      <c r="BI275" s="400">
        <v>1</v>
      </c>
      <c r="BJ275" s="400">
        <v>0.99</v>
      </c>
      <c r="BK275" s="400">
        <v>0.98</v>
      </c>
      <c r="BL275" s="400">
        <v>0.97</v>
      </c>
      <c r="BO275" s="189">
        <f t="shared" si="1028"/>
        <v>0.5</v>
      </c>
      <c r="BP275" s="189">
        <f t="shared" si="1028"/>
        <v>0.5</v>
      </c>
      <c r="BQ275" s="189">
        <f t="shared" si="1028"/>
        <v>0.5</v>
      </c>
      <c r="BR275" s="189">
        <f t="shared" si="1028"/>
        <v>0.5</v>
      </c>
      <c r="BS275" s="189">
        <f t="shared" si="1028"/>
        <v>0.5</v>
      </c>
      <c r="BT275" s="189">
        <f t="shared" si="1028"/>
        <v>0.5</v>
      </c>
      <c r="BU275" s="189">
        <f t="shared" si="1028"/>
        <v>0.5</v>
      </c>
      <c r="BV275" s="189">
        <f t="shared" si="1028"/>
        <v>0.5</v>
      </c>
      <c r="BW275" s="189">
        <f t="shared" si="1028"/>
        <v>0.5</v>
      </c>
      <c r="BX275" s="189">
        <f t="shared" si="1028"/>
        <v>0.5</v>
      </c>
      <c r="BY275" s="189">
        <f t="shared" si="1028"/>
        <v>0.5</v>
      </c>
      <c r="BZ275" s="189">
        <f t="shared" si="1028"/>
        <v>0.5</v>
      </c>
      <c r="CB275" s="189">
        <f t="shared" si="1015"/>
        <v>0</v>
      </c>
      <c r="CC275" s="189">
        <f t="shared" si="1016"/>
        <v>0</v>
      </c>
      <c r="CD275" s="189">
        <f t="shared" si="1017"/>
        <v>0</v>
      </c>
      <c r="CE275" s="189">
        <f t="shared" si="1018"/>
        <v>0</v>
      </c>
      <c r="CF275" s="189">
        <f t="shared" si="1019"/>
        <v>0</v>
      </c>
      <c r="CG275" s="189">
        <f t="shared" si="1020"/>
        <v>0</v>
      </c>
      <c r="CH275" s="189">
        <f t="shared" si="1021"/>
        <v>0</v>
      </c>
      <c r="CI275" s="189">
        <f t="shared" si="1022"/>
        <v>0</v>
      </c>
      <c r="CJ275" s="189">
        <f t="shared" si="1023"/>
        <v>0</v>
      </c>
      <c r="CK275" s="189">
        <f t="shared" si="1024"/>
        <v>0</v>
      </c>
      <c r="CL275" s="189">
        <f t="shared" si="1025"/>
        <v>0</v>
      </c>
      <c r="CM275" s="189">
        <f t="shared" si="1026"/>
        <v>0</v>
      </c>
      <c r="DB275" s="190">
        <f t="shared" si="979"/>
        <v>7537.5982310212221</v>
      </c>
      <c r="DC275" s="190">
        <f t="shared" si="980"/>
        <v>5133.9214601908561</v>
      </c>
      <c r="DD275" s="190">
        <f t="shared" si="981"/>
        <v>3171.281813416892</v>
      </c>
      <c r="DE275" s="190">
        <f t="shared" si="982"/>
        <v>6709.7859598347804</v>
      </c>
      <c r="DF275" s="190">
        <f t="shared" si="983"/>
        <v>7764.3339285002257</v>
      </c>
      <c r="DG275" s="190">
        <f t="shared" si="984"/>
        <v>7520.0652431277595</v>
      </c>
      <c r="DH275" s="190">
        <f t="shared" si="985"/>
        <v>8957.9302509614026</v>
      </c>
      <c r="DI275" s="190">
        <f t="shared" si="986"/>
        <v>8658.2278826378006</v>
      </c>
      <c r="DJ275" s="190">
        <f t="shared" si="987"/>
        <v>6835.5399104116223</v>
      </c>
      <c r="DK275" s="190">
        <f t="shared" si="988"/>
        <v>7157.3029346246976</v>
      </c>
      <c r="DL275" s="190">
        <f t="shared" si="989"/>
        <v>6856.498399515739</v>
      </c>
      <c r="DM275" s="190">
        <f t="shared" si="990"/>
        <v>4108.0431670702183</v>
      </c>
      <c r="DN275" s="190">
        <f t="shared" si="991"/>
        <v>80410.529181313221</v>
      </c>
      <c r="DO275" s="184" t="s">
        <v>579</v>
      </c>
      <c r="DP275" s="190">
        <f t="shared" si="992"/>
        <v>2756.4998846317712</v>
      </c>
      <c r="DQ275" s="190">
        <f t="shared" si="993"/>
        <v>1877.475222078446</v>
      </c>
      <c r="DR275" s="190">
        <f t="shared" si="994"/>
        <v>1159.7378481705236</v>
      </c>
      <c r="DS275" s="190">
        <f t="shared" si="995"/>
        <v>2466.7966559971751</v>
      </c>
      <c r="DT275" s="190">
        <f t="shared" si="996"/>
        <v>2854.4923914892483</v>
      </c>
      <c r="DU275" s="190">
        <f t="shared" si="997"/>
        <v>2764.6890535215998</v>
      </c>
      <c r="DV275" s="190">
        <f t="shared" si="998"/>
        <v>3311.2472060137334</v>
      </c>
      <c r="DW275" s="190">
        <f t="shared" si="999"/>
        <v>3200.4639556484258</v>
      </c>
      <c r="DX275" s="190">
        <f t="shared" si="1000"/>
        <v>2526.7178685072545</v>
      </c>
      <c r="DY275" s="190">
        <f t="shared" si="1001"/>
        <v>2703.5887145202014</v>
      </c>
      <c r="DZ275" s="190">
        <f t="shared" si="1002"/>
        <v>2589.9632673614915</v>
      </c>
      <c r="EA275" s="190">
        <f t="shared" si="1003"/>
        <v>1551.7659720009112</v>
      </c>
      <c r="EB275" s="190">
        <f t="shared" si="1004"/>
        <v>29763.438039940782</v>
      </c>
      <c r="EC275" s="191">
        <f t="shared" si="1005"/>
        <v>0.37014354143633188</v>
      </c>
    </row>
    <row r="276" spans="1:133">
      <c r="A276" s="331">
        <v>271</v>
      </c>
      <c r="B276" s="354" t="s">
        <v>689</v>
      </c>
      <c r="C276" s="354" t="s">
        <v>689</v>
      </c>
      <c r="D276" s="354" t="s">
        <v>661</v>
      </c>
      <c r="E276" s="456" t="s">
        <v>696</v>
      </c>
      <c r="F276" s="354" t="s">
        <v>657</v>
      </c>
      <c r="G276" s="354" t="s">
        <v>8</v>
      </c>
      <c r="H276" s="354" t="s">
        <v>470</v>
      </c>
      <c r="I276" s="354" t="s">
        <v>472</v>
      </c>
      <c r="J276" s="408">
        <v>0</v>
      </c>
      <c r="K276" s="408">
        <v>0</v>
      </c>
      <c r="L276" s="408">
        <v>0</v>
      </c>
      <c r="M276" s="408">
        <v>0</v>
      </c>
      <c r="N276" s="408">
        <v>250000</v>
      </c>
      <c r="O276" s="408">
        <v>250000</v>
      </c>
      <c r="P276" s="408">
        <v>250000</v>
      </c>
      <c r="Q276" s="408">
        <v>250000</v>
      </c>
      <c r="R276" s="408">
        <v>250000</v>
      </c>
      <c r="S276" s="438">
        <v>250000</v>
      </c>
      <c r="T276" s="438">
        <v>250000</v>
      </c>
      <c r="U276" s="438">
        <v>250000</v>
      </c>
      <c r="V276" s="357">
        <f t="shared" si="1027"/>
        <v>2000000</v>
      </c>
      <c r="W276" s="397">
        <v>0.5</v>
      </c>
      <c r="Y276" s="332" t="s">
        <v>607</v>
      </c>
      <c r="Z276" s="332"/>
      <c r="AA276" s="398">
        <v>3.4599999999999999E-2</v>
      </c>
      <c r="AB276" s="412">
        <v>8.2410460000000001E-3</v>
      </c>
      <c r="AC276" s="180">
        <f t="shared" si="1029"/>
        <v>0.23818052023121389</v>
      </c>
      <c r="AD276" s="181">
        <f t="shared" si="1030"/>
        <v>3.4081E-2</v>
      </c>
      <c r="AE276" s="181">
        <f t="shared" si="1030"/>
        <v>3.4081E-2</v>
      </c>
      <c r="AF276" s="181">
        <f t="shared" si="1030"/>
        <v>3.4081E-2</v>
      </c>
      <c r="AG276" s="181">
        <f t="shared" si="1031"/>
        <v>3.3561999999999995E-2</v>
      </c>
      <c r="AH276" s="181">
        <f t="shared" si="1031"/>
        <v>3.3561999999999995E-2</v>
      </c>
      <c r="AI276" s="181">
        <f t="shared" si="1031"/>
        <v>3.3561999999999995E-2</v>
      </c>
      <c r="AJ276" s="181">
        <f t="shared" si="1032"/>
        <v>3.3042999999999996E-2</v>
      </c>
      <c r="AK276" s="181">
        <f t="shared" si="1032"/>
        <v>3.3042999999999996E-2</v>
      </c>
      <c r="AL276" s="181">
        <f t="shared" si="1032"/>
        <v>3.3042999999999996E-2</v>
      </c>
      <c r="AM276" s="181">
        <f t="shared" si="1033"/>
        <v>3.2004999999999999E-2</v>
      </c>
      <c r="AN276" s="181">
        <f t="shared" si="1033"/>
        <v>3.2004999999999999E-2</v>
      </c>
      <c r="AO276" s="181">
        <f t="shared" si="1033"/>
        <v>3.2004999999999999E-2</v>
      </c>
      <c r="AQ276" s="480">
        <v>0.98499999999999999</v>
      </c>
      <c r="AR276" s="480">
        <v>0.97</v>
      </c>
      <c r="AS276" s="480">
        <v>0.95499999999999996</v>
      </c>
      <c r="AT276" s="480">
        <v>0.92500000000000004</v>
      </c>
      <c r="AV276" s="181">
        <f t="shared" si="956"/>
        <v>8.2410460000000001E-3</v>
      </c>
      <c r="AW276" s="181">
        <f t="shared" si="1034"/>
        <v>8.2410460000000001E-3</v>
      </c>
      <c r="AX276" s="181">
        <f t="shared" si="1034"/>
        <v>8.2410460000000001E-3</v>
      </c>
      <c r="AY276" s="181">
        <f t="shared" si="1035"/>
        <v>8.1586355400000005E-3</v>
      </c>
      <c r="AZ276" s="181">
        <f t="shared" si="1035"/>
        <v>8.1586355400000005E-3</v>
      </c>
      <c r="BA276" s="181">
        <f t="shared" si="1035"/>
        <v>8.1586355400000005E-3</v>
      </c>
      <c r="BB276" s="181">
        <f t="shared" si="1036"/>
        <v>8.0762250800000008E-3</v>
      </c>
      <c r="BC276" s="181">
        <f t="shared" si="1036"/>
        <v>8.0762250800000008E-3</v>
      </c>
      <c r="BD276" s="181">
        <f t="shared" si="1036"/>
        <v>8.0762250800000008E-3</v>
      </c>
      <c r="BE276" s="181">
        <f t="shared" si="1037"/>
        <v>7.9938146199999994E-3</v>
      </c>
      <c r="BF276" s="181">
        <f t="shared" si="1037"/>
        <v>7.9938146199999994E-3</v>
      </c>
      <c r="BG276" s="181">
        <f t="shared" si="1037"/>
        <v>7.9938146199999994E-3</v>
      </c>
      <c r="BI276" s="400">
        <v>1</v>
      </c>
      <c r="BJ276" s="400">
        <v>0.99</v>
      </c>
      <c r="BK276" s="400">
        <v>0.98</v>
      </c>
      <c r="BL276" s="400">
        <v>0.97</v>
      </c>
      <c r="BO276" s="189">
        <f t="shared" si="1028"/>
        <v>0.5</v>
      </c>
      <c r="BP276" s="189">
        <f t="shared" si="1028"/>
        <v>0.5</v>
      </c>
      <c r="BQ276" s="189">
        <f t="shared" si="1028"/>
        <v>0.5</v>
      </c>
      <c r="BR276" s="189">
        <f t="shared" si="1028"/>
        <v>0.5</v>
      </c>
      <c r="BS276" s="189">
        <f t="shared" si="1028"/>
        <v>0.5</v>
      </c>
      <c r="BT276" s="189">
        <f t="shared" si="1028"/>
        <v>0.5</v>
      </c>
      <c r="BU276" s="189">
        <f t="shared" si="1028"/>
        <v>0.5</v>
      </c>
      <c r="BV276" s="189">
        <f t="shared" si="1028"/>
        <v>0.5</v>
      </c>
      <c r="BW276" s="189">
        <f t="shared" si="1028"/>
        <v>0.5</v>
      </c>
      <c r="BX276" s="189">
        <f t="shared" si="1028"/>
        <v>0.5</v>
      </c>
      <c r="BY276" s="189">
        <f t="shared" si="1028"/>
        <v>0.5</v>
      </c>
      <c r="BZ276" s="189">
        <f t="shared" si="1028"/>
        <v>0.5</v>
      </c>
      <c r="CB276" s="189">
        <f t="shared" si="1015"/>
        <v>0</v>
      </c>
      <c r="CC276" s="189">
        <f t="shared" si="1016"/>
        <v>0</v>
      </c>
      <c r="CD276" s="189">
        <f t="shared" si="1017"/>
        <v>0</v>
      </c>
      <c r="CE276" s="189">
        <f t="shared" si="1018"/>
        <v>0</v>
      </c>
      <c r="CF276" s="189">
        <f t="shared" si="1019"/>
        <v>0</v>
      </c>
      <c r="CG276" s="189">
        <f t="shared" si="1020"/>
        <v>0</v>
      </c>
      <c r="CH276" s="189">
        <f t="shared" si="1021"/>
        <v>0</v>
      </c>
      <c r="CI276" s="189">
        <f t="shared" si="1022"/>
        <v>0</v>
      </c>
      <c r="CJ276" s="189">
        <f t="shared" si="1023"/>
        <v>0</v>
      </c>
      <c r="CK276" s="189">
        <f t="shared" si="1024"/>
        <v>0</v>
      </c>
      <c r="CL276" s="189">
        <f t="shared" si="1025"/>
        <v>0</v>
      </c>
      <c r="CM276" s="189">
        <f t="shared" si="1026"/>
        <v>0</v>
      </c>
      <c r="DB276" s="190">
        <f t="shared" si="979"/>
        <v>0</v>
      </c>
      <c r="DC276" s="190">
        <f t="shared" si="980"/>
        <v>0</v>
      </c>
      <c r="DD276" s="190">
        <f t="shared" si="981"/>
        <v>0</v>
      </c>
      <c r="DE276" s="190">
        <f t="shared" si="982"/>
        <v>0</v>
      </c>
      <c r="DF276" s="190">
        <f t="shared" si="983"/>
        <v>597.52884204529255</v>
      </c>
      <c r="DG276" s="190">
        <f t="shared" si="984"/>
        <v>597.52884204529255</v>
      </c>
      <c r="DH276" s="190">
        <f t="shared" si="985"/>
        <v>588.2887053126334</v>
      </c>
      <c r="DI276" s="190">
        <f t="shared" si="986"/>
        <v>588.2887053126334</v>
      </c>
      <c r="DJ276" s="190">
        <f t="shared" si="987"/>
        <v>588.2887053126334</v>
      </c>
      <c r="DK276" s="190">
        <f t="shared" si="988"/>
        <v>569.80843184731521</v>
      </c>
      <c r="DL276" s="190">
        <f t="shared" si="989"/>
        <v>569.80843184731521</v>
      </c>
      <c r="DM276" s="190">
        <f t="shared" si="990"/>
        <v>569.80843184731521</v>
      </c>
      <c r="DN276" s="190">
        <f t="shared" si="991"/>
        <v>4669.349095570431</v>
      </c>
      <c r="DO276" s="184" t="s">
        <v>579</v>
      </c>
      <c r="DP276" s="190">
        <f t="shared" si="992"/>
        <v>0</v>
      </c>
      <c r="DQ276" s="190">
        <f t="shared" si="993"/>
        <v>0</v>
      </c>
      <c r="DR276" s="190">
        <f t="shared" si="994"/>
        <v>0</v>
      </c>
      <c r="DS276" s="190">
        <f t="shared" si="995"/>
        <v>0</v>
      </c>
      <c r="DT276" s="190">
        <f t="shared" si="996"/>
        <v>145.25415788349238</v>
      </c>
      <c r="DU276" s="190">
        <f t="shared" si="997"/>
        <v>145.25415788349238</v>
      </c>
      <c r="DV276" s="190">
        <f t="shared" si="998"/>
        <v>143.78694416749752</v>
      </c>
      <c r="DW276" s="190">
        <f t="shared" si="999"/>
        <v>143.78694416749752</v>
      </c>
      <c r="DX276" s="190">
        <f t="shared" si="1000"/>
        <v>143.78694416749752</v>
      </c>
      <c r="DY276" s="190">
        <f t="shared" si="1001"/>
        <v>142.31973045150264</v>
      </c>
      <c r="DZ276" s="190">
        <f t="shared" si="1002"/>
        <v>142.31973045150264</v>
      </c>
      <c r="EA276" s="190">
        <f t="shared" si="1003"/>
        <v>142.31973045150264</v>
      </c>
      <c r="EB276" s="190">
        <f t="shared" si="1004"/>
        <v>1148.8283396239851</v>
      </c>
      <c r="EC276" s="191">
        <f t="shared" si="1005"/>
        <v>0.24603607828633309</v>
      </c>
    </row>
    <row r="277" spans="1:133">
      <c r="A277" s="331">
        <v>272</v>
      </c>
      <c r="B277" s="354" t="s">
        <v>690</v>
      </c>
      <c r="C277" s="354" t="s">
        <v>690</v>
      </c>
      <c r="D277" s="354" t="s">
        <v>662</v>
      </c>
      <c r="E277" s="456" t="s">
        <v>696</v>
      </c>
      <c r="F277" s="354" t="s">
        <v>657</v>
      </c>
      <c r="G277" s="354" t="s">
        <v>8</v>
      </c>
      <c r="H277" s="354" t="s">
        <v>470</v>
      </c>
      <c r="I277" s="354" t="s">
        <v>472</v>
      </c>
      <c r="J277" s="408">
        <v>0</v>
      </c>
      <c r="K277" s="408">
        <v>0</v>
      </c>
      <c r="L277" s="408">
        <v>0</v>
      </c>
      <c r="M277" s="408">
        <v>0</v>
      </c>
      <c r="N277" s="408">
        <v>250000</v>
      </c>
      <c r="O277" s="408">
        <v>250000</v>
      </c>
      <c r="P277" s="408">
        <v>250000</v>
      </c>
      <c r="Q277" s="408">
        <v>250000</v>
      </c>
      <c r="R277" s="408">
        <v>250000</v>
      </c>
      <c r="S277" s="438">
        <v>250000</v>
      </c>
      <c r="T277" s="438">
        <v>250000</v>
      </c>
      <c r="U277" s="438">
        <v>250000</v>
      </c>
      <c r="V277" s="357">
        <f t="shared" si="1027"/>
        <v>2000000</v>
      </c>
      <c r="W277" s="397">
        <v>0.5</v>
      </c>
      <c r="Y277" s="332" t="s">
        <v>607</v>
      </c>
      <c r="Z277" s="332"/>
      <c r="AA277" s="398">
        <v>2.89</v>
      </c>
      <c r="AB277" s="412">
        <v>2.1577700000000002</v>
      </c>
      <c r="AC277" s="180">
        <f t="shared" si="1029"/>
        <v>0.74663321799307958</v>
      </c>
      <c r="AD277" s="181">
        <f t="shared" si="1030"/>
        <v>2.8466499999999999</v>
      </c>
      <c r="AE277" s="181">
        <f t="shared" si="1030"/>
        <v>2.8466499999999999</v>
      </c>
      <c r="AF277" s="181">
        <f t="shared" si="1030"/>
        <v>2.8466499999999999</v>
      </c>
      <c r="AG277" s="181">
        <f t="shared" si="1031"/>
        <v>2.8033000000000001</v>
      </c>
      <c r="AH277" s="181">
        <f t="shared" si="1031"/>
        <v>2.8033000000000001</v>
      </c>
      <c r="AI277" s="181">
        <f t="shared" si="1031"/>
        <v>2.8033000000000001</v>
      </c>
      <c r="AJ277" s="181">
        <f t="shared" si="1032"/>
        <v>2.7599499999999999</v>
      </c>
      <c r="AK277" s="181">
        <f t="shared" si="1032"/>
        <v>2.7599499999999999</v>
      </c>
      <c r="AL277" s="181">
        <f t="shared" si="1032"/>
        <v>2.7599499999999999</v>
      </c>
      <c r="AM277" s="181">
        <f t="shared" si="1033"/>
        <v>2.6732500000000003</v>
      </c>
      <c r="AN277" s="181">
        <f t="shared" si="1033"/>
        <v>2.6732500000000003</v>
      </c>
      <c r="AO277" s="181">
        <f t="shared" si="1033"/>
        <v>2.6732500000000003</v>
      </c>
      <c r="AQ277" s="480">
        <v>0.98499999999999999</v>
      </c>
      <c r="AR277" s="480">
        <v>0.97</v>
      </c>
      <c r="AS277" s="480">
        <v>0.95499999999999996</v>
      </c>
      <c r="AT277" s="480">
        <v>0.92500000000000004</v>
      </c>
      <c r="AV277" s="181">
        <f t="shared" si="956"/>
        <v>2.1577700000000002</v>
      </c>
      <c r="AW277" s="181">
        <f t="shared" si="1034"/>
        <v>2.1577700000000002</v>
      </c>
      <c r="AX277" s="181">
        <f t="shared" si="1034"/>
        <v>2.1577700000000002</v>
      </c>
      <c r="AY277" s="181">
        <f t="shared" si="1035"/>
        <v>2.1361923000000003</v>
      </c>
      <c r="AZ277" s="181">
        <f t="shared" si="1035"/>
        <v>2.1361923000000003</v>
      </c>
      <c r="BA277" s="181">
        <f t="shared" si="1035"/>
        <v>2.1361923000000003</v>
      </c>
      <c r="BB277" s="181">
        <f t="shared" si="1036"/>
        <v>2.1146146000000003</v>
      </c>
      <c r="BC277" s="181">
        <f t="shared" si="1036"/>
        <v>2.1146146000000003</v>
      </c>
      <c r="BD277" s="181">
        <f t="shared" si="1036"/>
        <v>2.1146146000000003</v>
      </c>
      <c r="BE277" s="181">
        <f t="shared" si="1037"/>
        <v>2.0930369</v>
      </c>
      <c r="BF277" s="181">
        <f t="shared" si="1037"/>
        <v>2.0930369</v>
      </c>
      <c r="BG277" s="181">
        <f t="shared" si="1037"/>
        <v>2.0930369</v>
      </c>
      <c r="BI277" s="400">
        <v>1</v>
      </c>
      <c r="BJ277" s="400">
        <v>0.99</v>
      </c>
      <c r="BK277" s="400">
        <v>0.98</v>
      </c>
      <c r="BL277" s="400">
        <v>0.97</v>
      </c>
      <c r="BO277" s="189">
        <f t="shared" si="1028"/>
        <v>0.5</v>
      </c>
      <c r="BP277" s="189">
        <f t="shared" si="1028"/>
        <v>0.5</v>
      </c>
      <c r="BQ277" s="189">
        <f t="shared" si="1028"/>
        <v>0.5</v>
      </c>
      <c r="BR277" s="189">
        <f t="shared" si="1028"/>
        <v>0.5</v>
      </c>
      <c r="BS277" s="189">
        <f t="shared" si="1028"/>
        <v>0.5</v>
      </c>
      <c r="BT277" s="189">
        <f t="shared" si="1028"/>
        <v>0.5</v>
      </c>
      <c r="BU277" s="189">
        <f t="shared" si="1028"/>
        <v>0.5</v>
      </c>
      <c r="BV277" s="189">
        <f t="shared" si="1028"/>
        <v>0.5</v>
      </c>
      <c r="BW277" s="189">
        <f t="shared" si="1028"/>
        <v>0.5</v>
      </c>
      <c r="BX277" s="189">
        <f t="shared" si="1028"/>
        <v>0.5</v>
      </c>
      <c r="BY277" s="189">
        <f t="shared" si="1028"/>
        <v>0.5</v>
      </c>
      <c r="BZ277" s="189">
        <f t="shared" si="1028"/>
        <v>0.5</v>
      </c>
      <c r="CB277" s="189">
        <f t="shared" si="1015"/>
        <v>0</v>
      </c>
      <c r="CC277" s="189">
        <f t="shared" si="1016"/>
        <v>0</v>
      </c>
      <c r="CD277" s="189">
        <f t="shared" si="1017"/>
        <v>0</v>
      </c>
      <c r="CE277" s="189">
        <f t="shared" si="1018"/>
        <v>0</v>
      </c>
      <c r="CF277" s="189">
        <f t="shared" si="1019"/>
        <v>0</v>
      </c>
      <c r="CG277" s="189">
        <f t="shared" si="1020"/>
        <v>0</v>
      </c>
      <c r="CH277" s="189">
        <f t="shared" si="1021"/>
        <v>0</v>
      </c>
      <c r="CI277" s="189">
        <f t="shared" si="1022"/>
        <v>0</v>
      </c>
      <c r="CJ277" s="189">
        <f t="shared" si="1023"/>
        <v>0</v>
      </c>
      <c r="CK277" s="189">
        <f t="shared" si="1024"/>
        <v>0</v>
      </c>
      <c r="CL277" s="189">
        <f t="shared" si="1025"/>
        <v>0</v>
      </c>
      <c r="CM277" s="189">
        <f t="shared" si="1026"/>
        <v>0</v>
      </c>
      <c r="DB277" s="190">
        <f t="shared" si="979"/>
        <v>0</v>
      </c>
      <c r="DC277" s="190">
        <f t="shared" si="980"/>
        <v>0</v>
      </c>
      <c r="DD277" s="190">
        <f t="shared" si="981"/>
        <v>0</v>
      </c>
      <c r="DE277" s="190">
        <f t="shared" si="982"/>
        <v>0</v>
      </c>
      <c r="DF277" s="190">
        <f t="shared" si="983"/>
        <v>49909.200968523</v>
      </c>
      <c r="DG277" s="190">
        <f t="shared" si="984"/>
        <v>49909.200968523</v>
      </c>
      <c r="DH277" s="190">
        <f t="shared" si="985"/>
        <v>49137.409200968526</v>
      </c>
      <c r="DI277" s="190">
        <f t="shared" si="986"/>
        <v>49137.409200968526</v>
      </c>
      <c r="DJ277" s="190">
        <f t="shared" si="987"/>
        <v>49137.409200968526</v>
      </c>
      <c r="DK277" s="190">
        <f t="shared" si="988"/>
        <v>47593.825665859571</v>
      </c>
      <c r="DL277" s="190">
        <f t="shared" si="989"/>
        <v>47593.825665859571</v>
      </c>
      <c r="DM277" s="190">
        <f t="shared" si="990"/>
        <v>47593.825665859571</v>
      </c>
      <c r="DN277" s="190">
        <f t="shared" si="991"/>
        <v>390012.10653753026</v>
      </c>
      <c r="DO277" s="184" t="s">
        <v>579</v>
      </c>
      <c r="DP277" s="190">
        <f t="shared" si="992"/>
        <v>0</v>
      </c>
      <c r="DQ277" s="190">
        <f t="shared" si="993"/>
        <v>0</v>
      </c>
      <c r="DR277" s="190">
        <f t="shared" si="994"/>
        <v>0</v>
      </c>
      <c r="DS277" s="190">
        <f t="shared" si="995"/>
        <v>0</v>
      </c>
      <c r="DT277" s="190">
        <f t="shared" si="996"/>
        <v>38032.194487964684</v>
      </c>
      <c r="DU277" s="190">
        <f t="shared" si="997"/>
        <v>38032.194487964684</v>
      </c>
      <c r="DV277" s="190">
        <f t="shared" si="998"/>
        <v>37648.030907278175</v>
      </c>
      <c r="DW277" s="190">
        <f t="shared" si="999"/>
        <v>37648.030907278175</v>
      </c>
      <c r="DX277" s="190">
        <f t="shared" si="1000"/>
        <v>37648.030907278175</v>
      </c>
      <c r="DY277" s="190">
        <f t="shared" si="1001"/>
        <v>37263.867326591651</v>
      </c>
      <c r="DZ277" s="190">
        <f t="shared" si="1002"/>
        <v>37263.867326591651</v>
      </c>
      <c r="EA277" s="190">
        <f t="shared" si="1003"/>
        <v>37263.867326591651</v>
      </c>
      <c r="EB277" s="190">
        <f t="shared" si="1004"/>
        <v>300800.08367753885</v>
      </c>
      <c r="EC277" s="191">
        <f t="shared" si="1005"/>
        <v>0.77125832412741613</v>
      </c>
    </row>
    <row r="278" spans="1:133">
      <c r="A278" s="331">
        <v>273</v>
      </c>
      <c r="B278" s="354" t="s">
        <v>691</v>
      </c>
      <c r="C278" s="354" t="s">
        <v>691</v>
      </c>
      <c r="D278" s="354" t="s">
        <v>663</v>
      </c>
      <c r="E278" s="456" t="s">
        <v>696</v>
      </c>
      <c r="F278" s="354" t="s">
        <v>657</v>
      </c>
      <c r="G278" s="354" t="s">
        <v>8</v>
      </c>
      <c r="H278" s="354" t="s">
        <v>470</v>
      </c>
      <c r="I278" s="354" t="s">
        <v>472</v>
      </c>
      <c r="J278" s="408">
        <v>0</v>
      </c>
      <c r="K278" s="408">
        <v>0</v>
      </c>
      <c r="L278" s="408">
        <v>0</v>
      </c>
      <c r="M278" s="408">
        <v>0</v>
      </c>
      <c r="N278" s="408">
        <v>250000</v>
      </c>
      <c r="O278" s="408">
        <v>250000</v>
      </c>
      <c r="P278" s="408">
        <v>250000</v>
      </c>
      <c r="Q278" s="408">
        <v>250000</v>
      </c>
      <c r="R278" s="408">
        <v>250000</v>
      </c>
      <c r="S278" s="438">
        <v>250000</v>
      </c>
      <c r="T278" s="438">
        <v>250000</v>
      </c>
      <c r="U278" s="438">
        <v>250000</v>
      </c>
      <c r="V278" s="357">
        <f t="shared" si="1027"/>
        <v>2000000</v>
      </c>
      <c r="W278" s="397">
        <v>0.5</v>
      </c>
      <c r="Y278" s="332" t="s">
        <v>607</v>
      </c>
      <c r="Z278" s="332"/>
      <c r="AA278" s="398">
        <v>0.79500000000000004</v>
      </c>
      <c r="AB278" s="412">
        <v>0.4137247</v>
      </c>
      <c r="AC278" s="180">
        <f t="shared" si="1029"/>
        <v>0.52040842767295592</v>
      </c>
      <c r="AD278" s="181">
        <f t="shared" si="1030"/>
        <v>0.78307500000000008</v>
      </c>
      <c r="AE278" s="181">
        <f t="shared" si="1030"/>
        <v>0.78307500000000008</v>
      </c>
      <c r="AF278" s="181">
        <f t="shared" si="1030"/>
        <v>0.78307500000000008</v>
      </c>
      <c r="AG278" s="181">
        <f t="shared" si="1031"/>
        <v>0.77115</v>
      </c>
      <c r="AH278" s="181">
        <f t="shared" si="1031"/>
        <v>0.77115</v>
      </c>
      <c r="AI278" s="181">
        <f t="shared" si="1031"/>
        <v>0.77115</v>
      </c>
      <c r="AJ278" s="181">
        <f t="shared" si="1032"/>
        <v>0.75922500000000004</v>
      </c>
      <c r="AK278" s="181">
        <f t="shared" si="1032"/>
        <v>0.75922500000000004</v>
      </c>
      <c r="AL278" s="181">
        <f t="shared" si="1032"/>
        <v>0.75922500000000004</v>
      </c>
      <c r="AM278" s="181">
        <f t="shared" si="1033"/>
        <v>0.73537500000000011</v>
      </c>
      <c r="AN278" s="181">
        <f t="shared" si="1033"/>
        <v>0.73537500000000011</v>
      </c>
      <c r="AO278" s="181">
        <f t="shared" si="1033"/>
        <v>0.73537500000000011</v>
      </c>
      <c r="AQ278" s="480">
        <v>0.98499999999999999</v>
      </c>
      <c r="AR278" s="480">
        <v>0.97</v>
      </c>
      <c r="AS278" s="480">
        <v>0.95499999999999996</v>
      </c>
      <c r="AT278" s="480">
        <v>0.92500000000000004</v>
      </c>
      <c r="AV278" s="181">
        <f t="shared" si="956"/>
        <v>0.4137247</v>
      </c>
      <c r="AW278" s="181">
        <f t="shared" si="1034"/>
        <v>0.4137247</v>
      </c>
      <c r="AX278" s="181">
        <f t="shared" si="1034"/>
        <v>0.4137247</v>
      </c>
      <c r="AY278" s="181">
        <f t="shared" si="1035"/>
        <v>0.40958745299999999</v>
      </c>
      <c r="AZ278" s="181">
        <f t="shared" si="1035"/>
        <v>0.40958745299999999</v>
      </c>
      <c r="BA278" s="181">
        <f t="shared" si="1035"/>
        <v>0.40958745299999999</v>
      </c>
      <c r="BB278" s="181">
        <f t="shared" si="1036"/>
        <v>0.40545020599999998</v>
      </c>
      <c r="BC278" s="181">
        <f t="shared" si="1036"/>
        <v>0.40545020599999998</v>
      </c>
      <c r="BD278" s="181">
        <f t="shared" si="1036"/>
        <v>0.40545020599999998</v>
      </c>
      <c r="BE278" s="181">
        <f t="shared" si="1037"/>
        <v>0.40131295899999997</v>
      </c>
      <c r="BF278" s="181">
        <f t="shared" si="1037"/>
        <v>0.40131295899999997</v>
      </c>
      <c r="BG278" s="181">
        <f t="shared" si="1037"/>
        <v>0.40131295899999997</v>
      </c>
      <c r="BI278" s="400">
        <v>1</v>
      </c>
      <c r="BJ278" s="400">
        <v>0.99</v>
      </c>
      <c r="BK278" s="400">
        <v>0.98</v>
      </c>
      <c r="BL278" s="400">
        <v>0.97</v>
      </c>
      <c r="BO278" s="189">
        <f t="shared" si="1028"/>
        <v>0.5</v>
      </c>
      <c r="BP278" s="189">
        <f t="shared" si="1028"/>
        <v>0.5</v>
      </c>
      <c r="BQ278" s="189">
        <f t="shared" si="1028"/>
        <v>0.5</v>
      </c>
      <c r="BR278" s="189">
        <f t="shared" si="1028"/>
        <v>0.5</v>
      </c>
      <c r="BS278" s="189">
        <f t="shared" si="1028"/>
        <v>0.5</v>
      </c>
      <c r="BT278" s="189">
        <f t="shared" si="1028"/>
        <v>0.5</v>
      </c>
      <c r="BU278" s="189">
        <f t="shared" si="1028"/>
        <v>0.5</v>
      </c>
      <c r="BV278" s="189">
        <f t="shared" si="1028"/>
        <v>0.5</v>
      </c>
      <c r="BW278" s="189">
        <f t="shared" si="1028"/>
        <v>0.5</v>
      </c>
      <c r="BX278" s="189">
        <f t="shared" si="1028"/>
        <v>0.5</v>
      </c>
      <c r="BY278" s="189">
        <f t="shared" si="1028"/>
        <v>0.5</v>
      </c>
      <c r="BZ278" s="189">
        <f t="shared" si="1028"/>
        <v>0.5</v>
      </c>
      <c r="CB278" s="189">
        <f t="shared" si="1015"/>
        <v>0</v>
      </c>
      <c r="CC278" s="189">
        <f t="shared" si="1016"/>
        <v>0</v>
      </c>
      <c r="CD278" s="189">
        <f t="shared" si="1017"/>
        <v>0</v>
      </c>
      <c r="CE278" s="189">
        <f t="shared" si="1018"/>
        <v>0</v>
      </c>
      <c r="CF278" s="189">
        <f t="shared" si="1019"/>
        <v>0</v>
      </c>
      <c r="CG278" s="189">
        <f t="shared" si="1020"/>
        <v>0</v>
      </c>
      <c r="CH278" s="189">
        <f t="shared" si="1021"/>
        <v>0</v>
      </c>
      <c r="CI278" s="189">
        <f t="shared" si="1022"/>
        <v>0</v>
      </c>
      <c r="CJ278" s="189">
        <f t="shared" si="1023"/>
        <v>0</v>
      </c>
      <c r="CK278" s="189">
        <f t="shared" si="1024"/>
        <v>0</v>
      </c>
      <c r="CL278" s="189">
        <f t="shared" si="1025"/>
        <v>0</v>
      </c>
      <c r="CM278" s="189">
        <f t="shared" si="1026"/>
        <v>0</v>
      </c>
      <c r="DB278" s="190">
        <f t="shared" si="979"/>
        <v>0</v>
      </c>
      <c r="DC278" s="190">
        <f t="shared" si="980"/>
        <v>0</v>
      </c>
      <c r="DD278" s="190">
        <f t="shared" si="981"/>
        <v>0</v>
      </c>
      <c r="DE278" s="190">
        <f t="shared" si="982"/>
        <v>0</v>
      </c>
      <c r="DF278" s="190">
        <f t="shared" si="983"/>
        <v>13729.347671271898</v>
      </c>
      <c r="DG278" s="190">
        <f t="shared" si="984"/>
        <v>13729.347671271898</v>
      </c>
      <c r="DH278" s="190">
        <f t="shared" si="985"/>
        <v>13517.038171200684</v>
      </c>
      <c r="DI278" s="190">
        <f t="shared" si="986"/>
        <v>13517.038171200684</v>
      </c>
      <c r="DJ278" s="190">
        <f t="shared" si="987"/>
        <v>13517.038171200684</v>
      </c>
      <c r="DK278" s="190">
        <f t="shared" si="988"/>
        <v>13092.419171058256</v>
      </c>
      <c r="DL278" s="190">
        <f t="shared" si="989"/>
        <v>13092.419171058256</v>
      </c>
      <c r="DM278" s="190">
        <f t="shared" si="990"/>
        <v>13092.419171058256</v>
      </c>
      <c r="DN278" s="190">
        <f t="shared" si="991"/>
        <v>107287.0673693206</v>
      </c>
      <c r="DO278" s="184" t="s">
        <v>579</v>
      </c>
      <c r="DP278" s="190">
        <f t="shared" si="992"/>
        <v>0</v>
      </c>
      <c r="DQ278" s="190">
        <f t="shared" si="993"/>
        <v>0</v>
      </c>
      <c r="DR278" s="190">
        <f t="shared" si="994"/>
        <v>0</v>
      </c>
      <c r="DS278" s="190">
        <f t="shared" si="995"/>
        <v>0</v>
      </c>
      <c r="DT278" s="190">
        <f t="shared" si="996"/>
        <v>7292.1851053980909</v>
      </c>
      <c r="DU278" s="190">
        <f t="shared" si="997"/>
        <v>7292.1851053980909</v>
      </c>
      <c r="DV278" s="190">
        <f t="shared" si="998"/>
        <v>7218.5266699900303</v>
      </c>
      <c r="DW278" s="190">
        <f t="shared" si="999"/>
        <v>7218.5266699900303</v>
      </c>
      <c r="DX278" s="190">
        <f t="shared" si="1000"/>
        <v>7218.5266699900303</v>
      </c>
      <c r="DY278" s="190">
        <f t="shared" si="1001"/>
        <v>7144.868234581968</v>
      </c>
      <c r="DZ278" s="190">
        <f t="shared" si="1002"/>
        <v>7144.868234581968</v>
      </c>
      <c r="EA278" s="190">
        <f t="shared" si="1003"/>
        <v>7144.868234581968</v>
      </c>
      <c r="EB278" s="190">
        <f t="shared" si="1004"/>
        <v>57674.55492451218</v>
      </c>
      <c r="EC278" s="191">
        <f t="shared" si="1005"/>
        <v>0.5375722940210087</v>
      </c>
    </row>
    <row r="279" spans="1:133">
      <c r="A279" s="331">
        <v>274</v>
      </c>
      <c r="B279" s="356" t="s">
        <v>370</v>
      </c>
      <c r="C279" s="356" t="s">
        <v>370</v>
      </c>
      <c r="D279" s="354" t="s">
        <v>370</v>
      </c>
      <c r="E279" s="456" t="s">
        <v>694</v>
      </c>
      <c r="F279" s="354" t="s">
        <v>686</v>
      </c>
      <c r="G279" s="354" t="s">
        <v>8</v>
      </c>
      <c r="H279" s="354" t="s">
        <v>227</v>
      </c>
      <c r="I279" s="354" t="s">
        <v>472</v>
      </c>
      <c r="J279" s="408">
        <v>364562</v>
      </c>
      <c r="K279" s="408">
        <v>461911</v>
      </c>
      <c r="L279" s="408">
        <v>433074</v>
      </c>
      <c r="M279" s="408">
        <v>288058</v>
      </c>
      <c r="N279" s="408">
        <v>573532.89338601916</v>
      </c>
      <c r="O279" s="408">
        <v>644623.23346504697</v>
      </c>
      <c r="P279" s="408">
        <v>457679.10662097199</v>
      </c>
      <c r="Q279" s="408">
        <v>550666.10662097204</v>
      </c>
      <c r="R279" s="408">
        <v>430043.76652097102</v>
      </c>
      <c r="S279" s="438">
        <v>405600</v>
      </c>
      <c r="T279" s="438">
        <v>234565.44349214499</v>
      </c>
      <c r="U279" s="438">
        <v>285220.56426414498</v>
      </c>
      <c r="V279" s="357">
        <f t="shared" si="1027"/>
        <v>5129536.1143702716</v>
      </c>
      <c r="W279" s="397">
        <v>0.5</v>
      </c>
      <c r="Y279" s="409" t="s">
        <v>692</v>
      </c>
      <c r="Z279" s="332"/>
      <c r="AA279" s="398">
        <v>6.3E-2</v>
      </c>
      <c r="AB279" s="412">
        <f>AA279*0.6</f>
        <v>3.78E-2</v>
      </c>
      <c r="AC279" s="180">
        <f t="shared" si="1029"/>
        <v>0.6</v>
      </c>
      <c r="AD279" s="181">
        <f t="shared" si="1030"/>
        <v>6.2054999999999999E-2</v>
      </c>
      <c r="AE279" s="181">
        <f t="shared" si="1030"/>
        <v>6.2054999999999999E-2</v>
      </c>
      <c r="AF279" s="181">
        <f t="shared" si="1030"/>
        <v>6.2054999999999999E-2</v>
      </c>
      <c r="AG279" s="181">
        <f t="shared" si="1031"/>
        <v>6.1109999999999998E-2</v>
      </c>
      <c r="AH279" s="181">
        <f t="shared" si="1031"/>
        <v>6.1109999999999998E-2</v>
      </c>
      <c r="AI279" s="181">
        <f t="shared" si="1031"/>
        <v>6.1109999999999998E-2</v>
      </c>
      <c r="AJ279" s="181">
        <f t="shared" si="1032"/>
        <v>6.0164999999999996E-2</v>
      </c>
      <c r="AK279" s="181">
        <f t="shared" si="1032"/>
        <v>6.0164999999999996E-2</v>
      </c>
      <c r="AL279" s="181">
        <f t="shared" si="1032"/>
        <v>6.0164999999999996E-2</v>
      </c>
      <c r="AM279" s="181">
        <f t="shared" si="1033"/>
        <v>5.8275E-2</v>
      </c>
      <c r="AN279" s="181">
        <f t="shared" si="1033"/>
        <v>5.8275E-2</v>
      </c>
      <c r="AO279" s="181">
        <f t="shared" si="1033"/>
        <v>5.8275E-2</v>
      </c>
      <c r="AQ279" s="480">
        <v>0.98499999999999999</v>
      </c>
      <c r="AR279" s="480">
        <v>0.97</v>
      </c>
      <c r="AS279" s="480">
        <v>0.95499999999999996</v>
      </c>
      <c r="AT279" s="480">
        <v>0.92500000000000004</v>
      </c>
      <c r="AV279" s="181">
        <f t="shared" si="956"/>
        <v>3.78E-2</v>
      </c>
      <c r="AW279" s="181">
        <f t="shared" si="1034"/>
        <v>3.78E-2</v>
      </c>
      <c r="AX279" s="181">
        <f t="shared" si="1034"/>
        <v>3.78E-2</v>
      </c>
      <c r="AY279" s="181">
        <f t="shared" si="1035"/>
        <v>3.7421999999999997E-2</v>
      </c>
      <c r="AZ279" s="181">
        <f t="shared" si="1035"/>
        <v>3.7421999999999997E-2</v>
      </c>
      <c r="BA279" s="181">
        <f t="shared" si="1035"/>
        <v>3.7421999999999997E-2</v>
      </c>
      <c r="BB279" s="181">
        <f t="shared" si="1036"/>
        <v>3.7044000000000001E-2</v>
      </c>
      <c r="BC279" s="181">
        <f t="shared" si="1036"/>
        <v>3.7044000000000001E-2</v>
      </c>
      <c r="BD279" s="181">
        <f t="shared" si="1036"/>
        <v>3.7044000000000001E-2</v>
      </c>
      <c r="BE279" s="181">
        <f t="shared" si="1037"/>
        <v>3.6665999999999997E-2</v>
      </c>
      <c r="BF279" s="181">
        <f t="shared" si="1037"/>
        <v>3.6665999999999997E-2</v>
      </c>
      <c r="BG279" s="181">
        <f t="shared" si="1037"/>
        <v>3.6665999999999997E-2</v>
      </c>
      <c r="BI279" s="400">
        <v>1</v>
      </c>
      <c r="BJ279" s="400">
        <v>0.99</v>
      </c>
      <c r="BK279" s="400">
        <v>0.98</v>
      </c>
      <c r="BL279" s="400">
        <v>0.97</v>
      </c>
      <c r="BO279" s="189">
        <f t="shared" si="1028"/>
        <v>0.5</v>
      </c>
      <c r="BP279" s="189">
        <f t="shared" si="1028"/>
        <v>0.5</v>
      </c>
      <c r="BQ279" s="189">
        <f t="shared" si="1028"/>
        <v>0.5</v>
      </c>
      <c r="BR279" s="189">
        <f t="shared" ref="BO279:BZ294" si="1038">100%*$W279</f>
        <v>0.5</v>
      </c>
      <c r="BS279" s="189">
        <f t="shared" si="1038"/>
        <v>0.5</v>
      </c>
      <c r="BT279" s="189">
        <f t="shared" si="1038"/>
        <v>0.5</v>
      </c>
      <c r="BU279" s="189">
        <f t="shared" si="1038"/>
        <v>0.5</v>
      </c>
      <c r="BV279" s="189">
        <f t="shared" si="1038"/>
        <v>0.5</v>
      </c>
      <c r="BW279" s="189">
        <f t="shared" si="1038"/>
        <v>0.5</v>
      </c>
      <c r="BX279" s="189">
        <f t="shared" si="1038"/>
        <v>0.5</v>
      </c>
      <c r="BY279" s="189">
        <f t="shared" si="1038"/>
        <v>0.5</v>
      </c>
      <c r="BZ279" s="189">
        <f t="shared" si="1038"/>
        <v>0.5</v>
      </c>
      <c r="CB279" s="189">
        <f t="shared" ref="CB279:CB283" si="1039">$W279-BO279</f>
        <v>0</v>
      </c>
      <c r="CC279" s="189">
        <f t="shared" ref="CC279:CC283" si="1040">$W279-BP279</f>
        <v>0</v>
      </c>
      <c r="CD279" s="189">
        <f t="shared" ref="CD279:CD283" si="1041">$W279-BQ279</f>
        <v>0</v>
      </c>
      <c r="CE279" s="189">
        <f t="shared" ref="CE279:CE283" si="1042">$W279-BR279</f>
        <v>0</v>
      </c>
      <c r="CF279" s="189">
        <f t="shared" ref="CF279:CF283" si="1043">$W279-BS279</f>
        <v>0</v>
      </c>
      <c r="CG279" s="189">
        <f t="shared" ref="CG279:CG283" si="1044">$W279-BT279</f>
        <v>0</v>
      </c>
      <c r="CH279" s="189">
        <f t="shared" ref="CH279:CH283" si="1045">$W279-BU279</f>
        <v>0</v>
      </c>
      <c r="CI279" s="189">
        <f t="shared" ref="CI279:CI283" si="1046">$W279-BV279</f>
        <v>0</v>
      </c>
      <c r="CJ279" s="189">
        <f t="shared" ref="CJ279:CJ283" si="1047">$W279-BW279</f>
        <v>0</v>
      </c>
      <c r="CK279" s="189">
        <f t="shared" ref="CK279:CK283" si="1048">$W279-BX279</f>
        <v>0</v>
      </c>
      <c r="CL279" s="189">
        <f t="shared" ref="CL279:CL283" si="1049">$W279-BY279</f>
        <v>0</v>
      </c>
      <c r="CM279" s="189">
        <f t="shared" ref="CM279:CM283" si="1050">$W279-BZ279</f>
        <v>0</v>
      </c>
      <c r="DB279" s="190">
        <f t="shared" ref="DB279:DB281" si="1051">J279*AD279*(BO279+CB279+CO279)/$A$2</f>
        <v>1611.0878015952144</v>
      </c>
      <c r="DC279" s="190">
        <f t="shared" ref="DC279:DC281" si="1052">K279*AE279*(BP279+CC279+CP279)/$A$2</f>
        <v>2041.2966176470586</v>
      </c>
      <c r="DD279" s="190">
        <f t="shared" ref="DD279:DD281" si="1053">L279*AF279*(BQ279+CD279+CQ279)/$A$2</f>
        <v>1913.8589282153541</v>
      </c>
      <c r="DE279" s="190">
        <f t="shared" ref="DE279:DE281" si="1054">M279*AG279*(BR279+CE279+CR279)/$A$2</f>
        <v>1253.6123330009971</v>
      </c>
      <c r="DF279" s="190">
        <f t="shared" ref="DF279:DF281" si="1055">N279*AH279*(BS279+CF279+CS279)/$A$2</f>
        <v>2495.9831302392558</v>
      </c>
      <c r="DG279" s="190">
        <f t="shared" ref="DG279:DG281" si="1056">O279*AI279*(BT279+CG279+CT279)/$A$2</f>
        <v>2805.3643211115955</v>
      </c>
      <c r="DH279" s="190">
        <f t="shared" ref="DH279:DH281" si="1057">P279*AJ279*(BU279+CH279+CU279)/$A$2</f>
        <v>1960.992981758352</v>
      </c>
      <c r="DI279" s="190">
        <f t="shared" ref="DI279:DI281" si="1058">Q279*AK279*(BV279+CI279+CV279)/$A$2</f>
        <v>2359.4093651083022</v>
      </c>
      <c r="DJ279" s="190">
        <f t="shared" ref="DJ279:DJ281" si="1059">R279*AL279*(BW279+CJ279+CW279)/$A$2</f>
        <v>1842.5853306319771</v>
      </c>
      <c r="DK279" s="190">
        <f t="shared" ref="DK279:DK281" si="1060">S279*AM279*(BX279+CK279+CX279)/$A$2</f>
        <v>1683.2602193419741</v>
      </c>
      <c r="DL279" s="190">
        <f t="shared" ref="DL279:DL281" si="1061">T279*AN279*(BY279+CL279+CY279)/$A$2</f>
        <v>973.45828368499849</v>
      </c>
      <c r="DM279" s="190">
        <f t="shared" ref="DM279:DM281" si="1062">U279*AO279*(BZ279+CM279+CZ279)/$A$2</f>
        <v>1183.6795600692956</v>
      </c>
      <c r="DN279" s="190">
        <f t="shared" ref="DN279:DN281" si="1063">SUM(DB279:DM279)</f>
        <v>22124.588872404376</v>
      </c>
      <c r="DO279" s="184" t="s">
        <v>579</v>
      </c>
      <c r="DP279" s="190">
        <f t="shared" ref="DP279:DP281" si="1064">J279*AV279*(BO279+CB279+CO279)/$A$2</f>
        <v>981.37328015952153</v>
      </c>
      <c r="DQ279" s="190">
        <f t="shared" ref="DQ279:DQ281" si="1065">K279*AW279*(BP279+CC279+CP279)/$A$2</f>
        <v>1243.4294117647057</v>
      </c>
      <c r="DR279" s="190">
        <f t="shared" ref="DR279:DR281" si="1066">L279*AX279*(BQ279+CD279+CQ279)/$A$2</f>
        <v>1165.8023928215355</v>
      </c>
      <c r="DS279" s="190">
        <f t="shared" ref="DS279:DS281" si="1067">M279*AY279*(BR279+CE279+CR279)/$A$2</f>
        <v>767.67600598205377</v>
      </c>
      <c r="DT279" s="190">
        <f t="shared" ref="DT279:DT281" si="1068">N279*AZ279*(BS279+CF279+CS279)/$A$2</f>
        <v>1528.4680199609461</v>
      </c>
      <c r="DU279" s="190">
        <f t="shared" ref="DU279:DU281" si="1069">O279*BA279*(BT279+CG279+CT279)/$A$2</f>
        <v>1717.92413066009</v>
      </c>
      <c r="DV279" s="190">
        <f t="shared" ref="DV279:DV281" si="1070">P279*BB279*(BU279+CH279+CU279)/$A$2</f>
        <v>1207.3967259412682</v>
      </c>
      <c r="DW279" s="190">
        <f t="shared" ref="DW279:DW281" si="1071">Q279*BC279*(BV279+CI279+CV279)/$A$2</f>
        <v>1452.7044049043789</v>
      </c>
      <c r="DX279" s="190">
        <f t="shared" ref="DX279:DX281" si="1072">R279*BD279*(BW279+CJ279+CW279)/$A$2</f>
        <v>1134.4923292268088</v>
      </c>
      <c r="DY279" s="190">
        <f t="shared" ref="DY279:DY281" si="1073">S279*BE279*(BX279+CK279+CX279)/$A$2</f>
        <v>1059.0891326021933</v>
      </c>
      <c r="DZ279" s="190">
        <f t="shared" ref="DZ279:DZ281" si="1074">T279*BF279*(BY279+CL279+CY279)/$A$2</f>
        <v>612.48942822126389</v>
      </c>
      <c r="EA279" s="190">
        <f t="shared" ref="EA279:EA281" si="1075">U279*BG279*(BZ279+CM279+CZ279)/$A$2</f>
        <v>744.75838265981622</v>
      </c>
      <c r="EB279" s="190">
        <f t="shared" ref="EB279:EB281" si="1076">SUM(DP279:EA279)</f>
        <v>13615.603644904584</v>
      </c>
      <c r="EC279" s="191">
        <f t="shared" si="1005"/>
        <v>0.61540595052082958</v>
      </c>
    </row>
    <row r="280" spans="1:133">
      <c r="A280" s="331">
        <v>275</v>
      </c>
      <c r="B280" s="356" t="s">
        <v>687</v>
      </c>
      <c r="C280" s="356" t="s">
        <v>687</v>
      </c>
      <c r="D280" s="354" t="s">
        <v>687</v>
      </c>
      <c r="E280" s="456" t="s">
        <v>694</v>
      </c>
      <c r="F280" s="354" t="s">
        <v>686</v>
      </c>
      <c r="G280" s="354" t="s">
        <v>8</v>
      </c>
      <c r="H280" s="354" t="s">
        <v>227</v>
      </c>
      <c r="I280" s="354" t="s">
        <v>472</v>
      </c>
      <c r="J280" s="408">
        <v>364562</v>
      </c>
      <c r="K280" s="408">
        <v>461911</v>
      </c>
      <c r="L280" s="408">
        <v>433074</v>
      </c>
      <c r="M280" s="408">
        <v>288058</v>
      </c>
      <c r="N280" s="408">
        <v>573532.89338601916</v>
      </c>
      <c r="O280" s="408">
        <v>644623.23346504697</v>
      </c>
      <c r="P280" s="408">
        <v>457679.10662097199</v>
      </c>
      <c r="Q280" s="408">
        <v>550666.10662097204</v>
      </c>
      <c r="R280" s="408">
        <v>430043.76652097102</v>
      </c>
      <c r="S280" s="438">
        <v>405600</v>
      </c>
      <c r="T280" s="438">
        <v>234565.44349214499</v>
      </c>
      <c r="U280" s="438">
        <v>285220.56426414498</v>
      </c>
      <c r="V280" s="357">
        <f t="shared" si="1027"/>
        <v>5129536.1143702716</v>
      </c>
      <c r="W280" s="397">
        <v>0.5</v>
      </c>
      <c r="Y280" s="409" t="s">
        <v>692</v>
      </c>
      <c r="Z280" s="332"/>
      <c r="AA280" s="398">
        <v>1.3095000000000001</v>
      </c>
      <c r="AB280" s="412">
        <f t="shared" ref="AB280:AB281" si="1077">AA280*0.6</f>
        <v>0.78570000000000007</v>
      </c>
      <c r="AC280" s="180">
        <f t="shared" si="1029"/>
        <v>0.6</v>
      </c>
      <c r="AD280" s="181">
        <f t="shared" si="1030"/>
        <v>1.2898575000000001</v>
      </c>
      <c r="AE280" s="181">
        <f t="shared" si="1030"/>
        <v>1.2898575000000001</v>
      </c>
      <c r="AF280" s="181">
        <f t="shared" si="1030"/>
        <v>1.2898575000000001</v>
      </c>
      <c r="AG280" s="181">
        <f t="shared" si="1031"/>
        <v>1.2702150000000001</v>
      </c>
      <c r="AH280" s="181">
        <f t="shared" si="1031"/>
        <v>1.2702150000000001</v>
      </c>
      <c r="AI280" s="181">
        <f t="shared" si="1031"/>
        <v>1.2702150000000001</v>
      </c>
      <c r="AJ280" s="181">
        <f t="shared" si="1032"/>
        <v>1.2505725000000001</v>
      </c>
      <c r="AK280" s="181">
        <f t="shared" si="1032"/>
        <v>1.2505725000000001</v>
      </c>
      <c r="AL280" s="181">
        <f t="shared" si="1032"/>
        <v>1.2505725000000001</v>
      </c>
      <c r="AM280" s="181">
        <f t="shared" si="1033"/>
        <v>1.2112875000000001</v>
      </c>
      <c r="AN280" s="181">
        <f t="shared" si="1033"/>
        <v>1.2112875000000001</v>
      </c>
      <c r="AO280" s="181">
        <f t="shared" si="1033"/>
        <v>1.2112875000000001</v>
      </c>
      <c r="AQ280" s="480">
        <v>0.98499999999999999</v>
      </c>
      <c r="AR280" s="480">
        <v>0.97</v>
      </c>
      <c r="AS280" s="480">
        <v>0.95499999999999996</v>
      </c>
      <c r="AT280" s="480">
        <v>0.92500000000000004</v>
      </c>
      <c r="AV280" s="181">
        <f t="shared" si="956"/>
        <v>0.78570000000000007</v>
      </c>
      <c r="AW280" s="181">
        <f t="shared" si="1034"/>
        <v>0.78570000000000007</v>
      </c>
      <c r="AX280" s="181">
        <f t="shared" si="1034"/>
        <v>0.78570000000000007</v>
      </c>
      <c r="AY280" s="181">
        <f t="shared" si="1035"/>
        <v>0.77784300000000006</v>
      </c>
      <c r="AZ280" s="181">
        <f t="shared" si="1035"/>
        <v>0.77784300000000006</v>
      </c>
      <c r="BA280" s="181">
        <f t="shared" si="1035"/>
        <v>0.77784300000000006</v>
      </c>
      <c r="BB280" s="181">
        <f t="shared" si="1036"/>
        <v>0.76998600000000006</v>
      </c>
      <c r="BC280" s="181">
        <f t="shared" si="1036"/>
        <v>0.76998600000000006</v>
      </c>
      <c r="BD280" s="181">
        <f t="shared" si="1036"/>
        <v>0.76998600000000006</v>
      </c>
      <c r="BE280" s="181">
        <f t="shared" si="1037"/>
        <v>0.76212900000000006</v>
      </c>
      <c r="BF280" s="181">
        <f t="shared" si="1037"/>
        <v>0.76212900000000006</v>
      </c>
      <c r="BG280" s="181">
        <f t="shared" si="1037"/>
        <v>0.76212900000000006</v>
      </c>
      <c r="BI280" s="400">
        <v>1</v>
      </c>
      <c r="BJ280" s="400">
        <v>0.99</v>
      </c>
      <c r="BK280" s="400">
        <v>0.98</v>
      </c>
      <c r="BL280" s="400">
        <v>0.97</v>
      </c>
      <c r="BO280" s="189">
        <f t="shared" si="1038"/>
        <v>0.5</v>
      </c>
      <c r="BP280" s="189">
        <f t="shared" si="1038"/>
        <v>0.5</v>
      </c>
      <c r="BQ280" s="189">
        <f t="shared" si="1038"/>
        <v>0.5</v>
      </c>
      <c r="BR280" s="189">
        <f t="shared" si="1038"/>
        <v>0.5</v>
      </c>
      <c r="BS280" s="189">
        <f t="shared" si="1038"/>
        <v>0.5</v>
      </c>
      <c r="BT280" s="189">
        <f t="shared" si="1038"/>
        <v>0.5</v>
      </c>
      <c r="BU280" s="189">
        <f t="shared" si="1038"/>
        <v>0.5</v>
      </c>
      <c r="BV280" s="189">
        <f t="shared" si="1038"/>
        <v>0.5</v>
      </c>
      <c r="BW280" s="189">
        <f t="shared" si="1038"/>
        <v>0.5</v>
      </c>
      <c r="BX280" s="189">
        <f t="shared" si="1038"/>
        <v>0.5</v>
      </c>
      <c r="BY280" s="189">
        <f t="shared" si="1038"/>
        <v>0.5</v>
      </c>
      <c r="BZ280" s="189">
        <f t="shared" si="1038"/>
        <v>0.5</v>
      </c>
      <c r="CB280" s="189">
        <f t="shared" si="1039"/>
        <v>0</v>
      </c>
      <c r="CC280" s="189">
        <f t="shared" si="1040"/>
        <v>0</v>
      </c>
      <c r="CD280" s="189">
        <f t="shared" si="1041"/>
        <v>0</v>
      </c>
      <c r="CE280" s="189">
        <f t="shared" si="1042"/>
        <v>0</v>
      </c>
      <c r="CF280" s="189">
        <f t="shared" si="1043"/>
        <v>0</v>
      </c>
      <c r="CG280" s="189">
        <f t="shared" si="1044"/>
        <v>0</v>
      </c>
      <c r="CH280" s="189">
        <f t="shared" si="1045"/>
        <v>0</v>
      </c>
      <c r="CI280" s="189">
        <f t="shared" si="1046"/>
        <v>0</v>
      </c>
      <c r="CJ280" s="189">
        <f t="shared" si="1047"/>
        <v>0</v>
      </c>
      <c r="CK280" s="189">
        <f t="shared" si="1048"/>
        <v>0</v>
      </c>
      <c r="CL280" s="189">
        <f t="shared" si="1049"/>
        <v>0</v>
      </c>
      <c r="CM280" s="189">
        <f t="shared" si="1050"/>
        <v>0</v>
      </c>
      <c r="DB280" s="190">
        <f t="shared" si="1051"/>
        <v>33487.610733157671</v>
      </c>
      <c r="DC280" s="190">
        <f t="shared" si="1052"/>
        <v>42429.808266806729</v>
      </c>
      <c r="DD280" s="190">
        <f t="shared" si="1053"/>
        <v>39780.924865047724</v>
      </c>
      <c r="DE280" s="190">
        <f t="shared" si="1054"/>
        <v>26057.227778806442</v>
      </c>
      <c r="DF280" s="190">
        <f t="shared" si="1055"/>
        <v>51880.79220711597</v>
      </c>
      <c r="DG280" s="190">
        <f t="shared" si="1056"/>
        <v>58311.501245962449</v>
      </c>
      <c r="DH280" s="190">
        <f t="shared" si="1057"/>
        <v>40760.639835120033</v>
      </c>
      <c r="DI280" s="190">
        <f t="shared" si="1058"/>
        <v>49042.008946179718</v>
      </c>
      <c r="DJ280" s="190">
        <f t="shared" si="1059"/>
        <v>38299.452229564668</v>
      </c>
      <c r="DK280" s="190">
        <f t="shared" si="1060"/>
        <v>34987.765987751038</v>
      </c>
      <c r="DL280" s="190">
        <f t="shared" si="1061"/>
        <v>20234.025753738184</v>
      </c>
      <c r="DM280" s="190">
        <f t="shared" si="1062"/>
        <v>24603.62514144036</v>
      </c>
      <c r="DN280" s="190">
        <f t="shared" si="1063"/>
        <v>459875.382990691</v>
      </c>
      <c r="DO280" s="184" t="s">
        <v>579</v>
      </c>
      <c r="DP280" s="190">
        <f t="shared" si="1064"/>
        <v>20398.544609030054</v>
      </c>
      <c r="DQ280" s="190">
        <f t="shared" si="1065"/>
        <v>25845.568487394961</v>
      </c>
      <c r="DR280" s="190">
        <f t="shared" si="1066"/>
        <v>24232.035450790489</v>
      </c>
      <c r="DS280" s="190">
        <f t="shared" si="1067"/>
        <v>15956.694124341264</v>
      </c>
      <c r="DT280" s="190">
        <f t="shared" si="1068"/>
        <v>31770.299557759674</v>
      </c>
      <c r="DU280" s="190">
        <f t="shared" si="1069"/>
        <v>35708.280144434735</v>
      </c>
      <c r="DV280" s="190">
        <f t="shared" si="1070"/>
        <v>25096.603374922073</v>
      </c>
      <c r="DW280" s="190">
        <f t="shared" si="1071"/>
        <v>30195.498701941022</v>
      </c>
      <c r="DX280" s="190">
        <f t="shared" si="1072"/>
        <v>23581.233414642957</v>
      </c>
      <c r="DY280" s="190">
        <f t="shared" si="1073"/>
        <v>22013.924113374163</v>
      </c>
      <c r="DZ280" s="190">
        <f t="shared" si="1074"/>
        <v>12731.030258027702</v>
      </c>
      <c r="EA280" s="190">
        <f t="shared" si="1075"/>
        <v>15480.334953857611</v>
      </c>
      <c r="EB280" s="190">
        <f t="shared" si="1076"/>
        <v>283010.04719051666</v>
      </c>
      <c r="EC280" s="191">
        <f t="shared" si="1005"/>
        <v>0.61540595052082947</v>
      </c>
    </row>
    <row r="281" spans="1:133">
      <c r="A281" s="331">
        <v>276</v>
      </c>
      <c r="B281" s="356" t="s">
        <v>688</v>
      </c>
      <c r="C281" s="356" t="s">
        <v>688</v>
      </c>
      <c r="D281" s="354" t="s">
        <v>688</v>
      </c>
      <c r="E281" s="456" t="s">
        <v>694</v>
      </c>
      <c r="F281" s="354" t="s">
        <v>686</v>
      </c>
      <c r="G281" s="354" t="s">
        <v>8</v>
      </c>
      <c r="H281" s="354" t="s">
        <v>227</v>
      </c>
      <c r="I281" s="354" t="s">
        <v>472</v>
      </c>
      <c r="J281" s="408">
        <v>364562</v>
      </c>
      <c r="K281" s="408">
        <v>461911</v>
      </c>
      <c r="L281" s="408">
        <v>433074</v>
      </c>
      <c r="M281" s="408">
        <v>288058</v>
      </c>
      <c r="N281" s="408">
        <v>573532.89338601916</v>
      </c>
      <c r="O281" s="408">
        <v>644623.23346504697</v>
      </c>
      <c r="P281" s="408">
        <v>457679.10662097199</v>
      </c>
      <c r="Q281" s="408">
        <v>550666.10662097204</v>
      </c>
      <c r="R281" s="408">
        <v>430043.76652097102</v>
      </c>
      <c r="S281" s="438">
        <v>405600</v>
      </c>
      <c r="T281" s="438">
        <v>234565.44349214499</v>
      </c>
      <c r="U281" s="438">
        <v>285220.56426414498</v>
      </c>
      <c r="V281" s="357">
        <f t="shared" si="1027"/>
        <v>5129536.1143702716</v>
      </c>
      <c r="W281" s="397">
        <v>0.5</v>
      </c>
      <c r="Y281" s="409" t="s">
        <v>692</v>
      </c>
      <c r="Z281" s="332"/>
      <c r="AA281" s="398">
        <v>1.4141999999999999</v>
      </c>
      <c r="AB281" s="412">
        <f t="shared" si="1077"/>
        <v>0.84851999999999994</v>
      </c>
      <c r="AC281" s="180">
        <f t="shared" si="1029"/>
        <v>0.6</v>
      </c>
      <c r="AD281" s="181">
        <f t="shared" ref="AD281:AF296" si="1078">$AA281*$AQ281</f>
        <v>1.392987</v>
      </c>
      <c r="AE281" s="181">
        <f t="shared" si="1078"/>
        <v>1.392987</v>
      </c>
      <c r="AF281" s="181">
        <f t="shared" si="1078"/>
        <v>1.392987</v>
      </c>
      <c r="AG281" s="181">
        <f t="shared" ref="AG281:AI296" si="1079">$AA281*$AR281</f>
        <v>1.3717739999999998</v>
      </c>
      <c r="AH281" s="181">
        <f t="shared" si="1079"/>
        <v>1.3717739999999998</v>
      </c>
      <c r="AI281" s="181">
        <f t="shared" si="1079"/>
        <v>1.3717739999999998</v>
      </c>
      <c r="AJ281" s="181">
        <f t="shared" ref="AJ281:AL296" si="1080">$AA281*$AS281</f>
        <v>1.3505609999999999</v>
      </c>
      <c r="AK281" s="181">
        <f t="shared" si="1080"/>
        <v>1.3505609999999999</v>
      </c>
      <c r="AL281" s="181">
        <f t="shared" si="1080"/>
        <v>1.3505609999999999</v>
      </c>
      <c r="AM281" s="181">
        <f t="shared" ref="AM281:AO296" si="1081">$AA281*$AT281</f>
        <v>1.308135</v>
      </c>
      <c r="AN281" s="181">
        <f t="shared" si="1081"/>
        <v>1.308135</v>
      </c>
      <c r="AO281" s="181">
        <f t="shared" si="1081"/>
        <v>1.308135</v>
      </c>
      <c r="AQ281" s="480">
        <v>0.98499999999999999</v>
      </c>
      <c r="AR281" s="480">
        <v>0.97</v>
      </c>
      <c r="AS281" s="480">
        <v>0.95499999999999996</v>
      </c>
      <c r="AT281" s="480">
        <v>0.92500000000000004</v>
      </c>
      <c r="AV281" s="181">
        <f t="shared" si="956"/>
        <v>0.84851999999999994</v>
      </c>
      <c r="AW281" s="181">
        <f t="shared" ref="AW281:AX296" si="1082">$AB281*$BI281</f>
        <v>0.84851999999999994</v>
      </c>
      <c r="AX281" s="181">
        <f t="shared" si="1082"/>
        <v>0.84851999999999994</v>
      </c>
      <c r="AY281" s="181">
        <f t="shared" ref="AY281:BA296" si="1083">$AB281*$BJ281</f>
        <v>0.84003479999999997</v>
      </c>
      <c r="AZ281" s="181">
        <f t="shared" si="1083"/>
        <v>0.84003479999999997</v>
      </c>
      <c r="BA281" s="181">
        <f t="shared" si="1083"/>
        <v>0.84003479999999997</v>
      </c>
      <c r="BB281" s="181">
        <f t="shared" ref="BB281:BD296" si="1084">$AB281*$BK281</f>
        <v>0.83154959999999989</v>
      </c>
      <c r="BC281" s="181">
        <f t="shared" si="1084"/>
        <v>0.83154959999999989</v>
      </c>
      <c r="BD281" s="181">
        <f t="shared" si="1084"/>
        <v>0.83154959999999989</v>
      </c>
      <c r="BE281" s="181">
        <f t="shared" ref="BE281:BG296" si="1085">$AB281*$BL281</f>
        <v>0.82306439999999992</v>
      </c>
      <c r="BF281" s="181">
        <f t="shared" si="1085"/>
        <v>0.82306439999999992</v>
      </c>
      <c r="BG281" s="181">
        <f t="shared" si="1085"/>
        <v>0.82306439999999992</v>
      </c>
      <c r="BI281" s="400">
        <v>1</v>
      </c>
      <c r="BJ281" s="400">
        <v>0.99</v>
      </c>
      <c r="BK281" s="400">
        <v>0.98</v>
      </c>
      <c r="BL281" s="400">
        <v>0.97</v>
      </c>
      <c r="BO281" s="189">
        <f t="shared" si="1038"/>
        <v>0.5</v>
      </c>
      <c r="BP281" s="189">
        <f t="shared" si="1038"/>
        <v>0.5</v>
      </c>
      <c r="BQ281" s="189">
        <f t="shared" si="1038"/>
        <v>0.5</v>
      </c>
      <c r="BR281" s="189">
        <f t="shared" si="1038"/>
        <v>0.5</v>
      </c>
      <c r="BS281" s="189">
        <f t="shared" si="1038"/>
        <v>0.5</v>
      </c>
      <c r="BT281" s="189">
        <f t="shared" si="1038"/>
        <v>0.5</v>
      </c>
      <c r="BU281" s="189">
        <f t="shared" si="1038"/>
        <v>0.5</v>
      </c>
      <c r="BV281" s="189">
        <f t="shared" si="1038"/>
        <v>0.5</v>
      </c>
      <c r="BW281" s="189">
        <f t="shared" si="1038"/>
        <v>0.5</v>
      </c>
      <c r="BX281" s="189">
        <f t="shared" si="1038"/>
        <v>0.5</v>
      </c>
      <c r="BY281" s="189">
        <f t="shared" si="1038"/>
        <v>0.5</v>
      </c>
      <c r="BZ281" s="189">
        <f t="shared" si="1038"/>
        <v>0.5</v>
      </c>
      <c r="CB281" s="189">
        <f t="shared" si="1039"/>
        <v>0</v>
      </c>
      <c r="CC281" s="189">
        <f t="shared" si="1040"/>
        <v>0</v>
      </c>
      <c r="CD281" s="189">
        <f t="shared" si="1041"/>
        <v>0</v>
      </c>
      <c r="CE281" s="189">
        <f t="shared" si="1042"/>
        <v>0</v>
      </c>
      <c r="CF281" s="189">
        <f t="shared" si="1043"/>
        <v>0</v>
      </c>
      <c r="CG281" s="189">
        <f t="shared" si="1044"/>
        <v>0</v>
      </c>
      <c r="CH281" s="189">
        <f t="shared" si="1045"/>
        <v>0</v>
      </c>
      <c r="CI281" s="189">
        <f t="shared" si="1046"/>
        <v>0</v>
      </c>
      <c r="CJ281" s="189">
        <f t="shared" si="1047"/>
        <v>0</v>
      </c>
      <c r="CK281" s="189">
        <f t="shared" si="1048"/>
        <v>0</v>
      </c>
      <c r="CL281" s="189">
        <f t="shared" si="1049"/>
        <v>0</v>
      </c>
      <c r="CM281" s="189">
        <f t="shared" si="1050"/>
        <v>0</v>
      </c>
      <c r="DB281" s="190">
        <f t="shared" si="1051"/>
        <v>36165.085222475427</v>
      </c>
      <c r="DC281" s="190">
        <f t="shared" si="1052"/>
        <v>45822.248836134451</v>
      </c>
      <c r="DD281" s="190">
        <f t="shared" si="1053"/>
        <v>42961.576131462753</v>
      </c>
      <c r="DE281" s="190">
        <f t="shared" si="1054"/>
        <v>28140.61208460333</v>
      </c>
      <c r="DF281" s="190">
        <f t="shared" si="1055"/>
        <v>56028.878456894534</v>
      </c>
      <c r="DG281" s="190">
        <f t="shared" si="1056"/>
        <v>62973.749570095519</v>
      </c>
      <c r="DH281" s="190">
        <f t="shared" si="1057"/>
        <v>44019.623409566055</v>
      </c>
      <c r="DI281" s="190">
        <f t="shared" si="1058"/>
        <v>52963.122605335891</v>
      </c>
      <c r="DJ281" s="190">
        <f t="shared" si="1059"/>
        <v>41361.653564757806</v>
      </c>
      <c r="DK281" s="190">
        <f t="shared" si="1060"/>
        <v>37785.184161800309</v>
      </c>
      <c r="DL281" s="190">
        <f t="shared" si="1061"/>
        <v>21851.82071090992</v>
      </c>
      <c r="DM281" s="190">
        <f t="shared" si="1062"/>
        <v>26570.787838888853</v>
      </c>
      <c r="DN281" s="190">
        <f t="shared" si="1063"/>
        <v>496644.34259292483</v>
      </c>
      <c r="DO281" s="184" t="s">
        <v>579</v>
      </c>
      <c r="DP281" s="190">
        <f t="shared" si="1064"/>
        <v>22029.493536533253</v>
      </c>
      <c r="DQ281" s="190">
        <f t="shared" si="1065"/>
        <v>27912.02974789916</v>
      </c>
      <c r="DR281" s="190">
        <f t="shared" si="1066"/>
        <v>26169.487998860561</v>
      </c>
      <c r="DS281" s="190">
        <f t="shared" si="1067"/>
        <v>17232.498534282866</v>
      </c>
      <c r="DT281" s="190">
        <f t="shared" si="1068"/>
        <v>34310.467838551907</v>
      </c>
      <c r="DU281" s="190">
        <f t="shared" si="1069"/>
        <v>38563.306437769839</v>
      </c>
      <c r="DV281" s="190">
        <f t="shared" si="1070"/>
        <v>27103.181743272082</v>
      </c>
      <c r="DW281" s="190">
        <f t="shared" si="1071"/>
        <v>32609.755070091625</v>
      </c>
      <c r="DX281" s="190">
        <f t="shared" si="1072"/>
        <v>25466.651618929409</v>
      </c>
      <c r="DY281" s="190">
        <f t="shared" si="1073"/>
        <v>23774.029386127331</v>
      </c>
      <c r="DZ281" s="190">
        <f t="shared" si="1074"/>
        <v>13748.929355404944</v>
      </c>
      <c r="EA281" s="190">
        <f t="shared" si="1075"/>
        <v>16718.052456468446</v>
      </c>
      <c r="EB281" s="190">
        <f t="shared" si="1076"/>
        <v>305637.8837241914</v>
      </c>
      <c r="EC281" s="191">
        <f t="shared" si="1005"/>
        <v>0.61540595052082947</v>
      </c>
    </row>
    <row r="282" spans="1:133">
      <c r="A282" s="331">
        <v>277</v>
      </c>
      <c r="B282" s="356" t="s">
        <v>701</v>
      </c>
      <c r="C282" s="356" t="s">
        <v>701</v>
      </c>
      <c r="D282" s="356" t="s">
        <v>701</v>
      </c>
      <c r="E282" s="456" t="s">
        <v>694</v>
      </c>
      <c r="F282" s="354" t="s">
        <v>731</v>
      </c>
      <c r="G282" s="354" t="s">
        <v>8</v>
      </c>
      <c r="H282" s="354" t="s">
        <v>227</v>
      </c>
      <c r="I282" s="354" t="s">
        <v>472</v>
      </c>
      <c r="J282" s="408"/>
      <c r="K282" s="408"/>
      <c r="L282" s="408"/>
      <c r="M282" s="408"/>
      <c r="N282" s="408"/>
      <c r="O282" s="408"/>
      <c r="P282" s="408"/>
      <c r="Q282" s="408">
        <v>657581</v>
      </c>
      <c r="R282" s="408">
        <v>519150.25</v>
      </c>
      <c r="S282" s="470">
        <v>561217.6</v>
      </c>
      <c r="T282" s="470">
        <v>537630.94999999995</v>
      </c>
      <c r="U282" s="471">
        <v>322119.40000000002</v>
      </c>
      <c r="V282" s="357">
        <f t="shared" si="1027"/>
        <v>2597699.1999999997</v>
      </c>
      <c r="W282" s="397">
        <v>0.3</v>
      </c>
      <c r="Y282" s="409" t="s">
        <v>607</v>
      </c>
      <c r="Z282" s="332"/>
      <c r="AA282" s="398">
        <v>2</v>
      </c>
      <c r="AB282" s="412">
        <f>AA282*0.6</f>
        <v>1.2</v>
      </c>
      <c r="AC282" s="180">
        <f t="shared" si="1029"/>
        <v>0.6</v>
      </c>
      <c r="AD282" s="181">
        <f t="shared" si="1078"/>
        <v>1.97</v>
      </c>
      <c r="AE282" s="181">
        <f t="shared" si="1078"/>
        <v>1.97</v>
      </c>
      <c r="AF282" s="181">
        <f t="shared" si="1078"/>
        <v>1.97</v>
      </c>
      <c r="AG282" s="181">
        <f t="shared" si="1079"/>
        <v>1.94</v>
      </c>
      <c r="AH282" s="181">
        <f t="shared" si="1079"/>
        <v>1.94</v>
      </c>
      <c r="AI282" s="181">
        <f t="shared" si="1079"/>
        <v>1.94</v>
      </c>
      <c r="AJ282" s="181">
        <f t="shared" si="1080"/>
        <v>1.91</v>
      </c>
      <c r="AK282" s="181">
        <f t="shared" si="1080"/>
        <v>1.91</v>
      </c>
      <c r="AL282" s="181">
        <f t="shared" si="1080"/>
        <v>1.91</v>
      </c>
      <c r="AM282" s="181">
        <f t="shared" si="1081"/>
        <v>1.85</v>
      </c>
      <c r="AN282" s="181">
        <f t="shared" si="1081"/>
        <v>1.85</v>
      </c>
      <c r="AO282" s="181">
        <f t="shared" si="1081"/>
        <v>1.85</v>
      </c>
      <c r="AQ282" s="480">
        <v>0.98499999999999999</v>
      </c>
      <c r="AR282" s="480">
        <v>0.97</v>
      </c>
      <c r="AS282" s="480">
        <v>0.95499999999999996</v>
      </c>
      <c r="AT282" s="480">
        <v>0.92500000000000004</v>
      </c>
      <c r="AV282" s="181">
        <f t="shared" si="956"/>
        <v>1.2</v>
      </c>
      <c r="AW282" s="181">
        <f t="shared" si="1082"/>
        <v>1.2</v>
      </c>
      <c r="AX282" s="181">
        <f t="shared" si="1082"/>
        <v>1.2</v>
      </c>
      <c r="AY282" s="181">
        <f t="shared" si="1083"/>
        <v>1.1879999999999999</v>
      </c>
      <c r="AZ282" s="181">
        <f t="shared" si="1083"/>
        <v>1.1879999999999999</v>
      </c>
      <c r="BA282" s="181">
        <f t="shared" si="1083"/>
        <v>1.1879999999999999</v>
      </c>
      <c r="BB282" s="181">
        <f t="shared" si="1084"/>
        <v>1.1759999999999999</v>
      </c>
      <c r="BC282" s="181">
        <f t="shared" si="1084"/>
        <v>1.1759999999999999</v>
      </c>
      <c r="BD282" s="181">
        <f t="shared" si="1084"/>
        <v>1.1759999999999999</v>
      </c>
      <c r="BE282" s="181">
        <f t="shared" si="1085"/>
        <v>1.1639999999999999</v>
      </c>
      <c r="BF282" s="181">
        <f t="shared" si="1085"/>
        <v>1.1639999999999999</v>
      </c>
      <c r="BG282" s="181">
        <f t="shared" si="1085"/>
        <v>1.1639999999999999</v>
      </c>
      <c r="BI282" s="400">
        <v>1</v>
      </c>
      <c r="BJ282" s="400">
        <v>0.99</v>
      </c>
      <c r="BK282" s="400">
        <v>0.98</v>
      </c>
      <c r="BL282" s="400">
        <v>0.97</v>
      </c>
      <c r="BO282" s="189">
        <f t="shared" si="1038"/>
        <v>0.3</v>
      </c>
      <c r="BP282" s="189">
        <f t="shared" si="1038"/>
        <v>0.3</v>
      </c>
      <c r="BQ282" s="189">
        <f t="shared" si="1038"/>
        <v>0.3</v>
      </c>
      <c r="BR282" s="189">
        <f t="shared" si="1038"/>
        <v>0.3</v>
      </c>
      <c r="BS282" s="189">
        <f t="shared" si="1038"/>
        <v>0.3</v>
      </c>
      <c r="BT282" s="189">
        <f t="shared" si="1038"/>
        <v>0.3</v>
      </c>
      <c r="BU282" s="189">
        <f t="shared" si="1038"/>
        <v>0.3</v>
      </c>
      <c r="BV282" s="189">
        <f t="shared" si="1038"/>
        <v>0.3</v>
      </c>
      <c r="BW282" s="189">
        <f t="shared" si="1038"/>
        <v>0.3</v>
      </c>
      <c r="BX282" s="189">
        <f t="shared" si="1038"/>
        <v>0.3</v>
      </c>
      <c r="BY282" s="189">
        <f t="shared" si="1038"/>
        <v>0.3</v>
      </c>
      <c r="BZ282" s="189">
        <f t="shared" si="1038"/>
        <v>0.3</v>
      </c>
      <c r="CB282" s="189">
        <f t="shared" si="1039"/>
        <v>0</v>
      </c>
      <c r="CC282" s="189">
        <f t="shared" si="1040"/>
        <v>0</v>
      </c>
      <c r="CD282" s="189">
        <f t="shared" si="1041"/>
        <v>0</v>
      </c>
      <c r="CE282" s="189">
        <f t="shared" si="1042"/>
        <v>0</v>
      </c>
      <c r="CF282" s="189">
        <f t="shared" si="1043"/>
        <v>0</v>
      </c>
      <c r="CG282" s="189">
        <f t="shared" si="1044"/>
        <v>0</v>
      </c>
      <c r="CH282" s="189">
        <f t="shared" si="1045"/>
        <v>0</v>
      </c>
      <c r="CI282" s="189">
        <f t="shared" si="1046"/>
        <v>0</v>
      </c>
      <c r="CJ282" s="189">
        <f t="shared" si="1047"/>
        <v>0</v>
      </c>
      <c r="CK282" s="189">
        <f t="shared" si="1048"/>
        <v>0</v>
      </c>
      <c r="CL282" s="189">
        <f t="shared" si="1049"/>
        <v>0</v>
      </c>
      <c r="CM282" s="189">
        <f t="shared" si="1050"/>
        <v>0</v>
      </c>
      <c r="DB282" s="190">
        <f t="shared" ref="DB282:DB297" si="1086">J282*AD282*(BO282+CB282+CO282)/$A$2</f>
        <v>0</v>
      </c>
      <c r="DC282" s="190">
        <f t="shared" ref="DC282:DC297" si="1087">K282*AE282*(BP282+CC282+CP282)/$A$2</f>
        <v>0</v>
      </c>
      <c r="DD282" s="190">
        <f t="shared" ref="DD282:DD297" si="1088">L282*AF282*(BQ282+CD282+CQ282)/$A$2</f>
        <v>0</v>
      </c>
      <c r="DE282" s="190">
        <f t="shared" ref="DE282:DE297" si="1089">M282*AG282*(BR282+CE282+CR282)/$A$2</f>
        <v>0</v>
      </c>
      <c r="DF282" s="190">
        <f t="shared" ref="DF282:DF297" si="1090">N282*AH282*(BS282+CF282+CS282)/$A$2</f>
        <v>0</v>
      </c>
      <c r="DG282" s="190">
        <f t="shared" ref="DG282:DG297" si="1091">O282*AI282*(BT282+CG282+CT282)/$A$2</f>
        <v>0</v>
      </c>
      <c r="DH282" s="190">
        <f t="shared" ref="DH282:DH297" si="1092">P282*AJ282*(BU282+CH282+CU282)/$A$2</f>
        <v>0</v>
      </c>
      <c r="DI282" s="190">
        <f t="shared" ref="DI282:DI297" si="1093">Q282*AK282*(BV282+CI282+CV282)/$A$2</f>
        <v>53666.701751887194</v>
      </c>
      <c r="DJ282" s="190">
        <f t="shared" ref="DJ282:DJ297" si="1094">R282*AL282*(BW282+CJ282+CW282)/$A$2</f>
        <v>42369.049031476992</v>
      </c>
      <c r="DK282" s="190">
        <f t="shared" ref="DK282:DK297" si="1095">S282*AM282*(BX282+CK282+CX282)/$A$2</f>
        <v>44363.447941888619</v>
      </c>
      <c r="DL282" s="190">
        <f t="shared" ref="DL282:DL297" si="1096">T282*AN282*(BY282+CL282+CY282)/$A$2</f>
        <v>42498.957021791764</v>
      </c>
      <c r="DM282" s="190">
        <f t="shared" ref="DM282:DM297" si="1097">U282*AO282*(BZ282+CM282+CZ282)/$A$2</f>
        <v>25463.077481840191</v>
      </c>
      <c r="DN282" s="190">
        <f t="shared" ref="DN282:DN297" si="1098">SUM(DB282:DM282)</f>
        <v>208361.23322888478</v>
      </c>
      <c r="DO282" s="184" t="s">
        <v>579</v>
      </c>
      <c r="DP282" s="190">
        <f t="shared" ref="DP282" si="1099">J282*AV282*(BO282+CB282+CO282)/$A$2</f>
        <v>0</v>
      </c>
      <c r="DQ282" s="190">
        <f t="shared" ref="DQ282" si="1100">K282*AW282*(BP282+CC282+CP282)/$A$2</f>
        <v>0</v>
      </c>
      <c r="DR282" s="190">
        <f t="shared" ref="DR282" si="1101">L282*AX282*(BQ282+CD282+CQ282)/$A$2</f>
        <v>0</v>
      </c>
      <c r="DS282" s="190">
        <f t="shared" ref="DS282" si="1102">M282*AY282*(BR282+CE282+CR282)/$A$2</f>
        <v>0</v>
      </c>
      <c r="DT282" s="190">
        <f t="shared" ref="DT282" si="1103">N282*AZ282*(BS282+CF282+CS282)/$A$2</f>
        <v>0</v>
      </c>
      <c r="DU282" s="190">
        <f t="shared" ref="DU282" si="1104">O282*BA282*(BT282+CG282+CT282)/$A$2</f>
        <v>0</v>
      </c>
      <c r="DV282" s="190">
        <f t="shared" ref="DV282" si="1105">P282*BB282*(BU282+CH282+CU282)/$A$2</f>
        <v>0</v>
      </c>
      <c r="DW282" s="190">
        <f t="shared" ref="DW282" si="1106">Q282*BC282*(BV282+CI282+CV282)/$A$2</f>
        <v>33042.953539381851</v>
      </c>
      <c r="DX282" s="190">
        <f t="shared" ref="DX282" si="1107">R282*BD282*(BW282+CJ282+CW282)/$A$2</f>
        <v>26086.911864406778</v>
      </c>
      <c r="DY282" s="190">
        <f t="shared" ref="DY282" si="1108">S282*BE282*(BX282+CK282+CX282)/$A$2</f>
        <v>27913.001840193705</v>
      </c>
      <c r="DZ282" s="190">
        <f t="shared" ref="DZ282" si="1109">T282*BF282*(BY282+CL282+CY282)/$A$2</f>
        <v>26739.884309927354</v>
      </c>
      <c r="EA282" s="190">
        <f t="shared" ref="EA282" si="1110">U282*BG282*(BZ282+CM282+CZ282)/$A$2</f>
        <v>16021.093075060533</v>
      </c>
      <c r="EB282" s="190">
        <f t="shared" ref="EB282" si="1111">SUM(DP282:EA282)</f>
        <v>129803.84462897021</v>
      </c>
      <c r="EC282" s="191">
        <f t="shared" si="1005"/>
        <v>0.62297502571594354</v>
      </c>
    </row>
    <row r="283" spans="1:133" hidden="1">
      <c r="A283" s="331">
        <v>278</v>
      </c>
      <c r="B283" s="356" t="s">
        <v>733</v>
      </c>
      <c r="C283" s="356" t="str">
        <f>8&amp;D283</f>
        <v>8DCZZZ05007AP</v>
      </c>
      <c r="D283" s="356" t="s">
        <v>734</v>
      </c>
      <c r="E283" s="456" t="s">
        <v>694</v>
      </c>
      <c r="F283" s="354" t="s">
        <v>732</v>
      </c>
      <c r="G283" s="354" t="s">
        <v>8</v>
      </c>
      <c r="H283" s="354" t="s">
        <v>138</v>
      </c>
      <c r="I283" s="354" t="s">
        <v>679</v>
      </c>
      <c r="J283" s="408"/>
      <c r="K283" s="408">
        <v>3000000</v>
      </c>
      <c r="L283" s="408">
        <v>3000000</v>
      </c>
      <c r="M283" s="408">
        <v>3000000</v>
      </c>
      <c r="N283" s="408">
        <v>3000000</v>
      </c>
      <c r="O283" s="408">
        <v>3000000</v>
      </c>
      <c r="P283" s="408">
        <v>3000000</v>
      </c>
      <c r="Q283" s="408">
        <v>3000000</v>
      </c>
      <c r="R283" s="408">
        <v>3000000</v>
      </c>
      <c r="S283" s="408">
        <v>3000000</v>
      </c>
      <c r="T283" s="408">
        <v>3000000</v>
      </c>
      <c r="U283" s="408">
        <v>3000000</v>
      </c>
      <c r="V283" s="357">
        <f t="shared" si="1027"/>
        <v>33000000</v>
      </c>
      <c r="W283" s="397">
        <v>0.8</v>
      </c>
      <c r="Y283" s="409" t="s">
        <v>692</v>
      </c>
      <c r="Z283" s="332"/>
      <c r="AA283" s="398">
        <v>0.1066</v>
      </c>
      <c r="AB283" s="412">
        <v>6.8886844000000003E-2</v>
      </c>
      <c r="AC283" s="180">
        <f t="shared" si="1029"/>
        <v>0.64621804878048783</v>
      </c>
      <c r="AD283" s="181">
        <f t="shared" si="1078"/>
        <v>0.105001</v>
      </c>
      <c r="AE283" s="181">
        <f t="shared" si="1078"/>
        <v>0.105001</v>
      </c>
      <c r="AF283" s="181">
        <f t="shared" si="1078"/>
        <v>0.105001</v>
      </c>
      <c r="AG283" s="181">
        <f t="shared" si="1079"/>
        <v>0.10340199999999999</v>
      </c>
      <c r="AH283" s="181">
        <f t="shared" si="1079"/>
        <v>0.10340199999999999</v>
      </c>
      <c r="AI283" s="181">
        <f t="shared" si="1079"/>
        <v>0.10340199999999999</v>
      </c>
      <c r="AJ283" s="181">
        <f t="shared" si="1080"/>
        <v>0.10180299999999999</v>
      </c>
      <c r="AK283" s="181">
        <f t="shared" si="1080"/>
        <v>0.10180299999999999</v>
      </c>
      <c r="AL283" s="181">
        <f t="shared" si="1080"/>
        <v>0.10180299999999999</v>
      </c>
      <c r="AM283" s="181">
        <f t="shared" si="1081"/>
        <v>9.8604999999999998E-2</v>
      </c>
      <c r="AN283" s="181">
        <f t="shared" si="1081"/>
        <v>9.8604999999999998E-2</v>
      </c>
      <c r="AO283" s="181">
        <f t="shared" si="1081"/>
        <v>9.8604999999999998E-2</v>
      </c>
      <c r="AQ283" s="480">
        <v>0.98499999999999999</v>
      </c>
      <c r="AR283" s="480">
        <v>0.97</v>
      </c>
      <c r="AS283" s="480">
        <v>0.95499999999999996</v>
      </c>
      <c r="AT283" s="480">
        <v>0.92500000000000004</v>
      </c>
      <c r="AV283" s="181">
        <f t="shared" si="956"/>
        <v>6.8886844000000003E-2</v>
      </c>
      <c r="AW283" s="181">
        <f t="shared" si="1082"/>
        <v>6.8886844000000003E-2</v>
      </c>
      <c r="AX283" s="181">
        <f t="shared" si="1082"/>
        <v>6.8886844000000003E-2</v>
      </c>
      <c r="AY283" s="181">
        <f t="shared" si="1083"/>
        <v>6.8197975559999999E-2</v>
      </c>
      <c r="AZ283" s="181">
        <f t="shared" si="1083"/>
        <v>6.8197975559999999E-2</v>
      </c>
      <c r="BA283" s="181">
        <f t="shared" si="1083"/>
        <v>6.8197975559999999E-2</v>
      </c>
      <c r="BB283" s="181">
        <f t="shared" si="1084"/>
        <v>6.7509107119999995E-2</v>
      </c>
      <c r="BC283" s="181">
        <f t="shared" si="1084"/>
        <v>6.7509107119999995E-2</v>
      </c>
      <c r="BD283" s="181">
        <f t="shared" si="1084"/>
        <v>6.7509107119999995E-2</v>
      </c>
      <c r="BE283" s="181">
        <f t="shared" si="1085"/>
        <v>6.6820238680000005E-2</v>
      </c>
      <c r="BF283" s="181">
        <f t="shared" si="1085"/>
        <v>6.6820238680000005E-2</v>
      </c>
      <c r="BG283" s="181">
        <f t="shared" si="1085"/>
        <v>6.6820238680000005E-2</v>
      </c>
      <c r="BI283" s="400">
        <v>1</v>
      </c>
      <c r="BJ283" s="400">
        <v>0.99</v>
      </c>
      <c r="BK283" s="400">
        <v>0.98</v>
      </c>
      <c r="BL283" s="400">
        <v>0.97</v>
      </c>
      <c r="BO283" s="189">
        <f t="shared" si="1038"/>
        <v>0.8</v>
      </c>
      <c r="BP283" s="189">
        <f t="shared" si="1038"/>
        <v>0.8</v>
      </c>
      <c r="BQ283" s="189">
        <f t="shared" si="1038"/>
        <v>0.8</v>
      </c>
      <c r="BR283" s="189">
        <f t="shared" si="1038"/>
        <v>0.8</v>
      </c>
      <c r="BS283" s="189">
        <f t="shared" si="1038"/>
        <v>0.8</v>
      </c>
      <c r="BT283" s="189">
        <f t="shared" si="1038"/>
        <v>0.8</v>
      </c>
      <c r="BU283" s="189">
        <f t="shared" si="1038"/>
        <v>0.8</v>
      </c>
      <c r="BV283" s="189">
        <f t="shared" si="1038"/>
        <v>0.8</v>
      </c>
      <c r="BW283" s="189">
        <f t="shared" si="1038"/>
        <v>0.8</v>
      </c>
      <c r="BX283" s="189">
        <f t="shared" si="1038"/>
        <v>0.8</v>
      </c>
      <c r="BY283" s="189">
        <f t="shared" si="1038"/>
        <v>0.8</v>
      </c>
      <c r="BZ283" s="189">
        <f t="shared" si="1038"/>
        <v>0.8</v>
      </c>
      <c r="CB283" s="189">
        <f t="shared" si="1039"/>
        <v>0</v>
      </c>
      <c r="CC283" s="189">
        <f t="shared" si="1040"/>
        <v>0</v>
      </c>
      <c r="CD283" s="189">
        <f t="shared" si="1041"/>
        <v>0</v>
      </c>
      <c r="CE283" s="189">
        <f t="shared" si="1042"/>
        <v>0</v>
      </c>
      <c r="CF283" s="189">
        <f t="shared" si="1043"/>
        <v>0</v>
      </c>
      <c r="CG283" s="189">
        <f t="shared" si="1044"/>
        <v>0</v>
      </c>
      <c r="CH283" s="189">
        <f t="shared" si="1045"/>
        <v>0</v>
      </c>
      <c r="CI283" s="189">
        <f t="shared" si="1046"/>
        <v>0</v>
      </c>
      <c r="CJ283" s="189">
        <f t="shared" si="1047"/>
        <v>0</v>
      </c>
      <c r="CK283" s="189">
        <f t="shared" si="1048"/>
        <v>0</v>
      </c>
      <c r="CL283" s="189">
        <f t="shared" si="1049"/>
        <v>0</v>
      </c>
      <c r="CM283" s="189">
        <f t="shared" si="1050"/>
        <v>0</v>
      </c>
      <c r="DB283" s="190">
        <f t="shared" si="1086"/>
        <v>0</v>
      </c>
      <c r="DC283" s="190">
        <f t="shared" si="1087"/>
        <v>35892.664862555197</v>
      </c>
      <c r="DD283" s="190">
        <f t="shared" si="1088"/>
        <v>35892.664862555197</v>
      </c>
      <c r="DE283" s="190">
        <f t="shared" si="1089"/>
        <v>35346.076057541664</v>
      </c>
      <c r="DF283" s="190">
        <f t="shared" si="1090"/>
        <v>35346.076057541664</v>
      </c>
      <c r="DG283" s="190">
        <f t="shared" si="1091"/>
        <v>35346.076057541664</v>
      </c>
      <c r="DH283" s="190">
        <f t="shared" si="1092"/>
        <v>34799.487252528132</v>
      </c>
      <c r="DI283" s="190">
        <f t="shared" si="1093"/>
        <v>34799.487252528132</v>
      </c>
      <c r="DJ283" s="190">
        <f t="shared" si="1094"/>
        <v>34799.487252528132</v>
      </c>
      <c r="DK283" s="190">
        <f t="shared" si="1095"/>
        <v>33706.309642501066</v>
      </c>
      <c r="DL283" s="190">
        <f t="shared" si="1096"/>
        <v>33706.309642501066</v>
      </c>
      <c r="DM283" s="190">
        <f t="shared" si="1097"/>
        <v>33706.309642501066</v>
      </c>
      <c r="DN283" s="190">
        <f t="shared" si="1098"/>
        <v>383340.94858282298</v>
      </c>
      <c r="DO283" s="184" t="s">
        <v>579</v>
      </c>
      <c r="DP283" s="190">
        <f t="shared" ref="DP283:DP297" si="1112">J283*AV283*(BO283+CB283+CO283)/$A$2</f>
        <v>0</v>
      </c>
      <c r="DQ283" s="190">
        <f t="shared" ref="DQ283:DQ297" si="1113">K283*AW283*(BP283+CC283+CP283)/$A$2</f>
        <v>23547.703404073498</v>
      </c>
      <c r="DR283" s="190">
        <f t="shared" ref="DR283:DR297" si="1114">L283*AX283*(BQ283+CD283+CQ283)/$A$2</f>
        <v>23547.703404073498</v>
      </c>
      <c r="DS283" s="190">
        <f t="shared" ref="DS283:DS297" si="1115">M283*AY283*(BR283+CE283+CR283)/$A$2</f>
        <v>23312.22637003276</v>
      </c>
      <c r="DT283" s="190">
        <f t="shared" ref="DT283:DT297" si="1116">N283*AZ283*(BS283+CF283+CS283)/$A$2</f>
        <v>23312.22637003276</v>
      </c>
      <c r="DU283" s="190">
        <f t="shared" ref="DU283:DU297" si="1117">O283*BA283*(BT283+CG283+CT283)/$A$2</f>
        <v>23312.22637003276</v>
      </c>
      <c r="DV283" s="190">
        <f t="shared" ref="DV283:DV297" si="1118">P283*BB283*(BU283+CH283+CU283)/$A$2</f>
        <v>23076.749335992023</v>
      </c>
      <c r="DW283" s="190">
        <f t="shared" ref="DW283:DW297" si="1119">Q283*BC283*(BV283+CI283+CV283)/$A$2</f>
        <v>23076.749335992023</v>
      </c>
      <c r="DX283" s="190">
        <f t="shared" ref="DX283:DX297" si="1120">R283*BD283*(BW283+CJ283+CW283)/$A$2</f>
        <v>23076.749335992023</v>
      </c>
      <c r="DY283" s="190">
        <f t="shared" ref="DY283:DY297" si="1121">S283*BE283*(BX283+CK283+CX283)/$A$2</f>
        <v>22841.272301951296</v>
      </c>
      <c r="DZ283" s="190">
        <f t="shared" ref="DZ283:DZ297" si="1122">T283*BF283*(BY283+CL283+CY283)/$A$2</f>
        <v>22841.272301951296</v>
      </c>
      <c r="EA283" s="190">
        <f t="shared" ref="EA283:EA297" si="1123">U283*BG283*(BZ283+CM283+CZ283)/$A$2</f>
        <v>22841.272301951296</v>
      </c>
      <c r="EB283" s="190">
        <f t="shared" ref="EB283:EB297" si="1124">SUM(DP283:EA283)</f>
        <v>254786.15083207531</v>
      </c>
      <c r="EC283" s="191">
        <f t="shared" si="1005"/>
        <v>0.66464632013354374</v>
      </c>
    </row>
    <row r="284" spans="1:133" hidden="1">
      <c r="A284" s="331">
        <v>279</v>
      </c>
      <c r="B284" s="356" t="s">
        <v>735</v>
      </c>
      <c r="C284" s="356" t="str">
        <f t="shared" ref="C284:C300" si="1125">8&amp;D284</f>
        <v>8DCZZZ05008AP</v>
      </c>
      <c r="D284" s="356" t="s">
        <v>736</v>
      </c>
      <c r="E284" s="456" t="s">
        <v>694</v>
      </c>
      <c r="F284" s="354" t="s">
        <v>732</v>
      </c>
      <c r="G284" s="354" t="s">
        <v>8</v>
      </c>
      <c r="H284" s="354" t="s">
        <v>138</v>
      </c>
      <c r="I284" s="354" t="s">
        <v>679</v>
      </c>
      <c r="J284" s="408"/>
      <c r="K284" s="408">
        <v>3000000</v>
      </c>
      <c r="L284" s="408">
        <v>3000000</v>
      </c>
      <c r="M284" s="408">
        <v>3000000</v>
      </c>
      <c r="N284" s="408">
        <v>3000000</v>
      </c>
      <c r="O284" s="408">
        <v>3000000</v>
      </c>
      <c r="P284" s="408">
        <v>3000000</v>
      </c>
      <c r="Q284" s="408">
        <v>3000000</v>
      </c>
      <c r="R284" s="408">
        <v>3000000</v>
      </c>
      <c r="S284" s="408">
        <v>3000000</v>
      </c>
      <c r="T284" s="408">
        <v>3000000</v>
      </c>
      <c r="U284" s="408">
        <v>3000000</v>
      </c>
      <c r="V284" s="357">
        <f t="shared" si="1027"/>
        <v>33000000</v>
      </c>
      <c r="W284" s="397">
        <v>0.8</v>
      </c>
      <c r="Y284" s="409" t="s">
        <v>692</v>
      </c>
      <c r="Z284" s="332"/>
      <c r="AA284" s="398">
        <v>0.1066</v>
      </c>
      <c r="AB284" s="412">
        <v>6.8886844000000003E-2</v>
      </c>
      <c r="AC284" s="180">
        <f t="shared" si="1029"/>
        <v>0.64621804878048783</v>
      </c>
      <c r="AD284" s="181">
        <f t="shared" si="1078"/>
        <v>0.105001</v>
      </c>
      <c r="AE284" s="181">
        <f t="shared" si="1078"/>
        <v>0.105001</v>
      </c>
      <c r="AF284" s="181">
        <f t="shared" si="1078"/>
        <v>0.105001</v>
      </c>
      <c r="AG284" s="181">
        <f t="shared" si="1079"/>
        <v>0.10340199999999999</v>
      </c>
      <c r="AH284" s="181">
        <f t="shared" si="1079"/>
        <v>0.10340199999999999</v>
      </c>
      <c r="AI284" s="181">
        <f t="shared" si="1079"/>
        <v>0.10340199999999999</v>
      </c>
      <c r="AJ284" s="181">
        <f t="shared" si="1080"/>
        <v>0.10180299999999999</v>
      </c>
      <c r="AK284" s="181">
        <f t="shared" si="1080"/>
        <v>0.10180299999999999</v>
      </c>
      <c r="AL284" s="181">
        <f t="shared" si="1080"/>
        <v>0.10180299999999999</v>
      </c>
      <c r="AM284" s="181">
        <f t="shared" si="1081"/>
        <v>9.8604999999999998E-2</v>
      </c>
      <c r="AN284" s="181">
        <f t="shared" si="1081"/>
        <v>9.8604999999999998E-2</v>
      </c>
      <c r="AO284" s="181">
        <f t="shared" si="1081"/>
        <v>9.8604999999999998E-2</v>
      </c>
      <c r="AQ284" s="480">
        <v>0.98499999999999999</v>
      </c>
      <c r="AR284" s="480">
        <v>0.97</v>
      </c>
      <c r="AS284" s="480">
        <v>0.95499999999999996</v>
      </c>
      <c r="AT284" s="480">
        <v>0.92500000000000004</v>
      </c>
      <c r="AV284" s="181">
        <f t="shared" si="956"/>
        <v>6.8886844000000003E-2</v>
      </c>
      <c r="AW284" s="181">
        <f t="shared" si="1082"/>
        <v>6.8886844000000003E-2</v>
      </c>
      <c r="AX284" s="181">
        <f t="shared" si="1082"/>
        <v>6.8886844000000003E-2</v>
      </c>
      <c r="AY284" s="181">
        <f t="shared" si="1083"/>
        <v>6.8197975559999999E-2</v>
      </c>
      <c r="AZ284" s="181">
        <f t="shared" si="1083"/>
        <v>6.8197975559999999E-2</v>
      </c>
      <c r="BA284" s="181">
        <f t="shared" si="1083"/>
        <v>6.8197975559999999E-2</v>
      </c>
      <c r="BB284" s="181">
        <f t="shared" si="1084"/>
        <v>6.7509107119999995E-2</v>
      </c>
      <c r="BC284" s="181">
        <f t="shared" si="1084"/>
        <v>6.7509107119999995E-2</v>
      </c>
      <c r="BD284" s="181">
        <f t="shared" si="1084"/>
        <v>6.7509107119999995E-2</v>
      </c>
      <c r="BE284" s="181">
        <f t="shared" si="1085"/>
        <v>6.6820238680000005E-2</v>
      </c>
      <c r="BF284" s="181">
        <f t="shared" si="1085"/>
        <v>6.6820238680000005E-2</v>
      </c>
      <c r="BG284" s="181">
        <f t="shared" si="1085"/>
        <v>6.6820238680000005E-2</v>
      </c>
      <c r="BI284" s="400">
        <v>1</v>
      </c>
      <c r="BJ284" s="400">
        <v>0.99</v>
      </c>
      <c r="BK284" s="400">
        <v>0.98</v>
      </c>
      <c r="BL284" s="400">
        <v>0.97</v>
      </c>
      <c r="BO284" s="189">
        <f t="shared" si="1038"/>
        <v>0.8</v>
      </c>
      <c r="BP284" s="189">
        <f t="shared" si="1038"/>
        <v>0.8</v>
      </c>
      <c r="BQ284" s="189">
        <f t="shared" si="1038"/>
        <v>0.8</v>
      </c>
      <c r="BR284" s="189">
        <f t="shared" si="1038"/>
        <v>0.8</v>
      </c>
      <c r="BS284" s="189">
        <f t="shared" si="1038"/>
        <v>0.8</v>
      </c>
      <c r="BT284" s="189">
        <f t="shared" si="1038"/>
        <v>0.8</v>
      </c>
      <c r="BU284" s="189">
        <f t="shared" si="1038"/>
        <v>0.8</v>
      </c>
      <c r="BV284" s="189">
        <f t="shared" si="1038"/>
        <v>0.8</v>
      </c>
      <c r="BW284" s="189">
        <f t="shared" si="1038"/>
        <v>0.8</v>
      </c>
      <c r="BX284" s="189">
        <f t="shared" si="1038"/>
        <v>0.8</v>
      </c>
      <c r="BY284" s="189">
        <f t="shared" si="1038"/>
        <v>0.8</v>
      </c>
      <c r="BZ284" s="189">
        <f t="shared" si="1038"/>
        <v>0.8</v>
      </c>
      <c r="CB284" s="189">
        <f t="shared" ref="CB284:CB300" si="1126">$W284-BO284</f>
        <v>0</v>
      </c>
      <c r="CC284" s="189">
        <f t="shared" ref="CC284:CC300" si="1127">$W284-BP284</f>
        <v>0</v>
      </c>
      <c r="CD284" s="189">
        <f t="shared" ref="CD284:CD300" si="1128">$W284-BQ284</f>
        <v>0</v>
      </c>
      <c r="CE284" s="189">
        <f t="shared" ref="CE284:CE300" si="1129">$W284-BR284</f>
        <v>0</v>
      </c>
      <c r="CF284" s="189">
        <f t="shared" ref="CF284:CF300" si="1130">$W284-BS284</f>
        <v>0</v>
      </c>
      <c r="CG284" s="189">
        <f t="shared" ref="CG284:CG300" si="1131">$W284-BT284</f>
        <v>0</v>
      </c>
      <c r="CH284" s="189">
        <f t="shared" ref="CH284:CH300" si="1132">$W284-BU284</f>
        <v>0</v>
      </c>
      <c r="CI284" s="189">
        <f t="shared" ref="CI284:CI300" si="1133">$W284-BV284</f>
        <v>0</v>
      </c>
      <c r="CJ284" s="189">
        <f t="shared" ref="CJ284:CJ300" si="1134">$W284-BW284</f>
        <v>0</v>
      </c>
      <c r="CK284" s="189">
        <f t="shared" ref="CK284:CK300" si="1135">$W284-BX284</f>
        <v>0</v>
      </c>
      <c r="CL284" s="189">
        <f t="shared" ref="CL284:CL300" si="1136">$W284-BY284</f>
        <v>0</v>
      </c>
      <c r="CM284" s="189">
        <f t="shared" ref="CM284:CM300" si="1137">$W284-BZ284</f>
        <v>0</v>
      </c>
      <c r="DB284" s="190">
        <f t="shared" ref="DB284:DB300" si="1138">J284*AD284*(BO284+CB284+CO284)/$A$2</f>
        <v>0</v>
      </c>
      <c r="DC284" s="190">
        <f t="shared" ref="DC284:DC300" si="1139">K284*AE284*(BP284+CC284+CP284)/$A$2</f>
        <v>35892.664862555197</v>
      </c>
      <c r="DD284" s="190">
        <f t="shared" ref="DD284:DD300" si="1140">L284*AF284*(BQ284+CD284+CQ284)/$A$2</f>
        <v>35892.664862555197</v>
      </c>
      <c r="DE284" s="190">
        <f t="shared" ref="DE284:DE300" si="1141">M284*AG284*(BR284+CE284+CR284)/$A$2</f>
        <v>35346.076057541664</v>
      </c>
      <c r="DF284" s="190">
        <f t="shared" ref="DF284:DF300" si="1142">N284*AH284*(BS284+CF284+CS284)/$A$2</f>
        <v>35346.076057541664</v>
      </c>
      <c r="DG284" s="190">
        <f t="shared" ref="DG284:DG300" si="1143">O284*AI284*(BT284+CG284+CT284)/$A$2</f>
        <v>35346.076057541664</v>
      </c>
      <c r="DH284" s="190">
        <f t="shared" ref="DH284:DH300" si="1144">P284*AJ284*(BU284+CH284+CU284)/$A$2</f>
        <v>34799.487252528132</v>
      </c>
      <c r="DI284" s="190">
        <f t="shared" ref="DI284:DI300" si="1145">Q284*AK284*(BV284+CI284+CV284)/$A$2</f>
        <v>34799.487252528132</v>
      </c>
      <c r="DJ284" s="190">
        <f t="shared" ref="DJ284:DJ300" si="1146">R284*AL284*(BW284+CJ284+CW284)/$A$2</f>
        <v>34799.487252528132</v>
      </c>
      <c r="DK284" s="190">
        <f t="shared" ref="DK284:DK300" si="1147">S284*AM284*(BX284+CK284+CX284)/$A$2</f>
        <v>33706.309642501066</v>
      </c>
      <c r="DL284" s="190">
        <f t="shared" ref="DL284:DL300" si="1148">T284*AN284*(BY284+CL284+CY284)/$A$2</f>
        <v>33706.309642501066</v>
      </c>
      <c r="DM284" s="190">
        <f t="shared" ref="DM284:DM300" si="1149">U284*AO284*(BZ284+CM284+CZ284)/$A$2</f>
        <v>33706.309642501066</v>
      </c>
      <c r="DN284" s="190">
        <f t="shared" ref="DN284:DN300" si="1150">SUM(DB284:DM284)</f>
        <v>383340.94858282298</v>
      </c>
      <c r="DO284" s="184" t="s">
        <v>579</v>
      </c>
      <c r="DP284" s="190">
        <f t="shared" si="1112"/>
        <v>0</v>
      </c>
      <c r="DQ284" s="190">
        <f t="shared" si="1113"/>
        <v>23547.703404073498</v>
      </c>
      <c r="DR284" s="190">
        <f t="shared" si="1114"/>
        <v>23547.703404073498</v>
      </c>
      <c r="DS284" s="190">
        <f t="shared" si="1115"/>
        <v>23312.22637003276</v>
      </c>
      <c r="DT284" s="190">
        <f t="shared" si="1116"/>
        <v>23312.22637003276</v>
      </c>
      <c r="DU284" s="190">
        <f t="shared" si="1117"/>
        <v>23312.22637003276</v>
      </c>
      <c r="DV284" s="190">
        <f t="shared" si="1118"/>
        <v>23076.749335992023</v>
      </c>
      <c r="DW284" s="190">
        <f t="shared" si="1119"/>
        <v>23076.749335992023</v>
      </c>
      <c r="DX284" s="190">
        <f t="shared" si="1120"/>
        <v>23076.749335992023</v>
      </c>
      <c r="DY284" s="190">
        <f t="shared" si="1121"/>
        <v>22841.272301951296</v>
      </c>
      <c r="DZ284" s="190">
        <f t="shared" si="1122"/>
        <v>22841.272301951296</v>
      </c>
      <c r="EA284" s="190">
        <f t="shared" si="1123"/>
        <v>22841.272301951296</v>
      </c>
      <c r="EB284" s="190">
        <f t="shared" si="1124"/>
        <v>254786.15083207531</v>
      </c>
      <c r="EC284" s="191">
        <f t="shared" si="1005"/>
        <v>0.66464632013354374</v>
      </c>
    </row>
    <row r="285" spans="1:133" hidden="1">
      <c r="A285" s="331">
        <v>280</v>
      </c>
      <c r="B285" s="356" t="s">
        <v>737</v>
      </c>
      <c r="C285" s="356" t="str">
        <f t="shared" si="1125"/>
        <v>8DCZZZ05009AP</v>
      </c>
      <c r="D285" s="356" t="s">
        <v>738</v>
      </c>
      <c r="E285" s="456" t="s">
        <v>694</v>
      </c>
      <c r="F285" s="354" t="s">
        <v>732</v>
      </c>
      <c r="G285" s="354" t="s">
        <v>8</v>
      </c>
      <c r="H285" s="354" t="s">
        <v>138</v>
      </c>
      <c r="I285" s="354" t="s">
        <v>679</v>
      </c>
      <c r="J285" s="408"/>
      <c r="K285" s="408">
        <v>3000000</v>
      </c>
      <c r="L285" s="408">
        <v>3000000</v>
      </c>
      <c r="M285" s="408">
        <v>3000000</v>
      </c>
      <c r="N285" s="408">
        <v>3000000</v>
      </c>
      <c r="O285" s="408">
        <v>3000000</v>
      </c>
      <c r="P285" s="408">
        <v>3000000</v>
      </c>
      <c r="Q285" s="408">
        <v>3000000</v>
      </c>
      <c r="R285" s="408">
        <v>3000000</v>
      </c>
      <c r="S285" s="408">
        <v>3000000</v>
      </c>
      <c r="T285" s="408">
        <v>3000000</v>
      </c>
      <c r="U285" s="408">
        <v>3000000</v>
      </c>
      <c r="V285" s="357">
        <f t="shared" si="1027"/>
        <v>33000000</v>
      </c>
      <c r="W285" s="397">
        <v>0.8</v>
      </c>
      <c r="Y285" s="409" t="s">
        <v>692</v>
      </c>
      <c r="Z285" s="332"/>
      <c r="AA285" s="398">
        <v>4.7800000000000002E-2</v>
      </c>
      <c r="AB285" s="412">
        <v>1.8963242000000002E-2</v>
      </c>
      <c r="AC285" s="180">
        <f t="shared" si="1029"/>
        <v>0.39672054393305439</v>
      </c>
      <c r="AD285" s="181">
        <f t="shared" si="1078"/>
        <v>4.7083E-2</v>
      </c>
      <c r="AE285" s="181">
        <f t="shared" si="1078"/>
        <v>4.7083E-2</v>
      </c>
      <c r="AF285" s="181">
        <f t="shared" si="1078"/>
        <v>4.7083E-2</v>
      </c>
      <c r="AG285" s="181">
        <f t="shared" si="1079"/>
        <v>4.6365999999999997E-2</v>
      </c>
      <c r="AH285" s="181">
        <f t="shared" si="1079"/>
        <v>4.6365999999999997E-2</v>
      </c>
      <c r="AI285" s="181">
        <f t="shared" si="1079"/>
        <v>4.6365999999999997E-2</v>
      </c>
      <c r="AJ285" s="181">
        <f t="shared" si="1080"/>
        <v>4.5649000000000002E-2</v>
      </c>
      <c r="AK285" s="181">
        <f t="shared" si="1080"/>
        <v>4.5649000000000002E-2</v>
      </c>
      <c r="AL285" s="181">
        <f t="shared" si="1080"/>
        <v>4.5649000000000002E-2</v>
      </c>
      <c r="AM285" s="181">
        <f t="shared" si="1081"/>
        <v>4.4215000000000004E-2</v>
      </c>
      <c r="AN285" s="181">
        <f t="shared" si="1081"/>
        <v>4.4215000000000004E-2</v>
      </c>
      <c r="AO285" s="181">
        <f t="shared" si="1081"/>
        <v>4.4215000000000004E-2</v>
      </c>
      <c r="AQ285" s="480">
        <v>0.98499999999999999</v>
      </c>
      <c r="AR285" s="480">
        <v>0.97</v>
      </c>
      <c r="AS285" s="480">
        <v>0.95499999999999996</v>
      </c>
      <c r="AT285" s="480">
        <v>0.92500000000000004</v>
      </c>
      <c r="AV285" s="181">
        <f t="shared" si="956"/>
        <v>1.8963242000000002E-2</v>
      </c>
      <c r="AW285" s="181">
        <f t="shared" si="1082"/>
        <v>1.8963242000000002E-2</v>
      </c>
      <c r="AX285" s="181">
        <f t="shared" si="1082"/>
        <v>1.8963242000000002E-2</v>
      </c>
      <c r="AY285" s="181">
        <f t="shared" si="1083"/>
        <v>1.8773609580000003E-2</v>
      </c>
      <c r="AZ285" s="181">
        <f t="shared" si="1083"/>
        <v>1.8773609580000003E-2</v>
      </c>
      <c r="BA285" s="181">
        <f t="shared" si="1083"/>
        <v>1.8773609580000003E-2</v>
      </c>
      <c r="BB285" s="181">
        <f t="shared" si="1084"/>
        <v>1.8583977160000001E-2</v>
      </c>
      <c r="BC285" s="181">
        <f t="shared" si="1084"/>
        <v>1.8583977160000001E-2</v>
      </c>
      <c r="BD285" s="181">
        <f t="shared" si="1084"/>
        <v>1.8583977160000001E-2</v>
      </c>
      <c r="BE285" s="181">
        <f t="shared" si="1085"/>
        <v>1.8394344740000002E-2</v>
      </c>
      <c r="BF285" s="181">
        <f t="shared" si="1085"/>
        <v>1.8394344740000002E-2</v>
      </c>
      <c r="BG285" s="181">
        <f t="shared" si="1085"/>
        <v>1.8394344740000002E-2</v>
      </c>
      <c r="BI285" s="400">
        <v>1</v>
      </c>
      <c r="BJ285" s="400">
        <v>0.99</v>
      </c>
      <c r="BK285" s="400">
        <v>0.98</v>
      </c>
      <c r="BL285" s="400">
        <v>0.97</v>
      </c>
      <c r="BO285" s="189">
        <f t="shared" si="1038"/>
        <v>0.8</v>
      </c>
      <c r="BP285" s="189">
        <f t="shared" si="1038"/>
        <v>0.8</v>
      </c>
      <c r="BQ285" s="189">
        <f t="shared" si="1038"/>
        <v>0.8</v>
      </c>
      <c r="BR285" s="189">
        <f t="shared" si="1038"/>
        <v>0.8</v>
      </c>
      <c r="BS285" s="189">
        <f t="shared" si="1038"/>
        <v>0.8</v>
      </c>
      <c r="BT285" s="189">
        <f t="shared" si="1038"/>
        <v>0.8</v>
      </c>
      <c r="BU285" s="189">
        <f t="shared" si="1038"/>
        <v>0.8</v>
      </c>
      <c r="BV285" s="189">
        <f t="shared" si="1038"/>
        <v>0.8</v>
      </c>
      <c r="BW285" s="189">
        <f t="shared" si="1038"/>
        <v>0.8</v>
      </c>
      <c r="BX285" s="189">
        <f t="shared" si="1038"/>
        <v>0.8</v>
      </c>
      <c r="BY285" s="189">
        <f t="shared" si="1038"/>
        <v>0.8</v>
      </c>
      <c r="BZ285" s="189">
        <f t="shared" si="1038"/>
        <v>0.8</v>
      </c>
      <c r="CB285" s="189">
        <f t="shared" si="1126"/>
        <v>0</v>
      </c>
      <c r="CC285" s="189">
        <f t="shared" si="1127"/>
        <v>0</v>
      </c>
      <c r="CD285" s="189">
        <f t="shared" si="1128"/>
        <v>0</v>
      </c>
      <c r="CE285" s="189">
        <f t="shared" si="1129"/>
        <v>0</v>
      </c>
      <c r="CF285" s="189">
        <f t="shared" si="1130"/>
        <v>0</v>
      </c>
      <c r="CG285" s="189">
        <f t="shared" si="1131"/>
        <v>0</v>
      </c>
      <c r="CH285" s="189">
        <f t="shared" si="1132"/>
        <v>0</v>
      </c>
      <c r="CI285" s="189">
        <f t="shared" si="1133"/>
        <v>0</v>
      </c>
      <c r="CJ285" s="189">
        <f t="shared" si="1134"/>
        <v>0</v>
      </c>
      <c r="CK285" s="189">
        <f t="shared" si="1135"/>
        <v>0</v>
      </c>
      <c r="CL285" s="189">
        <f t="shared" si="1136"/>
        <v>0</v>
      </c>
      <c r="CM285" s="189">
        <f t="shared" si="1137"/>
        <v>0</v>
      </c>
      <c r="DB285" s="190">
        <f t="shared" si="1138"/>
        <v>0</v>
      </c>
      <c r="DC285" s="190">
        <f t="shared" si="1139"/>
        <v>16094.459478706738</v>
      </c>
      <c r="DD285" s="190">
        <f t="shared" si="1140"/>
        <v>16094.459478706738</v>
      </c>
      <c r="DE285" s="190">
        <f t="shared" si="1141"/>
        <v>15849.366187152829</v>
      </c>
      <c r="DF285" s="190">
        <f t="shared" si="1142"/>
        <v>15849.366187152829</v>
      </c>
      <c r="DG285" s="190">
        <f t="shared" si="1143"/>
        <v>15849.366187152829</v>
      </c>
      <c r="DH285" s="190">
        <f t="shared" si="1144"/>
        <v>15604.272895598919</v>
      </c>
      <c r="DI285" s="190">
        <f t="shared" si="1145"/>
        <v>15604.272895598919</v>
      </c>
      <c r="DJ285" s="190">
        <f t="shared" si="1146"/>
        <v>15604.272895598919</v>
      </c>
      <c r="DK285" s="190">
        <f t="shared" si="1147"/>
        <v>15114.086312491097</v>
      </c>
      <c r="DL285" s="190">
        <f t="shared" si="1148"/>
        <v>15114.086312491097</v>
      </c>
      <c r="DM285" s="190">
        <f t="shared" si="1149"/>
        <v>15114.086312491097</v>
      </c>
      <c r="DN285" s="190">
        <f t="shared" si="1150"/>
        <v>171892.09514314198</v>
      </c>
      <c r="DO285" s="184" t="s">
        <v>579</v>
      </c>
      <c r="DP285" s="190">
        <f t="shared" si="1112"/>
        <v>0</v>
      </c>
      <c r="DQ285" s="190">
        <f t="shared" si="1113"/>
        <v>6482.2362626406502</v>
      </c>
      <c r="DR285" s="190">
        <f t="shared" si="1114"/>
        <v>6482.2362626406502</v>
      </c>
      <c r="DS285" s="190">
        <f t="shared" si="1115"/>
        <v>6417.413900014245</v>
      </c>
      <c r="DT285" s="190">
        <f t="shared" si="1116"/>
        <v>6417.413900014245</v>
      </c>
      <c r="DU285" s="190">
        <f t="shared" si="1117"/>
        <v>6417.413900014245</v>
      </c>
      <c r="DV285" s="190">
        <f t="shared" si="1118"/>
        <v>6352.591537387837</v>
      </c>
      <c r="DW285" s="190">
        <f t="shared" si="1119"/>
        <v>6352.591537387837</v>
      </c>
      <c r="DX285" s="190">
        <f t="shared" si="1120"/>
        <v>6352.591537387837</v>
      </c>
      <c r="DY285" s="190">
        <f t="shared" si="1121"/>
        <v>6287.7691747614308</v>
      </c>
      <c r="DZ285" s="190">
        <f t="shared" si="1122"/>
        <v>6287.7691747614308</v>
      </c>
      <c r="EA285" s="190">
        <f t="shared" si="1123"/>
        <v>6287.7691747614308</v>
      </c>
      <c r="EB285" s="190">
        <f t="shared" si="1124"/>
        <v>70137.796361771849</v>
      </c>
      <c r="EC285" s="191">
        <f t="shared" si="1005"/>
        <v>0.40803386742924436</v>
      </c>
    </row>
    <row r="286" spans="1:133" hidden="1">
      <c r="A286" s="331">
        <v>281</v>
      </c>
      <c r="B286" s="356" t="s">
        <v>739</v>
      </c>
      <c r="C286" s="356" t="str">
        <f t="shared" si="1125"/>
        <v>8DCADH01086AP</v>
      </c>
      <c r="D286" s="356" t="s">
        <v>740</v>
      </c>
      <c r="E286" s="456" t="s">
        <v>694</v>
      </c>
      <c r="F286" s="354" t="s">
        <v>732</v>
      </c>
      <c r="G286" s="354" t="s">
        <v>8</v>
      </c>
      <c r="H286" s="354" t="s">
        <v>138</v>
      </c>
      <c r="I286" s="354" t="s">
        <v>679</v>
      </c>
      <c r="J286" s="408"/>
      <c r="K286" s="408">
        <v>3000000</v>
      </c>
      <c r="L286" s="408">
        <v>3000000</v>
      </c>
      <c r="M286" s="408">
        <v>3000000</v>
      </c>
      <c r="N286" s="408">
        <v>3000000</v>
      </c>
      <c r="O286" s="408">
        <v>3000000</v>
      </c>
      <c r="P286" s="408">
        <v>3000000</v>
      </c>
      <c r="Q286" s="408">
        <v>3000000</v>
      </c>
      <c r="R286" s="408">
        <v>3000000</v>
      </c>
      <c r="S286" s="408">
        <v>3000000</v>
      </c>
      <c r="T286" s="408">
        <v>3000000</v>
      </c>
      <c r="U286" s="408">
        <v>3000000</v>
      </c>
      <c r="V286" s="357">
        <f t="shared" si="1027"/>
        <v>33000000</v>
      </c>
      <c r="W286" s="397">
        <v>0.8</v>
      </c>
      <c r="Y286" s="409" t="s">
        <v>692</v>
      </c>
      <c r="Z286" s="332"/>
      <c r="AA286" s="398">
        <v>5.9700000000000003E-2</v>
      </c>
      <c r="AB286" s="412">
        <v>1.1988815999999999E-2</v>
      </c>
      <c r="AC286" s="180">
        <f t="shared" si="1029"/>
        <v>0.20081768844221104</v>
      </c>
      <c r="AD286" s="181">
        <f t="shared" si="1078"/>
        <v>5.8804500000000003E-2</v>
      </c>
      <c r="AE286" s="181">
        <f t="shared" si="1078"/>
        <v>5.8804500000000003E-2</v>
      </c>
      <c r="AF286" s="181">
        <f t="shared" si="1078"/>
        <v>5.8804500000000003E-2</v>
      </c>
      <c r="AG286" s="181">
        <f t="shared" si="1079"/>
        <v>5.7909000000000002E-2</v>
      </c>
      <c r="AH286" s="181">
        <f t="shared" si="1079"/>
        <v>5.7909000000000002E-2</v>
      </c>
      <c r="AI286" s="181">
        <f t="shared" si="1079"/>
        <v>5.7909000000000002E-2</v>
      </c>
      <c r="AJ286" s="181">
        <f t="shared" si="1080"/>
        <v>5.7013500000000002E-2</v>
      </c>
      <c r="AK286" s="181">
        <f t="shared" si="1080"/>
        <v>5.7013500000000002E-2</v>
      </c>
      <c r="AL286" s="181">
        <f t="shared" si="1080"/>
        <v>5.7013500000000002E-2</v>
      </c>
      <c r="AM286" s="181">
        <f t="shared" si="1081"/>
        <v>5.5222500000000008E-2</v>
      </c>
      <c r="AN286" s="181">
        <f t="shared" si="1081"/>
        <v>5.5222500000000008E-2</v>
      </c>
      <c r="AO286" s="181">
        <f t="shared" si="1081"/>
        <v>5.5222500000000008E-2</v>
      </c>
      <c r="AQ286" s="480">
        <v>0.98499999999999999</v>
      </c>
      <c r="AR286" s="480">
        <v>0.97</v>
      </c>
      <c r="AS286" s="480">
        <v>0.95499999999999996</v>
      </c>
      <c r="AT286" s="480">
        <v>0.92500000000000004</v>
      </c>
      <c r="AV286" s="181">
        <f t="shared" si="956"/>
        <v>1.1988815999999999E-2</v>
      </c>
      <c r="AW286" s="181">
        <f t="shared" si="1082"/>
        <v>1.1988815999999999E-2</v>
      </c>
      <c r="AX286" s="181">
        <f t="shared" si="1082"/>
        <v>1.1988815999999999E-2</v>
      </c>
      <c r="AY286" s="181">
        <f t="shared" si="1083"/>
        <v>1.186892784E-2</v>
      </c>
      <c r="AZ286" s="181">
        <f t="shared" si="1083"/>
        <v>1.186892784E-2</v>
      </c>
      <c r="BA286" s="181">
        <f t="shared" si="1083"/>
        <v>1.186892784E-2</v>
      </c>
      <c r="BB286" s="181">
        <f t="shared" si="1084"/>
        <v>1.1749039679999998E-2</v>
      </c>
      <c r="BC286" s="181">
        <f t="shared" si="1084"/>
        <v>1.1749039679999998E-2</v>
      </c>
      <c r="BD286" s="181">
        <f t="shared" si="1084"/>
        <v>1.1749039679999998E-2</v>
      </c>
      <c r="BE286" s="181">
        <f t="shared" si="1085"/>
        <v>1.1629151519999999E-2</v>
      </c>
      <c r="BF286" s="181">
        <f t="shared" si="1085"/>
        <v>1.1629151519999999E-2</v>
      </c>
      <c r="BG286" s="181">
        <f t="shared" si="1085"/>
        <v>1.1629151519999999E-2</v>
      </c>
      <c r="BI286" s="400">
        <v>1</v>
      </c>
      <c r="BJ286" s="400">
        <v>0.99</v>
      </c>
      <c r="BK286" s="400">
        <v>0.98</v>
      </c>
      <c r="BL286" s="400">
        <v>0.97</v>
      </c>
      <c r="BO286" s="189">
        <f t="shared" si="1038"/>
        <v>0.8</v>
      </c>
      <c r="BP286" s="189">
        <f t="shared" si="1038"/>
        <v>0.8</v>
      </c>
      <c r="BQ286" s="189">
        <f t="shared" si="1038"/>
        <v>0.8</v>
      </c>
      <c r="BR286" s="189">
        <f t="shared" si="1038"/>
        <v>0.8</v>
      </c>
      <c r="BS286" s="189">
        <f t="shared" si="1038"/>
        <v>0.8</v>
      </c>
      <c r="BT286" s="189">
        <f t="shared" si="1038"/>
        <v>0.8</v>
      </c>
      <c r="BU286" s="189">
        <f t="shared" si="1038"/>
        <v>0.8</v>
      </c>
      <c r="BV286" s="189">
        <f t="shared" si="1038"/>
        <v>0.8</v>
      </c>
      <c r="BW286" s="189">
        <f t="shared" si="1038"/>
        <v>0.8</v>
      </c>
      <c r="BX286" s="189">
        <f t="shared" si="1038"/>
        <v>0.8</v>
      </c>
      <c r="BY286" s="189">
        <f t="shared" si="1038"/>
        <v>0.8</v>
      </c>
      <c r="BZ286" s="189">
        <f t="shared" si="1038"/>
        <v>0.8</v>
      </c>
      <c r="CB286" s="189">
        <f t="shared" si="1126"/>
        <v>0</v>
      </c>
      <c r="CC286" s="189">
        <f t="shared" si="1127"/>
        <v>0</v>
      </c>
      <c r="CD286" s="189">
        <f t="shared" si="1128"/>
        <v>0</v>
      </c>
      <c r="CE286" s="189">
        <f t="shared" si="1129"/>
        <v>0</v>
      </c>
      <c r="CF286" s="189">
        <f t="shared" si="1130"/>
        <v>0</v>
      </c>
      <c r="CG286" s="189">
        <f t="shared" si="1131"/>
        <v>0</v>
      </c>
      <c r="CH286" s="189">
        <f t="shared" si="1132"/>
        <v>0</v>
      </c>
      <c r="CI286" s="189">
        <f t="shared" si="1133"/>
        <v>0</v>
      </c>
      <c r="CJ286" s="189">
        <f t="shared" si="1134"/>
        <v>0</v>
      </c>
      <c r="CK286" s="189">
        <f t="shared" si="1135"/>
        <v>0</v>
      </c>
      <c r="CL286" s="189">
        <f t="shared" si="1136"/>
        <v>0</v>
      </c>
      <c r="CM286" s="189">
        <f t="shared" si="1137"/>
        <v>0</v>
      </c>
      <c r="DB286" s="190">
        <f t="shared" si="1138"/>
        <v>0</v>
      </c>
      <c r="DC286" s="190">
        <f t="shared" si="1139"/>
        <v>20101.23913972369</v>
      </c>
      <c r="DD286" s="190">
        <f t="shared" si="1140"/>
        <v>20101.23913972369</v>
      </c>
      <c r="DE286" s="190">
        <f t="shared" si="1141"/>
        <v>19795.128899017236</v>
      </c>
      <c r="DF286" s="190">
        <f t="shared" si="1142"/>
        <v>19795.128899017236</v>
      </c>
      <c r="DG286" s="190">
        <f t="shared" si="1143"/>
        <v>19795.128899017236</v>
      </c>
      <c r="DH286" s="190">
        <f t="shared" si="1144"/>
        <v>19489.018658310782</v>
      </c>
      <c r="DI286" s="190">
        <f t="shared" si="1145"/>
        <v>19489.018658310782</v>
      </c>
      <c r="DJ286" s="190">
        <f t="shared" si="1146"/>
        <v>19489.018658310782</v>
      </c>
      <c r="DK286" s="190">
        <f t="shared" si="1147"/>
        <v>18876.798176897883</v>
      </c>
      <c r="DL286" s="190">
        <f t="shared" si="1148"/>
        <v>18876.798176897883</v>
      </c>
      <c r="DM286" s="190">
        <f t="shared" si="1149"/>
        <v>18876.798176897883</v>
      </c>
      <c r="DN286" s="190">
        <f t="shared" si="1150"/>
        <v>214685.31548212512</v>
      </c>
      <c r="DO286" s="184" t="s">
        <v>579</v>
      </c>
      <c r="DP286" s="190">
        <f t="shared" si="1112"/>
        <v>0</v>
      </c>
      <c r="DQ286" s="190">
        <f t="shared" si="1113"/>
        <v>4098.1567298105683</v>
      </c>
      <c r="DR286" s="190">
        <f t="shared" si="1114"/>
        <v>4098.1567298105683</v>
      </c>
      <c r="DS286" s="190">
        <f t="shared" si="1115"/>
        <v>4057.1751625124625</v>
      </c>
      <c r="DT286" s="190">
        <f t="shared" si="1116"/>
        <v>4057.1751625124625</v>
      </c>
      <c r="DU286" s="190">
        <f t="shared" si="1117"/>
        <v>4057.1751625124625</v>
      </c>
      <c r="DV286" s="190">
        <f t="shared" si="1118"/>
        <v>4016.1935952143567</v>
      </c>
      <c r="DW286" s="190">
        <f t="shared" si="1119"/>
        <v>4016.1935952143567</v>
      </c>
      <c r="DX286" s="190">
        <f t="shared" si="1120"/>
        <v>4016.1935952143567</v>
      </c>
      <c r="DY286" s="190">
        <f t="shared" si="1121"/>
        <v>3975.2120279162514</v>
      </c>
      <c r="DZ286" s="190">
        <f t="shared" si="1122"/>
        <v>3975.2120279162514</v>
      </c>
      <c r="EA286" s="190">
        <f t="shared" si="1123"/>
        <v>3975.2120279162514</v>
      </c>
      <c r="EB286" s="190">
        <f t="shared" si="1124"/>
        <v>44342.055816550346</v>
      </c>
      <c r="EC286" s="191">
        <f t="shared" si="1005"/>
        <v>0.2065444286069128</v>
      </c>
    </row>
    <row r="287" spans="1:133" hidden="1">
      <c r="A287" s="331">
        <v>282</v>
      </c>
      <c r="B287" s="356" t="s">
        <v>741</v>
      </c>
      <c r="C287" s="356" t="str">
        <f t="shared" si="1125"/>
        <v>8DCADH01087AP</v>
      </c>
      <c r="D287" s="356" t="s">
        <v>742</v>
      </c>
      <c r="E287" s="456" t="s">
        <v>694</v>
      </c>
      <c r="F287" s="354" t="s">
        <v>732</v>
      </c>
      <c r="G287" s="354" t="s">
        <v>8</v>
      </c>
      <c r="H287" s="354" t="s">
        <v>138</v>
      </c>
      <c r="I287" s="354" t="s">
        <v>679</v>
      </c>
      <c r="J287" s="408"/>
      <c r="K287" s="408">
        <v>3000000</v>
      </c>
      <c r="L287" s="408">
        <v>3000000</v>
      </c>
      <c r="M287" s="408">
        <v>3000000</v>
      </c>
      <c r="N287" s="408">
        <v>3000000</v>
      </c>
      <c r="O287" s="408">
        <v>3000000</v>
      </c>
      <c r="P287" s="408">
        <v>3000000</v>
      </c>
      <c r="Q287" s="408">
        <v>3000000</v>
      </c>
      <c r="R287" s="408">
        <v>3000000</v>
      </c>
      <c r="S287" s="408">
        <v>3000000</v>
      </c>
      <c r="T287" s="408">
        <v>3000000</v>
      </c>
      <c r="U287" s="408">
        <v>3000000</v>
      </c>
      <c r="V287" s="357">
        <f t="shared" si="1027"/>
        <v>33000000</v>
      </c>
      <c r="W287" s="397">
        <v>0.8</v>
      </c>
      <c r="Y287" s="409" t="s">
        <v>692</v>
      </c>
      <c r="Z287" s="332"/>
      <c r="AA287" s="398">
        <v>5.9700000000000003E-2</v>
      </c>
      <c r="AB287" s="412">
        <v>1.1988815999999999E-2</v>
      </c>
      <c r="AC287" s="180">
        <f t="shared" si="1029"/>
        <v>0.20081768844221104</v>
      </c>
      <c r="AD287" s="181">
        <f t="shared" si="1078"/>
        <v>5.8804500000000003E-2</v>
      </c>
      <c r="AE287" s="181">
        <f t="shared" si="1078"/>
        <v>5.8804500000000003E-2</v>
      </c>
      <c r="AF287" s="181">
        <f t="shared" si="1078"/>
        <v>5.8804500000000003E-2</v>
      </c>
      <c r="AG287" s="181">
        <f t="shared" si="1079"/>
        <v>5.7909000000000002E-2</v>
      </c>
      <c r="AH287" s="181">
        <f t="shared" si="1079"/>
        <v>5.7909000000000002E-2</v>
      </c>
      <c r="AI287" s="181">
        <f t="shared" si="1079"/>
        <v>5.7909000000000002E-2</v>
      </c>
      <c r="AJ287" s="181">
        <f t="shared" si="1080"/>
        <v>5.7013500000000002E-2</v>
      </c>
      <c r="AK287" s="181">
        <f t="shared" si="1080"/>
        <v>5.7013500000000002E-2</v>
      </c>
      <c r="AL287" s="181">
        <f t="shared" si="1080"/>
        <v>5.7013500000000002E-2</v>
      </c>
      <c r="AM287" s="181">
        <f t="shared" si="1081"/>
        <v>5.5222500000000008E-2</v>
      </c>
      <c r="AN287" s="181">
        <f t="shared" si="1081"/>
        <v>5.5222500000000008E-2</v>
      </c>
      <c r="AO287" s="181">
        <f t="shared" si="1081"/>
        <v>5.5222500000000008E-2</v>
      </c>
      <c r="AQ287" s="480">
        <v>0.98499999999999999</v>
      </c>
      <c r="AR287" s="480">
        <v>0.97</v>
      </c>
      <c r="AS287" s="480">
        <v>0.95499999999999996</v>
      </c>
      <c r="AT287" s="480">
        <v>0.92500000000000004</v>
      </c>
      <c r="AV287" s="181">
        <f t="shared" si="956"/>
        <v>1.1988815999999999E-2</v>
      </c>
      <c r="AW287" s="181">
        <f t="shared" si="1082"/>
        <v>1.1988815999999999E-2</v>
      </c>
      <c r="AX287" s="181">
        <f t="shared" si="1082"/>
        <v>1.1988815999999999E-2</v>
      </c>
      <c r="AY287" s="181">
        <f t="shared" si="1083"/>
        <v>1.186892784E-2</v>
      </c>
      <c r="AZ287" s="181">
        <f t="shared" si="1083"/>
        <v>1.186892784E-2</v>
      </c>
      <c r="BA287" s="181">
        <f t="shared" si="1083"/>
        <v>1.186892784E-2</v>
      </c>
      <c r="BB287" s="181">
        <f t="shared" si="1084"/>
        <v>1.1749039679999998E-2</v>
      </c>
      <c r="BC287" s="181">
        <f t="shared" si="1084"/>
        <v>1.1749039679999998E-2</v>
      </c>
      <c r="BD287" s="181">
        <f t="shared" si="1084"/>
        <v>1.1749039679999998E-2</v>
      </c>
      <c r="BE287" s="181">
        <f t="shared" si="1085"/>
        <v>1.1629151519999999E-2</v>
      </c>
      <c r="BF287" s="181">
        <f t="shared" si="1085"/>
        <v>1.1629151519999999E-2</v>
      </c>
      <c r="BG287" s="181">
        <f t="shared" si="1085"/>
        <v>1.1629151519999999E-2</v>
      </c>
      <c r="BI287" s="400">
        <v>1</v>
      </c>
      <c r="BJ287" s="400">
        <v>0.99</v>
      </c>
      <c r="BK287" s="400">
        <v>0.98</v>
      </c>
      <c r="BL287" s="400">
        <v>0.97</v>
      </c>
      <c r="BO287" s="189">
        <f t="shared" si="1038"/>
        <v>0.8</v>
      </c>
      <c r="BP287" s="189">
        <f t="shared" si="1038"/>
        <v>0.8</v>
      </c>
      <c r="BQ287" s="189">
        <f t="shared" si="1038"/>
        <v>0.8</v>
      </c>
      <c r="BR287" s="189">
        <f t="shared" si="1038"/>
        <v>0.8</v>
      </c>
      <c r="BS287" s="189">
        <f t="shared" si="1038"/>
        <v>0.8</v>
      </c>
      <c r="BT287" s="189">
        <f t="shared" si="1038"/>
        <v>0.8</v>
      </c>
      <c r="BU287" s="189">
        <f t="shared" si="1038"/>
        <v>0.8</v>
      </c>
      <c r="BV287" s="189">
        <f t="shared" si="1038"/>
        <v>0.8</v>
      </c>
      <c r="BW287" s="189">
        <f t="shared" si="1038"/>
        <v>0.8</v>
      </c>
      <c r="BX287" s="189">
        <f t="shared" si="1038"/>
        <v>0.8</v>
      </c>
      <c r="BY287" s="189">
        <f t="shared" si="1038"/>
        <v>0.8</v>
      </c>
      <c r="BZ287" s="189">
        <f t="shared" si="1038"/>
        <v>0.8</v>
      </c>
      <c r="CB287" s="189">
        <f t="shared" si="1126"/>
        <v>0</v>
      </c>
      <c r="CC287" s="189">
        <f t="shared" si="1127"/>
        <v>0</v>
      </c>
      <c r="CD287" s="189">
        <f t="shared" si="1128"/>
        <v>0</v>
      </c>
      <c r="CE287" s="189">
        <f t="shared" si="1129"/>
        <v>0</v>
      </c>
      <c r="CF287" s="189">
        <f t="shared" si="1130"/>
        <v>0</v>
      </c>
      <c r="CG287" s="189">
        <f t="shared" si="1131"/>
        <v>0</v>
      </c>
      <c r="CH287" s="189">
        <f t="shared" si="1132"/>
        <v>0</v>
      </c>
      <c r="CI287" s="189">
        <f t="shared" si="1133"/>
        <v>0</v>
      </c>
      <c r="CJ287" s="189">
        <f t="shared" si="1134"/>
        <v>0</v>
      </c>
      <c r="CK287" s="189">
        <f t="shared" si="1135"/>
        <v>0</v>
      </c>
      <c r="CL287" s="189">
        <f t="shared" si="1136"/>
        <v>0</v>
      </c>
      <c r="CM287" s="189">
        <f t="shared" si="1137"/>
        <v>0</v>
      </c>
      <c r="DB287" s="190">
        <f t="shared" si="1138"/>
        <v>0</v>
      </c>
      <c r="DC287" s="190">
        <f t="shared" si="1139"/>
        <v>20101.23913972369</v>
      </c>
      <c r="DD287" s="190">
        <f t="shared" si="1140"/>
        <v>20101.23913972369</v>
      </c>
      <c r="DE287" s="190">
        <f t="shared" si="1141"/>
        <v>19795.128899017236</v>
      </c>
      <c r="DF287" s="190">
        <f t="shared" si="1142"/>
        <v>19795.128899017236</v>
      </c>
      <c r="DG287" s="190">
        <f t="shared" si="1143"/>
        <v>19795.128899017236</v>
      </c>
      <c r="DH287" s="190">
        <f t="shared" si="1144"/>
        <v>19489.018658310782</v>
      </c>
      <c r="DI287" s="190">
        <f t="shared" si="1145"/>
        <v>19489.018658310782</v>
      </c>
      <c r="DJ287" s="190">
        <f t="shared" si="1146"/>
        <v>19489.018658310782</v>
      </c>
      <c r="DK287" s="190">
        <f t="shared" si="1147"/>
        <v>18876.798176897883</v>
      </c>
      <c r="DL287" s="190">
        <f t="shared" si="1148"/>
        <v>18876.798176897883</v>
      </c>
      <c r="DM287" s="190">
        <f t="shared" si="1149"/>
        <v>18876.798176897883</v>
      </c>
      <c r="DN287" s="190">
        <f t="shared" si="1150"/>
        <v>214685.31548212512</v>
      </c>
      <c r="DO287" s="184" t="s">
        <v>579</v>
      </c>
      <c r="DP287" s="190">
        <f t="shared" si="1112"/>
        <v>0</v>
      </c>
      <c r="DQ287" s="190">
        <f t="shared" si="1113"/>
        <v>4098.1567298105683</v>
      </c>
      <c r="DR287" s="190">
        <f t="shared" si="1114"/>
        <v>4098.1567298105683</v>
      </c>
      <c r="DS287" s="190">
        <f t="shared" si="1115"/>
        <v>4057.1751625124625</v>
      </c>
      <c r="DT287" s="190">
        <f t="shared" si="1116"/>
        <v>4057.1751625124625</v>
      </c>
      <c r="DU287" s="190">
        <f t="shared" si="1117"/>
        <v>4057.1751625124625</v>
      </c>
      <c r="DV287" s="190">
        <f t="shared" si="1118"/>
        <v>4016.1935952143567</v>
      </c>
      <c r="DW287" s="190">
        <f t="shared" si="1119"/>
        <v>4016.1935952143567</v>
      </c>
      <c r="DX287" s="190">
        <f t="shared" si="1120"/>
        <v>4016.1935952143567</v>
      </c>
      <c r="DY287" s="190">
        <f t="shared" si="1121"/>
        <v>3975.2120279162514</v>
      </c>
      <c r="DZ287" s="190">
        <f t="shared" si="1122"/>
        <v>3975.2120279162514</v>
      </c>
      <c r="EA287" s="190">
        <f t="shared" si="1123"/>
        <v>3975.2120279162514</v>
      </c>
      <c r="EB287" s="190">
        <f t="shared" si="1124"/>
        <v>44342.055816550346</v>
      </c>
      <c r="EC287" s="191">
        <f t="shared" si="1005"/>
        <v>0.2065444286069128</v>
      </c>
    </row>
    <row r="288" spans="1:133" hidden="1">
      <c r="A288" s="331">
        <v>283</v>
      </c>
      <c r="B288" s="356" t="s">
        <v>745</v>
      </c>
      <c r="C288" s="356" t="str">
        <f t="shared" si="1125"/>
        <v>8DCADH01374AP</v>
      </c>
      <c r="D288" s="356" t="s">
        <v>746</v>
      </c>
      <c r="E288" s="456" t="s">
        <v>694</v>
      </c>
      <c r="F288" s="354" t="s">
        <v>744</v>
      </c>
      <c r="G288" s="354" t="s">
        <v>8</v>
      </c>
      <c r="H288" s="354" t="s">
        <v>138</v>
      </c>
      <c r="I288" s="354" t="s">
        <v>679</v>
      </c>
      <c r="J288" s="408"/>
      <c r="K288" s="408"/>
      <c r="L288" s="408"/>
      <c r="M288" s="408"/>
      <c r="N288" s="408">
        <v>2000000</v>
      </c>
      <c r="O288" s="408">
        <v>2000000</v>
      </c>
      <c r="P288" s="408">
        <v>2000000</v>
      </c>
      <c r="Q288" s="408">
        <v>2000000</v>
      </c>
      <c r="R288" s="408">
        <v>2000000</v>
      </c>
      <c r="S288" s="408">
        <v>2000000</v>
      </c>
      <c r="T288" s="408">
        <v>2000000</v>
      </c>
      <c r="U288" s="408">
        <v>2000000</v>
      </c>
      <c r="V288" s="357">
        <f t="shared" si="1027"/>
        <v>16000000</v>
      </c>
      <c r="W288" s="397">
        <v>0.5</v>
      </c>
      <c r="Y288" s="409" t="s">
        <v>692</v>
      </c>
      <c r="Z288" s="332"/>
      <c r="AA288" s="398">
        <v>3.9875093749999993E-2</v>
      </c>
      <c r="AB288" s="412">
        <v>2.7900075E-2</v>
      </c>
      <c r="AC288" s="180">
        <f t="shared" si="1029"/>
        <v>0.6996867562223601</v>
      </c>
      <c r="AD288" s="181">
        <f t="shared" si="1078"/>
        <v>3.927696734374999E-2</v>
      </c>
      <c r="AE288" s="181">
        <f t="shared" si="1078"/>
        <v>3.927696734374999E-2</v>
      </c>
      <c r="AF288" s="181">
        <f t="shared" si="1078"/>
        <v>3.927696734374999E-2</v>
      </c>
      <c r="AG288" s="181">
        <f t="shared" si="1079"/>
        <v>3.8678840937499993E-2</v>
      </c>
      <c r="AH288" s="181">
        <f t="shared" si="1079"/>
        <v>3.8678840937499993E-2</v>
      </c>
      <c r="AI288" s="181">
        <f t="shared" si="1079"/>
        <v>3.8678840937499993E-2</v>
      </c>
      <c r="AJ288" s="181">
        <f t="shared" si="1080"/>
        <v>3.808071453124999E-2</v>
      </c>
      <c r="AK288" s="181">
        <f t="shared" si="1080"/>
        <v>3.808071453124999E-2</v>
      </c>
      <c r="AL288" s="181">
        <f t="shared" si="1080"/>
        <v>3.808071453124999E-2</v>
      </c>
      <c r="AM288" s="181">
        <f t="shared" si="1081"/>
        <v>3.6884461718749997E-2</v>
      </c>
      <c r="AN288" s="181">
        <f t="shared" si="1081"/>
        <v>3.6884461718749997E-2</v>
      </c>
      <c r="AO288" s="181">
        <f t="shared" si="1081"/>
        <v>3.6884461718749997E-2</v>
      </c>
      <c r="AQ288" s="480">
        <v>0.98499999999999999</v>
      </c>
      <c r="AR288" s="480">
        <v>0.97</v>
      </c>
      <c r="AS288" s="480">
        <v>0.95499999999999996</v>
      </c>
      <c r="AT288" s="480">
        <v>0.92500000000000004</v>
      </c>
      <c r="AV288" s="181">
        <f t="shared" si="956"/>
        <v>2.7900075E-2</v>
      </c>
      <c r="AW288" s="181">
        <f t="shared" si="1082"/>
        <v>2.7900075E-2</v>
      </c>
      <c r="AX288" s="181">
        <f t="shared" si="1082"/>
        <v>2.7900075E-2</v>
      </c>
      <c r="AY288" s="181">
        <f t="shared" si="1083"/>
        <v>2.7621074249999999E-2</v>
      </c>
      <c r="AZ288" s="181">
        <f t="shared" si="1083"/>
        <v>2.7621074249999999E-2</v>
      </c>
      <c r="BA288" s="181">
        <f t="shared" si="1083"/>
        <v>2.7621074249999999E-2</v>
      </c>
      <c r="BB288" s="181">
        <f t="shared" si="1084"/>
        <v>2.7342073499999998E-2</v>
      </c>
      <c r="BC288" s="181">
        <f t="shared" si="1084"/>
        <v>2.7342073499999998E-2</v>
      </c>
      <c r="BD288" s="181">
        <f t="shared" si="1084"/>
        <v>2.7342073499999998E-2</v>
      </c>
      <c r="BE288" s="181">
        <f t="shared" si="1085"/>
        <v>2.706307275E-2</v>
      </c>
      <c r="BF288" s="181">
        <f t="shared" si="1085"/>
        <v>2.706307275E-2</v>
      </c>
      <c r="BG288" s="181">
        <f t="shared" si="1085"/>
        <v>2.706307275E-2</v>
      </c>
      <c r="BI288" s="400">
        <v>1</v>
      </c>
      <c r="BJ288" s="400">
        <v>0.99</v>
      </c>
      <c r="BK288" s="400">
        <v>0.98</v>
      </c>
      <c r="BL288" s="400">
        <v>0.97</v>
      </c>
      <c r="BO288" s="189">
        <f t="shared" si="1038"/>
        <v>0.5</v>
      </c>
      <c r="BP288" s="189">
        <f t="shared" si="1038"/>
        <v>0.5</v>
      </c>
      <c r="BQ288" s="189">
        <f t="shared" si="1038"/>
        <v>0.5</v>
      </c>
      <c r="BR288" s="189">
        <f t="shared" si="1038"/>
        <v>0.5</v>
      </c>
      <c r="BS288" s="189">
        <f t="shared" si="1038"/>
        <v>0.5</v>
      </c>
      <c r="BT288" s="189">
        <f t="shared" si="1038"/>
        <v>0.5</v>
      </c>
      <c r="BU288" s="189">
        <f t="shared" si="1038"/>
        <v>0.5</v>
      </c>
      <c r="BV288" s="189">
        <f t="shared" si="1038"/>
        <v>0.5</v>
      </c>
      <c r="BW288" s="189">
        <f t="shared" si="1038"/>
        <v>0.5</v>
      </c>
      <c r="BX288" s="189">
        <f t="shared" si="1038"/>
        <v>0.5</v>
      </c>
      <c r="BY288" s="189">
        <f t="shared" si="1038"/>
        <v>0.5</v>
      </c>
      <c r="BZ288" s="189">
        <f t="shared" si="1038"/>
        <v>0.5</v>
      </c>
      <c r="CB288" s="189">
        <f t="shared" si="1126"/>
        <v>0</v>
      </c>
      <c r="CC288" s="189">
        <f t="shared" si="1127"/>
        <v>0</v>
      </c>
      <c r="CD288" s="189">
        <f t="shared" si="1128"/>
        <v>0</v>
      </c>
      <c r="CE288" s="189">
        <f t="shared" si="1129"/>
        <v>0</v>
      </c>
      <c r="CF288" s="189">
        <f t="shared" si="1130"/>
        <v>0</v>
      </c>
      <c r="CG288" s="189">
        <f t="shared" si="1131"/>
        <v>0</v>
      </c>
      <c r="CH288" s="189">
        <f t="shared" si="1132"/>
        <v>0</v>
      </c>
      <c r="CI288" s="189">
        <f t="shared" si="1133"/>
        <v>0</v>
      </c>
      <c r="CJ288" s="189">
        <f t="shared" si="1134"/>
        <v>0</v>
      </c>
      <c r="CK288" s="189">
        <f t="shared" si="1135"/>
        <v>0</v>
      </c>
      <c r="CL288" s="189">
        <f t="shared" si="1136"/>
        <v>0</v>
      </c>
      <c r="CM288" s="189">
        <f t="shared" si="1137"/>
        <v>0</v>
      </c>
      <c r="DB288" s="190">
        <f t="shared" si="1138"/>
        <v>0</v>
      </c>
      <c r="DC288" s="190">
        <f t="shared" si="1139"/>
        <v>0</v>
      </c>
      <c r="DD288" s="190">
        <f t="shared" si="1140"/>
        <v>0</v>
      </c>
      <c r="DE288" s="190">
        <f t="shared" si="1141"/>
        <v>0</v>
      </c>
      <c r="DF288" s="190">
        <f t="shared" si="1142"/>
        <v>5509.0216404358343</v>
      </c>
      <c r="DG288" s="190">
        <f t="shared" si="1143"/>
        <v>5509.0216404358343</v>
      </c>
      <c r="DH288" s="190">
        <f t="shared" si="1144"/>
        <v>5423.8305841404344</v>
      </c>
      <c r="DI288" s="190">
        <f t="shared" si="1145"/>
        <v>5423.8305841404344</v>
      </c>
      <c r="DJ288" s="190">
        <f t="shared" si="1146"/>
        <v>5423.8305841404344</v>
      </c>
      <c r="DK288" s="190">
        <f t="shared" si="1147"/>
        <v>5253.4484715496365</v>
      </c>
      <c r="DL288" s="190">
        <f t="shared" si="1148"/>
        <v>5253.4484715496365</v>
      </c>
      <c r="DM288" s="190">
        <f t="shared" si="1149"/>
        <v>5253.4484715496365</v>
      </c>
      <c r="DN288" s="190">
        <f t="shared" si="1150"/>
        <v>43049.880447941883</v>
      </c>
      <c r="DO288" s="184" t="s">
        <v>579</v>
      </c>
      <c r="DP288" s="190">
        <f t="shared" si="1112"/>
        <v>0</v>
      </c>
      <c r="DQ288" s="190">
        <f t="shared" si="1113"/>
        <v>0</v>
      </c>
      <c r="DR288" s="190">
        <f t="shared" si="1114"/>
        <v>0</v>
      </c>
      <c r="DS288" s="190">
        <f t="shared" si="1115"/>
        <v>0</v>
      </c>
      <c r="DT288" s="190">
        <f t="shared" si="1116"/>
        <v>3934.0655533399799</v>
      </c>
      <c r="DU288" s="190">
        <f t="shared" si="1117"/>
        <v>3934.0655533399799</v>
      </c>
      <c r="DV288" s="190">
        <f t="shared" si="1118"/>
        <v>3894.3275174476571</v>
      </c>
      <c r="DW288" s="190">
        <f t="shared" si="1119"/>
        <v>3894.3275174476571</v>
      </c>
      <c r="DX288" s="190">
        <f t="shared" si="1120"/>
        <v>3894.3275174476571</v>
      </c>
      <c r="DY288" s="190">
        <f t="shared" si="1121"/>
        <v>3854.5894815553338</v>
      </c>
      <c r="DZ288" s="190">
        <f t="shared" si="1122"/>
        <v>3854.5894815553338</v>
      </c>
      <c r="EA288" s="190">
        <f t="shared" si="1123"/>
        <v>3854.5894815553338</v>
      </c>
      <c r="EB288" s="190">
        <f t="shared" si="1124"/>
        <v>31114.882103688931</v>
      </c>
      <c r="EC288" s="191">
        <f t="shared" si="1005"/>
        <v>0.7227634962033086</v>
      </c>
    </row>
    <row r="289" spans="1:133" hidden="1">
      <c r="A289" s="331">
        <v>284</v>
      </c>
      <c r="B289" s="356" t="s">
        <v>747</v>
      </c>
      <c r="C289" s="356" t="str">
        <f t="shared" si="1125"/>
        <v>8DCADH01375AP</v>
      </c>
      <c r="D289" s="356" t="s">
        <v>748</v>
      </c>
      <c r="E289" s="456" t="s">
        <v>694</v>
      </c>
      <c r="F289" s="354" t="s">
        <v>744</v>
      </c>
      <c r="G289" s="354" t="s">
        <v>8</v>
      </c>
      <c r="H289" s="354" t="s">
        <v>138</v>
      </c>
      <c r="I289" s="354" t="s">
        <v>679</v>
      </c>
      <c r="J289" s="408"/>
      <c r="K289" s="408"/>
      <c r="L289" s="408"/>
      <c r="M289" s="408"/>
      <c r="N289" s="408">
        <v>2000000</v>
      </c>
      <c r="O289" s="408">
        <v>2000000</v>
      </c>
      <c r="P289" s="408">
        <v>2000000</v>
      </c>
      <c r="Q289" s="408">
        <v>2000000</v>
      </c>
      <c r="R289" s="408">
        <v>2000000</v>
      </c>
      <c r="S289" s="408">
        <v>2000000</v>
      </c>
      <c r="T289" s="408">
        <v>2000000</v>
      </c>
      <c r="U289" s="408">
        <v>2000000</v>
      </c>
      <c r="V289" s="357">
        <f t="shared" si="1027"/>
        <v>16000000</v>
      </c>
      <c r="W289" s="397">
        <v>0.5</v>
      </c>
      <c r="Y289" s="409" t="s">
        <v>692</v>
      </c>
      <c r="Z289" s="332"/>
      <c r="AA289" s="398">
        <v>0.17440159249999998</v>
      </c>
      <c r="AB289" s="412">
        <v>0.134001274</v>
      </c>
      <c r="AC289" s="180">
        <f t="shared" si="1029"/>
        <v>0.7683489128690153</v>
      </c>
      <c r="AD289" s="181">
        <f t="shared" si="1078"/>
        <v>0.17178556861249997</v>
      </c>
      <c r="AE289" s="181">
        <f t="shared" si="1078"/>
        <v>0.17178556861249997</v>
      </c>
      <c r="AF289" s="181">
        <f t="shared" si="1078"/>
        <v>0.17178556861249997</v>
      </c>
      <c r="AG289" s="181">
        <f t="shared" si="1079"/>
        <v>0.16916954472499998</v>
      </c>
      <c r="AH289" s="181">
        <f t="shared" si="1079"/>
        <v>0.16916954472499998</v>
      </c>
      <c r="AI289" s="181">
        <f t="shared" si="1079"/>
        <v>0.16916954472499998</v>
      </c>
      <c r="AJ289" s="181">
        <f t="shared" si="1080"/>
        <v>0.16655352083749997</v>
      </c>
      <c r="AK289" s="181">
        <f t="shared" si="1080"/>
        <v>0.16655352083749997</v>
      </c>
      <c r="AL289" s="181">
        <f t="shared" si="1080"/>
        <v>0.16655352083749997</v>
      </c>
      <c r="AM289" s="181">
        <f t="shared" si="1081"/>
        <v>0.1613214730625</v>
      </c>
      <c r="AN289" s="181">
        <f t="shared" si="1081"/>
        <v>0.1613214730625</v>
      </c>
      <c r="AO289" s="181">
        <f t="shared" si="1081"/>
        <v>0.1613214730625</v>
      </c>
      <c r="AQ289" s="480">
        <v>0.98499999999999999</v>
      </c>
      <c r="AR289" s="480">
        <v>0.97</v>
      </c>
      <c r="AS289" s="480">
        <v>0.95499999999999996</v>
      </c>
      <c r="AT289" s="480">
        <v>0.92500000000000004</v>
      </c>
      <c r="AV289" s="181">
        <f t="shared" si="956"/>
        <v>0.134001274</v>
      </c>
      <c r="AW289" s="181">
        <f t="shared" si="1082"/>
        <v>0.134001274</v>
      </c>
      <c r="AX289" s="181">
        <f t="shared" si="1082"/>
        <v>0.134001274</v>
      </c>
      <c r="AY289" s="181">
        <f t="shared" si="1083"/>
        <v>0.13266126126</v>
      </c>
      <c r="AZ289" s="181">
        <f t="shared" si="1083"/>
        <v>0.13266126126</v>
      </c>
      <c r="BA289" s="181">
        <f t="shared" si="1083"/>
        <v>0.13266126126</v>
      </c>
      <c r="BB289" s="181">
        <f t="shared" si="1084"/>
        <v>0.13132124851999999</v>
      </c>
      <c r="BC289" s="181">
        <f t="shared" si="1084"/>
        <v>0.13132124851999999</v>
      </c>
      <c r="BD289" s="181">
        <f t="shared" si="1084"/>
        <v>0.13132124851999999</v>
      </c>
      <c r="BE289" s="181">
        <f t="shared" si="1085"/>
        <v>0.12998123578000001</v>
      </c>
      <c r="BF289" s="181">
        <f t="shared" si="1085"/>
        <v>0.12998123578000001</v>
      </c>
      <c r="BG289" s="181">
        <f t="shared" si="1085"/>
        <v>0.12998123578000001</v>
      </c>
      <c r="BI289" s="400">
        <v>1</v>
      </c>
      <c r="BJ289" s="400">
        <v>0.99</v>
      </c>
      <c r="BK289" s="400">
        <v>0.98</v>
      </c>
      <c r="BL289" s="400">
        <v>0.97</v>
      </c>
      <c r="BO289" s="189">
        <f t="shared" si="1038"/>
        <v>0.5</v>
      </c>
      <c r="BP289" s="189">
        <f t="shared" si="1038"/>
        <v>0.5</v>
      </c>
      <c r="BQ289" s="189">
        <f t="shared" si="1038"/>
        <v>0.5</v>
      </c>
      <c r="BR289" s="189">
        <f t="shared" si="1038"/>
        <v>0.5</v>
      </c>
      <c r="BS289" s="189">
        <f t="shared" si="1038"/>
        <v>0.5</v>
      </c>
      <c r="BT289" s="189">
        <f t="shared" si="1038"/>
        <v>0.5</v>
      </c>
      <c r="BU289" s="189">
        <f t="shared" si="1038"/>
        <v>0.5</v>
      </c>
      <c r="BV289" s="189">
        <f t="shared" si="1038"/>
        <v>0.5</v>
      </c>
      <c r="BW289" s="189">
        <f t="shared" si="1038"/>
        <v>0.5</v>
      </c>
      <c r="BX289" s="189">
        <f t="shared" si="1038"/>
        <v>0.5</v>
      </c>
      <c r="BY289" s="189">
        <f t="shared" si="1038"/>
        <v>0.5</v>
      </c>
      <c r="BZ289" s="189">
        <f t="shared" si="1038"/>
        <v>0.5</v>
      </c>
      <c r="CB289" s="189">
        <f t="shared" si="1126"/>
        <v>0</v>
      </c>
      <c r="CC289" s="189">
        <f t="shared" si="1127"/>
        <v>0</v>
      </c>
      <c r="CD289" s="189">
        <f t="shared" si="1128"/>
        <v>0</v>
      </c>
      <c r="CE289" s="189">
        <f t="shared" si="1129"/>
        <v>0</v>
      </c>
      <c r="CF289" s="189">
        <f t="shared" si="1130"/>
        <v>0</v>
      </c>
      <c r="CG289" s="189">
        <f t="shared" si="1131"/>
        <v>0</v>
      </c>
      <c r="CH289" s="189">
        <f t="shared" si="1132"/>
        <v>0</v>
      </c>
      <c r="CI289" s="189">
        <f t="shared" si="1133"/>
        <v>0</v>
      </c>
      <c r="CJ289" s="189">
        <f t="shared" si="1134"/>
        <v>0</v>
      </c>
      <c r="CK289" s="189">
        <f t="shared" si="1135"/>
        <v>0</v>
      </c>
      <c r="CL289" s="189">
        <f t="shared" si="1136"/>
        <v>0</v>
      </c>
      <c r="CM289" s="189">
        <f t="shared" si="1137"/>
        <v>0</v>
      </c>
      <c r="DB289" s="190">
        <f t="shared" si="1138"/>
        <v>0</v>
      </c>
      <c r="DC289" s="190">
        <f t="shared" si="1139"/>
        <v>0</v>
      </c>
      <c r="DD289" s="190">
        <f t="shared" si="1140"/>
        <v>0</v>
      </c>
      <c r="DE289" s="190">
        <f t="shared" si="1141"/>
        <v>0</v>
      </c>
      <c r="DF289" s="190">
        <f t="shared" si="1142"/>
        <v>24094.793437544507</v>
      </c>
      <c r="DG289" s="190">
        <f t="shared" si="1143"/>
        <v>24094.793437544507</v>
      </c>
      <c r="DH289" s="190">
        <f t="shared" si="1144"/>
        <v>23722.193539025775</v>
      </c>
      <c r="DI289" s="190">
        <f t="shared" si="1145"/>
        <v>23722.193539025775</v>
      </c>
      <c r="DJ289" s="190">
        <f t="shared" si="1146"/>
        <v>23722.193539025775</v>
      </c>
      <c r="DK289" s="190">
        <f t="shared" si="1147"/>
        <v>22976.993741988321</v>
      </c>
      <c r="DL289" s="190">
        <f t="shared" si="1148"/>
        <v>22976.993741988321</v>
      </c>
      <c r="DM289" s="190">
        <f t="shared" si="1149"/>
        <v>22976.993741988321</v>
      </c>
      <c r="DN289" s="190">
        <f t="shared" si="1150"/>
        <v>188287.1487181313</v>
      </c>
      <c r="DO289" s="184" t="s">
        <v>579</v>
      </c>
      <c r="DP289" s="190">
        <f t="shared" si="1112"/>
        <v>0</v>
      </c>
      <c r="DQ289" s="190">
        <f t="shared" si="1113"/>
        <v>0</v>
      </c>
      <c r="DR289" s="190">
        <f t="shared" si="1114"/>
        <v>0</v>
      </c>
      <c r="DS289" s="190">
        <f t="shared" si="1115"/>
        <v>0</v>
      </c>
      <c r="DT289" s="190">
        <f t="shared" si="1116"/>
        <v>18894.9239794901</v>
      </c>
      <c r="DU289" s="190">
        <f t="shared" si="1117"/>
        <v>18894.9239794901</v>
      </c>
      <c r="DV289" s="190">
        <f t="shared" si="1118"/>
        <v>18704.066161515453</v>
      </c>
      <c r="DW289" s="190">
        <f t="shared" si="1119"/>
        <v>18704.066161515453</v>
      </c>
      <c r="DX289" s="190">
        <f t="shared" si="1120"/>
        <v>18704.066161515453</v>
      </c>
      <c r="DY289" s="190">
        <f t="shared" si="1121"/>
        <v>18513.208343540806</v>
      </c>
      <c r="DZ289" s="190">
        <f t="shared" si="1122"/>
        <v>18513.208343540806</v>
      </c>
      <c r="EA289" s="190">
        <f t="shared" si="1123"/>
        <v>18513.208343540806</v>
      </c>
      <c r="EB289" s="190">
        <f t="shared" si="1124"/>
        <v>149441.67147414898</v>
      </c>
      <c r="EC289" s="191">
        <f t="shared" si="1005"/>
        <v>0.79369023585282195</v>
      </c>
    </row>
    <row r="290" spans="1:133" hidden="1">
      <c r="A290" s="331">
        <v>285</v>
      </c>
      <c r="B290" s="356" t="s">
        <v>749</v>
      </c>
      <c r="C290" s="356" t="str">
        <f t="shared" si="1125"/>
        <v>8DCADH01376AP</v>
      </c>
      <c r="D290" s="356" t="s">
        <v>750</v>
      </c>
      <c r="E290" s="456" t="s">
        <v>694</v>
      </c>
      <c r="F290" s="354" t="s">
        <v>744</v>
      </c>
      <c r="G290" s="354" t="s">
        <v>8</v>
      </c>
      <c r="H290" s="354" t="s">
        <v>138</v>
      </c>
      <c r="I290" s="354" t="s">
        <v>679</v>
      </c>
      <c r="J290" s="408"/>
      <c r="K290" s="408"/>
      <c r="L290" s="408"/>
      <c r="M290" s="408"/>
      <c r="N290" s="408">
        <v>2000000</v>
      </c>
      <c r="O290" s="408">
        <v>2000000</v>
      </c>
      <c r="P290" s="408">
        <v>2000000</v>
      </c>
      <c r="Q290" s="408">
        <v>2000000</v>
      </c>
      <c r="R290" s="408">
        <v>2000000</v>
      </c>
      <c r="S290" s="408">
        <v>2000000</v>
      </c>
      <c r="T290" s="408">
        <v>2000000</v>
      </c>
      <c r="U290" s="408">
        <v>2000000</v>
      </c>
      <c r="V290" s="357">
        <f t="shared" si="1027"/>
        <v>16000000</v>
      </c>
      <c r="W290" s="397">
        <v>0.5</v>
      </c>
      <c r="Y290" s="409" t="s">
        <v>692</v>
      </c>
      <c r="Z290" s="332"/>
      <c r="AA290" s="398">
        <v>0.36008016235294127</v>
      </c>
      <c r="AB290" s="412">
        <v>0.30020313800000004</v>
      </c>
      <c r="AC290" s="180">
        <f t="shared" si="1029"/>
        <v>0.83371196024331018</v>
      </c>
      <c r="AD290" s="181">
        <f t="shared" si="1078"/>
        <v>0.35467895991764714</v>
      </c>
      <c r="AE290" s="181">
        <f t="shared" si="1078"/>
        <v>0.35467895991764714</v>
      </c>
      <c r="AF290" s="181">
        <f t="shared" si="1078"/>
        <v>0.35467895991764714</v>
      </c>
      <c r="AG290" s="181">
        <f t="shared" si="1079"/>
        <v>0.34927775748235301</v>
      </c>
      <c r="AH290" s="181">
        <f t="shared" si="1079"/>
        <v>0.34927775748235301</v>
      </c>
      <c r="AI290" s="181">
        <f t="shared" si="1079"/>
        <v>0.34927775748235301</v>
      </c>
      <c r="AJ290" s="181">
        <f t="shared" si="1080"/>
        <v>0.34387655504705888</v>
      </c>
      <c r="AK290" s="181">
        <f t="shared" si="1080"/>
        <v>0.34387655504705888</v>
      </c>
      <c r="AL290" s="181">
        <f t="shared" si="1080"/>
        <v>0.34387655504705888</v>
      </c>
      <c r="AM290" s="181">
        <f t="shared" si="1081"/>
        <v>0.33307415017647068</v>
      </c>
      <c r="AN290" s="181">
        <f t="shared" si="1081"/>
        <v>0.33307415017647068</v>
      </c>
      <c r="AO290" s="181">
        <f t="shared" si="1081"/>
        <v>0.33307415017647068</v>
      </c>
      <c r="AQ290" s="480">
        <v>0.98499999999999999</v>
      </c>
      <c r="AR290" s="480">
        <v>0.97</v>
      </c>
      <c r="AS290" s="480">
        <v>0.95499999999999996</v>
      </c>
      <c r="AT290" s="480">
        <v>0.92500000000000004</v>
      </c>
      <c r="AV290" s="181">
        <f t="shared" si="956"/>
        <v>0.30020313800000004</v>
      </c>
      <c r="AW290" s="181">
        <f t="shared" si="1082"/>
        <v>0.30020313800000004</v>
      </c>
      <c r="AX290" s="181">
        <f t="shared" si="1082"/>
        <v>0.30020313800000004</v>
      </c>
      <c r="AY290" s="181">
        <f t="shared" si="1083"/>
        <v>0.29720110662000004</v>
      </c>
      <c r="AZ290" s="181">
        <f t="shared" si="1083"/>
        <v>0.29720110662000004</v>
      </c>
      <c r="BA290" s="181">
        <f t="shared" si="1083"/>
        <v>0.29720110662000004</v>
      </c>
      <c r="BB290" s="181">
        <f t="shared" si="1084"/>
        <v>0.29419907524000005</v>
      </c>
      <c r="BC290" s="181">
        <f t="shared" si="1084"/>
        <v>0.29419907524000005</v>
      </c>
      <c r="BD290" s="181">
        <f t="shared" si="1084"/>
        <v>0.29419907524000005</v>
      </c>
      <c r="BE290" s="181">
        <f t="shared" si="1085"/>
        <v>0.29119704386</v>
      </c>
      <c r="BF290" s="181">
        <f t="shared" si="1085"/>
        <v>0.29119704386</v>
      </c>
      <c r="BG290" s="181">
        <f t="shared" si="1085"/>
        <v>0.29119704386</v>
      </c>
      <c r="BI290" s="400">
        <v>1</v>
      </c>
      <c r="BJ290" s="400">
        <v>0.99</v>
      </c>
      <c r="BK290" s="400">
        <v>0.98</v>
      </c>
      <c r="BL290" s="400">
        <v>0.97</v>
      </c>
      <c r="BO290" s="189">
        <f t="shared" si="1038"/>
        <v>0.5</v>
      </c>
      <c r="BP290" s="189">
        <f t="shared" si="1038"/>
        <v>0.5</v>
      </c>
      <c r="BQ290" s="189">
        <f t="shared" si="1038"/>
        <v>0.5</v>
      </c>
      <c r="BR290" s="189">
        <f t="shared" si="1038"/>
        <v>0.5</v>
      </c>
      <c r="BS290" s="189">
        <f t="shared" si="1038"/>
        <v>0.5</v>
      </c>
      <c r="BT290" s="189">
        <f t="shared" si="1038"/>
        <v>0.5</v>
      </c>
      <c r="BU290" s="189">
        <f t="shared" si="1038"/>
        <v>0.5</v>
      </c>
      <c r="BV290" s="189">
        <f t="shared" si="1038"/>
        <v>0.5</v>
      </c>
      <c r="BW290" s="189">
        <f t="shared" si="1038"/>
        <v>0.5</v>
      </c>
      <c r="BX290" s="189">
        <f t="shared" si="1038"/>
        <v>0.5</v>
      </c>
      <c r="BY290" s="189">
        <f t="shared" si="1038"/>
        <v>0.5</v>
      </c>
      <c r="BZ290" s="189">
        <f t="shared" si="1038"/>
        <v>0.5</v>
      </c>
      <c r="CB290" s="189">
        <f t="shared" si="1126"/>
        <v>0</v>
      </c>
      <c r="CC290" s="189">
        <f t="shared" si="1127"/>
        <v>0</v>
      </c>
      <c r="CD290" s="189">
        <f t="shared" si="1128"/>
        <v>0</v>
      </c>
      <c r="CE290" s="189">
        <f t="shared" si="1129"/>
        <v>0</v>
      </c>
      <c r="CF290" s="189">
        <f t="shared" si="1130"/>
        <v>0</v>
      </c>
      <c r="CG290" s="189">
        <f t="shared" si="1131"/>
        <v>0</v>
      </c>
      <c r="CH290" s="189">
        <f t="shared" si="1132"/>
        <v>0</v>
      </c>
      <c r="CI290" s="189">
        <f t="shared" si="1133"/>
        <v>0</v>
      </c>
      <c r="CJ290" s="189">
        <f t="shared" si="1134"/>
        <v>0</v>
      </c>
      <c r="CK290" s="189">
        <f t="shared" si="1135"/>
        <v>0</v>
      </c>
      <c r="CL290" s="189">
        <f t="shared" si="1136"/>
        <v>0</v>
      </c>
      <c r="CM290" s="189">
        <f t="shared" si="1137"/>
        <v>0</v>
      </c>
      <c r="DB290" s="190">
        <f t="shared" si="1138"/>
        <v>0</v>
      </c>
      <c r="DC290" s="190">
        <f t="shared" si="1139"/>
        <v>0</v>
      </c>
      <c r="DD290" s="190">
        <f t="shared" si="1140"/>
        <v>0</v>
      </c>
      <c r="DE290" s="190">
        <f t="shared" si="1141"/>
        <v>0</v>
      </c>
      <c r="DF290" s="190">
        <f t="shared" si="1142"/>
        <v>49747.579758204389</v>
      </c>
      <c r="DG290" s="190">
        <f t="shared" si="1143"/>
        <v>49747.579758204389</v>
      </c>
      <c r="DH290" s="190">
        <f t="shared" si="1144"/>
        <v>48978.287287716696</v>
      </c>
      <c r="DI290" s="190">
        <f t="shared" si="1145"/>
        <v>48978.287287716696</v>
      </c>
      <c r="DJ290" s="190">
        <f t="shared" si="1146"/>
        <v>48978.287287716696</v>
      </c>
      <c r="DK290" s="190">
        <f t="shared" si="1147"/>
        <v>47439.702346741302</v>
      </c>
      <c r="DL290" s="190">
        <f t="shared" si="1148"/>
        <v>47439.702346741302</v>
      </c>
      <c r="DM290" s="190">
        <f t="shared" si="1149"/>
        <v>47439.702346741302</v>
      </c>
      <c r="DN290" s="190">
        <f t="shared" si="1150"/>
        <v>388749.12841978273</v>
      </c>
      <c r="DO290" s="184" t="s">
        <v>579</v>
      </c>
      <c r="DP290" s="190">
        <f t="shared" si="1112"/>
        <v>0</v>
      </c>
      <c r="DQ290" s="190">
        <f t="shared" si="1113"/>
        <v>0</v>
      </c>
      <c r="DR290" s="190">
        <f t="shared" si="1114"/>
        <v>0</v>
      </c>
      <c r="DS290" s="190">
        <f t="shared" si="1115"/>
        <v>0</v>
      </c>
      <c r="DT290" s="190">
        <f t="shared" si="1116"/>
        <v>42330.310015667288</v>
      </c>
      <c r="DU290" s="190">
        <f t="shared" si="1117"/>
        <v>42330.310015667288</v>
      </c>
      <c r="DV290" s="190">
        <f t="shared" si="1118"/>
        <v>41902.731126620143</v>
      </c>
      <c r="DW290" s="190">
        <f t="shared" si="1119"/>
        <v>41902.731126620143</v>
      </c>
      <c r="DX290" s="190">
        <f t="shared" si="1120"/>
        <v>41902.731126620143</v>
      </c>
      <c r="DY290" s="190">
        <f t="shared" si="1121"/>
        <v>41475.152237572991</v>
      </c>
      <c r="DZ290" s="190">
        <f t="shared" si="1122"/>
        <v>41475.152237572991</v>
      </c>
      <c r="EA290" s="190">
        <f t="shared" si="1123"/>
        <v>41475.152237572991</v>
      </c>
      <c r="EB290" s="190">
        <f t="shared" si="1124"/>
        <v>334794.270123914</v>
      </c>
      <c r="EC290" s="191">
        <f t="shared" si="1005"/>
        <v>0.86120905655740354</v>
      </c>
    </row>
    <row r="291" spans="1:133" hidden="1">
      <c r="A291" s="331">
        <v>286</v>
      </c>
      <c r="B291" s="356" t="s">
        <v>751</v>
      </c>
      <c r="C291" s="356" t="str">
        <f t="shared" si="1125"/>
        <v>8DCADH01166AP</v>
      </c>
      <c r="D291" s="356" t="s">
        <v>752</v>
      </c>
      <c r="E291" s="456" t="s">
        <v>694</v>
      </c>
      <c r="F291" s="354" t="s">
        <v>744</v>
      </c>
      <c r="G291" s="354" t="s">
        <v>8</v>
      </c>
      <c r="H291" s="354" t="s">
        <v>138</v>
      </c>
      <c r="I291" s="354" t="s">
        <v>679</v>
      </c>
      <c r="J291" s="408"/>
      <c r="K291" s="408"/>
      <c r="L291" s="408"/>
      <c r="M291" s="408"/>
      <c r="N291" s="408">
        <v>2000000</v>
      </c>
      <c r="O291" s="408">
        <v>2000000</v>
      </c>
      <c r="P291" s="408">
        <v>2000000</v>
      </c>
      <c r="Q291" s="408">
        <v>2000000</v>
      </c>
      <c r="R291" s="408">
        <v>2000000</v>
      </c>
      <c r="S291" s="408">
        <v>2000000</v>
      </c>
      <c r="T291" s="408">
        <v>2000000</v>
      </c>
      <c r="U291" s="408">
        <v>2000000</v>
      </c>
      <c r="V291" s="357">
        <f t="shared" si="1027"/>
        <v>16000000</v>
      </c>
      <c r="W291" s="397">
        <v>0.5</v>
      </c>
      <c r="Y291" s="409" t="s">
        <v>692</v>
      </c>
      <c r="Z291" s="332"/>
      <c r="AA291" s="398">
        <v>6.1666247777777773E-2</v>
      </c>
      <c r="AB291" s="412">
        <v>5.2799622999999997E-2</v>
      </c>
      <c r="AC291" s="180">
        <f t="shared" si="1029"/>
        <v>0.85621591880002501</v>
      </c>
      <c r="AD291" s="181">
        <f t="shared" si="1078"/>
        <v>6.0741254061111104E-2</v>
      </c>
      <c r="AE291" s="181">
        <f t="shared" si="1078"/>
        <v>6.0741254061111104E-2</v>
      </c>
      <c r="AF291" s="181">
        <f t="shared" si="1078"/>
        <v>6.0741254061111104E-2</v>
      </c>
      <c r="AG291" s="181">
        <f t="shared" si="1079"/>
        <v>5.9816260344444441E-2</v>
      </c>
      <c r="AH291" s="181">
        <f t="shared" si="1079"/>
        <v>5.9816260344444441E-2</v>
      </c>
      <c r="AI291" s="181">
        <f t="shared" si="1079"/>
        <v>5.9816260344444441E-2</v>
      </c>
      <c r="AJ291" s="181">
        <f t="shared" si="1080"/>
        <v>5.8891266627777772E-2</v>
      </c>
      <c r="AK291" s="181">
        <f t="shared" si="1080"/>
        <v>5.8891266627777772E-2</v>
      </c>
      <c r="AL291" s="181">
        <f t="shared" si="1080"/>
        <v>5.8891266627777772E-2</v>
      </c>
      <c r="AM291" s="181">
        <f t="shared" si="1081"/>
        <v>5.704127919444444E-2</v>
      </c>
      <c r="AN291" s="181">
        <f t="shared" si="1081"/>
        <v>5.704127919444444E-2</v>
      </c>
      <c r="AO291" s="181">
        <f t="shared" si="1081"/>
        <v>5.704127919444444E-2</v>
      </c>
      <c r="AQ291" s="480">
        <v>0.98499999999999999</v>
      </c>
      <c r="AR291" s="480">
        <v>0.97</v>
      </c>
      <c r="AS291" s="480">
        <v>0.95499999999999996</v>
      </c>
      <c r="AT291" s="480">
        <v>0.92500000000000004</v>
      </c>
      <c r="AV291" s="181">
        <f t="shared" si="956"/>
        <v>5.2799622999999997E-2</v>
      </c>
      <c r="AW291" s="181">
        <f t="shared" si="1082"/>
        <v>5.2799622999999997E-2</v>
      </c>
      <c r="AX291" s="181">
        <f t="shared" si="1082"/>
        <v>5.2799622999999997E-2</v>
      </c>
      <c r="AY291" s="181">
        <f t="shared" si="1083"/>
        <v>5.2271626769999996E-2</v>
      </c>
      <c r="AZ291" s="181">
        <f t="shared" si="1083"/>
        <v>5.2271626769999996E-2</v>
      </c>
      <c r="BA291" s="181">
        <f t="shared" si="1083"/>
        <v>5.2271626769999996E-2</v>
      </c>
      <c r="BB291" s="181">
        <f t="shared" si="1084"/>
        <v>5.1743630539999995E-2</v>
      </c>
      <c r="BC291" s="181">
        <f t="shared" si="1084"/>
        <v>5.1743630539999995E-2</v>
      </c>
      <c r="BD291" s="181">
        <f t="shared" si="1084"/>
        <v>5.1743630539999995E-2</v>
      </c>
      <c r="BE291" s="181">
        <f t="shared" si="1085"/>
        <v>5.1215634309999994E-2</v>
      </c>
      <c r="BF291" s="181">
        <f t="shared" si="1085"/>
        <v>5.1215634309999994E-2</v>
      </c>
      <c r="BG291" s="181">
        <f t="shared" si="1085"/>
        <v>5.1215634309999994E-2</v>
      </c>
      <c r="BI291" s="400">
        <v>1</v>
      </c>
      <c r="BJ291" s="400">
        <v>0.99</v>
      </c>
      <c r="BK291" s="400">
        <v>0.98</v>
      </c>
      <c r="BL291" s="400">
        <v>0.97</v>
      </c>
      <c r="BO291" s="189">
        <f t="shared" si="1038"/>
        <v>0.5</v>
      </c>
      <c r="BP291" s="189">
        <f t="shared" si="1038"/>
        <v>0.5</v>
      </c>
      <c r="BQ291" s="189">
        <f t="shared" si="1038"/>
        <v>0.5</v>
      </c>
      <c r="BR291" s="189">
        <f t="shared" si="1038"/>
        <v>0.5</v>
      </c>
      <c r="BS291" s="189">
        <f t="shared" si="1038"/>
        <v>0.5</v>
      </c>
      <c r="BT291" s="189">
        <f t="shared" si="1038"/>
        <v>0.5</v>
      </c>
      <c r="BU291" s="189">
        <f t="shared" si="1038"/>
        <v>0.5</v>
      </c>
      <c r="BV291" s="189">
        <f t="shared" si="1038"/>
        <v>0.5</v>
      </c>
      <c r="BW291" s="189">
        <f t="shared" si="1038"/>
        <v>0.5</v>
      </c>
      <c r="BX291" s="189">
        <f t="shared" si="1038"/>
        <v>0.5</v>
      </c>
      <c r="BY291" s="189">
        <f t="shared" si="1038"/>
        <v>0.5</v>
      </c>
      <c r="BZ291" s="189">
        <f t="shared" si="1038"/>
        <v>0.5</v>
      </c>
      <c r="CB291" s="189">
        <f t="shared" si="1126"/>
        <v>0</v>
      </c>
      <c r="CC291" s="189">
        <f t="shared" si="1127"/>
        <v>0</v>
      </c>
      <c r="CD291" s="189">
        <f t="shared" si="1128"/>
        <v>0</v>
      </c>
      <c r="CE291" s="189">
        <f t="shared" si="1129"/>
        <v>0</v>
      </c>
      <c r="CF291" s="189">
        <f t="shared" si="1130"/>
        <v>0</v>
      </c>
      <c r="CG291" s="189">
        <f t="shared" si="1131"/>
        <v>0</v>
      </c>
      <c r="CH291" s="189">
        <f t="shared" si="1132"/>
        <v>0</v>
      </c>
      <c r="CI291" s="189">
        <f t="shared" si="1133"/>
        <v>0</v>
      </c>
      <c r="CJ291" s="189">
        <f t="shared" si="1134"/>
        <v>0</v>
      </c>
      <c r="CK291" s="189">
        <f t="shared" si="1135"/>
        <v>0</v>
      </c>
      <c r="CL291" s="189">
        <f t="shared" si="1136"/>
        <v>0</v>
      </c>
      <c r="CM291" s="189">
        <f t="shared" si="1137"/>
        <v>0</v>
      </c>
      <c r="DB291" s="190">
        <f t="shared" si="1138"/>
        <v>0</v>
      </c>
      <c r="DC291" s="190">
        <f t="shared" si="1139"/>
        <v>0</v>
      </c>
      <c r="DD291" s="190">
        <f t="shared" si="1140"/>
        <v>0</v>
      </c>
      <c r="DE291" s="190">
        <f t="shared" si="1141"/>
        <v>0</v>
      </c>
      <c r="DF291" s="190">
        <f t="shared" si="1142"/>
        <v>8519.621185649401</v>
      </c>
      <c r="DG291" s="190">
        <f t="shared" si="1143"/>
        <v>8519.621185649401</v>
      </c>
      <c r="DH291" s="190">
        <f t="shared" si="1144"/>
        <v>8387.8744662836889</v>
      </c>
      <c r="DI291" s="190">
        <f t="shared" si="1145"/>
        <v>8387.8744662836889</v>
      </c>
      <c r="DJ291" s="190">
        <f t="shared" si="1146"/>
        <v>8387.8744662836889</v>
      </c>
      <c r="DK291" s="190">
        <f t="shared" si="1147"/>
        <v>8124.3810275522637</v>
      </c>
      <c r="DL291" s="190">
        <f t="shared" si="1148"/>
        <v>8124.3810275522637</v>
      </c>
      <c r="DM291" s="190">
        <f t="shared" si="1149"/>
        <v>8124.3810275522637</v>
      </c>
      <c r="DN291" s="190">
        <f t="shared" si="1150"/>
        <v>66576.00885280667</v>
      </c>
      <c r="DO291" s="184" t="s">
        <v>579</v>
      </c>
      <c r="DP291" s="190">
        <f t="shared" si="1112"/>
        <v>0</v>
      </c>
      <c r="DQ291" s="190">
        <f t="shared" si="1113"/>
        <v>0</v>
      </c>
      <c r="DR291" s="190">
        <f t="shared" si="1114"/>
        <v>0</v>
      </c>
      <c r="DS291" s="190">
        <f t="shared" si="1115"/>
        <v>0</v>
      </c>
      <c r="DT291" s="190">
        <f t="shared" si="1116"/>
        <v>7445.0401324597633</v>
      </c>
      <c r="DU291" s="190">
        <f t="shared" si="1117"/>
        <v>7445.0401324597633</v>
      </c>
      <c r="DV291" s="190">
        <f t="shared" si="1118"/>
        <v>7369.8377068793616</v>
      </c>
      <c r="DW291" s="190">
        <f t="shared" si="1119"/>
        <v>7369.8377068793616</v>
      </c>
      <c r="DX291" s="190">
        <f t="shared" si="1120"/>
        <v>7369.8377068793616</v>
      </c>
      <c r="DY291" s="190">
        <f t="shared" si="1121"/>
        <v>7294.6352812989599</v>
      </c>
      <c r="DZ291" s="190">
        <f t="shared" si="1122"/>
        <v>7294.6352812989599</v>
      </c>
      <c r="EA291" s="190">
        <f t="shared" si="1123"/>
        <v>7294.6352812989599</v>
      </c>
      <c r="EB291" s="190">
        <f t="shared" si="1124"/>
        <v>58883.499229454486</v>
      </c>
      <c r="EC291" s="191">
        <f t="shared" si="1005"/>
        <v>0.88445523010609417</v>
      </c>
    </row>
    <row r="292" spans="1:133" hidden="1">
      <c r="A292" s="331">
        <v>287</v>
      </c>
      <c r="B292" s="356" t="s">
        <v>753</v>
      </c>
      <c r="C292" s="356" t="str">
        <f t="shared" si="1125"/>
        <v>8DCGSK05040AP</v>
      </c>
      <c r="D292" s="356" t="s">
        <v>754</v>
      </c>
      <c r="E292" s="456" t="s">
        <v>694</v>
      </c>
      <c r="F292" s="354" t="s">
        <v>744</v>
      </c>
      <c r="G292" s="354" t="s">
        <v>8</v>
      </c>
      <c r="H292" s="354" t="s">
        <v>138</v>
      </c>
      <c r="I292" s="354" t="s">
        <v>679</v>
      </c>
      <c r="J292" s="408"/>
      <c r="K292" s="408"/>
      <c r="L292" s="408"/>
      <c r="M292" s="408"/>
      <c r="N292" s="408">
        <v>2000000</v>
      </c>
      <c r="O292" s="408">
        <v>2000000</v>
      </c>
      <c r="P292" s="408">
        <v>2000000</v>
      </c>
      <c r="Q292" s="408">
        <v>2000000</v>
      </c>
      <c r="R292" s="408">
        <v>2000000</v>
      </c>
      <c r="S292" s="408">
        <v>2000000</v>
      </c>
      <c r="T292" s="408">
        <v>2000000</v>
      </c>
      <c r="U292" s="408">
        <v>2000000</v>
      </c>
      <c r="V292" s="357">
        <f t="shared" si="1027"/>
        <v>16000000</v>
      </c>
      <c r="W292" s="397">
        <v>0.5</v>
      </c>
      <c r="Y292" s="409" t="s">
        <v>692</v>
      </c>
      <c r="Z292" s="332"/>
      <c r="AA292" s="398">
        <v>8.4099999999999994E-2</v>
      </c>
      <c r="AB292" s="412">
        <v>7.0000000000000007E-2</v>
      </c>
      <c r="AC292" s="180">
        <f t="shared" si="1029"/>
        <v>0.83234244946492286</v>
      </c>
      <c r="AD292" s="181">
        <f t="shared" si="1078"/>
        <v>8.2838499999999995E-2</v>
      </c>
      <c r="AE292" s="181">
        <f t="shared" si="1078"/>
        <v>8.2838499999999995E-2</v>
      </c>
      <c r="AF292" s="181">
        <f t="shared" si="1078"/>
        <v>8.2838499999999995E-2</v>
      </c>
      <c r="AG292" s="181">
        <f t="shared" si="1079"/>
        <v>8.1576999999999997E-2</v>
      </c>
      <c r="AH292" s="181">
        <f t="shared" si="1079"/>
        <v>8.1576999999999997E-2</v>
      </c>
      <c r="AI292" s="181">
        <f t="shared" si="1079"/>
        <v>8.1576999999999997E-2</v>
      </c>
      <c r="AJ292" s="181">
        <f t="shared" si="1080"/>
        <v>8.0315499999999998E-2</v>
      </c>
      <c r="AK292" s="181">
        <f t="shared" si="1080"/>
        <v>8.0315499999999998E-2</v>
      </c>
      <c r="AL292" s="181">
        <f t="shared" si="1080"/>
        <v>8.0315499999999998E-2</v>
      </c>
      <c r="AM292" s="181">
        <f t="shared" si="1081"/>
        <v>7.7792500000000001E-2</v>
      </c>
      <c r="AN292" s="181">
        <f t="shared" si="1081"/>
        <v>7.7792500000000001E-2</v>
      </c>
      <c r="AO292" s="181">
        <f t="shared" si="1081"/>
        <v>7.7792500000000001E-2</v>
      </c>
      <c r="AQ292" s="480">
        <v>0.98499999999999999</v>
      </c>
      <c r="AR292" s="480">
        <v>0.97</v>
      </c>
      <c r="AS292" s="480">
        <v>0.95499999999999996</v>
      </c>
      <c r="AT292" s="480">
        <v>0.92500000000000004</v>
      </c>
      <c r="AV292" s="181">
        <f t="shared" si="956"/>
        <v>7.0000000000000007E-2</v>
      </c>
      <c r="AW292" s="181">
        <f t="shared" si="1082"/>
        <v>7.0000000000000007E-2</v>
      </c>
      <c r="AX292" s="181">
        <f t="shared" si="1082"/>
        <v>7.0000000000000007E-2</v>
      </c>
      <c r="AY292" s="181">
        <f t="shared" si="1083"/>
        <v>6.93E-2</v>
      </c>
      <c r="AZ292" s="181">
        <f t="shared" si="1083"/>
        <v>6.93E-2</v>
      </c>
      <c r="BA292" s="181">
        <f t="shared" si="1083"/>
        <v>6.93E-2</v>
      </c>
      <c r="BB292" s="181">
        <f t="shared" si="1084"/>
        <v>6.8600000000000008E-2</v>
      </c>
      <c r="BC292" s="181">
        <f t="shared" si="1084"/>
        <v>6.8600000000000008E-2</v>
      </c>
      <c r="BD292" s="181">
        <f t="shared" si="1084"/>
        <v>6.8600000000000008E-2</v>
      </c>
      <c r="BE292" s="181">
        <f t="shared" si="1085"/>
        <v>6.7900000000000002E-2</v>
      </c>
      <c r="BF292" s="181">
        <f t="shared" si="1085"/>
        <v>6.7900000000000002E-2</v>
      </c>
      <c r="BG292" s="181">
        <f t="shared" si="1085"/>
        <v>6.7900000000000002E-2</v>
      </c>
      <c r="BI292" s="400">
        <v>1</v>
      </c>
      <c r="BJ292" s="400">
        <v>0.99</v>
      </c>
      <c r="BK292" s="400">
        <v>0.98</v>
      </c>
      <c r="BL292" s="400">
        <v>0.97</v>
      </c>
      <c r="BO292" s="189">
        <f t="shared" si="1038"/>
        <v>0.5</v>
      </c>
      <c r="BP292" s="189">
        <f t="shared" si="1038"/>
        <v>0.5</v>
      </c>
      <c r="BQ292" s="189">
        <f t="shared" si="1038"/>
        <v>0.5</v>
      </c>
      <c r="BR292" s="189">
        <f t="shared" si="1038"/>
        <v>0.5</v>
      </c>
      <c r="BS292" s="189">
        <f t="shared" si="1038"/>
        <v>0.5</v>
      </c>
      <c r="BT292" s="189">
        <f t="shared" si="1038"/>
        <v>0.5</v>
      </c>
      <c r="BU292" s="189">
        <f t="shared" si="1038"/>
        <v>0.5</v>
      </c>
      <c r="BV292" s="189">
        <f t="shared" si="1038"/>
        <v>0.5</v>
      </c>
      <c r="BW292" s="189">
        <f t="shared" si="1038"/>
        <v>0.5</v>
      </c>
      <c r="BX292" s="189">
        <f t="shared" si="1038"/>
        <v>0.5</v>
      </c>
      <c r="BY292" s="189">
        <f t="shared" si="1038"/>
        <v>0.5</v>
      </c>
      <c r="BZ292" s="189">
        <f t="shared" si="1038"/>
        <v>0.5</v>
      </c>
      <c r="CB292" s="189">
        <f t="shared" si="1126"/>
        <v>0</v>
      </c>
      <c r="CC292" s="189">
        <f t="shared" si="1127"/>
        <v>0</v>
      </c>
      <c r="CD292" s="189">
        <f t="shared" si="1128"/>
        <v>0</v>
      </c>
      <c r="CE292" s="189">
        <f t="shared" si="1129"/>
        <v>0</v>
      </c>
      <c r="CF292" s="189">
        <f t="shared" si="1130"/>
        <v>0</v>
      </c>
      <c r="CG292" s="189">
        <f t="shared" si="1131"/>
        <v>0</v>
      </c>
      <c r="CH292" s="189">
        <f t="shared" si="1132"/>
        <v>0</v>
      </c>
      <c r="CI292" s="189">
        <f t="shared" si="1133"/>
        <v>0</v>
      </c>
      <c r="CJ292" s="189">
        <f t="shared" si="1134"/>
        <v>0</v>
      </c>
      <c r="CK292" s="189">
        <f t="shared" si="1135"/>
        <v>0</v>
      </c>
      <c r="CL292" s="189">
        <f t="shared" si="1136"/>
        <v>0</v>
      </c>
      <c r="CM292" s="189">
        <f t="shared" si="1137"/>
        <v>0</v>
      </c>
      <c r="DB292" s="190">
        <f t="shared" si="1138"/>
        <v>0</v>
      </c>
      <c r="DC292" s="190">
        <f t="shared" si="1139"/>
        <v>0</v>
      </c>
      <c r="DD292" s="190">
        <f t="shared" si="1140"/>
        <v>0</v>
      </c>
      <c r="DE292" s="190">
        <f t="shared" si="1141"/>
        <v>0</v>
      </c>
      <c r="DF292" s="190">
        <f t="shared" si="1142"/>
        <v>11619.000142429853</v>
      </c>
      <c r="DG292" s="190">
        <f t="shared" si="1143"/>
        <v>11619.000142429853</v>
      </c>
      <c r="DH292" s="190">
        <f t="shared" si="1144"/>
        <v>11439.324882495372</v>
      </c>
      <c r="DI292" s="190">
        <f t="shared" si="1145"/>
        <v>11439.324882495372</v>
      </c>
      <c r="DJ292" s="190">
        <f t="shared" si="1146"/>
        <v>11439.324882495372</v>
      </c>
      <c r="DK292" s="190">
        <f t="shared" si="1147"/>
        <v>11079.974362626406</v>
      </c>
      <c r="DL292" s="190">
        <f t="shared" si="1148"/>
        <v>11079.974362626406</v>
      </c>
      <c r="DM292" s="190">
        <f t="shared" si="1149"/>
        <v>11079.974362626406</v>
      </c>
      <c r="DN292" s="190">
        <f t="shared" si="1150"/>
        <v>90795.898020225039</v>
      </c>
      <c r="DO292" s="184" t="s">
        <v>579</v>
      </c>
      <c r="DP292" s="190">
        <f t="shared" si="1112"/>
        <v>0</v>
      </c>
      <c r="DQ292" s="190">
        <f t="shared" si="1113"/>
        <v>0</v>
      </c>
      <c r="DR292" s="190">
        <f t="shared" si="1114"/>
        <v>0</v>
      </c>
      <c r="DS292" s="190">
        <f t="shared" si="1115"/>
        <v>0</v>
      </c>
      <c r="DT292" s="190">
        <f t="shared" si="1116"/>
        <v>9870.3888334995008</v>
      </c>
      <c r="DU292" s="190">
        <f t="shared" si="1117"/>
        <v>9870.3888334995008</v>
      </c>
      <c r="DV292" s="190">
        <f t="shared" si="1118"/>
        <v>9770.6879361914271</v>
      </c>
      <c r="DW292" s="190">
        <f t="shared" si="1119"/>
        <v>9770.6879361914271</v>
      </c>
      <c r="DX292" s="190">
        <f t="shared" si="1120"/>
        <v>9770.6879361914271</v>
      </c>
      <c r="DY292" s="190">
        <f t="shared" si="1121"/>
        <v>9670.9870388833497</v>
      </c>
      <c r="DZ292" s="190">
        <f t="shared" si="1122"/>
        <v>9670.9870388833497</v>
      </c>
      <c r="EA292" s="190">
        <f t="shared" si="1123"/>
        <v>9670.9870388833497</v>
      </c>
      <c r="EB292" s="190">
        <f t="shared" si="1124"/>
        <v>78065.802592223336</v>
      </c>
      <c r="EC292" s="191">
        <f t="shared" si="1005"/>
        <v>0.85979437721772367</v>
      </c>
    </row>
    <row r="293" spans="1:133" hidden="1">
      <c r="A293" s="331">
        <v>288</v>
      </c>
      <c r="B293" s="356" t="s">
        <v>755</v>
      </c>
      <c r="C293" s="356" t="str">
        <f t="shared" si="1125"/>
        <v>8DCADH01229AP</v>
      </c>
      <c r="D293" s="356" t="s">
        <v>756</v>
      </c>
      <c r="E293" s="456" t="s">
        <v>694</v>
      </c>
      <c r="F293" s="354" t="s">
        <v>744</v>
      </c>
      <c r="G293" s="354" t="s">
        <v>8</v>
      </c>
      <c r="H293" s="354" t="s">
        <v>138</v>
      </c>
      <c r="I293" s="354" t="s">
        <v>679</v>
      </c>
      <c r="J293" s="408"/>
      <c r="K293" s="408"/>
      <c r="L293" s="408"/>
      <c r="M293" s="408"/>
      <c r="N293" s="408">
        <v>2000000</v>
      </c>
      <c r="O293" s="408">
        <v>2000000</v>
      </c>
      <c r="P293" s="408">
        <v>2000000</v>
      </c>
      <c r="Q293" s="408">
        <v>2000000</v>
      </c>
      <c r="R293" s="408">
        <v>2000000</v>
      </c>
      <c r="S293" s="408">
        <v>2000000</v>
      </c>
      <c r="T293" s="408">
        <v>2000000</v>
      </c>
      <c r="U293" s="408">
        <v>2000000</v>
      </c>
      <c r="V293" s="357">
        <f t="shared" si="1027"/>
        <v>16000000</v>
      </c>
      <c r="W293" s="397">
        <v>0.5</v>
      </c>
      <c r="Y293" s="409" t="s">
        <v>692</v>
      </c>
      <c r="Z293" s="332"/>
      <c r="AA293" s="398">
        <v>3.5164894666666668E-2</v>
      </c>
      <c r="AB293" s="412">
        <v>2.4873671E-2</v>
      </c>
      <c r="AC293" s="180">
        <f t="shared" si="1029"/>
        <v>0.70734382217780756</v>
      </c>
      <c r="AD293" s="181">
        <f t="shared" si="1078"/>
        <v>3.4637421246666668E-2</v>
      </c>
      <c r="AE293" s="181">
        <f t="shared" si="1078"/>
        <v>3.4637421246666668E-2</v>
      </c>
      <c r="AF293" s="181">
        <f t="shared" si="1078"/>
        <v>3.4637421246666668E-2</v>
      </c>
      <c r="AG293" s="181">
        <f t="shared" si="1079"/>
        <v>3.4109947826666667E-2</v>
      </c>
      <c r="AH293" s="181">
        <f t="shared" si="1079"/>
        <v>3.4109947826666667E-2</v>
      </c>
      <c r="AI293" s="181">
        <f t="shared" si="1079"/>
        <v>3.4109947826666667E-2</v>
      </c>
      <c r="AJ293" s="181">
        <f t="shared" si="1080"/>
        <v>3.3582474406666667E-2</v>
      </c>
      <c r="AK293" s="181">
        <f t="shared" si="1080"/>
        <v>3.3582474406666667E-2</v>
      </c>
      <c r="AL293" s="181">
        <f t="shared" si="1080"/>
        <v>3.3582474406666667E-2</v>
      </c>
      <c r="AM293" s="181">
        <f t="shared" si="1081"/>
        <v>3.2527527566666672E-2</v>
      </c>
      <c r="AN293" s="181">
        <f t="shared" si="1081"/>
        <v>3.2527527566666672E-2</v>
      </c>
      <c r="AO293" s="181">
        <f t="shared" si="1081"/>
        <v>3.2527527566666672E-2</v>
      </c>
      <c r="AQ293" s="480">
        <v>0.98499999999999999</v>
      </c>
      <c r="AR293" s="480">
        <v>0.97</v>
      </c>
      <c r="AS293" s="480">
        <v>0.95499999999999996</v>
      </c>
      <c r="AT293" s="480">
        <v>0.92500000000000004</v>
      </c>
      <c r="AV293" s="181">
        <f t="shared" si="956"/>
        <v>2.4873671E-2</v>
      </c>
      <c r="AW293" s="181">
        <f t="shared" si="1082"/>
        <v>2.4873671E-2</v>
      </c>
      <c r="AX293" s="181">
        <f t="shared" si="1082"/>
        <v>2.4873671E-2</v>
      </c>
      <c r="AY293" s="181">
        <f t="shared" si="1083"/>
        <v>2.4624934290000001E-2</v>
      </c>
      <c r="AZ293" s="181">
        <f t="shared" si="1083"/>
        <v>2.4624934290000001E-2</v>
      </c>
      <c r="BA293" s="181">
        <f t="shared" si="1083"/>
        <v>2.4624934290000001E-2</v>
      </c>
      <c r="BB293" s="181">
        <f t="shared" si="1084"/>
        <v>2.4376197579999998E-2</v>
      </c>
      <c r="BC293" s="181">
        <f t="shared" si="1084"/>
        <v>2.4376197579999998E-2</v>
      </c>
      <c r="BD293" s="181">
        <f t="shared" si="1084"/>
        <v>2.4376197579999998E-2</v>
      </c>
      <c r="BE293" s="181">
        <f t="shared" si="1085"/>
        <v>2.4127460869999999E-2</v>
      </c>
      <c r="BF293" s="181">
        <f t="shared" si="1085"/>
        <v>2.4127460869999999E-2</v>
      </c>
      <c r="BG293" s="181">
        <f t="shared" si="1085"/>
        <v>2.4127460869999999E-2</v>
      </c>
      <c r="BI293" s="400">
        <v>1</v>
      </c>
      <c r="BJ293" s="400">
        <v>0.99</v>
      </c>
      <c r="BK293" s="400">
        <v>0.98</v>
      </c>
      <c r="BL293" s="400">
        <v>0.97</v>
      </c>
      <c r="BO293" s="189">
        <f t="shared" si="1038"/>
        <v>0.5</v>
      </c>
      <c r="BP293" s="189">
        <f t="shared" si="1038"/>
        <v>0.5</v>
      </c>
      <c r="BQ293" s="189">
        <f t="shared" si="1038"/>
        <v>0.5</v>
      </c>
      <c r="BR293" s="189">
        <f t="shared" si="1038"/>
        <v>0.5</v>
      </c>
      <c r="BS293" s="189">
        <f t="shared" si="1038"/>
        <v>0.5</v>
      </c>
      <c r="BT293" s="189">
        <f t="shared" si="1038"/>
        <v>0.5</v>
      </c>
      <c r="BU293" s="189">
        <f t="shared" si="1038"/>
        <v>0.5</v>
      </c>
      <c r="BV293" s="189">
        <f t="shared" si="1038"/>
        <v>0.5</v>
      </c>
      <c r="BW293" s="189">
        <f t="shared" si="1038"/>
        <v>0.5</v>
      </c>
      <c r="BX293" s="189">
        <f t="shared" si="1038"/>
        <v>0.5</v>
      </c>
      <c r="BY293" s="189">
        <f t="shared" si="1038"/>
        <v>0.5</v>
      </c>
      <c r="BZ293" s="189">
        <f t="shared" si="1038"/>
        <v>0.5</v>
      </c>
      <c r="CB293" s="189">
        <f t="shared" si="1126"/>
        <v>0</v>
      </c>
      <c r="CC293" s="189">
        <f t="shared" si="1127"/>
        <v>0</v>
      </c>
      <c r="CD293" s="189">
        <f t="shared" si="1128"/>
        <v>0</v>
      </c>
      <c r="CE293" s="189">
        <f t="shared" si="1129"/>
        <v>0</v>
      </c>
      <c r="CF293" s="189">
        <f t="shared" si="1130"/>
        <v>0</v>
      </c>
      <c r="CG293" s="189">
        <f t="shared" si="1131"/>
        <v>0</v>
      </c>
      <c r="CH293" s="189">
        <f t="shared" si="1132"/>
        <v>0</v>
      </c>
      <c r="CI293" s="189">
        <f t="shared" si="1133"/>
        <v>0</v>
      </c>
      <c r="CJ293" s="189">
        <f t="shared" si="1134"/>
        <v>0</v>
      </c>
      <c r="CK293" s="189">
        <f t="shared" si="1135"/>
        <v>0</v>
      </c>
      <c r="CL293" s="189">
        <f t="shared" si="1136"/>
        <v>0</v>
      </c>
      <c r="CM293" s="189">
        <f t="shared" si="1137"/>
        <v>0</v>
      </c>
      <c r="DB293" s="190">
        <f t="shared" si="1138"/>
        <v>0</v>
      </c>
      <c r="DC293" s="190">
        <f t="shared" si="1139"/>
        <v>0</v>
      </c>
      <c r="DD293" s="190">
        <f t="shared" si="1140"/>
        <v>0</v>
      </c>
      <c r="DE293" s="190">
        <f t="shared" si="1141"/>
        <v>0</v>
      </c>
      <c r="DF293" s="190">
        <f t="shared" si="1142"/>
        <v>4858.2748649290234</v>
      </c>
      <c r="DG293" s="190">
        <f t="shared" si="1143"/>
        <v>4858.2748649290234</v>
      </c>
      <c r="DH293" s="190">
        <f t="shared" si="1144"/>
        <v>4783.1469031002234</v>
      </c>
      <c r="DI293" s="190">
        <f t="shared" si="1145"/>
        <v>4783.1469031002234</v>
      </c>
      <c r="DJ293" s="190">
        <f t="shared" si="1146"/>
        <v>4783.1469031002234</v>
      </c>
      <c r="DK293" s="190">
        <f t="shared" si="1147"/>
        <v>4632.8909794426254</v>
      </c>
      <c r="DL293" s="190">
        <f t="shared" si="1148"/>
        <v>4632.8909794426254</v>
      </c>
      <c r="DM293" s="190">
        <f t="shared" si="1149"/>
        <v>4632.8909794426254</v>
      </c>
      <c r="DN293" s="190">
        <f t="shared" si="1150"/>
        <v>37964.663377486591</v>
      </c>
      <c r="DO293" s="184" t="s">
        <v>579</v>
      </c>
      <c r="DP293" s="190">
        <f t="shared" si="1112"/>
        <v>0</v>
      </c>
      <c r="DQ293" s="190">
        <f t="shared" si="1113"/>
        <v>0</v>
      </c>
      <c r="DR293" s="190">
        <f t="shared" si="1114"/>
        <v>0</v>
      </c>
      <c r="DS293" s="190">
        <f t="shared" si="1115"/>
        <v>0</v>
      </c>
      <c r="DT293" s="190">
        <f t="shared" si="1116"/>
        <v>3507.3257783791487</v>
      </c>
      <c r="DU293" s="190">
        <f t="shared" si="1117"/>
        <v>3507.3257783791487</v>
      </c>
      <c r="DV293" s="190">
        <f t="shared" si="1118"/>
        <v>3471.8982452642067</v>
      </c>
      <c r="DW293" s="190">
        <f t="shared" si="1119"/>
        <v>3471.8982452642067</v>
      </c>
      <c r="DX293" s="190">
        <f t="shared" si="1120"/>
        <v>3471.8982452642067</v>
      </c>
      <c r="DY293" s="190">
        <f t="shared" si="1121"/>
        <v>3436.4707121492665</v>
      </c>
      <c r="DZ293" s="190">
        <f t="shared" si="1122"/>
        <v>3436.4707121492665</v>
      </c>
      <c r="EA293" s="190">
        <f t="shared" si="1123"/>
        <v>3436.4707121492665</v>
      </c>
      <c r="EB293" s="190">
        <f t="shared" si="1124"/>
        <v>27739.758428998721</v>
      </c>
      <c r="EC293" s="191">
        <f t="shared" si="1005"/>
        <v>0.7306731039119041</v>
      </c>
    </row>
    <row r="294" spans="1:133" hidden="1">
      <c r="A294" s="331">
        <v>289</v>
      </c>
      <c r="B294" s="356" t="s">
        <v>757</v>
      </c>
      <c r="C294" s="356" t="str">
        <f t="shared" si="1125"/>
        <v>8DCADH01118AP</v>
      </c>
      <c r="D294" s="356" t="s">
        <v>743</v>
      </c>
      <c r="E294" s="456" t="s">
        <v>694</v>
      </c>
      <c r="F294" s="354" t="s">
        <v>744</v>
      </c>
      <c r="G294" s="354" t="s">
        <v>8</v>
      </c>
      <c r="H294" s="354" t="s">
        <v>138</v>
      </c>
      <c r="I294" s="354" t="s">
        <v>679</v>
      </c>
      <c r="J294" s="408"/>
      <c r="K294" s="408"/>
      <c r="L294" s="408"/>
      <c r="M294" s="408"/>
      <c r="N294" s="408">
        <v>2000000</v>
      </c>
      <c r="O294" s="408">
        <v>2000000</v>
      </c>
      <c r="P294" s="408">
        <v>2000000</v>
      </c>
      <c r="Q294" s="408">
        <v>2000000</v>
      </c>
      <c r="R294" s="408">
        <v>2000000</v>
      </c>
      <c r="S294" s="408">
        <v>2000000</v>
      </c>
      <c r="T294" s="408">
        <v>2000000</v>
      </c>
      <c r="U294" s="408">
        <v>2000000</v>
      </c>
      <c r="V294" s="357">
        <f t="shared" si="1027"/>
        <v>16000000</v>
      </c>
      <c r="W294" s="397">
        <v>0.5</v>
      </c>
      <c r="Y294" s="409" t="s">
        <v>692</v>
      </c>
      <c r="Z294" s="332"/>
      <c r="AA294" s="398">
        <v>9.2240742000000014E-2</v>
      </c>
      <c r="AB294" s="412">
        <v>4.3870371000000005E-2</v>
      </c>
      <c r="AC294" s="180">
        <f t="shared" si="1029"/>
        <v>0.47560730810253021</v>
      </c>
      <c r="AD294" s="181">
        <f t="shared" si="1078"/>
        <v>9.0857130870000011E-2</v>
      </c>
      <c r="AE294" s="181">
        <f t="shared" si="1078"/>
        <v>9.0857130870000011E-2</v>
      </c>
      <c r="AF294" s="181">
        <f t="shared" si="1078"/>
        <v>9.0857130870000011E-2</v>
      </c>
      <c r="AG294" s="181">
        <f t="shared" si="1079"/>
        <v>8.9473519740000007E-2</v>
      </c>
      <c r="AH294" s="181">
        <f t="shared" si="1079"/>
        <v>8.9473519740000007E-2</v>
      </c>
      <c r="AI294" s="181">
        <f t="shared" si="1079"/>
        <v>8.9473519740000007E-2</v>
      </c>
      <c r="AJ294" s="181">
        <f t="shared" si="1080"/>
        <v>8.8089908610000003E-2</v>
      </c>
      <c r="AK294" s="181">
        <f t="shared" si="1080"/>
        <v>8.8089908610000003E-2</v>
      </c>
      <c r="AL294" s="181">
        <f t="shared" si="1080"/>
        <v>8.8089908610000003E-2</v>
      </c>
      <c r="AM294" s="181">
        <f t="shared" si="1081"/>
        <v>8.5322686350000024E-2</v>
      </c>
      <c r="AN294" s="181">
        <f t="shared" si="1081"/>
        <v>8.5322686350000024E-2</v>
      </c>
      <c r="AO294" s="181">
        <f t="shared" si="1081"/>
        <v>8.5322686350000024E-2</v>
      </c>
      <c r="AQ294" s="480">
        <v>0.98499999999999999</v>
      </c>
      <c r="AR294" s="480">
        <v>0.97</v>
      </c>
      <c r="AS294" s="480">
        <v>0.95499999999999996</v>
      </c>
      <c r="AT294" s="480">
        <v>0.92500000000000004</v>
      </c>
      <c r="AV294" s="181">
        <f t="shared" si="956"/>
        <v>4.3870371000000005E-2</v>
      </c>
      <c r="AW294" s="181">
        <f t="shared" si="1082"/>
        <v>4.3870371000000005E-2</v>
      </c>
      <c r="AX294" s="181">
        <f t="shared" si="1082"/>
        <v>4.3870371000000005E-2</v>
      </c>
      <c r="AY294" s="181">
        <f t="shared" si="1083"/>
        <v>4.3431667290000003E-2</v>
      </c>
      <c r="AZ294" s="181">
        <f t="shared" si="1083"/>
        <v>4.3431667290000003E-2</v>
      </c>
      <c r="BA294" s="181">
        <f t="shared" si="1083"/>
        <v>4.3431667290000003E-2</v>
      </c>
      <c r="BB294" s="181">
        <f t="shared" si="1084"/>
        <v>4.2992963580000002E-2</v>
      </c>
      <c r="BC294" s="181">
        <f t="shared" si="1084"/>
        <v>4.2992963580000002E-2</v>
      </c>
      <c r="BD294" s="181">
        <f t="shared" si="1084"/>
        <v>4.2992963580000002E-2</v>
      </c>
      <c r="BE294" s="181">
        <f t="shared" si="1085"/>
        <v>4.2554259870000007E-2</v>
      </c>
      <c r="BF294" s="181">
        <f t="shared" si="1085"/>
        <v>4.2554259870000007E-2</v>
      </c>
      <c r="BG294" s="181">
        <f t="shared" si="1085"/>
        <v>4.2554259870000007E-2</v>
      </c>
      <c r="BI294" s="400">
        <v>1</v>
      </c>
      <c r="BJ294" s="400">
        <v>0.99</v>
      </c>
      <c r="BK294" s="400">
        <v>0.98</v>
      </c>
      <c r="BL294" s="400">
        <v>0.97</v>
      </c>
      <c r="BO294" s="189">
        <f t="shared" si="1038"/>
        <v>0.5</v>
      </c>
      <c r="BP294" s="189">
        <f t="shared" si="1038"/>
        <v>0.5</v>
      </c>
      <c r="BQ294" s="189">
        <f t="shared" si="1038"/>
        <v>0.5</v>
      </c>
      <c r="BR294" s="189">
        <f t="shared" si="1038"/>
        <v>0.5</v>
      </c>
      <c r="BS294" s="189">
        <f t="shared" si="1038"/>
        <v>0.5</v>
      </c>
      <c r="BT294" s="189">
        <f t="shared" si="1038"/>
        <v>0.5</v>
      </c>
      <c r="BU294" s="189">
        <f t="shared" si="1038"/>
        <v>0.5</v>
      </c>
      <c r="BV294" s="189">
        <f t="shared" si="1038"/>
        <v>0.5</v>
      </c>
      <c r="BW294" s="189">
        <f t="shared" si="1038"/>
        <v>0.5</v>
      </c>
      <c r="BX294" s="189">
        <f t="shared" si="1038"/>
        <v>0.5</v>
      </c>
      <c r="BY294" s="189">
        <f t="shared" si="1038"/>
        <v>0.5</v>
      </c>
      <c r="BZ294" s="189">
        <f t="shared" si="1038"/>
        <v>0.5</v>
      </c>
      <c r="CB294" s="189">
        <f t="shared" si="1126"/>
        <v>0</v>
      </c>
      <c r="CC294" s="189">
        <f t="shared" si="1127"/>
        <v>0</v>
      </c>
      <c r="CD294" s="189">
        <f t="shared" si="1128"/>
        <v>0</v>
      </c>
      <c r="CE294" s="189">
        <f t="shared" si="1129"/>
        <v>0</v>
      </c>
      <c r="CF294" s="189">
        <f t="shared" si="1130"/>
        <v>0</v>
      </c>
      <c r="CG294" s="189">
        <f t="shared" si="1131"/>
        <v>0</v>
      </c>
      <c r="CH294" s="189">
        <f t="shared" si="1132"/>
        <v>0</v>
      </c>
      <c r="CI294" s="189">
        <f t="shared" si="1133"/>
        <v>0</v>
      </c>
      <c r="CJ294" s="189">
        <f t="shared" si="1134"/>
        <v>0</v>
      </c>
      <c r="CK294" s="189">
        <f t="shared" si="1135"/>
        <v>0</v>
      </c>
      <c r="CL294" s="189">
        <f t="shared" si="1136"/>
        <v>0</v>
      </c>
      <c r="CM294" s="189">
        <f t="shared" si="1137"/>
        <v>0</v>
      </c>
      <c r="DB294" s="190">
        <f t="shared" si="1138"/>
        <v>0</v>
      </c>
      <c r="DC294" s="190">
        <f t="shared" si="1139"/>
        <v>0</v>
      </c>
      <c r="DD294" s="190">
        <f t="shared" si="1140"/>
        <v>0</v>
      </c>
      <c r="DE294" s="190">
        <f t="shared" si="1141"/>
        <v>0</v>
      </c>
      <c r="DF294" s="190">
        <f t="shared" si="1142"/>
        <v>12743.700290556901</v>
      </c>
      <c r="DG294" s="190">
        <f t="shared" si="1143"/>
        <v>12743.700290556901</v>
      </c>
      <c r="DH294" s="190">
        <f t="shared" si="1144"/>
        <v>12546.632760290557</v>
      </c>
      <c r="DI294" s="190">
        <f t="shared" si="1145"/>
        <v>12546.632760290557</v>
      </c>
      <c r="DJ294" s="190">
        <f t="shared" si="1146"/>
        <v>12546.632760290557</v>
      </c>
      <c r="DK294" s="190">
        <f t="shared" si="1147"/>
        <v>12152.497699757872</v>
      </c>
      <c r="DL294" s="190">
        <f t="shared" si="1148"/>
        <v>12152.497699757872</v>
      </c>
      <c r="DM294" s="190">
        <f t="shared" si="1149"/>
        <v>12152.497699757872</v>
      </c>
      <c r="DN294" s="190">
        <f t="shared" si="1150"/>
        <v>99584.791961259107</v>
      </c>
      <c r="DO294" s="184" t="s">
        <v>579</v>
      </c>
      <c r="DP294" s="190">
        <f t="shared" si="1112"/>
        <v>0</v>
      </c>
      <c r="DQ294" s="190">
        <f t="shared" si="1113"/>
        <v>0</v>
      </c>
      <c r="DR294" s="190">
        <f t="shared" si="1114"/>
        <v>0</v>
      </c>
      <c r="DS294" s="190">
        <f t="shared" si="1115"/>
        <v>0</v>
      </c>
      <c r="DT294" s="190">
        <f t="shared" si="1116"/>
        <v>6185.9660005697206</v>
      </c>
      <c r="DU294" s="190">
        <f t="shared" si="1117"/>
        <v>6185.9660005697206</v>
      </c>
      <c r="DV294" s="190">
        <f t="shared" si="1118"/>
        <v>6123.4814955134598</v>
      </c>
      <c r="DW294" s="190">
        <f t="shared" si="1119"/>
        <v>6123.4814955134598</v>
      </c>
      <c r="DX294" s="190">
        <f t="shared" si="1120"/>
        <v>6123.4814955134598</v>
      </c>
      <c r="DY294" s="190">
        <f t="shared" si="1121"/>
        <v>6060.9969904572008</v>
      </c>
      <c r="DZ294" s="190">
        <f t="shared" si="1122"/>
        <v>6060.9969904572008</v>
      </c>
      <c r="EA294" s="190">
        <f t="shared" si="1123"/>
        <v>6060.9969904572008</v>
      </c>
      <c r="EB294" s="190">
        <f t="shared" si="1124"/>
        <v>48925.36745905142</v>
      </c>
      <c r="EC294" s="191">
        <f t="shared" si="1005"/>
        <v>0.49129356496607002</v>
      </c>
    </row>
    <row r="295" spans="1:133" hidden="1">
      <c r="A295" s="331">
        <v>290</v>
      </c>
      <c r="B295" s="356" t="s">
        <v>758</v>
      </c>
      <c r="C295" s="356" t="str">
        <f t="shared" si="1125"/>
        <v>8DCGSK05055AP</v>
      </c>
      <c r="D295" s="356" t="s">
        <v>759</v>
      </c>
      <c r="E295" s="456" t="s">
        <v>694</v>
      </c>
      <c r="F295" s="354" t="s">
        <v>744</v>
      </c>
      <c r="G295" s="354" t="s">
        <v>8</v>
      </c>
      <c r="H295" s="354" t="s">
        <v>138</v>
      </c>
      <c r="I295" s="354" t="s">
        <v>679</v>
      </c>
      <c r="J295" s="408"/>
      <c r="K295" s="408"/>
      <c r="L295" s="408"/>
      <c r="M295" s="408"/>
      <c r="N295" s="408">
        <v>2000000</v>
      </c>
      <c r="O295" s="408">
        <v>2000000</v>
      </c>
      <c r="P295" s="408">
        <v>2000000</v>
      </c>
      <c r="Q295" s="408">
        <v>2000000</v>
      </c>
      <c r="R295" s="408">
        <v>2000000</v>
      </c>
      <c r="S295" s="408">
        <v>2000000</v>
      </c>
      <c r="T295" s="408">
        <v>2000000</v>
      </c>
      <c r="U295" s="408">
        <v>2000000</v>
      </c>
      <c r="V295" s="357">
        <f t="shared" si="1027"/>
        <v>16000000</v>
      </c>
      <c r="W295" s="397">
        <v>0.5</v>
      </c>
      <c r="Y295" s="409" t="s">
        <v>692</v>
      </c>
      <c r="Z295" s="332"/>
      <c r="AA295" s="398">
        <v>2.7962615978260871E-2</v>
      </c>
      <c r="AB295" s="412">
        <v>2.3793606700000001E-2</v>
      </c>
      <c r="AC295" s="180">
        <f t="shared" si="1029"/>
        <v>0.85090775192485546</v>
      </c>
      <c r="AD295" s="181">
        <f t="shared" si="1078"/>
        <v>2.7543176738586958E-2</v>
      </c>
      <c r="AE295" s="181">
        <f t="shared" si="1078"/>
        <v>2.7543176738586958E-2</v>
      </c>
      <c r="AF295" s="181">
        <f t="shared" si="1078"/>
        <v>2.7543176738586958E-2</v>
      </c>
      <c r="AG295" s="181">
        <f t="shared" si="1079"/>
        <v>2.7123737498913045E-2</v>
      </c>
      <c r="AH295" s="181">
        <f t="shared" si="1079"/>
        <v>2.7123737498913045E-2</v>
      </c>
      <c r="AI295" s="181">
        <f t="shared" si="1079"/>
        <v>2.7123737498913045E-2</v>
      </c>
      <c r="AJ295" s="181">
        <f t="shared" si="1080"/>
        <v>2.6704298259239131E-2</v>
      </c>
      <c r="AK295" s="181">
        <f t="shared" si="1080"/>
        <v>2.6704298259239131E-2</v>
      </c>
      <c r="AL295" s="181">
        <f t="shared" si="1080"/>
        <v>2.6704298259239131E-2</v>
      </c>
      <c r="AM295" s="181">
        <f t="shared" si="1081"/>
        <v>2.5865419779891308E-2</v>
      </c>
      <c r="AN295" s="181">
        <f t="shared" si="1081"/>
        <v>2.5865419779891308E-2</v>
      </c>
      <c r="AO295" s="181">
        <f t="shared" si="1081"/>
        <v>2.5865419779891308E-2</v>
      </c>
      <c r="AQ295" s="480">
        <v>0.98499999999999999</v>
      </c>
      <c r="AR295" s="480">
        <v>0.97</v>
      </c>
      <c r="AS295" s="480">
        <v>0.95499999999999996</v>
      </c>
      <c r="AT295" s="480">
        <v>0.92500000000000004</v>
      </c>
      <c r="AV295" s="181">
        <f t="shared" si="956"/>
        <v>2.3793606700000001E-2</v>
      </c>
      <c r="AW295" s="181">
        <f t="shared" si="1082"/>
        <v>2.3793606700000001E-2</v>
      </c>
      <c r="AX295" s="181">
        <f t="shared" si="1082"/>
        <v>2.3793606700000001E-2</v>
      </c>
      <c r="AY295" s="181">
        <f t="shared" si="1083"/>
        <v>2.3555670633E-2</v>
      </c>
      <c r="AZ295" s="181">
        <f t="shared" si="1083"/>
        <v>2.3555670633E-2</v>
      </c>
      <c r="BA295" s="181">
        <f t="shared" si="1083"/>
        <v>2.3555670633E-2</v>
      </c>
      <c r="BB295" s="181">
        <f t="shared" si="1084"/>
        <v>2.3317734566E-2</v>
      </c>
      <c r="BC295" s="181">
        <f t="shared" si="1084"/>
        <v>2.3317734566E-2</v>
      </c>
      <c r="BD295" s="181">
        <f t="shared" si="1084"/>
        <v>2.3317734566E-2</v>
      </c>
      <c r="BE295" s="181">
        <f t="shared" si="1085"/>
        <v>2.3079798499E-2</v>
      </c>
      <c r="BF295" s="181">
        <f t="shared" si="1085"/>
        <v>2.3079798499E-2</v>
      </c>
      <c r="BG295" s="181">
        <f t="shared" si="1085"/>
        <v>2.3079798499E-2</v>
      </c>
      <c r="BI295" s="400">
        <v>1</v>
      </c>
      <c r="BJ295" s="400">
        <v>0.99</v>
      </c>
      <c r="BK295" s="400">
        <v>0.98</v>
      </c>
      <c r="BL295" s="400">
        <v>0.97</v>
      </c>
      <c r="BO295" s="189">
        <f t="shared" ref="BO295:BZ300" si="1151">100%*$W295</f>
        <v>0.5</v>
      </c>
      <c r="BP295" s="189">
        <f t="shared" si="1151"/>
        <v>0.5</v>
      </c>
      <c r="BQ295" s="189">
        <f t="shared" si="1151"/>
        <v>0.5</v>
      </c>
      <c r="BR295" s="189">
        <f t="shared" si="1151"/>
        <v>0.5</v>
      </c>
      <c r="BS295" s="189">
        <f t="shared" si="1151"/>
        <v>0.5</v>
      </c>
      <c r="BT295" s="189">
        <f t="shared" si="1151"/>
        <v>0.5</v>
      </c>
      <c r="BU295" s="189">
        <f t="shared" si="1151"/>
        <v>0.5</v>
      </c>
      <c r="BV295" s="189">
        <f t="shared" si="1151"/>
        <v>0.5</v>
      </c>
      <c r="BW295" s="189">
        <f t="shared" si="1151"/>
        <v>0.5</v>
      </c>
      <c r="BX295" s="189">
        <f t="shared" si="1151"/>
        <v>0.5</v>
      </c>
      <c r="BY295" s="189">
        <f t="shared" si="1151"/>
        <v>0.5</v>
      </c>
      <c r="BZ295" s="189">
        <f t="shared" si="1151"/>
        <v>0.5</v>
      </c>
      <c r="CB295" s="189">
        <f t="shared" si="1126"/>
        <v>0</v>
      </c>
      <c r="CC295" s="189">
        <f t="shared" si="1127"/>
        <v>0</v>
      </c>
      <c r="CD295" s="189">
        <f t="shared" si="1128"/>
        <v>0</v>
      </c>
      <c r="CE295" s="189">
        <f t="shared" si="1129"/>
        <v>0</v>
      </c>
      <c r="CF295" s="189">
        <f t="shared" si="1130"/>
        <v>0</v>
      </c>
      <c r="CG295" s="189">
        <f t="shared" si="1131"/>
        <v>0</v>
      </c>
      <c r="CH295" s="189">
        <f t="shared" si="1132"/>
        <v>0</v>
      </c>
      <c r="CI295" s="189">
        <f t="shared" si="1133"/>
        <v>0</v>
      </c>
      <c r="CJ295" s="189">
        <f t="shared" si="1134"/>
        <v>0</v>
      </c>
      <c r="CK295" s="189">
        <f t="shared" si="1135"/>
        <v>0</v>
      </c>
      <c r="CL295" s="189">
        <f t="shared" si="1136"/>
        <v>0</v>
      </c>
      <c r="CM295" s="189">
        <f t="shared" si="1137"/>
        <v>0</v>
      </c>
      <c r="DB295" s="190">
        <f t="shared" si="1138"/>
        <v>0</v>
      </c>
      <c r="DC295" s="190">
        <f t="shared" si="1139"/>
        <v>0</v>
      </c>
      <c r="DD295" s="190">
        <f t="shared" si="1140"/>
        <v>0</v>
      </c>
      <c r="DE295" s="190">
        <f t="shared" si="1141"/>
        <v>0</v>
      </c>
      <c r="DF295" s="190">
        <f t="shared" si="1142"/>
        <v>3863.2299528433336</v>
      </c>
      <c r="DG295" s="190">
        <f t="shared" si="1143"/>
        <v>3863.2299528433336</v>
      </c>
      <c r="DH295" s="190">
        <f t="shared" si="1144"/>
        <v>3803.4892834694674</v>
      </c>
      <c r="DI295" s="190">
        <f t="shared" si="1145"/>
        <v>3803.4892834694674</v>
      </c>
      <c r="DJ295" s="190">
        <f t="shared" si="1146"/>
        <v>3803.4892834694674</v>
      </c>
      <c r="DK295" s="190">
        <f t="shared" si="1147"/>
        <v>3684.0079447217358</v>
      </c>
      <c r="DL295" s="190">
        <f t="shared" si="1148"/>
        <v>3684.0079447217358</v>
      </c>
      <c r="DM295" s="190">
        <f t="shared" si="1149"/>
        <v>3684.0079447217358</v>
      </c>
      <c r="DN295" s="190">
        <f t="shared" si="1150"/>
        <v>30188.951590260276</v>
      </c>
      <c r="DO295" s="184" t="s">
        <v>579</v>
      </c>
      <c r="DP295" s="190">
        <f t="shared" si="1112"/>
        <v>0</v>
      </c>
      <c r="DQ295" s="190">
        <f t="shared" si="1113"/>
        <v>0</v>
      </c>
      <c r="DR295" s="190">
        <f t="shared" si="1114"/>
        <v>0</v>
      </c>
      <c r="DS295" s="190">
        <f t="shared" si="1115"/>
        <v>0</v>
      </c>
      <c r="DT295" s="190">
        <f t="shared" si="1116"/>
        <v>3355.0307125765562</v>
      </c>
      <c r="DU295" s="190">
        <f t="shared" si="1117"/>
        <v>3355.0307125765562</v>
      </c>
      <c r="DV295" s="190">
        <f t="shared" si="1118"/>
        <v>3321.1415134596209</v>
      </c>
      <c r="DW295" s="190">
        <f t="shared" si="1119"/>
        <v>3321.1415134596209</v>
      </c>
      <c r="DX295" s="190">
        <f t="shared" si="1120"/>
        <v>3321.1415134596209</v>
      </c>
      <c r="DY295" s="190">
        <f t="shared" si="1121"/>
        <v>3287.2523143426865</v>
      </c>
      <c r="DZ295" s="190">
        <f t="shared" si="1122"/>
        <v>3287.2523143426865</v>
      </c>
      <c r="EA295" s="190">
        <f t="shared" si="1123"/>
        <v>3287.2523143426865</v>
      </c>
      <c r="EB295" s="190">
        <f t="shared" si="1124"/>
        <v>26535.242908560038</v>
      </c>
      <c r="EC295" s="191">
        <f t="shared" si="1005"/>
        <v>0.87897199176406582</v>
      </c>
    </row>
    <row r="296" spans="1:133" hidden="1">
      <c r="A296" s="331">
        <v>291</v>
      </c>
      <c r="B296" s="356" t="s">
        <v>760</v>
      </c>
      <c r="C296" s="356" t="str">
        <f t="shared" si="1125"/>
        <v>8DCADH01265AP</v>
      </c>
      <c r="D296" s="356" t="s">
        <v>761</v>
      </c>
      <c r="E296" s="456" t="s">
        <v>694</v>
      </c>
      <c r="F296" s="354" t="s">
        <v>744</v>
      </c>
      <c r="G296" s="354" t="s">
        <v>8</v>
      </c>
      <c r="H296" s="354" t="s">
        <v>138</v>
      </c>
      <c r="I296" s="354" t="s">
        <v>679</v>
      </c>
      <c r="J296" s="408"/>
      <c r="K296" s="408"/>
      <c r="L296" s="408"/>
      <c r="M296" s="408"/>
      <c r="N296" s="408">
        <v>2000000</v>
      </c>
      <c r="O296" s="408">
        <v>2000000</v>
      </c>
      <c r="P296" s="408">
        <v>2000000</v>
      </c>
      <c r="Q296" s="408">
        <v>2000000</v>
      </c>
      <c r="R296" s="408">
        <v>2000000</v>
      </c>
      <c r="S296" s="408">
        <v>2000000</v>
      </c>
      <c r="T296" s="408">
        <v>2000000</v>
      </c>
      <c r="U296" s="408">
        <v>2000000</v>
      </c>
      <c r="V296" s="357">
        <f t="shared" si="1027"/>
        <v>16000000</v>
      </c>
      <c r="W296" s="397">
        <v>0.5</v>
      </c>
      <c r="Y296" s="409" t="s">
        <v>692</v>
      </c>
      <c r="Z296" s="332"/>
      <c r="AA296" s="398">
        <v>0.14701419666666668</v>
      </c>
      <c r="AB296" s="412">
        <v>0.12610277700000003</v>
      </c>
      <c r="AC296" s="180">
        <f t="shared" si="1029"/>
        <v>0.85775918148857244</v>
      </c>
      <c r="AD296" s="181">
        <f t="shared" si="1078"/>
        <v>0.14480898371666667</v>
      </c>
      <c r="AE296" s="181">
        <f t="shared" si="1078"/>
        <v>0.14480898371666667</v>
      </c>
      <c r="AF296" s="181">
        <f t="shared" si="1078"/>
        <v>0.14480898371666667</v>
      </c>
      <c r="AG296" s="181">
        <f t="shared" si="1079"/>
        <v>0.14260377076666667</v>
      </c>
      <c r="AH296" s="181">
        <f t="shared" si="1079"/>
        <v>0.14260377076666667</v>
      </c>
      <c r="AI296" s="181">
        <f t="shared" si="1079"/>
        <v>0.14260377076666667</v>
      </c>
      <c r="AJ296" s="181">
        <f t="shared" si="1080"/>
        <v>0.14039855781666669</v>
      </c>
      <c r="AK296" s="181">
        <f t="shared" si="1080"/>
        <v>0.14039855781666669</v>
      </c>
      <c r="AL296" s="181">
        <f t="shared" si="1080"/>
        <v>0.14039855781666669</v>
      </c>
      <c r="AM296" s="181">
        <f t="shared" si="1081"/>
        <v>0.1359881319166667</v>
      </c>
      <c r="AN296" s="181">
        <f t="shared" si="1081"/>
        <v>0.1359881319166667</v>
      </c>
      <c r="AO296" s="181">
        <f t="shared" si="1081"/>
        <v>0.1359881319166667</v>
      </c>
      <c r="AQ296" s="480">
        <v>0.98499999999999999</v>
      </c>
      <c r="AR296" s="480">
        <v>0.97</v>
      </c>
      <c r="AS296" s="480">
        <v>0.95499999999999996</v>
      </c>
      <c r="AT296" s="480">
        <v>0.92500000000000004</v>
      </c>
      <c r="AV296" s="181">
        <f t="shared" si="956"/>
        <v>0.12610277700000003</v>
      </c>
      <c r="AW296" s="181">
        <f t="shared" si="1082"/>
        <v>0.12610277700000003</v>
      </c>
      <c r="AX296" s="181">
        <f t="shared" si="1082"/>
        <v>0.12610277700000003</v>
      </c>
      <c r="AY296" s="181">
        <f t="shared" si="1083"/>
        <v>0.12484174923000002</v>
      </c>
      <c r="AZ296" s="181">
        <f t="shared" si="1083"/>
        <v>0.12484174923000002</v>
      </c>
      <c r="BA296" s="181">
        <f t="shared" si="1083"/>
        <v>0.12484174923000002</v>
      </c>
      <c r="BB296" s="181">
        <f t="shared" si="1084"/>
        <v>0.12358072146000003</v>
      </c>
      <c r="BC296" s="181">
        <f t="shared" si="1084"/>
        <v>0.12358072146000003</v>
      </c>
      <c r="BD296" s="181">
        <f t="shared" si="1084"/>
        <v>0.12358072146000003</v>
      </c>
      <c r="BE296" s="181">
        <f t="shared" si="1085"/>
        <v>0.12231969369000002</v>
      </c>
      <c r="BF296" s="181">
        <f t="shared" si="1085"/>
        <v>0.12231969369000002</v>
      </c>
      <c r="BG296" s="181">
        <f t="shared" si="1085"/>
        <v>0.12231969369000002</v>
      </c>
      <c r="BI296" s="400">
        <v>1</v>
      </c>
      <c r="BJ296" s="400">
        <v>0.99</v>
      </c>
      <c r="BK296" s="400">
        <v>0.98</v>
      </c>
      <c r="BL296" s="400">
        <v>0.97</v>
      </c>
      <c r="BO296" s="189">
        <f t="shared" si="1151"/>
        <v>0.5</v>
      </c>
      <c r="BP296" s="189">
        <f t="shared" si="1151"/>
        <v>0.5</v>
      </c>
      <c r="BQ296" s="189">
        <f t="shared" si="1151"/>
        <v>0.5</v>
      </c>
      <c r="BR296" s="189">
        <f t="shared" si="1151"/>
        <v>0.5</v>
      </c>
      <c r="BS296" s="189">
        <f t="shared" si="1151"/>
        <v>0.5</v>
      </c>
      <c r="BT296" s="189">
        <f t="shared" si="1151"/>
        <v>0.5</v>
      </c>
      <c r="BU296" s="189">
        <f t="shared" si="1151"/>
        <v>0.5</v>
      </c>
      <c r="BV296" s="189">
        <f t="shared" si="1151"/>
        <v>0.5</v>
      </c>
      <c r="BW296" s="189">
        <f t="shared" si="1151"/>
        <v>0.5</v>
      </c>
      <c r="BX296" s="189">
        <f t="shared" si="1151"/>
        <v>0.5</v>
      </c>
      <c r="BY296" s="189">
        <f t="shared" si="1151"/>
        <v>0.5</v>
      </c>
      <c r="BZ296" s="189">
        <f t="shared" si="1151"/>
        <v>0.5</v>
      </c>
      <c r="CB296" s="189">
        <f t="shared" si="1126"/>
        <v>0</v>
      </c>
      <c r="CC296" s="189">
        <f t="shared" si="1127"/>
        <v>0</v>
      </c>
      <c r="CD296" s="189">
        <f t="shared" si="1128"/>
        <v>0</v>
      </c>
      <c r="CE296" s="189">
        <f t="shared" si="1129"/>
        <v>0</v>
      </c>
      <c r="CF296" s="189">
        <f t="shared" si="1130"/>
        <v>0</v>
      </c>
      <c r="CG296" s="189">
        <f t="shared" si="1131"/>
        <v>0</v>
      </c>
      <c r="CH296" s="189">
        <f t="shared" si="1132"/>
        <v>0</v>
      </c>
      <c r="CI296" s="189">
        <f t="shared" si="1133"/>
        <v>0</v>
      </c>
      <c r="CJ296" s="189">
        <f t="shared" si="1134"/>
        <v>0</v>
      </c>
      <c r="CK296" s="189">
        <f t="shared" si="1135"/>
        <v>0</v>
      </c>
      <c r="CL296" s="189">
        <f t="shared" si="1136"/>
        <v>0</v>
      </c>
      <c r="CM296" s="189">
        <f t="shared" si="1137"/>
        <v>0</v>
      </c>
      <c r="DB296" s="190">
        <f t="shared" si="1138"/>
        <v>0</v>
      </c>
      <c r="DC296" s="190">
        <f t="shared" si="1139"/>
        <v>0</v>
      </c>
      <c r="DD296" s="190">
        <f t="shared" si="1140"/>
        <v>0</v>
      </c>
      <c r="DE296" s="190">
        <f t="shared" si="1141"/>
        <v>0</v>
      </c>
      <c r="DF296" s="190">
        <f t="shared" si="1142"/>
        <v>20311.034149931158</v>
      </c>
      <c r="DG296" s="190">
        <f t="shared" si="1143"/>
        <v>20311.034149931158</v>
      </c>
      <c r="DH296" s="190">
        <f t="shared" si="1144"/>
        <v>19996.945992973466</v>
      </c>
      <c r="DI296" s="190">
        <f t="shared" si="1145"/>
        <v>19996.945992973466</v>
      </c>
      <c r="DJ296" s="190">
        <f t="shared" si="1146"/>
        <v>19996.945992973466</v>
      </c>
      <c r="DK296" s="190">
        <f t="shared" si="1147"/>
        <v>19368.769679058067</v>
      </c>
      <c r="DL296" s="190">
        <f t="shared" si="1148"/>
        <v>19368.769679058067</v>
      </c>
      <c r="DM296" s="190">
        <f t="shared" si="1149"/>
        <v>19368.769679058067</v>
      </c>
      <c r="DN296" s="190">
        <f t="shared" si="1150"/>
        <v>158719.21531595691</v>
      </c>
      <c r="DO296" s="184" t="s">
        <v>579</v>
      </c>
      <c r="DP296" s="190">
        <f t="shared" si="1112"/>
        <v>0</v>
      </c>
      <c r="DQ296" s="190">
        <f t="shared" si="1113"/>
        <v>0</v>
      </c>
      <c r="DR296" s="190">
        <f t="shared" si="1114"/>
        <v>0</v>
      </c>
      <c r="DS296" s="190">
        <f t="shared" si="1115"/>
        <v>0</v>
      </c>
      <c r="DT296" s="190">
        <f t="shared" si="1116"/>
        <v>17781.192028201112</v>
      </c>
      <c r="DU296" s="190">
        <f t="shared" si="1117"/>
        <v>17781.192028201112</v>
      </c>
      <c r="DV296" s="190">
        <f t="shared" si="1118"/>
        <v>17601.584027916255</v>
      </c>
      <c r="DW296" s="190">
        <f t="shared" si="1119"/>
        <v>17601.584027916255</v>
      </c>
      <c r="DX296" s="190">
        <f t="shared" si="1120"/>
        <v>17601.584027916255</v>
      </c>
      <c r="DY296" s="190">
        <f t="shared" si="1121"/>
        <v>17421.976027631397</v>
      </c>
      <c r="DZ296" s="190">
        <f t="shared" si="1122"/>
        <v>17421.976027631397</v>
      </c>
      <c r="EA296" s="190">
        <f t="shared" si="1123"/>
        <v>17421.976027631397</v>
      </c>
      <c r="EB296" s="190">
        <f t="shared" si="1124"/>
        <v>140633.06422304519</v>
      </c>
      <c r="EC296" s="191">
        <f t="shared" si="1005"/>
        <v>0.88604939195983146</v>
      </c>
    </row>
    <row r="297" spans="1:133" hidden="1">
      <c r="A297" s="331">
        <v>292</v>
      </c>
      <c r="B297" s="356" t="s">
        <v>762</v>
      </c>
      <c r="C297" s="356" t="str">
        <f t="shared" si="1125"/>
        <v>8DCADH01307AP</v>
      </c>
      <c r="D297" s="356" t="s">
        <v>763</v>
      </c>
      <c r="E297" s="456" t="s">
        <v>694</v>
      </c>
      <c r="F297" s="354" t="s">
        <v>744</v>
      </c>
      <c r="G297" s="354" t="s">
        <v>8</v>
      </c>
      <c r="H297" s="354" t="s">
        <v>138</v>
      </c>
      <c r="I297" s="354" t="s">
        <v>679</v>
      </c>
      <c r="J297" s="408"/>
      <c r="K297" s="408"/>
      <c r="L297" s="408"/>
      <c r="M297" s="408"/>
      <c r="N297" s="408">
        <v>2000000</v>
      </c>
      <c r="O297" s="408">
        <v>2000000</v>
      </c>
      <c r="P297" s="408">
        <v>2000000</v>
      </c>
      <c r="Q297" s="408">
        <v>2000000</v>
      </c>
      <c r="R297" s="408">
        <v>2000000</v>
      </c>
      <c r="S297" s="408">
        <v>2000000</v>
      </c>
      <c r="T297" s="408">
        <v>2000000</v>
      </c>
      <c r="U297" s="408">
        <v>2000000</v>
      </c>
      <c r="V297" s="357">
        <f t="shared" si="1027"/>
        <v>16000000</v>
      </c>
      <c r="W297" s="397">
        <v>0.5</v>
      </c>
      <c r="Y297" s="409" t="s">
        <v>692</v>
      </c>
      <c r="Z297" s="332"/>
      <c r="AA297" s="398">
        <v>0.27197932222222221</v>
      </c>
      <c r="AB297" s="412">
        <v>0.23857138999999999</v>
      </c>
      <c r="AC297" s="180">
        <f t="shared" si="1029"/>
        <v>0.87716738188307541</v>
      </c>
      <c r="AD297" s="181">
        <f t="shared" ref="AD297:AF300" si="1152">$AA297*$AQ297</f>
        <v>0.26789963238888886</v>
      </c>
      <c r="AE297" s="181">
        <f t="shared" si="1152"/>
        <v>0.26789963238888886</v>
      </c>
      <c r="AF297" s="181">
        <f t="shared" si="1152"/>
        <v>0.26789963238888886</v>
      </c>
      <c r="AG297" s="181">
        <f t="shared" ref="AG297:AI300" si="1153">$AA297*$AR297</f>
        <v>0.26381994255555552</v>
      </c>
      <c r="AH297" s="181">
        <f t="shared" si="1153"/>
        <v>0.26381994255555552</v>
      </c>
      <c r="AI297" s="181">
        <f t="shared" si="1153"/>
        <v>0.26381994255555552</v>
      </c>
      <c r="AJ297" s="181">
        <f t="shared" ref="AJ297:AL300" si="1154">$AA297*$AS297</f>
        <v>0.25974025272222218</v>
      </c>
      <c r="AK297" s="181">
        <f t="shared" si="1154"/>
        <v>0.25974025272222218</v>
      </c>
      <c r="AL297" s="181">
        <f t="shared" si="1154"/>
        <v>0.25974025272222218</v>
      </c>
      <c r="AM297" s="181">
        <f t="shared" ref="AM297:AO300" si="1155">$AA297*$AT297</f>
        <v>0.25158087305555554</v>
      </c>
      <c r="AN297" s="181">
        <f t="shared" si="1155"/>
        <v>0.25158087305555554</v>
      </c>
      <c r="AO297" s="181">
        <f t="shared" si="1155"/>
        <v>0.25158087305555554</v>
      </c>
      <c r="AQ297" s="480">
        <v>0.98499999999999999</v>
      </c>
      <c r="AR297" s="480">
        <v>0.97</v>
      </c>
      <c r="AS297" s="480">
        <v>0.95499999999999996</v>
      </c>
      <c r="AT297" s="480">
        <v>0.92500000000000004</v>
      </c>
      <c r="AV297" s="181">
        <f t="shared" si="956"/>
        <v>0.23857138999999999</v>
      </c>
      <c r="AW297" s="181">
        <f t="shared" ref="AW297:AX300" si="1156">$AB297*$BI297</f>
        <v>0.23857138999999999</v>
      </c>
      <c r="AX297" s="181">
        <f t="shared" si="1156"/>
        <v>0.23857138999999999</v>
      </c>
      <c r="AY297" s="181">
        <f t="shared" ref="AY297:BA300" si="1157">$AB297*$BJ297</f>
        <v>0.23618567609999999</v>
      </c>
      <c r="AZ297" s="181">
        <f t="shared" si="1157"/>
        <v>0.23618567609999999</v>
      </c>
      <c r="BA297" s="181">
        <f t="shared" si="1157"/>
        <v>0.23618567609999999</v>
      </c>
      <c r="BB297" s="181">
        <f t="shared" ref="BB297:BD300" si="1158">$AB297*$BK297</f>
        <v>0.23379996219999999</v>
      </c>
      <c r="BC297" s="181">
        <f t="shared" si="1158"/>
        <v>0.23379996219999999</v>
      </c>
      <c r="BD297" s="181">
        <f t="shared" si="1158"/>
        <v>0.23379996219999999</v>
      </c>
      <c r="BE297" s="181">
        <f t="shared" ref="BE297:BG300" si="1159">$AB297*$BL297</f>
        <v>0.23141424829999999</v>
      </c>
      <c r="BF297" s="181">
        <f t="shared" si="1159"/>
        <v>0.23141424829999999</v>
      </c>
      <c r="BG297" s="181">
        <f t="shared" si="1159"/>
        <v>0.23141424829999999</v>
      </c>
      <c r="BI297" s="400">
        <v>1</v>
      </c>
      <c r="BJ297" s="400">
        <v>0.99</v>
      </c>
      <c r="BK297" s="400">
        <v>0.98</v>
      </c>
      <c r="BL297" s="400">
        <v>0.97</v>
      </c>
      <c r="BO297" s="189">
        <f t="shared" si="1151"/>
        <v>0.5</v>
      </c>
      <c r="BP297" s="189">
        <f t="shared" si="1151"/>
        <v>0.5</v>
      </c>
      <c r="BQ297" s="189">
        <f t="shared" si="1151"/>
        <v>0.5</v>
      </c>
      <c r="BR297" s="189">
        <f t="shared" si="1151"/>
        <v>0.5</v>
      </c>
      <c r="BS297" s="189">
        <f t="shared" si="1151"/>
        <v>0.5</v>
      </c>
      <c r="BT297" s="189">
        <f t="shared" si="1151"/>
        <v>0.5</v>
      </c>
      <c r="BU297" s="189">
        <f t="shared" si="1151"/>
        <v>0.5</v>
      </c>
      <c r="BV297" s="189">
        <f t="shared" si="1151"/>
        <v>0.5</v>
      </c>
      <c r="BW297" s="189">
        <f t="shared" si="1151"/>
        <v>0.5</v>
      </c>
      <c r="BX297" s="189">
        <f t="shared" si="1151"/>
        <v>0.5</v>
      </c>
      <c r="BY297" s="189">
        <f t="shared" si="1151"/>
        <v>0.5</v>
      </c>
      <c r="BZ297" s="189">
        <f t="shared" si="1151"/>
        <v>0.5</v>
      </c>
      <c r="CB297" s="189">
        <f t="shared" si="1126"/>
        <v>0</v>
      </c>
      <c r="CC297" s="189">
        <f t="shared" si="1127"/>
        <v>0</v>
      </c>
      <c r="CD297" s="189">
        <f t="shared" si="1128"/>
        <v>0</v>
      </c>
      <c r="CE297" s="189">
        <f t="shared" si="1129"/>
        <v>0</v>
      </c>
      <c r="CF297" s="189">
        <f t="shared" si="1130"/>
        <v>0</v>
      </c>
      <c r="CG297" s="189">
        <f t="shared" si="1131"/>
        <v>0</v>
      </c>
      <c r="CH297" s="189">
        <f t="shared" si="1132"/>
        <v>0</v>
      </c>
      <c r="CI297" s="189">
        <f t="shared" si="1133"/>
        <v>0</v>
      </c>
      <c r="CJ297" s="189">
        <f t="shared" si="1134"/>
        <v>0</v>
      </c>
      <c r="CK297" s="189">
        <f t="shared" si="1135"/>
        <v>0</v>
      </c>
      <c r="CL297" s="189">
        <f t="shared" si="1136"/>
        <v>0</v>
      </c>
      <c r="CM297" s="189">
        <f t="shared" si="1137"/>
        <v>0</v>
      </c>
      <c r="DB297" s="190">
        <f t="shared" si="1138"/>
        <v>0</v>
      </c>
      <c r="DC297" s="190">
        <f t="shared" si="1139"/>
        <v>0</v>
      </c>
      <c r="DD297" s="190">
        <f t="shared" si="1140"/>
        <v>0</v>
      </c>
      <c r="DE297" s="190">
        <f t="shared" si="1141"/>
        <v>0</v>
      </c>
      <c r="DF297" s="190">
        <f t="shared" si="1142"/>
        <v>37575.835715076981</v>
      </c>
      <c r="DG297" s="190">
        <f t="shared" si="1143"/>
        <v>37575.835715076981</v>
      </c>
      <c r="DH297" s="190">
        <f t="shared" si="1144"/>
        <v>36994.766090617035</v>
      </c>
      <c r="DI297" s="190">
        <f t="shared" si="1145"/>
        <v>36994.766090617035</v>
      </c>
      <c r="DJ297" s="190">
        <f t="shared" si="1146"/>
        <v>36994.766090617035</v>
      </c>
      <c r="DK297" s="190">
        <f t="shared" si="1147"/>
        <v>35832.626841697129</v>
      </c>
      <c r="DL297" s="190">
        <f t="shared" si="1148"/>
        <v>35832.626841697129</v>
      </c>
      <c r="DM297" s="190">
        <f t="shared" si="1149"/>
        <v>35832.626841697129</v>
      </c>
      <c r="DN297" s="190">
        <f t="shared" si="1150"/>
        <v>293633.85022709653</v>
      </c>
      <c r="DO297" s="184" t="s">
        <v>579</v>
      </c>
      <c r="DP297" s="190">
        <f t="shared" si="1112"/>
        <v>0</v>
      </c>
      <c r="DQ297" s="190">
        <f t="shared" si="1113"/>
        <v>0</v>
      </c>
      <c r="DR297" s="190">
        <f t="shared" si="1114"/>
        <v>0</v>
      </c>
      <c r="DS297" s="190">
        <f t="shared" si="1115"/>
        <v>0</v>
      </c>
      <c r="DT297" s="190">
        <f t="shared" si="1116"/>
        <v>33639.891197835066</v>
      </c>
      <c r="DU297" s="190">
        <f t="shared" si="1117"/>
        <v>33639.891197835066</v>
      </c>
      <c r="DV297" s="190">
        <f t="shared" si="1118"/>
        <v>33300.094317048854</v>
      </c>
      <c r="DW297" s="190">
        <f t="shared" si="1119"/>
        <v>33300.094317048854</v>
      </c>
      <c r="DX297" s="190">
        <f t="shared" si="1120"/>
        <v>33300.094317048854</v>
      </c>
      <c r="DY297" s="190">
        <f t="shared" si="1121"/>
        <v>32960.297436262641</v>
      </c>
      <c r="DZ297" s="190">
        <f t="shared" si="1122"/>
        <v>32960.297436262641</v>
      </c>
      <c r="EA297" s="190">
        <f t="shared" si="1123"/>
        <v>32960.297436262641</v>
      </c>
      <c r="EB297" s="190">
        <f t="shared" si="1124"/>
        <v>266060.95765560464</v>
      </c>
      <c r="EC297" s="191">
        <f t="shared" si="1005"/>
        <v>0.90609770450454874</v>
      </c>
    </row>
    <row r="298" spans="1:133" hidden="1">
      <c r="A298" s="331">
        <v>293</v>
      </c>
      <c r="B298" s="356" t="s">
        <v>766</v>
      </c>
      <c r="C298" s="356" t="str">
        <f t="shared" si="1125"/>
        <v>8DCZZZ99030-N</v>
      </c>
      <c r="D298" s="356" t="s">
        <v>767</v>
      </c>
      <c r="E298" s="456" t="s">
        <v>696</v>
      </c>
      <c r="F298" s="354" t="s">
        <v>764</v>
      </c>
      <c r="G298" s="354" t="s">
        <v>8</v>
      </c>
      <c r="H298" s="354" t="s">
        <v>765</v>
      </c>
      <c r="I298" s="354" t="s">
        <v>679</v>
      </c>
      <c r="J298" s="408"/>
      <c r="K298" s="408"/>
      <c r="L298" s="408"/>
      <c r="M298" s="408">
        <v>100000</v>
      </c>
      <c r="N298" s="408">
        <v>150000</v>
      </c>
      <c r="O298" s="408">
        <v>200000</v>
      </c>
      <c r="P298" s="408">
        <v>300000</v>
      </c>
      <c r="Q298" s="408">
        <v>400000</v>
      </c>
      <c r="R298" s="408">
        <v>400000</v>
      </c>
      <c r="S298" s="408">
        <v>400000</v>
      </c>
      <c r="T298" s="408">
        <v>400000</v>
      </c>
      <c r="U298" s="408">
        <v>400000</v>
      </c>
      <c r="V298" s="357">
        <f t="shared" si="1027"/>
        <v>2750000</v>
      </c>
      <c r="W298" s="397">
        <v>0.8</v>
      </c>
      <c r="Y298" s="409" t="s">
        <v>692</v>
      </c>
      <c r="Z298" s="332"/>
      <c r="AA298" s="398">
        <v>0.67790958015503877</v>
      </c>
      <c r="AB298" s="412">
        <f>AA298*0.5</f>
        <v>0.33895479007751939</v>
      </c>
      <c r="AC298" s="180">
        <f t="shared" si="1029"/>
        <v>0.5</v>
      </c>
      <c r="AD298" s="181">
        <f t="shared" si="1152"/>
        <v>0.66774093645271315</v>
      </c>
      <c r="AE298" s="181">
        <f t="shared" si="1152"/>
        <v>0.66774093645271315</v>
      </c>
      <c r="AF298" s="181">
        <f t="shared" si="1152"/>
        <v>0.66774093645271315</v>
      </c>
      <c r="AG298" s="181">
        <f t="shared" si="1153"/>
        <v>0.65757229275038764</v>
      </c>
      <c r="AH298" s="181">
        <f t="shared" si="1153"/>
        <v>0.65757229275038764</v>
      </c>
      <c r="AI298" s="181">
        <f t="shared" si="1153"/>
        <v>0.65757229275038764</v>
      </c>
      <c r="AJ298" s="181">
        <f t="shared" si="1154"/>
        <v>0.64740364904806202</v>
      </c>
      <c r="AK298" s="181">
        <f t="shared" si="1154"/>
        <v>0.64740364904806202</v>
      </c>
      <c r="AL298" s="181">
        <f t="shared" si="1154"/>
        <v>0.64740364904806202</v>
      </c>
      <c r="AM298" s="181">
        <f t="shared" si="1155"/>
        <v>0.6270663616434109</v>
      </c>
      <c r="AN298" s="181">
        <f t="shared" si="1155"/>
        <v>0.6270663616434109</v>
      </c>
      <c r="AO298" s="181">
        <f t="shared" si="1155"/>
        <v>0.6270663616434109</v>
      </c>
      <c r="AQ298" s="480">
        <v>0.98499999999999999</v>
      </c>
      <c r="AR298" s="480">
        <v>0.97</v>
      </c>
      <c r="AS298" s="480">
        <v>0.95499999999999996</v>
      </c>
      <c r="AT298" s="480">
        <v>0.92500000000000004</v>
      </c>
      <c r="AV298" s="181">
        <f t="shared" si="956"/>
        <v>0.33895479007751939</v>
      </c>
      <c r="AW298" s="181">
        <f t="shared" si="1156"/>
        <v>0.33895479007751939</v>
      </c>
      <c r="AX298" s="181">
        <f t="shared" si="1156"/>
        <v>0.33895479007751939</v>
      </c>
      <c r="AY298" s="181">
        <f t="shared" si="1157"/>
        <v>0.33556524217674422</v>
      </c>
      <c r="AZ298" s="181">
        <f t="shared" si="1157"/>
        <v>0.33556524217674422</v>
      </c>
      <c r="BA298" s="181">
        <f t="shared" si="1157"/>
        <v>0.33556524217674422</v>
      </c>
      <c r="BB298" s="181">
        <f t="shared" si="1158"/>
        <v>0.33217569427596899</v>
      </c>
      <c r="BC298" s="181">
        <f t="shared" si="1158"/>
        <v>0.33217569427596899</v>
      </c>
      <c r="BD298" s="181">
        <f t="shared" si="1158"/>
        <v>0.33217569427596899</v>
      </c>
      <c r="BE298" s="181">
        <f t="shared" si="1159"/>
        <v>0.32878614637519382</v>
      </c>
      <c r="BF298" s="181">
        <f t="shared" si="1159"/>
        <v>0.32878614637519382</v>
      </c>
      <c r="BG298" s="181">
        <f t="shared" si="1159"/>
        <v>0.32878614637519382</v>
      </c>
      <c r="BI298" s="400">
        <v>1</v>
      </c>
      <c r="BJ298" s="400">
        <v>0.99</v>
      </c>
      <c r="BK298" s="400">
        <v>0.98</v>
      </c>
      <c r="BL298" s="400">
        <v>0.97</v>
      </c>
      <c r="BO298" s="189">
        <f t="shared" si="1151"/>
        <v>0.8</v>
      </c>
      <c r="BP298" s="189">
        <f t="shared" si="1151"/>
        <v>0.8</v>
      </c>
      <c r="BQ298" s="189">
        <f t="shared" si="1151"/>
        <v>0.8</v>
      </c>
      <c r="BR298" s="189">
        <f t="shared" si="1151"/>
        <v>0.8</v>
      </c>
      <c r="BS298" s="189">
        <f t="shared" si="1151"/>
        <v>0.8</v>
      </c>
      <c r="BT298" s="189">
        <f t="shared" si="1151"/>
        <v>0.8</v>
      </c>
      <c r="BU298" s="189">
        <f t="shared" si="1151"/>
        <v>0.8</v>
      </c>
      <c r="BV298" s="189">
        <f t="shared" si="1151"/>
        <v>0.8</v>
      </c>
      <c r="BW298" s="189">
        <f t="shared" si="1151"/>
        <v>0.8</v>
      </c>
      <c r="BX298" s="189">
        <f t="shared" si="1151"/>
        <v>0.8</v>
      </c>
      <c r="BY298" s="189">
        <f t="shared" si="1151"/>
        <v>0.8</v>
      </c>
      <c r="BZ298" s="189">
        <f t="shared" si="1151"/>
        <v>0.8</v>
      </c>
      <c r="CB298" s="189">
        <f t="shared" si="1126"/>
        <v>0</v>
      </c>
      <c r="CC298" s="189">
        <f t="shared" si="1127"/>
        <v>0</v>
      </c>
      <c r="CD298" s="189">
        <f t="shared" si="1128"/>
        <v>0</v>
      </c>
      <c r="CE298" s="189">
        <f t="shared" si="1129"/>
        <v>0</v>
      </c>
      <c r="CF298" s="189">
        <f t="shared" si="1130"/>
        <v>0</v>
      </c>
      <c r="CG298" s="189">
        <f t="shared" si="1131"/>
        <v>0</v>
      </c>
      <c r="CH298" s="189">
        <f t="shared" si="1132"/>
        <v>0</v>
      </c>
      <c r="CI298" s="189">
        <f t="shared" si="1133"/>
        <v>0</v>
      </c>
      <c r="CJ298" s="189">
        <f t="shared" si="1134"/>
        <v>0</v>
      </c>
      <c r="CK298" s="189">
        <f t="shared" si="1135"/>
        <v>0</v>
      </c>
      <c r="CL298" s="189">
        <f t="shared" si="1136"/>
        <v>0</v>
      </c>
      <c r="CM298" s="189">
        <f t="shared" si="1137"/>
        <v>0</v>
      </c>
      <c r="DB298" s="190">
        <f t="shared" si="1138"/>
        <v>0</v>
      </c>
      <c r="DC298" s="190">
        <f t="shared" si="1139"/>
        <v>0</v>
      </c>
      <c r="DD298" s="190">
        <f t="shared" si="1140"/>
        <v>0</v>
      </c>
      <c r="DE298" s="190">
        <f t="shared" si="1141"/>
        <v>7492.6340151019822</v>
      </c>
      <c r="DF298" s="190">
        <f t="shared" si="1142"/>
        <v>11238.951022652973</v>
      </c>
      <c r="DG298" s="190">
        <f t="shared" si="1143"/>
        <v>14985.268030203964</v>
      </c>
      <c r="DH298" s="190">
        <f t="shared" si="1144"/>
        <v>22130.305621924923</v>
      </c>
      <c r="DI298" s="190">
        <f t="shared" si="1145"/>
        <v>29507.074162566565</v>
      </c>
      <c r="DJ298" s="190">
        <f t="shared" si="1146"/>
        <v>29507.074162566565</v>
      </c>
      <c r="DK298" s="190">
        <f t="shared" si="1147"/>
        <v>28580.150366883852</v>
      </c>
      <c r="DL298" s="190">
        <f t="shared" si="1148"/>
        <v>28580.150366883852</v>
      </c>
      <c r="DM298" s="190">
        <f t="shared" si="1149"/>
        <v>28580.150366883852</v>
      </c>
      <c r="DN298" s="190">
        <f t="shared" si="1150"/>
        <v>200601.75811566852</v>
      </c>
      <c r="DO298" s="184" t="s">
        <v>579</v>
      </c>
      <c r="DP298" s="190">
        <f t="shared" ref="DP298:DP300" si="1160">J298*AV298*(BO298+CB298+CO298)/$A$2</f>
        <v>0</v>
      </c>
      <c r="DQ298" s="190">
        <f t="shared" ref="DQ298:DQ300" si="1161">K298*AW298*(BP298+CC298+CP298)/$A$2</f>
        <v>0</v>
      </c>
      <c r="DR298" s="190">
        <f t="shared" ref="DR298:DR300" si="1162">L298*AX298*(BQ298+CD298+CQ298)/$A$2</f>
        <v>0</v>
      </c>
      <c r="DS298" s="190">
        <f t="shared" ref="DS298:DS300" si="1163">M298*AY298*(BR298+CE298+CR298)/$A$2</f>
        <v>3823.5606571912176</v>
      </c>
      <c r="DT298" s="190">
        <f t="shared" ref="DT298:DT300" si="1164">N298*AZ298*(BS298+CF298+CS298)/$A$2</f>
        <v>5735.3409857868273</v>
      </c>
      <c r="DU298" s="190">
        <f t="shared" ref="DU298:DU300" si="1165">O298*BA298*(BT298+CG298+CT298)/$A$2</f>
        <v>7647.1213143824352</v>
      </c>
      <c r="DV298" s="190">
        <f t="shared" ref="DV298:DV300" si="1166">P298*BB298*(BU298+CH298+CU298)/$A$2</f>
        <v>11354.816497113312</v>
      </c>
      <c r="DW298" s="190">
        <f t="shared" ref="DW298:DW300" si="1167">Q298*BC298*(BV298+CI298+CV298)/$A$2</f>
        <v>15139.755329484415</v>
      </c>
      <c r="DX298" s="190">
        <f t="shared" ref="DX298:DX300" si="1168">R298*BD298*(BW298+CJ298+CW298)/$A$2</f>
        <v>15139.755329484415</v>
      </c>
      <c r="DY298" s="190">
        <f t="shared" ref="DY298:DY300" si="1169">S298*BE298*(BX298+CK298+CX298)/$A$2</f>
        <v>14985.268030203964</v>
      </c>
      <c r="DZ298" s="190">
        <f t="shared" ref="DZ298:DZ300" si="1170">T298*BF298*(BY298+CL298+CY298)/$A$2</f>
        <v>14985.268030203964</v>
      </c>
      <c r="EA298" s="190">
        <f t="shared" ref="EA298:EA300" si="1171">U298*BG298*(BZ298+CM298+CZ298)/$A$2</f>
        <v>14985.268030203964</v>
      </c>
      <c r="EB298" s="190">
        <f t="shared" ref="EB298:EB300" si="1172">SUM(DP298:EA298)</f>
        <v>103796.15420405452</v>
      </c>
      <c r="EC298" s="191">
        <f t="shared" si="1005"/>
        <v>0.51742395071236047</v>
      </c>
    </row>
    <row r="299" spans="1:133" hidden="1">
      <c r="A299" s="331">
        <v>294</v>
      </c>
      <c r="B299" s="356" t="s">
        <v>768</v>
      </c>
      <c r="C299" s="356" t="str">
        <f t="shared" si="1125"/>
        <v>8DCZZZ99031-N</v>
      </c>
      <c r="D299" s="356" t="s">
        <v>769</v>
      </c>
      <c r="E299" s="456" t="s">
        <v>696</v>
      </c>
      <c r="F299" s="354" t="s">
        <v>764</v>
      </c>
      <c r="G299" s="354" t="s">
        <v>8</v>
      </c>
      <c r="H299" s="354" t="s">
        <v>765</v>
      </c>
      <c r="I299" s="354" t="s">
        <v>679</v>
      </c>
      <c r="J299" s="408"/>
      <c r="K299" s="408"/>
      <c r="L299" s="408"/>
      <c r="M299" s="408">
        <v>100000</v>
      </c>
      <c r="N299" s="408">
        <v>150000</v>
      </c>
      <c r="O299" s="408">
        <v>200000</v>
      </c>
      <c r="P299" s="408">
        <v>300000</v>
      </c>
      <c r="Q299" s="408">
        <v>400000</v>
      </c>
      <c r="R299" s="408">
        <v>400000</v>
      </c>
      <c r="S299" s="408">
        <v>400000</v>
      </c>
      <c r="T299" s="408">
        <v>400000</v>
      </c>
      <c r="U299" s="408">
        <v>400000</v>
      </c>
      <c r="V299" s="357">
        <f t="shared" si="1027"/>
        <v>2750000</v>
      </c>
      <c r="W299" s="397">
        <v>0.8</v>
      </c>
      <c r="Y299" s="409" t="s">
        <v>692</v>
      </c>
      <c r="Z299" s="332"/>
      <c r="AA299" s="398">
        <v>0.5637055221960785</v>
      </c>
      <c r="AB299" s="412">
        <f t="shared" ref="AB299:AB300" si="1173">AA299*0.5</f>
        <v>0.28185276109803925</v>
      </c>
      <c r="AC299" s="180">
        <f t="shared" si="1029"/>
        <v>0.5</v>
      </c>
      <c r="AD299" s="181">
        <f t="shared" si="1152"/>
        <v>0.55524993936313727</v>
      </c>
      <c r="AE299" s="181">
        <f t="shared" si="1152"/>
        <v>0.55524993936313727</v>
      </c>
      <c r="AF299" s="181">
        <f t="shared" si="1152"/>
        <v>0.55524993936313727</v>
      </c>
      <c r="AG299" s="181">
        <f t="shared" si="1153"/>
        <v>0.54679435653019615</v>
      </c>
      <c r="AH299" s="181">
        <f t="shared" si="1153"/>
        <v>0.54679435653019615</v>
      </c>
      <c r="AI299" s="181">
        <f t="shared" si="1153"/>
        <v>0.54679435653019615</v>
      </c>
      <c r="AJ299" s="181">
        <f t="shared" si="1154"/>
        <v>0.53833877369725491</v>
      </c>
      <c r="AK299" s="181">
        <f t="shared" si="1154"/>
        <v>0.53833877369725491</v>
      </c>
      <c r="AL299" s="181">
        <f t="shared" si="1154"/>
        <v>0.53833877369725491</v>
      </c>
      <c r="AM299" s="181">
        <f t="shared" si="1155"/>
        <v>0.52142760803137267</v>
      </c>
      <c r="AN299" s="181">
        <f t="shared" si="1155"/>
        <v>0.52142760803137267</v>
      </c>
      <c r="AO299" s="181">
        <f t="shared" si="1155"/>
        <v>0.52142760803137267</v>
      </c>
      <c r="AQ299" s="480">
        <v>0.98499999999999999</v>
      </c>
      <c r="AR299" s="480">
        <v>0.97</v>
      </c>
      <c r="AS299" s="480">
        <v>0.95499999999999996</v>
      </c>
      <c r="AT299" s="480">
        <v>0.92500000000000004</v>
      </c>
      <c r="AV299" s="181">
        <f t="shared" si="956"/>
        <v>0.28185276109803925</v>
      </c>
      <c r="AW299" s="181">
        <f t="shared" si="1156"/>
        <v>0.28185276109803925</v>
      </c>
      <c r="AX299" s="181">
        <f t="shared" si="1156"/>
        <v>0.28185276109803925</v>
      </c>
      <c r="AY299" s="181">
        <f t="shared" si="1157"/>
        <v>0.27903423348705886</v>
      </c>
      <c r="AZ299" s="181">
        <f t="shared" si="1157"/>
        <v>0.27903423348705886</v>
      </c>
      <c r="BA299" s="181">
        <f t="shared" si="1157"/>
        <v>0.27903423348705886</v>
      </c>
      <c r="BB299" s="181">
        <f t="shared" si="1158"/>
        <v>0.27621570587607847</v>
      </c>
      <c r="BC299" s="181">
        <f t="shared" si="1158"/>
        <v>0.27621570587607847</v>
      </c>
      <c r="BD299" s="181">
        <f t="shared" si="1158"/>
        <v>0.27621570587607847</v>
      </c>
      <c r="BE299" s="181">
        <f t="shared" si="1159"/>
        <v>0.27339717826509807</v>
      </c>
      <c r="BF299" s="181">
        <f t="shared" si="1159"/>
        <v>0.27339717826509807</v>
      </c>
      <c r="BG299" s="181">
        <f t="shared" si="1159"/>
        <v>0.27339717826509807</v>
      </c>
      <c r="BI299" s="400">
        <v>1</v>
      </c>
      <c r="BJ299" s="400">
        <v>0.99</v>
      </c>
      <c r="BK299" s="400">
        <v>0.98</v>
      </c>
      <c r="BL299" s="400">
        <v>0.97</v>
      </c>
      <c r="BO299" s="189">
        <f t="shared" si="1151"/>
        <v>0.8</v>
      </c>
      <c r="BP299" s="189">
        <f t="shared" si="1151"/>
        <v>0.8</v>
      </c>
      <c r="BQ299" s="189">
        <f t="shared" si="1151"/>
        <v>0.8</v>
      </c>
      <c r="BR299" s="189">
        <f t="shared" si="1151"/>
        <v>0.8</v>
      </c>
      <c r="BS299" s="189">
        <f t="shared" si="1151"/>
        <v>0.8</v>
      </c>
      <c r="BT299" s="189">
        <f t="shared" si="1151"/>
        <v>0.8</v>
      </c>
      <c r="BU299" s="189">
        <f t="shared" si="1151"/>
        <v>0.8</v>
      </c>
      <c r="BV299" s="189">
        <f t="shared" si="1151"/>
        <v>0.8</v>
      </c>
      <c r="BW299" s="189">
        <f t="shared" si="1151"/>
        <v>0.8</v>
      </c>
      <c r="BX299" s="189">
        <f t="shared" si="1151"/>
        <v>0.8</v>
      </c>
      <c r="BY299" s="189">
        <f t="shared" si="1151"/>
        <v>0.8</v>
      </c>
      <c r="BZ299" s="189">
        <f t="shared" si="1151"/>
        <v>0.8</v>
      </c>
      <c r="CB299" s="189">
        <f t="shared" si="1126"/>
        <v>0</v>
      </c>
      <c r="CC299" s="189">
        <f t="shared" si="1127"/>
        <v>0</v>
      </c>
      <c r="CD299" s="189">
        <f t="shared" si="1128"/>
        <v>0</v>
      </c>
      <c r="CE299" s="189">
        <f t="shared" si="1129"/>
        <v>0</v>
      </c>
      <c r="CF299" s="189">
        <f t="shared" si="1130"/>
        <v>0</v>
      </c>
      <c r="CG299" s="189">
        <f t="shared" si="1131"/>
        <v>0</v>
      </c>
      <c r="CH299" s="189">
        <f t="shared" si="1132"/>
        <v>0</v>
      </c>
      <c r="CI299" s="189">
        <f t="shared" si="1133"/>
        <v>0</v>
      </c>
      <c r="CJ299" s="189">
        <f t="shared" si="1134"/>
        <v>0</v>
      </c>
      <c r="CK299" s="189">
        <f t="shared" si="1135"/>
        <v>0</v>
      </c>
      <c r="CL299" s="189">
        <f t="shared" si="1136"/>
        <v>0</v>
      </c>
      <c r="CM299" s="189">
        <f t="shared" si="1137"/>
        <v>0</v>
      </c>
      <c r="DB299" s="190">
        <f t="shared" si="1138"/>
        <v>0</v>
      </c>
      <c r="DC299" s="190">
        <f t="shared" si="1139"/>
        <v>0</v>
      </c>
      <c r="DD299" s="190">
        <f t="shared" si="1140"/>
        <v>0</v>
      </c>
      <c r="DE299" s="190">
        <f t="shared" si="1141"/>
        <v>6230.3871987488528</v>
      </c>
      <c r="DF299" s="190">
        <f t="shared" si="1142"/>
        <v>9345.5807981232792</v>
      </c>
      <c r="DG299" s="190">
        <f t="shared" si="1143"/>
        <v>12460.774397497706</v>
      </c>
      <c r="DH299" s="190">
        <f t="shared" si="1144"/>
        <v>18402.123014861303</v>
      </c>
      <c r="DI299" s="190">
        <f t="shared" si="1145"/>
        <v>24536.164019815067</v>
      </c>
      <c r="DJ299" s="190">
        <f t="shared" si="1146"/>
        <v>24536.164019815067</v>
      </c>
      <c r="DK299" s="190">
        <f t="shared" si="1147"/>
        <v>23765.39446945439</v>
      </c>
      <c r="DL299" s="190">
        <f t="shared" si="1148"/>
        <v>23765.39446945439</v>
      </c>
      <c r="DM299" s="190">
        <f t="shared" si="1149"/>
        <v>23765.39446945439</v>
      </c>
      <c r="DN299" s="190">
        <f t="shared" si="1150"/>
        <v>166807.37685722444</v>
      </c>
      <c r="DO299" s="184" t="s">
        <v>579</v>
      </c>
      <c r="DP299" s="190">
        <f t="shared" si="1160"/>
        <v>0</v>
      </c>
      <c r="DQ299" s="190">
        <f t="shared" si="1161"/>
        <v>0</v>
      </c>
      <c r="DR299" s="190">
        <f t="shared" si="1162"/>
        <v>0</v>
      </c>
      <c r="DS299" s="190">
        <f t="shared" si="1163"/>
        <v>3179.4243952378165</v>
      </c>
      <c r="DT299" s="190">
        <f t="shared" si="1164"/>
        <v>4769.1365928567247</v>
      </c>
      <c r="DU299" s="190">
        <f t="shared" si="1165"/>
        <v>6358.848790475633</v>
      </c>
      <c r="DV299" s="190">
        <f t="shared" si="1166"/>
        <v>9441.9269919183662</v>
      </c>
      <c r="DW299" s="190">
        <f t="shared" si="1167"/>
        <v>12589.235989224486</v>
      </c>
      <c r="DX299" s="190">
        <f t="shared" si="1168"/>
        <v>12589.235989224486</v>
      </c>
      <c r="DY299" s="190">
        <f t="shared" si="1169"/>
        <v>12460.774397497706</v>
      </c>
      <c r="DZ299" s="190">
        <f t="shared" si="1170"/>
        <v>12460.774397497706</v>
      </c>
      <c r="EA299" s="190">
        <f t="shared" si="1171"/>
        <v>12460.774397497706</v>
      </c>
      <c r="EB299" s="190">
        <f t="shared" si="1172"/>
        <v>86310.13194143062</v>
      </c>
      <c r="EC299" s="191">
        <f t="shared" si="1005"/>
        <v>0.51742395071236036</v>
      </c>
    </row>
    <row r="300" spans="1:133" hidden="1">
      <c r="A300" s="331">
        <v>295</v>
      </c>
      <c r="B300" s="356" t="s">
        <v>770</v>
      </c>
      <c r="C300" s="356" t="str">
        <f t="shared" si="1125"/>
        <v>8DCZZZ99032-N</v>
      </c>
      <c r="D300" s="356" t="s">
        <v>771</v>
      </c>
      <c r="E300" s="456" t="s">
        <v>696</v>
      </c>
      <c r="F300" s="354" t="s">
        <v>764</v>
      </c>
      <c r="G300" s="354" t="s">
        <v>8</v>
      </c>
      <c r="H300" s="354" t="s">
        <v>765</v>
      </c>
      <c r="I300" s="354" t="s">
        <v>679</v>
      </c>
      <c r="J300" s="408"/>
      <c r="K300" s="408"/>
      <c r="L300" s="408"/>
      <c r="M300" s="408">
        <v>100000</v>
      </c>
      <c r="N300" s="408">
        <v>150000</v>
      </c>
      <c r="O300" s="408">
        <v>200000</v>
      </c>
      <c r="P300" s="408">
        <v>300000</v>
      </c>
      <c r="Q300" s="408">
        <v>400000</v>
      </c>
      <c r="R300" s="408">
        <v>400000</v>
      </c>
      <c r="S300" s="408">
        <v>400000</v>
      </c>
      <c r="T300" s="408">
        <v>400000</v>
      </c>
      <c r="U300" s="408">
        <v>400000</v>
      </c>
      <c r="V300" s="357">
        <f t="shared" si="1027"/>
        <v>2750000</v>
      </c>
      <c r="W300" s="397">
        <v>0.8</v>
      </c>
      <c r="Y300" s="409" t="s">
        <v>692</v>
      </c>
      <c r="Z300" s="332"/>
      <c r="AA300" s="398">
        <v>0.48398014054901967</v>
      </c>
      <c r="AB300" s="412">
        <f t="shared" si="1173"/>
        <v>0.24199007027450983</v>
      </c>
      <c r="AC300" s="180">
        <f t="shared" si="1029"/>
        <v>0.5</v>
      </c>
      <c r="AD300" s="181">
        <f t="shared" si="1152"/>
        <v>0.47672043844078438</v>
      </c>
      <c r="AE300" s="181">
        <f t="shared" si="1152"/>
        <v>0.47672043844078438</v>
      </c>
      <c r="AF300" s="181">
        <f t="shared" si="1152"/>
        <v>0.47672043844078438</v>
      </c>
      <c r="AG300" s="181">
        <f t="shared" si="1153"/>
        <v>0.46946073633254909</v>
      </c>
      <c r="AH300" s="181">
        <f t="shared" si="1153"/>
        <v>0.46946073633254909</v>
      </c>
      <c r="AI300" s="181">
        <f t="shared" si="1153"/>
        <v>0.46946073633254909</v>
      </c>
      <c r="AJ300" s="181">
        <f t="shared" si="1154"/>
        <v>0.46220103422431374</v>
      </c>
      <c r="AK300" s="181">
        <f t="shared" si="1154"/>
        <v>0.46220103422431374</v>
      </c>
      <c r="AL300" s="181">
        <f t="shared" si="1154"/>
        <v>0.46220103422431374</v>
      </c>
      <c r="AM300" s="181">
        <f t="shared" si="1155"/>
        <v>0.44768163000784322</v>
      </c>
      <c r="AN300" s="181">
        <f t="shared" si="1155"/>
        <v>0.44768163000784322</v>
      </c>
      <c r="AO300" s="181">
        <f t="shared" si="1155"/>
        <v>0.44768163000784322</v>
      </c>
      <c r="AQ300" s="480">
        <v>0.98499999999999999</v>
      </c>
      <c r="AR300" s="480">
        <v>0.97</v>
      </c>
      <c r="AS300" s="480">
        <v>0.95499999999999996</v>
      </c>
      <c r="AT300" s="480">
        <v>0.92500000000000004</v>
      </c>
      <c r="AV300" s="181">
        <f t="shared" si="956"/>
        <v>0.24199007027450983</v>
      </c>
      <c r="AW300" s="181">
        <f t="shared" si="1156"/>
        <v>0.24199007027450983</v>
      </c>
      <c r="AX300" s="181">
        <f t="shared" si="1156"/>
        <v>0.24199007027450983</v>
      </c>
      <c r="AY300" s="181">
        <f t="shared" si="1157"/>
        <v>0.23957016957176475</v>
      </c>
      <c r="AZ300" s="181">
        <f t="shared" si="1157"/>
        <v>0.23957016957176475</v>
      </c>
      <c r="BA300" s="181">
        <f t="shared" si="1157"/>
        <v>0.23957016957176475</v>
      </c>
      <c r="BB300" s="181">
        <f t="shared" si="1158"/>
        <v>0.23715026886901963</v>
      </c>
      <c r="BC300" s="181">
        <f t="shared" si="1158"/>
        <v>0.23715026886901963</v>
      </c>
      <c r="BD300" s="181">
        <f t="shared" si="1158"/>
        <v>0.23715026886901963</v>
      </c>
      <c r="BE300" s="181">
        <f t="shared" si="1159"/>
        <v>0.23473036816627454</v>
      </c>
      <c r="BF300" s="181">
        <f t="shared" si="1159"/>
        <v>0.23473036816627454</v>
      </c>
      <c r="BG300" s="181">
        <f t="shared" si="1159"/>
        <v>0.23473036816627454</v>
      </c>
      <c r="BI300" s="400">
        <v>1</v>
      </c>
      <c r="BJ300" s="400">
        <v>0.99</v>
      </c>
      <c r="BK300" s="400">
        <v>0.98</v>
      </c>
      <c r="BL300" s="400">
        <v>0.97</v>
      </c>
      <c r="BO300" s="189">
        <f t="shared" si="1151"/>
        <v>0.8</v>
      </c>
      <c r="BP300" s="189">
        <f t="shared" si="1151"/>
        <v>0.8</v>
      </c>
      <c r="BQ300" s="189">
        <f t="shared" si="1151"/>
        <v>0.8</v>
      </c>
      <c r="BR300" s="189">
        <f t="shared" si="1151"/>
        <v>0.8</v>
      </c>
      <c r="BS300" s="189">
        <f t="shared" si="1151"/>
        <v>0.8</v>
      </c>
      <c r="BT300" s="189">
        <f t="shared" si="1151"/>
        <v>0.8</v>
      </c>
      <c r="BU300" s="189">
        <f t="shared" si="1151"/>
        <v>0.8</v>
      </c>
      <c r="BV300" s="189">
        <f t="shared" si="1151"/>
        <v>0.8</v>
      </c>
      <c r="BW300" s="189">
        <f t="shared" si="1151"/>
        <v>0.8</v>
      </c>
      <c r="BX300" s="189">
        <f t="shared" si="1151"/>
        <v>0.8</v>
      </c>
      <c r="BY300" s="189">
        <f t="shared" si="1151"/>
        <v>0.8</v>
      </c>
      <c r="BZ300" s="189">
        <f t="shared" si="1151"/>
        <v>0.8</v>
      </c>
      <c r="CB300" s="189">
        <f t="shared" si="1126"/>
        <v>0</v>
      </c>
      <c r="CC300" s="189">
        <f t="shared" si="1127"/>
        <v>0</v>
      </c>
      <c r="CD300" s="189">
        <f t="shared" si="1128"/>
        <v>0</v>
      </c>
      <c r="CE300" s="189">
        <f t="shared" si="1129"/>
        <v>0</v>
      </c>
      <c r="CF300" s="189">
        <f t="shared" si="1130"/>
        <v>0</v>
      </c>
      <c r="CG300" s="189">
        <f t="shared" si="1131"/>
        <v>0</v>
      </c>
      <c r="CH300" s="189">
        <f t="shared" si="1132"/>
        <v>0</v>
      </c>
      <c r="CI300" s="189">
        <f t="shared" si="1133"/>
        <v>0</v>
      </c>
      <c r="CJ300" s="189">
        <f t="shared" si="1134"/>
        <v>0</v>
      </c>
      <c r="CK300" s="189">
        <f t="shared" si="1135"/>
        <v>0</v>
      </c>
      <c r="CL300" s="189">
        <f t="shared" si="1136"/>
        <v>0</v>
      </c>
      <c r="CM300" s="189">
        <f t="shared" si="1137"/>
        <v>0</v>
      </c>
      <c r="DB300" s="190">
        <f t="shared" si="1138"/>
        <v>0</v>
      </c>
      <c r="DC300" s="190">
        <f t="shared" si="1139"/>
        <v>0</v>
      </c>
      <c r="DD300" s="190">
        <f t="shared" si="1140"/>
        <v>0</v>
      </c>
      <c r="DE300" s="190">
        <f t="shared" si="1141"/>
        <v>5349.2179043731558</v>
      </c>
      <c r="DF300" s="190">
        <f t="shared" si="1142"/>
        <v>8023.8268565597346</v>
      </c>
      <c r="DG300" s="190">
        <f t="shared" si="1143"/>
        <v>10698.435808746312</v>
      </c>
      <c r="DH300" s="190">
        <f t="shared" si="1144"/>
        <v>15799.494119617619</v>
      </c>
      <c r="DI300" s="190">
        <f t="shared" si="1145"/>
        <v>21065.992159490157</v>
      </c>
      <c r="DJ300" s="190">
        <f t="shared" si="1146"/>
        <v>21065.992159490157</v>
      </c>
      <c r="DK300" s="190">
        <f t="shared" si="1147"/>
        <v>20404.233243485236</v>
      </c>
      <c r="DL300" s="190">
        <f t="shared" si="1148"/>
        <v>20404.233243485236</v>
      </c>
      <c r="DM300" s="190">
        <f t="shared" si="1149"/>
        <v>20404.233243485236</v>
      </c>
      <c r="DN300" s="190">
        <f t="shared" si="1150"/>
        <v>143215.65873873286</v>
      </c>
      <c r="DO300" s="184" t="s">
        <v>579</v>
      </c>
      <c r="DP300" s="190">
        <f t="shared" si="1160"/>
        <v>0</v>
      </c>
      <c r="DQ300" s="190">
        <f t="shared" si="1161"/>
        <v>0</v>
      </c>
      <c r="DR300" s="190">
        <f t="shared" si="1162"/>
        <v>0</v>
      </c>
      <c r="DS300" s="190">
        <f t="shared" si="1163"/>
        <v>2729.7555285203221</v>
      </c>
      <c r="DT300" s="190">
        <f t="shared" si="1164"/>
        <v>4094.6332927804833</v>
      </c>
      <c r="DU300" s="190">
        <f t="shared" si="1165"/>
        <v>5459.5110570406441</v>
      </c>
      <c r="DV300" s="190">
        <f t="shared" si="1166"/>
        <v>8106.5467210603501</v>
      </c>
      <c r="DW300" s="190">
        <f t="shared" si="1167"/>
        <v>10808.728961413799</v>
      </c>
      <c r="DX300" s="190">
        <f t="shared" si="1168"/>
        <v>10808.728961413799</v>
      </c>
      <c r="DY300" s="190">
        <f t="shared" si="1169"/>
        <v>10698.435808746312</v>
      </c>
      <c r="DZ300" s="190">
        <f t="shared" si="1170"/>
        <v>10698.435808746312</v>
      </c>
      <c r="EA300" s="190">
        <f t="shared" si="1171"/>
        <v>10698.435808746312</v>
      </c>
      <c r="EB300" s="190">
        <f t="shared" si="1172"/>
        <v>74103.211948468321</v>
      </c>
      <c r="EC300" s="191">
        <f t="shared" si="1005"/>
        <v>0.51742395071236025</v>
      </c>
    </row>
    <row r="301" spans="1:133" hidden="1">
      <c r="A301" s="331">
        <v>296</v>
      </c>
    </row>
    <row r="302" spans="1:133" hidden="1">
      <c r="A302" s="331">
        <v>297</v>
      </c>
    </row>
    <row r="303" spans="1:133" hidden="1">
      <c r="A303" s="331">
        <v>298</v>
      </c>
    </row>
    <row r="304" spans="1:133" hidden="1">
      <c r="A304" s="331">
        <v>299</v>
      </c>
    </row>
    <row r="305" spans="1:117" hidden="1">
      <c r="A305" s="331">
        <v>300</v>
      </c>
    </row>
    <row r="306" spans="1:117" hidden="1">
      <c r="A306" s="331">
        <v>301</v>
      </c>
    </row>
    <row r="307" spans="1:117" hidden="1">
      <c r="A307" s="331">
        <v>302</v>
      </c>
    </row>
    <row r="308" spans="1:117" hidden="1">
      <c r="A308" s="331">
        <v>303</v>
      </c>
    </row>
    <row r="309" spans="1:117" hidden="1">
      <c r="A309" s="331">
        <v>304</v>
      </c>
    </row>
    <row r="310" spans="1:117" hidden="1">
      <c r="A310" s="331">
        <v>305</v>
      </c>
    </row>
    <row r="311" spans="1:117" hidden="1">
      <c r="A311" s="331">
        <v>306</v>
      </c>
    </row>
    <row r="312" spans="1:117" hidden="1">
      <c r="A312" s="331">
        <v>307</v>
      </c>
    </row>
    <row r="313" spans="1:117" hidden="1">
      <c r="A313" s="331">
        <v>308</v>
      </c>
    </row>
    <row r="314" spans="1:117" hidden="1">
      <c r="A314" s="331">
        <v>309</v>
      </c>
    </row>
    <row r="316" spans="1:117">
      <c r="DB316" s="401">
        <f>SUBTOTAL(9,DB6:DB281)</f>
        <v>778804.53693765542</v>
      </c>
      <c r="DC316" s="401">
        <f t="shared" ref="DB316:DM316" si="1174">SUBTOTAL(9,DC6:DC281)</f>
        <v>887539.48647685943</v>
      </c>
      <c r="DD316" s="401">
        <f t="shared" si="1174"/>
        <v>694208.33584566484</v>
      </c>
      <c r="DE316" s="401">
        <f t="shared" si="1174"/>
        <v>400140.42692519765</v>
      </c>
      <c r="DF316" s="401">
        <f t="shared" si="1174"/>
        <v>608630.66206944734</v>
      </c>
      <c r="DG316" s="401">
        <f t="shared" si="1174"/>
        <v>864335.75720828294</v>
      </c>
      <c r="DH316" s="401">
        <f t="shared" si="1174"/>
        <v>1019594.7510174423</v>
      </c>
      <c r="DI316" s="401">
        <f t="shared" si="1174"/>
        <v>1247338.2217958814</v>
      </c>
      <c r="DJ316" s="401">
        <f t="shared" si="1174"/>
        <v>1178344.7976203328</v>
      </c>
      <c r="DK316" s="401">
        <f t="shared" si="1174"/>
        <v>958018.10078048974</v>
      </c>
      <c r="DL316" s="401">
        <f t="shared" si="1174"/>
        <v>724012.94716487743</v>
      </c>
      <c r="DM316" s="401">
        <f t="shared" si="1174"/>
        <v>681967.35327735171</v>
      </c>
    </row>
    <row r="317" spans="1:117">
      <c r="DB317" s="466">
        <v>49244.316776989057</v>
      </c>
      <c r="DC317" s="466">
        <v>49244.316776989057</v>
      </c>
      <c r="DD317" s="466">
        <v>49244.316776989057</v>
      </c>
      <c r="DE317" s="466">
        <v>48527.879140932455</v>
      </c>
      <c r="DF317" s="466">
        <v>48527.879140932455</v>
      </c>
      <c r="DG317" s="466">
        <v>48527.879140932455</v>
      </c>
      <c r="DH317" s="466">
        <v>88479.068379399294</v>
      </c>
      <c r="DI317" s="466">
        <v>88479.068379399294</v>
      </c>
      <c r="DJ317" s="466">
        <v>88479.068379399294</v>
      </c>
      <c r="DK317" s="466">
        <v>86915.388516790117</v>
      </c>
      <c r="DL317" s="466">
        <v>86915.388516790117</v>
      </c>
      <c r="DM317" s="466">
        <v>86915.388516790117</v>
      </c>
    </row>
    <row r="318" spans="1:117">
      <c r="DB318" s="466">
        <f>SUBTOTAL(9,DB317:DD317)</f>
        <v>147732.95033096717</v>
      </c>
      <c r="DC318" s="466">
        <f>SUBTOTAL(9,DE317:DG317)</f>
        <v>145583.63742279736</v>
      </c>
      <c r="DD318" s="466">
        <f>SUBTOTAL(9,DH317:DJ317)</f>
        <v>265437.20513819787</v>
      </c>
      <c r="DE318" s="466">
        <f>SUBTOTAL(9,DK317:DM317)</f>
        <v>260746.16555037035</v>
      </c>
      <c r="DF318" s="466"/>
      <c r="DG318" s="466"/>
      <c r="DH318" s="466"/>
      <c r="DI318" s="466"/>
      <c r="DJ318" s="466"/>
      <c r="DK318" s="466"/>
      <c r="DL318" s="466"/>
      <c r="DM318" s="466"/>
    </row>
  </sheetData>
  <autoFilter ref="A5:GK314" xr:uid="{D643815E-386A-440A-80B1-73C9D573B354}">
    <filterColumn colId="8">
      <filters>
        <filter val="CTU"/>
      </filters>
    </filterColumn>
    <filterColumn colId="21">
      <filters blank="1">
        <filter val="1,182,214"/>
        <filter val="1,200"/>
        <filter val="1,463,004"/>
        <filter val="1,514,956"/>
        <filter val="1,668"/>
        <filter val="1,800,000"/>
        <filter val="10,259,072"/>
        <filter val="10,426"/>
        <filter val="100,839"/>
        <filter val="12,000"/>
        <filter val="12,178,466"/>
        <filter val="13,376"/>
        <filter val="14,400,000"/>
        <filter val="14,446,959"/>
        <filter val="147,330"/>
        <filter val="16,000,000"/>
        <filter val="171,959"/>
        <filter val="173,897"/>
        <filter val="181,798"/>
        <filter val="2,000,000"/>
        <filter val="2,100"/>
        <filter val="2,202,020"/>
        <filter val="2,391,540"/>
        <filter val="2,400"/>
        <filter val="2,597,699"/>
        <filter val="2,728,933"/>
        <filter val="2,750,000"/>
        <filter val="2,907,060"/>
        <filter val="201,678"/>
        <filter val="220"/>
        <filter val="23,310,175"/>
        <filter val="24,000"/>
        <filter val="26,650,000"/>
        <filter val="263,737"/>
        <filter val="288,411"/>
        <filter val="29,000,000"/>
        <filter val="290,059"/>
        <filter val="298,800"/>
        <filter val="3,949,000"/>
        <filter val="30,000"/>
        <filter val="33,000,000"/>
        <filter val="36,000"/>
        <filter val="36,535,399"/>
        <filter val="4,128,000"/>
        <filter val="4,200,000"/>
        <filter val="4,800"/>
        <filter val="400"/>
        <filter val="463,764"/>
        <filter val="47,573,017"/>
        <filter val="5,129,536"/>
        <filter val="5,457,866"/>
        <filter val="5,965,624"/>
        <filter val="52,000,000"/>
        <filter val="527,474"/>
        <filter val="54,695"/>
        <filter val="545,395"/>
        <filter val="6,089,233"/>
        <filter val="6,210,000"/>
        <filter val="6,672,789"/>
        <filter val="600"/>
        <filter val="61,997,878"/>
        <filter val="7,840,000"/>
        <filter val="742,440"/>
        <filter val="749,319"/>
        <filter val="8,481"/>
        <filter val="8,481,335"/>
        <filter val="800"/>
        <filter val="96,000"/>
      </filters>
    </filterColumn>
  </autoFilter>
  <phoneticPr fontId="189" type="noConversion"/>
  <conditionalFormatting sqref="B67">
    <cfRule type="duplicateValues" dxfId="55" priority="77"/>
  </conditionalFormatting>
  <conditionalFormatting sqref="B26:B28">
    <cfRule type="duplicateValues" dxfId="54" priority="75"/>
  </conditionalFormatting>
  <conditionalFormatting sqref="B44">
    <cfRule type="duplicateValues" dxfId="53" priority="74"/>
  </conditionalFormatting>
  <conditionalFormatting sqref="B93:B95 B81:B91">
    <cfRule type="duplicateValues" dxfId="52" priority="545"/>
  </conditionalFormatting>
  <conditionalFormatting sqref="B92">
    <cfRule type="duplicateValues" dxfId="51" priority="55"/>
  </conditionalFormatting>
  <conditionalFormatting sqref="B92">
    <cfRule type="duplicateValues" dxfId="50" priority="56"/>
  </conditionalFormatting>
  <conditionalFormatting sqref="C172">
    <cfRule type="duplicateValues" dxfId="49" priority="54"/>
  </conditionalFormatting>
  <conditionalFormatting sqref="D171">
    <cfRule type="duplicateValues" dxfId="48" priority="52"/>
  </conditionalFormatting>
  <conditionalFormatting sqref="B42">
    <cfRule type="duplicateValues" dxfId="47" priority="50"/>
  </conditionalFormatting>
  <conditionalFormatting sqref="C42">
    <cfRule type="duplicateValues" dxfId="46" priority="51"/>
  </conditionalFormatting>
  <conditionalFormatting sqref="D42">
    <cfRule type="duplicateValues" dxfId="45" priority="49"/>
  </conditionalFormatting>
  <conditionalFormatting sqref="B45">
    <cfRule type="duplicateValues" dxfId="44" priority="601"/>
  </conditionalFormatting>
  <conditionalFormatting sqref="B43 B45">
    <cfRule type="duplicateValues" dxfId="43" priority="617"/>
  </conditionalFormatting>
  <conditionalFormatting sqref="B45:B60">
    <cfRule type="duplicateValues" dxfId="42" priority="699"/>
  </conditionalFormatting>
  <conditionalFormatting sqref="B45:B80 B43 B6:B41">
    <cfRule type="duplicateValues" dxfId="41" priority="746"/>
  </conditionalFormatting>
  <conditionalFormatting sqref="B61:B78">
    <cfRule type="duplicateValues" dxfId="40" priority="750"/>
  </conditionalFormatting>
  <conditionalFormatting sqref="B45:B72">
    <cfRule type="duplicateValues" dxfId="39" priority="752"/>
  </conditionalFormatting>
  <conditionalFormatting sqref="C43:C159 C6:C41 C163:C167 C171">
    <cfRule type="duplicateValues" dxfId="38" priority="845"/>
  </conditionalFormatting>
  <conditionalFormatting sqref="B179:B184">
    <cfRule type="duplicateValues" dxfId="37" priority="40"/>
  </conditionalFormatting>
  <conditionalFormatting sqref="C179:C184">
    <cfRule type="duplicateValues" dxfId="36" priority="39"/>
  </conditionalFormatting>
  <conditionalFormatting sqref="B211:B219">
    <cfRule type="duplicateValues" dxfId="35" priority="38"/>
  </conditionalFormatting>
  <conditionalFormatting sqref="D211:E219">
    <cfRule type="duplicateValues" dxfId="34" priority="37"/>
  </conditionalFormatting>
  <conditionalFormatting sqref="C220:C223">
    <cfRule type="duplicateValues" dxfId="33" priority="36"/>
  </conditionalFormatting>
  <conditionalFormatting sqref="B220:B223">
    <cfRule type="duplicateValues" dxfId="32" priority="35"/>
  </conditionalFormatting>
  <conditionalFormatting sqref="D220:E221 D222:D223">
    <cfRule type="duplicateValues" dxfId="31" priority="34"/>
  </conditionalFormatting>
  <conditionalFormatting sqref="C224:C236">
    <cfRule type="duplicateValues" dxfId="30" priority="33"/>
  </conditionalFormatting>
  <conditionalFormatting sqref="B224:B236">
    <cfRule type="duplicateValues" dxfId="29" priority="32"/>
  </conditionalFormatting>
  <conditionalFormatting sqref="D224:D236">
    <cfRule type="duplicateValues" dxfId="28" priority="31"/>
  </conditionalFormatting>
  <conditionalFormatting sqref="C250:C254 C2:C5 C211:C219 C238:C246 C266:C275 C301:C1048576">
    <cfRule type="duplicateValues" dxfId="27" priority="846"/>
  </conditionalFormatting>
  <conditionalFormatting sqref="B250:B263 B93:B159 B81:B91 B4:B5 B163:B167 B171:B172 B301:B1048576">
    <cfRule type="duplicateValues" dxfId="26" priority="850"/>
  </conditionalFormatting>
  <conditionalFormatting sqref="C237">
    <cfRule type="duplicateValues" dxfId="25" priority="27"/>
  </conditionalFormatting>
  <conditionalFormatting sqref="D237">
    <cfRule type="duplicateValues" dxfId="24" priority="25"/>
  </conditionalFormatting>
  <conditionalFormatting sqref="B237">
    <cfRule type="duplicateValues" dxfId="23" priority="24"/>
  </conditionalFormatting>
  <conditionalFormatting sqref="B238:B246">
    <cfRule type="duplicateValues" dxfId="22" priority="23"/>
  </conditionalFormatting>
  <conditionalFormatting sqref="C255:C257">
    <cfRule type="duplicateValues" dxfId="21" priority="22"/>
  </conditionalFormatting>
  <conditionalFormatting sqref="D255:D257">
    <cfRule type="duplicateValues" dxfId="20" priority="21"/>
  </conditionalFormatting>
  <conditionalFormatting sqref="C258:C260">
    <cfRule type="duplicateValues" dxfId="19" priority="20"/>
  </conditionalFormatting>
  <conditionalFormatting sqref="D258:D260">
    <cfRule type="duplicateValues" dxfId="18" priority="19"/>
  </conditionalFormatting>
  <conditionalFormatting sqref="C261:C263">
    <cfRule type="duplicateValues" dxfId="17" priority="18"/>
  </conditionalFormatting>
  <conditionalFormatting sqref="D261:D263">
    <cfRule type="duplicateValues" dxfId="16" priority="17"/>
  </conditionalFormatting>
  <conditionalFormatting sqref="B266:B269">
    <cfRule type="duplicateValues" dxfId="15" priority="16"/>
  </conditionalFormatting>
  <conditionalFormatting sqref="D266:D269">
    <cfRule type="duplicateValues" dxfId="14" priority="15"/>
  </conditionalFormatting>
  <conditionalFormatting sqref="B270:B275">
    <cfRule type="duplicateValues" dxfId="13" priority="14"/>
  </conditionalFormatting>
  <conditionalFormatting sqref="C279:C281">
    <cfRule type="duplicateValues" dxfId="12" priority="13"/>
  </conditionalFormatting>
  <conditionalFormatting sqref="B279:B282">
    <cfRule type="duplicateValues" dxfId="11" priority="12"/>
  </conditionalFormatting>
  <conditionalFormatting sqref="C282">
    <cfRule type="duplicateValues" dxfId="10" priority="11"/>
  </conditionalFormatting>
  <conditionalFormatting sqref="D282">
    <cfRule type="duplicateValues" dxfId="9" priority="10"/>
  </conditionalFormatting>
  <conditionalFormatting sqref="B283:B287">
    <cfRule type="duplicateValues" dxfId="8" priority="9"/>
  </conditionalFormatting>
  <conditionalFormatting sqref="C283:C287">
    <cfRule type="duplicateValues" dxfId="7" priority="8"/>
  </conditionalFormatting>
  <conditionalFormatting sqref="D283:D287">
    <cfRule type="duplicateValues" dxfId="6" priority="7"/>
  </conditionalFormatting>
  <conditionalFormatting sqref="B288:B297">
    <cfRule type="duplicateValues" dxfId="5" priority="6"/>
  </conditionalFormatting>
  <conditionalFormatting sqref="C288:C297">
    <cfRule type="duplicateValues" dxfId="4" priority="5"/>
  </conditionalFormatting>
  <conditionalFormatting sqref="D288:D297">
    <cfRule type="duplicateValues" dxfId="3" priority="4"/>
  </conditionalFormatting>
  <conditionalFormatting sqref="B298:B300">
    <cfRule type="duplicateValues" dxfId="2" priority="3"/>
  </conditionalFormatting>
  <conditionalFormatting sqref="C298:C300">
    <cfRule type="duplicateValues" dxfId="1" priority="2"/>
  </conditionalFormatting>
  <conditionalFormatting sqref="D298:D300">
    <cfRule type="duplicateValues" dxfId="0" priority="1"/>
  </conditionalFormatting>
  <pageMargins left="0.75" right="0.75" top="1" bottom="1" header="0.5" footer="0.5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3F7D-6794-4564-A4BC-5E89E11B0EFE}">
  <dimension ref="B2:Q18"/>
  <sheetViews>
    <sheetView topLeftCell="B1" workbookViewId="0">
      <selection activeCell="B16" sqref="B16"/>
    </sheetView>
  </sheetViews>
  <sheetFormatPr defaultRowHeight="15.6"/>
  <cols>
    <col min="2" max="2" width="15" style="449" customWidth="1"/>
    <col min="3" max="3" width="15.59765625" bestFit="1" customWidth="1"/>
    <col min="8" max="8" width="8.8984375" customWidth="1"/>
    <col min="12" max="12" width="15.59765625" bestFit="1" customWidth="1"/>
    <col min="13" max="13" width="16.69921875" bestFit="1" customWidth="1"/>
    <col min="14" max="14" width="13.3984375" bestFit="1" customWidth="1"/>
  </cols>
  <sheetData>
    <row r="2" spans="2:17" ht="16.2" thickBot="1">
      <c r="H2" s="444"/>
      <c r="I2" s="444"/>
      <c r="J2" s="444"/>
      <c r="K2" s="444"/>
    </row>
    <row r="3" spans="2:17">
      <c r="B3" s="481" t="s">
        <v>569</v>
      </c>
      <c r="C3" s="493" t="s">
        <v>669</v>
      </c>
      <c r="D3" s="494"/>
      <c r="E3" s="494"/>
      <c r="F3" s="494"/>
      <c r="G3" s="495"/>
      <c r="H3" s="483" t="s">
        <v>700</v>
      </c>
      <c r="I3" s="484"/>
      <c r="J3" s="484"/>
      <c r="K3" s="484"/>
      <c r="L3" s="485"/>
    </row>
    <row r="4" spans="2:17">
      <c r="B4" s="482"/>
      <c r="C4" s="496" t="s">
        <v>574</v>
      </c>
      <c r="D4" s="496" t="s">
        <v>575</v>
      </c>
      <c r="E4" s="496" t="s">
        <v>576</v>
      </c>
      <c r="F4" s="496" t="s">
        <v>578</v>
      </c>
      <c r="G4" s="497" t="s">
        <v>577</v>
      </c>
      <c r="H4" s="442" t="s">
        <v>575</v>
      </c>
      <c r="I4" s="442" t="s">
        <v>576</v>
      </c>
      <c r="J4" s="442" t="s">
        <v>578</v>
      </c>
      <c r="K4" s="442" t="s">
        <v>667</v>
      </c>
      <c r="L4" s="443" t="s">
        <v>666</v>
      </c>
    </row>
    <row r="5" spans="2:17">
      <c r="B5" s="448" t="s">
        <v>143</v>
      </c>
      <c r="C5" s="486">
        <v>2653466.5576214376</v>
      </c>
      <c r="D5" s="486">
        <v>1767061.4620841329</v>
      </c>
      <c r="E5" s="486">
        <v>1314616.6773532152</v>
      </c>
      <c r="F5" s="486">
        <v>1529672.1380778537</v>
      </c>
      <c r="G5" s="487">
        <f>SUM(C5:F5)</f>
        <v>7264816.835136639</v>
      </c>
      <c r="H5" s="474">
        <v>1381</v>
      </c>
      <c r="I5" s="474">
        <v>1006</v>
      </c>
      <c r="J5" s="474">
        <v>3339</v>
      </c>
      <c r="K5" s="474">
        <v>2272</v>
      </c>
      <c r="L5" s="475">
        <f>SUM(H5:K5)</f>
        <v>7998</v>
      </c>
    </row>
    <row r="6" spans="2:17">
      <c r="B6" s="448" t="s">
        <v>668</v>
      </c>
      <c r="C6" s="486">
        <v>313456.52892493427</v>
      </c>
      <c r="D6" s="486">
        <v>515897.22798189207</v>
      </c>
      <c r="E6" s="486">
        <v>803303.68821957137</v>
      </c>
      <c r="F6" s="486">
        <v>673289.7357308151</v>
      </c>
      <c r="G6" s="487">
        <f>SUM(C6:F6)</f>
        <v>2305947.1808572127</v>
      </c>
      <c r="H6" s="474">
        <v>1067</v>
      </c>
      <c r="I6" s="474">
        <v>991</v>
      </c>
      <c r="J6" s="474">
        <v>925</v>
      </c>
      <c r="K6" s="474">
        <v>628</v>
      </c>
      <c r="L6" s="475">
        <f>SUM(H6:K6)</f>
        <v>3611</v>
      </c>
      <c r="N6" s="444"/>
      <c r="O6" s="444"/>
      <c r="P6" s="444"/>
      <c r="Q6" s="444"/>
    </row>
    <row r="7" spans="2:17" ht="16.2" thickBot="1">
      <c r="B7" s="450" t="s">
        <v>570</v>
      </c>
      <c r="C7" s="488">
        <f>SUM(C5:C6)</f>
        <v>2966923.0865463717</v>
      </c>
      <c r="D7" s="488">
        <f>SUM(D5:D6)</f>
        <v>2282958.6900660251</v>
      </c>
      <c r="E7" s="488">
        <f>SUM(E5:E6)</f>
        <v>2117920.3655727864</v>
      </c>
      <c r="F7" s="488">
        <f>SUM(F5:F6)</f>
        <v>2202961.8738086689</v>
      </c>
      <c r="G7" s="489">
        <f>SUM(C7:F7)</f>
        <v>9570764.0159938522</v>
      </c>
      <c r="H7" s="445">
        <f>SUM(H5:H6)</f>
        <v>2448</v>
      </c>
      <c r="I7" s="445">
        <f>SUM(I5:I6)</f>
        <v>1997</v>
      </c>
      <c r="J7" s="445">
        <f>SUM(J5:J6)</f>
        <v>4264</v>
      </c>
      <c r="K7" s="445">
        <f>SUM(K5:K6)</f>
        <v>2900</v>
      </c>
      <c r="L7" s="476">
        <f>L5+L6</f>
        <v>11609</v>
      </c>
    </row>
    <row r="8" spans="2:17" ht="16.2" thickTop="1">
      <c r="B8" s="451" t="s">
        <v>143</v>
      </c>
      <c r="C8" s="490">
        <v>85300.347369312876</v>
      </c>
      <c r="D8" s="490">
        <v>166105.14276031515</v>
      </c>
      <c r="E8" s="490">
        <v>162715.24188765566</v>
      </c>
      <c r="F8" s="490">
        <v>159325.34101499617</v>
      </c>
      <c r="G8" s="487">
        <f>SUM(C8:F8)</f>
        <v>573446.07303227985</v>
      </c>
      <c r="H8" s="474">
        <v>100</v>
      </c>
      <c r="I8" s="474">
        <v>99</v>
      </c>
      <c r="J8" s="474">
        <v>156</v>
      </c>
      <c r="K8" s="474">
        <v>62</v>
      </c>
      <c r="L8" s="475">
        <f>SUM(H8:K8)</f>
        <v>417</v>
      </c>
      <c r="M8" s="447"/>
    </row>
    <row r="9" spans="2:17">
      <c r="B9" s="452" t="s">
        <v>668</v>
      </c>
      <c r="C9" s="486">
        <v>1121895.1214053556</v>
      </c>
      <c r="D9" s="486">
        <v>1299823.2277865189</v>
      </c>
      <c r="E9" s="486">
        <v>1406163.70144284</v>
      </c>
      <c r="F9" s="486">
        <v>1286944.6840634658</v>
      </c>
      <c r="G9" s="487">
        <f t="shared" ref="G9:G15" si="0">SUM(C9:F9)</f>
        <v>5114826.7346981801</v>
      </c>
      <c r="H9" s="474">
        <v>952</v>
      </c>
      <c r="I9" s="474">
        <v>944</v>
      </c>
      <c r="J9" s="474">
        <v>1111</v>
      </c>
      <c r="K9" s="474">
        <v>815</v>
      </c>
      <c r="L9" s="475">
        <f t="shared" ref="L9:L15" si="1">SUM(H9:K9)</f>
        <v>3822</v>
      </c>
      <c r="M9" s="447" t="s">
        <v>699</v>
      </c>
    </row>
    <row r="10" spans="2:17">
      <c r="B10" s="452" t="s">
        <v>175</v>
      </c>
      <c r="C10" s="486">
        <v>6566.1272557824286</v>
      </c>
      <c r="D10" s="486">
        <v>6434.80471066678</v>
      </c>
      <c r="E10" s="486">
        <v>6303.4821655511305</v>
      </c>
      <c r="F10" s="486">
        <v>6172.1596204354828</v>
      </c>
      <c r="G10" s="487">
        <f t="shared" si="0"/>
        <v>25476.573752435823</v>
      </c>
      <c r="H10" s="474">
        <v>0</v>
      </c>
      <c r="I10" s="474">
        <v>0</v>
      </c>
      <c r="J10" s="474">
        <v>0</v>
      </c>
      <c r="K10" s="474">
        <v>0</v>
      </c>
      <c r="L10" s="475">
        <f t="shared" si="1"/>
        <v>0</v>
      </c>
      <c r="M10" s="447"/>
    </row>
    <row r="11" spans="2:17">
      <c r="B11" s="452" t="s">
        <v>571</v>
      </c>
      <c r="C11" s="486">
        <v>29126.95023688893</v>
      </c>
      <c r="D11" s="486">
        <v>285700.79520232824</v>
      </c>
      <c r="E11" s="486">
        <v>276138.42332966195</v>
      </c>
      <c r="F11" s="486">
        <v>266600.170898924</v>
      </c>
      <c r="G11" s="487">
        <f t="shared" si="0"/>
        <v>857566.33966780314</v>
      </c>
      <c r="H11" s="474">
        <v>29</v>
      </c>
      <c r="I11" s="474">
        <v>284</v>
      </c>
      <c r="J11" s="474">
        <v>275</v>
      </c>
      <c r="K11" s="474">
        <v>268</v>
      </c>
      <c r="L11" s="475">
        <f t="shared" si="1"/>
        <v>856</v>
      </c>
      <c r="M11" s="447"/>
    </row>
    <row r="12" spans="2:17">
      <c r="B12" s="452" t="s">
        <v>169</v>
      </c>
      <c r="C12" s="486">
        <v>1365.5404600525289</v>
      </c>
      <c r="D12" s="486">
        <v>1351.8850554520041</v>
      </c>
      <c r="E12" s="486">
        <v>1338.2296508514785</v>
      </c>
      <c r="F12" s="486">
        <v>1324.5742462509531</v>
      </c>
      <c r="G12" s="487">
        <f t="shared" si="0"/>
        <v>5380.2294126069646</v>
      </c>
      <c r="H12" s="474">
        <v>1.3</v>
      </c>
      <c r="I12" s="474">
        <v>1.3</v>
      </c>
      <c r="J12" s="474">
        <v>1.3</v>
      </c>
      <c r="K12" s="474">
        <v>1.3</v>
      </c>
      <c r="L12" s="475">
        <f t="shared" si="1"/>
        <v>5.2</v>
      </c>
      <c r="M12" s="447"/>
    </row>
    <row r="13" spans="2:17">
      <c r="B13" s="452" t="s">
        <v>138</v>
      </c>
      <c r="C13" s="486">
        <v>488785.86012894975</v>
      </c>
      <c r="D13" s="486">
        <v>903244.81350720022</v>
      </c>
      <c r="E13" s="486">
        <v>1159845.5608969524</v>
      </c>
      <c r="F13" s="486">
        <v>1172646.4215488248</v>
      </c>
      <c r="G13" s="487">
        <f t="shared" si="0"/>
        <v>3724522.656081927</v>
      </c>
      <c r="H13" s="474">
        <v>59</v>
      </c>
      <c r="I13" s="474">
        <v>940</v>
      </c>
      <c r="J13" s="474">
        <v>1061</v>
      </c>
      <c r="K13" s="474">
        <v>1128</v>
      </c>
      <c r="L13" s="475">
        <f t="shared" si="1"/>
        <v>3188</v>
      </c>
      <c r="M13" s="447"/>
    </row>
    <row r="14" spans="2:17">
      <c r="B14" s="452" t="s">
        <v>22</v>
      </c>
      <c r="C14" s="486">
        <v>1365698.7241046284</v>
      </c>
      <c r="D14" s="486">
        <v>1507303.5810634554</v>
      </c>
      <c r="E14" s="486">
        <v>1548568.3409560467</v>
      </c>
      <c r="F14" s="486">
        <v>1532793.986814009</v>
      </c>
      <c r="G14" s="487">
        <f t="shared" si="0"/>
        <v>5954364.6329381391</v>
      </c>
      <c r="H14" s="474">
        <v>1447</v>
      </c>
      <c r="I14" s="474">
        <v>1484</v>
      </c>
      <c r="J14" s="474">
        <v>1613</v>
      </c>
      <c r="K14" s="474">
        <v>1460</v>
      </c>
      <c r="L14" s="475">
        <f t="shared" si="1"/>
        <v>6004</v>
      </c>
      <c r="M14" s="447"/>
    </row>
    <row r="15" spans="2:17">
      <c r="B15" s="452" t="s">
        <v>572</v>
      </c>
      <c r="C15" s="486">
        <v>123110.79194247264</v>
      </c>
      <c r="D15" s="486">
        <v>145583.63742279736</v>
      </c>
      <c r="E15" s="486">
        <v>143434.32451462757</v>
      </c>
      <c r="F15" s="486">
        <v>260746.16555037035</v>
      </c>
      <c r="G15" s="487">
        <f t="shared" si="0"/>
        <v>672874.919430268</v>
      </c>
      <c r="H15" s="474">
        <v>50</v>
      </c>
      <c r="I15" s="474">
        <v>67</v>
      </c>
      <c r="J15" s="474">
        <v>67</v>
      </c>
      <c r="K15" s="474">
        <v>66</v>
      </c>
      <c r="L15" s="475">
        <f t="shared" si="1"/>
        <v>250</v>
      </c>
      <c r="M15" s="447"/>
    </row>
    <row r="16" spans="2:17" ht="16.2" thickBot="1">
      <c r="B16" s="450" t="s">
        <v>772</v>
      </c>
      <c r="C16" s="488">
        <f t="shared" ref="C16:K16" si="2">SUM(C8:C15)</f>
        <v>3221849.4629034428</v>
      </c>
      <c r="D16" s="488">
        <f t="shared" si="2"/>
        <v>4315547.8875087341</v>
      </c>
      <c r="E16" s="488">
        <f t="shared" si="2"/>
        <v>4704507.3048441866</v>
      </c>
      <c r="F16" s="488">
        <f t="shared" si="2"/>
        <v>4686553.5037572766</v>
      </c>
      <c r="G16" s="489">
        <f t="shared" si="2"/>
        <v>16928458.15901364</v>
      </c>
      <c r="H16" s="477">
        <f t="shared" si="2"/>
        <v>2638.3</v>
      </c>
      <c r="I16" s="477">
        <f t="shared" si="2"/>
        <v>3819.3</v>
      </c>
      <c r="J16" s="477">
        <f t="shared" si="2"/>
        <v>4284.3</v>
      </c>
      <c r="K16" s="477">
        <f t="shared" si="2"/>
        <v>3800.3</v>
      </c>
      <c r="L16" s="476">
        <f>H16+I16+J16+K16</f>
        <v>14542.2</v>
      </c>
    </row>
    <row r="17" spans="2:13" ht="16.8" thickTop="1" thickBot="1">
      <c r="B17" s="453" t="s">
        <v>573</v>
      </c>
      <c r="C17" s="491"/>
      <c r="D17" s="491"/>
      <c r="E17" s="491"/>
      <c r="F17" s="491"/>
      <c r="G17" s="492">
        <f>G7+G16</f>
        <v>26499222.175007492</v>
      </c>
      <c r="H17" s="446"/>
      <c r="I17" s="446"/>
      <c r="J17" s="446"/>
      <c r="K17" s="446"/>
      <c r="L17" s="478">
        <f>L7+L16</f>
        <v>26151.200000000001</v>
      </c>
      <c r="M17" s="447"/>
    </row>
    <row r="18" spans="2:13" ht="16.2" thickTop="1"/>
  </sheetData>
  <mergeCells count="3">
    <mergeCell ref="B3:B4"/>
    <mergeCell ref="C3:G3"/>
    <mergeCell ref="H3:L3"/>
  </mergeCells>
  <phoneticPr fontId="189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00B0F0"/>
  </sheetPr>
  <dimension ref="A1:AW450"/>
  <sheetViews>
    <sheetView zoomScale="90" zoomScaleNormal="90" workbookViewId="0">
      <pane xSplit="7" ySplit="4" topLeftCell="AE167" activePane="bottomRight" state="frozen"/>
      <selection pane="topRight" activeCell="H1" sqref="H1"/>
      <selection pane="bottomLeft" activeCell="A5" sqref="A5"/>
      <selection pane="bottomRight" activeCell="D178" sqref="D178"/>
    </sheetView>
  </sheetViews>
  <sheetFormatPr defaultColWidth="9" defaultRowHeight="13.8" outlineLevelCol="1"/>
  <cols>
    <col min="1" max="1" width="6" style="335" customWidth="1"/>
    <col min="2" max="2" width="16.59765625" style="173" customWidth="1"/>
    <col min="3" max="3" width="16.59765625" style="173" customWidth="1" outlineLevel="1"/>
    <col min="4" max="4" width="21.59765625" style="173" customWidth="1" outlineLevel="1"/>
    <col min="5" max="5" width="9.69921875" style="173" customWidth="1" outlineLevel="1"/>
    <col min="6" max="6" width="5.5" style="173" customWidth="1" outlineLevel="1"/>
    <col min="7" max="7" width="4.69921875" style="173" customWidth="1"/>
    <col min="8" max="16" width="12.5" style="164" customWidth="1" outlineLevel="1"/>
    <col min="17" max="19" width="13.19921875" style="164" customWidth="1" outlineLevel="1"/>
    <col min="20" max="20" width="15.5" style="164" customWidth="1"/>
    <col min="21" max="21" width="3.19921875" style="173" customWidth="1"/>
    <col min="22" max="22" width="14.5" style="164" bestFit="1" customWidth="1" outlineLevel="1"/>
    <col min="23" max="23" width="11.69921875" style="164" bestFit="1" customWidth="1" outlineLevel="1"/>
    <col min="24" max="33" width="12.5" style="164" bestFit="1" customWidth="1" outlineLevel="1"/>
    <col min="34" max="34" width="17.09765625" style="164" customWidth="1"/>
    <col min="35" max="35" width="3.5" style="164" customWidth="1"/>
    <col min="36" max="37" width="11.5" style="164" bestFit="1" customWidth="1" outlineLevel="1"/>
    <col min="38" max="47" width="15.19921875" style="164" bestFit="1" customWidth="1" outlineLevel="1"/>
    <col min="48" max="48" width="15.59765625" style="164" bestFit="1" customWidth="1"/>
    <col min="49" max="49" width="9.19921875" style="173" bestFit="1" customWidth="1"/>
    <col min="50" max="16384" width="9" style="173"/>
  </cols>
  <sheetData>
    <row r="1" spans="1:49">
      <c r="B1" s="335">
        <f>'All Demand '!$A$2</f>
        <v>7.0209999999999999</v>
      </c>
      <c r="U1" s="173" t="s">
        <v>473</v>
      </c>
      <c r="V1" s="242">
        <v>1092097.0007360731</v>
      </c>
      <c r="W1" s="242">
        <v>1069943.0007211415</v>
      </c>
      <c r="X1" s="242">
        <v>928793.00062600628</v>
      </c>
      <c r="Y1" s="242">
        <v>1128534.0007606316</v>
      </c>
      <c r="Z1" s="242">
        <v>1044373.0007039072</v>
      </c>
      <c r="AA1" s="242">
        <v>917555.00061843207</v>
      </c>
      <c r="AB1" s="242">
        <v>1242771.0008376276</v>
      </c>
      <c r="AC1" s="242">
        <v>1407877.0009489087</v>
      </c>
      <c r="AD1" s="242">
        <v>1556802.0010492844</v>
      </c>
      <c r="AE1" s="242">
        <v>1701856.0011470506</v>
      </c>
      <c r="AF1" s="242">
        <v>1643368.0011076299</v>
      </c>
      <c r="AG1" s="242">
        <v>1546517.0010423523</v>
      </c>
      <c r="AH1" s="242"/>
      <c r="AJ1" s="269">
        <f>AJ2/V2</f>
        <v>0.54121544253142129</v>
      </c>
      <c r="AK1" s="269">
        <f t="shared" ref="AK1:AV1" si="0">AK2/W2</f>
        <v>0.52336747166054975</v>
      </c>
      <c r="AL1" s="269">
        <f t="shared" si="0"/>
        <v>0.52200903587446423</v>
      </c>
      <c r="AM1" s="269">
        <f t="shared" si="0"/>
        <v>0.54469350832154029</v>
      </c>
      <c r="AN1" s="269">
        <f t="shared" si="0"/>
        <v>0.54431094681658043</v>
      </c>
      <c r="AO1" s="269">
        <f t="shared" si="0"/>
        <v>0.56368841454688123</v>
      </c>
      <c r="AP1" s="269">
        <f t="shared" si="0"/>
        <v>0.55860761842945494</v>
      </c>
      <c r="AQ1" s="269">
        <f t="shared" si="0"/>
        <v>0.55873618608381981</v>
      </c>
      <c r="AR1" s="269">
        <f t="shared" si="0"/>
        <v>0.55860761842945494</v>
      </c>
      <c r="AS1" s="269">
        <f t="shared" si="0"/>
        <v>0.58820175129842001</v>
      </c>
      <c r="AT1" s="269">
        <f t="shared" si="0"/>
        <v>0.58851760011606924</v>
      </c>
      <c r="AU1" s="269">
        <f t="shared" si="0"/>
        <v>0.59865365883012267</v>
      </c>
      <c r="AV1" s="269">
        <f t="shared" si="0"/>
        <v>0.56108737306415224</v>
      </c>
    </row>
    <row r="2" spans="1:49" s="137" customFormat="1">
      <c r="A2" s="336"/>
      <c r="C2" s="137" t="s">
        <v>2</v>
      </c>
      <c r="H2" s="137">
        <f t="shared" ref="H2:T2" si="1">SUM(H5:H445)</f>
        <v>47633024</v>
      </c>
      <c r="I2" s="137">
        <f t="shared" si="1"/>
        <v>45830993.200000003</v>
      </c>
      <c r="J2" s="137">
        <f t="shared" si="1"/>
        <v>46331443.600000001</v>
      </c>
      <c r="K2" s="137">
        <f t="shared" si="1"/>
        <v>49354158</v>
      </c>
      <c r="L2" s="137">
        <f t="shared" si="1"/>
        <v>50471578</v>
      </c>
      <c r="M2" s="137">
        <f t="shared" si="1"/>
        <v>55721578</v>
      </c>
      <c r="N2" s="137">
        <f t="shared" si="1"/>
        <v>53481278</v>
      </c>
      <c r="O2" s="137">
        <f t="shared" si="1"/>
        <v>53491278</v>
      </c>
      <c r="P2" s="137">
        <f t="shared" si="1"/>
        <v>53481278</v>
      </c>
      <c r="Q2" s="137">
        <f t="shared" si="1"/>
        <v>56198422</v>
      </c>
      <c r="R2" s="137">
        <f t="shared" si="1"/>
        <v>56272686.666666664</v>
      </c>
      <c r="S2" s="137">
        <f t="shared" si="1"/>
        <v>36160359.666666672</v>
      </c>
      <c r="T2" s="137">
        <f t="shared" si="1"/>
        <v>604428077.13333321</v>
      </c>
      <c r="V2" s="164">
        <f t="shared" ref="V2:AH2" si="2">SUM(V5:V445)</f>
        <v>392111.3109185262</v>
      </c>
      <c r="W2" s="164">
        <f t="shared" si="2"/>
        <v>338252.88263561268</v>
      </c>
      <c r="X2" s="164">
        <f t="shared" si="2"/>
        <v>343084.25004340446</v>
      </c>
      <c r="Y2" s="164">
        <f t="shared" si="2"/>
        <v>398600.3641888643</v>
      </c>
      <c r="Z2" s="164">
        <f t="shared" si="2"/>
        <v>412552.70752054779</v>
      </c>
      <c r="AA2" s="164">
        <f t="shared" si="2"/>
        <v>645875.63160543598</v>
      </c>
      <c r="AB2" s="164">
        <f t="shared" si="2"/>
        <v>542786.3615250974</v>
      </c>
      <c r="AC2" s="164">
        <f t="shared" si="2"/>
        <v>547921.50382847304</v>
      </c>
      <c r="AD2" s="164">
        <f t="shared" si="2"/>
        <v>542786.3615250974</v>
      </c>
      <c r="AE2" s="164">
        <f t="shared" si="2"/>
        <v>592299.63293390942</v>
      </c>
      <c r="AF2" s="164">
        <f t="shared" si="2"/>
        <v>598206.43054654635</v>
      </c>
      <c r="AG2" s="164">
        <f t="shared" si="2"/>
        <v>459063.02408333257</v>
      </c>
      <c r="AH2" s="196">
        <f t="shared" si="2"/>
        <v>5813540.4613548499</v>
      </c>
      <c r="AI2" s="164"/>
      <c r="AJ2" s="164">
        <f t="shared" ref="AJ2:AV2" si="3">SUM(AJ5:AJ445)</f>
        <v>212216.69666034589</v>
      </c>
      <c r="AK2" s="164">
        <f t="shared" si="3"/>
        <v>177030.55596689327</v>
      </c>
      <c r="AL2" s="164">
        <f t="shared" si="3"/>
        <v>179093.07858887117</v>
      </c>
      <c r="AM2" s="164">
        <f t="shared" si="3"/>
        <v>217115.03078827614</v>
      </c>
      <c r="AN2" s="164">
        <f t="shared" si="3"/>
        <v>224556.95484225315</v>
      </c>
      <c r="AO2" s="164">
        <f t="shared" si="3"/>
        <v>364072.61077413376</v>
      </c>
      <c r="AP2" s="164">
        <f t="shared" si="3"/>
        <v>303204.59672752378</v>
      </c>
      <c r="AQ2" s="164">
        <f t="shared" si="3"/>
        <v>306143.57132243208</v>
      </c>
      <c r="AR2" s="164">
        <f t="shared" si="3"/>
        <v>303204.59672752378</v>
      </c>
      <c r="AS2" s="164">
        <f t="shared" si="3"/>
        <v>348391.68138513685</v>
      </c>
      <c r="AT2" s="164">
        <f t="shared" si="3"/>
        <v>352055.01287925348</v>
      </c>
      <c r="AU2" s="164">
        <f t="shared" si="3"/>
        <v>274819.75900110777</v>
      </c>
      <c r="AV2" s="164">
        <f t="shared" si="3"/>
        <v>3261904.1456637522</v>
      </c>
      <c r="AW2" s="237">
        <f>AV2/AH2</f>
        <v>0.56108737306415224</v>
      </c>
    </row>
    <row r="3" spans="1:49">
      <c r="H3" s="164" t="s">
        <v>114</v>
      </c>
      <c r="T3" s="164" t="s">
        <v>114</v>
      </c>
      <c r="V3" s="164" t="s">
        <v>73</v>
      </c>
      <c r="AH3" s="164" t="s">
        <v>73</v>
      </c>
      <c r="AJ3" s="164" t="s">
        <v>64</v>
      </c>
      <c r="AV3" s="164" t="s">
        <v>64</v>
      </c>
    </row>
    <row r="4" spans="1:49" s="214" customFormat="1" ht="43.5" customHeight="1">
      <c r="A4" s="337" t="str">
        <f>'All Demand '!A5</f>
        <v>S.N</v>
      </c>
      <c r="B4" s="214" t="str">
        <f>'All Demand '!C5</f>
        <v>DC P/N</v>
      </c>
      <c r="C4" s="214" t="str">
        <f>'All Demand '!F5</f>
        <v>Project</v>
      </c>
      <c r="D4" s="214" t="str">
        <f>'All Demand '!D5</f>
        <v>Part Name</v>
      </c>
      <c r="E4" s="214" t="str">
        <f>'All Demand '!G5</f>
        <v>BU</v>
      </c>
      <c r="F4" s="214" t="str">
        <f>'All Demand '!H5</f>
        <v>BU Location</v>
      </c>
      <c r="H4" s="197">
        <f>'All Demand '!J5</f>
        <v>43891</v>
      </c>
      <c r="I4" s="197">
        <f>'All Demand '!K5</f>
        <v>43922</v>
      </c>
      <c r="J4" s="197">
        <f>'All Demand '!L5</f>
        <v>43952</v>
      </c>
      <c r="K4" s="197">
        <f>'All Demand '!M5</f>
        <v>43983</v>
      </c>
      <c r="L4" s="197">
        <f>'All Demand '!N5</f>
        <v>44013</v>
      </c>
      <c r="M4" s="197">
        <f>'All Demand '!O5</f>
        <v>44044</v>
      </c>
      <c r="N4" s="197">
        <f>'All Demand '!P5</f>
        <v>44075</v>
      </c>
      <c r="O4" s="197">
        <f>'All Demand '!Q5</f>
        <v>44105</v>
      </c>
      <c r="P4" s="197">
        <f>'All Demand '!R5</f>
        <v>44136</v>
      </c>
      <c r="Q4" s="197">
        <f>'All Demand '!S5</f>
        <v>44166</v>
      </c>
      <c r="R4" s="197">
        <f>'All Demand '!T5</f>
        <v>44197</v>
      </c>
      <c r="S4" s="197">
        <f>'All Demand '!U5</f>
        <v>44228</v>
      </c>
      <c r="T4" s="194" t="str">
        <f>'All Demand '!V5</f>
        <v>Total</v>
      </c>
      <c r="U4" s="138"/>
      <c r="V4" s="197">
        <f>H4</f>
        <v>43891</v>
      </c>
      <c r="W4" s="197">
        <f t="shared" ref="W4:AF4" si="4">I4</f>
        <v>43922</v>
      </c>
      <c r="X4" s="197">
        <f t="shared" si="4"/>
        <v>43952</v>
      </c>
      <c r="Y4" s="197">
        <f t="shared" si="4"/>
        <v>43983</v>
      </c>
      <c r="Z4" s="197">
        <f t="shared" si="4"/>
        <v>44013</v>
      </c>
      <c r="AA4" s="197">
        <f t="shared" si="4"/>
        <v>44044</v>
      </c>
      <c r="AB4" s="197">
        <f t="shared" si="4"/>
        <v>44075</v>
      </c>
      <c r="AC4" s="197">
        <f t="shared" si="4"/>
        <v>44105</v>
      </c>
      <c r="AD4" s="197">
        <f t="shared" si="4"/>
        <v>44136</v>
      </c>
      <c r="AE4" s="197">
        <f t="shared" si="4"/>
        <v>44166</v>
      </c>
      <c r="AF4" s="197">
        <f t="shared" si="4"/>
        <v>44197</v>
      </c>
      <c r="AG4" s="197">
        <f>S4</f>
        <v>44228</v>
      </c>
      <c r="AH4" s="215" t="str">
        <f>T4</f>
        <v>Total</v>
      </c>
      <c r="AI4" s="215"/>
      <c r="AJ4" s="197">
        <f>H4</f>
        <v>43891</v>
      </c>
      <c r="AK4" s="197">
        <f t="shared" ref="AK4:AV4" si="5">I4</f>
        <v>43922</v>
      </c>
      <c r="AL4" s="197">
        <f t="shared" si="5"/>
        <v>43952</v>
      </c>
      <c r="AM4" s="197">
        <f t="shared" si="5"/>
        <v>43983</v>
      </c>
      <c r="AN4" s="197">
        <f t="shared" si="5"/>
        <v>44013</v>
      </c>
      <c r="AO4" s="197">
        <f t="shared" si="5"/>
        <v>44044</v>
      </c>
      <c r="AP4" s="197">
        <f t="shared" si="5"/>
        <v>44075</v>
      </c>
      <c r="AQ4" s="197">
        <f t="shared" si="5"/>
        <v>44105</v>
      </c>
      <c r="AR4" s="197">
        <f t="shared" si="5"/>
        <v>44136</v>
      </c>
      <c r="AS4" s="197">
        <f t="shared" si="5"/>
        <v>44166</v>
      </c>
      <c r="AT4" s="197">
        <f t="shared" si="5"/>
        <v>44197</v>
      </c>
      <c r="AU4" s="197">
        <f t="shared" si="5"/>
        <v>44228</v>
      </c>
      <c r="AV4" s="215" t="str">
        <f t="shared" si="5"/>
        <v>Total</v>
      </c>
    </row>
    <row r="5" spans="1:49" s="171" customFormat="1" ht="12.75" customHeight="1">
      <c r="A5" s="338">
        <f>'All Demand '!A6</f>
        <v>1</v>
      </c>
      <c r="B5" s="195" t="str">
        <f>'All Demand '!C6</f>
        <v>8AJ946-00098-N</v>
      </c>
      <c r="C5" s="195" t="str">
        <f>'All Demand '!F6</f>
        <v>M106</v>
      </c>
      <c r="D5" s="195" t="str">
        <f>'All Demand '!D6</f>
        <v>AJ946-00098-N</v>
      </c>
      <c r="E5" s="195" t="str">
        <f>'All Demand '!G6</f>
        <v>ABC</v>
      </c>
      <c r="F5" s="195" t="str">
        <f>'All Demand '!H6</f>
        <v>CTU FATP</v>
      </c>
      <c r="H5" s="1">
        <f>'All Demand '!J6*'All Demand '!CB6</f>
        <v>0</v>
      </c>
      <c r="I5" s="1">
        <f>'All Demand '!K6*'All Demand '!CC6</f>
        <v>0</v>
      </c>
      <c r="J5" s="1">
        <f>'All Demand '!L6*'All Demand '!CD6</f>
        <v>0</v>
      </c>
      <c r="K5" s="1">
        <f>'All Demand '!M6*'All Demand '!CE6</f>
        <v>0</v>
      </c>
      <c r="L5" s="1">
        <f>'All Demand '!N6*'All Demand '!CF6</f>
        <v>0</v>
      </c>
      <c r="M5" s="1">
        <f>'All Demand '!O6*'All Demand '!CG6</f>
        <v>0</v>
      </c>
      <c r="N5" s="1">
        <f>'All Demand '!P6*'All Demand '!CH6</f>
        <v>0</v>
      </c>
      <c r="O5" s="1">
        <f>'All Demand '!Q6*'All Demand '!CI6</f>
        <v>0</v>
      </c>
      <c r="P5" s="1">
        <f>'All Demand '!R6*'All Demand '!CJ6</f>
        <v>0</v>
      </c>
      <c r="Q5" s="1">
        <f>'All Demand '!S6*'All Demand '!CK6</f>
        <v>0</v>
      </c>
      <c r="R5" s="1">
        <f>'All Demand '!T6*'All Demand '!CL6</f>
        <v>0</v>
      </c>
      <c r="S5" s="1">
        <f>'All Demand '!U6*'All Demand '!CM6</f>
        <v>0</v>
      </c>
      <c r="T5" s="1">
        <f>SUM(H5:S5)</f>
        <v>0</v>
      </c>
      <c r="U5" s="1"/>
      <c r="V5" s="1">
        <f>H5*'All Demand '!AD6/$B$1</f>
        <v>0</v>
      </c>
      <c r="W5" s="1">
        <f>I5*'All Demand '!AE6/$B$1</f>
        <v>0</v>
      </c>
      <c r="X5" s="1">
        <f>J5*'All Demand '!AF6/$B$1</f>
        <v>0</v>
      </c>
      <c r="Y5" s="1">
        <f>K5*'All Demand '!AG6/$B$1</f>
        <v>0</v>
      </c>
      <c r="Z5" s="1">
        <f>L5*'All Demand '!AH6/$B$1</f>
        <v>0</v>
      </c>
      <c r="AA5" s="1">
        <f>M5*'All Demand '!AI6/$B$1</f>
        <v>0</v>
      </c>
      <c r="AB5" s="1">
        <f>N5*'All Demand '!AJ6/$B$1</f>
        <v>0</v>
      </c>
      <c r="AC5" s="1">
        <f>O5*'All Demand '!AK6/$B$1</f>
        <v>0</v>
      </c>
      <c r="AD5" s="1">
        <f>P5*'All Demand '!AL6/$B$1</f>
        <v>0</v>
      </c>
      <c r="AE5" s="1">
        <f>Q5*'All Demand '!AM6/$B$1</f>
        <v>0</v>
      </c>
      <c r="AF5" s="1">
        <f>R5*'All Demand '!AN6/$B$1</f>
        <v>0</v>
      </c>
      <c r="AG5" s="1">
        <f>S5*'All Demand '!AO6/$B$1</f>
        <v>0</v>
      </c>
      <c r="AH5" s="1">
        <f>SUM(V5:AG5)</f>
        <v>0</v>
      </c>
      <c r="AI5" s="1"/>
      <c r="AJ5" s="1">
        <f>H5*'All Demand '!AV6/$B$1</f>
        <v>0</v>
      </c>
      <c r="AK5" s="1">
        <f>I5*'All Demand '!AW6/$B$1</f>
        <v>0</v>
      </c>
      <c r="AL5" s="1">
        <f>J5*'All Demand '!AX6/$B$1</f>
        <v>0</v>
      </c>
      <c r="AM5" s="1">
        <f>K5*'All Demand '!AY6/$B$1</f>
        <v>0</v>
      </c>
      <c r="AN5" s="1">
        <f>L5*'All Demand '!AZ6/$B$1</f>
        <v>0</v>
      </c>
      <c r="AO5" s="1">
        <f>M5*'All Demand '!BA6/$B$1</f>
        <v>0</v>
      </c>
      <c r="AP5" s="1">
        <f>N5*'All Demand '!BB6/$B$1</f>
        <v>0</v>
      </c>
      <c r="AQ5" s="1">
        <f>O5*'All Demand '!BC6/$B$1</f>
        <v>0</v>
      </c>
      <c r="AR5" s="1">
        <f>P5*'All Demand '!BD6/$B$1</f>
        <v>0</v>
      </c>
      <c r="AS5" s="1">
        <f>Q5*'All Demand '!BE6/$B$1</f>
        <v>0</v>
      </c>
      <c r="AT5" s="1">
        <f>R5*'All Demand '!BF6/$B$1</f>
        <v>0</v>
      </c>
      <c r="AU5" s="1">
        <f>S5*'All Demand '!BG6/$B$1</f>
        <v>0</v>
      </c>
      <c r="AV5" s="1">
        <f>SUM(AJ5:AU5)</f>
        <v>0</v>
      </c>
    </row>
    <row r="6" spans="1:49" s="171" customFormat="1" ht="12">
      <c r="A6" s="338">
        <f>'All Demand '!A7</f>
        <v>2</v>
      </c>
      <c r="B6" s="278" t="str">
        <f>'All Demand '!C7</f>
        <v>8AJ946-00099-N</v>
      </c>
      <c r="C6" s="278" t="str">
        <f>'All Demand '!F7</f>
        <v>M106</v>
      </c>
      <c r="D6" s="278" t="str">
        <f>'All Demand '!D7</f>
        <v>AJ946-00099-N</v>
      </c>
      <c r="E6" s="278" t="str">
        <f>'All Demand '!G7</f>
        <v>ABC</v>
      </c>
      <c r="F6" s="278" t="str">
        <f>'All Demand '!H7</f>
        <v>CTU FATP</v>
      </c>
      <c r="G6" s="278"/>
      <c r="H6" s="1">
        <f>'All Demand '!J7*'All Demand '!CB7</f>
        <v>0</v>
      </c>
      <c r="I6" s="1">
        <f>'All Demand '!K7*'All Demand '!CC7</f>
        <v>0</v>
      </c>
      <c r="J6" s="1">
        <f>'All Demand '!L7*'All Demand '!CD7</f>
        <v>0</v>
      </c>
      <c r="K6" s="1">
        <f>'All Demand '!M7*'All Demand '!CE7</f>
        <v>0</v>
      </c>
      <c r="L6" s="1">
        <f>'All Demand '!N7*'All Demand '!CF7</f>
        <v>0</v>
      </c>
      <c r="M6" s="1">
        <f>'All Demand '!O7*'All Demand '!CG7</f>
        <v>0</v>
      </c>
      <c r="N6" s="1">
        <f>'All Demand '!P7*'All Demand '!CH7</f>
        <v>0</v>
      </c>
      <c r="O6" s="1">
        <f>'All Demand '!Q7*'All Demand '!CI7</f>
        <v>0</v>
      </c>
      <c r="P6" s="1">
        <f>'All Demand '!R7*'All Demand '!CJ7</f>
        <v>0</v>
      </c>
      <c r="Q6" s="1">
        <f>'All Demand '!S7*'All Demand '!CK7</f>
        <v>0</v>
      </c>
      <c r="R6" s="1">
        <f>'All Demand '!T7*'All Demand '!CL7</f>
        <v>0</v>
      </c>
      <c r="S6" s="1">
        <f>'All Demand '!U7*'All Demand '!CM7</f>
        <v>0</v>
      </c>
      <c r="T6" s="1">
        <f t="shared" ref="T6:T69" si="6">SUM(H6:S6)</f>
        <v>0</v>
      </c>
      <c r="U6" s="1"/>
      <c r="V6" s="1">
        <f>H6*'All Demand '!AD7/$B$1</f>
        <v>0</v>
      </c>
      <c r="W6" s="1">
        <f>I6*'All Demand '!AE7/$B$1</f>
        <v>0</v>
      </c>
      <c r="X6" s="1">
        <f>J6*'All Demand '!AF7/$B$1</f>
        <v>0</v>
      </c>
      <c r="Y6" s="1">
        <f>K6*'All Demand '!AG7/$B$1</f>
        <v>0</v>
      </c>
      <c r="Z6" s="1">
        <f>L6*'All Demand '!AH7/$B$1</f>
        <v>0</v>
      </c>
      <c r="AA6" s="1">
        <f>M6*'All Demand '!AI7/$B$1</f>
        <v>0</v>
      </c>
      <c r="AB6" s="1">
        <f>N6*'All Demand '!AJ7/$B$1</f>
        <v>0</v>
      </c>
      <c r="AC6" s="1">
        <f>O6*'All Demand '!AK7/$B$1</f>
        <v>0</v>
      </c>
      <c r="AD6" s="1">
        <f>P6*'All Demand '!AL7/$B$1</f>
        <v>0</v>
      </c>
      <c r="AE6" s="1">
        <f>Q6*'All Demand '!AM7/$B$1</f>
        <v>0</v>
      </c>
      <c r="AF6" s="1">
        <f>R6*'All Demand '!AN7/$B$1</f>
        <v>0</v>
      </c>
      <c r="AG6" s="1">
        <f>S6*'All Demand '!AO7/$B$1</f>
        <v>0</v>
      </c>
      <c r="AH6" s="1">
        <f t="shared" ref="AH6:AH69" si="7">SUM(V6:AG6)</f>
        <v>0</v>
      </c>
      <c r="AI6" s="1"/>
      <c r="AJ6" s="1">
        <f>H6*'All Demand '!AV7/$B$1</f>
        <v>0</v>
      </c>
      <c r="AK6" s="1">
        <f>I6*'All Demand '!AW7/$B$1</f>
        <v>0</v>
      </c>
      <c r="AL6" s="1">
        <f>J6*'All Demand '!AX7/$B$1</f>
        <v>0</v>
      </c>
      <c r="AM6" s="1">
        <f>K6*'All Demand '!AY7/$B$1</f>
        <v>0</v>
      </c>
      <c r="AN6" s="1">
        <f>L6*'All Demand '!AZ7/$B$1</f>
        <v>0</v>
      </c>
      <c r="AO6" s="1">
        <f>M6*'All Demand '!BA7/$B$1</f>
        <v>0</v>
      </c>
      <c r="AP6" s="1">
        <f>N6*'All Demand '!BB7/$B$1</f>
        <v>0</v>
      </c>
      <c r="AQ6" s="1">
        <f>O6*'All Demand '!BC7/$B$1</f>
        <v>0</v>
      </c>
      <c r="AR6" s="1">
        <f>P6*'All Demand '!BD7/$B$1</f>
        <v>0</v>
      </c>
      <c r="AS6" s="1">
        <f>Q6*'All Demand '!BE7/$B$1</f>
        <v>0</v>
      </c>
      <c r="AT6" s="1">
        <f>R6*'All Demand '!BF7/$B$1</f>
        <v>0</v>
      </c>
      <c r="AU6" s="1">
        <f>S6*'All Demand '!BG7/$B$1</f>
        <v>0</v>
      </c>
      <c r="AV6" s="1">
        <f t="shared" ref="AV6:AV69" si="8">SUM(AJ6:AU6)</f>
        <v>0</v>
      </c>
    </row>
    <row r="7" spans="1:49" s="171" customFormat="1" ht="12">
      <c r="A7" s="338">
        <f>'All Demand '!A8</f>
        <v>3</v>
      </c>
      <c r="B7" s="278" t="str">
        <f>'All Demand '!C8</f>
        <v>8AJ818-00010-B</v>
      </c>
      <c r="C7" s="278" t="str">
        <f>'All Demand '!F8</f>
        <v>M21</v>
      </c>
      <c r="D7" s="278" t="str">
        <f>'All Demand '!D8</f>
        <v>AJ818-00010-B</v>
      </c>
      <c r="E7" s="278" t="str">
        <f>'All Demand '!G8</f>
        <v>ABC</v>
      </c>
      <c r="F7" s="278" t="str">
        <f>'All Demand '!H8</f>
        <v>CTU FATP</v>
      </c>
      <c r="G7" s="278"/>
      <c r="H7" s="1">
        <f>'All Demand '!J8*'All Demand '!CB8</f>
        <v>200</v>
      </c>
      <c r="I7" s="1">
        <f>'All Demand '!K8*'All Demand '!CC8</f>
        <v>100</v>
      </c>
      <c r="J7" s="1">
        <f>'All Demand '!L8*'All Demand '!CD8</f>
        <v>100</v>
      </c>
      <c r="K7" s="1">
        <f>'All Demand '!M8*'All Demand '!CE8</f>
        <v>100</v>
      </c>
      <c r="L7" s="1">
        <f>'All Demand '!N8*'All Demand '!CF8</f>
        <v>150</v>
      </c>
      <c r="M7" s="1">
        <f>'All Demand '!O8*'All Demand '!CG8</f>
        <v>150</v>
      </c>
      <c r="N7" s="1">
        <f>'All Demand '!P8*'All Demand '!CH8</f>
        <v>0</v>
      </c>
      <c r="O7" s="1">
        <f>'All Demand '!Q8*'All Demand '!CI8</f>
        <v>0</v>
      </c>
      <c r="P7" s="1">
        <f>'All Demand '!R8*'All Demand '!CJ8</f>
        <v>0</v>
      </c>
      <c r="Q7" s="1">
        <f>'All Demand '!S8*'All Demand '!CK8</f>
        <v>0</v>
      </c>
      <c r="R7" s="1">
        <f>'All Demand '!T8*'All Demand '!CL8</f>
        <v>0</v>
      </c>
      <c r="S7" s="1">
        <f>'All Demand '!U8*'All Demand '!CM8</f>
        <v>0</v>
      </c>
      <c r="T7" s="1">
        <f t="shared" si="6"/>
        <v>800</v>
      </c>
      <c r="U7" s="1"/>
      <c r="V7" s="1">
        <f>H7*'All Demand '!AD8/$B$1</f>
        <v>1715.0195413758722</v>
      </c>
      <c r="W7" s="1">
        <f>I7*'All Demand '!AE8/$B$1</f>
        <v>857.50977068793611</v>
      </c>
      <c r="X7" s="1">
        <f>J7*'All Demand '!AF8/$B$1</f>
        <v>857.50977068793611</v>
      </c>
      <c r="Y7" s="1">
        <f>K7*'All Demand '!AG8/$B$1</f>
        <v>844.4512462612164</v>
      </c>
      <c r="Z7" s="1">
        <f>L7*'All Demand '!AH8/$B$1</f>
        <v>1266.6768693918245</v>
      </c>
      <c r="AA7" s="1">
        <f>M7*'All Demand '!AI8/$B$1</f>
        <v>1266.6768693918245</v>
      </c>
      <c r="AB7" s="1">
        <f>N7*'All Demand '!AJ8/$B$1</f>
        <v>0</v>
      </c>
      <c r="AC7" s="1">
        <f>O7*'All Demand '!AK8/$B$1</f>
        <v>0</v>
      </c>
      <c r="AD7" s="1">
        <f>P7*'All Demand '!AL8/$B$1</f>
        <v>0</v>
      </c>
      <c r="AE7" s="1">
        <f>Q7*'All Demand '!AM8/$B$1</f>
        <v>0</v>
      </c>
      <c r="AF7" s="1">
        <f>R7*'All Demand '!AN8/$B$1</f>
        <v>0</v>
      </c>
      <c r="AG7" s="1">
        <f>S7*'All Demand '!AO8/$B$1</f>
        <v>0</v>
      </c>
      <c r="AH7" s="1">
        <f t="shared" si="7"/>
        <v>6807.84406779661</v>
      </c>
      <c r="AI7" s="1"/>
      <c r="AJ7" s="1">
        <f>H7*'All Demand '!AV8/$B$1</f>
        <v>1476.7127189858995</v>
      </c>
      <c r="AK7" s="1">
        <f>I7*'All Demand '!AW8/$B$1</f>
        <v>738.35635949294976</v>
      </c>
      <c r="AL7" s="1">
        <f>J7*'All Demand '!AX8/$B$1</f>
        <v>738.35635949294976</v>
      </c>
      <c r="AM7" s="1">
        <f>K7*'All Demand '!AY8/$B$1</f>
        <v>730.97279589802031</v>
      </c>
      <c r="AN7" s="1">
        <f>L7*'All Demand '!AZ8/$B$1</f>
        <v>1096.4591938470305</v>
      </c>
      <c r="AO7" s="1">
        <f>M7*'All Demand '!BA8/$B$1</f>
        <v>1096.4591938470305</v>
      </c>
      <c r="AP7" s="1">
        <f>N7*'All Demand '!BB8/$B$1</f>
        <v>0</v>
      </c>
      <c r="AQ7" s="1">
        <f>O7*'All Demand '!BC8/$B$1</f>
        <v>0</v>
      </c>
      <c r="AR7" s="1">
        <f>P7*'All Demand '!BD8/$B$1</f>
        <v>0</v>
      </c>
      <c r="AS7" s="1">
        <f>Q7*'All Demand '!BE8/$B$1</f>
        <v>0</v>
      </c>
      <c r="AT7" s="1">
        <f>R7*'All Demand '!BF8/$B$1</f>
        <v>0</v>
      </c>
      <c r="AU7" s="1">
        <f>S7*'All Demand '!BG8/$B$1</f>
        <v>0</v>
      </c>
      <c r="AV7" s="1">
        <f t="shared" si="8"/>
        <v>5877.3166215638803</v>
      </c>
    </row>
    <row r="8" spans="1:49" s="171" customFormat="1" ht="12">
      <c r="A8" s="338">
        <f>'All Demand '!A9</f>
        <v>4</v>
      </c>
      <c r="B8" s="278" t="str">
        <f>'All Demand '!C9</f>
        <v>8AJ818-4133-Jab</v>
      </c>
      <c r="C8" s="278" t="str">
        <f>'All Demand '!F9</f>
        <v>M21</v>
      </c>
      <c r="D8" s="278" t="str">
        <f>'All Demand '!D9</f>
        <v>AJ818-4133-Jab</v>
      </c>
      <c r="E8" s="278" t="str">
        <f>'All Demand '!G9</f>
        <v>ABC</v>
      </c>
      <c r="F8" s="278" t="str">
        <f>'All Demand '!H9</f>
        <v>CTU FATP</v>
      </c>
      <c r="G8" s="278"/>
      <c r="H8" s="1">
        <f>'All Demand '!J9*'All Demand '!CB9</f>
        <v>44564</v>
      </c>
      <c r="I8" s="1">
        <f>'All Demand '!K9*'All Demand '!CC9</f>
        <v>21784</v>
      </c>
      <c r="J8" s="1">
        <f>'All Demand '!L9*'All Demand '!CD9</f>
        <v>21026</v>
      </c>
      <c r="K8" s="1">
        <f>'All Demand '!M9*'All Demand '!CE9</f>
        <v>24585</v>
      </c>
      <c r="L8" s="1">
        <f>'All Demand '!N9*'All Demand '!CF9</f>
        <v>30000</v>
      </c>
      <c r="M8" s="1">
        <f>'All Demand '!O9*'All Demand '!CG9</f>
        <v>30000</v>
      </c>
      <c r="N8" s="1">
        <f>'All Demand '!P9*'All Demand '!CH9</f>
        <v>0</v>
      </c>
      <c r="O8" s="1">
        <f>'All Demand '!Q9*'All Demand '!CI9</f>
        <v>0</v>
      </c>
      <c r="P8" s="1">
        <f>'All Demand '!R9*'All Demand '!CJ9</f>
        <v>0</v>
      </c>
      <c r="Q8" s="1">
        <f>'All Demand '!S9*'All Demand '!CK9</f>
        <v>0</v>
      </c>
      <c r="R8" s="1">
        <f>'All Demand '!T9*'All Demand '!CL9</f>
        <v>0</v>
      </c>
      <c r="S8" s="1">
        <f>'All Demand '!U9*'All Demand '!CM9</f>
        <v>0</v>
      </c>
      <c r="T8" s="1">
        <f t="shared" si="6"/>
        <v>171959</v>
      </c>
      <c r="U8" s="1"/>
      <c r="V8" s="1">
        <f>H8*'All Demand '!AD9/$B$1</f>
        <v>9791.0936974932338</v>
      </c>
      <c r="W8" s="1">
        <f>I8*'All Demand '!AE9/$B$1</f>
        <v>4786.1319698903289</v>
      </c>
      <c r="X8" s="1">
        <f>J8*'All Demand '!AF9/$B$1</f>
        <v>4619.5928570930064</v>
      </c>
      <c r="Y8" s="1">
        <f>K8*'All Demand '!AG9/$B$1</f>
        <v>5319.2788469235156</v>
      </c>
      <c r="Z8" s="1">
        <f>L8*'All Demand '!AH9/$B$1</f>
        <v>6490.8832787352239</v>
      </c>
      <c r="AA8" s="1">
        <f>M8*'All Demand '!AI9/$B$1</f>
        <v>6490.8832787352239</v>
      </c>
      <c r="AB8" s="1">
        <f>N8*'All Demand '!AJ9/$B$1</f>
        <v>0</v>
      </c>
      <c r="AC8" s="1">
        <f>O8*'All Demand '!AK9/$B$1</f>
        <v>0</v>
      </c>
      <c r="AD8" s="1">
        <f>P8*'All Demand '!AL9/$B$1</f>
        <v>0</v>
      </c>
      <c r="AE8" s="1">
        <f>Q8*'All Demand '!AM9/$B$1</f>
        <v>0</v>
      </c>
      <c r="AF8" s="1">
        <f>R8*'All Demand '!AN9/$B$1</f>
        <v>0</v>
      </c>
      <c r="AG8" s="1">
        <f>S8*'All Demand '!AO9/$B$1</f>
        <v>0</v>
      </c>
      <c r="AH8" s="1">
        <f t="shared" si="7"/>
        <v>37497.863928870531</v>
      </c>
      <c r="AI8" s="1"/>
      <c r="AJ8" s="1">
        <f>H8*'All Demand '!AV9/$B$1</f>
        <v>4477.7267397806581</v>
      </c>
      <c r="AK8" s="1">
        <f>I8*'All Demand '!AW9/$B$1</f>
        <v>2188.8250448654039</v>
      </c>
      <c r="AL8" s="1">
        <f>J8*'All Demand '!AX9/$B$1</f>
        <v>2112.6622931206384</v>
      </c>
      <c r="AM8" s="1">
        <f>K8*'All Demand '!AY9/$B$1</f>
        <v>2445.5628484546364</v>
      </c>
      <c r="AN8" s="1">
        <f>L8*'All Demand '!AZ9/$B$1</f>
        <v>2984.2133599202393</v>
      </c>
      <c r="AO8" s="1">
        <f>M8*'All Demand '!BA9/$B$1</f>
        <v>2984.2133599202393</v>
      </c>
      <c r="AP8" s="1">
        <f>N8*'All Demand '!BB9/$B$1</f>
        <v>0</v>
      </c>
      <c r="AQ8" s="1">
        <f>O8*'All Demand '!BC9/$B$1</f>
        <v>0</v>
      </c>
      <c r="AR8" s="1">
        <f>P8*'All Demand '!BD9/$B$1</f>
        <v>0</v>
      </c>
      <c r="AS8" s="1">
        <f>Q8*'All Demand '!BE9/$B$1</f>
        <v>0</v>
      </c>
      <c r="AT8" s="1">
        <f>R8*'All Demand '!BF9/$B$1</f>
        <v>0</v>
      </c>
      <c r="AU8" s="1">
        <f>S8*'All Demand '!BG9/$B$1</f>
        <v>0</v>
      </c>
      <c r="AV8" s="1">
        <f t="shared" si="8"/>
        <v>17193.203646061815</v>
      </c>
    </row>
    <row r="9" spans="1:49" s="171" customFormat="1" ht="12">
      <c r="A9" s="338">
        <f>'All Demand '!A10</f>
        <v>5</v>
      </c>
      <c r="B9" s="278" t="str">
        <f>'All Demand '!C10</f>
        <v>8AJ946-4830-Jab</v>
      </c>
      <c r="C9" s="278" t="str">
        <f>'All Demand '!F10</f>
        <v>M21</v>
      </c>
      <c r="D9" s="278" t="str">
        <f>'All Demand '!D10</f>
        <v>AJ946-4830-Jab</v>
      </c>
      <c r="E9" s="278" t="str">
        <f>'All Demand '!G10</f>
        <v>ABC</v>
      </c>
      <c r="F9" s="278" t="str">
        <f>'All Demand '!H10</f>
        <v>CTU FATP</v>
      </c>
      <c r="G9" s="278"/>
      <c r="H9" s="1">
        <f>'All Demand '!J10*'All Demand '!CB10</f>
        <v>44564</v>
      </c>
      <c r="I9" s="1">
        <f>'All Demand '!K10*'All Demand '!CC10</f>
        <v>21784</v>
      </c>
      <c r="J9" s="1">
        <f>'All Demand '!L10*'All Demand '!CD10</f>
        <v>21026</v>
      </c>
      <c r="K9" s="1">
        <f>'All Demand '!M10*'All Demand '!CE10</f>
        <v>24585</v>
      </c>
      <c r="L9" s="1">
        <f>'All Demand '!N10*'All Demand '!CF10</f>
        <v>30000</v>
      </c>
      <c r="M9" s="1">
        <f>'All Demand '!O10*'All Demand '!CG10</f>
        <v>30000</v>
      </c>
      <c r="N9" s="1">
        <f>'All Demand '!P10*'All Demand '!CH10</f>
        <v>0</v>
      </c>
      <c r="O9" s="1">
        <f>'All Demand '!Q10*'All Demand '!CI10</f>
        <v>0</v>
      </c>
      <c r="P9" s="1">
        <f>'All Demand '!R10*'All Demand '!CJ10</f>
        <v>0</v>
      </c>
      <c r="Q9" s="1">
        <f>'All Demand '!S10*'All Demand '!CK10</f>
        <v>0</v>
      </c>
      <c r="R9" s="1">
        <f>'All Demand '!T10*'All Demand '!CL10</f>
        <v>0</v>
      </c>
      <c r="S9" s="1">
        <f>'All Demand '!U10*'All Demand '!CM10</f>
        <v>0</v>
      </c>
      <c r="T9" s="1">
        <f t="shared" si="6"/>
        <v>171959</v>
      </c>
      <c r="U9" s="1"/>
      <c r="V9" s="1">
        <f>H9*'All Demand '!AD10/$B$1</f>
        <v>2933.4549733656177</v>
      </c>
      <c r="W9" s="1">
        <f>I9*'All Demand '!AE10/$B$1</f>
        <v>1433.9463050847457</v>
      </c>
      <c r="X9" s="1">
        <f>J9*'All Demand '!AF10/$B$1</f>
        <v>1384.0504503631962</v>
      </c>
      <c r="Y9" s="1">
        <f>K9*'All Demand '!AG10/$B$1</f>
        <v>1593.6794673123486</v>
      </c>
      <c r="Z9" s="1">
        <f>L9*'All Demand '!AH10/$B$1</f>
        <v>1944.6973365617432</v>
      </c>
      <c r="AA9" s="1">
        <f>M9*'All Demand '!AI10/$B$1</f>
        <v>1944.6973365617432</v>
      </c>
      <c r="AB9" s="1">
        <f>N9*'All Demand '!AJ10/$B$1</f>
        <v>0</v>
      </c>
      <c r="AC9" s="1">
        <f>O9*'All Demand '!AK10/$B$1</f>
        <v>0</v>
      </c>
      <c r="AD9" s="1">
        <f>P9*'All Demand '!AL10/$B$1</f>
        <v>0</v>
      </c>
      <c r="AE9" s="1">
        <f>Q9*'All Demand '!AM10/$B$1</f>
        <v>0</v>
      </c>
      <c r="AF9" s="1">
        <f>R9*'All Demand '!AN10/$B$1</f>
        <v>0</v>
      </c>
      <c r="AG9" s="1">
        <f>S9*'All Demand '!AO10/$B$1</f>
        <v>0</v>
      </c>
      <c r="AH9" s="1">
        <f t="shared" si="7"/>
        <v>11234.525869249394</v>
      </c>
      <c r="AI9" s="1"/>
      <c r="AJ9" s="1">
        <f>H9*'All Demand '!AV10/$B$1</f>
        <v>2431.1199986725428</v>
      </c>
      <c r="AK9" s="1">
        <f>I9*'All Demand '!AW10/$B$1</f>
        <v>1188.3923806454241</v>
      </c>
      <c r="AL9" s="1">
        <f>J9*'All Demand '!AX10/$B$1</f>
        <v>1147.0408646461017</v>
      </c>
      <c r="AM9" s="1">
        <f>K9*'All Demand '!AY10/$B$1</f>
        <v>1327.7846314444578</v>
      </c>
      <c r="AN9" s="1">
        <f>L9*'All Demand '!AZ10/$B$1</f>
        <v>1620.2375002372883</v>
      </c>
      <c r="AO9" s="1">
        <f>M9*'All Demand '!BA10/$B$1</f>
        <v>1620.2375002372883</v>
      </c>
      <c r="AP9" s="1">
        <f>N9*'All Demand '!BB10/$B$1</f>
        <v>0</v>
      </c>
      <c r="AQ9" s="1">
        <f>O9*'All Demand '!BC10/$B$1</f>
        <v>0</v>
      </c>
      <c r="AR9" s="1">
        <f>P9*'All Demand '!BD10/$B$1</f>
        <v>0</v>
      </c>
      <c r="AS9" s="1">
        <f>Q9*'All Demand '!BE10/$B$1</f>
        <v>0</v>
      </c>
      <c r="AT9" s="1">
        <f>R9*'All Demand '!BF10/$B$1</f>
        <v>0</v>
      </c>
      <c r="AU9" s="1">
        <f>S9*'All Demand '!BG10/$B$1</f>
        <v>0</v>
      </c>
      <c r="AV9" s="1">
        <f t="shared" si="8"/>
        <v>9334.8128758831026</v>
      </c>
    </row>
    <row r="10" spans="1:49" s="171" customFormat="1" ht="12">
      <c r="A10" s="338">
        <f>'All Demand '!A11</f>
        <v>6</v>
      </c>
      <c r="B10" s="278" t="str">
        <f>'All Demand '!C11</f>
        <v>8AJ870-2101-Jab</v>
      </c>
      <c r="C10" s="278" t="str">
        <f>'All Demand '!F11</f>
        <v>M21</v>
      </c>
      <c r="D10" s="278" t="str">
        <f>'All Demand '!D11</f>
        <v>AJ870-2101-Jab</v>
      </c>
      <c r="E10" s="278" t="str">
        <f>'All Demand '!G11</f>
        <v>ABC</v>
      </c>
      <c r="F10" s="278" t="str">
        <f>'All Demand '!H11</f>
        <v>CTU FATP</v>
      </c>
      <c r="G10" s="278"/>
      <c r="H10" s="1">
        <f>'All Demand '!J11*'All Demand '!CB11</f>
        <v>44564</v>
      </c>
      <c r="I10" s="1">
        <f>'All Demand '!K11*'All Demand '!CC11</f>
        <v>21784</v>
      </c>
      <c r="J10" s="1">
        <f>'All Demand '!L11*'All Demand '!CD11</f>
        <v>21026</v>
      </c>
      <c r="K10" s="1">
        <f>'All Demand '!M11*'All Demand '!CE11</f>
        <v>24585</v>
      </c>
      <c r="L10" s="1">
        <f>'All Demand '!N11*'All Demand '!CF11</f>
        <v>30000</v>
      </c>
      <c r="M10" s="1">
        <f>'All Demand '!O11*'All Demand '!CG11</f>
        <v>30000</v>
      </c>
      <c r="N10" s="1">
        <f>'All Demand '!P11*'All Demand '!CH11</f>
        <v>0</v>
      </c>
      <c r="O10" s="1">
        <f>'All Demand '!Q11*'All Demand '!CI11</f>
        <v>0</v>
      </c>
      <c r="P10" s="1">
        <f>'All Demand '!R11*'All Demand '!CJ11</f>
        <v>0</v>
      </c>
      <c r="Q10" s="1">
        <f>'All Demand '!S11*'All Demand '!CK11</f>
        <v>0</v>
      </c>
      <c r="R10" s="1">
        <f>'All Demand '!T11*'All Demand '!CL11</f>
        <v>0</v>
      </c>
      <c r="S10" s="1">
        <f>'All Demand '!U11*'All Demand '!CM11</f>
        <v>0</v>
      </c>
      <c r="T10" s="1">
        <f t="shared" si="6"/>
        <v>171959</v>
      </c>
      <c r="U10" s="1"/>
      <c r="V10" s="1">
        <f>H10*'All Demand '!AD11/$B$1</f>
        <v>220.00912300242129</v>
      </c>
      <c r="W10" s="1">
        <f>I10*'All Demand '!AE11/$B$1</f>
        <v>107.54597288135592</v>
      </c>
      <c r="X10" s="1">
        <f>J10*'All Demand '!AF11/$B$1</f>
        <v>103.8037837772397</v>
      </c>
      <c r="Y10" s="1">
        <f>K10*'All Demand '!AG11/$B$1</f>
        <v>119.52596004842614</v>
      </c>
      <c r="Z10" s="1">
        <f>L10*'All Demand '!AH11/$B$1</f>
        <v>145.85230024213075</v>
      </c>
      <c r="AA10" s="1">
        <f>M10*'All Demand '!AI11/$B$1</f>
        <v>145.85230024213075</v>
      </c>
      <c r="AB10" s="1">
        <f>N10*'All Demand '!AJ11/$B$1</f>
        <v>0</v>
      </c>
      <c r="AC10" s="1">
        <f>O10*'All Demand '!AK11/$B$1</f>
        <v>0</v>
      </c>
      <c r="AD10" s="1">
        <f>P10*'All Demand '!AL11/$B$1</f>
        <v>0</v>
      </c>
      <c r="AE10" s="1">
        <f>Q10*'All Demand '!AM11/$B$1</f>
        <v>0</v>
      </c>
      <c r="AF10" s="1">
        <f>R10*'All Demand '!AN11/$B$1</f>
        <v>0</v>
      </c>
      <c r="AG10" s="1">
        <f>S10*'All Demand '!AO11/$B$1</f>
        <v>0</v>
      </c>
      <c r="AH10" s="1">
        <f t="shared" si="7"/>
        <v>842.58944019370438</v>
      </c>
      <c r="AI10" s="1"/>
      <c r="AJ10" s="1">
        <f>H10*'All Demand '!AV11/$B$1</f>
        <v>104.50513797106112</v>
      </c>
      <c r="AK10" s="1">
        <f>I10*'All Demand '!AW11/$B$1</f>
        <v>51.084730400358929</v>
      </c>
      <c r="AL10" s="1">
        <f>J10*'All Demand '!AX11/$B$1</f>
        <v>49.307176891202118</v>
      </c>
      <c r="AM10" s="1">
        <f>K10*'All Demand '!AY11/$B$1</f>
        <v>57.076703815823358</v>
      </c>
      <c r="AN10" s="1">
        <f>L10*'All Demand '!AZ11/$B$1</f>
        <v>69.648204778307942</v>
      </c>
      <c r="AO10" s="1">
        <f>M10*'All Demand '!BA11/$B$1</f>
        <v>69.648204778307942</v>
      </c>
      <c r="AP10" s="1">
        <f>N10*'All Demand '!BB11/$B$1</f>
        <v>0</v>
      </c>
      <c r="AQ10" s="1">
        <f>O10*'All Demand '!BC11/$B$1</f>
        <v>0</v>
      </c>
      <c r="AR10" s="1">
        <f>P10*'All Demand '!BD11/$B$1</f>
        <v>0</v>
      </c>
      <c r="AS10" s="1">
        <f>Q10*'All Demand '!BE11/$B$1</f>
        <v>0</v>
      </c>
      <c r="AT10" s="1">
        <f>R10*'All Demand '!BF11/$B$1</f>
        <v>0</v>
      </c>
      <c r="AU10" s="1">
        <f>S10*'All Demand '!BG11/$B$1</f>
        <v>0</v>
      </c>
      <c r="AV10" s="1">
        <f t="shared" si="8"/>
        <v>401.27015863506142</v>
      </c>
    </row>
    <row r="11" spans="1:49" s="171" customFormat="1" ht="12">
      <c r="A11" s="338">
        <f>'All Demand '!A12</f>
        <v>7</v>
      </c>
      <c r="B11" s="278" t="str">
        <f>'All Demand '!C12</f>
        <v>8AJ870-2138-jab</v>
      </c>
      <c r="C11" s="278" t="str">
        <f>'All Demand '!F12</f>
        <v>M21</v>
      </c>
      <c r="D11" s="278" t="str">
        <f>'All Demand '!D12</f>
        <v>AJ870-2138-jab</v>
      </c>
      <c r="E11" s="278" t="str">
        <f>'All Demand '!G12</f>
        <v>ABC</v>
      </c>
      <c r="F11" s="278" t="str">
        <f>'All Demand '!H12</f>
        <v>CTU FATP</v>
      </c>
      <c r="G11" s="278"/>
      <c r="H11" s="1">
        <f>'All Demand '!J12*'All Demand '!CB12</f>
        <v>44564</v>
      </c>
      <c r="I11" s="1">
        <f>'All Demand '!K12*'All Demand '!CC12</f>
        <v>21784</v>
      </c>
      <c r="J11" s="1">
        <f>'All Demand '!L12*'All Demand '!CD12</f>
        <v>21026</v>
      </c>
      <c r="K11" s="1">
        <f>'All Demand '!M12*'All Demand '!CE12</f>
        <v>24585</v>
      </c>
      <c r="L11" s="1">
        <f>'All Demand '!N12*'All Demand '!CF12</f>
        <v>30000</v>
      </c>
      <c r="M11" s="1">
        <f>'All Demand '!O12*'All Demand '!CG12</f>
        <v>30000</v>
      </c>
      <c r="N11" s="1">
        <f>'All Demand '!P12*'All Demand '!CH12</f>
        <v>0</v>
      </c>
      <c r="O11" s="1">
        <f>'All Demand '!Q12*'All Demand '!CI12</f>
        <v>0</v>
      </c>
      <c r="P11" s="1">
        <f>'All Demand '!R12*'All Demand '!CJ12</f>
        <v>0</v>
      </c>
      <c r="Q11" s="1">
        <f>'All Demand '!S12*'All Demand '!CK12</f>
        <v>0</v>
      </c>
      <c r="R11" s="1">
        <f>'All Demand '!T12*'All Demand '!CL12</f>
        <v>0</v>
      </c>
      <c r="S11" s="1">
        <f>'All Demand '!U12*'All Demand '!CM12</f>
        <v>0</v>
      </c>
      <c r="T11" s="1">
        <f t="shared" si="6"/>
        <v>171959</v>
      </c>
      <c r="U11" s="1"/>
      <c r="V11" s="1">
        <f>H11*'All Demand '!AD12/$B$1</f>
        <v>220.00912300242129</v>
      </c>
      <c r="W11" s="1">
        <f>I11*'All Demand '!AE12/$B$1</f>
        <v>107.54597288135592</v>
      </c>
      <c r="X11" s="1">
        <f>J11*'All Demand '!AF12/$B$1</f>
        <v>103.8037837772397</v>
      </c>
      <c r="Y11" s="1">
        <f>K11*'All Demand '!AG12/$B$1</f>
        <v>119.52596004842614</v>
      </c>
      <c r="Z11" s="1">
        <f>L11*'All Demand '!AH12/$B$1</f>
        <v>145.85230024213075</v>
      </c>
      <c r="AA11" s="1">
        <f>M11*'All Demand '!AI12/$B$1</f>
        <v>145.85230024213075</v>
      </c>
      <c r="AB11" s="1">
        <f>N11*'All Demand '!AJ12/$B$1</f>
        <v>0</v>
      </c>
      <c r="AC11" s="1">
        <f>O11*'All Demand '!AK12/$B$1</f>
        <v>0</v>
      </c>
      <c r="AD11" s="1">
        <f>P11*'All Demand '!AL12/$B$1</f>
        <v>0</v>
      </c>
      <c r="AE11" s="1">
        <f>Q11*'All Demand '!AM12/$B$1</f>
        <v>0</v>
      </c>
      <c r="AF11" s="1">
        <f>R11*'All Demand '!AN12/$B$1</f>
        <v>0</v>
      </c>
      <c r="AG11" s="1">
        <f>S11*'All Demand '!AO12/$B$1</f>
        <v>0</v>
      </c>
      <c r="AH11" s="1">
        <f t="shared" si="7"/>
        <v>842.58944019370438</v>
      </c>
      <c r="AI11" s="1"/>
      <c r="AJ11" s="1">
        <f>H11*'All Demand '!AV12/$B$1</f>
        <v>102.80355119702094</v>
      </c>
      <c r="AK11" s="1">
        <f>I11*'All Demand '!AW12/$B$1</f>
        <v>50.25295214244467</v>
      </c>
      <c r="AL11" s="1">
        <f>J11*'All Demand '!AX12/$B$1</f>
        <v>48.50434133983849</v>
      </c>
      <c r="AM11" s="1">
        <f>K11*'All Demand '!AY12/$B$1</f>
        <v>56.147362290570236</v>
      </c>
      <c r="AN11" s="1">
        <f>L11*'All Demand '!AZ12/$B$1</f>
        <v>68.514169970189428</v>
      </c>
      <c r="AO11" s="1">
        <f>M11*'All Demand '!BA12/$B$1</f>
        <v>68.514169970189428</v>
      </c>
      <c r="AP11" s="1">
        <f>N11*'All Demand '!BB12/$B$1</f>
        <v>0</v>
      </c>
      <c r="AQ11" s="1">
        <f>O11*'All Demand '!BC12/$B$1</f>
        <v>0</v>
      </c>
      <c r="AR11" s="1">
        <f>P11*'All Demand '!BD12/$B$1</f>
        <v>0</v>
      </c>
      <c r="AS11" s="1">
        <f>Q11*'All Demand '!BE12/$B$1</f>
        <v>0</v>
      </c>
      <c r="AT11" s="1">
        <f>R11*'All Demand '!BF12/$B$1</f>
        <v>0</v>
      </c>
      <c r="AU11" s="1">
        <f>S11*'All Demand '!BG12/$B$1</f>
        <v>0</v>
      </c>
      <c r="AV11" s="1">
        <f t="shared" si="8"/>
        <v>394.7365469102532</v>
      </c>
    </row>
    <row r="12" spans="1:49" s="171" customFormat="1" ht="12">
      <c r="A12" s="338">
        <f>'All Demand '!A13</f>
        <v>8</v>
      </c>
      <c r="B12" s="278" t="str">
        <f>'All Demand '!C13</f>
        <v>8AJ946-2528-Jab</v>
      </c>
      <c r="C12" s="278" t="str">
        <f>'All Demand '!F13</f>
        <v>M21</v>
      </c>
      <c r="D12" s="278" t="str">
        <f>'All Demand '!D13</f>
        <v>AJ946-2528-Jab</v>
      </c>
      <c r="E12" s="278" t="str">
        <f>'All Demand '!G13</f>
        <v>ABC</v>
      </c>
      <c r="F12" s="278" t="str">
        <f>'All Demand '!H13</f>
        <v>CTU FATP</v>
      </c>
      <c r="G12" s="278"/>
      <c r="H12" s="1">
        <f>'All Demand '!J13*'All Demand '!CB13</f>
        <v>44564</v>
      </c>
      <c r="I12" s="1">
        <f>'All Demand '!K13*'All Demand '!CC13</f>
        <v>21784</v>
      </c>
      <c r="J12" s="1">
        <f>'All Demand '!L13*'All Demand '!CD13</f>
        <v>21026</v>
      </c>
      <c r="K12" s="1">
        <f>'All Demand '!M13*'All Demand '!CE13</f>
        <v>24585</v>
      </c>
      <c r="L12" s="1">
        <f>'All Demand '!N13*'All Demand '!CF13</f>
        <v>30000</v>
      </c>
      <c r="M12" s="1">
        <f>'All Demand '!O13*'All Demand '!CG13</f>
        <v>30000</v>
      </c>
      <c r="N12" s="1">
        <f>'All Demand '!P13*'All Demand '!CH13</f>
        <v>0</v>
      </c>
      <c r="O12" s="1">
        <f>'All Demand '!Q13*'All Demand '!CI13</f>
        <v>0</v>
      </c>
      <c r="P12" s="1">
        <f>'All Demand '!R13*'All Demand '!CJ13</f>
        <v>0</v>
      </c>
      <c r="Q12" s="1">
        <f>'All Demand '!S13*'All Demand '!CK13</f>
        <v>0</v>
      </c>
      <c r="R12" s="1">
        <f>'All Demand '!T13*'All Demand '!CL13</f>
        <v>0</v>
      </c>
      <c r="S12" s="1">
        <f>'All Demand '!U13*'All Demand '!CM13</f>
        <v>0</v>
      </c>
      <c r="T12" s="1">
        <f t="shared" si="6"/>
        <v>171959</v>
      </c>
      <c r="U12" s="1"/>
      <c r="V12" s="1">
        <f>H12*'All Demand '!AD13/$B$1</f>
        <v>146.67274866828089</v>
      </c>
      <c r="W12" s="1">
        <f>I12*'All Demand '!AE13/$B$1</f>
        <v>71.697315254237296</v>
      </c>
      <c r="X12" s="1">
        <f>J12*'All Demand '!AF13/$B$1</f>
        <v>69.20252251815981</v>
      </c>
      <c r="Y12" s="1">
        <f>K12*'All Demand '!AG13/$B$1</f>
        <v>79.683973365617433</v>
      </c>
      <c r="Z12" s="1">
        <f>L12*'All Demand '!AH13/$B$1</f>
        <v>97.234866828087178</v>
      </c>
      <c r="AA12" s="1">
        <f>M12*'All Demand '!AI13/$B$1</f>
        <v>97.234866828087178</v>
      </c>
      <c r="AB12" s="1">
        <f>N12*'All Demand '!AJ13/$B$1</f>
        <v>0</v>
      </c>
      <c r="AC12" s="1">
        <f>O12*'All Demand '!AK13/$B$1</f>
        <v>0</v>
      </c>
      <c r="AD12" s="1">
        <f>P12*'All Demand '!AL13/$B$1</f>
        <v>0</v>
      </c>
      <c r="AE12" s="1">
        <f>Q12*'All Demand '!AM13/$B$1</f>
        <v>0</v>
      </c>
      <c r="AF12" s="1">
        <f>R12*'All Demand '!AN13/$B$1</f>
        <v>0</v>
      </c>
      <c r="AG12" s="1">
        <f>S12*'All Demand '!AO13/$B$1</f>
        <v>0</v>
      </c>
      <c r="AH12" s="1">
        <f t="shared" si="7"/>
        <v>561.72629346246981</v>
      </c>
      <c r="AI12" s="1"/>
      <c r="AJ12" s="1">
        <f>H12*'All Demand '!AV13/$B$1</f>
        <v>83.090013731952112</v>
      </c>
      <c r="AK12" s="1">
        <f>I12*'All Demand '!AW13/$B$1</f>
        <v>40.616480996697888</v>
      </c>
      <c r="AL12" s="1">
        <f>J12*'All Demand '!AX13/$B$1</f>
        <v>39.203182585226308</v>
      </c>
      <c r="AM12" s="1">
        <f>K12*'All Demand '!AY13/$B$1</f>
        <v>45.380583155103714</v>
      </c>
      <c r="AN12" s="1">
        <f>L12*'All Demand '!AZ13/$B$1</f>
        <v>55.375940396709851</v>
      </c>
      <c r="AO12" s="1">
        <f>M12*'All Demand '!BA13/$B$1</f>
        <v>55.375940396709851</v>
      </c>
      <c r="AP12" s="1">
        <f>N12*'All Demand '!BB13/$B$1</f>
        <v>0</v>
      </c>
      <c r="AQ12" s="1">
        <f>O12*'All Demand '!BC13/$B$1</f>
        <v>0</v>
      </c>
      <c r="AR12" s="1">
        <f>P12*'All Demand '!BD13/$B$1</f>
        <v>0</v>
      </c>
      <c r="AS12" s="1">
        <f>Q12*'All Demand '!BE13/$B$1</f>
        <v>0</v>
      </c>
      <c r="AT12" s="1">
        <f>R12*'All Demand '!BF13/$B$1</f>
        <v>0</v>
      </c>
      <c r="AU12" s="1">
        <f>S12*'All Demand '!BG13/$B$1</f>
        <v>0</v>
      </c>
      <c r="AV12" s="1">
        <f t="shared" si="8"/>
        <v>319.0421412623997</v>
      </c>
    </row>
    <row r="13" spans="1:49" s="171" customFormat="1" ht="12">
      <c r="A13" s="338">
        <f>'All Demand '!A14</f>
        <v>9</v>
      </c>
      <c r="B13" s="278" t="str">
        <f>'All Demand '!C14</f>
        <v>8AJ946-2402-Jab</v>
      </c>
      <c r="C13" s="278" t="str">
        <f>'All Demand '!F14</f>
        <v>M21</v>
      </c>
      <c r="D13" s="278" t="str">
        <f>'All Demand '!D14</f>
        <v>AJ946-2402-Jab</v>
      </c>
      <c r="E13" s="278" t="str">
        <f>'All Demand '!G14</f>
        <v>ABC</v>
      </c>
      <c r="F13" s="278" t="str">
        <f>'All Demand '!H14</f>
        <v>CTU FATP</v>
      </c>
      <c r="G13" s="278"/>
      <c r="H13" s="1">
        <f>'All Demand '!J14*'All Demand '!CB14</f>
        <v>44564</v>
      </c>
      <c r="I13" s="1">
        <f>'All Demand '!K14*'All Demand '!CC14</f>
        <v>21784</v>
      </c>
      <c r="J13" s="1">
        <f>'All Demand '!L14*'All Demand '!CD14</f>
        <v>21026</v>
      </c>
      <c r="K13" s="1">
        <f>'All Demand '!M14*'All Demand '!CE14</f>
        <v>24585</v>
      </c>
      <c r="L13" s="1">
        <f>'All Demand '!N14*'All Demand '!CF14</f>
        <v>30000</v>
      </c>
      <c r="M13" s="1">
        <f>'All Demand '!O14*'All Demand '!CG14</f>
        <v>30000</v>
      </c>
      <c r="N13" s="1">
        <f>'All Demand '!P14*'All Demand '!CH14</f>
        <v>0</v>
      </c>
      <c r="O13" s="1">
        <f>'All Demand '!Q14*'All Demand '!CI14</f>
        <v>0</v>
      </c>
      <c r="P13" s="1">
        <f>'All Demand '!R14*'All Demand '!CJ14</f>
        <v>0</v>
      </c>
      <c r="Q13" s="1">
        <f>'All Demand '!S14*'All Demand '!CK14</f>
        <v>0</v>
      </c>
      <c r="R13" s="1">
        <f>'All Demand '!T14*'All Demand '!CL14</f>
        <v>0</v>
      </c>
      <c r="S13" s="1">
        <f>'All Demand '!U14*'All Demand '!CM14</f>
        <v>0</v>
      </c>
      <c r="T13" s="1">
        <f t="shared" si="6"/>
        <v>171959</v>
      </c>
      <c r="U13" s="1"/>
      <c r="V13" s="1">
        <f>H13*'All Demand '!AD14/$B$1</f>
        <v>660.08988936048991</v>
      </c>
      <c r="W13" s="1">
        <f>I13*'All Demand '!AE14/$B$1</f>
        <v>322.66848015952138</v>
      </c>
      <c r="X13" s="1">
        <f>J13*'All Demand '!AF14/$B$1</f>
        <v>311.44084942315902</v>
      </c>
      <c r="Y13" s="1">
        <f>K13*'All Demand '!AG14/$B$1</f>
        <v>358.61184603332856</v>
      </c>
      <c r="Z13" s="1">
        <f>L13*'All Demand '!AH14/$B$1</f>
        <v>437.59834781370171</v>
      </c>
      <c r="AA13" s="1">
        <f>M13*'All Demand '!AI14/$B$1</f>
        <v>437.59834781370171</v>
      </c>
      <c r="AB13" s="1">
        <f>N13*'All Demand '!AJ14/$B$1</f>
        <v>0</v>
      </c>
      <c r="AC13" s="1">
        <f>O13*'All Demand '!AK14/$B$1</f>
        <v>0</v>
      </c>
      <c r="AD13" s="1">
        <f>P13*'All Demand '!AL14/$B$1</f>
        <v>0</v>
      </c>
      <c r="AE13" s="1">
        <f>Q13*'All Demand '!AM14/$B$1</f>
        <v>0</v>
      </c>
      <c r="AF13" s="1">
        <f>R13*'All Demand '!AN14/$B$1</f>
        <v>0</v>
      </c>
      <c r="AG13" s="1">
        <f>S13*'All Demand '!AO14/$B$1</f>
        <v>0</v>
      </c>
      <c r="AH13" s="1">
        <f t="shared" si="7"/>
        <v>2528.0077606039026</v>
      </c>
      <c r="AI13" s="1"/>
      <c r="AJ13" s="1">
        <f>H13*'All Demand '!AV14/$B$1</f>
        <v>322.48193826204584</v>
      </c>
      <c r="AK13" s="1">
        <f>I13*'All Demand '!AW14/$B$1</f>
        <v>157.63725300916451</v>
      </c>
      <c r="AL13" s="1">
        <f>J13*'All Demand '!AX14/$B$1</f>
        <v>152.15207867107478</v>
      </c>
      <c r="AM13" s="1">
        <f>K13*'All Demand '!AY14/$B$1</f>
        <v>176.12728362917764</v>
      </c>
      <c r="AN13" s="1">
        <f>L13*'All Demand '!AZ14/$B$1</f>
        <v>214.92041931565302</v>
      </c>
      <c r="AO13" s="1">
        <f>M13*'All Demand '!BA14/$B$1</f>
        <v>214.92041931565302</v>
      </c>
      <c r="AP13" s="1">
        <f>N13*'All Demand '!BB14/$B$1</f>
        <v>0</v>
      </c>
      <c r="AQ13" s="1">
        <f>O13*'All Demand '!BC14/$B$1</f>
        <v>0</v>
      </c>
      <c r="AR13" s="1">
        <f>P13*'All Demand '!BD14/$B$1</f>
        <v>0</v>
      </c>
      <c r="AS13" s="1">
        <f>Q13*'All Demand '!BE14/$B$1</f>
        <v>0</v>
      </c>
      <c r="AT13" s="1">
        <f>R13*'All Demand '!BF14/$B$1</f>
        <v>0</v>
      </c>
      <c r="AU13" s="1">
        <f>S13*'All Demand '!BG14/$B$1</f>
        <v>0</v>
      </c>
      <c r="AV13" s="1">
        <f t="shared" si="8"/>
        <v>1238.2393922027688</v>
      </c>
    </row>
    <row r="14" spans="1:49" s="171" customFormat="1" ht="12">
      <c r="A14" s="338">
        <f>'All Demand '!A15</f>
        <v>10</v>
      </c>
      <c r="B14" s="278" t="str">
        <f>'All Demand '!C15</f>
        <v>8AJ825-7565</v>
      </c>
      <c r="C14" s="278" t="str">
        <f>'All Demand '!F15</f>
        <v>M21</v>
      </c>
      <c r="D14" s="278" t="str">
        <f>'All Demand '!D15</f>
        <v>AJ825-7565</v>
      </c>
      <c r="E14" s="278" t="str">
        <f>'All Demand '!G15</f>
        <v>ABC</v>
      </c>
      <c r="F14" s="278" t="str">
        <f>'All Demand '!H15</f>
        <v>CTU FATP</v>
      </c>
      <c r="G14" s="278"/>
      <c r="H14" s="1">
        <f>'All Demand '!J15*'All Demand '!CB15</f>
        <v>44564</v>
      </c>
      <c r="I14" s="1">
        <f>'All Demand '!K15*'All Demand '!CC15</f>
        <v>21784</v>
      </c>
      <c r="J14" s="1">
        <f>'All Demand '!L15*'All Demand '!CD15</f>
        <v>21026</v>
      </c>
      <c r="K14" s="1">
        <f>'All Demand '!M15*'All Demand '!CE15</f>
        <v>24585</v>
      </c>
      <c r="L14" s="1">
        <f>'All Demand '!N15*'All Demand '!CF15</f>
        <v>30000</v>
      </c>
      <c r="M14" s="1">
        <f>'All Demand '!O15*'All Demand '!CG15</f>
        <v>30000</v>
      </c>
      <c r="N14" s="1">
        <f>'All Demand '!P15*'All Demand '!CH15</f>
        <v>0</v>
      </c>
      <c r="O14" s="1">
        <f>'All Demand '!Q15*'All Demand '!CI15</f>
        <v>0</v>
      </c>
      <c r="P14" s="1">
        <f>'All Demand '!R15*'All Demand '!CJ15</f>
        <v>0</v>
      </c>
      <c r="Q14" s="1">
        <f>'All Demand '!S15*'All Demand '!CK15</f>
        <v>0</v>
      </c>
      <c r="R14" s="1">
        <f>'All Demand '!T15*'All Demand '!CL15</f>
        <v>0</v>
      </c>
      <c r="S14" s="1">
        <f>'All Demand '!U15*'All Demand '!CM15</f>
        <v>0</v>
      </c>
      <c r="T14" s="1">
        <f t="shared" si="6"/>
        <v>171959</v>
      </c>
      <c r="U14" s="1"/>
      <c r="V14" s="1">
        <f>H14*'All Demand '!AD15/$B$1</f>
        <v>166.92934311351658</v>
      </c>
      <c r="W14" s="1">
        <f>I14*'All Demand '!AE15/$B$1</f>
        <v>81.599246261216351</v>
      </c>
      <c r="X14" s="1">
        <f>J14*'All Demand '!AF15/$B$1</f>
        <v>78.759904144708742</v>
      </c>
      <c r="Y14" s="1">
        <f>K14*'All Demand '!AG15/$B$1</f>
        <v>90.688921093861282</v>
      </c>
      <c r="Z14" s="1">
        <f>L14*'All Demand '!AH15/$B$1</f>
        <v>110.66372311636519</v>
      </c>
      <c r="AA14" s="1">
        <f>M14*'All Demand '!AI15/$B$1</f>
        <v>110.66372311636519</v>
      </c>
      <c r="AB14" s="1">
        <f>N14*'All Demand '!AJ15/$B$1</f>
        <v>0</v>
      </c>
      <c r="AC14" s="1">
        <f>O14*'All Demand '!AK15/$B$1</f>
        <v>0</v>
      </c>
      <c r="AD14" s="1">
        <f>P14*'All Demand '!AL15/$B$1</f>
        <v>0</v>
      </c>
      <c r="AE14" s="1">
        <f>Q14*'All Demand '!AM15/$B$1</f>
        <v>0</v>
      </c>
      <c r="AF14" s="1">
        <f>R14*'All Demand '!AN15/$B$1</f>
        <v>0</v>
      </c>
      <c r="AG14" s="1">
        <f>S14*'All Demand '!AO15/$B$1</f>
        <v>0</v>
      </c>
      <c r="AH14" s="1">
        <f t="shared" si="7"/>
        <v>639.30486084603331</v>
      </c>
      <c r="AI14" s="1"/>
      <c r="AJ14" s="1">
        <f>H14*'All Demand '!AV15/$B$1</f>
        <v>69.227482133827081</v>
      </c>
      <c r="AK14" s="1">
        <f>I14*'All Demand '!AW15/$B$1</f>
        <v>33.840128148354935</v>
      </c>
      <c r="AL14" s="1">
        <f>J14*'All Demand '!AX15/$B$1</f>
        <v>32.662620934966526</v>
      </c>
      <c r="AM14" s="1">
        <f>K14*'All Demand '!AY15/$B$1</f>
        <v>37.809399330794754</v>
      </c>
      <c r="AN14" s="1">
        <f>L14*'All Demand '!AZ15/$B$1</f>
        <v>46.137155986326732</v>
      </c>
      <c r="AO14" s="1">
        <f>M14*'All Demand '!BA15/$B$1</f>
        <v>46.137155986326732</v>
      </c>
      <c r="AP14" s="1">
        <f>N14*'All Demand '!BB15/$B$1</f>
        <v>0</v>
      </c>
      <c r="AQ14" s="1">
        <f>O14*'All Demand '!BC15/$B$1</f>
        <v>0</v>
      </c>
      <c r="AR14" s="1">
        <f>P14*'All Demand '!BD15/$B$1</f>
        <v>0</v>
      </c>
      <c r="AS14" s="1">
        <f>Q14*'All Demand '!BE15/$B$1</f>
        <v>0</v>
      </c>
      <c r="AT14" s="1">
        <f>R14*'All Demand '!BF15/$B$1</f>
        <v>0</v>
      </c>
      <c r="AU14" s="1">
        <f>S14*'All Demand '!BG15/$B$1</f>
        <v>0</v>
      </c>
      <c r="AV14" s="1">
        <f t="shared" si="8"/>
        <v>265.81394252059675</v>
      </c>
    </row>
    <row r="15" spans="1:49" s="171" customFormat="1" ht="12">
      <c r="A15" s="338">
        <f>'All Demand '!A16</f>
        <v>11</v>
      </c>
      <c r="B15" s="278" t="str">
        <f>'All Demand '!C16</f>
        <v>8AJ946-2449-Jab</v>
      </c>
      <c r="C15" s="278" t="str">
        <f>'All Demand '!F16</f>
        <v>M21</v>
      </c>
      <c r="D15" s="278" t="str">
        <f>'All Demand '!D16</f>
        <v>AJ946-2449-Jab</v>
      </c>
      <c r="E15" s="278" t="str">
        <f>'All Demand '!G16</f>
        <v>ABC</v>
      </c>
      <c r="F15" s="278" t="str">
        <f>'All Demand '!H16</f>
        <v>CTU FATP</v>
      </c>
      <c r="G15" s="278"/>
      <c r="H15" s="1">
        <f>'All Demand '!J16*'All Demand '!CB16</f>
        <v>44564</v>
      </c>
      <c r="I15" s="1">
        <f>'All Demand '!K16*'All Demand '!CC16</f>
        <v>21784</v>
      </c>
      <c r="J15" s="1">
        <f>'All Demand '!L16*'All Demand '!CD16</f>
        <v>21026</v>
      </c>
      <c r="K15" s="1">
        <f>'All Demand '!M16*'All Demand '!CE16</f>
        <v>24585</v>
      </c>
      <c r="L15" s="1">
        <f>'All Demand '!N16*'All Demand '!CF16</f>
        <v>30000</v>
      </c>
      <c r="M15" s="1">
        <f>'All Demand '!O16*'All Demand '!CG16</f>
        <v>30000</v>
      </c>
      <c r="N15" s="1">
        <f>'All Demand '!P16*'All Demand '!CH16</f>
        <v>0</v>
      </c>
      <c r="O15" s="1">
        <f>'All Demand '!Q16*'All Demand '!CI16</f>
        <v>0</v>
      </c>
      <c r="P15" s="1">
        <f>'All Demand '!R16*'All Demand '!CJ16</f>
        <v>0</v>
      </c>
      <c r="Q15" s="1">
        <f>'All Demand '!S16*'All Demand '!CK16</f>
        <v>0</v>
      </c>
      <c r="R15" s="1">
        <f>'All Demand '!T16*'All Demand '!CL16</f>
        <v>0</v>
      </c>
      <c r="S15" s="1">
        <f>'All Demand '!U16*'All Demand '!CM16</f>
        <v>0</v>
      </c>
      <c r="T15" s="1">
        <f t="shared" si="6"/>
        <v>171959</v>
      </c>
      <c r="U15" s="1"/>
      <c r="V15" s="1">
        <f>H15*'All Demand '!AD16/$B$1</f>
        <v>268.83751887195558</v>
      </c>
      <c r="W15" s="1">
        <f>I15*'All Demand '!AE16/$B$1</f>
        <v>131.41451645064805</v>
      </c>
      <c r="X15" s="1">
        <f>J15*'All Demand '!AF16/$B$1</f>
        <v>126.841793191853</v>
      </c>
      <c r="Y15" s="1">
        <f>K15*'All Demand '!AG16/$B$1</f>
        <v>146.05331861558182</v>
      </c>
      <c r="Z15" s="1">
        <f>L15*'All Demand '!AH16/$B$1</f>
        <v>178.2224754308503</v>
      </c>
      <c r="AA15" s="1">
        <f>M15*'All Demand '!AI16/$B$1</f>
        <v>178.2224754308503</v>
      </c>
      <c r="AB15" s="1">
        <f>N15*'All Demand '!AJ16/$B$1</f>
        <v>0</v>
      </c>
      <c r="AC15" s="1">
        <f>O15*'All Demand '!AK16/$B$1</f>
        <v>0</v>
      </c>
      <c r="AD15" s="1">
        <f>P15*'All Demand '!AL16/$B$1</f>
        <v>0</v>
      </c>
      <c r="AE15" s="1">
        <f>Q15*'All Demand '!AM16/$B$1</f>
        <v>0</v>
      </c>
      <c r="AF15" s="1">
        <f>R15*'All Demand '!AN16/$B$1</f>
        <v>0</v>
      </c>
      <c r="AG15" s="1">
        <f>S15*'All Demand '!AO16/$B$1</f>
        <v>0</v>
      </c>
      <c r="AH15" s="1">
        <f t="shared" si="7"/>
        <v>1029.5920979917391</v>
      </c>
      <c r="AI15" s="1"/>
      <c r="AJ15" s="1">
        <f>H15*'All Demand '!AV16/$B$1</f>
        <v>132.06478181767295</v>
      </c>
      <c r="AK15" s="1">
        <f>I15*'All Demand '!AW16/$B$1</f>
        <v>64.556574973435687</v>
      </c>
      <c r="AL15" s="1">
        <f>J15*'All Demand '!AX16/$B$1</f>
        <v>62.310252726379851</v>
      </c>
      <c r="AM15" s="1">
        <f>K15*'All Demand '!AY16/$B$1</f>
        <v>72.128725751225531</v>
      </c>
      <c r="AN15" s="1">
        <f>L15*'All Demand '!AZ16/$B$1</f>
        <v>88.015528677517423</v>
      </c>
      <c r="AO15" s="1">
        <f>M15*'All Demand '!BA16/$B$1</f>
        <v>88.015528677517423</v>
      </c>
      <c r="AP15" s="1">
        <f>N15*'All Demand '!BB16/$B$1</f>
        <v>0</v>
      </c>
      <c r="AQ15" s="1">
        <f>O15*'All Demand '!BC16/$B$1</f>
        <v>0</v>
      </c>
      <c r="AR15" s="1">
        <f>P15*'All Demand '!BD16/$B$1</f>
        <v>0</v>
      </c>
      <c r="AS15" s="1">
        <f>Q15*'All Demand '!BE16/$B$1</f>
        <v>0</v>
      </c>
      <c r="AT15" s="1">
        <f>R15*'All Demand '!BF16/$B$1</f>
        <v>0</v>
      </c>
      <c r="AU15" s="1">
        <f>S15*'All Demand '!BG16/$B$1</f>
        <v>0</v>
      </c>
      <c r="AV15" s="1">
        <f t="shared" si="8"/>
        <v>507.09139262374885</v>
      </c>
    </row>
    <row r="16" spans="1:49" s="171" customFormat="1" ht="12">
      <c r="A16" s="338">
        <f>'All Demand '!A17</f>
        <v>12</v>
      </c>
      <c r="B16" s="278" t="str">
        <f>'All Demand '!C17</f>
        <v>8DCADH99002AP</v>
      </c>
      <c r="C16" s="278" t="str">
        <f>'All Demand '!F17</f>
        <v>V17</v>
      </c>
      <c r="D16" s="278" t="str">
        <f>'All Demand '!D17</f>
        <v>DCADH99002AP</v>
      </c>
      <c r="E16" s="278" t="str">
        <f>'All Demand '!G17</f>
        <v>ABC</v>
      </c>
      <c r="F16" s="278" t="str">
        <f>'All Demand '!H17</f>
        <v>CTU-CNC</v>
      </c>
      <c r="G16" s="278"/>
      <c r="H16" s="1">
        <f>'All Demand '!J17*'All Demand '!CB17</f>
        <v>260000</v>
      </c>
      <c r="I16" s="1">
        <f>'All Demand '!K17*'All Demand '!CC17</f>
        <v>305000</v>
      </c>
      <c r="J16" s="1">
        <f>'All Demand '!L17*'All Demand '!CD17</f>
        <v>358000</v>
      </c>
      <c r="K16" s="1">
        <f>'All Demand '!M17*'All Demand '!CE17</f>
        <v>176000</v>
      </c>
      <c r="L16" s="1">
        <f>'All Demand '!N17*'All Demand '!CF17</f>
        <v>250000</v>
      </c>
      <c r="M16" s="1">
        <f>'All Demand '!O17*'All Demand '!CG17</f>
        <v>500000</v>
      </c>
      <c r="N16" s="1">
        <f>'All Demand '!P17*'All Demand '!CH17</f>
        <v>500000</v>
      </c>
      <c r="O16" s="1">
        <f>'All Demand '!Q17*'All Demand '!CI17</f>
        <v>500000</v>
      </c>
      <c r="P16" s="1">
        <f>'All Demand '!R17*'All Demand '!CJ17</f>
        <v>500000</v>
      </c>
      <c r="Q16" s="1">
        <f>'All Demand '!S17*'All Demand '!CK17</f>
        <v>200000</v>
      </c>
      <c r="R16" s="1">
        <f>'All Demand '!T17*'All Demand '!CL17</f>
        <v>200000</v>
      </c>
      <c r="S16" s="1">
        <f>'All Demand '!U17*'All Demand '!CM17</f>
        <v>200000</v>
      </c>
      <c r="T16" s="1">
        <f t="shared" si="6"/>
        <v>3949000</v>
      </c>
      <c r="U16" s="1"/>
      <c r="V16" s="1">
        <f>H16*'All Demand '!AD17/$B$1</f>
        <v>27550.538384845462</v>
      </c>
      <c r="W16" s="1">
        <f>I16*'All Demand '!AE17/$B$1</f>
        <v>32318.900797607181</v>
      </c>
      <c r="X16" s="1">
        <f>J16*'All Demand '!AF17/$B$1</f>
        <v>37934.972083748755</v>
      </c>
      <c r="Y16" s="1">
        <f>K16*'All Demand '!AG17/$B$1</f>
        <v>18365.591226321038</v>
      </c>
      <c r="Z16" s="1">
        <f>L16*'All Demand '!AH17/$B$1</f>
        <v>26087.487537387839</v>
      </c>
      <c r="AA16" s="1">
        <f>M16*'All Demand '!AI17/$B$1</f>
        <v>52174.975074775677</v>
      </c>
      <c r="AB16" s="1">
        <f>N16*'All Demand '!AJ17/$B$1</f>
        <v>51368.14556331007</v>
      </c>
      <c r="AC16" s="1">
        <f>O16*'All Demand '!AK17/$B$1</f>
        <v>51368.14556331007</v>
      </c>
      <c r="AD16" s="1">
        <f>P16*'All Demand '!AL17/$B$1</f>
        <v>51368.14556331007</v>
      </c>
      <c r="AE16" s="1">
        <f>Q16*'All Demand '!AM17/$B$1</f>
        <v>19901.794616151547</v>
      </c>
      <c r="AF16" s="1">
        <f>R16*'All Demand '!AN17/$B$1</f>
        <v>19901.794616151547</v>
      </c>
      <c r="AG16" s="1">
        <f>S16*'All Demand '!AO17/$B$1</f>
        <v>19901.794616151547</v>
      </c>
      <c r="AH16" s="1">
        <f t="shared" si="7"/>
        <v>408242.28564307076</v>
      </c>
      <c r="AI16" s="1"/>
      <c r="AJ16" s="1">
        <f>H16*'All Demand '!AV17/$B$1</f>
        <v>13247.55849473864</v>
      </c>
      <c r="AK16" s="1">
        <f>I16*'All Demand '!AW17/$B$1</f>
        <v>15540.405157289561</v>
      </c>
      <c r="AL16" s="1">
        <f>J16*'All Demand '!AX17/$B$1</f>
        <v>18240.869004293974</v>
      </c>
      <c r="AM16" s="1">
        <f>K16*'All Demand '!AY17/$B$1</f>
        <v>8877.9022773971574</v>
      </c>
      <c r="AN16" s="1">
        <f>L16*'All Demand '!AZ17/$B$1</f>
        <v>12610.656644030052</v>
      </c>
      <c r="AO16" s="1">
        <f>M16*'All Demand '!BA17/$B$1</f>
        <v>25221.313288060104</v>
      </c>
      <c r="AP16" s="1">
        <f>N16*'All Demand '!BB17/$B$1</f>
        <v>24966.552547776668</v>
      </c>
      <c r="AQ16" s="1">
        <f>O16*'All Demand '!BC17/$B$1</f>
        <v>24966.552547776668</v>
      </c>
      <c r="AR16" s="1">
        <f>P16*'All Demand '!BD17/$B$1</f>
        <v>24966.552547776668</v>
      </c>
      <c r="AS16" s="1">
        <f>Q16*'All Demand '!BE17/$B$1</f>
        <v>9884.7167229972947</v>
      </c>
      <c r="AT16" s="1">
        <f>R16*'All Demand '!BF17/$B$1</f>
        <v>9884.7167229972947</v>
      </c>
      <c r="AU16" s="1">
        <f>S16*'All Demand '!BG17/$B$1</f>
        <v>9884.7167229972947</v>
      </c>
      <c r="AV16" s="1">
        <f t="shared" si="8"/>
        <v>198292.51267813134</v>
      </c>
    </row>
    <row r="17" spans="1:48" s="171" customFormat="1" ht="12">
      <c r="A17" s="338">
        <f>'All Demand '!A18</f>
        <v>13</v>
      </c>
      <c r="B17" s="278" t="str">
        <f>'All Demand '!C18</f>
        <v>8DCPFM05022AP</v>
      </c>
      <c r="C17" s="278" t="str">
        <f>'All Demand '!F18</f>
        <v>V17</v>
      </c>
      <c r="D17" s="278" t="str">
        <f>'All Demand '!D18</f>
        <v>DCPFM05022AP</v>
      </c>
      <c r="E17" s="278" t="str">
        <f>'All Demand '!G18</f>
        <v>ABC</v>
      </c>
      <c r="F17" s="278" t="str">
        <f>'All Demand '!H18</f>
        <v>CTU-CNC</v>
      </c>
      <c r="G17" s="278"/>
      <c r="H17" s="1">
        <f>'All Demand '!J18*'All Demand '!CB18</f>
        <v>0</v>
      </c>
      <c r="I17" s="1">
        <f>'All Demand '!K18*'All Demand '!CC18</f>
        <v>0</v>
      </c>
      <c r="J17" s="1">
        <f>'All Demand '!L18*'All Demand '!CD18</f>
        <v>0</v>
      </c>
      <c r="K17" s="1">
        <f>'All Demand '!M18*'All Demand '!CE18</f>
        <v>0</v>
      </c>
      <c r="L17" s="1">
        <f>'All Demand '!N18*'All Demand '!CF18</f>
        <v>0</v>
      </c>
      <c r="M17" s="1">
        <f>'All Demand '!O18*'All Demand '!CG18</f>
        <v>0</v>
      </c>
      <c r="N17" s="1">
        <f>'All Demand '!P18*'All Demand '!CH18</f>
        <v>0</v>
      </c>
      <c r="O17" s="1">
        <f>'All Demand '!Q18*'All Demand '!CI18</f>
        <v>0</v>
      </c>
      <c r="P17" s="1">
        <f>'All Demand '!R18*'All Demand '!CJ18</f>
        <v>0</v>
      </c>
      <c r="Q17" s="1">
        <f>'All Demand '!S18*'All Demand '!CK18</f>
        <v>0</v>
      </c>
      <c r="R17" s="1">
        <f>'All Demand '!T18*'All Demand '!CL18</f>
        <v>0</v>
      </c>
      <c r="S17" s="1">
        <f>'All Demand '!U18*'All Demand '!CM18</f>
        <v>0</v>
      </c>
      <c r="T17" s="1">
        <f t="shared" si="6"/>
        <v>0</v>
      </c>
      <c r="U17" s="1"/>
      <c r="V17" s="1">
        <f>H17*'All Demand '!AD18/$B$1</f>
        <v>0</v>
      </c>
      <c r="W17" s="1">
        <f>I17*'All Demand '!AE18/$B$1</f>
        <v>0</v>
      </c>
      <c r="X17" s="1">
        <f>J17*'All Demand '!AF18/$B$1</f>
        <v>0</v>
      </c>
      <c r="Y17" s="1">
        <f>K17*'All Demand '!AG18/$B$1</f>
        <v>0</v>
      </c>
      <c r="Z17" s="1">
        <f>L17*'All Demand '!AH18/$B$1</f>
        <v>0</v>
      </c>
      <c r="AA17" s="1">
        <f>M17*'All Demand '!AI18/$B$1</f>
        <v>0</v>
      </c>
      <c r="AB17" s="1">
        <f>N17*'All Demand '!AJ18/$B$1</f>
        <v>0</v>
      </c>
      <c r="AC17" s="1">
        <f>O17*'All Demand '!AK18/$B$1</f>
        <v>0</v>
      </c>
      <c r="AD17" s="1">
        <f>P17*'All Demand '!AL18/$B$1</f>
        <v>0</v>
      </c>
      <c r="AE17" s="1">
        <f>Q17*'All Demand '!AM18/$B$1</f>
        <v>0</v>
      </c>
      <c r="AF17" s="1">
        <f>R17*'All Demand '!AN18/$B$1</f>
        <v>0</v>
      </c>
      <c r="AG17" s="1">
        <f>S17*'All Demand '!AO18/$B$1</f>
        <v>0</v>
      </c>
      <c r="AH17" s="1">
        <f t="shared" si="7"/>
        <v>0</v>
      </c>
      <c r="AI17" s="1"/>
      <c r="AJ17" s="1">
        <f>H17*'All Demand '!AV18/$B$1</f>
        <v>0</v>
      </c>
      <c r="AK17" s="1">
        <f>I17*'All Demand '!AW18/$B$1</f>
        <v>0</v>
      </c>
      <c r="AL17" s="1">
        <f>J17*'All Demand '!AX18/$B$1</f>
        <v>0</v>
      </c>
      <c r="AM17" s="1">
        <f>K17*'All Demand '!AY18/$B$1</f>
        <v>0</v>
      </c>
      <c r="AN17" s="1">
        <f>L17*'All Demand '!AZ18/$B$1</f>
        <v>0</v>
      </c>
      <c r="AO17" s="1">
        <f>M17*'All Demand '!BA18/$B$1</f>
        <v>0</v>
      </c>
      <c r="AP17" s="1">
        <f>N17*'All Demand '!BB18/$B$1</f>
        <v>0</v>
      </c>
      <c r="AQ17" s="1">
        <f>O17*'All Demand '!BC18/$B$1</f>
        <v>0</v>
      </c>
      <c r="AR17" s="1">
        <f>P17*'All Demand '!BD18/$B$1</f>
        <v>0</v>
      </c>
      <c r="AS17" s="1">
        <f>Q17*'All Demand '!BE18/$B$1</f>
        <v>0</v>
      </c>
      <c r="AT17" s="1">
        <f>R17*'All Demand '!BF18/$B$1</f>
        <v>0</v>
      </c>
      <c r="AU17" s="1">
        <f>S17*'All Demand '!BG18/$B$1</f>
        <v>0</v>
      </c>
      <c r="AV17" s="1">
        <f t="shared" si="8"/>
        <v>0</v>
      </c>
    </row>
    <row r="18" spans="1:48" s="171" customFormat="1" ht="12">
      <c r="A18" s="338">
        <f>'All Demand '!A19</f>
        <v>14</v>
      </c>
      <c r="B18" s="278" t="str">
        <f>'All Demand '!C19</f>
        <v>8PSA18413-WHP</v>
      </c>
      <c r="C18" s="278" t="str">
        <f>'All Demand '!F19</f>
        <v>Whirlpool</v>
      </c>
      <c r="D18" s="278" t="str">
        <f>'All Demand '!D19</f>
        <v>PSA18413-WHP</v>
      </c>
      <c r="E18" s="278" t="str">
        <f>'All Demand '!G19</f>
        <v>Whirlpool</v>
      </c>
      <c r="F18" s="278" t="str">
        <f>'All Demand '!H19</f>
        <v>Jabil MX</v>
      </c>
      <c r="G18" s="278"/>
      <c r="H18" s="1">
        <f>'All Demand '!J19*'All Demand '!CB19</f>
        <v>13800</v>
      </c>
      <c r="I18" s="1">
        <f>'All Demand '!K19*'All Demand '!CC19</f>
        <v>13530</v>
      </c>
      <c r="J18" s="1">
        <f>'All Demand '!L19*'All Demand '!CD19</f>
        <v>10000</v>
      </c>
      <c r="K18" s="1">
        <f>'All Demand '!M19*'All Demand '!CE19</f>
        <v>10000</v>
      </c>
      <c r="L18" s="1">
        <f>'All Demand '!N19*'All Demand '!CF19</f>
        <v>10000</v>
      </c>
      <c r="M18" s="1">
        <f>'All Demand '!O19*'All Demand '!CG19</f>
        <v>10000</v>
      </c>
      <c r="N18" s="1">
        <f>'All Demand '!P19*'All Demand '!CH19</f>
        <v>10000</v>
      </c>
      <c r="O18" s="1">
        <f>'All Demand '!Q19*'All Demand '!CI19</f>
        <v>20000</v>
      </c>
      <c r="P18" s="1">
        <f>'All Demand '!R19*'All Demand '!CJ19</f>
        <v>10000</v>
      </c>
      <c r="Q18" s="1">
        <f>'All Demand '!S19*'All Demand '!CK19</f>
        <v>10000</v>
      </c>
      <c r="R18" s="1">
        <f>'All Demand '!T19*'All Demand '!CL19</f>
        <v>20000</v>
      </c>
      <c r="S18" s="1">
        <f>'All Demand '!U19*'All Demand '!CM19</f>
        <v>10000</v>
      </c>
      <c r="T18" s="1">
        <f t="shared" si="6"/>
        <v>147330</v>
      </c>
      <c r="U18" s="1"/>
      <c r="V18" s="1">
        <f>H18*'All Demand '!AD19/$B$1</f>
        <v>7307.9493904913825</v>
      </c>
      <c r="W18" s="1">
        <f>I18*'All Demand '!AE19/$B$1</f>
        <v>7164.9677719817682</v>
      </c>
      <c r="X18" s="1">
        <f>J18*'All Demand '!AF19/$B$1</f>
        <v>5295.6155003560743</v>
      </c>
      <c r="Y18" s="1">
        <f>K18*'All Demand '!AG19/$B$1</f>
        <v>5242.124434695912</v>
      </c>
      <c r="Z18" s="1">
        <f>L18*'All Demand '!AH19/$B$1</f>
        <v>5242.124434695912</v>
      </c>
      <c r="AA18" s="1">
        <f>M18*'All Demand '!AI19/$B$1</f>
        <v>5242.124434695912</v>
      </c>
      <c r="AB18" s="1">
        <f>N18*'All Demand '!AJ19/$B$1</f>
        <v>5135.1423033755882</v>
      </c>
      <c r="AC18" s="1">
        <f>O18*'All Demand '!AK19/$B$1</f>
        <v>10270.284606751176</v>
      </c>
      <c r="AD18" s="1">
        <f>P18*'All Demand '!AL19/$B$1</f>
        <v>5135.1423033755882</v>
      </c>
      <c r="AE18" s="1">
        <f>Q18*'All Demand '!AM19/$B$1</f>
        <v>5028.1601720552626</v>
      </c>
      <c r="AF18" s="1">
        <f>R18*'All Demand '!AN19/$B$1</f>
        <v>10056.320344110525</v>
      </c>
      <c r="AG18" s="1">
        <f>S18*'All Demand '!AO19/$B$1</f>
        <v>5028.1601720552626</v>
      </c>
      <c r="AH18" s="1">
        <f t="shared" si="7"/>
        <v>76148.115868640365</v>
      </c>
      <c r="AI18" s="1"/>
      <c r="AJ18" s="1">
        <f>H18*'All Demand '!AV19/$B$1</f>
        <v>4138.5560622177754</v>
      </c>
      <c r="AK18" s="1">
        <f>I18*'All Demand '!AW19/$B$1</f>
        <v>4057.5843131743841</v>
      </c>
      <c r="AL18" s="1">
        <f>J18*'All Demand '!AX19/$B$1</f>
        <v>2998.9536682737503</v>
      </c>
      <c r="AM18" s="1">
        <f>K18*'All Demand '!AY19/$B$1</f>
        <v>2968.9641315910126</v>
      </c>
      <c r="AN18" s="1">
        <f>L18*'All Demand '!AZ19/$B$1</f>
        <v>2968.9641315910126</v>
      </c>
      <c r="AO18" s="1">
        <f>M18*'All Demand '!BA19/$B$1</f>
        <v>2968.9641315910126</v>
      </c>
      <c r="AP18" s="1">
        <f>N18*'All Demand '!BB19/$B$1</f>
        <v>2938.9745949082749</v>
      </c>
      <c r="AQ18" s="1">
        <f>O18*'All Demand '!BC19/$B$1</f>
        <v>5877.9491898165497</v>
      </c>
      <c r="AR18" s="1">
        <f>P18*'All Demand '!BD19/$B$1</f>
        <v>2938.9745949082749</v>
      </c>
      <c r="AS18" s="1">
        <f>Q18*'All Demand '!BE19/$B$1</f>
        <v>2908.9850582255372</v>
      </c>
      <c r="AT18" s="1">
        <f>R18*'All Demand '!BF19/$B$1</f>
        <v>5817.9701164510743</v>
      </c>
      <c r="AU18" s="1">
        <f>S18*'All Demand '!BG19/$B$1</f>
        <v>2908.9850582255372</v>
      </c>
      <c r="AV18" s="1">
        <f t="shared" si="8"/>
        <v>43493.825050974199</v>
      </c>
    </row>
    <row r="19" spans="1:48" s="171" customFormat="1" ht="12">
      <c r="A19" s="338">
        <f>'All Demand '!A20</f>
        <v>15</v>
      </c>
      <c r="B19" s="278" t="str">
        <f>'All Demand '!C20</f>
        <v>8EL316257201C</v>
      </c>
      <c r="C19" s="278" t="str">
        <f>'All Demand '!F20</f>
        <v>Whirlpool</v>
      </c>
      <c r="D19" s="278" t="str">
        <f>'All Demand '!D20</f>
        <v>EL316257201C</v>
      </c>
      <c r="E19" s="278" t="str">
        <f>'All Demand '!G20</f>
        <v>Whirlpool</v>
      </c>
      <c r="F19" s="278" t="str">
        <f>'All Demand '!H20</f>
        <v>Jabil MX</v>
      </c>
      <c r="G19" s="278"/>
      <c r="H19" s="1">
        <f>'All Demand '!J20*'All Demand '!CB20</f>
        <v>2000</v>
      </c>
      <c r="I19" s="1">
        <f>'All Demand '!K20*'All Demand '!CC20</f>
        <v>2000</v>
      </c>
      <c r="J19" s="1">
        <f>'All Demand '!L20*'All Demand '!CD20</f>
        <v>2000</v>
      </c>
      <c r="K19" s="1">
        <f>'All Demand '!M20*'All Demand '!CE20</f>
        <v>2000</v>
      </c>
      <c r="L19" s="1">
        <f>'All Demand '!N20*'All Demand '!CF20</f>
        <v>2000</v>
      </c>
      <c r="M19" s="1">
        <f>'All Demand '!O20*'All Demand '!CG20</f>
        <v>2000</v>
      </c>
      <c r="N19" s="1">
        <f>'All Demand '!P20*'All Demand '!CH20</f>
        <v>2000</v>
      </c>
      <c r="O19" s="1">
        <f>'All Demand '!Q20*'All Demand '!CI20</f>
        <v>2000</v>
      </c>
      <c r="P19" s="1">
        <f>'All Demand '!R20*'All Demand '!CJ20</f>
        <v>2000</v>
      </c>
      <c r="Q19" s="1">
        <f>'All Demand '!S20*'All Demand '!CK20</f>
        <v>2000</v>
      </c>
      <c r="R19" s="1">
        <f>'All Demand '!T20*'All Demand '!CL20</f>
        <v>2000</v>
      </c>
      <c r="S19" s="1">
        <f>'All Demand '!U20*'All Demand '!CM20</f>
        <v>2000</v>
      </c>
      <c r="T19" s="1">
        <f t="shared" si="6"/>
        <v>24000</v>
      </c>
      <c r="U19" s="1"/>
      <c r="V19" s="1">
        <f>H19*'All Demand '!AD20/$B$1</f>
        <v>3105.6191425722827</v>
      </c>
      <c r="W19" s="1">
        <f>I19*'All Demand '!AE20/$B$1</f>
        <v>3105.6191425722827</v>
      </c>
      <c r="X19" s="1">
        <f>J19*'All Demand '!AF20/$B$1</f>
        <v>3105.6191425722827</v>
      </c>
      <c r="Y19" s="1">
        <f>K19*'All Demand '!AG20/$B$1</f>
        <v>3074.2492522432703</v>
      </c>
      <c r="Z19" s="1">
        <f>L19*'All Demand '!AH20/$B$1</f>
        <v>3074.2492522432703</v>
      </c>
      <c r="AA19" s="1">
        <f>M19*'All Demand '!AI20/$B$1</f>
        <v>3074.2492522432703</v>
      </c>
      <c r="AB19" s="1">
        <f>N19*'All Demand '!AJ20/$B$1</f>
        <v>3011.5094715852442</v>
      </c>
      <c r="AC19" s="1">
        <f>O19*'All Demand '!AK20/$B$1</f>
        <v>3011.5094715852442</v>
      </c>
      <c r="AD19" s="1">
        <f>P19*'All Demand '!AL20/$B$1</f>
        <v>3011.5094715852442</v>
      </c>
      <c r="AE19" s="1">
        <f>Q19*'All Demand '!AM20/$B$1</f>
        <v>2948.7696909272181</v>
      </c>
      <c r="AF19" s="1">
        <f>R19*'All Demand '!AN20/$B$1</f>
        <v>2948.7696909272181</v>
      </c>
      <c r="AG19" s="1">
        <f>S19*'All Demand '!AO20/$B$1</f>
        <v>2948.7696909272181</v>
      </c>
      <c r="AH19" s="1">
        <f t="shared" si="7"/>
        <v>36420.442671984041</v>
      </c>
      <c r="AI19" s="1"/>
      <c r="AJ19" s="1">
        <f>H19*'All Demand '!AV20/$B$1</f>
        <v>2010.1526961971229</v>
      </c>
      <c r="AK19" s="1">
        <f>I19*'All Demand '!AW20/$B$1</f>
        <v>2010.1526961971229</v>
      </c>
      <c r="AL19" s="1">
        <f>J19*'All Demand '!AX20/$B$1</f>
        <v>2010.1526961971229</v>
      </c>
      <c r="AM19" s="1">
        <f>K19*'All Demand '!AY20/$B$1</f>
        <v>1990.0511692351517</v>
      </c>
      <c r="AN19" s="1">
        <f>L19*'All Demand '!AZ20/$B$1</f>
        <v>1990.0511692351517</v>
      </c>
      <c r="AO19" s="1">
        <f>M19*'All Demand '!BA20/$B$1</f>
        <v>1990.0511692351517</v>
      </c>
      <c r="AP19" s="1">
        <f>N19*'All Demand '!BB20/$B$1</f>
        <v>1969.9496422731802</v>
      </c>
      <c r="AQ19" s="1">
        <f>O19*'All Demand '!BC20/$B$1</f>
        <v>1969.9496422731802</v>
      </c>
      <c r="AR19" s="1">
        <f>P19*'All Demand '!BD20/$B$1</f>
        <v>1969.9496422731802</v>
      </c>
      <c r="AS19" s="1">
        <f>Q19*'All Demand '!BE20/$B$1</f>
        <v>1949.8481153112093</v>
      </c>
      <c r="AT19" s="1">
        <f>R19*'All Demand '!BF20/$B$1</f>
        <v>1949.8481153112093</v>
      </c>
      <c r="AU19" s="1">
        <f>S19*'All Demand '!BG20/$B$1</f>
        <v>1949.8481153112093</v>
      </c>
      <c r="AV19" s="1">
        <f t="shared" si="8"/>
        <v>23760.00486904999</v>
      </c>
    </row>
    <row r="20" spans="1:48" s="171" customFormat="1" ht="12">
      <c r="A20" s="338">
        <f>'All Demand '!A21</f>
        <v>16</v>
      </c>
      <c r="B20" s="278" t="str">
        <f>'All Demand '!C21</f>
        <v>8AJ875-02656-A</v>
      </c>
      <c r="C20" s="278" t="str">
        <f>'All Demand '!F21</f>
        <v>M25</v>
      </c>
      <c r="D20" s="278" t="str">
        <f>'All Demand '!D21</f>
        <v>AJ875-02656-A</v>
      </c>
      <c r="E20" s="278" t="str">
        <f>'All Demand '!G21</f>
        <v>ABC</v>
      </c>
      <c r="F20" s="278" t="str">
        <f>'All Demand '!H21</f>
        <v>CTU FATP</v>
      </c>
      <c r="G20" s="278"/>
      <c r="H20" s="1">
        <f>'All Demand '!J21*'All Demand '!CB21</f>
        <v>128018.79999999999</v>
      </c>
      <c r="I20" s="1">
        <f>'All Demand '!K21*'All Demand '!CC21</f>
        <v>13155.8</v>
      </c>
      <c r="J20" s="1">
        <f>'All Demand '!L21*'All Demand '!CD21</f>
        <v>0</v>
      </c>
      <c r="K20" s="1">
        <f>'All Demand '!M21*'All Demand '!CE21</f>
        <v>0</v>
      </c>
      <c r="L20" s="1">
        <f>'All Demand '!N21*'All Demand '!CF21</f>
        <v>0</v>
      </c>
      <c r="M20" s="1">
        <f>'All Demand '!O21*'All Demand '!CG21</f>
        <v>0</v>
      </c>
      <c r="N20" s="1">
        <f>'All Demand '!P21*'All Demand '!CH21</f>
        <v>0</v>
      </c>
      <c r="O20" s="1">
        <f>'All Demand '!Q21*'All Demand '!CI21</f>
        <v>0</v>
      </c>
      <c r="P20" s="1">
        <f>'All Demand '!R21*'All Demand '!CJ21</f>
        <v>0</v>
      </c>
      <c r="Q20" s="1">
        <f>'All Demand '!S21*'All Demand '!CK21</f>
        <v>0</v>
      </c>
      <c r="R20" s="1">
        <f>'All Demand '!T21*'All Demand '!CL21</f>
        <v>0</v>
      </c>
      <c r="S20" s="1">
        <f>'All Demand '!U21*'All Demand '!CM21</f>
        <v>0</v>
      </c>
      <c r="T20" s="1">
        <f t="shared" si="6"/>
        <v>141174.59999999998</v>
      </c>
      <c r="U20" s="1"/>
      <c r="V20" s="1">
        <f>H20*'All Demand '!AD21/$B$1</f>
        <v>2002.5615663010965</v>
      </c>
      <c r="W20" s="1">
        <f>I20*'All Demand '!AE21/$B$1</f>
        <v>205.79242622133597</v>
      </c>
      <c r="X20" s="1">
        <f>J20*'All Demand '!AF21/$B$1</f>
        <v>0</v>
      </c>
      <c r="Y20" s="1">
        <f>K20*'All Demand '!AG21/$B$1</f>
        <v>0</v>
      </c>
      <c r="Z20" s="1">
        <f>L20*'All Demand '!AH21/$B$1</f>
        <v>0</v>
      </c>
      <c r="AA20" s="1">
        <f>M20*'All Demand '!AI21/$B$1</f>
        <v>0</v>
      </c>
      <c r="AB20" s="1">
        <f>N20*'All Demand '!AJ21/$B$1</f>
        <v>0</v>
      </c>
      <c r="AC20" s="1">
        <f>O20*'All Demand '!AK21/$B$1</f>
        <v>0</v>
      </c>
      <c r="AD20" s="1">
        <f>P20*'All Demand '!AL21/$B$1</f>
        <v>0</v>
      </c>
      <c r="AE20" s="1">
        <f>Q20*'All Demand '!AM21/$B$1</f>
        <v>0</v>
      </c>
      <c r="AF20" s="1">
        <f>R20*'All Demand '!AN21/$B$1</f>
        <v>0</v>
      </c>
      <c r="AG20" s="1">
        <f>S20*'All Demand '!AO21/$B$1</f>
        <v>0</v>
      </c>
      <c r="AH20" s="1">
        <f t="shared" si="7"/>
        <v>2208.3539925224322</v>
      </c>
      <c r="AI20" s="1"/>
      <c r="AJ20" s="1">
        <f>H20*'All Demand '!AV21/$B$1</f>
        <v>1352.5594049040787</v>
      </c>
      <c r="AK20" s="1">
        <f>I20*'All Demand '!AW21/$B$1</f>
        <v>138.99521803857775</v>
      </c>
      <c r="AL20" s="1">
        <f>J20*'All Demand '!AX21/$B$1</f>
        <v>0</v>
      </c>
      <c r="AM20" s="1">
        <f>K20*'All Demand '!AY21/$B$1</f>
        <v>0</v>
      </c>
      <c r="AN20" s="1">
        <f>L20*'All Demand '!AZ21/$B$1</f>
        <v>0</v>
      </c>
      <c r="AO20" s="1">
        <f>M20*'All Demand '!BA21/$B$1</f>
        <v>0</v>
      </c>
      <c r="AP20" s="1">
        <f>N20*'All Demand '!BB21/$B$1</f>
        <v>0</v>
      </c>
      <c r="AQ20" s="1">
        <f>O20*'All Demand '!BC21/$B$1</f>
        <v>0</v>
      </c>
      <c r="AR20" s="1">
        <f>P20*'All Demand '!BD21/$B$1</f>
        <v>0</v>
      </c>
      <c r="AS20" s="1">
        <f>Q20*'All Demand '!BE21/$B$1</f>
        <v>0</v>
      </c>
      <c r="AT20" s="1">
        <f>R20*'All Demand '!BF21/$B$1</f>
        <v>0</v>
      </c>
      <c r="AU20" s="1">
        <f>S20*'All Demand '!BG21/$B$1</f>
        <v>0</v>
      </c>
      <c r="AV20" s="1">
        <f t="shared" si="8"/>
        <v>1491.5546229426566</v>
      </c>
    </row>
    <row r="21" spans="1:48" s="171" customFormat="1" ht="12">
      <c r="A21" s="338">
        <f>'All Demand '!A22</f>
        <v>17</v>
      </c>
      <c r="B21" s="278" t="str">
        <f>'All Demand '!C22</f>
        <v>8AJ946-00090</v>
      </c>
      <c r="C21" s="278" t="str">
        <f>'All Demand '!F22</f>
        <v>M25</v>
      </c>
      <c r="D21" s="278" t="str">
        <f>'All Demand '!D22</f>
        <v>AJ946-00090</v>
      </c>
      <c r="E21" s="278" t="str">
        <f>'All Demand '!G22</f>
        <v>ABC</v>
      </c>
      <c r="F21" s="278" t="str">
        <f>'All Demand '!H22</f>
        <v>CTU FATP</v>
      </c>
      <c r="G21" s="278"/>
      <c r="H21" s="1">
        <f>'All Demand '!J22*'All Demand '!CB22</f>
        <v>54865.2</v>
      </c>
      <c r="I21" s="1">
        <f>'All Demand '!K22*'All Demand '!CC22</f>
        <v>5638.2</v>
      </c>
      <c r="J21" s="1">
        <f>'All Demand '!L22*'All Demand '!CD22</f>
        <v>0</v>
      </c>
      <c r="K21" s="1">
        <f>'All Demand '!M22*'All Demand '!CE22</f>
        <v>0</v>
      </c>
      <c r="L21" s="1">
        <f>'All Demand '!N22*'All Demand '!CF22</f>
        <v>0</v>
      </c>
      <c r="M21" s="1">
        <f>'All Demand '!O22*'All Demand '!CG22</f>
        <v>0</v>
      </c>
      <c r="N21" s="1">
        <f>'All Demand '!P22*'All Demand '!CH22</f>
        <v>0</v>
      </c>
      <c r="O21" s="1">
        <f>'All Demand '!Q22*'All Demand '!CI22</f>
        <v>0</v>
      </c>
      <c r="P21" s="1">
        <f>'All Demand '!R22*'All Demand '!CJ22</f>
        <v>0</v>
      </c>
      <c r="Q21" s="1">
        <f>'All Demand '!S22*'All Demand '!CK22</f>
        <v>0</v>
      </c>
      <c r="R21" s="1">
        <f>'All Demand '!T22*'All Demand '!CL22</f>
        <v>0</v>
      </c>
      <c r="S21" s="1">
        <f>'All Demand '!U22*'All Demand '!CM22</f>
        <v>0</v>
      </c>
      <c r="T21" s="1">
        <f t="shared" si="6"/>
        <v>60503.399999999994</v>
      </c>
      <c r="U21" s="1"/>
      <c r="V21" s="1">
        <f>H21*'All Demand '!AD22/$B$1</f>
        <v>10048.728218344966</v>
      </c>
      <c r="W21" s="1">
        <f>I21*'All Demand '!AE22/$B$1</f>
        <v>1032.6534750747758</v>
      </c>
      <c r="X21" s="1">
        <f>J21*'All Demand '!AF22/$B$1</f>
        <v>0</v>
      </c>
      <c r="Y21" s="1">
        <f>K21*'All Demand '!AG22/$B$1</f>
        <v>0</v>
      </c>
      <c r="Z21" s="1">
        <f>L21*'All Demand '!AH22/$B$1</f>
        <v>0</v>
      </c>
      <c r="AA21" s="1">
        <f>M21*'All Demand '!AI22/$B$1</f>
        <v>0</v>
      </c>
      <c r="AB21" s="1">
        <f>N21*'All Demand '!AJ22/$B$1</f>
        <v>0</v>
      </c>
      <c r="AC21" s="1">
        <f>O21*'All Demand '!AK22/$B$1</f>
        <v>0</v>
      </c>
      <c r="AD21" s="1">
        <f>P21*'All Demand '!AL22/$B$1</f>
        <v>0</v>
      </c>
      <c r="AE21" s="1">
        <f>Q21*'All Demand '!AM22/$B$1</f>
        <v>0</v>
      </c>
      <c r="AF21" s="1">
        <f>R21*'All Demand '!AN22/$B$1</f>
        <v>0</v>
      </c>
      <c r="AG21" s="1">
        <f>S21*'All Demand '!AO22/$B$1</f>
        <v>0</v>
      </c>
      <c r="AH21" s="1">
        <f t="shared" si="7"/>
        <v>11081.381693419742</v>
      </c>
      <c r="AI21" s="1"/>
      <c r="AJ21" s="1">
        <f>H21*'All Demand '!AV22/$B$1</f>
        <v>6792.1744524523529</v>
      </c>
      <c r="AK21" s="1">
        <f>I21*'All Demand '!AW22/$B$1</f>
        <v>697.9950496456197</v>
      </c>
      <c r="AL21" s="1">
        <f>J21*'All Demand '!AX22/$B$1</f>
        <v>0</v>
      </c>
      <c r="AM21" s="1">
        <f>K21*'All Demand '!AY22/$B$1</f>
        <v>0</v>
      </c>
      <c r="AN21" s="1">
        <f>L21*'All Demand '!AZ22/$B$1</f>
        <v>0</v>
      </c>
      <c r="AO21" s="1">
        <f>M21*'All Demand '!BA22/$B$1</f>
        <v>0</v>
      </c>
      <c r="AP21" s="1">
        <f>N21*'All Demand '!BB22/$B$1</f>
        <v>0</v>
      </c>
      <c r="AQ21" s="1">
        <f>O21*'All Demand '!BC22/$B$1</f>
        <v>0</v>
      </c>
      <c r="AR21" s="1">
        <f>P21*'All Demand '!BD22/$B$1</f>
        <v>0</v>
      </c>
      <c r="AS21" s="1">
        <f>Q21*'All Demand '!BE22/$B$1</f>
        <v>0</v>
      </c>
      <c r="AT21" s="1">
        <f>R21*'All Demand '!BF22/$B$1</f>
        <v>0</v>
      </c>
      <c r="AU21" s="1">
        <f>S21*'All Demand '!BG22/$B$1</f>
        <v>0</v>
      </c>
      <c r="AV21" s="1">
        <f t="shared" si="8"/>
        <v>7490.1695020979723</v>
      </c>
    </row>
    <row r="22" spans="1:48" s="171" customFormat="1" ht="12">
      <c r="A22" s="338">
        <f>'All Demand '!A23</f>
        <v>18</v>
      </c>
      <c r="B22" s="278" t="str">
        <f>'All Demand '!C23</f>
        <v>8AJ946-00092</v>
      </c>
      <c r="C22" s="278" t="str">
        <f>'All Demand '!F23</f>
        <v>M25</v>
      </c>
      <c r="D22" s="278" t="str">
        <f>'All Demand '!D23</f>
        <v>AJ946-00092</v>
      </c>
      <c r="E22" s="278" t="str">
        <f>'All Demand '!G23</f>
        <v>ABC</v>
      </c>
      <c r="F22" s="278" t="str">
        <f>'All Demand '!H23</f>
        <v>CTU FATP</v>
      </c>
      <c r="G22" s="278"/>
      <c r="H22" s="1">
        <f>'All Demand '!J23*'All Demand '!CB23</f>
        <v>54865.2</v>
      </c>
      <c r="I22" s="1">
        <f>'All Demand '!K23*'All Demand '!CC23</f>
        <v>5638.2</v>
      </c>
      <c r="J22" s="1">
        <f>'All Demand '!L23*'All Demand '!CD23</f>
        <v>0</v>
      </c>
      <c r="K22" s="1">
        <f>'All Demand '!M23*'All Demand '!CE23</f>
        <v>0</v>
      </c>
      <c r="L22" s="1">
        <f>'All Demand '!N23*'All Demand '!CF23</f>
        <v>0</v>
      </c>
      <c r="M22" s="1">
        <f>'All Demand '!O23*'All Demand '!CG23</f>
        <v>0</v>
      </c>
      <c r="N22" s="1">
        <f>'All Demand '!P23*'All Demand '!CH23</f>
        <v>0</v>
      </c>
      <c r="O22" s="1">
        <f>'All Demand '!Q23*'All Demand '!CI23</f>
        <v>0</v>
      </c>
      <c r="P22" s="1">
        <f>'All Demand '!R23*'All Demand '!CJ23</f>
        <v>0</v>
      </c>
      <c r="Q22" s="1">
        <f>'All Demand '!S23*'All Demand '!CK23</f>
        <v>0</v>
      </c>
      <c r="R22" s="1">
        <f>'All Demand '!T23*'All Demand '!CL23</f>
        <v>0</v>
      </c>
      <c r="S22" s="1">
        <f>'All Demand '!U23*'All Demand '!CM23</f>
        <v>0</v>
      </c>
      <c r="T22" s="1">
        <f t="shared" si="6"/>
        <v>60503.399999999994</v>
      </c>
      <c r="U22" s="1"/>
      <c r="V22" s="1">
        <f>H22*'All Demand '!AD23/$B$1</f>
        <v>10048.728218344966</v>
      </c>
      <c r="W22" s="1">
        <f>I22*'All Demand '!AE23/$B$1</f>
        <v>1032.6534750747758</v>
      </c>
      <c r="X22" s="1">
        <f>J22*'All Demand '!AF23/$B$1</f>
        <v>0</v>
      </c>
      <c r="Y22" s="1">
        <f>K22*'All Demand '!AG23/$B$1</f>
        <v>0</v>
      </c>
      <c r="Z22" s="1">
        <f>L22*'All Demand '!AH23/$B$1</f>
        <v>0</v>
      </c>
      <c r="AA22" s="1">
        <f>M22*'All Demand '!AI23/$B$1</f>
        <v>0</v>
      </c>
      <c r="AB22" s="1">
        <f>N22*'All Demand '!AJ23/$B$1</f>
        <v>0</v>
      </c>
      <c r="AC22" s="1">
        <f>O22*'All Demand '!AK23/$B$1</f>
        <v>0</v>
      </c>
      <c r="AD22" s="1">
        <f>P22*'All Demand '!AL23/$B$1</f>
        <v>0</v>
      </c>
      <c r="AE22" s="1">
        <f>Q22*'All Demand '!AM23/$B$1</f>
        <v>0</v>
      </c>
      <c r="AF22" s="1">
        <f>R22*'All Demand '!AN23/$B$1</f>
        <v>0</v>
      </c>
      <c r="AG22" s="1">
        <f>S22*'All Demand '!AO23/$B$1</f>
        <v>0</v>
      </c>
      <c r="AH22" s="1">
        <f t="shared" si="7"/>
        <v>11081.381693419742</v>
      </c>
      <c r="AI22" s="1"/>
      <c r="AJ22" s="1">
        <f>H22*'All Demand '!AV23/$B$1</f>
        <v>6792.1744524523529</v>
      </c>
      <c r="AK22" s="1">
        <f>I22*'All Demand '!AW23/$B$1</f>
        <v>697.9950496456197</v>
      </c>
      <c r="AL22" s="1">
        <f>J22*'All Demand '!AX23/$B$1</f>
        <v>0</v>
      </c>
      <c r="AM22" s="1">
        <f>K22*'All Demand '!AY23/$B$1</f>
        <v>0</v>
      </c>
      <c r="AN22" s="1">
        <f>L22*'All Demand '!AZ23/$B$1</f>
        <v>0</v>
      </c>
      <c r="AO22" s="1">
        <f>M22*'All Demand '!BA23/$B$1</f>
        <v>0</v>
      </c>
      <c r="AP22" s="1">
        <f>N22*'All Demand '!BB23/$B$1</f>
        <v>0</v>
      </c>
      <c r="AQ22" s="1">
        <f>O22*'All Demand '!BC23/$B$1</f>
        <v>0</v>
      </c>
      <c r="AR22" s="1">
        <f>P22*'All Demand '!BD23/$B$1</f>
        <v>0</v>
      </c>
      <c r="AS22" s="1">
        <f>Q22*'All Demand '!BE23/$B$1</f>
        <v>0</v>
      </c>
      <c r="AT22" s="1">
        <f>R22*'All Demand '!BF23/$B$1</f>
        <v>0</v>
      </c>
      <c r="AU22" s="1">
        <f>S22*'All Demand '!BG23/$B$1</f>
        <v>0</v>
      </c>
      <c r="AV22" s="1">
        <f t="shared" si="8"/>
        <v>7490.1695020979723</v>
      </c>
    </row>
    <row r="23" spans="1:48" s="171" customFormat="1" ht="12">
      <c r="A23" s="338">
        <f>'All Demand '!A24</f>
        <v>19</v>
      </c>
      <c r="B23" s="278" t="str">
        <f>'All Demand '!C24</f>
        <v>8AJ875-00003-JAB</v>
      </c>
      <c r="C23" s="278" t="str">
        <f>'All Demand '!F24</f>
        <v>M25</v>
      </c>
      <c r="D23" s="278" t="str">
        <f>'All Demand '!D24</f>
        <v>AJ875-00003</v>
      </c>
      <c r="E23" s="278" t="str">
        <f>'All Demand '!G24</f>
        <v>ABC</v>
      </c>
      <c r="F23" s="278" t="str">
        <f>'All Demand '!H24</f>
        <v>CTU FATP</v>
      </c>
      <c r="G23" s="278"/>
      <c r="H23" s="1">
        <f>'All Demand '!J24*'All Demand '!CB24</f>
        <v>54865.2</v>
      </c>
      <c r="I23" s="1">
        <f>'All Demand '!K24*'All Demand '!CC24</f>
        <v>5638.2</v>
      </c>
      <c r="J23" s="1">
        <f>'All Demand '!L24*'All Demand '!CD24</f>
        <v>0</v>
      </c>
      <c r="K23" s="1">
        <f>'All Demand '!M24*'All Demand '!CE24</f>
        <v>0</v>
      </c>
      <c r="L23" s="1">
        <f>'All Demand '!N24*'All Demand '!CF24</f>
        <v>0</v>
      </c>
      <c r="M23" s="1">
        <f>'All Demand '!O24*'All Demand '!CG24</f>
        <v>0</v>
      </c>
      <c r="N23" s="1">
        <f>'All Demand '!P24*'All Demand '!CH24</f>
        <v>0</v>
      </c>
      <c r="O23" s="1">
        <f>'All Demand '!Q24*'All Demand '!CI24</f>
        <v>0</v>
      </c>
      <c r="P23" s="1">
        <f>'All Demand '!R24*'All Demand '!CJ24</f>
        <v>0</v>
      </c>
      <c r="Q23" s="1">
        <f>'All Demand '!S24*'All Demand '!CK24</f>
        <v>0</v>
      </c>
      <c r="R23" s="1">
        <f>'All Demand '!T24*'All Demand '!CL24</f>
        <v>0</v>
      </c>
      <c r="S23" s="1">
        <f>'All Demand '!U24*'All Demand '!CM24</f>
        <v>0</v>
      </c>
      <c r="T23" s="1">
        <f t="shared" si="6"/>
        <v>60503.399999999994</v>
      </c>
      <c r="U23" s="1"/>
      <c r="V23" s="1">
        <f>H23*'All Demand '!AD24/$B$1</f>
        <v>5771.3798683378436</v>
      </c>
      <c r="W23" s="1">
        <f>I23*'All Demand '!AE24/$B$1</f>
        <v>593.09350870246396</v>
      </c>
      <c r="X23" s="1">
        <f>J23*'All Demand '!AF24/$B$1</f>
        <v>0</v>
      </c>
      <c r="Y23" s="1">
        <f>K23*'All Demand '!AG24/$B$1</f>
        <v>0</v>
      </c>
      <c r="Z23" s="1">
        <f>L23*'All Demand '!AH24/$B$1</f>
        <v>0</v>
      </c>
      <c r="AA23" s="1">
        <f>M23*'All Demand '!AI24/$B$1</f>
        <v>0</v>
      </c>
      <c r="AB23" s="1">
        <f>N23*'All Demand '!AJ24/$B$1</f>
        <v>0</v>
      </c>
      <c r="AC23" s="1">
        <f>O23*'All Demand '!AK24/$B$1</f>
        <v>0</v>
      </c>
      <c r="AD23" s="1">
        <f>P23*'All Demand '!AL24/$B$1</f>
        <v>0</v>
      </c>
      <c r="AE23" s="1">
        <f>Q23*'All Demand '!AM24/$B$1</f>
        <v>0</v>
      </c>
      <c r="AF23" s="1">
        <f>R23*'All Demand '!AN24/$B$1</f>
        <v>0</v>
      </c>
      <c r="AG23" s="1">
        <f>S23*'All Demand '!AO24/$B$1</f>
        <v>0</v>
      </c>
      <c r="AH23" s="1">
        <f t="shared" si="7"/>
        <v>6364.4733770403072</v>
      </c>
      <c r="AI23" s="1"/>
      <c r="AJ23" s="1">
        <f>H23*'All Demand '!AV24/$B$1</f>
        <v>4705.2320501353079</v>
      </c>
      <c r="AK23" s="1">
        <f>I23*'All Demand '!AW24/$B$1</f>
        <v>483.53126107392103</v>
      </c>
      <c r="AL23" s="1">
        <f>J23*'All Demand '!AX24/$B$1</f>
        <v>0</v>
      </c>
      <c r="AM23" s="1">
        <f>K23*'All Demand '!AY24/$B$1</f>
        <v>0</v>
      </c>
      <c r="AN23" s="1">
        <f>L23*'All Demand '!AZ24/$B$1</f>
        <v>0</v>
      </c>
      <c r="AO23" s="1">
        <f>M23*'All Demand '!BA24/$B$1</f>
        <v>0</v>
      </c>
      <c r="AP23" s="1">
        <f>N23*'All Demand '!BB24/$B$1</f>
        <v>0</v>
      </c>
      <c r="AQ23" s="1">
        <f>O23*'All Demand '!BC24/$B$1</f>
        <v>0</v>
      </c>
      <c r="AR23" s="1">
        <f>P23*'All Demand '!BD24/$B$1</f>
        <v>0</v>
      </c>
      <c r="AS23" s="1">
        <f>Q23*'All Demand '!BE24/$B$1</f>
        <v>0</v>
      </c>
      <c r="AT23" s="1">
        <f>R23*'All Demand '!BF24/$B$1</f>
        <v>0</v>
      </c>
      <c r="AU23" s="1">
        <f>S23*'All Demand '!BG24/$B$1</f>
        <v>0</v>
      </c>
      <c r="AV23" s="1">
        <f t="shared" si="8"/>
        <v>5188.763311209229</v>
      </c>
    </row>
    <row r="24" spans="1:48" s="171" customFormat="1" ht="12">
      <c r="A24" s="338">
        <f>'All Demand '!A25</f>
        <v>20</v>
      </c>
      <c r="B24" s="278" t="str">
        <f>'All Demand '!C25</f>
        <v>8AJ946-04905</v>
      </c>
      <c r="C24" s="278" t="str">
        <f>'All Demand '!F25</f>
        <v>M25</v>
      </c>
      <c r="D24" s="278" t="str">
        <f>'All Demand '!D25</f>
        <v>AJ946-04905</v>
      </c>
      <c r="E24" s="278" t="str">
        <f>'All Demand '!G25</f>
        <v>ABC</v>
      </c>
      <c r="F24" s="278" t="str">
        <f>'All Demand '!H25</f>
        <v>CTU FATP</v>
      </c>
      <c r="G24" s="278"/>
      <c r="H24" s="1">
        <f>'All Demand '!J25*'All Demand '!CB25</f>
        <v>41148.9</v>
      </c>
      <c r="I24" s="1">
        <f>'All Demand '!K25*'All Demand '!CC25</f>
        <v>4228.6500000000005</v>
      </c>
      <c r="J24" s="1">
        <f>'All Demand '!L25*'All Demand '!CD25</f>
        <v>0</v>
      </c>
      <c r="K24" s="1">
        <f>'All Demand '!M25*'All Demand '!CE25</f>
        <v>0</v>
      </c>
      <c r="L24" s="1">
        <f>'All Demand '!N25*'All Demand '!CF25</f>
        <v>0</v>
      </c>
      <c r="M24" s="1">
        <f>'All Demand '!O25*'All Demand '!CG25</f>
        <v>0</v>
      </c>
      <c r="N24" s="1">
        <f>'All Demand '!P25*'All Demand '!CH25</f>
        <v>0</v>
      </c>
      <c r="O24" s="1">
        <f>'All Demand '!Q25*'All Demand '!CI25</f>
        <v>0</v>
      </c>
      <c r="P24" s="1">
        <f>'All Demand '!R25*'All Demand '!CJ25</f>
        <v>0</v>
      </c>
      <c r="Q24" s="1">
        <f>'All Demand '!S25*'All Demand '!CK25</f>
        <v>0</v>
      </c>
      <c r="R24" s="1">
        <f>'All Demand '!T25*'All Demand '!CL25</f>
        <v>0</v>
      </c>
      <c r="S24" s="1">
        <f>'All Demand '!U25*'All Demand '!CM25</f>
        <v>0</v>
      </c>
      <c r="T24" s="1">
        <f t="shared" si="6"/>
        <v>45377.55</v>
      </c>
      <c r="U24" s="1"/>
      <c r="V24" s="1">
        <f>H24*'All Demand '!AD25/$B$1</f>
        <v>7159.5745325879516</v>
      </c>
      <c r="W24" s="1">
        <f>I24*'All Demand '!AE25/$B$1</f>
        <v>735.75076969804888</v>
      </c>
      <c r="X24" s="1">
        <f>J24*'All Demand '!AF25/$B$1</f>
        <v>0</v>
      </c>
      <c r="Y24" s="1">
        <f>K24*'All Demand '!AG25/$B$1</f>
        <v>0</v>
      </c>
      <c r="Z24" s="1">
        <f>L24*'All Demand '!AH25/$B$1</f>
        <v>0</v>
      </c>
      <c r="AA24" s="1">
        <f>M24*'All Demand '!AI25/$B$1</f>
        <v>0</v>
      </c>
      <c r="AB24" s="1">
        <f>N24*'All Demand '!AJ25/$B$1</f>
        <v>0</v>
      </c>
      <c r="AC24" s="1">
        <f>O24*'All Demand '!AK25/$B$1</f>
        <v>0</v>
      </c>
      <c r="AD24" s="1">
        <f>P24*'All Demand '!AL25/$B$1</f>
        <v>0</v>
      </c>
      <c r="AE24" s="1">
        <f>Q24*'All Demand '!AM25/$B$1</f>
        <v>0</v>
      </c>
      <c r="AF24" s="1">
        <f>R24*'All Demand '!AN25/$B$1</f>
        <v>0</v>
      </c>
      <c r="AG24" s="1">
        <f>S24*'All Demand '!AO25/$B$1</f>
        <v>0</v>
      </c>
      <c r="AH24" s="1">
        <f t="shared" si="7"/>
        <v>7895.3253022860008</v>
      </c>
      <c r="AI24" s="1"/>
      <c r="AJ24" s="1">
        <f>H24*'All Demand '!AV25/$B$1</f>
        <v>3752.0488935756407</v>
      </c>
      <c r="AK24" s="1">
        <f>I24*'All Demand '!AW25/$B$1</f>
        <v>385.57778102983639</v>
      </c>
      <c r="AL24" s="1">
        <f>J24*'All Demand '!AX25/$B$1</f>
        <v>0</v>
      </c>
      <c r="AM24" s="1">
        <f>K24*'All Demand '!AY25/$B$1</f>
        <v>0</v>
      </c>
      <c r="AN24" s="1">
        <f>L24*'All Demand '!AZ25/$B$1</f>
        <v>0</v>
      </c>
      <c r="AO24" s="1">
        <f>M24*'All Demand '!BA25/$B$1</f>
        <v>0</v>
      </c>
      <c r="AP24" s="1">
        <f>N24*'All Demand '!BB25/$B$1</f>
        <v>0</v>
      </c>
      <c r="AQ24" s="1">
        <f>O24*'All Demand '!BC25/$B$1</f>
        <v>0</v>
      </c>
      <c r="AR24" s="1">
        <f>P24*'All Demand '!BD25/$B$1</f>
        <v>0</v>
      </c>
      <c r="AS24" s="1">
        <f>Q24*'All Demand '!BE25/$B$1</f>
        <v>0</v>
      </c>
      <c r="AT24" s="1">
        <f>R24*'All Demand '!BF25/$B$1</f>
        <v>0</v>
      </c>
      <c r="AU24" s="1">
        <f>S24*'All Demand '!BG25/$B$1</f>
        <v>0</v>
      </c>
      <c r="AV24" s="1">
        <f t="shared" si="8"/>
        <v>4137.6266746054771</v>
      </c>
    </row>
    <row r="25" spans="1:48" s="171" customFormat="1" ht="12">
      <c r="A25" s="338">
        <f>'All Demand '!A26</f>
        <v>21</v>
      </c>
      <c r="B25" s="278" t="str">
        <f>'All Demand '!C26</f>
        <v>8AJ946-04717</v>
      </c>
      <c r="C25" s="278" t="str">
        <f>'All Demand '!F26</f>
        <v>M25</v>
      </c>
      <c r="D25" s="278" t="str">
        <f>'All Demand '!D26</f>
        <v>AJ946-04717</v>
      </c>
      <c r="E25" s="278" t="str">
        <f>'All Demand '!G26</f>
        <v>ABC</v>
      </c>
      <c r="F25" s="278" t="str">
        <f>'All Demand '!H26</f>
        <v>CTU FATP</v>
      </c>
      <c r="G25" s="278"/>
      <c r="H25" s="1">
        <f>'All Demand '!J26*'All Demand '!CB26</f>
        <v>32004.699999999997</v>
      </c>
      <c r="I25" s="1">
        <f>'All Demand '!K26*'All Demand '!CC26</f>
        <v>3288.95</v>
      </c>
      <c r="J25" s="1">
        <f>'All Demand '!L26*'All Demand '!CD26</f>
        <v>0</v>
      </c>
      <c r="K25" s="1">
        <f>'All Demand '!M26*'All Demand '!CE26</f>
        <v>0</v>
      </c>
      <c r="L25" s="1">
        <f>'All Demand '!N26*'All Demand '!CF26</f>
        <v>0</v>
      </c>
      <c r="M25" s="1">
        <f>'All Demand '!O26*'All Demand '!CG26</f>
        <v>0</v>
      </c>
      <c r="N25" s="1">
        <f>'All Demand '!P26*'All Demand '!CH26</f>
        <v>0</v>
      </c>
      <c r="O25" s="1">
        <f>'All Demand '!Q26*'All Demand '!CI26</f>
        <v>0</v>
      </c>
      <c r="P25" s="1">
        <f>'All Demand '!R26*'All Demand '!CJ26</f>
        <v>0</v>
      </c>
      <c r="Q25" s="1">
        <f>'All Demand '!S26*'All Demand '!CK26</f>
        <v>0</v>
      </c>
      <c r="R25" s="1">
        <f>'All Demand '!T26*'All Demand '!CL26</f>
        <v>0</v>
      </c>
      <c r="S25" s="1">
        <f>'All Demand '!U26*'All Demand '!CM26</f>
        <v>0</v>
      </c>
      <c r="T25" s="1">
        <f t="shared" si="6"/>
        <v>35293.649999999994</v>
      </c>
      <c r="U25" s="1"/>
      <c r="V25" s="1">
        <f>H25*'All Demand '!AD26/$B$1</f>
        <v>7661.818512861415</v>
      </c>
      <c r="W25" s="1">
        <f>I25*'All Demand '!AE26/$B$1</f>
        <v>787.36366839481559</v>
      </c>
      <c r="X25" s="1">
        <f>J25*'All Demand '!AF26/$B$1</f>
        <v>0</v>
      </c>
      <c r="Y25" s="1">
        <f>K25*'All Demand '!AG26/$B$1</f>
        <v>0</v>
      </c>
      <c r="Z25" s="1">
        <f>L25*'All Demand '!AH26/$B$1</f>
        <v>0</v>
      </c>
      <c r="AA25" s="1">
        <f>M25*'All Demand '!AI26/$B$1</f>
        <v>0</v>
      </c>
      <c r="AB25" s="1">
        <f>N25*'All Demand '!AJ26/$B$1</f>
        <v>0</v>
      </c>
      <c r="AC25" s="1">
        <f>O25*'All Demand '!AK26/$B$1</f>
        <v>0</v>
      </c>
      <c r="AD25" s="1">
        <f>P25*'All Demand '!AL26/$B$1</f>
        <v>0</v>
      </c>
      <c r="AE25" s="1">
        <f>Q25*'All Demand '!AM26/$B$1</f>
        <v>0</v>
      </c>
      <c r="AF25" s="1">
        <f>R25*'All Demand '!AN26/$B$1</f>
        <v>0</v>
      </c>
      <c r="AG25" s="1">
        <f>S25*'All Demand '!AO26/$B$1</f>
        <v>0</v>
      </c>
      <c r="AH25" s="1">
        <f t="shared" si="7"/>
        <v>8449.1821812562303</v>
      </c>
      <c r="AI25" s="1"/>
      <c r="AJ25" s="1">
        <f>H25*'All Demand '!AV26/$B$1</f>
        <v>4640.0239237574124</v>
      </c>
      <c r="AK25" s="1">
        <f>I25*'All Demand '!AW26/$B$1</f>
        <v>476.83017444443925</v>
      </c>
      <c r="AL25" s="1">
        <f>J25*'All Demand '!AX26/$B$1</f>
        <v>0</v>
      </c>
      <c r="AM25" s="1">
        <f>K25*'All Demand '!AY26/$B$1</f>
        <v>0</v>
      </c>
      <c r="AN25" s="1">
        <f>L25*'All Demand '!AZ26/$B$1</f>
        <v>0</v>
      </c>
      <c r="AO25" s="1">
        <f>M25*'All Demand '!BA26/$B$1</f>
        <v>0</v>
      </c>
      <c r="AP25" s="1">
        <f>N25*'All Demand '!BB26/$B$1</f>
        <v>0</v>
      </c>
      <c r="AQ25" s="1">
        <f>O25*'All Demand '!BC26/$B$1</f>
        <v>0</v>
      </c>
      <c r="AR25" s="1">
        <f>P25*'All Demand '!BD26/$B$1</f>
        <v>0</v>
      </c>
      <c r="AS25" s="1">
        <f>Q25*'All Demand '!BE26/$B$1</f>
        <v>0</v>
      </c>
      <c r="AT25" s="1">
        <f>R25*'All Demand '!BF26/$B$1</f>
        <v>0</v>
      </c>
      <c r="AU25" s="1">
        <f>S25*'All Demand '!BG26/$B$1</f>
        <v>0</v>
      </c>
      <c r="AV25" s="1">
        <f t="shared" si="8"/>
        <v>5116.8540982018512</v>
      </c>
    </row>
    <row r="26" spans="1:48" s="171" customFormat="1" ht="12">
      <c r="A26" s="338">
        <f>'All Demand '!A27</f>
        <v>22</v>
      </c>
      <c r="B26" s="278" t="str">
        <f>'All Demand '!C27</f>
        <v>8AJ946-04716</v>
      </c>
      <c r="C26" s="278" t="str">
        <f>'All Demand '!F27</f>
        <v>M25</v>
      </c>
      <c r="D26" s="278" t="str">
        <f>'All Demand '!D27</f>
        <v>AJ946-04716</v>
      </c>
      <c r="E26" s="278" t="str">
        <f>'All Demand '!G27</f>
        <v>ABC</v>
      </c>
      <c r="F26" s="278" t="str">
        <f>'All Demand '!H27</f>
        <v>CTU FATP</v>
      </c>
      <c r="G26" s="278"/>
      <c r="H26" s="1">
        <f>'All Demand '!J27*'All Demand '!CB27</f>
        <v>54865.2</v>
      </c>
      <c r="I26" s="1">
        <f>'All Demand '!K27*'All Demand '!CC27</f>
        <v>5638.2</v>
      </c>
      <c r="J26" s="1">
        <f>'All Demand '!L27*'All Demand '!CD27</f>
        <v>0</v>
      </c>
      <c r="K26" s="1">
        <f>'All Demand '!M27*'All Demand '!CE27</f>
        <v>0</v>
      </c>
      <c r="L26" s="1">
        <f>'All Demand '!N27*'All Demand '!CF27</f>
        <v>0</v>
      </c>
      <c r="M26" s="1">
        <f>'All Demand '!O27*'All Demand '!CG27</f>
        <v>0</v>
      </c>
      <c r="N26" s="1">
        <f>'All Demand '!P27*'All Demand '!CH27</f>
        <v>0</v>
      </c>
      <c r="O26" s="1">
        <f>'All Demand '!Q27*'All Demand '!CI27</f>
        <v>0</v>
      </c>
      <c r="P26" s="1">
        <f>'All Demand '!R27*'All Demand '!CJ27</f>
        <v>0</v>
      </c>
      <c r="Q26" s="1">
        <f>'All Demand '!S27*'All Demand '!CK27</f>
        <v>0</v>
      </c>
      <c r="R26" s="1">
        <f>'All Demand '!T27*'All Demand '!CL27</f>
        <v>0</v>
      </c>
      <c r="S26" s="1">
        <f>'All Demand '!U27*'All Demand '!CM27</f>
        <v>0</v>
      </c>
      <c r="T26" s="1">
        <f t="shared" si="6"/>
        <v>60503.399999999994</v>
      </c>
      <c r="U26" s="1"/>
      <c r="V26" s="1">
        <f>H26*'All Demand '!AD27/$B$1</f>
        <v>290.64724436974785</v>
      </c>
      <c r="W26" s="1">
        <f>I26*'All Demand '!AE27/$B$1</f>
        <v>29.868246050420169</v>
      </c>
      <c r="X26" s="1">
        <f>J26*'All Demand '!AF27/$B$1</f>
        <v>0</v>
      </c>
      <c r="Y26" s="1">
        <f>K26*'All Demand '!AG27/$B$1</f>
        <v>0</v>
      </c>
      <c r="Z26" s="1">
        <f>L26*'All Demand '!AH27/$B$1</f>
        <v>0</v>
      </c>
      <c r="AA26" s="1">
        <f>M26*'All Demand '!AI27/$B$1</f>
        <v>0</v>
      </c>
      <c r="AB26" s="1">
        <f>N26*'All Demand '!AJ27/$B$1</f>
        <v>0</v>
      </c>
      <c r="AC26" s="1">
        <f>O26*'All Demand '!AK27/$B$1</f>
        <v>0</v>
      </c>
      <c r="AD26" s="1">
        <f>P26*'All Demand '!AL27/$B$1</f>
        <v>0</v>
      </c>
      <c r="AE26" s="1">
        <f>Q26*'All Demand '!AM27/$B$1</f>
        <v>0</v>
      </c>
      <c r="AF26" s="1">
        <f>R26*'All Demand '!AN27/$B$1</f>
        <v>0</v>
      </c>
      <c r="AG26" s="1">
        <f>S26*'All Demand '!AO27/$B$1</f>
        <v>0</v>
      </c>
      <c r="AH26" s="1">
        <f t="shared" si="7"/>
        <v>320.51549042016802</v>
      </c>
      <c r="AI26" s="1"/>
      <c r="AJ26" s="1">
        <f>H26*'All Demand '!AV27/$B$1</f>
        <v>152.93953624067623</v>
      </c>
      <c r="AK26" s="1">
        <f>I26*'All Demand '!AW27/$B$1</f>
        <v>15.716769340714713</v>
      </c>
      <c r="AL26" s="1">
        <f>J26*'All Demand '!AX27/$B$1</f>
        <v>0</v>
      </c>
      <c r="AM26" s="1">
        <f>K26*'All Demand '!AY27/$B$1</f>
        <v>0</v>
      </c>
      <c r="AN26" s="1">
        <f>L26*'All Demand '!AZ27/$B$1</f>
        <v>0</v>
      </c>
      <c r="AO26" s="1">
        <f>M26*'All Demand '!BA27/$B$1</f>
        <v>0</v>
      </c>
      <c r="AP26" s="1">
        <f>N26*'All Demand '!BB27/$B$1</f>
        <v>0</v>
      </c>
      <c r="AQ26" s="1">
        <f>O26*'All Demand '!BC27/$B$1</f>
        <v>0</v>
      </c>
      <c r="AR26" s="1">
        <f>P26*'All Demand '!BD27/$B$1</f>
        <v>0</v>
      </c>
      <c r="AS26" s="1">
        <f>Q26*'All Demand '!BE27/$B$1</f>
        <v>0</v>
      </c>
      <c r="AT26" s="1">
        <f>R26*'All Demand '!BF27/$B$1</f>
        <v>0</v>
      </c>
      <c r="AU26" s="1">
        <f>S26*'All Demand '!BG27/$B$1</f>
        <v>0</v>
      </c>
      <c r="AV26" s="1">
        <f t="shared" si="8"/>
        <v>168.65630558139094</v>
      </c>
    </row>
    <row r="27" spans="1:48" s="171" customFormat="1" ht="12">
      <c r="A27" s="338">
        <f>'All Demand '!A28</f>
        <v>23</v>
      </c>
      <c r="B27" s="278" t="str">
        <f>'All Demand '!C28</f>
        <v>8AJ725-00418</v>
      </c>
      <c r="C27" s="278" t="str">
        <f>'All Demand '!F28</f>
        <v>M25</v>
      </c>
      <c r="D27" s="278" t="str">
        <f>'All Demand '!D28</f>
        <v>AJ725-00418</v>
      </c>
      <c r="E27" s="278" t="str">
        <f>'All Demand '!G28</f>
        <v>ABC</v>
      </c>
      <c r="F27" s="278" t="str">
        <f>'All Demand '!H28</f>
        <v>CTU FATP</v>
      </c>
      <c r="G27" s="278"/>
      <c r="H27" s="1">
        <f>'All Demand '!J28*'All Demand '!CB28</f>
        <v>91442</v>
      </c>
      <c r="I27" s="1">
        <f>'All Demand '!K28*'All Demand '!CC28</f>
        <v>9397</v>
      </c>
      <c r="J27" s="1">
        <f>'All Demand '!L28*'All Demand '!CD28</f>
        <v>0</v>
      </c>
      <c r="K27" s="1">
        <f>'All Demand '!M28*'All Demand '!CE28</f>
        <v>0</v>
      </c>
      <c r="L27" s="1">
        <f>'All Demand '!N28*'All Demand '!CF28</f>
        <v>0</v>
      </c>
      <c r="M27" s="1">
        <f>'All Demand '!O28*'All Demand '!CG28</f>
        <v>0</v>
      </c>
      <c r="N27" s="1">
        <f>'All Demand '!P28*'All Demand '!CH28</f>
        <v>0</v>
      </c>
      <c r="O27" s="1">
        <f>'All Demand '!Q28*'All Demand '!CI28</f>
        <v>0</v>
      </c>
      <c r="P27" s="1">
        <f>'All Demand '!R28*'All Demand '!CJ28</f>
        <v>0</v>
      </c>
      <c r="Q27" s="1">
        <f>'All Demand '!S28*'All Demand '!CK28</f>
        <v>0</v>
      </c>
      <c r="R27" s="1">
        <f>'All Demand '!T28*'All Demand '!CL28</f>
        <v>0</v>
      </c>
      <c r="S27" s="1">
        <f>'All Demand '!U28*'All Demand '!CM28</f>
        <v>0</v>
      </c>
      <c r="T27" s="1">
        <f t="shared" si="6"/>
        <v>100839</v>
      </c>
      <c r="U27" s="1"/>
      <c r="V27" s="1">
        <f>H27*'All Demand '!AD28/$B$1</f>
        <v>581.14054422446952</v>
      </c>
      <c r="W27" s="1">
        <f>I27*'All Demand '!AE28/$B$1</f>
        <v>59.720672055262781</v>
      </c>
      <c r="X27" s="1">
        <f>J27*'All Demand '!AF28/$B$1</f>
        <v>0</v>
      </c>
      <c r="Y27" s="1">
        <f>K27*'All Demand '!AG28/$B$1</f>
        <v>0</v>
      </c>
      <c r="Z27" s="1">
        <f>L27*'All Demand '!AH28/$B$1</f>
        <v>0</v>
      </c>
      <c r="AA27" s="1">
        <f>M27*'All Demand '!AI28/$B$1</f>
        <v>0</v>
      </c>
      <c r="AB27" s="1">
        <f>N27*'All Demand '!AJ28/$B$1</f>
        <v>0</v>
      </c>
      <c r="AC27" s="1">
        <f>O27*'All Demand '!AK28/$B$1</f>
        <v>0</v>
      </c>
      <c r="AD27" s="1">
        <f>P27*'All Demand '!AL28/$B$1</f>
        <v>0</v>
      </c>
      <c r="AE27" s="1">
        <f>Q27*'All Demand '!AM28/$B$1</f>
        <v>0</v>
      </c>
      <c r="AF27" s="1">
        <f>R27*'All Demand '!AN28/$B$1</f>
        <v>0</v>
      </c>
      <c r="AG27" s="1">
        <f>S27*'All Demand '!AO28/$B$1</f>
        <v>0</v>
      </c>
      <c r="AH27" s="1">
        <f t="shared" si="7"/>
        <v>640.86121627973228</v>
      </c>
      <c r="AI27" s="1"/>
      <c r="AJ27" s="1">
        <f>H27*'All Demand '!AV28/$B$1</f>
        <v>216.31484552975135</v>
      </c>
      <c r="AK27" s="1">
        <f>I27*'All Demand '!AW28/$B$1</f>
        <v>22.229507266278883</v>
      </c>
      <c r="AL27" s="1">
        <f>J27*'All Demand '!AX28/$B$1</f>
        <v>0</v>
      </c>
      <c r="AM27" s="1">
        <f>K27*'All Demand '!AY28/$B$1</f>
        <v>0</v>
      </c>
      <c r="AN27" s="1">
        <f>L27*'All Demand '!AZ28/$B$1</f>
        <v>0</v>
      </c>
      <c r="AO27" s="1">
        <f>M27*'All Demand '!BA28/$B$1</f>
        <v>0</v>
      </c>
      <c r="AP27" s="1">
        <f>N27*'All Demand '!BB28/$B$1</f>
        <v>0</v>
      </c>
      <c r="AQ27" s="1">
        <f>O27*'All Demand '!BC28/$B$1</f>
        <v>0</v>
      </c>
      <c r="AR27" s="1">
        <f>P27*'All Demand '!BD28/$B$1</f>
        <v>0</v>
      </c>
      <c r="AS27" s="1">
        <f>Q27*'All Demand '!BE28/$B$1</f>
        <v>0</v>
      </c>
      <c r="AT27" s="1">
        <f>R27*'All Demand '!BF28/$B$1</f>
        <v>0</v>
      </c>
      <c r="AU27" s="1">
        <f>S27*'All Demand '!BG28/$B$1</f>
        <v>0</v>
      </c>
      <c r="AV27" s="1">
        <f t="shared" si="8"/>
        <v>238.54435279603024</v>
      </c>
    </row>
    <row r="28" spans="1:48" s="171" customFormat="1" ht="12">
      <c r="A28" s="338">
        <f>'All Demand '!A29</f>
        <v>24</v>
      </c>
      <c r="B28" s="278" t="str">
        <f>'All Demand '!C29</f>
        <v>8AJ946-04853</v>
      </c>
      <c r="C28" s="278" t="str">
        <f>'All Demand '!F29</f>
        <v>M26</v>
      </c>
      <c r="D28" s="278" t="str">
        <f>'All Demand '!D29</f>
        <v>AJ946-04853</v>
      </c>
      <c r="E28" s="278" t="str">
        <f>'All Demand '!G29</f>
        <v>ABC</v>
      </c>
      <c r="F28" s="278" t="str">
        <f>'All Demand '!H29</f>
        <v>CTU FATP</v>
      </c>
      <c r="G28" s="278"/>
      <c r="H28" s="1">
        <f>'All Demand '!J29*'All Demand '!CB29</f>
        <v>0</v>
      </c>
      <c r="I28" s="1">
        <f>'All Demand '!K29*'All Demand '!CC29</f>
        <v>0</v>
      </c>
      <c r="J28" s="1">
        <f>'All Demand '!L29*'All Demand '!CD29</f>
        <v>0</v>
      </c>
      <c r="K28" s="1">
        <f>'All Demand '!M29*'All Demand '!CE29</f>
        <v>0</v>
      </c>
      <c r="L28" s="1">
        <f>'All Demand '!N29*'All Demand '!CF29</f>
        <v>0</v>
      </c>
      <c r="M28" s="1">
        <f>'All Demand '!O29*'All Demand '!CG29</f>
        <v>0</v>
      </c>
      <c r="N28" s="1">
        <f>'All Demand '!P29*'All Demand '!CH29</f>
        <v>0</v>
      </c>
      <c r="O28" s="1">
        <f>'All Demand '!Q29*'All Demand '!CI29</f>
        <v>0</v>
      </c>
      <c r="P28" s="1">
        <f>'All Demand '!R29*'All Demand '!CJ29</f>
        <v>0</v>
      </c>
      <c r="Q28" s="1">
        <f>'All Demand '!S29*'All Demand '!CK29</f>
        <v>0</v>
      </c>
      <c r="R28" s="1">
        <f>'All Demand '!T29*'All Demand '!CL29</f>
        <v>0</v>
      </c>
      <c r="S28" s="1">
        <f>'All Demand '!U29*'All Demand '!CM29</f>
        <v>0</v>
      </c>
      <c r="T28" s="1">
        <f t="shared" si="6"/>
        <v>0</v>
      </c>
      <c r="U28" s="1"/>
      <c r="V28" s="1">
        <f>H28*'All Demand '!AD29/$B$1</f>
        <v>0</v>
      </c>
      <c r="W28" s="1">
        <f>I28*'All Demand '!AE29/$B$1</f>
        <v>0</v>
      </c>
      <c r="X28" s="1">
        <f>J28*'All Demand '!AF29/$B$1</f>
        <v>0</v>
      </c>
      <c r="Y28" s="1">
        <f>K28*'All Demand '!AG29/$B$1</f>
        <v>0</v>
      </c>
      <c r="Z28" s="1">
        <f>L28*'All Demand '!AH29/$B$1</f>
        <v>0</v>
      </c>
      <c r="AA28" s="1">
        <f>M28*'All Demand '!AI29/$B$1</f>
        <v>0</v>
      </c>
      <c r="AB28" s="1">
        <f>N28*'All Demand '!AJ29/$B$1</f>
        <v>0</v>
      </c>
      <c r="AC28" s="1">
        <f>O28*'All Demand '!AK29/$B$1</f>
        <v>0</v>
      </c>
      <c r="AD28" s="1">
        <f>P28*'All Demand '!AL29/$B$1</f>
        <v>0</v>
      </c>
      <c r="AE28" s="1">
        <f>Q28*'All Demand '!AM29/$B$1</f>
        <v>0</v>
      </c>
      <c r="AF28" s="1">
        <f>R28*'All Demand '!AN29/$B$1</f>
        <v>0</v>
      </c>
      <c r="AG28" s="1">
        <f>S28*'All Demand '!AO29/$B$1</f>
        <v>0</v>
      </c>
      <c r="AH28" s="1">
        <f t="shared" si="7"/>
        <v>0</v>
      </c>
      <c r="AI28" s="1"/>
      <c r="AJ28" s="1">
        <f>H28*'All Demand '!AV29/$B$1</f>
        <v>0</v>
      </c>
      <c r="AK28" s="1">
        <f>I28*'All Demand '!AW29/$B$1</f>
        <v>0</v>
      </c>
      <c r="AL28" s="1">
        <f>J28*'All Demand '!AX29/$B$1</f>
        <v>0</v>
      </c>
      <c r="AM28" s="1">
        <f>K28*'All Demand '!AY29/$B$1</f>
        <v>0</v>
      </c>
      <c r="AN28" s="1">
        <f>L28*'All Demand '!AZ29/$B$1</f>
        <v>0</v>
      </c>
      <c r="AO28" s="1">
        <f>M28*'All Demand '!BA29/$B$1</f>
        <v>0</v>
      </c>
      <c r="AP28" s="1">
        <f>N28*'All Demand '!BB29/$B$1</f>
        <v>0</v>
      </c>
      <c r="AQ28" s="1">
        <f>O28*'All Demand '!BC29/$B$1</f>
        <v>0</v>
      </c>
      <c r="AR28" s="1">
        <f>P28*'All Demand '!BD29/$B$1</f>
        <v>0</v>
      </c>
      <c r="AS28" s="1">
        <f>Q28*'All Demand '!BE29/$B$1</f>
        <v>0</v>
      </c>
      <c r="AT28" s="1">
        <f>R28*'All Demand '!BF29/$B$1</f>
        <v>0</v>
      </c>
      <c r="AU28" s="1">
        <f>S28*'All Demand '!BG29/$B$1</f>
        <v>0</v>
      </c>
      <c r="AV28" s="1">
        <f t="shared" si="8"/>
        <v>0</v>
      </c>
    </row>
    <row r="29" spans="1:48" s="171" customFormat="1" ht="12">
      <c r="A29" s="338">
        <f>'All Demand '!A30</f>
        <v>25</v>
      </c>
      <c r="B29" s="278" t="str">
        <f>'All Demand '!C30</f>
        <v>8AJ875-03564</v>
      </c>
      <c r="C29" s="278" t="str">
        <f>'All Demand '!F30</f>
        <v>M26</v>
      </c>
      <c r="D29" s="278" t="str">
        <f>'All Demand '!D30</f>
        <v>AJ875-03564</v>
      </c>
      <c r="E29" s="278" t="str">
        <f>'All Demand '!G30</f>
        <v>ABC</v>
      </c>
      <c r="F29" s="278" t="str">
        <f>'All Demand '!H30</f>
        <v>CTU FATP</v>
      </c>
      <c r="G29" s="278"/>
      <c r="H29" s="1">
        <f>'All Demand '!J30*'All Demand '!CB30</f>
        <v>0</v>
      </c>
      <c r="I29" s="1">
        <f>'All Demand '!K30*'All Demand '!CC30</f>
        <v>0</v>
      </c>
      <c r="J29" s="1">
        <f>'All Demand '!L30*'All Demand '!CD30</f>
        <v>0</v>
      </c>
      <c r="K29" s="1">
        <f>'All Demand '!M30*'All Demand '!CE30</f>
        <v>0</v>
      </c>
      <c r="L29" s="1">
        <f>'All Demand '!N30*'All Demand '!CF30</f>
        <v>0</v>
      </c>
      <c r="M29" s="1">
        <f>'All Demand '!O30*'All Demand '!CG30</f>
        <v>0</v>
      </c>
      <c r="N29" s="1">
        <f>'All Demand '!P30*'All Demand '!CH30</f>
        <v>0</v>
      </c>
      <c r="O29" s="1">
        <f>'All Demand '!Q30*'All Demand '!CI30</f>
        <v>0</v>
      </c>
      <c r="P29" s="1">
        <f>'All Demand '!R30*'All Demand '!CJ30</f>
        <v>0</v>
      </c>
      <c r="Q29" s="1">
        <f>'All Demand '!S30*'All Demand '!CK30</f>
        <v>0</v>
      </c>
      <c r="R29" s="1">
        <f>'All Demand '!T30*'All Demand '!CL30</f>
        <v>0</v>
      </c>
      <c r="S29" s="1">
        <f>'All Demand '!U30*'All Demand '!CM30</f>
        <v>0</v>
      </c>
      <c r="T29" s="1">
        <f t="shared" si="6"/>
        <v>0</v>
      </c>
      <c r="U29" s="1"/>
      <c r="V29" s="1">
        <f>H29*'All Demand '!AD30/$B$1</f>
        <v>0</v>
      </c>
      <c r="W29" s="1">
        <f>I29*'All Demand '!AE30/$B$1</f>
        <v>0</v>
      </c>
      <c r="X29" s="1">
        <f>J29*'All Demand '!AF30/$B$1</f>
        <v>0</v>
      </c>
      <c r="Y29" s="1">
        <f>K29*'All Demand '!AG30/$B$1</f>
        <v>0</v>
      </c>
      <c r="Z29" s="1">
        <f>L29*'All Demand '!AH30/$B$1</f>
        <v>0</v>
      </c>
      <c r="AA29" s="1">
        <f>M29*'All Demand '!AI30/$B$1</f>
        <v>0</v>
      </c>
      <c r="AB29" s="1">
        <f>N29*'All Demand '!AJ30/$B$1</f>
        <v>0</v>
      </c>
      <c r="AC29" s="1">
        <f>O29*'All Demand '!AK30/$B$1</f>
        <v>0</v>
      </c>
      <c r="AD29" s="1">
        <f>P29*'All Demand '!AL30/$B$1</f>
        <v>0</v>
      </c>
      <c r="AE29" s="1">
        <f>Q29*'All Demand '!AM30/$B$1</f>
        <v>0</v>
      </c>
      <c r="AF29" s="1">
        <f>R29*'All Demand '!AN30/$B$1</f>
        <v>0</v>
      </c>
      <c r="AG29" s="1">
        <f>S29*'All Demand '!AO30/$B$1</f>
        <v>0</v>
      </c>
      <c r="AH29" s="1">
        <f t="shared" si="7"/>
        <v>0</v>
      </c>
      <c r="AI29" s="1"/>
      <c r="AJ29" s="1">
        <f>H29*'All Demand '!AV30/$B$1</f>
        <v>0</v>
      </c>
      <c r="AK29" s="1">
        <f>I29*'All Demand '!AW30/$B$1</f>
        <v>0</v>
      </c>
      <c r="AL29" s="1">
        <f>J29*'All Demand '!AX30/$B$1</f>
        <v>0</v>
      </c>
      <c r="AM29" s="1">
        <f>K29*'All Demand '!AY30/$B$1</f>
        <v>0</v>
      </c>
      <c r="AN29" s="1">
        <f>L29*'All Demand '!AZ30/$B$1</f>
        <v>0</v>
      </c>
      <c r="AO29" s="1">
        <f>M29*'All Demand '!BA30/$B$1</f>
        <v>0</v>
      </c>
      <c r="AP29" s="1">
        <f>N29*'All Demand '!BB30/$B$1</f>
        <v>0</v>
      </c>
      <c r="AQ29" s="1">
        <f>O29*'All Demand '!BC30/$B$1</f>
        <v>0</v>
      </c>
      <c r="AR29" s="1">
        <f>P29*'All Demand '!BD30/$B$1</f>
        <v>0</v>
      </c>
      <c r="AS29" s="1">
        <f>Q29*'All Demand '!BE30/$B$1</f>
        <v>0</v>
      </c>
      <c r="AT29" s="1">
        <f>R29*'All Demand '!BF30/$B$1</f>
        <v>0</v>
      </c>
      <c r="AU29" s="1">
        <f>S29*'All Demand '!BG30/$B$1</f>
        <v>0</v>
      </c>
      <c r="AV29" s="1">
        <f t="shared" si="8"/>
        <v>0</v>
      </c>
    </row>
    <row r="30" spans="1:48" s="171" customFormat="1" ht="12">
      <c r="A30" s="338">
        <f>'All Demand '!A31</f>
        <v>26</v>
      </c>
      <c r="B30" s="278" t="str">
        <f>'All Demand '!C31</f>
        <v>8AJ946-05945</v>
      </c>
      <c r="C30" s="278" t="str">
        <f>'All Demand '!F31</f>
        <v>M26</v>
      </c>
      <c r="D30" s="278" t="str">
        <f>'All Demand '!D31</f>
        <v>AJ946-05945</v>
      </c>
      <c r="E30" s="278" t="str">
        <f>'All Demand '!G31</f>
        <v>ABC</v>
      </c>
      <c r="F30" s="278" t="str">
        <f>'All Demand '!H31</f>
        <v>CTU FATP</v>
      </c>
      <c r="G30" s="278"/>
      <c r="H30" s="1">
        <f>'All Demand '!J31*'All Demand '!CB31</f>
        <v>0</v>
      </c>
      <c r="I30" s="1">
        <f>'All Demand '!K31*'All Demand '!CC31</f>
        <v>0</v>
      </c>
      <c r="J30" s="1">
        <f>'All Demand '!L31*'All Demand '!CD31</f>
        <v>0</v>
      </c>
      <c r="K30" s="1">
        <f>'All Demand '!M31*'All Demand '!CE31</f>
        <v>0</v>
      </c>
      <c r="L30" s="1">
        <f>'All Demand '!N31*'All Demand '!CF31</f>
        <v>0</v>
      </c>
      <c r="M30" s="1">
        <f>'All Demand '!O31*'All Demand '!CG31</f>
        <v>0</v>
      </c>
      <c r="N30" s="1">
        <f>'All Demand '!P31*'All Demand '!CH31</f>
        <v>0</v>
      </c>
      <c r="O30" s="1">
        <f>'All Demand '!Q31*'All Demand '!CI31</f>
        <v>0</v>
      </c>
      <c r="P30" s="1">
        <f>'All Demand '!R31*'All Demand '!CJ31</f>
        <v>0</v>
      </c>
      <c r="Q30" s="1">
        <f>'All Demand '!S31*'All Demand '!CK31</f>
        <v>0</v>
      </c>
      <c r="R30" s="1">
        <f>'All Demand '!T31*'All Demand '!CL31</f>
        <v>0</v>
      </c>
      <c r="S30" s="1">
        <f>'All Demand '!U31*'All Demand '!CM31</f>
        <v>0</v>
      </c>
      <c r="T30" s="1">
        <f t="shared" si="6"/>
        <v>0</v>
      </c>
      <c r="U30" s="1"/>
      <c r="V30" s="1">
        <f>H30*'All Demand '!AD31/$B$1</f>
        <v>0</v>
      </c>
      <c r="W30" s="1">
        <f>I30*'All Demand '!AE31/$B$1</f>
        <v>0</v>
      </c>
      <c r="X30" s="1">
        <f>J30*'All Demand '!AF31/$B$1</f>
        <v>0</v>
      </c>
      <c r="Y30" s="1">
        <f>K30*'All Demand '!AG31/$B$1</f>
        <v>0</v>
      </c>
      <c r="Z30" s="1">
        <f>L30*'All Demand '!AH31/$B$1</f>
        <v>0</v>
      </c>
      <c r="AA30" s="1">
        <f>M30*'All Demand '!AI31/$B$1</f>
        <v>0</v>
      </c>
      <c r="AB30" s="1">
        <f>N30*'All Demand '!AJ31/$B$1</f>
        <v>0</v>
      </c>
      <c r="AC30" s="1">
        <f>O30*'All Demand '!AK31/$B$1</f>
        <v>0</v>
      </c>
      <c r="AD30" s="1">
        <f>P30*'All Demand '!AL31/$B$1</f>
        <v>0</v>
      </c>
      <c r="AE30" s="1">
        <f>Q30*'All Demand '!AM31/$B$1</f>
        <v>0</v>
      </c>
      <c r="AF30" s="1">
        <f>R30*'All Demand '!AN31/$B$1</f>
        <v>0</v>
      </c>
      <c r="AG30" s="1">
        <f>S30*'All Demand '!AO31/$B$1</f>
        <v>0</v>
      </c>
      <c r="AH30" s="1">
        <f t="shared" si="7"/>
        <v>0</v>
      </c>
      <c r="AI30" s="1"/>
      <c r="AJ30" s="1">
        <f>H30*'All Demand '!AV31/$B$1</f>
        <v>0</v>
      </c>
      <c r="AK30" s="1">
        <f>I30*'All Demand '!AW31/$B$1</f>
        <v>0</v>
      </c>
      <c r="AL30" s="1">
        <f>J30*'All Demand '!AX31/$B$1</f>
        <v>0</v>
      </c>
      <c r="AM30" s="1">
        <f>K30*'All Demand '!AY31/$B$1</f>
        <v>0</v>
      </c>
      <c r="AN30" s="1">
        <f>L30*'All Demand '!AZ31/$B$1</f>
        <v>0</v>
      </c>
      <c r="AO30" s="1">
        <f>M30*'All Demand '!BA31/$B$1</f>
        <v>0</v>
      </c>
      <c r="AP30" s="1">
        <f>N30*'All Demand '!BB31/$B$1</f>
        <v>0</v>
      </c>
      <c r="AQ30" s="1">
        <f>O30*'All Demand '!BC31/$B$1</f>
        <v>0</v>
      </c>
      <c r="AR30" s="1">
        <f>P30*'All Demand '!BD31/$B$1</f>
        <v>0</v>
      </c>
      <c r="AS30" s="1">
        <f>Q30*'All Demand '!BE31/$B$1</f>
        <v>0</v>
      </c>
      <c r="AT30" s="1">
        <f>R30*'All Demand '!BF31/$B$1</f>
        <v>0</v>
      </c>
      <c r="AU30" s="1">
        <f>S30*'All Demand '!BG31/$B$1</f>
        <v>0</v>
      </c>
      <c r="AV30" s="1">
        <f t="shared" si="8"/>
        <v>0</v>
      </c>
    </row>
    <row r="31" spans="1:48" s="171" customFormat="1" ht="12">
      <c r="A31" s="338">
        <f>'All Demand '!A32</f>
        <v>27</v>
      </c>
      <c r="B31" s="278" t="str">
        <f>'All Demand '!C32</f>
        <v>8AJ875-03566</v>
      </c>
      <c r="C31" s="278" t="str">
        <f>'All Demand '!F32</f>
        <v>M26</v>
      </c>
      <c r="D31" s="278" t="str">
        <f>'All Demand '!D32</f>
        <v>AJ875-03566</v>
      </c>
      <c r="E31" s="278" t="str">
        <f>'All Demand '!G32</f>
        <v>ABC</v>
      </c>
      <c r="F31" s="278" t="str">
        <f>'All Demand '!H32</f>
        <v>CTU FATP</v>
      </c>
      <c r="G31" s="278"/>
      <c r="H31" s="1">
        <f>'All Demand '!J32*'All Demand '!CB32</f>
        <v>0</v>
      </c>
      <c r="I31" s="1">
        <f>'All Demand '!K32*'All Demand '!CC32</f>
        <v>0</v>
      </c>
      <c r="J31" s="1">
        <f>'All Demand '!L32*'All Demand '!CD32</f>
        <v>0</v>
      </c>
      <c r="K31" s="1">
        <f>'All Demand '!M32*'All Demand '!CE32</f>
        <v>0</v>
      </c>
      <c r="L31" s="1">
        <f>'All Demand '!N32*'All Demand '!CF32</f>
        <v>0</v>
      </c>
      <c r="M31" s="1">
        <f>'All Demand '!O32*'All Demand '!CG32</f>
        <v>0</v>
      </c>
      <c r="N31" s="1">
        <f>'All Demand '!P32*'All Demand '!CH32</f>
        <v>0</v>
      </c>
      <c r="O31" s="1">
        <f>'All Demand '!Q32*'All Demand '!CI32</f>
        <v>0</v>
      </c>
      <c r="P31" s="1">
        <f>'All Demand '!R32*'All Demand '!CJ32</f>
        <v>0</v>
      </c>
      <c r="Q31" s="1">
        <f>'All Demand '!S32*'All Demand '!CK32</f>
        <v>0</v>
      </c>
      <c r="R31" s="1">
        <f>'All Demand '!T32*'All Demand '!CL32</f>
        <v>0</v>
      </c>
      <c r="S31" s="1">
        <f>'All Demand '!U32*'All Demand '!CM32</f>
        <v>0</v>
      </c>
      <c r="T31" s="1">
        <f t="shared" si="6"/>
        <v>0</v>
      </c>
      <c r="U31" s="1"/>
      <c r="V31" s="1">
        <f>H31*'All Demand '!AD32/$B$1</f>
        <v>0</v>
      </c>
      <c r="W31" s="1">
        <f>I31*'All Demand '!AE32/$B$1</f>
        <v>0</v>
      </c>
      <c r="X31" s="1">
        <f>J31*'All Demand '!AF32/$B$1</f>
        <v>0</v>
      </c>
      <c r="Y31" s="1">
        <f>K31*'All Demand '!AG32/$B$1</f>
        <v>0</v>
      </c>
      <c r="Z31" s="1">
        <f>L31*'All Demand '!AH32/$B$1</f>
        <v>0</v>
      </c>
      <c r="AA31" s="1">
        <f>M31*'All Demand '!AI32/$B$1</f>
        <v>0</v>
      </c>
      <c r="AB31" s="1">
        <f>N31*'All Demand '!AJ32/$B$1</f>
        <v>0</v>
      </c>
      <c r="AC31" s="1">
        <f>O31*'All Demand '!AK32/$B$1</f>
        <v>0</v>
      </c>
      <c r="AD31" s="1">
        <f>P31*'All Demand '!AL32/$B$1</f>
        <v>0</v>
      </c>
      <c r="AE31" s="1">
        <f>Q31*'All Demand '!AM32/$B$1</f>
        <v>0</v>
      </c>
      <c r="AF31" s="1">
        <f>R31*'All Demand '!AN32/$B$1</f>
        <v>0</v>
      </c>
      <c r="AG31" s="1">
        <f>S31*'All Demand '!AO32/$B$1</f>
        <v>0</v>
      </c>
      <c r="AH31" s="1">
        <f t="shared" si="7"/>
        <v>0</v>
      </c>
      <c r="AI31" s="1"/>
      <c r="AJ31" s="1">
        <f>H31*'All Demand '!AV32/$B$1</f>
        <v>0</v>
      </c>
      <c r="AK31" s="1">
        <f>I31*'All Demand '!AW32/$B$1</f>
        <v>0</v>
      </c>
      <c r="AL31" s="1">
        <f>J31*'All Demand '!AX32/$B$1</f>
        <v>0</v>
      </c>
      <c r="AM31" s="1">
        <f>K31*'All Demand '!AY32/$B$1</f>
        <v>0</v>
      </c>
      <c r="AN31" s="1">
        <f>L31*'All Demand '!AZ32/$B$1</f>
        <v>0</v>
      </c>
      <c r="AO31" s="1">
        <f>M31*'All Demand '!BA32/$B$1</f>
        <v>0</v>
      </c>
      <c r="AP31" s="1">
        <f>N31*'All Demand '!BB32/$B$1</f>
        <v>0</v>
      </c>
      <c r="AQ31" s="1">
        <f>O31*'All Demand '!BC32/$B$1</f>
        <v>0</v>
      </c>
      <c r="AR31" s="1">
        <f>P31*'All Demand '!BD32/$B$1</f>
        <v>0</v>
      </c>
      <c r="AS31" s="1">
        <f>Q31*'All Demand '!BE32/$B$1</f>
        <v>0</v>
      </c>
      <c r="AT31" s="1">
        <f>R31*'All Demand '!BF32/$B$1</f>
        <v>0</v>
      </c>
      <c r="AU31" s="1">
        <f>S31*'All Demand '!BG32/$B$1</f>
        <v>0</v>
      </c>
      <c r="AV31" s="1">
        <f t="shared" si="8"/>
        <v>0</v>
      </c>
    </row>
    <row r="32" spans="1:48" s="171" customFormat="1" ht="12">
      <c r="A32" s="338">
        <f>'All Demand '!A33</f>
        <v>28</v>
      </c>
      <c r="B32" s="278" t="str">
        <f>'All Demand '!C33</f>
        <v>89ZU000301AGEN</v>
      </c>
      <c r="C32" s="278" t="str">
        <f>'All Demand '!F33</f>
        <v>M21</v>
      </c>
      <c r="D32" s="278" t="str">
        <f>'All Demand '!D33</f>
        <v>9ZU000301AGEN</v>
      </c>
      <c r="E32" s="278" t="str">
        <f>'All Demand '!G33</f>
        <v>ABC</v>
      </c>
      <c r="F32" s="278" t="str">
        <f>'All Demand '!H33</f>
        <v>CTU FATP</v>
      </c>
      <c r="G32" s="278"/>
      <c r="H32" s="1">
        <f>'All Demand '!J33*'All Demand '!CB33</f>
        <v>100</v>
      </c>
      <c r="I32" s="1">
        <f>'All Demand '!K33*'All Demand '!CC33</f>
        <v>50</v>
      </c>
      <c r="J32" s="1">
        <f>'All Demand '!L33*'All Demand '!CD33</f>
        <v>50</v>
      </c>
      <c r="K32" s="1">
        <f>'All Demand '!M33*'All Demand '!CE33</f>
        <v>50</v>
      </c>
      <c r="L32" s="1">
        <f>'All Demand '!N33*'All Demand '!CF33</f>
        <v>75</v>
      </c>
      <c r="M32" s="1">
        <f>'All Demand '!O33*'All Demand '!CG33</f>
        <v>75</v>
      </c>
      <c r="N32" s="1">
        <f>'All Demand '!P33*'All Demand '!CH33</f>
        <v>0</v>
      </c>
      <c r="O32" s="1">
        <f>'All Demand '!Q33*'All Demand '!CI33</f>
        <v>0</v>
      </c>
      <c r="P32" s="1">
        <f>'All Demand '!R33*'All Demand '!CJ33</f>
        <v>0</v>
      </c>
      <c r="Q32" s="1">
        <f>'All Demand '!S33*'All Demand '!CK33</f>
        <v>0</v>
      </c>
      <c r="R32" s="1">
        <f>'All Demand '!T33*'All Demand '!CL33</f>
        <v>0</v>
      </c>
      <c r="S32" s="1">
        <f>'All Demand '!U33*'All Demand '!CM33</f>
        <v>0</v>
      </c>
      <c r="T32" s="1">
        <f t="shared" si="6"/>
        <v>400</v>
      </c>
      <c r="U32" s="1"/>
      <c r="V32" s="1">
        <f>H32*'All Demand '!AD33/$B$1</f>
        <v>729.52570858852016</v>
      </c>
      <c r="W32" s="1">
        <f>I32*'All Demand '!AE33/$B$1</f>
        <v>364.76285429426008</v>
      </c>
      <c r="X32" s="1">
        <f>J32*'All Demand '!AF33/$B$1</f>
        <v>364.76285429426008</v>
      </c>
      <c r="Y32" s="1">
        <f>K32*'All Demand '!AG33/$B$1</f>
        <v>359.20809001566727</v>
      </c>
      <c r="Z32" s="1">
        <f>L32*'All Demand '!AH33/$B$1</f>
        <v>538.8121350235009</v>
      </c>
      <c r="AA32" s="1">
        <f>M32*'All Demand '!AI33/$B$1</f>
        <v>538.8121350235009</v>
      </c>
      <c r="AB32" s="1">
        <f>N32*'All Demand '!AJ33/$B$1</f>
        <v>0</v>
      </c>
      <c r="AC32" s="1">
        <f>O32*'All Demand '!AK33/$B$1</f>
        <v>0</v>
      </c>
      <c r="AD32" s="1">
        <f>P32*'All Demand '!AL33/$B$1</f>
        <v>0</v>
      </c>
      <c r="AE32" s="1">
        <f>Q32*'All Demand '!AM33/$B$1</f>
        <v>0</v>
      </c>
      <c r="AF32" s="1">
        <f>R32*'All Demand '!AN33/$B$1</f>
        <v>0</v>
      </c>
      <c r="AG32" s="1">
        <f>S32*'All Demand '!AO33/$B$1</f>
        <v>0</v>
      </c>
      <c r="AH32" s="1">
        <f t="shared" si="7"/>
        <v>2895.8837772397096</v>
      </c>
      <c r="AI32" s="1"/>
      <c r="AJ32" s="1">
        <f>H32*'All Demand '!AV33/$B$1</f>
        <v>646.27545933627687</v>
      </c>
      <c r="AK32" s="1">
        <f>I32*'All Demand '!AW33/$B$1</f>
        <v>323.13772966813843</v>
      </c>
      <c r="AL32" s="1">
        <f>J32*'All Demand '!AX33/$B$1</f>
        <v>323.13772966813843</v>
      </c>
      <c r="AM32" s="1">
        <f>K32*'All Demand '!AY33/$B$1</f>
        <v>319.90635237145705</v>
      </c>
      <c r="AN32" s="1">
        <f>L32*'All Demand '!AZ33/$B$1</f>
        <v>479.85952855718557</v>
      </c>
      <c r="AO32" s="1">
        <f>M32*'All Demand '!BA33/$B$1</f>
        <v>479.85952855718557</v>
      </c>
      <c r="AP32" s="1">
        <f>N32*'All Demand '!BB33/$B$1</f>
        <v>0</v>
      </c>
      <c r="AQ32" s="1">
        <f>O32*'All Demand '!BC33/$B$1</f>
        <v>0</v>
      </c>
      <c r="AR32" s="1">
        <f>P32*'All Demand '!BD33/$B$1</f>
        <v>0</v>
      </c>
      <c r="AS32" s="1">
        <f>Q32*'All Demand '!BE33/$B$1</f>
        <v>0</v>
      </c>
      <c r="AT32" s="1">
        <f>R32*'All Demand '!BF33/$B$1</f>
        <v>0</v>
      </c>
      <c r="AU32" s="1">
        <f>S32*'All Demand '!BG33/$B$1</f>
        <v>0</v>
      </c>
      <c r="AV32" s="1">
        <f t="shared" si="8"/>
        <v>2572.1763281583817</v>
      </c>
    </row>
    <row r="33" spans="1:48" s="171" customFormat="1" ht="12">
      <c r="A33" s="338">
        <f>'All Demand '!A34</f>
        <v>29</v>
      </c>
      <c r="B33" s="278" t="str">
        <f>'All Demand '!C34</f>
        <v>8AJ818-00050C</v>
      </c>
      <c r="C33" s="278" t="str">
        <f>'All Demand '!F34</f>
        <v>M26</v>
      </c>
      <c r="D33" s="278" t="str">
        <f>'All Demand '!D34</f>
        <v>AJ818-00050C-R</v>
      </c>
      <c r="E33" s="278" t="str">
        <f>'All Demand '!G34</f>
        <v>ABC</v>
      </c>
      <c r="F33" s="278" t="str">
        <f>'All Demand '!H34</f>
        <v>CTU FATP</v>
      </c>
      <c r="G33" s="278"/>
      <c r="H33" s="1">
        <f>'All Demand '!J34*'All Demand '!CB34</f>
        <v>0</v>
      </c>
      <c r="I33" s="1">
        <f>'All Demand '!K34*'All Demand '!CC34</f>
        <v>0</v>
      </c>
      <c r="J33" s="1">
        <f>'All Demand '!L34*'All Demand '!CD34</f>
        <v>0</v>
      </c>
      <c r="K33" s="1">
        <f>'All Demand '!M34*'All Demand '!CE34</f>
        <v>0</v>
      </c>
      <c r="L33" s="1">
        <f>'All Demand '!N34*'All Demand '!CF34</f>
        <v>0</v>
      </c>
      <c r="M33" s="1">
        <f>'All Demand '!O34*'All Demand '!CG34</f>
        <v>0</v>
      </c>
      <c r="N33" s="1">
        <f>'All Demand '!P34*'All Demand '!CH34</f>
        <v>0</v>
      </c>
      <c r="O33" s="1">
        <f>'All Demand '!Q34*'All Demand '!CI34</f>
        <v>0</v>
      </c>
      <c r="P33" s="1">
        <f>'All Demand '!R34*'All Demand '!CJ34</f>
        <v>0</v>
      </c>
      <c r="Q33" s="1">
        <f>'All Demand '!S34*'All Demand '!CK34</f>
        <v>0</v>
      </c>
      <c r="R33" s="1">
        <f>'All Demand '!T34*'All Demand '!CL34</f>
        <v>0</v>
      </c>
      <c r="S33" s="1">
        <f>'All Demand '!U34*'All Demand '!CM34</f>
        <v>0</v>
      </c>
      <c r="T33" s="1">
        <f t="shared" si="6"/>
        <v>0</v>
      </c>
      <c r="U33" s="1"/>
      <c r="V33" s="1">
        <f>H33*'All Demand '!AD34/$B$1</f>
        <v>0</v>
      </c>
      <c r="W33" s="1">
        <f>I33*'All Demand '!AE34/$B$1</f>
        <v>0</v>
      </c>
      <c r="X33" s="1">
        <f>J33*'All Demand '!AF34/$B$1</f>
        <v>0</v>
      </c>
      <c r="Y33" s="1">
        <f>K33*'All Demand '!AG34/$B$1</f>
        <v>0</v>
      </c>
      <c r="Z33" s="1">
        <f>L33*'All Demand '!AH34/$B$1</f>
        <v>0</v>
      </c>
      <c r="AA33" s="1">
        <f>M33*'All Demand '!AI34/$B$1</f>
        <v>0</v>
      </c>
      <c r="AB33" s="1">
        <f>N33*'All Demand '!AJ34/$B$1</f>
        <v>0</v>
      </c>
      <c r="AC33" s="1">
        <f>O33*'All Demand '!AK34/$B$1</f>
        <v>0</v>
      </c>
      <c r="AD33" s="1">
        <f>P33*'All Demand '!AL34/$B$1</f>
        <v>0</v>
      </c>
      <c r="AE33" s="1">
        <f>Q33*'All Demand '!AM34/$B$1</f>
        <v>0</v>
      </c>
      <c r="AF33" s="1">
        <f>R33*'All Demand '!AN34/$B$1</f>
        <v>0</v>
      </c>
      <c r="AG33" s="1">
        <f>S33*'All Demand '!AO34/$B$1</f>
        <v>0</v>
      </c>
      <c r="AH33" s="1">
        <f t="shared" si="7"/>
        <v>0</v>
      </c>
      <c r="AI33" s="1"/>
      <c r="AJ33" s="1">
        <f>H33*'All Demand '!AV34/$B$1</f>
        <v>0</v>
      </c>
      <c r="AK33" s="1">
        <f>I33*'All Demand '!AW34/$B$1</f>
        <v>0</v>
      </c>
      <c r="AL33" s="1">
        <f>J33*'All Demand '!AX34/$B$1</f>
        <v>0</v>
      </c>
      <c r="AM33" s="1">
        <f>K33*'All Demand '!AY34/$B$1</f>
        <v>0</v>
      </c>
      <c r="AN33" s="1">
        <f>L33*'All Demand '!AZ34/$B$1</f>
        <v>0</v>
      </c>
      <c r="AO33" s="1">
        <f>M33*'All Demand '!BA34/$B$1</f>
        <v>0</v>
      </c>
      <c r="AP33" s="1">
        <f>N33*'All Demand '!BB34/$B$1</f>
        <v>0</v>
      </c>
      <c r="AQ33" s="1">
        <f>O33*'All Demand '!BC34/$B$1</f>
        <v>0</v>
      </c>
      <c r="AR33" s="1">
        <f>P33*'All Demand '!BD34/$B$1</f>
        <v>0</v>
      </c>
      <c r="AS33" s="1">
        <f>Q33*'All Demand '!BE34/$B$1</f>
        <v>0</v>
      </c>
      <c r="AT33" s="1">
        <f>R33*'All Demand '!BF34/$B$1</f>
        <v>0</v>
      </c>
      <c r="AU33" s="1">
        <f>S33*'All Demand '!BG34/$B$1</f>
        <v>0</v>
      </c>
      <c r="AV33" s="1">
        <f t="shared" si="8"/>
        <v>0</v>
      </c>
    </row>
    <row r="34" spans="1:48" s="171" customFormat="1" ht="12">
      <c r="A34" s="338">
        <f>'All Demand '!A35</f>
        <v>30</v>
      </c>
      <c r="B34" s="278" t="str">
        <f>'All Demand '!C35</f>
        <v>8AJ946-00098</v>
      </c>
      <c r="C34" s="278" t="str">
        <f>'All Demand '!F35</f>
        <v>M26</v>
      </c>
      <c r="D34" s="278" t="str">
        <f>'All Demand '!D35</f>
        <v>AJ946-00098</v>
      </c>
      <c r="E34" s="278" t="str">
        <f>'All Demand '!G35</f>
        <v>ABC</v>
      </c>
      <c r="F34" s="278" t="str">
        <f>'All Demand '!H35</f>
        <v>CTU FATP</v>
      </c>
      <c r="G34" s="278"/>
      <c r="H34" s="1">
        <f>'All Demand '!J35*'All Demand '!CB35</f>
        <v>0</v>
      </c>
      <c r="I34" s="1">
        <f>'All Demand '!K35*'All Demand '!CC35</f>
        <v>0</v>
      </c>
      <c r="J34" s="1">
        <f>'All Demand '!L35*'All Demand '!CD35</f>
        <v>0</v>
      </c>
      <c r="K34" s="1">
        <f>'All Demand '!M35*'All Demand '!CE35</f>
        <v>0</v>
      </c>
      <c r="L34" s="1">
        <f>'All Demand '!N35*'All Demand '!CF35</f>
        <v>0</v>
      </c>
      <c r="M34" s="1">
        <f>'All Demand '!O35*'All Demand '!CG35</f>
        <v>0</v>
      </c>
      <c r="N34" s="1">
        <f>'All Demand '!P35*'All Demand '!CH35</f>
        <v>0</v>
      </c>
      <c r="O34" s="1">
        <f>'All Demand '!Q35*'All Demand '!CI35</f>
        <v>0</v>
      </c>
      <c r="P34" s="1">
        <f>'All Demand '!R35*'All Demand '!CJ35</f>
        <v>0</v>
      </c>
      <c r="Q34" s="1">
        <f>'All Demand '!S35*'All Demand '!CK35</f>
        <v>0</v>
      </c>
      <c r="R34" s="1">
        <f>'All Demand '!T35*'All Demand '!CL35</f>
        <v>0</v>
      </c>
      <c r="S34" s="1">
        <f>'All Demand '!U35*'All Demand '!CM35</f>
        <v>0</v>
      </c>
      <c r="T34" s="1">
        <f t="shared" si="6"/>
        <v>0</v>
      </c>
      <c r="U34" s="1"/>
      <c r="V34" s="1">
        <f>H34*'All Demand '!AD35/$B$1</f>
        <v>0</v>
      </c>
      <c r="W34" s="1">
        <f>I34*'All Demand '!AE35/$B$1</f>
        <v>0</v>
      </c>
      <c r="X34" s="1">
        <f>J34*'All Demand '!AF35/$B$1</f>
        <v>0</v>
      </c>
      <c r="Y34" s="1">
        <f>K34*'All Demand '!AG35/$B$1</f>
        <v>0</v>
      </c>
      <c r="Z34" s="1">
        <f>L34*'All Demand '!AH35/$B$1</f>
        <v>0</v>
      </c>
      <c r="AA34" s="1">
        <f>M34*'All Demand '!AI35/$B$1</f>
        <v>0</v>
      </c>
      <c r="AB34" s="1">
        <f>N34*'All Demand '!AJ35/$B$1</f>
        <v>0</v>
      </c>
      <c r="AC34" s="1">
        <f>O34*'All Demand '!AK35/$B$1</f>
        <v>0</v>
      </c>
      <c r="AD34" s="1">
        <f>P34*'All Demand '!AL35/$B$1</f>
        <v>0</v>
      </c>
      <c r="AE34" s="1">
        <f>Q34*'All Demand '!AM35/$B$1</f>
        <v>0</v>
      </c>
      <c r="AF34" s="1">
        <f>R34*'All Demand '!AN35/$B$1</f>
        <v>0</v>
      </c>
      <c r="AG34" s="1">
        <f>S34*'All Demand '!AO35/$B$1</f>
        <v>0</v>
      </c>
      <c r="AH34" s="1">
        <f t="shared" si="7"/>
        <v>0</v>
      </c>
      <c r="AI34" s="1"/>
      <c r="AJ34" s="1">
        <f>H34*'All Demand '!AV35/$B$1</f>
        <v>0</v>
      </c>
      <c r="AK34" s="1">
        <f>I34*'All Demand '!AW35/$B$1</f>
        <v>0</v>
      </c>
      <c r="AL34" s="1">
        <f>J34*'All Demand '!AX35/$B$1</f>
        <v>0</v>
      </c>
      <c r="AM34" s="1">
        <f>K34*'All Demand '!AY35/$B$1</f>
        <v>0</v>
      </c>
      <c r="AN34" s="1">
        <f>L34*'All Demand '!AZ35/$B$1</f>
        <v>0</v>
      </c>
      <c r="AO34" s="1">
        <f>M34*'All Demand '!BA35/$B$1</f>
        <v>0</v>
      </c>
      <c r="AP34" s="1">
        <f>N34*'All Demand '!BB35/$B$1</f>
        <v>0</v>
      </c>
      <c r="AQ34" s="1">
        <f>O34*'All Demand '!BC35/$B$1</f>
        <v>0</v>
      </c>
      <c r="AR34" s="1">
        <f>P34*'All Demand '!BD35/$B$1</f>
        <v>0</v>
      </c>
      <c r="AS34" s="1">
        <f>Q34*'All Demand '!BE35/$B$1</f>
        <v>0</v>
      </c>
      <c r="AT34" s="1">
        <f>R34*'All Demand '!BF35/$B$1</f>
        <v>0</v>
      </c>
      <c r="AU34" s="1">
        <f>S34*'All Demand '!BG35/$B$1</f>
        <v>0</v>
      </c>
      <c r="AV34" s="1">
        <f t="shared" si="8"/>
        <v>0</v>
      </c>
    </row>
    <row r="35" spans="1:48" s="171" customFormat="1" ht="12">
      <c r="A35" s="338">
        <f>'All Demand '!A36</f>
        <v>31</v>
      </c>
      <c r="B35" s="278" t="str">
        <f>'All Demand '!C36</f>
        <v>8AJ946-00099</v>
      </c>
      <c r="C35" s="278" t="str">
        <f>'All Demand '!F36</f>
        <v>M26</v>
      </c>
      <c r="D35" s="278" t="str">
        <f>'All Demand '!D36</f>
        <v>AJ946-00099</v>
      </c>
      <c r="E35" s="278" t="str">
        <f>'All Demand '!G36</f>
        <v>ABC</v>
      </c>
      <c r="F35" s="278" t="str">
        <f>'All Demand '!H36</f>
        <v>CTU FATP</v>
      </c>
      <c r="G35" s="278"/>
      <c r="H35" s="1">
        <f>'All Demand '!J36*'All Demand '!CB36</f>
        <v>0</v>
      </c>
      <c r="I35" s="1">
        <f>'All Demand '!K36*'All Demand '!CC36</f>
        <v>0</v>
      </c>
      <c r="J35" s="1">
        <f>'All Demand '!L36*'All Demand '!CD36</f>
        <v>0</v>
      </c>
      <c r="K35" s="1">
        <f>'All Demand '!M36*'All Demand '!CE36</f>
        <v>0</v>
      </c>
      <c r="L35" s="1">
        <f>'All Demand '!N36*'All Demand '!CF36</f>
        <v>0</v>
      </c>
      <c r="M35" s="1">
        <f>'All Demand '!O36*'All Demand '!CG36</f>
        <v>0</v>
      </c>
      <c r="N35" s="1">
        <f>'All Demand '!P36*'All Demand '!CH36</f>
        <v>0</v>
      </c>
      <c r="O35" s="1">
        <f>'All Demand '!Q36*'All Demand '!CI36</f>
        <v>0</v>
      </c>
      <c r="P35" s="1">
        <f>'All Demand '!R36*'All Demand '!CJ36</f>
        <v>0</v>
      </c>
      <c r="Q35" s="1">
        <f>'All Demand '!S36*'All Demand '!CK36</f>
        <v>0</v>
      </c>
      <c r="R35" s="1">
        <f>'All Demand '!T36*'All Demand '!CL36</f>
        <v>0</v>
      </c>
      <c r="S35" s="1">
        <f>'All Demand '!U36*'All Demand '!CM36</f>
        <v>0</v>
      </c>
      <c r="T35" s="1">
        <f t="shared" si="6"/>
        <v>0</v>
      </c>
      <c r="U35" s="1"/>
      <c r="V35" s="1">
        <f>H35*'All Demand '!AD36/$B$1</f>
        <v>0</v>
      </c>
      <c r="W35" s="1">
        <f>I35*'All Demand '!AE36/$B$1</f>
        <v>0</v>
      </c>
      <c r="X35" s="1">
        <f>J35*'All Demand '!AF36/$B$1</f>
        <v>0</v>
      </c>
      <c r="Y35" s="1">
        <f>K35*'All Demand '!AG36/$B$1</f>
        <v>0</v>
      </c>
      <c r="Z35" s="1">
        <f>L35*'All Demand '!AH36/$B$1</f>
        <v>0</v>
      </c>
      <c r="AA35" s="1">
        <f>M35*'All Demand '!AI36/$B$1</f>
        <v>0</v>
      </c>
      <c r="AB35" s="1">
        <f>N35*'All Demand '!AJ36/$B$1</f>
        <v>0</v>
      </c>
      <c r="AC35" s="1">
        <f>O35*'All Demand '!AK36/$B$1</f>
        <v>0</v>
      </c>
      <c r="AD35" s="1">
        <f>P35*'All Demand '!AL36/$B$1</f>
        <v>0</v>
      </c>
      <c r="AE35" s="1">
        <f>Q35*'All Demand '!AM36/$B$1</f>
        <v>0</v>
      </c>
      <c r="AF35" s="1">
        <f>R35*'All Demand '!AN36/$B$1</f>
        <v>0</v>
      </c>
      <c r="AG35" s="1">
        <f>S35*'All Demand '!AO36/$B$1</f>
        <v>0</v>
      </c>
      <c r="AH35" s="1">
        <f t="shared" si="7"/>
        <v>0</v>
      </c>
      <c r="AI35" s="1"/>
      <c r="AJ35" s="1">
        <f>H35*'All Demand '!AV36/$B$1</f>
        <v>0</v>
      </c>
      <c r="AK35" s="1">
        <f>I35*'All Demand '!AW36/$B$1</f>
        <v>0</v>
      </c>
      <c r="AL35" s="1">
        <f>J35*'All Demand '!AX36/$B$1</f>
        <v>0</v>
      </c>
      <c r="AM35" s="1">
        <f>K35*'All Demand '!AY36/$B$1</f>
        <v>0</v>
      </c>
      <c r="AN35" s="1">
        <f>L35*'All Demand '!AZ36/$B$1</f>
        <v>0</v>
      </c>
      <c r="AO35" s="1">
        <f>M35*'All Demand '!BA36/$B$1</f>
        <v>0</v>
      </c>
      <c r="AP35" s="1">
        <f>N35*'All Demand '!BB36/$B$1</f>
        <v>0</v>
      </c>
      <c r="AQ35" s="1">
        <f>O35*'All Demand '!BC36/$B$1</f>
        <v>0</v>
      </c>
      <c r="AR35" s="1">
        <f>P35*'All Demand '!BD36/$B$1</f>
        <v>0</v>
      </c>
      <c r="AS35" s="1">
        <f>Q35*'All Demand '!BE36/$B$1</f>
        <v>0</v>
      </c>
      <c r="AT35" s="1">
        <f>R35*'All Demand '!BF36/$B$1</f>
        <v>0</v>
      </c>
      <c r="AU35" s="1">
        <f>S35*'All Demand '!BG36/$B$1</f>
        <v>0</v>
      </c>
      <c r="AV35" s="1">
        <f t="shared" si="8"/>
        <v>0</v>
      </c>
    </row>
    <row r="36" spans="1:48" s="171" customFormat="1" ht="12">
      <c r="A36" s="338">
        <f>'All Demand '!A37</f>
        <v>32</v>
      </c>
      <c r="B36" s="278" t="str">
        <f>'All Demand '!C37</f>
        <v>8AJ818-00030C</v>
      </c>
      <c r="C36" s="278" t="str">
        <f>'All Demand '!F37</f>
        <v>M25</v>
      </c>
      <c r="D36" s="278" t="str">
        <f>'All Demand '!D37</f>
        <v>AJ818-00030C</v>
      </c>
      <c r="E36" s="278" t="str">
        <f>'All Demand '!G37</f>
        <v>ABC</v>
      </c>
      <c r="F36" s="278" t="str">
        <f>'All Demand '!H37</f>
        <v>CTU FATP</v>
      </c>
      <c r="G36" s="278"/>
      <c r="H36" s="1">
        <f>'All Demand '!J37*'All Demand '!CB37</f>
        <v>120</v>
      </c>
      <c r="I36" s="1">
        <f>'All Demand '!K37*'All Demand '!CC37</f>
        <v>12</v>
      </c>
      <c r="J36" s="1">
        <f>'All Demand '!L37*'All Demand '!CD37</f>
        <v>0</v>
      </c>
      <c r="K36" s="1">
        <f>'All Demand '!M37*'All Demand '!CE37</f>
        <v>0</v>
      </c>
      <c r="L36" s="1">
        <f>'All Demand '!N37*'All Demand '!CF37</f>
        <v>0</v>
      </c>
      <c r="M36" s="1">
        <f>'All Demand '!O37*'All Demand '!CG37</f>
        <v>0</v>
      </c>
      <c r="N36" s="1">
        <f>'All Demand '!P37*'All Demand '!CH37</f>
        <v>0</v>
      </c>
      <c r="O36" s="1">
        <f>'All Demand '!Q37*'All Demand '!CI37</f>
        <v>0</v>
      </c>
      <c r="P36" s="1">
        <f>'All Demand '!R37*'All Demand '!CJ37</f>
        <v>0</v>
      </c>
      <c r="Q36" s="1">
        <f>'All Demand '!S37*'All Demand '!CK37</f>
        <v>0</v>
      </c>
      <c r="R36" s="1">
        <f>'All Demand '!T37*'All Demand '!CL37</f>
        <v>0</v>
      </c>
      <c r="S36" s="1">
        <f>'All Demand '!U37*'All Demand '!CM37</f>
        <v>0</v>
      </c>
      <c r="T36" s="1">
        <f t="shared" si="6"/>
        <v>132</v>
      </c>
      <c r="U36" s="1"/>
      <c r="V36" s="1">
        <f>H36*'All Demand '!AD37/$B$1</f>
        <v>992.4246076057542</v>
      </c>
      <c r="W36" s="1">
        <f>I36*'All Demand '!AE37/$B$1</f>
        <v>99.242460760575426</v>
      </c>
      <c r="X36" s="1">
        <f>J36*'All Demand '!AF37/$B$1</f>
        <v>0</v>
      </c>
      <c r="Y36" s="1">
        <f>K36*'All Demand '!AG37/$B$1</f>
        <v>0</v>
      </c>
      <c r="Z36" s="1">
        <f>L36*'All Demand '!AH37/$B$1</f>
        <v>0</v>
      </c>
      <c r="AA36" s="1">
        <f>M36*'All Demand '!AI37/$B$1</f>
        <v>0</v>
      </c>
      <c r="AB36" s="1">
        <f>N36*'All Demand '!AJ37/$B$1</f>
        <v>0</v>
      </c>
      <c r="AC36" s="1">
        <f>O36*'All Demand '!AK37/$B$1</f>
        <v>0</v>
      </c>
      <c r="AD36" s="1">
        <f>P36*'All Demand '!AL37/$B$1</f>
        <v>0</v>
      </c>
      <c r="AE36" s="1">
        <f>Q36*'All Demand '!AM37/$B$1</f>
        <v>0</v>
      </c>
      <c r="AF36" s="1">
        <f>R36*'All Demand '!AN37/$B$1</f>
        <v>0</v>
      </c>
      <c r="AG36" s="1">
        <f>S36*'All Demand '!AO37/$B$1</f>
        <v>0</v>
      </c>
      <c r="AH36" s="1">
        <f t="shared" si="7"/>
        <v>1091.6670683663297</v>
      </c>
      <c r="AI36" s="1"/>
      <c r="AJ36" s="1">
        <f>H36*'All Demand '!AV37/$B$1</f>
        <v>886.02763139153967</v>
      </c>
      <c r="AK36" s="1">
        <f>I36*'All Demand '!AW37/$B$1</f>
        <v>88.602763139153978</v>
      </c>
      <c r="AL36" s="1">
        <f>J36*'All Demand '!AX37/$B$1</f>
        <v>0</v>
      </c>
      <c r="AM36" s="1">
        <f>K36*'All Demand '!AY37/$B$1</f>
        <v>0</v>
      </c>
      <c r="AN36" s="1">
        <f>L36*'All Demand '!AZ37/$B$1</f>
        <v>0</v>
      </c>
      <c r="AO36" s="1">
        <f>M36*'All Demand '!BA37/$B$1</f>
        <v>0</v>
      </c>
      <c r="AP36" s="1">
        <f>N36*'All Demand '!BB37/$B$1</f>
        <v>0</v>
      </c>
      <c r="AQ36" s="1">
        <f>O36*'All Demand '!BC37/$B$1</f>
        <v>0</v>
      </c>
      <c r="AR36" s="1">
        <f>P36*'All Demand '!BD37/$B$1</f>
        <v>0</v>
      </c>
      <c r="AS36" s="1">
        <f>Q36*'All Demand '!BE37/$B$1</f>
        <v>0</v>
      </c>
      <c r="AT36" s="1">
        <f>R36*'All Demand '!BF37/$B$1</f>
        <v>0</v>
      </c>
      <c r="AU36" s="1">
        <f>S36*'All Demand '!BG37/$B$1</f>
        <v>0</v>
      </c>
      <c r="AV36" s="1">
        <f t="shared" si="8"/>
        <v>974.63039453069359</v>
      </c>
    </row>
    <row r="37" spans="1:48" s="171" customFormat="1" ht="12">
      <c r="A37" s="338">
        <f>'All Demand '!A38</f>
        <v>33</v>
      </c>
      <c r="B37" s="278" t="str">
        <f>'All Demand '!C38</f>
        <v>8AJ725-00006</v>
      </c>
      <c r="C37" s="278" t="str">
        <f>'All Demand '!F38</f>
        <v>M26</v>
      </c>
      <c r="D37" s="278" t="str">
        <f>'All Demand '!D38</f>
        <v>AJ725-00006</v>
      </c>
      <c r="E37" s="278" t="str">
        <f>'All Demand '!G38</f>
        <v>ABC</v>
      </c>
      <c r="F37" s="278" t="str">
        <f>'All Demand '!H38</f>
        <v>CTU FATP</v>
      </c>
      <c r="G37" s="278"/>
      <c r="H37" s="1">
        <f>'All Demand '!J38*'All Demand '!CB38</f>
        <v>0</v>
      </c>
      <c r="I37" s="1">
        <f>'All Demand '!K38*'All Demand '!CC38</f>
        <v>0</v>
      </c>
      <c r="J37" s="1">
        <f>'All Demand '!L38*'All Demand '!CD38</f>
        <v>0</v>
      </c>
      <c r="K37" s="1">
        <f>'All Demand '!M38*'All Demand '!CE38</f>
        <v>0</v>
      </c>
      <c r="L37" s="1">
        <f>'All Demand '!N38*'All Demand '!CF38</f>
        <v>0</v>
      </c>
      <c r="M37" s="1">
        <f>'All Demand '!O38*'All Demand '!CG38</f>
        <v>0</v>
      </c>
      <c r="N37" s="1">
        <f>'All Demand '!P38*'All Demand '!CH38</f>
        <v>0</v>
      </c>
      <c r="O37" s="1">
        <f>'All Demand '!Q38*'All Demand '!CI38</f>
        <v>0</v>
      </c>
      <c r="P37" s="1">
        <f>'All Demand '!R38*'All Demand '!CJ38</f>
        <v>0</v>
      </c>
      <c r="Q37" s="1">
        <f>'All Demand '!S38*'All Demand '!CK38</f>
        <v>0</v>
      </c>
      <c r="R37" s="1">
        <f>'All Demand '!T38*'All Demand '!CL38</f>
        <v>0</v>
      </c>
      <c r="S37" s="1">
        <f>'All Demand '!U38*'All Demand '!CM38</f>
        <v>0</v>
      </c>
      <c r="T37" s="1">
        <f t="shared" si="6"/>
        <v>0</v>
      </c>
      <c r="U37" s="1"/>
      <c r="V37" s="1">
        <f>H37*'All Demand '!AD38/$B$1</f>
        <v>0</v>
      </c>
      <c r="W37" s="1">
        <f>I37*'All Demand '!AE38/$B$1</f>
        <v>0</v>
      </c>
      <c r="X37" s="1">
        <f>J37*'All Demand '!AF38/$B$1</f>
        <v>0</v>
      </c>
      <c r="Y37" s="1">
        <f>K37*'All Demand '!AG38/$B$1</f>
        <v>0</v>
      </c>
      <c r="Z37" s="1">
        <f>L37*'All Demand '!AH38/$B$1</f>
        <v>0</v>
      </c>
      <c r="AA37" s="1">
        <f>M37*'All Demand '!AI38/$B$1</f>
        <v>0</v>
      </c>
      <c r="AB37" s="1">
        <f>N37*'All Demand '!AJ38/$B$1</f>
        <v>0</v>
      </c>
      <c r="AC37" s="1">
        <f>O37*'All Demand '!AK38/$B$1</f>
        <v>0</v>
      </c>
      <c r="AD37" s="1">
        <f>P37*'All Demand '!AL38/$B$1</f>
        <v>0</v>
      </c>
      <c r="AE37" s="1">
        <f>Q37*'All Demand '!AM38/$B$1</f>
        <v>0</v>
      </c>
      <c r="AF37" s="1">
        <f>R37*'All Demand '!AN38/$B$1</f>
        <v>0</v>
      </c>
      <c r="AG37" s="1">
        <f>S37*'All Demand '!AO38/$B$1</f>
        <v>0</v>
      </c>
      <c r="AH37" s="1">
        <f t="shared" si="7"/>
        <v>0</v>
      </c>
      <c r="AI37" s="1"/>
      <c r="AJ37" s="1">
        <f>H37*'All Demand '!AV38/$B$1</f>
        <v>0</v>
      </c>
      <c r="AK37" s="1">
        <f>I37*'All Demand '!AW38/$B$1</f>
        <v>0</v>
      </c>
      <c r="AL37" s="1">
        <f>J37*'All Demand '!AX38/$B$1</f>
        <v>0</v>
      </c>
      <c r="AM37" s="1">
        <f>K37*'All Demand '!AY38/$B$1</f>
        <v>0</v>
      </c>
      <c r="AN37" s="1">
        <f>L37*'All Demand '!AZ38/$B$1</f>
        <v>0</v>
      </c>
      <c r="AO37" s="1">
        <f>M37*'All Demand '!BA38/$B$1</f>
        <v>0</v>
      </c>
      <c r="AP37" s="1">
        <f>N37*'All Demand '!BB38/$B$1</f>
        <v>0</v>
      </c>
      <c r="AQ37" s="1">
        <f>O37*'All Demand '!BC38/$B$1</f>
        <v>0</v>
      </c>
      <c r="AR37" s="1">
        <f>P37*'All Demand '!BD38/$B$1</f>
        <v>0</v>
      </c>
      <c r="AS37" s="1">
        <f>Q37*'All Demand '!BE38/$B$1</f>
        <v>0</v>
      </c>
      <c r="AT37" s="1">
        <f>R37*'All Demand '!BF38/$B$1</f>
        <v>0</v>
      </c>
      <c r="AU37" s="1">
        <f>S37*'All Demand '!BG38/$B$1</f>
        <v>0</v>
      </c>
      <c r="AV37" s="1">
        <f t="shared" si="8"/>
        <v>0</v>
      </c>
    </row>
    <row r="38" spans="1:48" s="171" customFormat="1" ht="12">
      <c r="A38" s="338">
        <f>'All Demand '!A39</f>
        <v>34</v>
      </c>
      <c r="B38" s="278" t="str">
        <f>'All Demand '!C39</f>
        <v>8AJ725-00007</v>
      </c>
      <c r="C38" s="278" t="str">
        <f>'All Demand '!F39</f>
        <v>M26</v>
      </c>
      <c r="D38" s="278" t="str">
        <f>'All Demand '!D39</f>
        <v>AJ725-00007</v>
      </c>
      <c r="E38" s="278" t="str">
        <f>'All Demand '!G39</f>
        <v>ABC</v>
      </c>
      <c r="F38" s="278" t="str">
        <f>'All Demand '!H39</f>
        <v>CTU FATP</v>
      </c>
      <c r="G38" s="278"/>
      <c r="H38" s="1">
        <f>'All Demand '!J39*'All Demand '!CB39</f>
        <v>0</v>
      </c>
      <c r="I38" s="1">
        <f>'All Demand '!K39*'All Demand '!CC39</f>
        <v>0</v>
      </c>
      <c r="J38" s="1">
        <f>'All Demand '!L39*'All Demand '!CD39</f>
        <v>0</v>
      </c>
      <c r="K38" s="1">
        <f>'All Demand '!M39*'All Demand '!CE39</f>
        <v>0</v>
      </c>
      <c r="L38" s="1">
        <f>'All Demand '!N39*'All Demand '!CF39</f>
        <v>0</v>
      </c>
      <c r="M38" s="1">
        <f>'All Demand '!O39*'All Demand '!CG39</f>
        <v>0</v>
      </c>
      <c r="N38" s="1">
        <f>'All Demand '!P39*'All Demand '!CH39</f>
        <v>0</v>
      </c>
      <c r="O38" s="1">
        <f>'All Demand '!Q39*'All Demand '!CI39</f>
        <v>0</v>
      </c>
      <c r="P38" s="1">
        <f>'All Demand '!R39*'All Demand '!CJ39</f>
        <v>0</v>
      </c>
      <c r="Q38" s="1">
        <f>'All Demand '!S39*'All Demand '!CK39</f>
        <v>0</v>
      </c>
      <c r="R38" s="1">
        <f>'All Demand '!T39*'All Demand '!CL39</f>
        <v>0</v>
      </c>
      <c r="S38" s="1">
        <f>'All Demand '!U39*'All Demand '!CM39</f>
        <v>0</v>
      </c>
      <c r="T38" s="1">
        <f t="shared" si="6"/>
        <v>0</v>
      </c>
      <c r="U38" s="1"/>
      <c r="V38" s="1">
        <f>H38*'All Demand '!AD39/$B$1</f>
        <v>0</v>
      </c>
      <c r="W38" s="1">
        <f>I38*'All Demand '!AE39/$B$1</f>
        <v>0</v>
      </c>
      <c r="X38" s="1">
        <f>J38*'All Demand '!AF39/$B$1</f>
        <v>0</v>
      </c>
      <c r="Y38" s="1">
        <f>K38*'All Demand '!AG39/$B$1</f>
        <v>0</v>
      </c>
      <c r="Z38" s="1">
        <f>L38*'All Demand '!AH39/$B$1</f>
        <v>0</v>
      </c>
      <c r="AA38" s="1">
        <f>M38*'All Demand '!AI39/$B$1</f>
        <v>0</v>
      </c>
      <c r="AB38" s="1">
        <f>N38*'All Demand '!AJ39/$B$1</f>
        <v>0</v>
      </c>
      <c r="AC38" s="1">
        <f>O38*'All Demand '!AK39/$B$1</f>
        <v>0</v>
      </c>
      <c r="AD38" s="1">
        <f>P38*'All Demand '!AL39/$B$1</f>
        <v>0</v>
      </c>
      <c r="AE38" s="1">
        <f>Q38*'All Demand '!AM39/$B$1</f>
        <v>0</v>
      </c>
      <c r="AF38" s="1">
        <f>R38*'All Demand '!AN39/$B$1</f>
        <v>0</v>
      </c>
      <c r="AG38" s="1">
        <f>S38*'All Demand '!AO39/$B$1</f>
        <v>0</v>
      </c>
      <c r="AH38" s="1">
        <f t="shared" si="7"/>
        <v>0</v>
      </c>
      <c r="AI38" s="1"/>
      <c r="AJ38" s="1">
        <f>H38*'All Demand '!AV39/$B$1</f>
        <v>0</v>
      </c>
      <c r="AK38" s="1">
        <f>I38*'All Demand '!AW39/$B$1</f>
        <v>0</v>
      </c>
      <c r="AL38" s="1">
        <f>J38*'All Demand '!AX39/$B$1</f>
        <v>0</v>
      </c>
      <c r="AM38" s="1">
        <f>K38*'All Demand '!AY39/$B$1</f>
        <v>0</v>
      </c>
      <c r="AN38" s="1">
        <f>L38*'All Demand '!AZ39/$B$1</f>
        <v>0</v>
      </c>
      <c r="AO38" s="1">
        <f>M38*'All Demand '!BA39/$B$1</f>
        <v>0</v>
      </c>
      <c r="AP38" s="1">
        <f>N38*'All Demand '!BB39/$B$1</f>
        <v>0</v>
      </c>
      <c r="AQ38" s="1">
        <f>O38*'All Demand '!BC39/$B$1</f>
        <v>0</v>
      </c>
      <c r="AR38" s="1">
        <f>P38*'All Demand '!BD39/$B$1</f>
        <v>0</v>
      </c>
      <c r="AS38" s="1">
        <f>Q38*'All Demand '!BE39/$B$1</f>
        <v>0</v>
      </c>
      <c r="AT38" s="1">
        <f>R38*'All Demand '!BF39/$B$1</f>
        <v>0</v>
      </c>
      <c r="AU38" s="1">
        <f>S38*'All Demand '!BG39/$B$1</f>
        <v>0</v>
      </c>
      <c r="AV38" s="1">
        <f t="shared" si="8"/>
        <v>0</v>
      </c>
    </row>
    <row r="39" spans="1:48" s="171" customFormat="1" ht="12">
      <c r="A39" s="338">
        <f>'All Demand '!A40</f>
        <v>35</v>
      </c>
      <c r="B39" s="278" t="str">
        <f>'All Demand '!C40</f>
        <v>8AJ725-00408</v>
      </c>
      <c r="C39" s="278" t="str">
        <f>'All Demand '!F40</f>
        <v>M26</v>
      </c>
      <c r="D39" s="278" t="str">
        <f>'All Demand '!D40</f>
        <v>AJ725-00408</v>
      </c>
      <c r="E39" s="278" t="str">
        <f>'All Demand '!G40</f>
        <v>ABC</v>
      </c>
      <c r="F39" s="278" t="str">
        <f>'All Demand '!H40</f>
        <v>CTU FATP</v>
      </c>
      <c r="G39" s="278"/>
      <c r="H39" s="1">
        <f>'All Demand '!J40*'All Demand '!CB40</f>
        <v>0</v>
      </c>
      <c r="I39" s="1">
        <f>'All Demand '!K40*'All Demand '!CC40</f>
        <v>0</v>
      </c>
      <c r="J39" s="1">
        <f>'All Demand '!L40*'All Demand '!CD40</f>
        <v>0</v>
      </c>
      <c r="K39" s="1">
        <f>'All Demand '!M40*'All Demand '!CE40</f>
        <v>0</v>
      </c>
      <c r="L39" s="1">
        <f>'All Demand '!N40*'All Demand '!CF40</f>
        <v>0</v>
      </c>
      <c r="M39" s="1">
        <f>'All Demand '!O40*'All Demand '!CG40</f>
        <v>0</v>
      </c>
      <c r="N39" s="1">
        <f>'All Demand '!P40*'All Demand '!CH40</f>
        <v>0</v>
      </c>
      <c r="O39" s="1">
        <f>'All Demand '!Q40*'All Demand '!CI40</f>
        <v>0</v>
      </c>
      <c r="P39" s="1">
        <f>'All Demand '!R40*'All Demand '!CJ40</f>
        <v>0</v>
      </c>
      <c r="Q39" s="1">
        <f>'All Demand '!S40*'All Demand '!CK40</f>
        <v>0</v>
      </c>
      <c r="R39" s="1">
        <f>'All Demand '!T40*'All Demand '!CL40</f>
        <v>0</v>
      </c>
      <c r="S39" s="1">
        <f>'All Demand '!U40*'All Demand '!CM40</f>
        <v>0</v>
      </c>
      <c r="T39" s="1">
        <f t="shared" si="6"/>
        <v>0</v>
      </c>
      <c r="U39" s="1"/>
      <c r="V39" s="1">
        <f>H39*'All Demand '!AD40/$B$1</f>
        <v>0</v>
      </c>
      <c r="W39" s="1">
        <f>I39*'All Demand '!AE40/$B$1</f>
        <v>0</v>
      </c>
      <c r="X39" s="1">
        <f>J39*'All Demand '!AF40/$B$1</f>
        <v>0</v>
      </c>
      <c r="Y39" s="1">
        <f>K39*'All Demand '!AG40/$B$1</f>
        <v>0</v>
      </c>
      <c r="Z39" s="1">
        <f>L39*'All Demand '!AH40/$B$1</f>
        <v>0</v>
      </c>
      <c r="AA39" s="1">
        <f>M39*'All Demand '!AI40/$B$1</f>
        <v>0</v>
      </c>
      <c r="AB39" s="1">
        <f>N39*'All Demand '!AJ40/$B$1</f>
        <v>0</v>
      </c>
      <c r="AC39" s="1">
        <f>O39*'All Demand '!AK40/$B$1</f>
        <v>0</v>
      </c>
      <c r="AD39" s="1">
        <f>P39*'All Demand '!AL40/$B$1</f>
        <v>0</v>
      </c>
      <c r="AE39" s="1">
        <f>Q39*'All Demand '!AM40/$B$1</f>
        <v>0</v>
      </c>
      <c r="AF39" s="1">
        <f>R39*'All Demand '!AN40/$B$1</f>
        <v>0</v>
      </c>
      <c r="AG39" s="1">
        <f>S39*'All Demand '!AO40/$B$1</f>
        <v>0</v>
      </c>
      <c r="AH39" s="1">
        <f t="shared" si="7"/>
        <v>0</v>
      </c>
      <c r="AI39" s="1"/>
      <c r="AJ39" s="1">
        <f>H39*'All Demand '!AV40/$B$1</f>
        <v>0</v>
      </c>
      <c r="AK39" s="1">
        <f>I39*'All Demand '!AW40/$B$1</f>
        <v>0</v>
      </c>
      <c r="AL39" s="1">
        <f>J39*'All Demand '!AX40/$B$1</f>
        <v>0</v>
      </c>
      <c r="AM39" s="1">
        <f>K39*'All Demand '!AY40/$B$1</f>
        <v>0</v>
      </c>
      <c r="AN39" s="1">
        <f>L39*'All Demand '!AZ40/$B$1</f>
        <v>0</v>
      </c>
      <c r="AO39" s="1">
        <f>M39*'All Demand '!BA40/$B$1</f>
        <v>0</v>
      </c>
      <c r="AP39" s="1">
        <f>N39*'All Demand '!BB40/$B$1</f>
        <v>0</v>
      </c>
      <c r="AQ39" s="1">
        <f>O39*'All Demand '!BC40/$B$1</f>
        <v>0</v>
      </c>
      <c r="AR39" s="1">
        <f>P39*'All Demand '!BD40/$B$1</f>
        <v>0</v>
      </c>
      <c r="AS39" s="1">
        <f>Q39*'All Demand '!BE40/$B$1</f>
        <v>0</v>
      </c>
      <c r="AT39" s="1">
        <f>R39*'All Demand '!BF40/$B$1</f>
        <v>0</v>
      </c>
      <c r="AU39" s="1">
        <f>S39*'All Demand '!BG40/$B$1</f>
        <v>0</v>
      </c>
      <c r="AV39" s="1">
        <f t="shared" si="8"/>
        <v>0</v>
      </c>
    </row>
    <row r="40" spans="1:48" s="171" customFormat="1" ht="12">
      <c r="A40" s="338">
        <f>'All Demand '!A41</f>
        <v>36</v>
      </c>
      <c r="B40" s="278" t="str">
        <f>'All Demand '!C41</f>
        <v>8AJ946-09907</v>
      </c>
      <c r="C40" s="278" t="str">
        <f>'All Demand '!F41</f>
        <v>M101</v>
      </c>
      <c r="D40" s="278" t="str">
        <f>'All Demand '!D41</f>
        <v>AJ946-09907</v>
      </c>
      <c r="E40" s="278" t="str">
        <f>'All Demand '!G41</f>
        <v>ABC</v>
      </c>
      <c r="F40" s="278" t="str">
        <f>'All Demand '!H41</f>
        <v>CTU FATP</v>
      </c>
      <c r="G40" s="278"/>
      <c r="H40" s="1">
        <f>'All Demand '!J41*'All Demand '!CB41</f>
        <v>0</v>
      </c>
      <c r="I40" s="1">
        <f>'All Demand '!K41*'All Demand '!CC41</f>
        <v>0</v>
      </c>
      <c r="J40" s="1">
        <f>'All Demand '!L41*'All Demand '!CD41</f>
        <v>0</v>
      </c>
      <c r="K40" s="1">
        <f>'All Demand '!M41*'All Demand '!CE41</f>
        <v>0</v>
      </c>
      <c r="L40" s="1">
        <f>'All Demand '!N41*'All Demand '!CF41</f>
        <v>0</v>
      </c>
      <c r="M40" s="1">
        <f>'All Demand '!O41*'All Demand '!CG41</f>
        <v>0</v>
      </c>
      <c r="N40" s="1">
        <f>'All Demand '!P41*'All Demand '!CH41</f>
        <v>0</v>
      </c>
      <c r="O40" s="1">
        <f>'All Demand '!Q41*'All Demand '!CI41</f>
        <v>0</v>
      </c>
      <c r="P40" s="1">
        <f>'All Demand '!R41*'All Demand '!CJ41</f>
        <v>0</v>
      </c>
      <c r="Q40" s="1">
        <f>'All Demand '!S41*'All Demand '!CK41</f>
        <v>0</v>
      </c>
      <c r="R40" s="1">
        <f>'All Demand '!T41*'All Demand '!CL41</f>
        <v>0</v>
      </c>
      <c r="S40" s="1">
        <f>'All Demand '!U41*'All Demand '!CM41</f>
        <v>0</v>
      </c>
      <c r="T40" s="1">
        <f t="shared" si="6"/>
        <v>0</v>
      </c>
      <c r="U40" s="1"/>
      <c r="V40" s="1">
        <f>H40*'All Demand '!AD41/$B$1</f>
        <v>0</v>
      </c>
      <c r="W40" s="1">
        <f>I40*'All Demand '!AE41/$B$1</f>
        <v>0</v>
      </c>
      <c r="X40" s="1">
        <f>J40*'All Demand '!AF41/$B$1</f>
        <v>0</v>
      </c>
      <c r="Y40" s="1">
        <f>K40*'All Demand '!AG41/$B$1</f>
        <v>0</v>
      </c>
      <c r="Z40" s="1">
        <f>L40*'All Demand '!AH41/$B$1</f>
        <v>0</v>
      </c>
      <c r="AA40" s="1">
        <f>M40*'All Demand '!AI41/$B$1</f>
        <v>0</v>
      </c>
      <c r="AB40" s="1">
        <f>N40*'All Demand '!AJ41/$B$1</f>
        <v>0</v>
      </c>
      <c r="AC40" s="1">
        <f>O40*'All Demand '!AK41/$B$1</f>
        <v>0</v>
      </c>
      <c r="AD40" s="1">
        <f>P40*'All Demand '!AL41/$B$1</f>
        <v>0</v>
      </c>
      <c r="AE40" s="1">
        <f>Q40*'All Demand '!AM41/$B$1</f>
        <v>0</v>
      </c>
      <c r="AF40" s="1">
        <f>R40*'All Demand '!AN41/$B$1</f>
        <v>0</v>
      </c>
      <c r="AG40" s="1">
        <f>S40*'All Demand '!AO41/$B$1</f>
        <v>0</v>
      </c>
      <c r="AH40" s="1">
        <f t="shared" si="7"/>
        <v>0</v>
      </c>
      <c r="AI40" s="1"/>
      <c r="AJ40" s="1">
        <f>H40*'All Demand '!AV41/$B$1</f>
        <v>0</v>
      </c>
      <c r="AK40" s="1">
        <f>I40*'All Demand '!AW41/$B$1</f>
        <v>0</v>
      </c>
      <c r="AL40" s="1">
        <f>J40*'All Demand '!AX41/$B$1</f>
        <v>0</v>
      </c>
      <c r="AM40" s="1">
        <f>K40*'All Demand '!AY41/$B$1</f>
        <v>0</v>
      </c>
      <c r="AN40" s="1">
        <f>L40*'All Demand '!AZ41/$B$1</f>
        <v>0</v>
      </c>
      <c r="AO40" s="1">
        <f>M40*'All Demand '!BA41/$B$1</f>
        <v>0</v>
      </c>
      <c r="AP40" s="1">
        <f>N40*'All Demand '!BB41/$B$1</f>
        <v>0</v>
      </c>
      <c r="AQ40" s="1">
        <f>O40*'All Demand '!BC41/$B$1</f>
        <v>0</v>
      </c>
      <c r="AR40" s="1">
        <f>P40*'All Demand '!BD41/$B$1</f>
        <v>0</v>
      </c>
      <c r="AS40" s="1">
        <f>Q40*'All Demand '!BE41/$B$1</f>
        <v>0</v>
      </c>
      <c r="AT40" s="1">
        <f>R40*'All Demand '!BF41/$B$1</f>
        <v>0</v>
      </c>
      <c r="AU40" s="1">
        <f>S40*'All Demand '!BG41/$B$1</f>
        <v>0</v>
      </c>
      <c r="AV40" s="1">
        <f t="shared" si="8"/>
        <v>0</v>
      </c>
    </row>
    <row r="41" spans="1:48" s="171" customFormat="1" ht="12">
      <c r="A41" s="338">
        <f>'All Demand '!A42</f>
        <v>37</v>
      </c>
      <c r="B41" s="278" t="str">
        <f>'All Demand '!C42</f>
        <v>Potential</v>
      </c>
      <c r="C41" s="278" t="str">
        <f>'All Demand '!F42</f>
        <v>Crestron</v>
      </c>
      <c r="D41" s="278" t="str">
        <f>'All Demand '!D42</f>
        <v>Crestron 10 parts</v>
      </c>
      <c r="E41" s="278" t="str">
        <f>'All Demand '!G42</f>
        <v>Potential</v>
      </c>
      <c r="F41" s="278" t="str">
        <f>'All Demand '!H42</f>
        <v>Jabil MX</v>
      </c>
      <c r="G41" s="278"/>
      <c r="H41" s="1">
        <f>'All Demand '!J42*'All Demand '!CB42</f>
        <v>0</v>
      </c>
      <c r="I41" s="1">
        <f>'All Demand '!K42*'All Demand '!CC42</f>
        <v>0</v>
      </c>
      <c r="J41" s="1">
        <f>'All Demand '!L42*'All Demand '!CD42</f>
        <v>0</v>
      </c>
      <c r="K41" s="1">
        <f>'All Demand '!M42*'All Demand '!CE42</f>
        <v>0</v>
      </c>
      <c r="L41" s="1">
        <f>'All Demand '!N42*'All Demand '!CF42</f>
        <v>0</v>
      </c>
      <c r="M41" s="1">
        <f>'All Demand '!O42*'All Demand '!CG42</f>
        <v>0</v>
      </c>
      <c r="N41" s="1">
        <f>'All Demand '!P42*'All Demand '!CH42</f>
        <v>0</v>
      </c>
      <c r="O41" s="1">
        <f>'All Demand '!Q42*'All Demand '!CI42</f>
        <v>0</v>
      </c>
      <c r="P41" s="1">
        <f>'All Demand '!R42*'All Demand '!CJ42</f>
        <v>0</v>
      </c>
      <c r="Q41" s="1">
        <f>'All Demand '!S42*'All Demand '!CK42</f>
        <v>0</v>
      </c>
      <c r="R41" s="1">
        <f>'All Demand '!T42*'All Demand '!CL42</f>
        <v>0</v>
      </c>
      <c r="S41" s="1">
        <f>'All Demand '!U42*'All Demand '!CM42</f>
        <v>0</v>
      </c>
      <c r="T41" s="1">
        <f t="shared" si="6"/>
        <v>0</v>
      </c>
      <c r="U41" s="1"/>
      <c r="V41" s="1">
        <f>H41*'All Demand '!AD42/$B$1</f>
        <v>0</v>
      </c>
      <c r="W41" s="1">
        <f>I41*'All Demand '!AE42/$B$1</f>
        <v>0</v>
      </c>
      <c r="X41" s="1">
        <f>J41*'All Demand '!AF42/$B$1</f>
        <v>0</v>
      </c>
      <c r="Y41" s="1">
        <f>K41*'All Demand '!AG42/$B$1</f>
        <v>0</v>
      </c>
      <c r="Z41" s="1">
        <f>L41*'All Demand '!AH42/$B$1</f>
        <v>0</v>
      </c>
      <c r="AA41" s="1">
        <f>M41*'All Demand '!AI42/$B$1</f>
        <v>0</v>
      </c>
      <c r="AB41" s="1">
        <f>N41*'All Demand '!AJ42/$B$1</f>
        <v>0</v>
      </c>
      <c r="AC41" s="1">
        <f>O41*'All Demand '!AK42/$B$1</f>
        <v>0</v>
      </c>
      <c r="AD41" s="1">
        <f>P41*'All Demand '!AL42/$B$1</f>
        <v>0</v>
      </c>
      <c r="AE41" s="1">
        <f>Q41*'All Demand '!AM42/$B$1</f>
        <v>0</v>
      </c>
      <c r="AF41" s="1">
        <f>R41*'All Demand '!AN42/$B$1</f>
        <v>0</v>
      </c>
      <c r="AG41" s="1">
        <f>S41*'All Demand '!AO42/$B$1</f>
        <v>0</v>
      </c>
      <c r="AH41" s="1">
        <f t="shared" si="7"/>
        <v>0</v>
      </c>
      <c r="AI41" s="1"/>
      <c r="AJ41" s="1">
        <f>H41*'All Demand '!AV42/$B$1</f>
        <v>0</v>
      </c>
      <c r="AK41" s="1">
        <f>I41*'All Demand '!AW42/$B$1</f>
        <v>0</v>
      </c>
      <c r="AL41" s="1">
        <f>J41*'All Demand '!AX42/$B$1</f>
        <v>0</v>
      </c>
      <c r="AM41" s="1">
        <f>K41*'All Demand '!AY42/$B$1</f>
        <v>0</v>
      </c>
      <c r="AN41" s="1">
        <f>L41*'All Demand '!AZ42/$B$1</f>
        <v>0</v>
      </c>
      <c r="AO41" s="1">
        <f>M41*'All Demand '!BA42/$B$1</f>
        <v>0</v>
      </c>
      <c r="AP41" s="1">
        <f>N41*'All Demand '!BB42/$B$1</f>
        <v>0</v>
      </c>
      <c r="AQ41" s="1">
        <f>O41*'All Demand '!BC42/$B$1</f>
        <v>0</v>
      </c>
      <c r="AR41" s="1">
        <f>P41*'All Demand '!BD42/$B$1</f>
        <v>0</v>
      </c>
      <c r="AS41" s="1">
        <f>Q41*'All Demand '!BE42/$B$1</f>
        <v>0</v>
      </c>
      <c r="AT41" s="1">
        <f>R41*'All Demand '!BF42/$B$1</f>
        <v>0</v>
      </c>
      <c r="AU41" s="1">
        <f>S41*'All Demand '!BG42/$B$1</f>
        <v>0</v>
      </c>
      <c r="AV41" s="1">
        <f t="shared" si="8"/>
        <v>0</v>
      </c>
    </row>
    <row r="42" spans="1:48" s="171" customFormat="1" ht="12">
      <c r="A42" s="338">
        <f>'All Demand '!A43</f>
        <v>38</v>
      </c>
      <c r="B42" s="278" t="str">
        <f>'All Demand '!C43</f>
        <v>Potential</v>
      </c>
      <c r="C42" s="278" t="str">
        <f>'All Demand '!F43</f>
        <v>Philip</v>
      </c>
      <c r="D42" s="278" t="str">
        <f>'All Demand '!D43</f>
        <v>Philip</v>
      </c>
      <c r="E42" s="278" t="str">
        <f>'All Demand '!G43</f>
        <v>Nypro</v>
      </c>
      <c r="F42" s="278" t="str">
        <f>'All Demand '!H43</f>
        <v>Nypro Shenzhen</v>
      </c>
      <c r="G42" s="278"/>
      <c r="H42" s="1">
        <f>'All Demand '!J43*'All Demand '!CB43</f>
        <v>0</v>
      </c>
      <c r="I42" s="1">
        <f>'All Demand '!K43*'All Demand '!CC43</f>
        <v>0</v>
      </c>
      <c r="J42" s="1">
        <f>'All Demand '!L43*'All Demand '!CD43</f>
        <v>0</v>
      </c>
      <c r="K42" s="1">
        <f>'All Demand '!M43*'All Demand '!CE43</f>
        <v>0</v>
      </c>
      <c r="L42" s="1">
        <f>'All Demand '!N43*'All Demand '!CF43</f>
        <v>0</v>
      </c>
      <c r="M42" s="1">
        <f>'All Demand '!O43*'All Demand '!CG43</f>
        <v>0</v>
      </c>
      <c r="N42" s="1">
        <f>'All Demand '!P43*'All Demand '!CH43</f>
        <v>0</v>
      </c>
      <c r="O42" s="1">
        <f>'All Demand '!Q43*'All Demand '!CI43</f>
        <v>0</v>
      </c>
      <c r="P42" s="1">
        <f>'All Demand '!R43*'All Demand '!CJ43</f>
        <v>0</v>
      </c>
      <c r="Q42" s="1">
        <f>'All Demand '!S43*'All Demand '!CK43</f>
        <v>0</v>
      </c>
      <c r="R42" s="1">
        <f>'All Demand '!T43*'All Demand '!CL43</f>
        <v>0</v>
      </c>
      <c r="S42" s="1">
        <f>'All Demand '!U43*'All Demand '!CM43</f>
        <v>0</v>
      </c>
      <c r="T42" s="1">
        <f t="shared" si="6"/>
        <v>0</v>
      </c>
      <c r="U42" s="1"/>
      <c r="V42" s="1">
        <f>H42*'All Demand '!AD43/$B$1</f>
        <v>0</v>
      </c>
      <c r="W42" s="1">
        <f>I42*'All Demand '!AE43/$B$1</f>
        <v>0</v>
      </c>
      <c r="X42" s="1">
        <f>J42*'All Demand '!AF43/$B$1</f>
        <v>0</v>
      </c>
      <c r="Y42" s="1">
        <f>K42*'All Demand '!AG43/$B$1</f>
        <v>0</v>
      </c>
      <c r="Z42" s="1">
        <f>L42*'All Demand '!AH43/$B$1</f>
        <v>0</v>
      </c>
      <c r="AA42" s="1">
        <f>M42*'All Demand '!AI43/$B$1</f>
        <v>0</v>
      </c>
      <c r="AB42" s="1">
        <f>N42*'All Demand '!AJ43/$B$1</f>
        <v>0</v>
      </c>
      <c r="AC42" s="1">
        <f>O42*'All Demand '!AK43/$B$1</f>
        <v>0</v>
      </c>
      <c r="AD42" s="1">
        <f>P42*'All Demand '!AL43/$B$1</f>
        <v>0</v>
      </c>
      <c r="AE42" s="1">
        <f>Q42*'All Demand '!AM43/$B$1</f>
        <v>0</v>
      </c>
      <c r="AF42" s="1">
        <f>R42*'All Demand '!AN43/$B$1</f>
        <v>0</v>
      </c>
      <c r="AG42" s="1">
        <f>S42*'All Demand '!AO43/$B$1</f>
        <v>0</v>
      </c>
      <c r="AH42" s="1">
        <f t="shared" si="7"/>
        <v>0</v>
      </c>
      <c r="AI42" s="1"/>
      <c r="AJ42" s="1">
        <f>H42*'All Demand '!AV43/$B$1</f>
        <v>0</v>
      </c>
      <c r="AK42" s="1">
        <f>I42*'All Demand '!AW43/$B$1</f>
        <v>0</v>
      </c>
      <c r="AL42" s="1">
        <f>J42*'All Demand '!AX43/$B$1</f>
        <v>0</v>
      </c>
      <c r="AM42" s="1">
        <f>K42*'All Demand '!AY43/$B$1</f>
        <v>0</v>
      </c>
      <c r="AN42" s="1">
        <f>L42*'All Demand '!AZ43/$B$1</f>
        <v>0</v>
      </c>
      <c r="AO42" s="1">
        <f>M42*'All Demand '!BA43/$B$1</f>
        <v>0</v>
      </c>
      <c r="AP42" s="1">
        <f>N42*'All Demand '!BB43/$B$1</f>
        <v>0</v>
      </c>
      <c r="AQ42" s="1">
        <f>O42*'All Demand '!BC43/$B$1</f>
        <v>0</v>
      </c>
      <c r="AR42" s="1">
        <f>P42*'All Demand '!BD43/$B$1</f>
        <v>0</v>
      </c>
      <c r="AS42" s="1">
        <f>Q42*'All Demand '!BE43/$B$1</f>
        <v>0</v>
      </c>
      <c r="AT42" s="1">
        <f>R42*'All Demand '!BF43/$B$1</f>
        <v>0</v>
      </c>
      <c r="AU42" s="1">
        <f>S42*'All Demand '!BG43/$B$1</f>
        <v>0</v>
      </c>
      <c r="AV42" s="1">
        <f t="shared" si="8"/>
        <v>0</v>
      </c>
    </row>
    <row r="43" spans="1:48" s="171" customFormat="1" ht="12">
      <c r="A43" s="338">
        <f>'All Demand '!A44</f>
        <v>39</v>
      </c>
      <c r="B43" s="278" t="str">
        <f>'All Demand '!C44</f>
        <v>8296154708AB</v>
      </c>
      <c r="C43" s="278" t="str">
        <f>'All Demand '!F44</f>
        <v>Ingenico</v>
      </c>
      <c r="D43" s="278" t="str">
        <f>'All Demand '!D44</f>
        <v>296154708AB</v>
      </c>
      <c r="E43" s="278" t="str">
        <f>'All Demand '!G44</f>
        <v>Ingenico</v>
      </c>
      <c r="F43" s="278" t="str">
        <f>'All Demand '!H44</f>
        <v>Vietnam</v>
      </c>
      <c r="G43" s="278"/>
      <c r="H43" s="1">
        <f>'All Demand '!J44*'All Demand '!CB44</f>
        <v>3000</v>
      </c>
      <c r="I43" s="1">
        <f>'All Demand '!K44*'All Demand '!CC44</f>
        <v>3000</v>
      </c>
      <c r="J43" s="1">
        <f>'All Demand '!L44*'All Demand '!CD44</f>
        <v>3000</v>
      </c>
      <c r="K43" s="1">
        <f>'All Demand '!M44*'All Demand '!CE44</f>
        <v>3000</v>
      </c>
      <c r="L43" s="1">
        <f>'All Demand '!N44*'All Demand '!CF44</f>
        <v>3000</v>
      </c>
      <c r="M43" s="1">
        <f>'All Demand '!O44*'All Demand '!CG44</f>
        <v>3000</v>
      </c>
      <c r="N43" s="1">
        <f>'All Demand '!P44*'All Demand '!CH44</f>
        <v>3000</v>
      </c>
      <c r="O43" s="1">
        <f>'All Demand '!Q44*'All Demand '!CI44</f>
        <v>3000</v>
      </c>
      <c r="P43" s="1">
        <f>'All Demand '!R44*'All Demand '!CJ44</f>
        <v>3000</v>
      </c>
      <c r="Q43" s="1">
        <f>'All Demand '!S44*'All Demand '!CK44</f>
        <v>3000</v>
      </c>
      <c r="R43" s="1">
        <f>'All Demand '!T44*'All Demand '!CL44</f>
        <v>3000</v>
      </c>
      <c r="S43" s="1">
        <f>'All Demand '!U44*'All Demand '!CM44</f>
        <v>3000</v>
      </c>
      <c r="T43" s="1">
        <f t="shared" si="6"/>
        <v>36000</v>
      </c>
      <c r="U43" s="1"/>
      <c r="V43" s="1">
        <f>H43*'All Demand '!AD44/$B$1</f>
        <v>454.53067396382289</v>
      </c>
      <c r="W43" s="1">
        <f>I43*'All Demand '!AE44/$B$1</f>
        <v>454.53067396382289</v>
      </c>
      <c r="X43" s="1">
        <f>J43*'All Demand '!AF44/$B$1</f>
        <v>454.53067396382289</v>
      </c>
      <c r="Y43" s="1">
        <f>K43*'All Demand '!AG44/$B$1</f>
        <v>454.53067396382289</v>
      </c>
      <c r="Z43" s="1">
        <f>L43*'All Demand '!AH44/$B$1</f>
        <v>454.53067396382289</v>
      </c>
      <c r="AA43" s="1">
        <f>M43*'All Demand '!AI44/$B$1</f>
        <v>454.53067396382289</v>
      </c>
      <c r="AB43" s="1">
        <f>N43*'All Demand '!AJ44/$B$1</f>
        <v>449.93945503489539</v>
      </c>
      <c r="AC43" s="1">
        <f>O43*'All Demand '!AK44/$B$1</f>
        <v>449.93945503489539</v>
      </c>
      <c r="AD43" s="1">
        <f>P43*'All Demand '!AL44/$B$1</f>
        <v>449.93945503489539</v>
      </c>
      <c r="AE43" s="1">
        <f>Q43*'All Demand '!AM44/$B$1</f>
        <v>445.34823610596783</v>
      </c>
      <c r="AF43" s="1">
        <f>R43*'All Demand '!AN44/$B$1</f>
        <v>445.34823610596783</v>
      </c>
      <c r="AG43" s="1">
        <f>S43*'All Demand '!AO44/$B$1</f>
        <v>445.34823610596783</v>
      </c>
      <c r="AH43" s="1">
        <f t="shared" si="7"/>
        <v>5413.0471172055259</v>
      </c>
      <c r="AI43" s="1"/>
      <c r="AJ43" s="1">
        <f>H43*'All Demand '!AV44/$B$1</f>
        <v>228.62955788883352</v>
      </c>
      <c r="AK43" s="1">
        <f>I43*'All Demand '!AW44/$B$1</f>
        <v>228.62955788883352</v>
      </c>
      <c r="AL43" s="1">
        <f>J43*'All Demand '!AX44/$B$1</f>
        <v>228.62955788883352</v>
      </c>
      <c r="AM43" s="1">
        <f>K43*'All Demand '!AY44/$B$1</f>
        <v>226.3432623099452</v>
      </c>
      <c r="AN43" s="1">
        <f>L43*'All Demand '!AZ44/$B$1</f>
        <v>226.3432623099452</v>
      </c>
      <c r="AO43" s="1">
        <f>M43*'All Demand '!BA44/$B$1</f>
        <v>226.3432623099452</v>
      </c>
      <c r="AP43" s="1">
        <f>N43*'All Demand '!BB44/$B$1</f>
        <v>224.05696673105683</v>
      </c>
      <c r="AQ43" s="1">
        <f>O43*'All Demand '!BC44/$B$1</f>
        <v>224.05696673105683</v>
      </c>
      <c r="AR43" s="1">
        <f>P43*'All Demand '!BD44/$B$1</f>
        <v>224.05696673105683</v>
      </c>
      <c r="AS43" s="1">
        <f>Q43*'All Demand '!BE44/$B$1</f>
        <v>221.77067115216857</v>
      </c>
      <c r="AT43" s="1">
        <f>R43*'All Demand '!BF44/$B$1</f>
        <v>221.77067115216857</v>
      </c>
      <c r="AU43" s="1">
        <f>S43*'All Demand '!BG44/$B$1</f>
        <v>221.77067115216857</v>
      </c>
      <c r="AV43" s="1">
        <f t="shared" si="8"/>
        <v>2702.4013742460129</v>
      </c>
    </row>
    <row r="44" spans="1:48" s="171" customFormat="1" ht="12">
      <c r="A44" s="338">
        <f>'All Demand '!A45</f>
        <v>40</v>
      </c>
      <c r="B44" s="278" t="str">
        <f>'All Demand '!C45</f>
        <v>8DCPFM05023AP</v>
      </c>
      <c r="C44" s="278" t="str">
        <f>'All Demand '!F45</f>
        <v>V17</v>
      </c>
      <c r="D44" s="278" t="str">
        <f>'All Demand '!D45</f>
        <v>DCPFM05023AP</v>
      </c>
      <c r="E44" s="278" t="str">
        <f>'All Demand '!G45</f>
        <v>ABC</v>
      </c>
      <c r="F44" s="278" t="str">
        <f>'All Demand '!H45</f>
        <v>CTU-CNC</v>
      </c>
      <c r="G44" s="278"/>
      <c r="H44" s="1">
        <f>'All Demand '!J45*'All Demand '!CB45</f>
        <v>0</v>
      </c>
      <c r="I44" s="1">
        <f>'All Demand '!K45*'All Demand '!CC45</f>
        <v>0</v>
      </c>
      <c r="J44" s="1">
        <f>'All Demand '!L45*'All Demand '!CD45</f>
        <v>0</v>
      </c>
      <c r="K44" s="1">
        <f>'All Demand '!M45*'All Demand '!CE45</f>
        <v>0</v>
      </c>
      <c r="L44" s="1">
        <f>'All Demand '!N45*'All Demand '!CF45</f>
        <v>0</v>
      </c>
      <c r="M44" s="1">
        <f>'All Demand '!O45*'All Demand '!CG45</f>
        <v>0</v>
      </c>
      <c r="N44" s="1">
        <f>'All Demand '!P45*'All Demand '!CH45</f>
        <v>0</v>
      </c>
      <c r="O44" s="1">
        <f>'All Demand '!Q45*'All Demand '!CI45</f>
        <v>0</v>
      </c>
      <c r="P44" s="1">
        <f>'All Demand '!R45*'All Demand '!CJ45</f>
        <v>0</v>
      </c>
      <c r="Q44" s="1">
        <f>'All Demand '!S45*'All Demand '!CK45</f>
        <v>0</v>
      </c>
      <c r="R44" s="1">
        <f>'All Demand '!T45*'All Demand '!CL45</f>
        <v>0</v>
      </c>
      <c r="S44" s="1">
        <f>'All Demand '!U45*'All Demand '!CM45</f>
        <v>0</v>
      </c>
      <c r="T44" s="1">
        <f t="shared" si="6"/>
        <v>0</v>
      </c>
      <c r="U44" s="1"/>
      <c r="V44" s="1">
        <f>H44*'All Demand '!AD45/$B$1</f>
        <v>0</v>
      </c>
      <c r="W44" s="1">
        <f>I44*'All Demand '!AE45/$B$1</f>
        <v>0</v>
      </c>
      <c r="X44" s="1">
        <f>J44*'All Demand '!AF45/$B$1</f>
        <v>0</v>
      </c>
      <c r="Y44" s="1">
        <f>K44*'All Demand '!AG45/$B$1</f>
        <v>0</v>
      </c>
      <c r="Z44" s="1">
        <f>L44*'All Demand '!AH45/$B$1</f>
        <v>0</v>
      </c>
      <c r="AA44" s="1">
        <f>M44*'All Demand '!AI45/$B$1</f>
        <v>0</v>
      </c>
      <c r="AB44" s="1">
        <f>N44*'All Demand '!AJ45/$B$1</f>
        <v>0</v>
      </c>
      <c r="AC44" s="1">
        <f>O44*'All Demand '!AK45/$B$1</f>
        <v>0</v>
      </c>
      <c r="AD44" s="1">
        <f>P44*'All Demand '!AL45/$B$1</f>
        <v>0</v>
      </c>
      <c r="AE44" s="1">
        <f>Q44*'All Demand '!AM45/$B$1</f>
        <v>0</v>
      </c>
      <c r="AF44" s="1">
        <f>R44*'All Demand '!AN45/$B$1</f>
        <v>0</v>
      </c>
      <c r="AG44" s="1">
        <f>S44*'All Demand '!AO45/$B$1</f>
        <v>0</v>
      </c>
      <c r="AH44" s="1">
        <f t="shared" si="7"/>
        <v>0</v>
      </c>
      <c r="AI44" s="1"/>
      <c r="AJ44" s="1">
        <f>H44*'All Demand '!AV45/$B$1</f>
        <v>0</v>
      </c>
      <c r="AK44" s="1">
        <f>I44*'All Demand '!AW45/$B$1</f>
        <v>0</v>
      </c>
      <c r="AL44" s="1">
        <f>J44*'All Demand '!AX45/$B$1</f>
        <v>0</v>
      </c>
      <c r="AM44" s="1">
        <f>K44*'All Demand '!AY45/$B$1</f>
        <v>0</v>
      </c>
      <c r="AN44" s="1">
        <f>L44*'All Demand '!AZ45/$B$1</f>
        <v>0</v>
      </c>
      <c r="AO44" s="1">
        <f>M44*'All Demand '!BA45/$B$1</f>
        <v>0</v>
      </c>
      <c r="AP44" s="1">
        <f>N44*'All Demand '!BB45/$B$1</f>
        <v>0</v>
      </c>
      <c r="AQ44" s="1">
        <f>O44*'All Demand '!BC45/$B$1</f>
        <v>0</v>
      </c>
      <c r="AR44" s="1">
        <f>P44*'All Demand '!BD45/$B$1</f>
        <v>0</v>
      </c>
      <c r="AS44" s="1">
        <f>Q44*'All Demand '!BE45/$B$1</f>
        <v>0</v>
      </c>
      <c r="AT44" s="1">
        <f>R44*'All Demand '!BF45/$B$1</f>
        <v>0</v>
      </c>
      <c r="AU44" s="1">
        <f>S44*'All Demand '!BG45/$B$1</f>
        <v>0</v>
      </c>
      <c r="AV44" s="1">
        <f t="shared" si="8"/>
        <v>0</v>
      </c>
    </row>
    <row r="45" spans="1:48" s="171" customFormat="1" ht="12">
      <c r="A45" s="338">
        <f>'All Demand '!A46</f>
        <v>41</v>
      </c>
      <c r="B45" s="278" t="str">
        <f>'All Demand '!C46</f>
        <v>8AJ946-09216</v>
      </c>
      <c r="C45" s="278" t="str">
        <f>'All Demand '!F46</f>
        <v>M101</v>
      </c>
      <c r="D45" s="278" t="str">
        <f>'All Demand '!D46</f>
        <v>AJ946-09216</v>
      </c>
      <c r="E45" s="278" t="str">
        <f>'All Demand '!G46</f>
        <v>ABC</v>
      </c>
      <c r="F45" s="278" t="str">
        <f>'All Demand '!H46</f>
        <v>CTU FATP</v>
      </c>
      <c r="G45" s="278"/>
      <c r="H45" s="1">
        <f>'All Demand '!J46*'All Demand '!CB46</f>
        <v>0</v>
      </c>
      <c r="I45" s="1">
        <f>'All Demand '!K46*'All Demand '!CC46</f>
        <v>0</v>
      </c>
      <c r="J45" s="1">
        <f>'All Demand '!L46*'All Demand '!CD46</f>
        <v>0</v>
      </c>
      <c r="K45" s="1">
        <f>'All Demand '!M46*'All Demand '!CE46</f>
        <v>0</v>
      </c>
      <c r="L45" s="1">
        <f>'All Demand '!N46*'All Demand '!CF46</f>
        <v>0</v>
      </c>
      <c r="M45" s="1">
        <f>'All Demand '!O46*'All Demand '!CG46</f>
        <v>0</v>
      </c>
      <c r="N45" s="1">
        <f>'All Demand '!P46*'All Demand '!CH46</f>
        <v>0</v>
      </c>
      <c r="O45" s="1">
        <f>'All Demand '!Q46*'All Demand '!CI46</f>
        <v>0</v>
      </c>
      <c r="P45" s="1">
        <f>'All Demand '!R46*'All Demand '!CJ46</f>
        <v>0</v>
      </c>
      <c r="Q45" s="1">
        <f>'All Demand '!S46*'All Demand '!CK46</f>
        <v>0</v>
      </c>
      <c r="R45" s="1">
        <f>'All Demand '!T46*'All Demand '!CL46</f>
        <v>0</v>
      </c>
      <c r="S45" s="1">
        <f>'All Demand '!U46*'All Demand '!CM46</f>
        <v>0</v>
      </c>
      <c r="T45" s="1">
        <f t="shared" si="6"/>
        <v>0</v>
      </c>
      <c r="U45" s="1"/>
      <c r="V45" s="1">
        <f>H45*'All Demand '!AD46/$B$1</f>
        <v>0</v>
      </c>
      <c r="W45" s="1">
        <f>I45*'All Demand '!AE46/$B$1</f>
        <v>0</v>
      </c>
      <c r="X45" s="1">
        <f>J45*'All Demand '!AF46/$B$1</f>
        <v>0</v>
      </c>
      <c r="Y45" s="1">
        <f>K45*'All Demand '!AG46/$B$1</f>
        <v>0</v>
      </c>
      <c r="Z45" s="1">
        <f>L45*'All Demand '!AH46/$B$1</f>
        <v>0</v>
      </c>
      <c r="AA45" s="1">
        <f>M45*'All Demand '!AI46/$B$1</f>
        <v>0</v>
      </c>
      <c r="AB45" s="1">
        <f>N45*'All Demand '!AJ46/$B$1</f>
        <v>0</v>
      </c>
      <c r="AC45" s="1">
        <f>O45*'All Demand '!AK46/$B$1</f>
        <v>0</v>
      </c>
      <c r="AD45" s="1">
        <f>P45*'All Demand '!AL46/$B$1</f>
        <v>0</v>
      </c>
      <c r="AE45" s="1">
        <f>Q45*'All Demand '!AM46/$B$1</f>
        <v>0</v>
      </c>
      <c r="AF45" s="1">
        <f>R45*'All Demand '!AN46/$B$1</f>
        <v>0</v>
      </c>
      <c r="AG45" s="1">
        <f>S45*'All Demand '!AO46/$B$1</f>
        <v>0</v>
      </c>
      <c r="AH45" s="1">
        <f t="shared" si="7"/>
        <v>0</v>
      </c>
      <c r="AI45" s="1"/>
      <c r="AJ45" s="1">
        <f>H45*'All Demand '!AV46/$B$1</f>
        <v>0</v>
      </c>
      <c r="AK45" s="1">
        <f>I45*'All Demand '!AW46/$B$1</f>
        <v>0</v>
      </c>
      <c r="AL45" s="1">
        <f>J45*'All Demand '!AX46/$B$1</f>
        <v>0</v>
      </c>
      <c r="AM45" s="1">
        <f>K45*'All Demand '!AY46/$B$1</f>
        <v>0</v>
      </c>
      <c r="AN45" s="1">
        <f>L45*'All Demand '!AZ46/$B$1</f>
        <v>0</v>
      </c>
      <c r="AO45" s="1">
        <f>M45*'All Demand '!BA46/$B$1</f>
        <v>0</v>
      </c>
      <c r="AP45" s="1">
        <f>N45*'All Demand '!BB46/$B$1</f>
        <v>0</v>
      </c>
      <c r="AQ45" s="1">
        <f>O45*'All Demand '!BC46/$B$1</f>
        <v>0</v>
      </c>
      <c r="AR45" s="1">
        <f>P45*'All Demand '!BD46/$B$1</f>
        <v>0</v>
      </c>
      <c r="AS45" s="1">
        <f>Q45*'All Demand '!BE46/$B$1</f>
        <v>0</v>
      </c>
      <c r="AT45" s="1">
        <f>R45*'All Demand '!BF46/$B$1</f>
        <v>0</v>
      </c>
      <c r="AU45" s="1">
        <f>S45*'All Demand '!BG46/$B$1</f>
        <v>0</v>
      </c>
      <c r="AV45" s="1">
        <f t="shared" si="8"/>
        <v>0</v>
      </c>
    </row>
    <row r="46" spans="1:48" s="171" customFormat="1" ht="12">
      <c r="A46" s="338">
        <f>'All Demand '!A47</f>
        <v>42</v>
      </c>
      <c r="B46" s="278" t="str">
        <f>'All Demand '!C47</f>
        <v>8AJ946-09217</v>
      </c>
      <c r="C46" s="278" t="str">
        <f>'All Demand '!F47</f>
        <v>M101</v>
      </c>
      <c r="D46" s="278" t="str">
        <f>'All Demand '!D47</f>
        <v>AJ946-09217</v>
      </c>
      <c r="E46" s="278" t="str">
        <f>'All Demand '!G47</f>
        <v>ABC</v>
      </c>
      <c r="F46" s="278" t="str">
        <f>'All Demand '!H47</f>
        <v>CTU FATP</v>
      </c>
      <c r="G46" s="278"/>
      <c r="H46" s="1">
        <f>'All Demand '!J47*'All Demand '!CB47</f>
        <v>0</v>
      </c>
      <c r="I46" s="1">
        <f>'All Demand '!K47*'All Demand '!CC47</f>
        <v>0</v>
      </c>
      <c r="J46" s="1">
        <f>'All Demand '!L47*'All Demand '!CD47</f>
        <v>0</v>
      </c>
      <c r="K46" s="1">
        <f>'All Demand '!M47*'All Demand '!CE47</f>
        <v>0</v>
      </c>
      <c r="L46" s="1">
        <f>'All Demand '!N47*'All Demand '!CF47</f>
        <v>0</v>
      </c>
      <c r="M46" s="1">
        <f>'All Demand '!O47*'All Demand '!CG47</f>
        <v>0</v>
      </c>
      <c r="N46" s="1">
        <f>'All Demand '!P47*'All Demand '!CH47</f>
        <v>0</v>
      </c>
      <c r="O46" s="1">
        <f>'All Demand '!Q47*'All Demand '!CI47</f>
        <v>0</v>
      </c>
      <c r="P46" s="1">
        <f>'All Demand '!R47*'All Demand '!CJ47</f>
        <v>0</v>
      </c>
      <c r="Q46" s="1">
        <f>'All Demand '!S47*'All Demand '!CK47</f>
        <v>0</v>
      </c>
      <c r="R46" s="1">
        <f>'All Demand '!T47*'All Demand '!CL47</f>
        <v>0</v>
      </c>
      <c r="S46" s="1">
        <f>'All Demand '!U47*'All Demand '!CM47</f>
        <v>0</v>
      </c>
      <c r="T46" s="1">
        <f t="shared" si="6"/>
        <v>0</v>
      </c>
      <c r="U46" s="1"/>
      <c r="V46" s="1">
        <f>H46*'All Demand '!AD47/$B$1</f>
        <v>0</v>
      </c>
      <c r="W46" s="1">
        <f>I46*'All Demand '!AE47/$B$1</f>
        <v>0</v>
      </c>
      <c r="X46" s="1">
        <f>J46*'All Demand '!AF47/$B$1</f>
        <v>0</v>
      </c>
      <c r="Y46" s="1">
        <f>K46*'All Demand '!AG47/$B$1</f>
        <v>0</v>
      </c>
      <c r="Z46" s="1">
        <f>L46*'All Demand '!AH47/$B$1</f>
        <v>0</v>
      </c>
      <c r="AA46" s="1">
        <f>M46*'All Demand '!AI47/$B$1</f>
        <v>0</v>
      </c>
      <c r="AB46" s="1">
        <f>N46*'All Demand '!AJ47/$B$1</f>
        <v>0</v>
      </c>
      <c r="AC46" s="1">
        <f>O46*'All Demand '!AK47/$B$1</f>
        <v>0</v>
      </c>
      <c r="AD46" s="1">
        <f>P46*'All Demand '!AL47/$B$1</f>
        <v>0</v>
      </c>
      <c r="AE46" s="1">
        <f>Q46*'All Demand '!AM47/$B$1</f>
        <v>0</v>
      </c>
      <c r="AF46" s="1">
        <f>R46*'All Demand '!AN47/$B$1</f>
        <v>0</v>
      </c>
      <c r="AG46" s="1">
        <f>S46*'All Demand '!AO47/$B$1</f>
        <v>0</v>
      </c>
      <c r="AH46" s="1">
        <f t="shared" si="7"/>
        <v>0</v>
      </c>
      <c r="AI46" s="1"/>
      <c r="AJ46" s="1">
        <f>H46*'All Demand '!AV47/$B$1</f>
        <v>0</v>
      </c>
      <c r="AK46" s="1">
        <f>I46*'All Demand '!AW47/$B$1</f>
        <v>0</v>
      </c>
      <c r="AL46" s="1">
        <f>J46*'All Demand '!AX47/$B$1</f>
        <v>0</v>
      </c>
      <c r="AM46" s="1">
        <f>K46*'All Demand '!AY47/$B$1</f>
        <v>0</v>
      </c>
      <c r="AN46" s="1">
        <f>L46*'All Demand '!AZ47/$B$1</f>
        <v>0</v>
      </c>
      <c r="AO46" s="1">
        <f>M46*'All Demand '!BA47/$B$1</f>
        <v>0</v>
      </c>
      <c r="AP46" s="1">
        <f>N46*'All Demand '!BB47/$B$1</f>
        <v>0</v>
      </c>
      <c r="AQ46" s="1">
        <f>O46*'All Demand '!BC47/$B$1</f>
        <v>0</v>
      </c>
      <c r="AR46" s="1">
        <f>P46*'All Demand '!BD47/$B$1</f>
        <v>0</v>
      </c>
      <c r="AS46" s="1">
        <f>Q46*'All Demand '!BE47/$B$1</f>
        <v>0</v>
      </c>
      <c r="AT46" s="1">
        <f>R46*'All Demand '!BF47/$B$1</f>
        <v>0</v>
      </c>
      <c r="AU46" s="1">
        <f>S46*'All Demand '!BG47/$B$1</f>
        <v>0</v>
      </c>
      <c r="AV46" s="1">
        <f t="shared" si="8"/>
        <v>0</v>
      </c>
    </row>
    <row r="47" spans="1:48" s="171" customFormat="1" ht="12">
      <c r="A47" s="338">
        <f>'All Demand '!A48</f>
        <v>43</v>
      </c>
      <c r="B47" s="278" t="str">
        <f>'All Demand '!C48</f>
        <v>8AJ946-08512</v>
      </c>
      <c r="C47" s="278" t="str">
        <f>'All Demand '!F48</f>
        <v>M101</v>
      </c>
      <c r="D47" s="278" t="str">
        <f>'All Demand '!D48</f>
        <v>AJ946-08512</v>
      </c>
      <c r="E47" s="278" t="str">
        <f>'All Demand '!G48</f>
        <v>ABC</v>
      </c>
      <c r="F47" s="278" t="str">
        <f>'All Demand '!H48</f>
        <v>CTU FATP</v>
      </c>
      <c r="G47" s="278"/>
      <c r="H47" s="1">
        <f>'All Demand '!J48*'All Demand '!CB48</f>
        <v>0</v>
      </c>
      <c r="I47" s="1">
        <f>'All Demand '!K48*'All Demand '!CC48</f>
        <v>0</v>
      </c>
      <c r="J47" s="1">
        <f>'All Demand '!L48*'All Demand '!CD48</f>
        <v>0</v>
      </c>
      <c r="K47" s="1">
        <f>'All Demand '!M48*'All Demand '!CE48</f>
        <v>0</v>
      </c>
      <c r="L47" s="1">
        <f>'All Demand '!N48*'All Demand '!CF48</f>
        <v>0</v>
      </c>
      <c r="M47" s="1">
        <f>'All Demand '!O48*'All Demand '!CG48</f>
        <v>0</v>
      </c>
      <c r="N47" s="1">
        <f>'All Demand '!P48*'All Demand '!CH48</f>
        <v>0</v>
      </c>
      <c r="O47" s="1">
        <f>'All Demand '!Q48*'All Demand '!CI48</f>
        <v>0</v>
      </c>
      <c r="P47" s="1">
        <f>'All Demand '!R48*'All Demand '!CJ48</f>
        <v>0</v>
      </c>
      <c r="Q47" s="1">
        <f>'All Demand '!S48*'All Demand '!CK48</f>
        <v>0</v>
      </c>
      <c r="R47" s="1">
        <f>'All Demand '!T48*'All Demand '!CL48</f>
        <v>0</v>
      </c>
      <c r="S47" s="1">
        <f>'All Demand '!U48*'All Demand '!CM48</f>
        <v>0</v>
      </c>
      <c r="T47" s="1">
        <f t="shared" si="6"/>
        <v>0</v>
      </c>
      <c r="U47" s="1"/>
      <c r="V47" s="1">
        <f>H47*'All Demand '!AD48/$B$1</f>
        <v>0</v>
      </c>
      <c r="W47" s="1">
        <f>I47*'All Demand '!AE48/$B$1</f>
        <v>0</v>
      </c>
      <c r="X47" s="1">
        <f>J47*'All Demand '!AF48/$B$1</f>
        <v>0</v>
      </c>
      <c r="Y47" s="1">
        <f>K47*'All Demand '!AG48/$B$1</f>
        <v>0</v>
      </c>
      <c r="Z47" s="1">
        <f>L47*'All Demand '!AH48/$B$1</f>
        <v>0</v>
      </c>
      <c r="AA47" s="1">
        <f>M47*'All Demand '!AI48/$B$1</f>
        <v>0</v>
      </c>
      <c r="AB47" s="1">
        <f>N47*'All Demand '!AJ48/$B$1</f>
        <v>0</v>
      </c>
      <c r="AC47" s="1">
        <f>O47*'All Demand '!AK48/$B$1</f>
        <v>0</v>
      </c>
      <c r="AD47" s="1">
        <f>P47*'All Demand '!AL48/$B$1</f>
        <v>0</v>
      </c>
      <c r="AE47" s="1">
        <f>Q47*'All Demand '!AM48/$B$1</f>
        <v>0</v>
      </c>
      <c r="AF47" s="1">
        <f>R47*'All Demand '!AN48/$B$1</f>
        <v>0</v>
      </c>
      <c r="AG47" s="1">
        <f>S47*'All Demand '!AO48/$B$1</f>
        <v>0</v>
      </c>
      <c r="AH47" s="1">
        <f t="shared" si="7"/>
        <v>0</v>
      </c>
      <c r="AI47" s="1"/>
      <c r="AJ47" s="1">
        <f>H47*'All Demand '!AV48/$B$1</f>
        <v>0</v>
      </c>
      <c r="AK47" s="1">
        <f>I47*'All Demand '!AW48/$B$1</f>
        <v>0</v>
      </c>
      <c r="AL47" s="1">
        <f>J47*'All Demand '!AX48/$B$1</f>
        <v>0</v>
      </c>
      <c r="AM47" s="1">
        <f>K47*'All Demand '!AY48/$B$1</f>
        <v>0</v>
      </c>
      <c r="AN47" s="1">
        <f>L47*'All Demand '!AZ48/$B$1</f>
        <v>0</v>
      </c>
      <c r="AO47" s="1">
        <f>M47*'All Demand '!BA48/$B$1</f>
        <v>0</v>
      </c>
      <c r="AP47" s="1">
        <f>N47*'All Demand '!BB48/$B$1</f>
        <v>0</v>
      </c>
      <c r="AQ47" s="1">
        <f>O47*'All Demand '!BC48/$B$1</f>
        <v>0</v>
      </c>
      <c r="AR47" s="1">
        <f>P47*'All Demand '!BD48/$B$1</f>
        <v>0</v>
      </c>
      <c r="AS47" s="1">
        <f>Q47*'All Demand '!BE48/$B$1</f>
        <v>0</v>
      </c>
      <c r="AT47" s="1">
        <f>R47*'All Demand '!BF48/$B$1</f>
        <v>0</v>
      </c>
      <c r="AU47" s="1">
        <f>S47*'All Demand '!BG48/$B$1</f>
        <v>0</v>
      </c>
      <c r="AV47" s="1">
        <f t="shared" si="8"/>
        <v>0</v>
      </c>
    </row>
    <row r="48" spans="1:48" s="171" customFormat="1" ht="12">
      <c r="A48" s="338">
        <f>'All Demand '!A49</f>
        <v>44</v>
      </c>
      <c r="B48" s="278" t="str">
        <f>'All Demand '!C49</f>
        <v>8AJ946-08514-L</v>
      </c>
      <c r="C48" s="278" t="str">
        <f>'All Demand '!F49</f>
        <v>M101</v>
      </c>
      <c r="D48" s="278" t="str">
        <f>'All Demand '!D49</f>
        <v>AJ946-08514-L</v>
      </c>
      <c r="E48" s="278" t="str">
        <f>'All Demand '!G49</f>
        <v>ABC</v>
      </c>
      <c r="F48" s="278" t="str">
        <f>'All Demand '!H49</f>
        <v>CTU FATP</v>
      </c>
      <c r="G48" s="278"/>
      <c r="H48" s="1">
        <f>'All Demand '!J49*'All Demand '!CB49</f>
        <v>0</v>
      </c>
      <c r="I48" s="1">
        <f>'All Demand '!K49*'All Demand '!CC49</f>
        <v>0</v>
      </c>
      <c r="J48" s="1">
        <f>'All Demand '!L49*'All Demand '!CD49</f>
        <v>0</v>
      </c>
      <c r="K48" s="1">
        <f>'All Demand '!M49*'All Demand '!CE49</f>
        <v>0</v>
      </c>
      <c r="L48" s="1">
        <f>'All Demand '!N49*'All Demand '!CF49</f>
        <v>0</v>
      </c>
      <c r="M48" s="1">
        <f>'All Demand '!O49*'All Demand '!CG49</f>
        <v>0</v>
      </c>
      <c r="N48" s="1">
        <f>'All Demand '!P49*'All Demand '!CH49</f>
        <v>0</v>
      </c>
      <c r="O48" s="1">
        <f>'All Demand '!Q49*'All Demand '!CI49</f>
        <v>0</v>
      </c>
      <c r="P48" s="1">
        <f>'All Demand '!R49*'All Demand '!CJ49</f>
        <v>0</v>
      </c>
      <c r="Q48" s="1">
        <f>'All Demand '!S49*'All Demand '!CK49</f>
        <v>0</v>
      </c>
      <c r="R48" s="1">
        <f>'All Demand '!T49*'All Demand '!CL49</f>
        <v>0</v>
      </c>
      <c r="S48" s="1">
        <f>'All Demand '!U49*'All Demand '!CM49</f>
        <v>0</v>
      </c>
      <c r="T48" s="1">
        <f t="shared" si="6"/>
        <v>0</v>
      </c>
      <c r="U48" s="1"/>
      <c r="V48" s="1">
        <f>H48*'All Demand '!AD49/$B$1</f>
        <v>0</v>
      </c>
      <c r="W48" s="1">
        <f>I48*'All Demand '!AE49/$B$1</f>
        <v>0</v>
      </c>
      <c r="X48" s="1">
        <f>J48*'All Demand '!AF49/$B$1</f>
        <v>0</v>
      </c>
      <c r="Y48" s="1">
        <f>K48*'All Demand '!AG49/$B$1</f>
        <v>0</v>
      </c>
      <c r="Z48" s="1">
        <f>L48*'All Demand '!AH49/$B$1</f>
        <v>0</v>
      </c>
      <c r="AA48" s="1">
        <f>M48*'All Demand '!AI49/$B$1</f>
        <v>0</v>
      </c>
      <c r="AB48" s="1">
        <f>N48*'All Demand '!AJ49/$B$1</f>
        <v>0</v>
      </c>
      <c r="AC48" s="1">
        <f>O48*'All Demand '!AK49/$B$1</f>
        <v>0</v>
      </c>
      <c r="AD48" s="1">
        <f>P48*'All Demand '!AL49/$B$1</f>
        <v>0</v>
      </c>
      <c r="AE48" s="1">
        <f>Q48*'All Demand '!AM49/$B$1</f>
        <v>0</v>
      </c>
      <c r="AF48" s="1">
        <f>R48*'All Demand '!AN49/$B$1</f>
        <v>0</v>
      </c>
      <c r="AG48" s="1">
        <f>S48*'All Demand '!AO49/$B$1</f>
        <v>0</v>
      </c>
      <c r="AH48" s="1">
        <f t="shared" si="7"/>
        <v>0</v>
      </c>
      <c r="AI48" s="1"/>
      <c r="AJ48" s="1">
        <f>H48*'All Demand '!AV49/$B$1</f>
        <v>0</v>
      </c>
      <c r="AK48" s="1">
        <f>I48*'All Demand '!AW49/$B$1</f>
        <v>0</v>
      </c>
      <c r="AL48" s="1">
        <f>J48*'All Demand '!AX49/$B$1</f>
        <v>0</v>
      </c>
      <c r="AM48" s="1">
        <f>K48*'All Demand '!AY49/$B$1</f>
        <v>0</v>
      </c>
      <c r="AN48" s="1">
        <f>L48*'All Demand '!AZ49/$B$1</f>
        <v>0</v>
      </c>
      <c r="AO48" s="1">
        <f>M48*'All Demand '!BA49/$B$1</f>
        <v>0</v>
      </c>
      <c r="AP48" s="1">
        <f>N48*'All Demand '!BB49/$B$1</f>
        <v>0</v>
      </c>
      <c r="AQ48" s="1">
        <f>O48*'All Demand '!BC49/$B$1</f>
        <v>0</v>
      </c>
      <c r="AR48" s="1">
        <f>P48*'All Demand '!BD49/$B$1</f>
        <v>0</v>
      </c>
      <c r="AS48" s="1">
        <f>Q48*'All Demand '!BE49/$B$1</f>
        <v>0</v>
      </c>
      <c r="AT48" s="1">
        <f>R48*'All Demand '!BF49/$B$1</f>
        <v>0</v>
      </c>
      <c r="AU48" s="1">
        <f>S48*'All Demand '!BG49/$B$1</f>
        <v>0</v>
      </c>
      <c r="AV48" s="1">
        <f t="shared" si="8"/>
        <v>0</v>
      </c>
    </row>
    <row r="49" spans="1:48" s="171" customFormat="1" ht="12">
      <c r="A49" s="338">
        <f>'All Demand '!A50</f>
        <v>45</v>
      </c>
      <c r="B49" s="278" t="str">
        <f>'All Demand '!C50</f>
        <v>8AJ725-00775</v>
      </c>
      <c r="C49" s="278" t="str">
        <f>'All Demand '!F50</f>
        <v>M101</v>
      </c>
      <c r="D49" s="278" t="str">
        <f>'All Demand '!D50</f>
        <v>AJ725-00775</v>
      </c>
      <c r="E49" s="278" t="str">
        <f>'All Demand '!G50</f>
        <v>ABC</v>
      </c>
      <c r="F49" s="278" t="str">
        <f>'All Demand '!H50</f>
        <v>CTU FATP</v>
      </c>
      <c r="G49" s="278"/>
      <c r="H49" s="1">
        <f>'All Demand '!J50*'All Demand '!CB50</f>
        <v>0</v>
      </c>
      <c r="I49" s="1">
        <f>'All Demand '!K50*'All Demand '!CC50</f>
        <v>0</v>
      </c>
      <c r="J49" s="1">
        <f>'All Demand '!L50*'All Demand '!CD50</f>
        <v>0</v>
      </c>
      <c r="K49" s="1">
        <f>'All Demand '!M50*'All Demand '!CE50</f>
        <v>0</v>
      </c>
      <c r="L49" s="1">
        <f>'All Demand '!N50*'All Demand '!CF50</f>
        <v>0</v>
      </c>
      <c r="M49" s="1">
        <f>'All Demand '!O50*'All Demand '!CG50</f>
        <v>0</v>
      </c>
      <c r="N49" s="1">
        <f>'All Demand '!P50*'All Demand '!CH50</f>
        <v>0</v>
      </c>
      <c r="O49" s="1">
        <f>'All Demand '!Q50*'All Demand '!CI50</f>
        <v>0</v>
      </c>
      <c r="P49" s="1">
        <f>'All Demand '!R50*'All Demand '!CJ50</f>
        <v>0</v>
      </c>
      <c r="Q49" s="1">
        <f>'All Demand '!S50*'All Demand '!CK50</f>
        <v>0</v>
      </c>
      <c r="R49" s="1">
        <f>'All Demand '!T50*'All Demand '!CL50</f>
        <v>0</v>
      </c>
      <c r="S49" s="1">
        <f>'All Demand '!U50*'All Demand '!CM50</f>
        <v>0</v>
      </c>
      <c r="T49" s="1">
        <f t="shared" si="6"/>
        <v>0</v>
      </c>
      <c r="U49" s="1"/>
      <c r="V49" s="1">
        <f>H49*'All Demand '!AD50/$B$1</f>
        <v>0</v>
      </c>
      <c r="W49" s="1">
        <f>I49*'All Demand '!AE50/$B$1</f>
        <v>0</v>
      </c>
      <c r="X49" s="1">
        <f>J49*'All Demand '!AF50/$B$1</f>
        <v>0</v>
      </c>
      <c r="Y49" s="1">
        <f>K49*'All Demand '!AG50/$B$1</f>
        <v>0</v>
      </c>
      <c r="Z49" s="1">
        <f>L49*'All Demand '!AH50/$B$1</f>
        <v>0</v>
      </c>
      <c r="AA49" s="1">
        <f>M49*'All Demand '!AI50/$B$1</f>
        <v>0</v>
      </c>
      <c r="AB49" s="1">
        <f>N49*'All Demand '!AJ50/$B$1</f>
        <v>0</v>
      </c>
      <c r="AC49" s="1">
        <f>O49*'All Demand '!AK50/$B$1</f>
        <v>0</v>
      </c>
      <c r="AD49" s="1">
        <f>P49*'All Demand '!AL50/$B$1</f>
        <v>0</v>
      </c>
      <c r="AE49" s="1">
        <f>Q49*'All Demand '!AM50/$B$1</f>
        <v>0</v>
      </c>
      <c r="AF49" s="1">
        <f>R49*'All Demand '!AN50/$B$1</f>
        <v>0</v>
      </c>
      <c r="AG49" s="1">
        <f>S49*'All Demand '!AO50/$B$1</f>
        <v>0</v>
      </c>
      <c r="AH49" s="1">
        <f t="shared" si="7"/>
        <v>0</v>
      </c>
      <c r="AI49" s="1"/>
      <c r="AJ49" s="1">
        <f>H49*'All Demand '!AV50/$B$1</f>
        <v>0</v>
      </c>
      <c r="AK49" s="1">
        <f>I49*'All Demand '!AW50/$B$1</f>
        <v>0</v>
      </c>
      <c r="AL49" s="1">
        <f>J49*'All Demand '!AX50/$B$1</f>
        <v>0</v>
      </c>
      <c r="AM49" s="1">
        <f>K49*'All Demand '!AY50/$B$1</f>
        <v>0</v>
      </c>
      <c r="AN49" s="1">
        <f>L49*'All Demand '!AZ50/$B$1</f>
        <v>0</v>
      </c>
      <c r="AO49" s="1">
        <f>M49*'All Demand '!BA50/$B$1</f>
        <v>0</v>
      </c>
      <c r="AP49" s="1">
        <f>N49*'All Demand '!BB50/$B$1</f>
        <v>0</v>
      </c>
      <c r="AQ49" s="1">
        <f>O49*'All Demand '!BC50/$B$1</f>
        <v>0</v>
      </c>
      <c r="AR49" s="1">
        <f>P49*'All Demand '!BD50/$B$1</f>
        <v>0</v>
      </c>
      <c r="AS49" s="1">
        <f>Q49*'All Demand '!BE50/$B$1</f>
        <v>0</v>
      </c>
      <c r="AT49" s="1">
        <f>R49*'All Demand '!BF50/$B$1</f>
        <v>0</v>
      </c>
      <c r="AU49" s="1">
        <f>S49*'All Demand '!BG50/$B$1</f>
        <v>0</v>
      </c>
      <c r="AV49" s="1">
        <f t="shared" si="8"/>
        <v>0</v>
      </c>
    </row>
    <row r="50" spans="1:48" s="171" customFormat="1" ht="12">
      <c r="A50" s="338">
        <f>'All Demand '!A51</f>
        <v>46</v>
      </c>
      <c r="B50" s="278" t="str">
        <f>'All Demand '!C51</f>
        <v>8AJ946-08514-R</v>
      </c>
      <c r="C50" s="278" t="str">
        <f>'All Demand '!F51</f>
        <v>M101</v>
      </c>
      <c r="D50" s="278" t="str">
        <f>'All Demand '!D51</f>
        <v>AJ946-08514-R</v>
      </c>
      <c r="E50" s="278" t="str">
        <f>'All Demand '!G51</f>
        <v>ABC</v>
      </c>
      <c r="F50" s="278" t="str">
        <f>'All Demand '!H51</f>
        <v>CTU FATP</v>
      </c>
      <c r="G50" s="278"/>
      <c r="H50" s="1">
        <f>'All Demand '!J51*'All Demand '!CB51</f>
        <v>0</v>
      </c>
      <c r="I50" s="1">
        <f>'All Demand '!K51*'All Demand '!CC51</f>
        <v>0</v>
      </c>
      <c r="J50" s="1">
        <f>'All Demand '!L51*'All Demand '!CD51</f>
        <v>0</v>
      </c>
      <c r="K50" s="1">
        <f>'All Demand '!M51*'All Demand '!CE51</f>
        <v>0</v>
      </c>
      <c r="L50" s="1">
        <f>'All Demand '!N51*'All Demand '!CF51</f>
        <v>0</v>
      </c>
      <c r="M50" s="1">
        <f>'All Demand '!O51*'All Demand '!CG51</f>
        <v>0</v>
      </c>
      <c r="N50" s="1">
        <f>'All Demand '!P51*'All Demand '!CH51</f>
        <v>0</v>
      </c>
      <c r="O50" s="1">
        <f>'All Demand '!Q51*'All Demand '!CI51</f>
        <v>0</v>
      </c>
      <c r="P50" s="1">
        <f>'All Demand '!R51*'All Demand '!CJ51</f>
        <v>0</v>
      </c>
      <c r="Q50" s="1">
        <f>'All Demand '!S51*'All Demand '!CK51</f>
        <v>0</v>
      </c>
      <c r="R50" s="1">
        <f>'All Demand '!T51*'All Demand '!CL51</f>
        <v>0</v>
      </c>
      <c r="S50" s="1">
        <f>'All Demand '!U51*'All Demand '!CM51</f>
        <v>0</v>
      </c>
      <c r="T50" s="1">
        <f t="shared" si="6"/>
        <v>0</v>
      </c>
      <c r="U50" s="1"/>
      <c r="V50" s="1">
        <f>H50*'All Demand '!AD51/$B$1</f>
        <v>0</v>
      </c>
      <c r="W50" s="1">
        <f>I50*'All Demand '!AE51/$B$1</f>
        <v>0</v>
      </c>
      <c r="X50" s="1">
        <f>J50*'All Demand '!AF51/$B$1</f>
        <v>0</v>
      </c>
      <c r="Y50" s="1">
        <f>K50*'All Demand '!AG51/$B$1</f>
        <v>0</v>
      </c>
      <c r="Z50" s="1">
        <f>L50*'All Demand '!AH51/$B$1</f>
        <v>0</v>
      </c>
      <c r="AA50" s="1">
        <f>M50*'All Demand '!AI51/$B$1</f>
        <v>0</v>
      </c>
      <c r="AB50" s="1">
        <f>N50*'All Demand '!AJ51/$B$1</f>
        <v>0</v>
      </c>
      <c r="AC50" s="1">
        <f>O50*'All Demand '!AK51/$B$1</f>
        <v>0</v>
      </c>
      <c r="AD50" s="1">
        <f>P50*'All Demand '!AL51/$B$1</f>
        <v>0</v>
      </c>
      <c r="AE50" s="1">
        <f>Q50*'All Demand '!AM51/$B$1</f>
        <v>0</v>
      </c>
      <c r="AF50" s="1">
        <f>R50*'All Demand '!AN51/$B$1</f>
        <v>0</v>
      </c>
      <c r="AG50" s="1">
        <f>S50*'All Demand '!AO51/$B$1</f>
        <v>0</v>
      </c>
      <c r="AH50" s="1">
        <f t="shared" si="7"/>
        <v>0</v>
      </c>
      <c r="AI50" s="1"/>
      <c r="AJ50" s="1">
        <f>H50*'All Demand '!AV51/$B$1</f>
        <v>0</v>
      </c>
      <c r="AK50" s="1">
        <f>I50*'All Demand '!AW51/$B$1</f>
        <v>0</v>
      </c>
      <c r="AL50" s="1">
        <f>J50*'All Demand '!AX51/$B$1</f>
        <v>0</v>
      </c>
      <c r="AM50" s="1">
        <f>K50*'All Demand '!AY51/$B$1</f>
        <v>0</v>
      </c>
      <c r="AN50" s="1">
        <f>L50*'All Demand '!AZ51/$B$1</f>
        <v>0</v>
      </c>
      <c r="AO50" s="1">
        <f>M50*'All Demand '!BA51/$B$1</f>
        <v>0</v>
      </c>
      <c r="AP50" s="1">
        <f>N50*'All Demand '!BB51/$B$1</f>
        <v>0</v>
      </c>
      <c r="AQ50" s="1">
        <f>O50*'All Demand '!BC51/$B$1</f>
        <v>0</v>
      </c>
      <c r="AR50" s="1">
        <f>P50*'All Demand '!BD51/$B$1</f>
        <v>0</v>
      </c>
      <c r="AS50" s="1">
        <f>Q50*'All Demand '!BE51/$B$1</f>
        <v>0</v>
      </c>
      <c r="AT50" s="1">
        <f>R50*'All Demand '!BF51/$B$1</f>
        <v>0</v>
      </c>
      <c r="AU50" s="1">
        <f>S50*'All Demand '!BG51/$B$1</f>
        <v>0</v>
      </c>
      <c r="AV50" s="1">
        <f t="shared" si="8"/>
        <v>0</v>
      </c>
    </row>
    <row r="51" spans="1:48" s="171" customFormat="1" ht="12">
      <c r="A51" s="338">
        <f>'All Demand '!A52</f>
        <v>47</v>
      </c>
      <c r="B51" s="278" t="str">
        <f>'All Demand '!C52</f>
        <v>8AJ725-00867</v>
      </c>
      <c r="C51" s="278" t="str">
        <f>'All Demand '!F52</f>
        <v>M101</v>
      </c>
      <c r="D51" s="278" t="str">
        <f>'All Demand '!D52</f>
        <v>AJ725-00867</v>
      </c>
      <c r="E51" s="278" t="str">
        <f>'All Demand '!G52</f>
        <v>ABC</v>
      </c>
      <c r="F51" s="278" t="str">
        <f>'All Demand '!H52</f>
        <v>CTU FATP</v>
      </c>
      <c r="G51" s="278"/>
      <c r="H51" s="1">
        <f>'All Demand '!J52*'All Demand '!CB52</f>
        <v>0</v>
      </c>
      <c r="I51" s="1">
        <f>'All Demand '!K52*'All Demand '!CC52</f>
        <v>0</v>
      </c>
      <c r="J51" s="1">
        <f>'All Demand '!L52*'All Demand '!CD52</f>
        <v>0</v>
      </c>
      <c r="K51" s="1">
        <f>'All Demand '!M52*'All Demand '!CE52</f>
        <v>0</v>
      </c>
      <c r="L51" s="1">
        <f>'All Demand '!N52*'All Demand '!CF52</f>
        <v>0</v>
      </c>
      <c r="M51" s="1">
        <f>'All Demand '!O52*'All Demand '!CG52</f>
        <v>0</v>
      </c>
      <c r="N51" s="1">
        <f>'All Demand '!P52*'All Demand '!CH52</f>
        <v>0</v>
      </c>
      <c r="O51" s="1">
        <f>'All Demand '!Q52*'All Demand '!CI52</f>
        <v>0</v>
      </c>
      <c r="P51" s="1">
        <f>'All Demand '!R52*'All Demand '!CJ52</f>
        <v>0</v>
      </c>
      <c r="Q51" s="1">
        <f>'All Demand '!S52*'All Demand '!CK52</f>
        <v>0</v>
      </c>
      <c r="R51" s="1">
        <f>'All Demand '!T52*'All Demand '!CL52</f>
        <v>0</v>
      </c>
      <c r="S51" s="1">
        <f>'All Demand '!U52*'All Demand '!CM52</f>
        <v>0</v>
      </c>
      <c r="T51" s="1">
        <f t="shared" si="6"/>
        <v>0</v>
      </c>
      <c r="U51" s="1"/>
      <c r="V51" s="1">
        <f>H51*'All Demand '!AD52/$B$1</f>
        <v>0</v>
      </c>
      <c r="W51" s="1">
        <f>I51*'All Demand '!AE52/$B$1</f>
        <v>0</v>
      </c>
      <c r="X51" s="1">
        <f>J51*'All Demand '!AF52/$B$1</f>
        <v>0</v>
      </c>
      <c r="Y51" s="1">
        <f>K51*'All Demand '!AG52/$B$1</f>
        <v>0</v>
      </c>
      <c r="Z51" s="1">
        <f>L51*'All Demand '!AH52/$B$1</f>
        <v>0</v>
      </c>
      <c r="AA51" s="1">
        <f>M51*'All Demand '!AI52/$B$1</f>
        <v>0</v>
      </c>
      <c r="AB51" s="1">
        <f>N51*'All Demand '!AJ52/$B$1</f>
        <v>0</v>
      </c>
      <c r="AC51" s="1">
        <f>O51*'All Demand '!AK52/$B$1</f>
        <v>0</v>
      </c>
      <c r="AD51" s="1">
        <f>P51*'All Demand '!AL52/$B$1</f>
        <v>0</v>
      </c>
      <c r="AE51" s="1">
        <f>Q51*'All Demand '!AM52/$B$1</f>
        <v>0</v>
      </c>
      <c r="AF51" s="1">
        <f>R51*'All Demand '!AN52/$B$1</f>
        <v>0</v>
      </c>
      <c r="AG51" s="1">
        <f>S51*'All Demand '!AO52/$B$1</f>
        <v>0</v>
      </c>
      <c r="AH51" s="1">
        <f t="shared" si="7"/>
        <v>0</v>
      </c>
      <c r="AI51" s="1"/>
      <c r="AJ51" s="1">
        <f>H51*'All Demand '!AV52/$B$1</f>
        <v>0</v>
      </c>
      <c r="AK51" s="1">
        <f>I51*'All Demand '!AW52/$B$1</f>
        <v>0</v>
      </c>
      <c r="AL51" s="1">
        <f>J51*'All Demand '!AX52/$B$1</f>
        <v>0</v>
      </c>
      <c r="AM51" s="1">
        <f>K51*'All Demand '!AY52/$B$1</f>
        <v>0</v>
      </c>
      <c r="AN51" s="1">
        <f>L51*'All Demand '!AZ52/$B$1</f>
        <v>0</v>
      </c>
      <c r="AO51" s="1">
        <f>M51*'All Demand '!BA52/$B$1</f>
        <v>0</v>
      </c>
      <c r="AP51" s="1">
        <f>N51*'All Demand '!BB52/$B$1</f>
        <v>0</v>
      </c>
      <c r="AQ51" s="1">
        <f>O51*'All Demand '!BC52/$B$1</f>
        <v>0</v>
      </c>
      <c r="AR51" s="1">
        <f>P51*'All Demand '!BD52/$B$1</f>
        <v>0</v>
      </c>
      <c r="AS51" s="1">
        <f>Q51*'All Demand '!BE52/$B$1</f>
        <v>0</v>
      </c>
      <c r="AT51" s="1">
        <f>R51*'All Demand '!BF52/$B$1</f>
        <v>0</v>
      </c>
      <c r="AU51" s="1">
        <f>S51*'All Demand '!BG52/$B$1</f>
        <v>0</v>
      </c>
      <c r="AV51" s="1">
        <f t="shared" si="8"/>
        <v>0</v>
      </c>
    </row>
    <row r="52" spans="1:48" s="171" customFormat="1" ht="12">
      <c r="A52" s="338">
        <f>'All Demand '!A53</f>
        <v>48</v>
      </c>
      <c r="B52" s="278" t="str">
        <f>'All Demand '!C53</f>
        <v>8AJ946-09906</v>
      </c>
      <c r="C52" s="278" t="str">
        <f>'All Demand '!F53</f>
        <v>M101</v>
      </c>
      <c r="D52" s="278" t="str">
        <f>'All Demand '!D53</f>
        <v>AJ946-09906</v>
      </c>
      <c r="E52" s="278" t="str">
        <f>'All Demand '!G53</f>
        <v>ABC</v>
      </c>
      <c r="F52" s="278" t="str">
        <f>'All Demand '!H53</f>
        <v>CTU FATP</v>
      </c>
      <c r="G52" s="278"/>
      <c r="H52" s="1">
        <f>'All Demand '!J53*'All Demand '!CB53</f>
        <v>0</v>
      </c>
      <c r="I52" s="1">
        <f>'All Demand '!K53*'All Demand '!CC53</f>
        <v>0</v>
      </c>
      <c r="J52" s="1">
        <f>'All Demand '!L53*'All Demand '!CD53</f>
        <v>0</v>
      </c>
      <c r="K52" s="1">
        <f>'All Demand '!M53*'All Demand '!CE53</f>
        <v>0</v>
      </c>
      <c r="L52" s="1">
        <f>'All Demand '!N53*'All Demand '!CF53</f>
        <v>0</v>
      </c>
      <c r="M52" s="1">
        <f>'All Demand '!O53*'All Demand '!CG53</f>
        <v>0</v>
      </c>
      <c r="N52" s="1">
        <f>'All Demand '!P53*'All Demand '!CH53</f>
        <v>0</v>
      </c>
      <c r="O52" s="1">
        <f>'All Demand '!Q53*'All Demand '!CI53</f>
        <v>0</v>
      </c>
      <c r="P52" s="1">
        <f>'All Demand '!R53*'All Demand '!CJ53</f>
        <v>0</v>
      </c>
      <c r="Q52" s="1">
        <f>'All Demand '!S53*'All Demand '!CK53</f>
        <v>0</v>
      </c>
      <c r="R52" s="1">
        <f>'All Demand '!T53*'All Demand '!CL53</f>
        <v>0</v>
      </c>
      <c r="S52" s="1">
        <f>'All Demand '!U53*'All Demand '!CM53</f>
        <v>0</v>
      </c>
      <c r="T52" s="1">
        <f t="shared" si="6"/>
        <v>0</v>
      </c>
      <c r="U52" s="1"/>
      <c r="V52" s="1">
        <f>H52*'All Demand '!AD53/$B$1</f>
        <v>0</v>
      </c>
      <c r="W52" s="1">
        <f>I52*'All Demand '!AE53/$B$1</f>
        <v>0</v>
      </c>
      <c r="X52" s="1">
        <f>J52*'All Demand '!AF53/$B$1</f>
        <v>0</v>
      </c>
      <c r="Y52" s="1">
        <f>K52*'All Demand '!AG53/$B$1</f>
        <v>0</v>
      </c>
      <c r="Z52" s="1">
        <f>L52*'All Demand '!AH53/$B$1</f>
        <v>0</v>
      </c>
      <c r="AA52" s="1">
        <f>M52*'All Demand '!AI53/$B$1</f>
        <v>0</v>
      </c>
      <c r="AB52" s="1">
        <f>N52*'All Demand '!AJ53/$B$1</f>
        <v>0</v>
      </c>
      <c r="AC52" s="1">
        <f>O52*'All Demand '!AK53/$B$1</f>
        <v>0</v>
      </c>
      <c r="AD52" s="1">
        <f>P52*'All Demand '!AL53/$B$1</f>
        <v>0</v>
      </c>
      <c r="AE52" s="1">
        <f>Q52*'All Demand '!AM53/$B$1</f>
        <v>0</v>
      </c>
      <c r="AF52" s="1">
        <f>R52*'All Demand '!AN53/$B$1</f>
        <v>0</v>
      </c>
      <c r="AG52" s="1">
        <f>S52*'All Demand '!AO53/$B$1</f>
        <v>0</v>
      </c>
      <c r="AH52" s="1">
        <f t="shared" si="7"/>
        <v>0</v>
      </c>
      <c r="AI52" s="1"/>
      <c r="AJ52" s="1">
        <f>H52*'All Demand '!AV53/$B$1</f>
        <v>0</v>
      </c>
      <c r="AK52" s="1">
        <f>I52*'All Demand '!AW53/$B$1</f>
        <v>0</v>
      </c>
      <c r="AL52" s="1">
        <f>J52*'All Demand '!AX53/$B$1</f>
        <v>0</v>
      </c>
      <c r="AM52" s="1">
        <f>K52*'All Demand '!AY53/$B$1</f>
        <v>0</v>
      </c>
      <c r="AN52" s="1">
        <f>L52*'All Demand '!AZ53/$B$1</f>
        <v>0</v>
      </c>
      <c r="AO52" s="1">
        <f>M52*'All Demand '!BA53/$B$1</f>
        <v>0</v>
      </c>
      <c r="AP52" s="1">
        <f>N52*'All Demand '!BB53/$B$1</f>
        <v>0</v>
      </c>
      <c r="AQ52" s="1">
        <f>O52*'All Demand '!BC53/$B$1</f>
        <v>0</v>
      </c>
      <c r="AR52" s="1">
        <f>P52*'All Demand '!BD53/$B$1</f>
        <v>0</v>
      </c>
      <c r="AS52" s="1">
        <f>Q52*'All Demand '!BE53/$B$1</f>
        <v>0</v>
      </c>
      <c r="AT52" s="1">
        <f>R52*'All Demand '!BF53/$B$1</f>
        <v>0</v>
      </c>
      <c r="AU52" s="1">
        <f>S52*'All Demand '!BG53/$B$1</f>
        <v>0</v>
      </c>
      <c r="AV52" s="1">
        <f t="shared" si="8"/>
        <v>0</v>
      </c>
    </row>
    <row r="53" spans="1:48" s="171" customFormat="1" ht="12">
      <c r="A53" s="338">
        <f>'All Demand '!A54</f>
        <v>49</v>
      </c>
      <c r="B53" s="278" t="str">
        <f>'All Demand '!C54</f>
        <v>8AJ875-00741</v>
      </c>
      <c r="C53" s="278" t="str">
        <f>'All Demand '!F54</f>
        <v>M101</v>
      </c>
      <c r="D53" s="278" t="str">
        <f>'All Demand '!D54</f>
        <v>AJ875-00741</v>
      </c>
      <c r="E53" s="278" t="str">
        <f>'All Demand '!G54</f>
        <v>ABC</v>
      </c>
      <c r="F53" s="278" t="str">
        <f>'All Demand '!H54</f>
        <v>CTU FATP</v>
      </c>
      <c r="G53" s="278"/>
      <c r="H53" s="1">
        <f>'All Demand '!J54*'All Demand '!CB54</f>
        <v>0</v>
      </c>
      <c r="I53" s="1">
        <f>'All Demand '!K54*'All Demand '!CC54</f>
        <v>0</v>
      </c>
      <c r="J53" s="1">
        <f>'All Demand '!L54*'All Demand '!CD54</f>
        <v>0</v>
      </c>
      <c r="K53" s="1">
        <f>'All Demand '!M54*'All Demand '!CE54</f>
        <v>0</v>
      </c>
      <c r="L53" s="1">
        <f>'All Demand '!N54*'All Demand '!CF54</f>
        <v>0</v>
      </c>
      <c r="M53" s="1">
        <f>'All Demand '!O54*'All Demand '!CG54</f>
        <v>0</v>
      </c>
      <c r="N53" s="1">
        <f>'All Demand '!P54*'All Demand '!CH54</f>
        <v>0</v>
      </c>
      <c r="O53" s="1">
        <f>'All Demand '!Q54*'All Demand '!CI54</f>
        <v>0</v>
      </c>
      <c r="P53" s="1">
        <f>'All Demand '!R54*'All Demand '!CJ54</f>
        <v>0</v>
      </c>
      <c r="Q53" s="1">
        <f>'All Demand '!S54*'All Demand '!CK54</f>
        <v>0</v>
      </c>
      <c r="R53" s="1">
        <f>'All Demand '!T54*'All Demand '!CL54</f>
        <v>0</v>
      </c>
      <c r="S53" s="1">
        <f>'All Demand '!U54*'All Demand '!CM54</f>
        <v>0</v>
      </c>
      <c r="T53" s="1">
        <f t="shared" si="6"/>
        <v>0</v>
      </c>
      <c r="U53" s="1"/>
      <c r="V53" s="1">
        <f>H53*'All Demand '!AD54/$B$1</f>
        <v>0</v>
      </c>
      <c r="W53" s="1">
        <f>I53*'All Demand '!AE54/$B$1</f>
        <v>0</v>
      </c>
      <c r="X53" s="1">
        <f>J53*'All Demand '!AF54/$B$1</f>
        <v>0</v>
      </c>
      <c r="Y53" s="1">
        <f>K53*'All Demand '!AG54/$B$1</f>
        <v>0</v>
      </c>
      <c r="Z53" s="1">
        <f>L53*'All Demand '!AH54/$B$1</f>
        <v>0</v>
      </c>
      <c r="AA53" s="1">
        <f>M53*'All Demand '!AI54/$B$1</f>
        <v>0</v>
      </c>
      <c r="AB53" s="1">
        <f>N53*'All Demand '!AJ54/$B$1</f>
        <v>0</v>
      </c>
      <c r="AC53" s="1">
        <f>O53*'All Demand '!AK54/$B$1</f>
        <v>0</v>
      </c>
      <c r="AD53" s="1">
        <f>P53*'All Demand '!AL54/$B$1</f>
        <v>0</v>
      </c>
      <c r="AE53" s="1">
        <f>Q53*'All Demand '!AM54/$B$1</f>
        <v>0</v>
      </c>
      <c r="AF53" s="1">
        <f>R53*'All Demand '!AN54/$B$1</f>
        <v>0</v>
      </c>
      <c r="AG53" s="1">
        <f>S53*'All Demand '!AO54/$B$1</f>
        <v>0</v>
      </c>
      <c r="AH53" s="1">
        <f t="shared" si="7"/>
        <v>0</v>
      </c>
      <c r="AI53" s="1"/>
      <c r="AJ53" s="1">
        <f>H53*'All Demand '!AV54/$B$1</f>
        <v>0</v>
      </c>
      <c r="AK53" s="1">
        <f>I53*'All Demand '!AW54/$B$1</f>
        <v>0</v>
      </c>
      <c r="AL53" s="1">
        <f>J53*'All Demand '!AX54/$B$1</f>
        <v>0</v>
      </c>
      <c r="AM53" s="1">
        <f>K53*'All Demand '!AY54/$B$1</f>
        <v>0</v>
      </c>
      <c r="AN53" s="1">
        <f>L53*'All Demand '!AZ54/$B$1</f>
        <v>0</v>
      </c>
      <c r="AO53" s="1">
        <f>M53*'All Demand '!BA54/$B$1</f>
        <v>0</v>
      </c>
      <c r="AP53" s="1">
        <f>N53*'All Demand '!BB54/$B$1</f>
        <v>0</v>
      </c>
      <c r="AQ53" s="1">
        <f>O53*'All Demand '!BC54/$B$1</f>
        <v>0</v>
      </c>
      <c r="AR53" s="1">
        <f>P53*'All Demand '!BD54/$B$1</f>
        <v>0</v>
      </c>
      <c r="AS53" s="1">
        <f>Q53*'All Demand '!BE54/$B$1</f>
        <v>0</v>
      </c>
      <c r="AT53" s="1">
        <f>R53*'All Demand '!BF54/$B$1</f>
        <v>0</v>
      </c>
      <c r="AU53" s="1">
        <f>S53*'All Demand '!BG54/$B$1</f>
        <v>0</v>
      </c>
      <c r="AV53" s="1">
        <f t="shared" si="8"/>
        <v>0</v>
      </c>
    </row>
    <row r="54" spans="1:48" s="171" customFormat="1" ht="12">
      <c r="A54" s="338">
        <f>'All Demand '!A55</f>
        <v>50</v>
      </c>
      <c r="B54" s="278" t="str">
        <f>'All Demand '!C55</f>
        <v>8DRPFM01069</v>
      </c>
      <c r="C54" s="278" t="str">
        <f>'All Demand '!F55</f>
        <v>Cortes(2.5)</v>
      </c>
      <c r="D54" s="278" t="str">
        <f>'All Demand '!D55</f>
        <v>DRPFM01069</v>
      </c>
      <c r="E54" s="278" t="str">
        <f>'All Demand '!G55</f>
        <v>PMI</v>
      </c>
      <c r="F54" s="278" t="str">
        <f>'All Demand '!H55</f>
        <v>WGT</v>
      </c>
      <c r="G54" s="278"/>
      <c r="H54" s="1">
        <f>'All Demand '!J55*'All Demand '!CB55</f>
        <v>38647</v>
      </c>
      <c r="I54" s="1">
        <f>'All Demand '!K55*'All Demand '!CC55</f>
        <v>38647</v>
      </c>
      <c r="J54" s="1">
        <f>'All Demand '!L55*'All Demand '!CD55</f>
        <v>38647</v>
      </c>
      <c r="K54" s="1">
        <f>'All Demand '!M55*'All Demand '!CE55</f>
        <v>38647</v>
      </c>
      <c r="L54" s="1">
        <f>'All Demand '!N55*'All Demand '!CF55</f>
        <v>38647</v>
      </c>
      <c r="M54" s="1">
        <f>'All Demand '!O55*'All Demand '!CG55</f>
        <v>38647</v>
      </c>
      <c r="N54" s="1">
        <f>'All Demand '!P55*'All Demand '!CH55</f>
        <v>38647</v>
      </c>
      <c r="O54" s="1">
        <f>'All Demand '!Q55*'All Demand '!CI55</f>
        <v>38647</v>
      </c>
      <c r="P54" s="1">
        <f>'All Demand '!R55*'All Demand '!CJ55</f>
        <v>38647</v>
      </c>
      <c r="Q54" s="1">
        <f>'All Demand '!S55*'All Demand '!CK55</f>
        <v>38647</v>
      </c>
      <c r="R54" s="1">
        <f>'All Demand '!T55*'All Demand '!CL55</f>
        <v>38647</v>
      </c>
      <c r="S54" s="1">
        <f>'All Demand '!U55*'All Demand '!CM55</f>
        <v>38647</v>
      </c>
      <c r="T54" s="1">
        <f t="shared" si="6"/>
        <v>463764</v>
      </c>
      <c r="U54" s="1"/>
      <c r="V54" s="1">
        <f>H54*'All Demand '!AD55/$B$1</f>
        <v>917.14103389830518</v>
      </c>
      <c r="W54" s="1">
        <f>I54*'All Demand '!AE55/$B$1</f>
        <v>917.14103389830518</v>
      </c>
      <c r="X54" s="1">
        <f>J54*'All Demand '!AF55/$B$1</f>
        <v>917.14103389830518</v>
      </c>
      <c r="Y54" s="1">
        <f>K54*'All Demand '!AG55/$B$1</f>
        <v>907.87698305084746</v>
      </c>
      <c r="Z54" s="1">
        <f>L54*'All Demand '!AH55/$B$1</f>
        <v>907.87698305084746</v>
      </c>
      <c r="AA54" s="1">
        <f>M54*'All Demand '!AI55/$B$1</f>
        <v>907.87698305084746</v>
      </c>
      <c r="AB54" s="1">
        <f>N54*'All Demand '!AJ55/$B$1</f>
        <v>889.34888135593212</v>
      </c>
      <c r="AC54" s="1">
        <f>O54*'All Demand '!AK55/$B$1</f>
        <v>889.34888135593212</v>
      </c>
      <c r="AD54" s="1">
        <f>P54*'All Demand '!AL55/$B$1</f>
        <v>889.34888135593212</v>
      </c>
      <c r="AE54" s="1">
        <f>Q54*'All Demand '!AM55/$B$1</f>
        <v>870.82077966101701</v>
      </c>
      <c r="AF54" s="1">
        <f>R54*'All Demand '!AN55/$B$1</f>
        <v>870.82077966101701</v>
      </c>
      <c r="AG54" s="1">
        <f>S54*'All Demand '!AO55/$B$1</f>
        <v>870.82077966101701</v>
      </c>
      <c r="AH54" s="1">
        <f t="shared" si="7"/>
        <v>10755.563033898306</v>
      </c>
      <c r="AI54" s="1"/>
      <c r="AJ54" s="1">
        <f>H54*'All Demand '!AV55/$B$1</f>
        <v>770.62989404255245</v>
      </c>
      <c r="AK54" s="1">
        <f>I54*'All Demand '!AW55/$B$1</f>
        <v>770.62989404255245</v>
      </c>
      <c r="AL54" s="1">
        <f>J54*'All Demand '!AX55/$B$1</f>
        <v>770.62989404255245</v>
      </c>
      <c r="AM54" s="1">
        <f>K54*'All Demand '!AY55/$B$1</f>
        <v>762.92359510212691</v>
      </c>
      <c r="AN54" s="1">
        <f>L54*'All Demand '!AZ55/$B$1</f>
        <v>762.92359510212691</v>
      </c>
      <c r="AO54" s="1">
        <f>M54*'All Demand '!BA55/$B$1</f>
        <v>762.92359510212691</v>
      </c>
      <c r="AP54" s="1">
        <f>N54*'All Demand '!BB55/$B$1</f>
        <v>755.21729616170137</v>
      </c>
      <c r="AQ54" s="1">
        <f>O54*'All Demand '!BC55/$B$1</f>
        <v>755.21729616170137</v>
      </c>
      <c r="AR54" s="1">
        <f>P54*'All Demand '!BD55/$B$1</f>
        <v>755.21729616170137</v>
      </c>
      <c r="AS54" s="1">
        <f>Q54*'All Demand '!BE55/$B$1</f>
        <v>747.51099722127583</v>
      </c>
      <c r="AT54" s="1">
        <f>R54*'All Demand '!BF55/$B$1</f>
        <v>747.51099722127583</v>
      </c>
      <c r="AU54" s="1">
        <f>S54*'All Demand '!BG55/$B$1</f>
        <v>747.51099722127583</v>
      </c>
      <c r="AV54" s="1">
        <f t="shared" si="8"/>
        <v>9108.8453475829701</v>
      </c>
    </row>
    <row r="55" spans="1:48" s="171" customFormat="1" ht="12">
      <c r="A55" s="338">
        <f>'All Demand '!A56</f>
        <v>51</v>
      </c>
      <c r="B55" s="278" t="str">
        <f>'All Demand '!C56</f>
        <v>8DRPFM01070</v>
      </c>
      <c r="C55" s="278" t="str">
        <f>'All Demand '!F56</f>
        <v>Cortes(2.5)</v>
      </c>
      <c r="D55" s="278" t="str">
        <f>'All Demand '!D56</f>
        <v>DRPFM01070</v>
      </c>
      <c r="E55" s="278" t="str">
        <f>'All Demand '!G56</f>
        <v>PMI</v>
      </c>
      <c r="F55" s="278" t="str">
        <f>'All Demand '!H56</f>
        <v>WGT</v>
      </c>
      <c r="G55" s="278"/>
      <c r="H55" s="1">
        <f>'All Demand '!J56*'All Demand '!CB56</f>
        <v>38647</v>
      </c>
      <c r="I55" s="1">
        <f>'All Demand '!K56*'All Demand '!CC56</f>
        <v>38647</v>
      </c>
      <c r="J55" s="1">
        <f>'All Demand '!L56*'All Demand '!CD56</f>
        <v>38647</v>
      </c>
      <c r="K55" s="1">
        <f>'All Demand '!M56*'All Demand '!CE56</f>
        <v>38647</v>
      </c>
      <c r="L55" s="1">
        <f>'All Demand '!N56*'All Demand '!CF56</f>
        <v>38647</v>
      </c>
      <c r="M55" s="1">
        <f>'All Demand '!O56*'All Demand '!CG56</f>
        <v>38647</v>
      </c>
      <c r="N55" s="1">
        <f>'All Demand '!P56*'All Demand '!CH56</f>
        <v>38647</v>
      </c>
      <c r="O55" s="1">
        <f>'All Demand '!Q56*'All Demand '!CI56</f>
        <v>38647</v>
      </c>
      <c r="P55" s="1">
        <f>'All Demand '!R56*'All Demand '!CJ56</f>
        <v>38647</v>
      </c>
      <c r="Q55" s="1">
        <f>'All Demand '!S56*'All Demand '!CK56</f>
        <v>38647</v>
      </c>
      <c r="R55" s="1">
        <f>'All Demand '!T56*'All Demand '!CL56</f>
        <v>38647</v>
      </c>
      <c r="S55" s="1">
        <f>'All Demand '!U56*'All Demand '!CM56</f>
        <v>38647</v>
      </c>
      <c r="T55" s="1">
        <f t="shared" si="6"/>
        <v>463764</v>
      </c>
      <c r="U55" s="1"/>
      <c r="V55" s="1">
        <f>H55*'All Demand '!AD56/$B$1</f>
        <v>1025.0399790628117</v>
      </c>
      <c r="W55" s="1">
        <f>I55*'All Demand '!AE56/$B$1</f>
        <v>1025.0399790628117</v>
      </c>
      <c r="X55" s="1">
        <f>J55*'All Demand '!AF56/$B$1</f>
        <v>1025.0399790628117</v>
      </c>
      <c r="Y55" s="1">
        <f>K55*'All Demand '!AG56/$B$1</f>
        <v>1014.6860398803587</v>
      </c>
      <c r="Z55" s="1">
        <f>L55*'All Demand '!AH56/$B$1</f>
        <v>1014.6860398803587</v>
      </c>
      <c r="AA55" s="1">
        <f>M55*'All Demand '!AI56/$B$1</f>
        <v>1014.6860398803587</v>
      </c>
      <c r="AB55" s="1">
        <f>N55*'All Demand '!AJ56/$B$1</f>
        <v>993.97816151545362</v>
      </c>
      <c r="AC55" s="1">
        <f>O55*'All Demand '!AK56/$B$1</f>
        <v>993.97816151545362</v>
      </c>
      <c r="AD55" s="1">
        <f>P55*'All Demand '!AL56/$B$1</f>
        <v>993.97816151545362</v>
      </c>
      <c r="AE55" s="1">
        <f>Q55*'All Demand '!AM56/$B$1</f>
        <v>973.27028315054827</v>
      </c>
      <c r="AF55" s="1">
        <f>R55*'All Demand '!AN56/$B$1</f>
        <v>973.27028315054827</v>
      </c>
      <c r="AG55" s="1">
        <f>S55*'All Demand '!AO56/$B$1</f>
        <v>973.27028315054827</v>
      </c>
      <c r="AH55" s="1">
        <f t="shared" si="7"/>
        <v>12020.923390827516</v>
      </c>
      <c r="AI55" s="1"/>
      <c r="AJ55" s="1">
        <f>H55*'All Demand '!AV56/$B$1</f>
        <v>880.71962485012966</v>
      </c>
      <c r="AK55" s="1">
        <f>I55*'All Demand '!AW56/$B$1</f>
        <v>880.71962485012966</v>
      </c>
      <c r="AL55" s="1">
        <f>J55*'All Demand '!AX56/$B$1</f>
        <v>880.71962485012966</v>
      </c>
      <c r="AM55" s="1">
        <f>K55*'All Demand '!AY56/$B$1</f>
        <v>871.91242860162833</v>
      </c>
      <c r="AN55" s="1">
        <f>L55*'All Demand '!AZ56/$B$1</f>
        <v>871.91242860162833</v>
      </c>
      <c r="AO55" s="1">
        <f>M55*'All Demand '!BA56/$B$1</f>
        <v>871.91242860162833</v>
      </c>
      <c r="AP55" s="1">
        <f>N55*'All Demand '!BB56/$B$1</f>
        <v>863.10523235312689</v>
      </c>
      <c r="AQ55" s="1">
        <f>O55*'All Demand '!BC56/$B$1</f>
        <v>863.10523235312689</v>
      </c>
      <c r="AR55" s="1">
        <f>P55*'All Demand '!BD56/$B$1</f>
        <v>863.10523235312689</v>
      </c>
      <c r="AS55" s="1">
        <f>Q55*'All Demand '!BE56/$B$1</f>
        <v>854.29803610462579</v>
      </c>
      <c r="AT55" s="1">
        <f>R55*'All Demand '!BF56/$B$1</f>
        <v>854.29803610462579</v>
      </c>
      <c r="AU55" s="1">
        <f>S55*'All Demand '!BG56/$B$1</f>
        <v>854.29803610462579</v>
      </c>
      <c r="AV55" s="1">
        <f t="shared" si="8"/>
        <v>10410.105965728533</v>
      </c>
    </row>
    <row r="56" spans="1:48" s="171" customFormat="1" ht="12">
      <c r="A56" s="338">
        <f>'All Demand '!A57</f>
        <v>52</v>
      </c>
      <c r="B56" s="278" t="str">
        <f>'All Demand '!C57</f>
        <v>8DCPFM01360MI</v>
      </c>
      <c r="C56" s="278" t="str">
        <f>'All Demand '!F57</f>
        <v>Cortes(2.5)</v>
      </c>
      <c r="D56" s="278" t="str">
        <f>'All Demand '!D57</f>
        <v>DCPFM01360MI</v>
      </c>
      <c r="E56" s="278" t="str">
        <f>'All Demand '!G57</f>
        <v>PMI</v>
      </c>
      <c r="F56" s="278" t="str">
        <f>'All Demand '!H57</f>
        <v>WGT</v>
      </c>
      <c r="G56" s="278"/>
      <c r="H56" s="1">
        <f>'All Demand '!J57*'All Demand '!CB57</f>
        <v>121917</v>
      </c>
      <c r="I56" s="1">
        <f>'All Demand '!K57*'All Demand '!CC57</f>
        <v>121917</v>
      </c>
      <c r="J56" s="1">
        <f>'All Demand '!L57*'All Demand '!CD57</f>
        <v>121917</v>
      </c>
      <c r="K56" s="1">
        <f>'All Demand '!M57*'All Demand '!CE57</f>
        <v>121917</v>
      </c>
      <c r="L56" s="1">
        <f>'All Demand '!N57*'All Demand '!CF57</f>
        <v>121917</v>
      </c>
      <c r="M56" s="1">
        <f>'All Demand '!O57*'All Demand '!CG57</f>
        <v>121917</v>
      </c>
      <c r="N56" s="1">
        <f>'All Demand '!P57*'All Demand '!CH57</f>
        <v>121917</v>
      </c>
      <c r="O56" s="1">
        <f>'All Demand '!Q57*'All Demand '!CI57</f>
        <v>121917</v>
      </c>
      <c r="P56" s="1">
        <f>'All Demand '!R57*'All Demand '!CJ57</f>
        <v>121917</v>
      </c>
      <c r="Q56" s="1">
        <f>'All Demand '!S57*'All Demand '!CK57</f>
        <v>121917</v>
      </c>
      <c r="R56" s="1">
        <f>'All Demand '!T57*'All Demand '!CL57</f>
        <v>121917</v>
      </c>
      <c r="S56" s="1">
        <f>'All Demand '!U57*'All Demand '!CM57</f>
        <v>121917</v>
      </c>
      <c r="T56" s="1">
        <f t="shared" si="6"/>
        <v>1463004</v>
      </c>
      <c r="U56" s="1"/>
      <c r="V56" s="1">
        <f>H56*'All Demand '!AD57/$B$1</f>
        <v>7220.2091724825532</v>
      </c>
      <c r="W56" s="1">
        <f>I56*'All Demand '!AE57/$B$1</f>
        <v>7220.2091724825532</v>
      </c>
      <c r="X56" s="1">
        <f>J56*'All Demand '!AF57/$B$1</f>
        <v>7220.2091724825532</v>
      </c>
      <c r="Y56" s="1">
        <f>K56*'All Demand '!AG57/$B$1</f>
        <v>7147.2777666999</v>
      </c>
      <c r="Z56" s="1">
        <f>L56*'All Demand '!AH57/$B$1</f>
        <v>7147.2777666999</v>
      </c>
      <c r="AA56" s="1">
        <f>M56*'All Demand '!AI57/$B$1</f>
        <v>7147.2777666999</v>
      </c>
      <c r="AB56" s="1">
        <f>N56*'All Demand '!AJ57/$B$1</f>
        <v>7001.4149551345954</v>
      </c>
      <c r="AC56" s="1">
        <f>O56*'All Demand '!AK57/$B$1</f>
        <v>7001.4149551345954</v>
      </c>
      <c r="AD56" s="1">
        <f>P56*'All Demand '!AL57/$B$1</f>
        <v>7001.4149551345954</v>
      </c>
      <c r="AE56" s="1">
        <f>Q56*'All Demand '!AM57/$B$1</f>
        <v>6855.5521435692917</v>
      </c>
      <c r="AF56" s="1">
        <f>R56*'All Demand '!AN57/$B$1</f>
        <v>6855.5521435692917</v>
      </c>
      <c r="AG56" s="1">
        <f>S56*'All Demand '!AO57/$B$1</f>
        <v>6855.5521435692917</v>
      </c>
      <c r="AH56" s="1">
        <f t="shared" si="7"/>
        <v>84673.362113659037</v>
      </c>
      <c r="AI56" s="1"/>
      <c r="AJ56" s="1">
        <f>H56*'All Demand '!AV57/$B$1</f>
        <v>3798.2160466454029</v>
      </c>
      <c r="AK56" s="1">
        <f>I56*'All Demand '!AW57/$B$1</f>
        <v>3798.2160466454029</v>
      </c>
      <c r="AL56" s="1">
        <f>J56*'All Demand '!AX57/$B$1</f>
        <v>3798.2160466454029</v>
      </c>
      <c r="AM56" s="1">
        <f>K56*'All Demand '!AY57/$B$1</f>
        <v>3760.2338861789485</v>
      </c>
      <c r="AN56" s="1">
        <f>L56*'All Demand '!AZ57/$B$1</f>
        <v>3760.2338861789485</v>
      </c>
      <c r="AO56" s="1">
        <f>M56*'All Demand '!BA57/$B$1</f>
        <v>3760.2338861789485</v>
      </c>
      <c r="AP56" s="1">
        <f>N56*'All Demand '!BB57/$B$1</f>
        <v>3722.2517257124946</v>
      </c>
      <c r="AQ56" s="1">
        <f>O56*'All Demand '!BC57/$B$1</f>
        <v>3722.2517257124946</v>
      </c>
      <c r="AR56" s="1">
        <f>P56*'All Demand '!BD57/$B$1</f>
        <v>3722.2517257124946</v>
      </c>
      <c r="AS56" s="1">
        <f>Q56*'All Demand '!BE57/$B$1</f>
        <v>3684.2695652460402</v>
      </c>
      <c r="AT56" s="1">
        <f>R56*'All Demand '!BF57/$B$1</f>
        <v>3684.2695652460402</v>
      </c>
      <c r="AU56" s="1">
        <f>S56*'All Demand '!BG57/$B$1</f>
        <v>3684.2695652460402</v>
      </c>
      <c r="AV56" s="1">
        <f t="shared" si="8"/>
        <v>44894.913671348651</v>
      </c>
    </row>
    <row r="57" spans="1:48" s="171" customFormat="1" ht="12">
      <c r="A57" s="338">
        <f>'All Demand '!A58</f>
        <v>53</v>
      </c>
      <c r="B57" s="278" t="str">
        <f>'All Demand '!C58</f>
        <v>8DCPFM01361MI</v>
      </c>
      <c r="C57" s="278" t="str">
        <f>'All Demand '!F58</f>
        <v>Cortes(2.5)</v>
      </c>
      <c r="D57" s="278" t="str">
        <f>'All Demand '!D58</f>
        <v>DCPFM01361MI</v>
      </c>
      <c r="E57" s="278" t="str">
        <f>'All Demand '!G58</f>
        <v>PMI</v>
      </c>
      <c r="F57" s="278" t="str">
        <f>'All Demand '!H58</f>
        <v>WGT</v>
      </c>
      <c r="G57" s="278"/>
      <c r="H57" s="1">
        <f>'All Demand '!J58*'All Demand '!CB58</f>
        <v>121917</v>
      </c>
      <c r="I57" s="1">
        <f>'All Demand '!K58*'All Demand '!CC58</f>
        <v>121917</v>
      </c>
      <c r="J57" s="1">
        <f>'All Demand '!L58*'All Demand '!CD58</f>
        <v>121917</v>
      </c>
      <c r="K57" s="1">
        <f>'All Demand '!M58*'All Demand '!CE58</f>
        <v>121917</v>
      </c>
      <c r="L57" s="1">
        <f>'All Demand '!N58*'All Demand '!CF58</f>
        <v>121917</v>
      </c>
      <c r="M57" s="1">
        <f>'All Demand '!O58*'All Demand '!CG58</f>
        <v>121917</v>
      </c>
      <c r="N57" s="1">
        <f>'All Demand '!P58*'All Demand '!CH58</f>
        <v>121917</v>
      </c>
      <c r="O57" s="1">
        <f>'All Demand '!Q58*'All Demand '!CI58</f>
        <v>121917</v>
      </c>
      <c r="P57" s="1">
        <f>'All Demand '!R58*'All Demand '!CJ58</f>
        <v>121917</v>
      </c>
      <c r="Q57" s="1">
        <f>'All Demand '!S58*'All Demand '!CK58</f>
        <v>121917</v>
      </c>
      <c r="R57" s="1">
        <f>'All Demand '!T58*'All Demand '!CL58</f>
        <v>121917</v>
      </c>
      <c r="S57" s="1">
        <f>'All Demand '!U58*'All Demand '!CM58</f>
        <v>121917</v>
      </c>
      <c r="T57" s="1">
        <f t="shared" si="6"/>
        <v>1463004</v>
      </c>
      <c r="U57" s="1"/>
      <c r="V57" s="1">
        <f>H57*'All Demand '!AD58/$B$1</f>
        <v>1952.8946714143285</v>
      </c>
      <c r="W57" s="1">
        <f>I57*'All Demand '!AE58/$B$1</f>
        <v>1952.8946714143285</v>
      </c>
      <c r="X57" s="1">
        <f>J57*'All Demand '!AF58/$B$1</f>
        <v>1952.8946714143285</v>
      </c>
      <c r="Y57" s="1">
        <f>K57*'All Demand '!AG58/$B$1</f>
        <v>1933.1684626121637</v>
      </c>
      <c r="Z57" s="1">
        <f>L57*'All Demand '!AH58/$B$1</f>
        <v>1933.1684626121637</v>
      </c>
      <c r="AA57" s="1">
        <f>M57*'All Demand '!AI58/$B$1</f>
        <v>1933.1684626121637</v>
      </c>
      <c r="AB57" s="1">
        <f>N57*'All Demand '!AJ58/$B$1</f>
        <v>1893.7160450078336</v>
      </c>
      <c r="AC57" s="1">
        <f>O57*'All Demand '!AK58/$B$1</f>
        <v>1893.7160450078336</v>
      </c>
      <c r="AD57" s="1">
        <f>P57*'All Demand '!AL58/$B$1</f>
        <v>1893.7160450078336</v>
      </c>
      <c r="AE57" s="1">
        <f>Q57*'All Demand '!AM58/$B$1</f>
        <v>1854.263627403504</v>
      </c>
      <c r="AF57" s="1">
        <f>R57*'All Demand '!AN58/$B$1</f>
        <v>1854.263627403504</v>
      </c>
      <c r="AG57" s="1">
        <f>S57*'All Demand '!AO58/$B$1</f>
        <v>1854.263627403504</v>
      </c>
      <c r="AH57" s="1">
        <f t="shared" si="7"/>
        <v>22902.128419313485</v>
      </c>
      <c r="AI57" s="1"/>
      <c r="AJ57" s="1">
        <f>H57*'All Demand '!AV58/$B$1</f>
        <v>804.90962798860483</v>
      </c>
      <c r="AK57" s="1">
        <f>I57*'All Demand '!AW58/$B$1</f>
        <v>804.90962798860483</v>
      </c>
      <c r="AL57" s="1">
        <f>J57*'All Demand '!AX58/$B$1</f>
        <v>804.90962798860483</v>
      </c>
      <c r="AM57" s="1">
        <f>K57*'All Demand '!AY58/$B$1</f>
        <v>796.8605317087189</v>
      </c>
      <c r="AN57" s="1">
        <f>L57*'All Demand '!AZ58/$B$1</f>
        <v>796.8605317087189</v>
      </c>
      <c r="AO57" s="1">
        <f>M57*'All Demand '!BA58/$B$1</f>
        <v>796.8605317087189</v>
      </c>
      <c r="AP57" s="1">
        <f>N57*'All Demand '!BB58/$B$1</f>
        <v>788.81143542883274</v>
      </c>
      <c r="AQ57" s="1">
        <f>O57*'All Demand '!BC58/$B$1</f>
        <v>788.81143542883274</v>
      </c>
      <c r="AR57" s="1">
        <f>P57*'All Demand '!BD58/$B$1</f>
        <v>788.81143542883274</v>
      </c>
      <c r="AS57" s="1">
        <f>Q57*'All Demand '!BE58/$B$1</f>
        <v>780.76233914894669</v>
      </c>
      <c r="AT57" s="1">
        <f>R57*'All Demand '!BF58/$B$1</f>
        <v>780.76233914894669</v>
      </c>
      <c r="AU57" s="1">
        <f>S57*'All Demand '!BG58/$B$1</f>
        <v>780.76233914894669</v>
      </c>
      <c r="AV57" s="1">
        <f t="shared" si="8"/>
        <v>9514.0318028253096</v>
      </c>
    </row>
    <row r="58" spans="1:48" s="171" customFormat="1" ht="12">
      <c r="A58" s="338">
        <f>'All Demand '!A59</f>
        <v>54</v>
      </c>
      <c r="B58" s="278" t="str">
        <f>'All Demand '!C59</f>
        <v>8DCPFM01371AP</v>
      </c>
      <c r="C58" s="278" t="str">
        <f>'All Demand '!F59</f>
        <v>C11</v>
      </c>
      <c r="D58" s="278" t="str">
        <f>'All Demand '!D59</f>
        <v>DCPFM01371AP</v>
      </c>
      <c r="E58" s="278" t="str">
        <f>'All Demand '!G59</f>
        <v>ABC</v>
      </c>
      <c r="F58" s="278" t="str">
        <f>'All Demand '!H59</f>
        <v>WGT</v>
      </c>
      <c r="G58" s="278"/>
      <c r="H58" s="1">
        <f>'All Demand '!J59*'All Demand '!CB59</f>
        <v>4500000</v>
      </c>
      <c r="I58" s="1">
        <f>'All Demand '!K59*'All Demand '!CC59</f>
        <v>4500000</v>
      </c>
      <c r="J58" s="1">
        <f>'All Demand '!L59*'All Demand '!CD59</f>
        <v>4500000</v>
      </c>
      <c r="K58" s="1">
        <f>'All Demand '!M59*'All Demand '!CE59</f>
        <v>4500000</v>
      </c>
      <c r="L58" s="1">
        <f>'All Demand '!N59*'All Demand '!CF59</f>
        <v>4500000</v>
      </c>
      <c r="M58" s="1">
        <f>'All Demand '!O59*'All Demand '!CG59</f>
        <v>4500000</v>
      </c>
      <c r="N58" s="1">
        <f>'All Demand '!P59*'All Demand '!CH59</f>
        <v>4500000</v>
      </c>
      <c r="O58" s="1">
        <f>'All Demand '!Q59*'All Demand '!CI59</f>
        <v>4500000</v>
      </c>
      <c r="P58" s="1">
        <f>'All Demand '!R59*'All Demand '!CJ59</f>
        <v>4500000</v>
      </c>
      <c r="Q58" s="1">
        <f>'All Demand '!S59*'All Demand '!CK59</f>
        <v>4500000</v>
      </c>
      <c r="R58" s="1">
        <f>'All Demand '!T59*'All Demand '!CL59</f>
        <v>4500000</v>
      </c>
      <c r="S58" s="1">
        <f>'All Demand '!U59*'All Demand '!CM59</f>
        <v>2500000</v>
      </c>
      <c r="T58" s="1">
        <f t="shared" si="6"/>
        <v>52000000</v>
      </c>
      <c r="U58" s="1"/>
      <c r="V58" s="1">
        <f>H58*'All Demand '!AD59/$B$1</f>
        <v>34912.013958125623</v>
      </c>
      <c r="W58" s="1">
        <f>I58*'All Demand '!AE59/$B$1</f>
        <v>34912.013958125623</v>
      </c>
      <c r="X58" s="1">
        <f>J58*'All Demand '!AF59/$B$1</f>
        <v>34912.013958125623</v>
      </c>
      <c r="Y58" s="1">
        <f>K58*'All Demand '!AG59/$B$1</f>
        <v>34380.358923230313</v>
      </c>
      <c r="Z58" s="1">
        <f>L58*'All Demand '!AH59/$B$1</f>
        <v>34380.358923230313</v>
      </c>
      <c r="AA58" s="1">
        <f>M58*'All Demand '!AI59/$B$1</f>
        <v>34380.358923230313</v>
      </c>
      <c r="AB58" s="1">
        <f>N58*'All Demand '!AJ59/$B$1</f>
        <v>33848.703888334996</v>
      </c>
      <c r="AC58" s="1">
        <f>O58*'All Demand '!AK59/$B$1</f>
        <v>33848.703888334996</v>
      </c>
      <c r="AD58" s="1">
        <f>P58*'All Demand '!AL59/$B$1</f>
        <v>33848.703888334996</v>
      </c>
      <c r="AE58" s="1">
        <f>Q58*'All Demand '!AM59/$B$1</f>
        <v>32785.393818544369</v>
      </c>
      <c r="AF58" s="1">
        <f>R58*'All Demand '!AN59/$B$1</f>
        <v>32785.393818544369</v>
      </c>
      <c r="AG58" s="1">
        <f>S58*'All Demand '!AO59/$B$1</f>
        <v>18214.107676969095</v>
      </c>
      <c r="AH58" s="1">
        <f t="shared" si="7"/>
        <v>393208.12562313053</v>
      </c>
      <c r="AI58" s="1"/>
      <c r="AJ58" s="1">
        <f>H58*'All Demand '!AV59/$B$1</f>
        <v>29709.501758973085</v>
      </c>
      <c r="AK58" s="1">
        <f>I58*'All Demand '!AW59/$B$1</f>
        <v>29709.501758973085</v>
      </c>
      <c r="AL58" s="1">
        <f>J58*'All Demand '!AX59/$B$1</f>
        <v>29709.501758973085</v>
      </c>
      <c r="AM58" s="1">
        <f>K58*'All Demand '!AY59/$B$1</f>
        <v>29412.406741383358</v>
      </c>
      <c r="AN58" s="1">
        <f>L58*'All Demand '!AZ59/$B$1</f>
        <v>29412.406741383358</v>
      </c>
      <c r="AO58" s="1">
        <f>M58*'All Demand '!BA59/$B$1</f>
        <v>29412.406741383358</v>
      </c>
      <c r="AP58" s="1">
        <f>N58*'All Demand '!BB59/$B$1</f>
        <v>29115.31172379362</v>
      </c>
      <c r="AQ58" s="1">
        <f>O58*'All Demand '!BC59/$B$1</f>
        <v>29115.31172379362</v>
      </c>
      <c r="AR58" s="1">
        <f>P58*'All Demand '!BD59/$B$1</f>
        <v>29115.31172379362</v>
      </c>
      <c r="AS58" s="1">
        <f>Q58*'All Demand '!BE59/$B$1</f>
        <v>28818.216706203893</v>
      </c>
      <c r="AT58" s="1">
        <f>R58*'All Demand '!BF59/$B$1</f>
        <v>28818.216706203893</v>
      </c>
      <c r="AU58" s="1">
        <f>S58*'All Demand '!BG59/$B$1</f>
        <v>16010.120392335497</v>
      </c>
      <c r="AV58" s="1">
        <f t="shared" si="8"/>
        <v>338358.21447719348</v>
      </c>
    </row>
    <row r="59" spans="1:48" s="171" customFormat="1" ht="12">
      <c r="A59" s="338">
        <f>'All Demand '!A60</f>
        <v>55</v>
      </c>
      <c r="B59" s="278" t="str">
        <f>'All Demand '!C60</f>
        <v>8DCPFM01108AP-1</v>
      </c>
      <c r="C59" s="278" t="str">
        <f>'All Demand '!F60</f>
        <v>C11</v>
      </c>
      <c r="D59" s="278" t="str">
        <f>'All Demand '!D60</f>
        <v>DCPFM01108AP-TJ</v>
      </c>
      <c r="E59" s="278" t="str">
        <f>'All Demand '!G60</f>
        <v>ABC</v>
      </c>
      <c r="F59" s="278" t="str">
        <f>'All Demand '!H60</f>
        <v>WGT</v>
      </c>
      <c r="G59" s="278"/>
      <c r="H59" s="1">
        <f>'All Demand '!J60*'All Demand '!CB60</f>
        <v>840</v>
      </c>
      <c r="I59" s="1">
        <f>'All Demand '!K60*'All Demand '!CC60</f>
        <v>8400</v>
      </c>
      <c r="J59" s="1">
        <f>'All Demand '!L60*'All Demand '!CD60</f>
        <v>8400</v>
      </c>
      <c r="K59" s="1">
        <f>'All Demand '!M60*'All Demand '!CE60</f>
        <v>8400</v>
      </c>
      <c r="L59" s="1">
        <f>'All Demand '!N60*'All Demand '!CF60</f>
        <v>8400</v>
      </c>
      <c r="M59" s="1">
        <f>'All Demand '!O60*'All Demand '!CG60</f>
        <v>8400</v>
      </c>
      <c r="N59" s="1">
        <f>'All Demand '!P60*'All Demand '!CH60</f>
        <v>8400</v>
      </c>
      <c r="O59" s="1">
        <f>'All Demand '!Q60*'All Demand '!CI60</f>
        <v>8400</v>
      </c>
      <c r="P59" s="1">
        <f>'All Demand '!R60*'All Demand '!CJ60</f>
        <v>8400</v>
      </c>
      <c r="Q59" s="1">
        <f>'All Demand '!S60*'All Demand '!CK60</f>
        <v>8400</v>
      </c>
      <c r="R59" s="1">
        <f>'All Demand '!T60*'All Demand '!CL60</f>
        <v>8400</v>
      </c>
      <c r="S59" s="1">
        <f>'All Demand '!U60*'All Demand '!CM60</f>
        <v>4800</v>
      </c>
      <c r="T59" s="1">
        <f t="shared" si="6"/>
        <v>89640</v>
      </c>
      <c r="U59" s="1"/>
      <c r="V59" s="1">
        <f>H59*'All Demand '!AD60/$B$1</f>
        <v>21.341994017946163</v>
      </c>
      <c r="W59" s="1">
        <f>I59*'All Demand '!AE60/$B$1</f>
        <v>213.41994017946161</v>
      </c>
      <c r="X59" s="1">
        <f>J59*'All Demand '!AF60/$B$1</f>
        <v>213.41994017946161</v>
      </c>
      <c r="Y59" s="1">
        <f>K59*'All Demand '!AG60/$B$1</f>
        <v>210.16989032901299</v>
      </c>
      <c r="Z59" s="1">
        <f>L59*'All Demand '!AH60/$B$1</f>
        <v>210.16989032901299</v>
      </c>
      <c r="AA59" s="1">
        <f>M59*'All Demand '!AI60/$B$1</f>
        <v>210.16989032901299</v>
      </c>
      <c r="AB59" s="1">
        <f>N59*'All Demand '!AJ60/$B$1</f>
        <v>206.91984047856431</v>
      </c>
      <c r="AC59" s="1">
        <f>O59*'All Demand '!AK60/$B$1</f>
        <v>206.91984047856431</v>
      </c>
      <c r="AD59" s="1">
        <f>P59*'All Demand '!AL60/$B$1</f>
        <v>206.91984047856431</v>
      </c>
      <c r="AE59" s="1">
        <f>Q59*'All Demand '!AM60/$B$1</f>
        <v>200.41974077766702</v>
      </c>
      <c r="AF59" s="1">
        <f>R59*'All Demand '!AN60/$B$1</f>
        <v>200.41974077766702</v>
      </c>
      <c r="AG59" s="1">
        <f>S59*'All Demand '!AO60/$B$1</f>
        <v>114.52556615866686</v>
      </c>
      <c r="AH59" s="1">
        <f t="shared" si="7"/>
        <v>2214.8161145136023</v>
      </c>
      <c r="AI59" s="1"/>
      <c r="AJ59" s="1">
        <f>H59*'All Demand '!AV60/$B$1</f>
        <v>21.297308075772683</v>
      </c>
      <c r="AK59" s="1">
        <f>I59*'All Demand '!AW60/$B$1</f>
        <v>212.97308075772685</v>
      </c>
      <c r="AL59" s="1">
        <f>J59*'All Demand '!AX60/$B$1</f>
        <v>212.97308075772685</v>
      </c>
      <c r="AM59" s="1">
        <f>K59*'All Demand '!AY60/$B$1</f>
        <v>210.84334995014956</v>
      </c>
      <c r="AN59" s="1">
        <f>L59*'All Demand '!AZ60/$B$1</f>
        <v>210.84334995014956</v>
      </c>
      <c r="AO59" s="1">
        <f>M59*'All Demand '!BA60/$B$1</f>
        <v>210.84334995014956</v>
      </c>
      <c r="AP59" s="1">
        <f>N59*'All Demand '!BB60/$B$1</f>
        <v>208.71361914257227</v>
      </c>
      <c r="AQ59" s="1">
        <f>O59*'All Demand '!BC60/$B$1</f>
        <v>208.71361914257227</v>
      </c>
      <c r="AR59" s="1">
        <f>P59*'All Demand '!BD60/$B$1</f>
        <v>208.71361914257227</v>
      </c>
      <c r="AS59" s="1">
        <f>Q59*'All Demand '!BE60/$B$1</f>
        <v>206.58388833499504</v>
      </c>
      <c r="AT59" s="1">
        <f>R59*'All Demand '!BF60/$B$1</f>
        <v>206.58388833499504</v>
      </c>
      <c r="AU59" s="1">
        <f>S59*'All Demand '!BG60/$B$1</f>
        <v>118.04793619142573</v>
      </c>
      <c r="AV59" s="1">
        <f t="shared" si="8"/>
        <v>2237.1300897308079</v>
      </c>
    </row>
    <row r="60" spans="1:48" s="171" customFormat="1" ht="12">
      <c r="A60" s="338">
        <f>'All Demand '!A61</f>
        <v>56</v>
      </c>
      <c r="B60" s="278" t="str">
        <f>'All Demand '!C61</f>
        <v>8DCPFM01171AP</v>
      </c>
      <c r="C60" s="278" t="str">
        <f>'All Demand '!F61</f>
        <v>C11</v>
      </c>
      <c r="D60" s="278" t="str">
        <f>'All Demand '!D61</f>
        <v>DCPFM01171AP</v>
      </c>
      <c r="E60" s="278" t="str">
        <f>'All Demand '!G61</f>
        <v>ABC</v>
      </c>
      <c r="F60" s="278" t="str">
        <f>'All Demand '!H61</f>
        <v>WGT</v>
      </c>
      <c r="G60" s="278"/>
      <c r="H60" s="1">
        <f>'All Demand '!J61*'All Demand '!CB61</f>
        <v>4500000</v>
      </c>
      <c r="I60" s="1">
        <f>'All Demand '!K61*'All Demand '!CC61</f>
        <v>4500000</v>
      </c>
      <c r="J60" s="1">
        <f>'All Demand '!L61*'All Demand '!CD61</f>
        <v>4500000</v>
      </c>
      <c r="K60" s="1">
        <f>'All Demand '!M61*'All Demand '!CE61</f>
        <v>4500000</v>
      </c>
      <c r="L60" s="1">
        <f>'All Demand '!N61*'All Demand '!CF61</f>
        <v>4500000</v>
      </c>
      <c r="M60" s="1">
        <f>'All Demand '!O61*'All Demand '!CG61</f>
        <v>4500000</v>
      </c>
      <c r="N60" s="1">
        <f>'All Demand '!P61*'All Demand '!CH61</f>
        <v>4500000</v>
      </c>
      <c r="O60" s="1">
        <f>'All Demand '!Q61*'All Demand '!CI61</f>
        <v>4500000</v>
      </c>
      <c r="P60" s="1">
        <f>'All Demand '!R61*'All Demand '!CJ61</f>
        <v>4500000</v>
      </c>
      <c r="Q60" s="1">
        <f>'All Demand '!S61*'All Demand '!CK61</f>
        <v>4500000</v>
      </c>
      <c r="R60" s="1">
        <f>'All Demand '!T61*'All Demand '!CL61</f>
        <v>4500000</v>
      </c>
      <c r="S60" s="1">
        <f>'All Demand '!U61*'All Demand '!CM61</f>
        <v>2500000</v>
      </c>
      <c r="T60" s="1">
        <f t="shared" si="6"/>
        <v>52000000</v>
      </c>
      <c r="U60" s="1"/>
      <c r="V60" s="1">
        <f>H60*'All Demand '!AD61/$B$1</f>
        <v>43561.102407064529</v>
      </c>
      <c r="W60" s="1">
        <f>I60*'All Demand '!AE61/$B$1</f>
        <v>43561.102407064529</v>
      </c>
      <c r="X60" s="1">
        <f>J60*'All Demand '!AF61/$B$1</f>
        <v>43561.102407064529</v>
      </c>
      <c r="Y60" s="1">
        <f>K60*'All Demand '!AG61/$B$1</f>
        <v>42897.735365332577</v>
      </c>
      <c r="Z60" s="1">
        <f>L60*'All Demand '!AH61/$B$1</f>
        <v>42897.735365332577</v>
      </c>
      <c r="AA60" s="1">
        <f>M60*'All Demand '!AI61/$B$1</f>
        <v>42897.735365332577</v>
      </c>
      <c r="AB60" s="1">
        <f>N60*'All Demand '!AJ61/$B$1</f>
        <v>42234.368323600633</v>
      </c>
      <c r="AC60" s="1">
        <f>O60*'All Demand '!AK61/$B$1</f>
        <v>42234.368323600633</v>
      </c>
      <c r="AD60" s="1">
        <f>P60*'All Demand '!AL61/$B$1</f>
        <v>42234.368323600633</v>
      </c>
      <c r="AE60" s="1">
        <f>Q60*'All Demand '!AM61/$B$1</f>
        <v>40907.634240136744</v>
      </c>
      <c r="AF60" s="1">
        <f>R60*'All Demand '!AN61/$B$1</f>
        <v>40907.634240136744</v>
      </c>
      <c r="AG60" s="1">
        <f>S60*'All Demand '!AO61/$B$1</f>
        <v>22726.463466742633</v>
      </c>
      <c r="AH60" s="1">
        <f t="shared" si="7"/>
        <v>490621.35023500933</v>
      </c>
      <c r="AI60" s="1"/>
      <c r="AJ60" s="1">
        <f>H60*'All Demand '!AV61/$B$1</f>
        <v>22045.210954636088</v>
      </c>
      <c r="AK60" s="1">
        <f>I60*'All Demand '!AW61/$B$1</f>
        <v>22045.210954636088</v>
      </c>
      <c r="AL60" s="1">
        <f>J60*'All Demand '!AX61/$B$1</f>
        <v>22045.210954636088</v>
      </c>
      <c r="AM60" s="1">
        <f>K60*'All Demand '!AY61/$B$1</f>
        <v>21824.758845089727</v>
      </c>
      <c r="AN60" s="1">
        <f>L60*'All Demand '!AZ61/$B$1</f>
        <v>21824.758845089727</v>
      </c>
      <c r="AO60" s="1">
        <f>M60*'All Demand '!BA61/$B$1</f>
        <v>21824.758845089727</v>
      </c>
      <c r="AP60" s="1">
        <f>N60*'All Demand '!BB61/$B$1</f>
        <v>21604.306735543363</v>
      </c>
      <c r="AQ60" s="1">
        <f>O60*'All Demand '!BC61/$B$1</f>
        <v>21604.306735543363</v>
      </c>
      <c r="AR60" s="1">
        <f>P60*'All Demand '!BD61/$B$1</f>
        <v>21604.306735543363</v>
      </c>
      <c r="AS60" s="1">
        <f>Q60*'All Demand '!BE61/$B$1</f>
        <v>21383.854625997006</v>
      </c>
      <c r="AT60" s="1">
        <f>R60*'All Demand '!BF61/$B$1</f>
        <v>21383.854625997006</v>
      </c>
      <c r="AU60" s="1">
        <f>S60*'All Demand '!BG61/$B$1</f>
        <v>11879.919236665004</v>
      </c>
      <c r="AV60" s="1">
        <f t="shared" si="8"/>
        <v>251070.45809446656</v>
      </c>
    </row>
    <row r="61" spans="1:48" s="171" customFormat="1" ht="12">
      <c r="A61" s="338">
        <f>'All Demand '!A62</f>
        <v>57</v>
      </c>
      <c r="B61" s="278" t="str">
        <f>'All Demand '!C62</f>
        <v>8DCPFM01487AP</v>
      </c>
      <c r="C61" s="278" t="str">
        <f>'All Demand '!F62</f>
        <v>F7</v>
      </c>
      <c r="D61" s="278" t="str">
        <f>'All Demand '!D62</f>
        <v>DCPFM01487AP</v>
      </c>
      <c r="E61" s="278" t="str">
        <f>'All Demand '!G62</f>
        <v>ABC</v>
      </c>
      <c r="F61" s="278" t="str">
        <f>'All Demand '!H62</f>
        <v>WGT</v>
      </c>
      <c r="G61" s="278"/>
      <c r="H61" s="1">
        <f>'All Demand '!J62*'All Demand '!CB62</f>
        <v>0</v>
      </c>
      <c r="I61" s="1">
        <f>'All Demand '!K62*'All Demand '!CC62</f>
        <v>0</v>
      </c>
      <c r="J61" s="1">
        <f>'All Demand '!L62*'All Demand '!CD62</f>
        <v>0</v>
      </c>
      <c r="K61" s="1">
        <f>'All Demand '!M62*'All Demand '!CE62</f>
        <v>0</v>
      </c>
      <c r="L61" s="1">
        <f>'All Demand '!N62*'All Demand '!CF62</f>
        <v>0</v>
      </c>
      <c r="M61" s="1">
        <f>'All Demand '!O62*'All Demand '!CG62</f>
        <v>0</v>
      </c>
      <c r="N61" s="1">
        <f>'All Demand '!P62*'All Demand '!CH62</f>
        <v>0</v>
      </c>
      <c r="O61" s="1">
        <f>'All Demand '!Q62*'All Demand '!CI62</f>
        <v>0</v>
      </c>
      <c r="P61" s="1">
        <f>'All Demand '!R62*'All Demand '!CJ62</f>
        <v>0</v>
      </c>
      <c r="Q61" s="1">
        <f>'All Demand '!S62*'All Demand '!CK62</f>
        <v>0</v>
      </c>
      <c r="R61" s="1">
        <f>'All Demand '!T62*'All Demand '!CL62</f>
        <v>0</v>
      </c>
      <c r="S61" s="1">
        <f>'All Demand '!U62*'All Demand '!CM62</f>
        <v>0</v>
      </c>
      <c r="T61" s="1">
        <f t="shared" si="6"/>
        <v>0</v>
      </c>
      <c r="U61" s="1"/>
      <c r="V61" s="1">
        <f>H61*'All Demand '!AD62/$B$1</f>
        <v>0</v>
      </c>
      <c r="W61" s="1">
        <f>I61*'All Demand '!AE62/$B$1</f>
        <v>0</v>
      </c>
      <c r="X61" s="1">
        <f>J61*'All Demand '!AF62/$B$1</f>
        <v>0</v>
      </c>
      <c r="Y61" s="1">
        <f>K61*'All Demand '!AG62/$B$1</f>
        <v>0</v>
      </c>
      <c r="Z61" s="1">
        <f>L61*'All Demand '!AH62/$B$1</f>
        <v>0</v>
      </c>
      <c r="AA61" s="1">
        <f>M61*'All Demand '!AI62/$B$1</f>
        <v>0</v>
      </c>
      <c r="AB61" s="1">
        <f>N61*'All Demand '!AJ62/$B$1</f>
        <v>0</v>
      </c>
      <c r="AC61" s="1">
        <f>O61*'All Demand '!AK62/$B$1</f>
        <v>0</v>
      </c>
      <c r="AD61" s="1">
        <f>P61*'All Demand '!AL62/$B$1</f>
        <v>0</v>
      </c>
      <c r="AE61" s="1">
        <f>Q61*'All Demand '!AM62/$B$1</f>
        <v>0</v>
      </c>
      <c r="AF61" s="1">
        <f>R61*'All Demand '!AN62/$B$1</f>
        <v>0</v>
      </c>
      <c r="AG61" s="1">
        <f>S61*'All Demand '!AO62/$B$1</f>
        <v>0</v>
      </c>
      <c r="AH61" s="1">
        <f t="shared" si="7"/>
        <v>0</v>
      </c>
      <c r="AI61" s="1"/>
      <c r="AJ61" s="1">
        <f>H61*'All Demand '!AV62/$B$1</f>
        <v>0</v>
      </c>
      <c r="AK61" s="1">
        <f>I61*'All Demand '!AW62/$B$1</f>
        <v>0</v>
      </c>
      <c r="AL61" s="1">
        <f>J61*'All Demand '!AX62/$B$1</f>
        <v>0</v>
      </c>
      <c r="AM61" s="1">
        <f>K61*'All Demand '!AY62/$B$1</f>
        <v>0</v>
      </c>
      <c r="AN61" s="1">
        <f>L61*'All Demand '!AZ62/$B$1</f>
        <v>0</v>
      </c>
      <c r="AO61" s="1">
        <f>M61*'All Demand '!BA62/$B$1</f>
        <v>0</v>
      </c>
      <c r="AP61" s="1">
        <f>N61*'All Demand '!BB62/$B$1</f>
        <v>0</v>
      </c>
      <c r="AQ61" s="1">
        <f>O61*'All Demand '!BC62/$B$1</f>
        <v>0</v>
      </c>
      <c r="AR61" s="1">
        <f>P61*'All Demand '!BD62/$B$1</f>
        <v>0</v>
      </c>
      <c r="AS61" s="1">
        <f>Q61*'All Demand '!BE62/$B$1</f>
        <v>0</v>
      </c>
      <c r="AT61" s="1">
        <f>R61*'All Demand '!BF62/$B$1</f>
        <v>0</v>
      </c>
      <c r="AU61" s="1">
        <f>S61*'All Demand '!BG62/$B$1</f>
        <v>0</v>
      </c>
      <c r="AV61" s="1">
        <f t="shared" si="8"/>
        <v>0</v>
      </c>
    </row>
    <row r="62" spans="1:48" s="171" customFormat="1" ht="12">
      <c r="A62" s="338">
        <f>'All Demand '!A63</f>
        <v>58</v>
      </c>
      <c r="B62" s="278" t="str">
        <f>'All Demand '!C63</f>
        <v>8DCPFM01585AP</v>
      </c>
      <c r="C62" s="278" t="str">
        <f>'All Demand '!F63</f>
        <v>F7</v>
      </c>
      <c r="D62" s="278" t="str">
        <f>'All Demand '!D63</f>
        <v>DCPFM01585AP</v>
      </c>
      <c r="E62" s="278" t="str">
        <f>'All Demand '!G63</f>
        <v>ABC</v>
      </c>
      <c r="F62" s="278" t="str">
        <f>'All Demand '!H63</f>
        <v>WGT</v>
      </c>
      <c r="G62" s="278"/>
      <c r="H62" s="1">
        <f>'All Demand '!J63*'All Demand '!CB63</f>
        <v>0</v>
      </c>
      <c r="I62" s="1">
        <f>'All Demand '!K63*'All Demand '!CC63</f>
        <v>0</v>
      </c>
      <c r="J62" s="1">
        <f>'All Demand '!L63*'All Demand '!CD63</f>
        <v>0</v>
      </c>
      <c r="K62" s="1">
        <f>'All Demand '!M63*'All Demand '!CE63</f>
        <v>0</v>
      </c>
      <c r="L62" s="1">
        <f>'All Demand '!N63*'All Demand '!CF63</f>
        <v>0</v>
      </c>
      <c r="M62" s="1">
        <f>'All Demand '!O63*'All Demand '!CG63</f>
        <v>0</v>
      </c>
      <c r="N62" s="1">
        <f>'All Demand '!P63*'All Demand '!CH63</f>
        <v>0</v>
      </c>
      <c r="O62" s="1">
        <f>'All Demand '!Q63*'All Demand '!CI63</f>
        <v>0</v>
      </c>
      <c r="P62" s="1">
        <f>'All Demand '!R63*'All Demand '!CJ63</f>
        <v>0</v>
      </c>
      <c r="Q62" s="1">
        <f>'All Demand '!S63*'All Demand '!CK63</f>
        <v>0</v>
      </c>
      <c r="R62" s="1">
        <f>'All Demand '!T63*'All Demand '!CL63</f>
        <v>0</v>
      </c>
      <c r="S62" s="1">
        <f>'All Demand '!U63*'All Demand '!CM63</f>
        <v>0</v>
      </c>
      <c r="T62" s="1">
        <f t="shared" si="6"/>
        <v>0</v>
      </c>
      <c r="U62" s="1"/>
      <c r="V62" s="1">
        <f>H62*'All Demand '!AD63/$B$1</f>
        <v>0</v>
      </c>
      <c r="W62" s="1">
        <f>I62*'All Demand '!AE63/$B$1</f>
        <v>0</v>
      </c>
      <c r="X62" s="1">
        <f>J62*'All Demand '!AF63/$B$1</f>
        <v>0</v>
      </c>
      <c r="Y62" s="1">
        <f>K62*'All Demand '!AG63/$B$1</f>
        <v>0</v>
      </c>
      <c r="Z62" s="1">
        <f>L62*'All Demand '!AH63/$B$1</f>
        <v>0</v>
      </c>
      <c r="AA62" s="1">
        <f>M62*'All Demand '!AI63/$B$1</f>
        <v>0</v>
      </c>
      <c r="AB62" s="1">
        <f>N62*'All Demand '!AJ63/$B$1</f>
        <v>0</v>
      </c>
      <c r="AC62" s="1">
        <f>O62*'All Demand '!AK63/$B$1</f>
        <v>0</v>
      </c>
      <c r="AD62" s="1">
        <f>P62*'All Demand '!AL63/$B$1</f>
        <v>0</v>
      </c>
      <c r="AE62" s="1">
        <f>Q62*'All Demand '!AM63/$B$1</f>
        <v>0</v>
      </c>
      <c r="AF62" s="1">
        <f>R62*'All Demand '!AN63/$B$1</f>
        <v>0</v>
      </c>
      <c r="AG62" s="1">
        <f>S62*'All Demand '!AO63/$B$1</f>
        <v>0</v>
      </c>
      <c r="AH62" s="1">
        <f t="shared" si="7"/>
        <v>0</v>
      </c>
      <c r="AI62" s="1"/>
      <c r="AJ62" s="1">
        <f>H62*'All Demand '!AV63/$B$1</f>
        <v>0</v>
      </c>
      <c r="AK62" s="1">
        <f>I62*'All Demand '!AW63/$B$1</f>
        <v>0</v>
      </c>
      <c r="AL62" s="1">
        <f>J62*'All Demand '!AX63/$B$1</f>
        <v>0</v>
      </c>
      <c r="AM62" s="1">
        <f>K62*'All Demand '!AY63/$B$1</f>
        <v>0</v>
      </c>
      <c r="AN62" s="1">
        <f>L62*'All Demand '!AZ63/$B$1</f>
        <v>0</v>
      </c>
      <c r="AO62" s="1">
        <f>M62*'All Demand '!BA63/$B$1</f>
        <v>0</v>
      </c>
      <c r="AP62" s="1">
        <f>N62*'All Demand '!BB63/$B$1</f>
        <v>0</v>
      </c>
      <c r="AQ62" s="1">
        <f>O62*'All Demand '!BC63/$B$1</f>
        <v>0</v>
      </c>
      <c r="AR62" s="1">
        <f>P62*'All Demand '!BD63/$B$1</f>
        <v>0</v>
      </c>
      <c r="AS62" s="1">
        <f>Q62*'All Demand '!BE63/$B$1</f>
        <v>0</v>
      </c>
      <c r="AT62" s="1">
        <f>R62*'All Demand '!BF63/$B$1</f>
        <v>0</v>
      </c>
      <c r="AU62" s="1">
        <f>S62*'All Demand '!BG63/$B$1</f>
        <v>0</v>
      </c>
      <c r="AV62" s="1">
        <f t="shared" si="8"/>
        <v>0</v>
      </c>
    </row>
    <row r="63" spans="1:48" s="171" customFormat="1" ht="12">
      <c r="A63" s="338">
        <f>'All Demand '!A64</f>
        <v>59</v>
      </c>
      <c r="B63" s="278" t="str">
        <f>'All Demand '!C64</f>
        <v>8DCPFM01363AP</v>
      </c>
      <c r="C63" s="278" t="str">
        <f>'All Demand '!F64</f>
        <v>F9</v>
      </c>
      <c r="D63" s="278" t="str">
        <f>'All Demand '!D64</f>
        <v>DCPFM01363AP</v>
      </c>
      <c r="E63" s="278" t="str">
        <f>'All Demand '!G64</f>
        <v>ABC</v>
      </c>
      <c r="F63" s="278" t="str">
        <f>'All Demand '!H64</f>
        <v>WGT</v>
      </c>
      <c r="G63" s="278"/>
      <c r="H63" s="1">
        <f>'All Demand '!J64*'All Demand '!CB64</f>
        <v>4500000</v>
      </c>
      <c r="I63" s="1">
        <f>'All Demand '!K64*'All Demand '!CC64</f>
        <v>4500000</v>
      </c>
      <c r="J63" s="1">
        <f>'All Demand '!L64*'All Demand '!CD64</f>
        <v>4500000</v>
      </c>
      <c r="K63" s="1">
        <f>'All Demand '!M64*'All Demand '!CE64</f>
        <v>4500000</v>
      </c>
      <c r="L63" s="1">
        <f>'All Demand '!N64*'All Demand '!CF64</f>
        <v>4500000</v>
      </c>
      <c r="M63" s="1">
        <f>'All Demand '!O64*'All Demand '!CG64</f>
        <v>4500000</v>
      </c>
      <c r="N63" s="1">
        <f>'All Demand '!P64*'All Demand '!CH64</f>
        <v>4500000</v>
      </c>
      <c r="O63" s="1">
        <f>'All Demand '!Q64*'All Demand '!CI64</f>
        <v>4500000</v>
      </c>
      <c r="P63" s="1">
        <f>'All Demand '!R64*'All Demand '!CJ64</f>
        <v>4500000</v>
      </c>
      <c r="Q63" s="1">
        <f>'All Demand '!S64*'All Demand '!CK64</f>
        <v>4500000</v>
      </c>
      <c r="R63" s="1">
        <f>'All Demand '!T64*'All Demand '!CL64</f>
        <v>4500000</v>
      </c>
      <c r="S63" s="1">
        <f>'All Demand '!U64*'All Demand '!CM64</f>
        <v>2500000</v>
      </c>
      <c r="T63" s="1">
        <f t="shared" si="6"/>
        <v>52000000</v>
      </c>
      <c r="U63" s="1"/>
      <c r="V63" s="1">
        <f>H63*'All Demand '!AD64/$B$1</f>
        <v>25379.077054550635</v>
      </c>
      <c r="W63" s="1">
        <f>I63*'All Demand '!AE64/$B$1</f>
        <v>25379.077054550635</v>
      </c>
      <c r="X63" s="1">
        <f>J63*'All Demand '!AF64/$B$1</f>
        <v>25379.077054550635</v>
      </c>
      <c r="Y63" s="1">
        <f>K63*'All Demand '!AG64/$B$1</f>
        <v>24992.593647628542</v>
      </c>
      <c r="Z63" s="1">
        <f>L63*'All Demand '!AH64/$B$1</f>
        <v>24992.593647628542</v>
      </c>
      <c r="AA63" s="1">
        <f>M63*'All Demand '!AI64/$B$1</f>
        <v>24992.593647628542</v>
      </c>
      <c r="AB63" s="1">
        <f>N63*'All Demand '!AJ64/$B$1</f>
        <v>24606.11024070645</v>
      </c>
      <c r="AC63" s="1">
        <f>O63*'All Demand '!AK64/$B$1</f>
        <v>24606.11024070645</v>
      </c>
      <c r="AD63" s="1">
        <f>P63*'All Demand '!AL64/$B$1</f>
        <v>24606.11024070645</v>
      </c>
      <c r="AE63" s="1">
        <f>Q63*'All Demand '!AM64/$B$1</f>
        <v>23833.143426862272</v>
      </c>
      <c r="AF63" s="1">
        <f>R63*'All Demand '!AN64/$B$1</f>
        <v>23833.143426862272</v>
      </c>
      <c r="AG63" s="1">
        <f>S63*'All Demand '!AO64/$B$1</f>
        <v>13240.635237145705</v>
      </c>
      <c r="AH63" s="1">
        <f t="shared" si="7"/>
        <v>285840.26491952711</v>
      </c>
      <c r="AI63" s="1"/>
      <c r="AJ63" s="1">
        <f>H63*'All Demand '!AV64/$B$1</f>
        <v>6345.950932808717</v>
      </c>
      <c r="AK63" s="1">
        <f>I63*'All Demand '!AW64/$B$1</f>
        <v>6345.950932808717</v>
      </c>
      <c r="AL63" s="1">
        <f>J63*'All Demand '!AX64/$B$1</f>
        <v>6345.950932808717</v>
      </c>
      <c r="AM63" s="1">
        <f>K63*'All Demand '!AY64/$B$1</f>
        <v>6282.4914234806283</v>
      </c>
      <c r="AN63" s="1">
        <f>L63*'All Demand '!AZ64/$B$1</f>
        <v>6282.4914234806283</v>
      </c>
      <c r="AO63" s="1">
        <f>M63*'All Demand '!BA64/$B$1</f>
        <v>6282.4914234806283</v>
      </c>
      <c r="AP63" s="1">
        <f>N63*'All Demand '!BB64/$B$1</f>
        <v>6219.0319141525415</v>
      </c>
      <c r="AQ63" s="1">
        <f>O63*'All Demand '!BC64/$B$1</f>
        <v>6219.0319141525415</v>
      </c>
      <c r="AR63" s="1">
        <f>P63*'All Demand '!BD64/$B$1</f>
        <v>6219.0319141525415</v>
      </c>
      <c r="AS63" s="1">
        <f>Q63*'All Demand '!BE64/$B$1</f>
        <v>6155.5724048244538</v>
      </c>
      <c r="AT63" s="1">
        <f>R63*'All Demand '!BF64/$B$1</f>
        <v>6155.5724048244538</v>
      </c>
      <c r="AU63" s="1">
        <f>S63*'All Demand '!BG64/$B$1</f>
        <v>3419.7624471246968</v>
      </c>
      <c r="AV63" s="1">
        <f t="shared" si="8"/>
        <v>72273.330068099254</v>
      </c>
    </row>
    <row r="64" spans="1:48" s="171" customFormat="1" ht="12">
      <c r="A64" s="338">
        <f>'All Demand '!A65</f>
        <v>60</v>
      </c>
      <c r="B64" s="278" t="str">
        <f>'All Demand '!C65</f>
        <v>8DCPFM01638AP</v>
      </c>
      <c r="C64" s="278" t="str">
        <f>'All Demand '!F65</f>
        <v>F9</v>
      </c>
      <c r="D64" s="278" t="str">
        <f>'All Demand '!D65</f>
        <v>DCPFM01638AP</v>
      </c>
      <c r="E64" s="278" t="str">
        <f>'All Demand '!G65</f>
        <v>ABC</v>
      </c>
      <c r="F64" s="278" t="str">
        <f>'All Demand '!H65</f>
        <v>WGT</v>
      </c>
      <c r="G64" s="278"/>
      <c r="H64" s="1">
        <f>'All Demand '!J65*'All Demand '!CB65</f>
        <v>4500000</v>
      </c>
      <c r="I64" s="1">
        <f>'All Demand '!K65*'All Demand '!CC65</f>
        <v>4500000</v>
      </c>
      <c r="J64" s="1">
        <f>'All Demand '!L65*'All Demand '!CD65</f>
        <v>4500000</v>
      </c>
      <c r="K64" s="1">
        <f>'All Demand '!M65*'All Demand '!CE65</f>
        <v>4500000</v>
      </c>
      <c r="L64" s="1">
        <f>'All Demand '!N65*'All Demand '!CF65</f>
        <v>4500000</v>
      </c>
      <c r="M64" s="1">
        <f>'All Demand '!O65*'All Demand '!CG65</f>
        <v>4500000</v>
      </c>
      <c r="N64" s="1">
        <f>'All Demand '!P65*'All Demand '!CH65</f>
        <v>4500000</v>
      </c>
      <c r="O64" s="1">
        <f>'All Demand '!Q65*'All Demand '!CI65</f>
        <v>4500000</v>
      </c>
      <c r="P64" s="1">
        <f>'All Demand '!R65*'All Demand '!CJ65</f>
        <v>4500000</v>
      </c>
      <c r="Q64" s="1">
        <f>'All Demand '!S65*'All Demand '!CK65</f>
        <v>4500000</v>
      </c>
      <c r="R64" s="1">
        <f>'All Demand '!T65*'All Demand '!CL65</f>
        <v>4500000</v>
      </c>
      <c r="S64" s="1">
        <f>'All Demand '!U65*'All Demand '!CM65</f>
        <v>2500000</v>
      </c>
      <c r="T64" s="1">
        <f t="shared" si="6"/>
        <v>52000000</v>
      </c>
      <c r="U64" s="1"/>
      <c r="V64" s="1">
        <f>H64*'All Demand '!AD65/$B$1</f>
        <v>25884.133314342689</v>
      </c>
      <c r="W64" s="1">
        <f>I64*'All Demand '!AE65/$B$1</f>
        <v>25884.133314342689</v>
      </c>
      <c r="X64" s="1">
        <f>J64*'All Demand '!AF65/$B$1</f>
        <v>25884.133314342689</v>
      </c>
      <c r="Y64" s="1">
        <f>K64*'All Demand '!AG65/$B$1</f>
        <v>25489.958695342542</v>
      </c>
      <c r="Z64" s="1">
        <f>L64*'All Demand '!AH65/$B$1</f>
        <v>25489.958695342542</v>
      </c>
      <c r="AA64" s="1">
        <f>M64*'All Demand '!AI65/$B$1</f>
        <v>25489.958695342542</v>
      </c>
      <c r="AB64" s="1">
        <f>N64*'All Demand '!AJ65/$B$1</f>
        <v>25095.784076342403</v>
      </c>
      <c r="AC64" s="1">
        <f>O64*'All Demand '!AK65/$B$1</f>
        <v>25095.784076342403</v>
      </c>
      <c r="AD64" s="1">
        <f>P64*'All Demand '!AL65/$B$1</f>
        <v>25095.784076342403</v>
      </c>
      <c r="AE64" s="1">
        <f>Q64*'All Demand '!AM65/$B$1</f>
        <v>24307.434838342117</v>
      </c>
      <c r="AF64" s="1">
        <f>R64*'All Demand '!AN65/$B$1</f>
        <v>24307.434838342117</v>
      </c>
      <c r="AG64" s="1">
        <f>S64*'All Demand '!AO65/$B$1</f>
        <v>13504.13046574562</v>
      </c>
      <c r="AH64" s="1">
        <f t="shared" si="7"/>
        <v>291528.62840051285</v>
      </c>
      <c r="AI64" s="1"/>
      <c r="AJ64" s="1">
        <f>H64*'All Demand '!AV65/$B$1</f>
        <v>15766.984760005698</v>
      </c>
      <c r="AK64" s="1">
        <f>I64*'All Demand '!AW65/$B$1</f>
        <v>15766.984760005698</v>
      </c>
      <c r="AL64" s="1">
        <f>J64*'All Demand '!AX65/$B$1</f>
        <v>15766.984760005698</v>
      </c>
      <c r="AM64" s="1">
        <f>K64*'All Demand '!AY65/$B$1</f>
        <v>15609.31491240564</v>
      </c>
      <c r="AN64" s="1">
        <f>L64*'All Demand '!AZ65/$B$1</f>
        <v>15609.31491240564</v>
      </c>
      <c r="AO64" s="1">
        <f>M64*'All Demand '!BA65/$B$1</f>
        <v>15609.31491240564</v>
      </c>
      <c r="AP64" s="1">
        <f>N64*'All Demand '!BB65/$B$1</f>
        <v>15451.645064805583</v>
      </c>
      <c r="AQ64" s="1">
        <f>O64*'All Demand '!BC65/$B$1</f>
        <v>15451.645064805583</v>
      </c>
      <c r="AR64" s="1">
        <f>P64*'All Demand '!BD65/$B$1</f>
        <v>15451.645064805583</v>
      </c>
      <c r="AS64" s="1">
        <f>Q64*'All Demand '!BE65/$B$1</f>
        <v>15293.975217205527</v>
      </c>
      <c r="AT64" s="1">
        <f>R64*'All Demand '!BF65/$B$1</f>
        <v>15293.975217205527</v>
      </c>
      <c r="AU64" s="1">
        <f>S64*'All Demand '!BG65/$B$1</f>
        <v>8496.6528984475153</v>
      </c>
      <c r="AV64" s="1">
        <f t="shared" si="8"/>
        <v>179568.4375445093</v>
      </c>
    </row>
    <row r="65" spans="1:48" s="171" customFormat="1" ht="12">
      <c r="A65" s="338">
        <f>'All Demand '!A66</f>
        <v>61</v>
      </c>
      <c r="B65" s="278" t="str">
        <f>'All Demand '!C66</f>
        <v>8DCPFM01140AP</v>
      </c>
      <c r="C65" s="278" t="str">
        <f>'All Demand '!F66</f>
        <v>F7</v>
      </c>
      <c r="D65" s="278" t="str">
        <f>'All Demand '!D66</f>
        <v>DCPFM01140AP-TJ</v>
      </c>
      <c r="E65" s="278" t="str">
        <f>'All Demand '!G66</f>
        <v>ABC</v>
      </c>
      <c r="F65" s="278" t="str">
        <f>'All Demand '!H66</f>
        <v>WGT</v>
      </c>
      <c r="G65" s="278"/>
      <c r="H65" s="1">
        <f>'All Demand '!J66*'All Demand '!CB66</f>
        <v>540000</v>
      </c>
      <c r="I65" s="1">
        <f>'All Demand '!K66*'All Demand '!CC66</f>
        <v>540000</v>
      </c>
      <c r="J65" s="1">
        <f>'All Demand '!L66*'All Demand '!CD66</f>
        <v>540000</v>
      </c>
      <c r="K65" s="1">
        <f>'All Demand '!M66*'All Demand '!CE66</f>
        <v>540000</v>
      </c>
      <c r="L65" s="1">
        <f>'All Demand '!N66*'All Demand '!CF66</f>
        <v>540000</v>
      </c>
      <c r="M65" s="1">
        <f>'All Demand '!O66*'All Demand '!CG66</f>
        <v>540000</v>
      </c>
      <c r="N65" s="1">
        <f>'All Demand '!P66*'All Demand '!CH66</f>
        <v>540000</v>
      </c>
      <c r="O65" s="1">
        <f>'All Demand '!Q66*'All Demand '!CI66</f>
        <v>540000</v>
      </c>
      <c r="P65" s="1">
        <f>'All Demand '!R66*'All Demand '!CJ66</f>
        <v>540000</v>
      </c>
      <c r="Q65" s="1">
        <f>'All Demand '!S66*'All Demand '!CK66</f>
        <v>540000</v>
      </c>
      <c r="R65" s="1">
        <f>'All Demand '!T66*'All Demand '!CL66</f>
        <v>540000</v>
      </c>
      <c r="S65" s="1">
        <f>'All Demand '!U66*'All Demand '!CM66</f>
        <v>270000</v>
      </c>
      <c r="T65" s="1">
        <f t="shared" si="6"/>
        <v>6210000</v>
      </c>
      <c r="U65" s="1"/>
      <c r="V65" s="1">
        <f>H65*'All Demand '!AD66/$B$1</f>
        <v>4830.4287480739531</v>
      </c>
      <c r="W65" s="1">
        <f>I65*'All Demand '!AE66/$B$1</f>
        <v>4830.4287480739531</v>
      </c>
      <c r="X65" s="1">
        <f>J65*'All Demand '!AF66/$B$1</f>
        <v>4830.4287480739531</v>
      </c>
      <c r="Y65" s="1">
        <f>K65*'All Demand '!AG66/$B$1</f>
        <v>4756.8689194230801</v>
      </c>
      <c r="Z65" s="1">
        <f>L65*'All Demand '!AH66/$B$1</f>
        <v>4756.8689194230801</v>
      </c>
      <c r="AA65" s="1">
        <f>M65*'All Demand '!AI66/$B$1</f>
        <v>4756.8689194230801</v>
      </c>
      <c r="AB65" s="1">
        <f>N65*'All Demand '!AJ66/$B$1</f>
        <v>4683.309090772208</v>
      </c>
      <c r="AC65" s="1">
        <f>O65*'All Demand '!AK66/$B$1</f>
        <v>4683.309090772208</v>
      </c>
      <c r="AD65" s="1">
        <f>P65*'All Demand '!AL66/$B$1</f>
        <v>4683.309090772208</v>
      </c>
      <c r="AE65" s="1">
        <f>Q65*'All Demand '!AM66/$B$1</f>
        <v>4536.1894334704639</v>
      </c>
      <c r="AF65" s="1">
        <f>R65*'All Demand '!AN66/$B$1</f>
        <v>4536.1894334704639</v>
      </c>
      <c r="AG65" s="1">
        <f>S65*'All Demand '!AO66/$B$1</f>
        <v>2268.0947167352319</v>
      </c>
      <c r="AH65" s="1">
        <f t="shared" si="7"/>
        <v>54152.293858483885</v>
      </c>
      <c r="AI65" s="1"/>
      <c r="AJ65" s="1">
        <f>H65*'All Demand '!AV66/$B$1</f>
        <v>2942.3931460348954</v>
      </c>
      <c r="AK65" s="1">
        <f>I65*'All Demand '!AW66/$B$1</f>
        <v>2942.3931460348954</v>
      </c>
      <c r="AL65" s="1">
        <f>J65*'All Demand '!AX66/$B$1</f>
        <v>2942.3931460348954</v>
      </c>
      <c r="AM65" s="1">
        <f>K65*'All Demand '!AY66/$B$1</f>
        <v>2912.9692145745462</v>
      </c>
      <c r="AN65" s="1">
        <f>L65*'All Demand '!AZ66/$B$1</f>
        <v>2912.9692145745462</v>
      </c>
      <c r="AO65" s="1">
        <f>M65*'All Demand '!BA66/$B$1</f>
        <v>2912.9692145745462</v>
      </c>
      <c r="AP65" s="1">
        <f>N65*'All Demand '!BB66/$B$1</f>
        <v>2883.5452831141974</v>
      </c>
      <c r="AQ65" s="1">
        <f>O65*'All Demand '!BC66/$B$1</f>
        <v>2883.5452831141974</v>
      </c>
      <c r="AR65" s="1">
        <f>P65*'All Demand '!BD66/$B$1</f>
        <v>2883.5452831141974</v>
      </c>
      <c r="AS65" s="1">
        <f>Q65*'All Demand '!BE66/$B$1</f>
        <v>2854.1213516538487</v>
      </c>
      <c r="AT65" s="1">
        <f>R65*'All Demand '!BF66/$B$1</f>
        <v>2854.1213516538487</v>
      </c>
      <c r="AU65" s="1">
        <f>S65*'All Demand '!BG66/$B$1</f>
        <v>1427.0606758269244</v>
      </c>
      <c r="AV65" s="1">
        <f t="shared" si="8"/>
        <v>33352.02631030554</v>
      </c>
    </row>
    <row r="66" spans="1:48" s="171" customFormat="1" ht="12">
      <c r="A66" s="338">
        <f>'All Demand '!A67</f>
        <v>62</v>
      </c>
      <c r="B66" s="278" t="str">
        <f>'All Demand '!C67</f>
        <v>8DCPFM01492AP</v>
      </c>
      <c r="C66" s="278" t="str">
        <f>'All Demand '!F67</f>
        <v>F7</v>
      </c>
      <c r="D66" s="278" t="str">
        <f>'All Demand '!D67</f>
        <v>DCPFM01492AP</v>
      </c>
      <c r="E66" s="278" t="str">
        <f>'All Demand '!G67</f>
        <v>ABC</v>
      </c>
      <c r="F66" s="278" t="str">
        <f>'All Demand '!H67</f>
        <v>WGT</v>
      </c>
      <c r="G66" s="278"/>
      <c r="H66" s="1">
        <f>'All Demand '!J67*'All Demand '!CB67</f>
        <v>0</v>
      </c>
      <c r="I66" s="1">
        <f>'All Demand '!K67*'All Demand '!CC67</f>
        <v>0</v>
      </c>
      <c r="J66" s="1">
        <f>'All Demand '!L67*'All Demand '!CD67</f>
        <v>0</v>
      </c>
      <c r="K66" s="1">
        <f>'All Demand '!M67*'All Demand '!CE67</f>
        <v>0</v>
      </c>
      <c r="L66" s="1">
        <f>'All Demand '!N67*'All Demand '!CF67</f>
        <v>0</v>
      </c>
      <c r="M66" s="1">
        <f>'All Demand '!O67*'All Demand '!CG67</f>
        <v>0</v>
      </c>
      <c r="N66" s="1">
        <f>'All Demand '!P67*'All Demand '!CH67</f>
        <v>0</v>
      </c>
      <c r="O66" s="1">
        <f>'All Demand '!Q67*'All Demand '!CI67</f>
        <v>0</v>
      </c>
      <c r="P66" s="1">
        <f>'All Demand '!R67*'All Demand '!CJ67</f>
        <v>0</v>
      </c>
      <c r="Q66" s="1">
        <f>'All Demand '!S67*'All Demand '!CK67</f>
        <v>0</v>
      </c>
      <c r="R66" s="1">
        <f>'All Demand '!T67*'All Demand '!CL67</f>
        <v>0</v>
      </c>
      <c r="S66" s="1">
        <f>'All Demand '!U67*'All Demand '!CM67</f>
        <v>0</v>
      </c>
      <c r="T66" s="1">
        <f t="shared" si="6"/>
        <v>0</v>
      </c>
      <c r="U66" s="1"/>
      <c r="V66" s="1">
        <f>H66*'All Demand '!AD67/$B$1</f>
        <v>0</v>
      </c>
      <c r="W66" s="1">
        <f>I66*'All Demand '!AE67/$B$1</f>
        <v>0</v>
      </c>
      <c r="X66" s="1">
        <f>J66*'All Demand '!AF67/$B$1</f>
        <v>0</v>
      </c>
      <c r="Y66" s="1">
        <f>K66*'All Demand '!AG67/$B$1</f>
        <v>0</v>
      </c>
      <c r="Z66" s="1">
        <f>L66*'All Demand '!AH67/$B$1</f>
        <v>0</v>
      </c>
      <c r="AA66" s="1">
        <f>M66*'All Demand '!AI67/$B$1</f>
        <v>0</v>
      </c>
      <c r="AB66" s="1">
        <f>N66*'All Demand '!AJ67/$B$1</f>
        <v>0</v>
      </c>
      <c r="AC66" s="1">
        <f>O66*'All Demand '!AK67/$B$1</f>
        <v>0</v>
      </c>
      <c r="AD66" s="1">
        <f>P66*'All Demand '!AL67/$B$1</f>
        <v>0</v>
      </c>
      <c r="AE66" s="1">
        <f>Q66*'All Demand '!AM67/$B$1</f>
        <v>0</v>
      </c>
      <c r="AF66" s="1">
        <f>R66*'All Demand '!AN67/$B$1</f>
        <v>0</v>
      </c>
      <c r="AG66" s="1">
        <f>S66*'All Demand '!AO67/$B$1</f>
        <v>0</v>
      </c>
      <c r="AH66" s="1">
        <f t="shared" si="7"/>
        <v>0</v>
      </c>
      <c r="AI66" s="1"/>
      <c r="AJ66" s="1">
        <f>H66*'All Demand '!AV67/$B$1</f>
        <v>0</v>
      </c>
      <c r="AK66" s="1">
        <f>I66*'All Demand '!AW67/$B$1</f>
        <v>0</v>
      </c>
      <c r="AL66" s="1">
        <f>J66*'All Demand '!AX67/$B$1</f>
        <v>0</v>
      </c>
      <c r="AM66" s="1">
        <f>K66*'All Demand '!AY67/$B$1</f>
        <v>0</v>
      </c>
      <c r="AN66" s="1">
        <f>L66*'All Demand '!AZ67/$B$1</f>
        <v>0</v>
      </c>
      <c r="AO66" s="1">
        <f>M66*'All Demand '!BA67/$B$1</f>
        <v>0</v>
      </c>
      <c r="AP66" s="1">
        <f>N66*'All Demand '!BB67/$B$1</f>
        <v>0</v>
      </c>
      <c r="AQ66" s="1">
        <f>O66*'All Demand '!BC67/$B$1</f>
        <v>0</v>
      </c>
      <c r="AR66" s="1">
        <f>P66*'All Demand '!BD67/$B$1</f>
        <v>0</v>
      </c>
      <c r="AS66" s="1">
        <f>Q66*'All Demand '!BE67/$B$1</f>
        <v>0</v>
      </c>
      <c r="AT66" s="1">
        <f>R66*'All Demand '!BF67/$B$1</f>
        <v>0</v>
      </c>
      <c r="AU66" s="1">
        <f>S66*'All Demand '!BG67/$B$1</f>
        <v>0</v>
      </c>
      <c r="AV66" s="1">
        <f t="shared" si="8"/>
        <v>0</v>
      </c>
    </row>
    <row r="67" spans="1:48" s="171" customFormat="1" ht="12">
      <c r="A67" s="338">
        <f>'All Demand '!A68</f>
        <v>63</v>
      </c>
      <c r="B67" s="278" t="str">
        <f>'All Demand '!C68</f>
        <v>Potential_Z series</v>
      </c>
      <c r="C67" s="278" t="str">
        <f>'All Demand '!F68</f>
        <v>Z series</v>
      </c>
      <c r="D67" s="278" t="str">
        <f>'All Demand '!D68</f>
        <v>Potential_Z series</v>
      </c>
      <c r="E67" s="278" t="str">
        <f>'All Demand '!G68</f>
        <v>ABC</v>
      </c>
      <c r="F67" s="278" t="str">
        <f>'All Demand '!H68</f>
        <v>Shenzhen GP</v>
      </c>
      <c r="G67" s="278"/>
      <c r="H67" s="1">
        <f>'All Demand '!J68*'All Demand '!CB68</f>
        <v>0</v>
      </c>
      <c r="I67" s="1">
        <f>'All Demand '!K68*'All Demand '!CC68</f>
        <v>0</v>
      </c>
      <c r="J67" s="1">
        <f>'All Demand '!L68*'All Demand '!CD68</f>
        <v>0</v>
      </c>
      <c r="K67" s="1">
        <f>'All Demand '!M68*'All Demand '!CE68</f>
        <v>0</v>
      </c>
      <c r="L67" s="1">
        <f>'All Demand '!N68*'All Demand '!CF68</f>
        <v>0</v>
      </c>
      <c r="M67" s="1">
        <f>'All Demand '!O68*'All Demand '!CG68</f>
        <v>5000000</v>
      </c>
      <c r="N67" s="1">
        <f>'All Demand '!P68*'All Demand '!CH68</f>
        <v>3000000</v>
      </c>
      <c r="O67" s="1">
        <f>'All Demand '!Q68*'All Demand '!CI68</f>
        <v>3000000</v>
      </c>
      <c r="P67" s="1">
        <f>'All Demand '!R68*'All Demand '!CJ68</f>
        <v>3000000</v>
      </c>
      <c r="Q67" s="1">
        <f>'All Demand '!S68*'All Demand '!CK68</f>
        <v>5000000</v>
      </c>
      <c r="R67" s="1">
        <f>'All Demand '!T68*'All Demand '!CL68</f>
        <v>5000000</v>
      </c>
      <c r="S67" s="1">
        <f>'All Demand '!U68*'All Demand '!CM68</f>
        <v>5000000</v>
      </c>
      <c r="T67" s="1">
        <f t="shared" si="6"/>
        <v>29000000</v>
      </c>
      <c r="U67" s="1"/>
      <c r="V67" s="1">
        <f>H67*'All Demand '!AD68/$B$1</f>
        <v>0</v>
      </c>
      <c r="W67" s="1">
        <f>I67*'All Demand '!AE68/$B$1</f>
        <v>0</v>
      </c>
      <c r="X67" s="1">
        <f>J67*'All Demand '!AF68/$B$1</f>
        <v>0</v>
      </c>
      <c r="Y67" s="1">
        <f>K67*'All Demand '!AG68/$B$1</f>
        <v>0</v>
      </c>
      <c r="Z67" s="1">
        <f>L67*'All Demand '!AH68/$B$1</f>
        <v>0</v>
      </c>
      <c r="AA67" s="1">
        <f>M67*'All Demand '!AI68/$B$1</f>
        <v>207235.43654750037</v>
      </c>
      <c r="AB67" s="1">
        <f>N67*'All Demand '!AJ68/$B$1</f>
        <v>122418.4589089873</v>
      </c>
      <c r="AC67" s="1">
        <f>O67*'All Demand '!AK68/$B$1</f>
        <v>122418.4589089873</v>
      </c>
      <c r="AD67" s="1">
        <f>P67*'All Demand '!AL68/$B$1</f>
        <v>122418.4589089873</v>
      </c>
      <c r="AE67" s="1">
        <f>Q67*'All Demand '!AM68/$B$1</f>
        <v>197621.42144993594</v>
      </c>
      <c r="AF67" s="1">
        <f>R67*'All Demand '!AN68/$B$1</f>
        <v>197621.42144993594</v>
      </c>
      <c r="AG67" s="1">
        <f>S67*'All Demand '!AO68/$B$1</f>
        <v>197621.42144993594</v>
      </c>
      <c r="AH67" s="1">
        <f t="shared" si="7"/>
        <v>1167355.0776242702</v>
      </c>
      <c r="AI67" s="1"/>
      <c r="AJ67" s="1">
        <f>H67*'All Demand '!AV68/$B$1</f>
        <v>0</v>
      </c>
      <c r="AK67" s="1">
        <f>I67*'All Demand '!AW68/$B$1</f>
        <v>0</v>
      </c>
      <c r="AL67" s="1">
        <f>J67*'All Demand '!AX68/$B$1</f>
        <v>0</v>
      </c>
      <c r="AM67" s="1">
        <f>K67*'All Demand '!AY68/$B$1</f>
        <v>0</v>
      </c>
      <c r="AN67" s="1">
        <f>L67*'All Demand '!AZ68/$B$1</f>
        <v>0</v>
      </c>
      <c r="AO67" s="1">
        <f>M67*'All Demand '!BA68/$B$1</f>
        <v>126904.99928785073</v>
      </c>
      <c r="AP67" s="1">
        <f>N67*'All Demand '!BB68/$B$1</f>
        <v>75373.878364905278</v>
      </c>
      <c r="AQ67" s="1">
        <f>O67*'All Demand '!BC68/$B$1</f>
        <v>75373.878364905278</v>
      </c>
      <c r="AR67" s="1">
        <f>P67*'All Demand '!BD68/$B$1</f>
        <v>75373.878364905278</v>
      </c>
      <c r="AS67" s="1">
        <f>Q67*'All Demand '!BE68/$B$1</f>
        <v>124341.2619285002</v>
      </c>
      <c r="AT67" s="1">
        <f>R67*'All Demand '!BF68/$B$1</f>
        <v>124341.2619285002</v>
      </c>
      <c r="AU67" s="1">
        <f>S67*'All Demand '!BG68/$B$1</f>
        <v>124341.2619285002</v>
      </c>
      <c r="AV67" s="1">
        <f t="shared" si="8"/>
        <v>726050.4201680671</v>
      </c>
    </row>
    <row r="68" spans="1:48" s="171" customFormat="1" ht="12">
      <c r="A68" s="338">
        <f>'All Demand '!A69</f>
        <v>64</v>
      </c>
      <c r="B68" s="278" t="str">
        <f>'All Demand '!C69</f>
        <v>8DCPFM01258AP</v>
      </c>
      <c r="C68" s="278" t="str">
        <f>'All Demand '!F69</f>
        <v>C11</v>
      </c>
      <c r="D68" s="278" t="str">
        <f>'All Demand '!D69</f>
        <v>DCPFM01258AP</v>
      </c>
      <c r="E68" s="278" t="str">
        <f>'All Demand '!G69</f>
        <v>ABC</v>
      </c>
      <c r="F68" s="278" t="str">
        <f>'All Demand '!H69</f>
        <v>WGT</v>
      </c>
      <c r="G68" s="278"/>
      <c r="H68" s="1">
        <f>'All Demand '!J69*'All Demand '!CB69</f>
        <v>0</v>
      </c>
      <c r="I68" s="1">
        <f>'All Demand '!K69*'All Demand '!CC69</f>
        <v>0</v>
      </c>
      <c r="J68" s="1">
        <f>'All Demand '!L69*'All Demand '!CD69</f>
        <v>0</v>
      </c>
      <c r="K68" s="1">
        <f>'All Demand '!M69*'All Demand '!CE69</f>
        <v>0</v>
      </c>
      <c r="L68" s="1">
        <f>'All Demand '!N69*'All Demand '!CF69</f>
        <v>0</v>
      </c>
      <c r="M68" s="1">
        <f>'All Demand '!O69*'All Demand '!CG69</f>
        <v>0</v>
      </c>
      <c r="N68" s="1">
        <f>'All Demand '!P69*'All Demand '!CH69</f>
        <v>0</v>
      </c>
      <c r="O68" s="1">
        <f>'All Demand '!Q69*'All Demand '!CI69</f>
        <v>0</v>
      </c>
      <c r="P68" s="1">
        <f>'All Demand '!R69*'All Demand '!CJ69</f>
        <v>0</v>
      </c>
      <c r="Q68" s="1">
        <f>'All Demand '!S69*'All Demand '!CK69</f>
        <v>0</v>
      </c>
      <c r="R68" s="1">
        <f>'All Demand '!T69*'All Demand '!CL69</f>
        <v>0</v>
      </c>
      <c r="S68" s="1">
        <f>'All Demand '!U69*'All Demand '!CM69</f>
        <v>0</v>
      </c>
      <c r="T68" s="1">
        <f t="shared" si="6"/>
        <v>0</v>
      </c>
      <c r="U68" s="1"/>
      <c r="V68" s="1">
        <f>H68*'All Demand '!AD69/$B$1</f>
        <v>0</v>
      </c>
      <c r="W68" s="1">
        <f>I68*'All Demand '!AE69/$B$1</f>
        <v>0</v>
      </c>
      <c r="X68" s="1">
        <f>J68*'All Demand '!AF69/$B$1</f>
        <v>0</v>
      </c>
      <c r="Y68" s="1">
        <f>K68*'All Demand '!AG69/$B$1</f>
        <v>0</v>
      </c>
      <c r="Z68" s="1">
        <f>L68*'All Demand '!AH69/$B$1</f>
        <v>0</v>
      </c>
      <c r="AA68" s="1">
        <f>M68*'All Demand '!AI69/$B$1</f>
        <v>0</v>
      </c>
      <c r="AB68" s="1">
        <f>N68*'All Demand '!AJ69/$B$1</f>
        <v>0</v>
      </c>
      <c r="AC68" s="1">
        <f>O68*'All Demand '!AK69/$B$1</f>
        <v>0</v>
      </c>
      <c r="AD68" s="1">
        <f>P68*'All Demand '!AL69/$B$1</f>
        <v>0</v>
      </c>
      <c r="AE68" s="1">
        <f>Q68*'All Demand '!AM69/$B$1</f>
        <v>0</v>
      </c>
      <c r="AF68" s="1">
        <f>R68*'All Demand '!AN69/$B$1</f>
        <v>0</v>
      </c>
      <c r="AG68" s="1">
        <f>S68*'All Demand '!AO69/$B$1</f>
        <v>0</v>
      </c>
      <c r="AH68" s="1">
        <f t="shared" si="7"/>
        <v>0</v>
      </c>
      <c r="AI68" s="1"/>
      <c r="AJ68" s="1">
        <f>H68*'All Demand '!AV69/$B$1</f>
        <v>0</v>
      </c>
      <c r="AK68" s="1">
        <f>I68*'All Demand '!AW69/$B$1</f>
        <v>0</v>
      </c>
      <c r="AL68" s="1">
        <f>J68*'All Demand '!AX69/$B$1</f>
        <v>0</v>
      </c>
      <c r="AM68" s="1">
        <f>K68*'All Demand '!AY69/$B$1</f>
        <v>0</v>
      </c>
      <c r="AN68" s="1">
        <f>L68*'All Demand '!AZ69/$B$1</f>
        <v>0</v>
      </c>
      <c r="AO68" s="1">
        <f>M68*'All Demand '!BA69/$B$1</f>
        <v>0</v>
      </c>
      <c r="AP68" s="1">
        <f>N68*'All Demand '!BB69/$B$1</f>
        <v>0</v>
      </c>
      <c r="AQ68" s="1">
        <f>O68*'All Demand '!BC69/$B$1</f>
        <v>0</v>
      </c>
      <c r="AR68" s="1">
        <f>P68*'All Demand '!BD69/$B$1</f>
        <v>0</v>
      </c>
      <c r="AS68" s="1">
        <f>Q68*'All Demand '!BE69/$B$1</f>
        <v>0</v>
      </c>
      <c r="AT68" s="1">
        <f>R68*'All Demand '!BF69/$B$1</f>
        <v>0</v>
      </c>
      <c r="AU68" s="1">
        <f>S68*'All Demand '!BG69/$B$1</f>
        <v>0</v>
      </c>
      <c r="AV68" s="1">
        <f t="shared" si="8"/>
        <v>0</v>
      </c>
    </row>
    <row r="69" spans="1:48" s="171" customFormat="1" ht="12">
      <c r="A69" s="338">
        <f>'All Demand '!A70</f>
        <v>65</v>
      </c>
      <c r="B69" s="278" t="str">
        <f>'All Demand '!C70</f>
        <v>8DCPFM01098AP</v>
      </c>
      <c r="C69" s="278" t="str">
        <f>'All Demand '!F70</f>
        <v>F7</v>
      </c>
      <c r="D69" s="278" t="str">
        <f>'All Demand '!D70</f>
        <v>DCPFM01098AP-TJ</v>
      </c>
      <c r="E69" s="278" t="str">
        <f>'All Demand '!G70</f>
        <v>ABC</v>
      </c>
      <c r="F69" s="278" t="str">
        <f>'All Demand '!H70</f>
        <v>WGT</v>
      </c>
      <c r="G69" s="278"/>
      <c r="H69" s="1">
        <f>'All Demand '!J70*'All Demand '!CB70</f>
        <v>0</v>
      </c>
      <c r="I69" s="1">
        <f>'All Demand '!K70*'All Demand '!CC70</f>
        <v>0</v>
      </c>
      <c r="J69" s="1">
        <f>'All Demand '!L70*'All Demand '!CD70</f>
        <v>0</v>
      </c>
      <c r="K69" s="1">
        <f>'All Demand '!M70*'All Demand '!CE70</f>
        <v>0</v>
      </c>
      <c r="L69" s="1">
        <f>'All Demand '!N70*'All Demand '!CF70</f>
        <v>0</v>
      </c>
      <c r="M69" s="1">
        <f>'All Demand '!O70*'All Demand '!CG70</f>
        <v>0</v>
      </c>
      <c r="N69" s="1">
        <f>'All Demand '!P70*'All Demand '!CH70</f>
        <v>0</v>
      </c>
      <c r="O69" s="1">
        <f>'All Demand '!Q70*'All Demand '!CI70</f>
        <v>0</v>
      </c>
      <c r="P69" s="1">
        <f>'All Demand '!R70*'All Demand '!CJ70</f>
        <v>0</v>
      </c>
      <c r="Q69" s="1">
        <f>'All Demand '!S70*'All Demand '!CK70</f>
        <v>0</v>
      </c>
      <c r="R69" s="1">
        <f>'All Demand '!T70*'All Demand '!CL70</f>
        <v>0</v>
      </c>
      <c r="S69" s="1">
        <f>'All Demand '!U70*'All Demand '!CM70</f>
        <v>0</v>
      </c>
      <c r="T69" s="1">
        <f t="shared" si="6"/>
        <v>0</v>
      </c>
      <c r="U69" s="1"/>
      <c r="V69" s="1">
        <f>H69*'All Demand '!AD70/$B$1</f>
        <v>0</v>
      </c>
      <c r="W69" s="1">
        <f>I69*'All Demand '!AE70/$B$1</f>
        <v>0</v>
      </c>
      <c r="X69" s="1">
        <f>J69*'All Demand '!AF70/$B$1</f>
        <v>0</v>
      </c>
      <c r="Y69" s="1">
        <f>K69*'All Demand '!AG70/$B$1</f>
        <v>0</v>
      </c>
      <c r="Z69" s="1">
        <f>L69*'All Demand '!AH70/$B$1</f>
        <v>0</v>
      </c>
      <c r="AA69" s="1">
        <f>M69*'All Demand '!AI70/$B$1</f>
        <v>0</v>
      </c>
      <c r="AB69" s="1">
        <f>N69*'All Demand '!AJ70/$B$1</f>
        <v>0</v>
      </c>
      <c r="AC69" s="1">
        <f>O69*'All Demand '!AK70/$B$1</f>
        <v>0</v>
      </c>
      <c r="AD69" s="1">
        <f>P69*'All Demand '!AL70/$B$1</f>
        <v>0</v>
      </c>
      <c r="AE69" s="1">
        <f>Q69*'All Demand '!AM70/$B$1</f>
        <v>0</v>
      </c>
      <c r="AF69" s="1">
        <f>R69*'All Demand '!AN70/$B$1</f>
        <v>0</v>
      </c>
      <c r="AG69" s="1">
        <f>S69*'All Demand '!AO70/$B$1</f>
        <v>0</v>
      </c>
      <c r="AH69" s="1">
        <f t="shared" si="7"/>
        <v>0</v>
      </c>
      <c r="AI69" s="1"/>
      <c r="AJ69" s="1">
        <f>H69*'All Demand '!AV70/$B$1</f>
        <v>0</v>
      </c>
      <c r="AK69" s="1">
        <f>I69*'All Demand '!AW70/$B$1</f>
        <v>0</v>
      </c>
      <c r="AL69" s="1">
        <f>J69*'All Demand '!AX70/$B$1</f>
        <v>0</v>
      </c>
      <c r="AM69" s="1">
        <f>K69*'All Demand '!AY70/$B$1</f>
        <v>0</v>
      </c>
      <c r="AN69" s="1">
        <f>L69*'All Demand '!AZ70/$B$1</f>
        <v>0</v>
      </c>
      <c r="AO69" s="1">
        <f>M69*'All Demand '!BA70/$B$1</f>
        <v>0</v>
      </c>
      <c r="AP69" s="1">
        <f>N69*'All Demand '!BB70/$B$1</f>
        <v>0</v>
      </c>
      <c r="AQ69" s="1">
        <f>O69*'All Demand '!BC70/$B$1</f>
        <v>0</v>
      </c>
      <c r="AR69" s="1">
        <f>P69*'All Demand '!BD70/$B$1</f>
        <v>0</v>
      </c>
      <c r="AS69" s="1">
        <f>Q69*'All Demand '!BE70/$B$1</f>
        <v>0</v>
      </c>
      <c r="AT69" s="1">
        <f>R69*'All Demand '!BF70/$B$1</f>
        <v>0</v>
      </c>
      <c r="AU69" s="1">
        <f>S69*'All Demand '!BG70/$B$1</f>
        <v>0</v>
      </c>
      <c r="AV69" s="1">
        <f t="shared" si="8"/>
        <v>0</v>
      </c>
    </row>
    <row r="70" spans="1:48" s="171" customFormat="1" ht="12">
      <c r="A70" s="338">
        <f>'All Demand '!A71</f>
        <v>66</v>
      </c>
      <c r="B70" s="278" t="str">
        <f>'All Demand '!C71</f>
        <v>8DCPFM01099AP</v>
      </c>
      <c r="C70" s="278" t="str">
        <f>'All Demand '!F71</f>
        <v>F7</v>
      </c>
      <c r="D70" s="278" t="str">
        <f>'All Demand '!D71</f>
        <v>DCPFM01099AP-TJ</v>
      </c>
      <c r="E70" s="278" t="str">
        <f>'All Demand '!G71</f>
        <v>ABC</v>
      </c>
      <c r="F70" s="278" t="str">
        <f>'All Demand '!H71</f>
        <v>WGT</v>
      </c>
      <c r="G70" s="278"/>
      <c r="H70" s="1">
        <f>'All Demand '!J71*'All Demand '!CB71</f>
        <v>0</v>
      </c>
      <c r="I70" s="1">
        <f>'All Demand '!K71*'All Demand '!CC71</f>
        <v>0</v>
      </c>
      <c r="J70" s="1">
        <f>'All Demand '!L71*'All Demand '!CD71</f>
        <v>0</v>
      </c>
      <c r="K70" s="1">
        <f>'All Demand '!M71*'All Demand '!CE71</f>
        <v>0</v>
      </c>
      <c r="L70" s="1">
        <f>'All Demand '!N71*'All Demand '!CF71</f>
        <v>0</v>
      </c>
      <c r="M70" s="1">
        <f>'All Demand '!O71*'All Demand '!CG71</f>
        <v>0</v>
      </c>
      <c r="N70" s="1">
        <f>'All Demand '!P71*'All Demand '!CH71</f>
        <v>0</v>
      </c>
      <c r="O70" s="1">
        <f>'All Demand '!Q71*'All Demand '!CI71</f>
        <v>0</v>
      </c>
      <c r="P70" s="1">
        <f>'All Demand '!R71*'All Demand '!CJ71</f>
        <v>0</v>
      </c>
      <c r="Q70" s="1">
        <f>'All Demand '!S71*'All Demand '!CK71</f>
        <v>0</v>
      </c>
      <c r="R70" s="1">
        <f>'All Demand '!T71*'All Demand '!CL71</f>
        <v>0</v>
      </c>
      <c r="S70" s="1">
        <f>'All Demand '!U71*'All Demand '!CM71</f>
        <v>0</v>
      </c>
      <c r="T70" s="1">
        <f t="shared" ref="T70:T133" si="9">SUM(H70:S70)</f>
        <v>0</v>
      </c>
      <c r="U70" s="1"/>
      <c r="V70" s="1">
        <f>H70*'All Demand '!AD71/$B$1</f>
        <v>0</v>
      </c>
      <c r="W70" s="1">
        <f>I70*'All Demand '!AE71/$B$1</f>
        <v>0</v>
      </c>
      <c r="X70" s="1">
        <f>J70*'All Demand '!AF71/$B$1</f>
        <v>0</v>
      </c>
      <c r="Y70" s="1">
        <f>K70*'All Demand '!AG71/$B$1</f>
        <v>0</v>
      </c>
      <c r="Z70" s="1">
        <f>L70*'All Demand '!AH71/$B$1</f>
        <v>0</v>
      </c>
      <c r="AA70" s="1">
        <f>M70*'All Demand '!AI71/$B$1</f>
        <v>0</v>
      </c>
      <c r="AB70" s="1">
        <f>N70*'All Demand '!AJ71/$B$1</f>
        <v>0</v>
      </c>
      <c r="AC70" s="1">
        <f>O70*'All Demand '!AK71/$B$1</f>
        <v>0</v>
      </c>
      <c r="AD70" s="1">
        <f>P70*'All Demand '!AL71/$B$1</f>
        <v>0</v>
      </c>
      <c r="AE70" s="1">
        <f>Q70*'All Demand '!AM71/$B$1</f>
        <v>0</v>
      </c>
      <c r="AF70" s="1">
        <f>R70*'All Demand '!AN71/$B$1</f>
        <v>0</v>
      </c>
      <c r="AG70" s="1">
        <f>S70*'All Demand '!AO71/$B$1</f>
        <v>0</v>
      </c>
      <c r="AH70" s="1">
        <f t="shared" ref="AH70:AH133" si="10">SUM(V70:AG70)</f>
        <v>0</v>
      </c>
      <c r="AI70" s="1"/>
      <c r="AJ70" s="1">
        <f>H70*'All Demand '!AV71/$B$1</f>
        <v>0</v>
      </c>
      <c r="AK70" s="1">
        <f>I70*'All Demand '!AW71/$B$1</f>
        <v>0</v>
      </c>
      <c r="AL70" s="1">
        <f>J70*'All Demand '!AX71/$B$1</f>
        <v>0</v>
      </c>
      <c r="AM70" s="1">
        <f>K70*'All Demand '!AY71/$B$1</f>
        <v>0</v>
      </c>
      <c r="AN70" s="1">
        <f>L70*'All Demand '!AZ71/$B$1</f>
        <v>0</v>
      </c>
      <c r="AO70" s="1">
        <f>M70*'All Demand '!BA71/$B$1</f>
        <v>0</v>
      </c>
      <c r="AP70" s="1">
        <f>N70*'All Demand '!BB71/$B$1</f>
        <v>0</v>
      </c>
      <c r="AQ70" s="1">
        <f>O70*'All Demand '!BC71/$B$1</f>
        <v>0</v>
      </c>
      <c r="AR70" s="1">
        <f>P70*'All Demand '!BD71/$B$1</f>
        <v>0</v>
      </c>
      <c r="AS70" s="1">
        <f>Q70*'All Demand '!BE71/$B$1</f>
        <v>0</v>
      </c>
      <c r="AT70" s="1">
        <f>R70*'All Demand '!BF71/$B$1</f>
        <v>0</v>
      </c>
      <c r="AU70" s="1">
        <f>S70*'All Demand '!BG71/$B$1</f>
        <v>0</v>
      </c>
      <c r="AV70" s="1">
        <f t="shared" ref="AV70:AV133" si="11">SUM(AJ70:AU70)</f>
        <v>0</v>
      </c>
    </row>
    <row r="71" spans="1:48" s="171" customFormat="1" ht="12">
      <c r="A71" s="338">
        <f>'All Demand '!A72</f>
        <v>67</v>
      </c>
      <c r="B71" s="278" t="str">
        <f>'All Demand '!C72</f>
        <v>8DCPFM01263AP</v>
      </c>
      <c r="C71" s="278" t="str">
        <f>'All Demand '!F72</f>
        <v>F7</v>
      </c>
      <c r="D71" s="278" t="str">
        <f>'All Demand '!D72</f>
        <v>DCPFM01263AP</v>
      </c>
      <c r="E71" s="278" t="str">
        <f>'All Demand '!G72</f>
        <v>ABC</v>
      </c>
      <c r="F71" s="278" t="str">
        <f>'All Demand '!H72</f>
        <v>WGT</v>
      </c>
      <c r="G71" s="278"/>
      <c r="H71" s="1">
        <f>'All Demand '!J72*'All Demand '!CB72</f>
        <v>8000</v>
      </c>
      <c r="I71" s="1">
        <f>'All Demand '!K72*'All Demand '!CC72</f>
        <v>8000</v>
      </c>
      <c r="J71" s="1">
        <f>'All Demand '!L72*'All Demand '!CD72</f>
        <v>8000</v>
      </c>
      <c r="K71" s="1">
        <f>'All Demand '!M72*'All Demand '!CE72</f>
        <v>8000</v>
      </c>
      <c r="L71" s="1">
        <f>'All Demand '!N72*'All Demand '!CF72</f>
        <v>8000</v>
      </c>
      <c r="M71" s="1">
        <f>'All Demand '!O72*'All Demand '!CG72</f>
        <v>8000</v>
      </c>
      <c r="N71" s="1">
        <f>'All Demand '!P72*'All Demand '!CH72</f>
        <v>8000</v>
      </c>
      <c r="O71" s="1">
        <f>'All Demand '!Q72*'All Demand '!CI72</f>
        <v>8000</v>
      </c>
      <c r="P71" s="1">
        <f>'All Demand '!R72*'All Demand '!CJ72</f>
        <v>8000</v>
      </c>
      <c r="Q71" s="1">
        <f>'All Demand '!S72*'All Demand '!CK72</f>
        <v>8000</v>
      </c>
      <c r="R71" s="1">
        <f>'All Demand '!T72*'All Demand '!CL72</f>
        <v>8000</v>
      </c>
      <c r="S71" s="1">
        <f>'All Demand '!U72*'All Demand '!CM72</f>
        <v>8000</v>
      </c>
      <c r="T71" s="1">
        <f t="shared" si="9"/>
        <v>96000</v>
      </c>
      <c r="U71" s="1"/>
      <c r="V71" s="1">
        <f>H71*'All Demand '!AD72/$B$1</f>
        <v>184.51388691069647</v>
      </c>
      <c r="W71" s="1">
        <f>I71*'All Demand '!AE72/$B$1</f>
        <v>184.51388691069647</v>
      </c>
      <c r="X71" s="1">
        <f>J71*'All Demand '!AF72/$B$1</f>
        <v>184.51388691069647</v>
      </c>
      <c r="Y71" s="1">
        <f>K71*'All Demand '!AG72/$B$1</f>
        <v>181.70403076484831</v>
      </c>
      <c r="Z71" s="1">
        <f>L71*'All Demand '!AH72/$B$1</f>
        <v>181.70403076484831</v>
      </c>
      <c r="AA71" s="1">
        <f>M71*'All Demand '!AI72/$B$1</f>
        <v>181.70403076484831</v>
      </c>
      <c r="AB71" s="1">
        <f>N71*'All Demand '!AJ72/$B$1</f>
        <v>178.89417461900013</v>
      </c>
      <c r="AC71" s="1">
        <f>O71*'All Demand '!AK72/$B$1</f>
        <v>178.89417461900013</v>
      </c>
      <c r="AD71" s="1">
        <f>P71*'All Demand '!AL72/$B$1</f>
        <v>178.89417461900013</v>
      </c>
      <c r="AE71" s="1">
        <f>Q71*'All Demand '!AM72/$B$1</f>
        <v>173.27446232730384</v>
      </c>
      <c r="AF71" s="1">
        <f>R71*'All Demand '!AN72/$B$1</f>
        <v>173.27446232730384</v>
      </c>
      <c r="AG71" s="1">
        <f>S71*'All Demand '!AO72/$B$1</f>
        <v>173.27446232730384</v>
      </c>
      <c r="AH71" s="1">
        <f t="shared" si="10"/>
        <v>2155.159663865546</v>
      </c>
      <c r="AI71" s="1"/>
      <c r="AJ71" s="1">
        <f>H71*'All Demand '!AV72/$B$1</f>
        <v>148.20680814698761</v>
      </c>
      <c r="AK71" s="1">
        <f>I71*'All Demand '!AW72/$B$1</f>
        <v>148.20680814698761</v>
      </c>
      <c r="AL71" s="1">
        <f>J71*'All Demand '!AX72/$B$1</f>
        <v>148.20680814698761</v>
      </c>
      <c r="AM71" s="1">
        <f>K71*'All Demand '!AY72/$B$1</f>
        <v>146.72474006551775</v>
      </c>
      <c r="AN71" s="1">
        <f>L71*'All Demand '!AZ72/$B$1</f>
        <v>146.72474006551775</v>
      </c>
      <c r="AO71" s="1">
        <f>M71*'All Demand '!BA72/$B$1</f>
        <v>146.72474006551775</v>
      </c>
      <c r="AP71" s="1">
        <f>N71*'All Demand '!BB72/$B$1</f>
        <v>145.24267198404783</v>
      </c>
      <c r="AQ71" s="1">
        <f>O71*'All Demand '!BC72/$B$1</f>
        <v>145.24267198404783</v>
      </c>
      <c r="AR71" s="1">
        <f>P71*'All Demand '!BD72/$B$1</f>
        <v>145.24267198404783</v>
      </c>
      <c r="AS71" s="1">
        <f>Q71*'All Demand '!BE72/$B$1</f>
        <v>143.760603902578</v>
      </c>
      <c r="AT71" s="1">
        <f>R71*'All Demand '!BF72/$B$1</f>
        <v>143.760603902578</v>
      </c>
      <c r="AU71" s="1">
        <f>S71*'All Demand '!BG72/$B$1</f>
        <v>143.760603902578</v>
      </c>
      <c r="AV71" s="1">
        <f t="shared" si="11"/>
        <v>1751.8044722973932</v>
      </c>
    </row>
    <row r="72" spans="1:48" s="171" customFormat="1" ht="12">
      <c r="A72" s="338">
        <f>'All Demand '!A73</f>
        <v>68</v>
      </c>
      <c r="B72" s="278" t="str">
        <f>'All Demand '!C73</f>
        <v>8DCPFM01246AP</v>
      </c>
      <c r="C72" s="278" t="str">
        <f>'All Demand '!F73</f>
        <v xml:space="preserve">F12 </v>
      </c>
      <c r="D72" s="278" t="str">
        <f>'All Demand '!D73</f>
        <v>DCPFM01246AP</v>
      </c>
      <c r="E72" s="278" t="str">
        <f>'All Demand '!G73</f>
        <v>ABC</v>
      </c>
      <c r="F72" s="278" t="str">
        <f>'All Demand '!H73</f>
        <v>Shenzhen GP</v>
      </c>
      <c r="G72" s="278"/>
      <c r="H72" s="1">
        <f>'All Demand '!J73*'All Demand '!CB73</f>
        <v>0</v>
      </c>
      <c r="I72" s="1">
        <f>'All Demand '!K73*'All Demand '!CC73</f>
        <v>0</v>
      </c>
      <c r="J72" s="1">
        <f>'All Demand '!L73*'All Demand '!CD73</f>
        <v>0</v>
      </c>
      <c r="K72" s="1">
        <f>'All Demand '!M73*'All Demand '!CE73</f>
        <v>240000</v>
      </c>
      <c r="L72" s="1">
        <f>'All Demand '!N73*'All Demand '!CF73</f>
        <v>240000</v>
      </c>
      <c r="M72" s="1">
        <f>'All Demand '!O73*'All Demand '!CG73</f>
        <v>240000</v>
      </c>
      <c r="N72" s="1">
        <f>'All Demand '!P73*'All Demand '!CH73</f>
        <v>240000</v>
      </c>
      <c r="O72" s="1">
        <f>'All Demand '!Q73*'All Demand '!CI73</f>
        <v>240000</v>
      </c>
      <c r="P72" s="1">
        <f>'All Demand '!R73*'All Demand '!CJ73</f>
        <v>240000</v>
      </c>
      <c r="Q72" s="1">
        <f>'All Demand '!S73*'All Demand '!CK73</f>
        <v>240000</v>
      </c>
      <c r="R72" s="1">
        <f>'All Demand '!T73*'All Demand '!CL73</f>
        <v>240000</v>
      </c>
      <c r="S72" s="1">
        <f>'All Demand '!U73*'All Demand '!CM73</f>
        <v>144000</v>
      </c>
      <c r="T72" s="1">
        <f t="shared" si="9"/>
        <v>2064000</v>
      </c>
      <c r="U72" s="1"/>
      <c r="V72" s="1">
        <f>H72*'All Demand '!AD73/$B$1</f>
        <v>0</v>
      </c>
      <c r="W72" s="1">
        <f>I72*'All Demand '!AE73/$B$1</f>
        <v>0</v>
      </c>
      <c r="X72" s="1">
        <f>J72*'All Demand '!AF73/$B$1</f>
        <v>0</v>
      </c>
      <c r="Y72" s="1">
        <f>K72*'All Demand '!AG73/$B$1</f>
        <v>368.05013530836061</v>
      </c>
      <c r="Z72" s="1">
        <f>L72*'All Demand '!AH73/$B$1</f>
        <v>368.05013530836061</v>
      </c>
      <c r="AA72" s="1">
        <f>M72*'All Demand '!AI73/$B$1</f>
        <v>368.05013530836061</v>
      </c>
      <c r="AB72" s="1">
        <f>N72*'All Demand '!AJ73/$B$1</f>
        <v>362.35863837060253</v>
      </c>
      <c r="AC72" s="1">
        <f>O72*'All Demand '!AK73/$B$1</f>
        <v>362.35863837060253</v>
      </c>
      <c r="AD72" s="1">
        <f>P72*'All Demand '!AL73/$B$1</f>
        <v>362.35863837060253</v>
      </c>
      <c r="AE72" s="1">
        <f>Q72*'All Demand '!AM73/$B$1</f>
        <v>350.97564449508621</v>
      </c>
      <c r="AF72" s="1">
        <f>R72*'All Demand '!AN73/$B$1</f>
        <v>350.97564449508621</v>
      </c>
      <c r="AG72" s="1">
        <f>S72*'All Demand '!AO73/$B$1</f>
        <v>210.58538669705169</v>
      </c>
      <c r="AH72" s="1">
        <f t="shared" si="10"/>
        <v>3103.7629967241132</v>
      </c>
      <c r="AI72" s="1"/>
      <c r="AJ72" s="1">
        <f>H72*'All Demand '!AV73/$B$1</f>
        <v>0</v>
      </c>
      <c r="AK72" s="1">
        <f>I72*'All Demand '!AW73/$B$1</f>
        <v>0</v>
      </c>
      <c r="AL72" s="1">
        <f>J72*'All Demand '!AX73/$B$1</f>
        <v>0</v>
      </c>
      <c r="AM72" s="1">
        <f>K72*'All Demand '!AY73/$B$1</f>
        <v>225.38327873522289</v>
      </c>
      <c r="AN72" s="1">
        <f>L72*'All Demand '!AZ73/$B$1</f>
        <v>225.38327873522289</v>
      </c>
      <c r="AO72" s="1">
        <f>M72*'All Demand '!BA73/$B$1</f>
        <v>225.38327873522289</v>
      </c>
      <c r="AP72" s="1">
        <f>N72*'All Demand '!BB73/$B$1</f>
        <v>223.10667996011964</v>
      </c>
      <c r="AQ72" s="1">
        <f>O72*'All Demand '!BC73/$B$1</f>
        <v>223.10667996011964</v>
      </c>
      <c r="AR72" s="1">
        <f>P72*'All Demand '!BD73/$B$1</f>
        <v>223.10667996011964</v>
      </c>
      <c r="AS72" s="1">
        <f>Q72*'All Demand '!BE73/$B$1</f>
        <v>220.83008118501638</v>
      </c>
      <c r="AT72" s="1">
        <f>R72*'All Demand '!BF73/$B$1</f>
        <v>220.83008118501638</v>
      </c>
      <c r="AU72" s="1">
        <f>S72*'All Demand '!BG73/$B$1</f>
        <v>132.49804871100983</v>
      </c>
      <c r="AV72" s="1">
        <f t="shared" si="11"/>
        <v>1919.6280871670701</v>
      </c>
    </row>
    <row r="73" spans="1:48" s="171" customFormat="1" ht="12">
      <c r="A73" s="338">
        <f>'All Demand '!A74</f>
        <v>69</v>
      </c>
      <c r="B73" s="278" t="str">
        <f>'All Demand '!C74</f>
        <v>8DCPFM01620AP</v>
      </c>
      <c r="C73" s="278" t="str">
        <f>'All Demand '!F74</f>
        <v xml:space="preserve">F12 </v>
      </c>
      <c r="D73" s="278" t="str">
        <f>'All Demand '!D74</f>
        <v>DCPFM01620AP</v>
      </c>
      <c r="E73" s="278" t="str">
        <f>'All Demand '!G74</f>
        <v>ABC</v>
      </c>
      <c r="F73" s="278" t="str">
        <f>'All Demand '!H74</f>
        <v>Shenzhen GP</v>
      </c>
      <c r="G73" s="278"/>
      <c r="H73" s="1">
        <f>'All Demand '!J74*'All Demand '!CB74</f>
        <v>0</v>
      </c>
      <c r="I73" s="1">
        <f>'All Demand '!K74*'All Demand '!CC74</f>
        <v>0</v>
      </c>
      <c r="J73" s="1">
        <f>'All Demand '!L74*'All Demand '!CD74</f>
        <v>0</v>
      </c>
      <c r="K73" s="1">
        <f>'All Demand '!M74*'All Demand '!CE74</f>
        <v>384000</v>
      </c>
      <c r="L73" s="1">
        <f>'All Demand '!N74*'All Demand '!CF74</f>
        <v>384000</v>
      </c>
      <c r="M73" s="1">
        <f>'All Demand '!O74*'All Demand '!CG74</f>
        <v>384000</v>
      </c>
      <c r="N73" s="1">
        <f>'All Demand '!P74*'All Demand '!CH74</f>
        <v>384000</v>
      </c>
      <c r="O73" s="1">
        <f>'All Demand '!Q74*'All Demand '!CI74</f>
        <v>384000</v>
      </c>
      <c r="P73" s="1">
        <f>'All Demand '!R74*'All Demand '!CJ74</f>
        <v>384000</v>
      </c>
      <c r="Q73" s="1">
        <f>'All Demand '!S74*'All Demand '!CK74</f>
        <v>384000</v>
      </c>
      <c r="R73" s="1">
        <f>'All Demand '!T74*'All Demand '!CL74</f>
        <v>384000</v>
      </c>
      <c r="S73" s="1">
        <f>'All Demand '!U74*'All Demand '!CM74</f>
        <v>230400</v>
      </c>
      <c r="T73" s="1">
        <f t="shared" si="9"/>
        <v>3302400</v>
      </c>
      <c r="U73" s="1"/>
      <c r="V73" s="1">
        <f>H73*'All Demand '!AD74/$B$1</f>
        <v>0</v>
      </c>
      <c r="W73" s="1">
        <f>I73*'All Demand '!AE74/$B$1</f>
        <v>0</v>
      </c>
      <c r="X73" s="1">
        <f>J73*'All Demand '!AF74/$B$1</f>
        <v>0</v>
      </c>
      <c r="Y73" s="1">
        <f>K73*'All Demand '!AG74/$B$1</f>
        <v>12646.165240542108</v>
      </c>
      <c r="Z73" s="1">
        <f>L73*'All Demand '!AH74/$B$1</f>
        <v>12646.165240542108</v>
      </c>
      <c r="AA73" s="1">
        <f>M73*'All Demand '!AI74/$B$1</f>
        <v>12646.165240542108</v>
      </c>
      <c r="AB73" s="1">
        <f>N73*'All Demand '!AJ74/$B$1</f>
        <v>12450.605984245067</v>
      </c>
      <c r="AC73" s="1">
        <f>O73*'All Demand '!AK74/$B$1</f>
        <v>12450.605984245067</v>
      </c>
      <c r="AD73" s="1">
        <f>P73*'All Demand '!AL74/$B$1</f>
        <v>12450.605984245067</v>
      </c>
      <c r="AE73" s="1">
        <f>Q73*'All Demand '!AM74/$B$1</f>
        <v>12059.487471650982</v>
      </c>
      <c r="AF73" s="1">
        <f>R73*'All Demand '!AN74/$B$1</f>
        <v>12059.487471650982</v>
      </c>
      <c r="AG73" s="1">
        <f>S73*'All Demand '!AO74/$B$1</f>
        <v>7235.6924829905884</v>
      </c>
      <c r="AH73" s="1">
        <f t="shared" si="10"/>
        <v>106644.98110065407</v>
      </c>
      <c r="AI73" s="1"/>
      <c r="AJ73" s="1">
        <f>H73*'All Demand '!AV74/$B$1</f>
        <v>0</v>
      </c>
      <c r="AK73" s="1">
        <f>I73*'All Demand '!AW74/$B$1</f>
        <v>0</v>
      </c>
      <c r="AL73" s="1">
        <f>J73*'All Demand '!AX74/$B$1</f>
        <v>0</v>
      </c>
      <c r="AM73" s="1">
        <f>K73*'All Demand '!AY74/$B$1</f>
        <v>7744.1465493629003</v>
      </c>
      <c r="AN73" s="1">
        <f>L73*'All Demand '!AZ74/$B$1</f>
        <v>7744.1465493629003</v>
      </c>
      <c r="AO73" s="1">
        <f>M73*'All Demand '!BA74/$B$1</f>
        <v>7744.1465493629003</v>
      </c>
      <c r="AP73" s="1">
        <f>N73*'All Demand '!BB74/$B$1</f>
        <v>7665.9228468440833</v>
      </c>
      <c r="AQ73" s="1">
        <f>O73*'All Demand '!BC74/$B$1</f>
        <v>7665.9228468440833</v>
      </c>
      <c r="AR73" s="1">
        <f>P73*'All Demand '!BD74/$B$1</f>
        <v>7665.9228468440833</v>
      </c>
      <c r="AS73" s="1">
        <f>Q73*'All Demand '!BE74/$B$1</f>
        <v>7587.6991443252664</v>
      </c>
      <c r="AT73" s="1">
        <f>R73*'All Demand '!BF74/$B$1</f>
        <v>7587.6991443252664</v>
      </c>
      <c r="AU73" s="1">
        <f>S73*'All Demand '!BG74/$B$1</f>
        <v>4552.6194865951593</v>
      </c>
      <c r="AV73" s="1">
        <f t="shared" si="11"/>
        <v>65958.225963866644</v>
      </c>
    </row>
    <row r="74" spans="1:48" s="171" customFormat="1" ht="12">
      <c r="A74" s="338">
        <f>'All Demand '!A75</f>
        <v>70</v>
      </c>
      <c r="B74" s="278" t="str">
        <f>'All Demand '!C75</f>
        <v>8DCPFM01627AP</v>
      </c>
      <c r="C74" s="278" t="str">
        <f>'All Demand '!F75</f>
        <v xml:space="preserve">F12 </v>
      </c>
      <c r="D74" s="278" t="str">
        <f>'All Demand '!D75</f>
        <v>DCPFM01627AP</v>
      </c>
      <c r="E74" s="278" t="str">
        <f>'All Demand '!G75</f>
        <v>ABC</v>
      </c>
      <c r="F74" s="278" t="str">
        <f>'All Demand '!H75</f>
        <v>Shenzhen GP</v>
      </c>
      <c r="G74" s="278"/>
      <c r="H74" s="1">
        <f>'All Demand '!J75*'All Demand '!CB75</f>
        <v>0</v>
      </c>
      <c r="I74" s="1">
        <f>'All Demand '!K75*'All Demand '!CC75</f>
        <v>0</v>
      </c>
      <c r="J74" s="1">
        <f>'All Demand '!L75*'All Demand '!CD75</f>
        <v>0</v>
      </c>
      <c r="K74" s="1">
        <f>'All Demand '!M75*'All Demand '!CE75</f>
        <v>384000</v>
      </c>
      <c r="L74" s="1">
        <f>'All Demand '!N75*'All Demand '!CF75</f>
        <v>384000</v>
      </c>
      <c r="M74" s="1">
        <f>'All Demand '!O75*'All Demand '!CG75</f>
        <v>384000</v>
      </c>
      <c r="N74" s="1">
        <f>'All Demand '!P75*'All Demand '!CH75</f>
        <v>384000</v>
      </c>
      <c r="O74" s="1">
        <f>'All Demand '!Q75*'All Demand '!CI75</f>
        <v>384000</v>
      </c>
      <c r="P74" s="1">
        <f>'All Demand '!R75*'All Demand '!CJ75</f>
        <v>384000</v>
      </c>
      <c r="Q74" s="1">
        <f>'All Demand '!S75*'All Demand '!CK75</f>
        <v>384000</v>
      </c>
      <c r="R74" s="1">
        <f>'All Demand '!T75*'All Demand '!CL75</f>
        <v>384000</v>
      </c>
      <c r="S74" s="1">
        <f>'All Demand '!U75*'All Demand '!CM75</f>
        <v>230400</v>
      </c>
      <c r="T74" s="1">
        <f t="shared" si="9"/>
        <v>3302400</v>
      </c>
      <c r="U74" s="1"/>
      <c r="V74" s="1">
        <f>H74*'All Demand '!AD75/$B$1</f>
        <v>0</v>
      </c>
      <c r="W74" s="1">
        <f>I74*'All Demand '!AE75/$B$1</f>
        <v>0</v>
      </c>
      <c r="X74" s="1">
        <f>J74*'All Demand '!AF75/$B$1</f>
        <v>0</v>
      </c>
      <c r="Y74" s="1">
        <f>K74*'All Demand '!AG75/$B$1</f>
        <v>10610.454351232018</v>
      </c>
      <c r="Z74" s="1">
        <f>L74*'All Demand '!AH75/$B$1</f>
        <v>10610.454351232018</v>
      </c>
      <c r="AA74" s="1">
        <f>M74*'All Demand '!AI75/$B$1</f>
        <v>10610.454351232018</v>
      </c>
      <c r="AB74" s="1">
        <f>N74*'All Demand '!AJ75/$B$1</f>
        <v>10446.375160233585</v>
      </c>
      <c r="AC74" s="1">
        <f>O74*'All Demand '!AK75/$B$1</f>
        <v>10446.375160233585</v>
      </c>
      <c r="AD74" s="1">
        <f>P74*'All Demand '!AL75/$B$1</f>
        <v>10446.375160233585</v>
      </c>
      <c r="AE74" s="1">
        <f>Q74*'All Demand '!AM75/$B$1</f>
        <v>10118.216778236721</v>
      </c>
      <c r="AF74" s="1">
        <f>R74*'All Demand '!AN75/$B$1</f>
        <v>10118.216778236721</v>
      </c>
      <c r="AG74" s="1">
        <f>S74*'All Demand '!AO75/$B$1</f>
        <v>6070.9300669420318</v>
      </c>
      <c r="AH74" s="1">
        <f t="shared" si="10"/>
        <v>89477.852157812275</v>
      </c>
      <c r="AI74" s="1"/>
      <c r="AJ74" s="1">
        <f>H74*'All Demand '!AV75/$B$1</f>
        <v>0</v>
      </c>
      <c r="AK74" s="1">
        <f>I74*'All Demand '!AW75/$B$1</f>
        <v>0</v>
      </c>
      <c r="AL74" s="1">
        <f>J74*'All Demand '!AX75/$B$1</f>
        <v>0</v>
      </c>
      <c r="AM74" s="1">
        <f>K74*'All Demand '!AY75/$B$1</f>
        <v>6497.5359635379573</v>
      </c>
      <c r="AN74" s="1">
        <f>L74*'All Demand '!AZ75/$B$1</f>
        <v>6497.5359635379573</v>
      </c>
      <c r="AO74" s="1">
        <f>M74*'All Demand '!BA75/$B$1</f>
        <v>6497.5359635379573</v>
      </c>
      <c r="AP74" s="1">
        <f>N74*'All Demand '!BB75/$B$1</f>
        <v>6431.9042871385846</v>
      </c>
      <c r="AQ74" s="1">
        <f>O74*'All Demand '!BC75/$B$1</f>
        <v>6431.9042871385846</v>
      </c>
      <c r="AR74" s="1">
        <f>P74*'All Demand '!BD75/$B$1</f>
        <v>6431.9042871385846</v>
      </c>
      <c r="AS74" s="1">
        <f>Q74*'All Demand '!BE75/$B$1</f>
        <v>6366.2726107392109</v>
      </c>
      <c r="AT74" s="1">
        <f>R74*'All Demand '!BF75/$B$1</f>
        <v>6366.2726107392109</v>
      </c>
      <c r="AU74" s="1">
        <f>S74*'All Demand '!BG75/$B$1</f>
        <v>3819.7635664435261</v>
      </c>
      <c r="AV74" s="1">
        <f t="shared" si="11"/>
        <v>55340.629539951566</v>
      </c>
    </row>
    <row r="75" spans="1:48" s="171" customFormat="1" ht="12">
      <c r="A75" s="338">
        <f>'All Demand '!A76</f>
        <v>71</v>
      </c>
      <c r="B75" s="278" t="str">
        <f>'All Demand '!C76</f>
        <v>8DCPFM01650AP</v>
      </c>
      <c r="C75" s="278" t="str">
        <f>'All Demand '!F76</f>
        <v xml:space="preserve">F12 </v>
      </c>
      <c r="D75" s="278" t="str">
        <f>'All Demand '!D76</f>
        <v>DCPFM01650AP</v>
      </c>
      <c r="E75" s="278" t="str">
        <f>'All Demand '!G76</f>
        <v>ABC</v>
      </c>
      <c r="F75" s="278" t="str">
        <f>'All Demand '!H76</f>
        <v>Shenzhen GP</v>
      </c>
      <c r="G75" s="278"/>
      <c r="H75" s="1">
        <f>'All Demand '!J76*'All Demand '!CB76</f>
        <v>0</v>
      </c>
      <c r="I75" s="1">
        <f>'All Demand '!K76*'All Demand '!CC76</f>
        <v>0</v>
      </c>
      <c r="J75" s="1">
        <f>'All Demand '!L76*'All Demand '!CD76</f>
        <v>0</v>
      </c>
      <c r="K75" s="1">
        <f>'All Demand '!M76*'All Demand '!CE76</f>
        <v>384000</v>
      </c>
      <c r="L75" s="1">
        <f>'All Demand '!N76*'All Demand '!CF76</f>
        <v>384000</v>
      </c>
      <c r="M75" s="1">
        <f>'All Demand '!O76*'All Demand '!CG76</f>
        <v>384000</v>
      </c>
      <c r="N75" s="1">
        <f>'All Demand '!P76*'All Demand '!CH76</f>
        <v>384000</v>
      </c>
      <c r="O75" s="1">
        <f>'All Demand '!Q76*'All Demand '!CI76</f>
        <v>384000</v>
      </c>
      <c r="P75" s="1">
        <f>'All Demand '!R76*'All Demand '!CJ76</f>
        <v>384000</v>
      </c>
      <c r="Q75" s="1">
        <f>'All Demand '!S76*'All Demand '!CK76</f>
        <v>384000</v>
      </c>
      <c r="R75" s="1">
        <f>'All Demand '!T76*'All Demand '!CL76</f>
        <v>384000</v>
      </c>
      <c r="S75" s="1">
        <f>'All Demand '!U76*'All Demand '!CM76</f>
        <v>230400</v>
      </c>
      <c r="T75" s="1">
        <f t="shared" si="9"/>
        <v>3302400</v>
      </c>
      <c r="U75" s="1"/>
      <c r="V75" s="1">
        <f>H75*'All Demand '!AD76/$B$1</f>
        <v>0</v>
      </c>
      <c r="W75" s="1">
        <f>I75*'All Demand '!AE76/$B$1</f>
        <v>0</v>
      </c>
      <c r="X75" s="1">
        <f>J75*'All Demand '!AF76/$B$1</f>
        <v>0</v>
      </c>
      <c r="Y75" s="1">
        <f>K75*'All Demand '!AG76/$B$1</f>
        <v>3851.3578447894411</v>
      </c>
      <c r="Z75" s="1">
        <f>L75*'All Demand '!AH76/$B$1</f>
        <v>3851.3578447894411</v>
      </c>
      <c r="AA75" s="1">
        <f>M75*'All Demand '!AI76/$B$1</f>
        <v>3851.3578447894411</v>
      </c>
      <c r="AB75" s="1">
        <f>N75*'All Demand '!AJ76/$B$1</f>
        <v>3791.8007647153763</v>
      </c>
      <c r="AC75" s="1">
        <f>O75*'All Demand '!AK76/$B$1</f>
        <v>3791.8007647153763</v>
      </c>
      <c r="AD75" s="1">
        <f>P75*'All Demand '!AL76/$B$1</f>
        <v>3791.8007647153763</v>
      </c>
      <c r="AE75" s="1">
        <f>Q75*'All Demand '!AM76/$B$1</f>
        <v>3672.68660456725</v>
      </c>
      <c r="AF75" s="1">
        <f>R75*'All Demand '!AN76/$B$1</f>
        <v>3672.68660456725</v>
      </c>
      <c r="AG75" s="1">
        <f>S75*'All Demand '!AO76/$B$1</f>
        <v>2203.61196274035</v>
      </c>
      <c r="AH75" s="1">
        <f t="shared" si="10"/>
        <v>32478.461000389299</v>
      </c>
      <c r="AI75" s="1"/>
      <c r="AJ75" s="1">
        <f>H75*'All Demand '!AV76/$B$1</f>
        <v>0</v>
      </c>
      <c r="AK75" s="1">
        <f>I75*'All Demand '!AW76/$B$1</f>
        <v>0</v>
      </c>
      <c r="AL75" s="1">
        <f>J75*'All Demand '!AX76/$B$1</f>
        <v>0</v>
      </c>
      <c r="AM75" s="1">
        <f>K75*'All Demand '!AY76/$B$1</f>
        <v>2358.4603709329149</v>
      </c>
      <c r="AN75" s="1">
        <f>L75*'All Demand '!AZ76/$B$1</f>
        <v>2358.4603709329149</v>
      </c>
      <c r="AO75" s="1">
        <f>M75*'All Demand '!BA76/$B$1</f>
        <v>2358.4603709329149</v>
      </c>
      <c r="AP75" s="1">
        <f>N75*'All Demand '!BB76/$B$1</f>
        <v>2334.6375389032901</v>
      </c>
      <c r="AQ75" s="1">
        <f>O75*'All Demand '!BC76/$B$1</f>
        <v>2334.6375389032901</v>
      </c>
      <c r="AR75" s="1">
        <f>P75*'All Demand '!BD76/$B$1</f>
        <v>2334.6375389032901</v>
      </c>
      <c r="AS75" s="1">
        <f>Q75*'All Demand '!BE76/$B$1</f>
        <v>2310.8147068736639</v>
      </c>
      <c r="AT75" s="1">
        <f>R75*'All Demand '!BF76/$B$1</f>
        <v>2310.8147068736639</v>
      </c>
      <c r="AU75" s="1">
        <f>S75*'All Demand '!BG76/$B$1</f>
        <v>1386.4888241241986</v>
      </c>
      <c r="AV75" s="1">
        <f t="shared" si="11"/>
        <v>20087.411967380143</v>
      </c>
    </row>
    <row r="76" spans="1:48" s="171" customFormat="1" ht="12">
      <c r="A76" s="338">
        <f>'All Demand '!A77</f>
        <v>72</v>
      </c>
      <c r="B76" s="278" t="str">
        <f>'All Demand '!C77</f>
        <v>8DCPFM01651AP</v>
      </c>
      <c r="C76" s="278" t="str">
        <f>'All Demand '!F77</f>
        <v xml:space="preserve">F12 </v>
      </c>
      <c r="D76" s="278" t="str">
        <f>'All Demand '!D77</f>
        <v>DCPFM01651AP</v>
      </c>
      <c r="E76" s="278" t="str">
        <f>'All Demand '!G77</f>
        <v>ABC</v>
      </c>
      <c r="F76" s="278" t="str">
        <f>'All Demand '!H77</f>
        <v>Shenzhen GP</v>
      </c>
      <c r="G76" s="278"/>
      <c r="H76" s="1">
        <f>'All Demand '!J77*'All Demand '!CB77</f>
        <v>0</v>
      </c>
      <c r="I76" s="1">
        <f>'All Demand '!K77*'All Demand '!CC77</f>
        <v>0</v>
      </c>
      <c r="J76" s="1">
        <f>'All Demand '!L77*'All Demand '!CD77</f>
        <v>0</v>
      </c>
      <c r="K76" s="1">
        <f>'All Demand '!M77*'All Demand '!CE77</f>
        <v>384000</v>
      </c>
      <c r="L76" s="1">
        <f>'All Demand '!N77*'All Demand '!CF77</f>
        <v>384000</v>
      </c>
      <c r="M76" s="1">
        <f>'All Demand '!O77*'All Demand '!CG77</f>
        <v>384000</v>
      </c>
      <c r="N76" s="1">
        <f>'All Demand '!P77*'All Demand '!CH77</f>
        <v>384000</v>
      </c>
      <c r="O76" s="1">
        <f>'All Demand '!Q77*'All Demand '!CI77</f>
        <v>384000</v>
      </c>
      <c r="P76" s="1">
        <f>'All Demand '!R77*'All Demand '!CJ77</f>
        <v>384000</v>
      </c>
      <c r="Q76" s="1">
        <f>'All Demand '!S77*'All Demand '!CK77</f>
        <v>384000</v>
      </c>
      <c r="R76" s="1">
        <f>'All Demand '!T77*'All Demand '!CL77</f>
        <v>384000</v>
      </c>
      <c r="S76" s="1">
        <f>'All Demand '!U77*'All Demand '!CM77</f>
        <v>230400</v>
      </c>
      <c r="T76" s="1">
        <f t="shared" si="9"/>
        <v>3302400</v>
      </c>
      <c r="U76" s="1"/>
      <c r="V76" s="1">
        <f>H76*'All Demand '!AD77/$B$1</f>
        <v>0</v>
      </c>
      <c r="W76" s="1">
        <f>I76*'All Demand '!AE77/$B$1</f>
        <v>0</v>
      </c>
      <c r="X76" s="1">
        <f>J76*'All Demand '!AF77/$B$1</f>
        <v>0</v>
      </c>
      <c r="Y76" s="1">
        <f>K76*'All Demand '!AG77/$B$1</f>
        <v>3851.3578447894411</v>
      </c>
      <c r="Z76" s="1">
        <f>L76*'All Demand '!AH77/$B$1</f>
        <v>3851.3578447894411</v>
      </c>
      <c r="AA76" s="1">
        <f>M76*'All Demand '!AI77/$B$1</f>
        <v>3851.3578447894411</v>
      </c>
      <c r="AB76" s="1">
        <f>N76*'All Demand '!AJ77/$B$1</f>
        <v>3791.8007647153763</v>
      </c>
      <c r="AC76" s="1">
        <f>O76*'All Demand '!AK77/$B$1</f>
        <v>3791.8007647153763</v>
      </c>
      <c r="AD76" s="1">
        <f>P76*'All Demand '!AL77/$B$1</f>
        <v>3791.8007647153763</v>
      </c>
      <c r="AE76" s="1">
        <f>Q76*'All Demand '!AM77/$B$1</f>
        <v>3672.68660456725</v>
      </c>
      <c r="AF76" s="1">
        <f>R76*'All Demand '!AN77/$B$1</f>
        <v>3672.68660456725</v>
      </c>
      <c r="AG76" s="1">
        <f>S76*'All Demand '!AO77/$B$1</f>
        <v>2203.61196274035</v>
      </c>
      <c r="AH76" s="1">
        <f t="shared" si="10"/>
        <v>32478.461000389299</v>
      </c>
      <c r="AI76" s="1"/>
      <c r="AJ76" s="1">
        <f>H76*'All Demand '!AV77/$B$1</f>
        <v>0</v>
      </c>
      <c r="AK76" s="1">
        <f>I76*'All Demand '!AW77/$B$1</f>
        <v>0</v>
      </c>
      <c r="AL76" s="1">
        <f>J76*'All Demand '!AX77/$B$1</f>
        <v>0</v>
      </c>
      <c r="AM76" s="1">
        <f>K76*'All Demand '!AY77/$B$1</f>
        <v>2358.4603709329149</v>
      </c>
      <c r="AN76" s="1">
        <f>L76*'All Demand '!AZ77/$B$1</f>
        <v>2358.4603709329149</v>
      </c>
      <c r="AO76" s="1">
        <f>M76*'All Demand '!BA77/$B$1</f>
        <v>2358.4603709329149</v>
      </c>
      <c r="AP76" s="1">
        <f>N76*'All Demand '!BB77/$B$1</f>
        <v>2334.6375389032901</v>
      </c>
      <c r="AQ76" s="1">
        <f>O76*'All Demand '!BC77/$B$1</f>
        <v>2334.6375389032901</v>
      </c>
      <c r="AR76" s="1">
        <f>P76*'All Demand '!BD77/$B$1</f>
        <v>2334.6375389032901</v>
      </c>
      <c r="AS76" s="1">
        <f>Q76*'All Demand '!BE77/$B$1</f>
        <v>2310.8147068736639</v>
      </c>
      <c r="AT76" s="1">
        <f>R76*'All Demand '!BF77/$B$1</f>
        <v>2310.8147068736639</v>
      </c>
      <c r="AU76" s="1">
        <f>S76*'All Demand '!BG77/$B$1</f>
        <v>1386.4888241241986</v>
      </c>
      <c r="AV76" s="1">
        <f t="shared" si="11"/>
        <v>20087.411967380143</v>
      </c>
    </row>
    <row r="77" spans="1:48" s="171" customFormat="1" ht="12">
      <c r="A77" s="338">
        <f>'All Demand '!A78</f>
        <v>73</v>
      </c>
      <c r="B77" s="278" t="str">
        <f>'All Demand '!C78</f>
        <v>8DCPFM01653AP</v>
      </c>
      <c r="C77" s="278" t="str">
        <f>'All Demand '!F78</f>
        <v xml:space="preserve">F12 </v>
      </c>
      <c r="D77" s="278" t="str">
        <f>'All Demand '!D78</f>
        <v>DCPFM01653AP</v>
      </c>
      <c r="E77" s="278" t="str">
        <f>'All Demand '!G78</f>
        <v>ABC</v>
      </c>
      <c r="F77" s="278" t="str">
        <f>'All Demand '!H78</f>
        <v>Shenzhen GP</v>
      </c>
      <c r="G77" s="278"/>
      <c r="H77" s="1">
        <f>'All Demand '!J78*'All Demand '!CB78</f>
        <v>0</v>
      </c>
      <c r="I77" s="1">
        <f>'All Demand '!K78*'All Demand '!CC78</f>
        <v>0</v>
      </c>
      <c r="J77" s="1">
        <f>'All Demand '!L78*'All Demand '!CD78</f>
        <v>0</v>
      </c>
      <c r="K77" s="1">
        <f>'All Demand '!M78*'All Demand '!CE78</f>
        <v>384000</v>
      </c>
      <c r="L77" s="1">
        <f>'All Demand '!N78*'All Demand '!CF78</f>
        <v>384000</v>
      </c>
      <c r="M77" s="1">
        <f>'All Demand '!O78*'All Demand '!CG78</f>
        <v>384000</v>
      </c>
      <c r="N77" s="1">
        <f>'All Demand '!P78*'All Demand '!CH78</f>
        <v>384000</v>
      </c>
      <c r="O77" s="1">
        <f>'All Demand '!Q78*'All Demand '!CI78</f>
        <v>384000</v>
      </c>
      <c r="P77" s="1">
        <f>'All Demand '!R78*'All Demand '!CJ78</f>
        <v>384000</v>
      </c>
      <c r="Q77" s="1">
        <f>'All Demand '!S78*'All Demand '!CK78</f>
        <v>384000</v>
      </c>
      <c r="R77" s="1">
        <f>'All Demand '!T78*'All Demand '!CL78</f>
        <v>384000</v>
      </c>
      <c r="S77" s="1">
        <f>'All Demand '!U78*'All Demand '!CM78</f>
        <v>230400</v>
      </c>
      <c r="T77" s="1">
        <f t="shared" si="9"/>
        <v>3302400</v>
      </c>
      <c r="U77" s="1"/>
      <c r="V77" s="1">
        <f>H77*'All Demand '!AD78/$B$1</f>
        <v>0</v>
      </c>
      <c r="W77" s="1">
        <f>I77*'All Demand '!AE78/$B$1</f>
        <v>0</v>
      </c>
      <c r="X77" s="1">
        <f>J77*'All Demand '!AF78/$B$1</f>
        <v>0</v>
      </c>
      <c r="Y77" s="1">
        <f>K77*'All Demand '!AG78/$B$1</f>
        <v>5883.1416407995121</v>
      </c>
      <c r="Z77" s="1">
        <f>L77*'All Demand '!AH78/$B$1</f>
        <v>5883.1416407995121</v>
      </c>
      <c r="AA77" s="1">
        <f>M77*'All Demand '!AI78/$B$1</f>
        <v>5883.1416407995121</v>
      </c>
      <c r="AB77" s="1">
        <f>N77*'All Demand '!AJ78/$B$1</f>
        <v>5792.1652236737464</v>
      </c>
      <c r="AC77" s="1">
        <f>O77*'All Demand '!AK78/$B$1</f>
        <v>5792.1652236737464</v>
      </c>
      <c r="AD77" s="1">
        <f>P77*'All Demand '!AL78/$B$1</f>
        <v>5792.1652236737464</v>
      </c>
      <c r="AE77" s="1">
        <f>Q77*'All Demand '!AM78/$B$1</f>
        <v>5610.212389422215</v>
      </c>
      <c r="AF77" s="1">
        <f>R77*'All Demand '!AN78/$B$1</f>
        <v>5610.212389422215</v>
      </c>
      <c r="AG77" s="1">
        <f>S77*'All Demand '!AO78/$B$1</f>
        <v>3366.1274336533293</v>
      </c>
      <c r="AH77" s="1">
        <f t="shared" si="10"/>
        <v>49612.47280591754</v>
      </c>
      <c r="AI77" s="1"/>
      <c r="AJ77" s="1">
        <f>H77*'All Demand '!AV78/$B$1</f>
        <v>0</v>
      </c>
      <c r="AK77" s="1">
        <f>I77*'All Demand '!AW78/$B$1</f>
        <v>0</v>
      </c>
      <c r="AL77" s="1">
        <f>J77*'All Demand '!AX78/$B$1</f>
        <v>0</v>
      </c>
      <c r="AM77" s="1">
        <f>K77*'All Demand '!AY78/$B$1</f>
        <v>3602.6661181803202</v>
      </c>
      <c r="AN77" s="1">
        <f>L77*'All Demand '!AZ78/$B$1</f>
        <v>3602.6661181803202</v>
      </c>
      <c r="AO77" s="1">
        <f>M77*'All Demand '!BA78/$B$1</f>
        <v>3602.6661181803202</v>
      </c>
      <c r="AP77" s="1">
        <f>N77*'All Demand '!BB78/$B$1</f>
        <v>3566.2755513300135</v>
      </c>
      <c r="AQ77" s="1">
        <f>O77*'All Demand '!BC78/$B$1</f>
        <v>3566.2755513300135</v>
      </c>
      <c r="AR77" s="1">
        <f>P77*'All Demand '!BD78/$B$1</f>
        <v>3566.2755513300135</v>
      </c>
      <c r="AS77" s="1">
        <f>Q77*'All Demand '!BE78/$B$1</f>
        <v>3529.8849844797073</v>
      </c>
      <c r="AT77" s="1">
        <f>R77*'All Demand '!BF78/$B$1</f>
        <v>3529.8849844797073</v>
      </c>
      <c r="AU77" s="1">
        <f>S77*'All Demand '!BG78/$B$1</f>
        <v>2117.9309906878243</v>
      </c>
      <c r="AV77" s="1">
        <f t="shared" si="11"/>
        <v>30684.525968178241</v>
      </c>
    </row>
    <row r="78" spans="1:48" s="171" customFormat="1" ht="12">
      <c r="A78" s="338">
        <f>'All Demand '!A79</f>
        <v>74</v>
      </c>
      <c r="B78" s="278" t="str">
        <f>'All Demand '!C79</f>
        <v>8DCPFM01652AP</v>
      </c>
      <c r="C78" s="278" t="str">
        <f>'All Demand '!F79</f>
        <v xml:space="preserve">F12 </v>
      </c>
      <c r="D78" s="278" t="str">
        <f>'All Demand '!D79</f>
        <v>DCPFM01652AP</v>
      </c>
      <c r="E78" s="278" t="str">
        <f>'All Demand '!G79</f>
        <v>ABC</v>
      </c>
      <c r="F78" s="278" t="str">
        <f>'All Demand '!H79</f>
        <v>Shenzhen GP</v>
      </c>
      <c r="G78" s="278"/>
      <c r="H78" s="1">
        <f>'All Demand '!J79*'All Demand '!CB79</f>
        <v>0</v>
      </c>
      <c r="I78" s="1">
        <f>'All Demand '!K79*'All Demand '!CC79</f>
        <v>0</v>
      </c>
      <c r="J78" s="1">
        <f>'All Demand '!L79*'All Demand '!CD79</f>
        <v>0</v>
      </c>
      <c r="K78" s="1">
        <f>'All Demand '!M79*'All Demand '!CE79</f>
        <v>384000</v>
      </c>
      <c r="L78" s="1">
        <f>'All Demand '!N79*'All Demand '!CF79</f>
        <v>384000</v>
      </c>
      <c r="M78" s="1">
        <f>'All Demand '!O79*'All Demand '!CG79</f>
        <v>384000</v>
      </c>
      <c r="N78" s="1">
        <f>'All Demand '!P79*'All Demand '!CH79</f>
        <v>384000</v>
      </c>
      <c r="O78" s="1">
        <f>'All Demand '!Q79*'All Demand '!CI79</f>
        <v>384000</v>
      </c>
      <c r="P78" s="1">
        <f>'All Demand '!R79*'All Demand '!CJ79</f>
        <v>384000</v>
      </c>
      <c r="Q78" s="1">
        <f>'All Demand '!S79*'All Demand '!CK79</f>
        <v>384000</v>
      </c>
      <c r="R78" s="1">
        <f>'All Demand '!T79*'All Demand '!CL79</f>
        <v>384000</v>
      </c>
      <c r="S78" s="1">
        <f>'All Demand '!U79*'All Demand '!CM79</f>
        <v>230400</v>
      </c>
      <c r="T78" s="1">
        <f t="shared" si="9"/>
        <v>3302400</v>
      </c>
      <c r="U78" s="1"/>
      <c r="V78" s="1">
        <f>H78*'All Demand '!AD79/$B$1</f>
        <v>0</v>
      </c>
      <c r="W78" s="1">
        <f>I78*'All Demand '!AE79/$B$1</f>
        <v>0</v>
      </c>
      <c r="X78" s="1">
        <f>J78*'All Demand '!AF79/$B$1</f>
        <v>0</v>
      </c>
      <c r="Y78" s="1">
        <f>K78*'All Demand '!AG79/$B$1</f>
        <v>6061.464945020155</v>
      </c>
      <c r="Z78" s="1">
        <f>L78*'All Demand '!AH79/$B$1</f>
        <v>6061.464945020155</v>
      </c>
      <c r="AA78" s="1">
        <f>M78*'All Demand '!AI79/$B$1</f>
        <v>6061.464945020155</v>
      </c>
      <c r="AB78" s="1">
        <f>N78*'All Demand '!AJ79/$B$1</f>
        <v>5967.730951024997</v>
      </c>
      <c r="AC78" s="1">
        <f>O78*'All Demand '!AK79/$B$1</f>
        <v>5967.730951024997</v>
      </c>
      <c r="AD78" s="1">
        <f>P78*'All Demand '!AL79/$B$1</f>
        <v>5967.730951024997</v>
      </c>
      <c r="AE78" s="1">
        <f>Q78*'All Demand '!AM79/$B$1</f>
        <v>5780.2629630346828</v>
      </c>
      <c r="AF78" s="1">
        <f>R78*'All Demand '!AN79/$B$1</f>
        <v>5780.2629630346828</v>
      </c>
      <c r="AG78" s="1">
        <f>S78*'All Demand '!AO79/$B$1</f>
        <v>3468.1577778208102</v>
      </c>
      <c r="AH78" s="1">
        <f t="shared" si="10"/>
        <v>51116.271392025636</v>
      </c>
      <c r="AI78" s="1"/>
      <c r="AJ78" s="1">
        <f>H78*'All Demand '!AV79/$B$1</f>
        <v>0</v>
      </c>
      <c r="AK78" s="1">
        <f>I78*'All Demand '!AW79/$B$1</f>
        <v>0</v>
      </c>
      <c r="AL78" s="1">
        <f>J78*'All Demand '!AX79/$B$1</f>
        <v>0</v>
      </c>
      <c r="AM78" s="1">
        <f>K78*'All Demand '!AY79/$B$1</f>
        <v>3711.8661622082182</v>
      </c>
      <c r="AN78" s="1">
        <f>L78*'All Demand '!AZ79/$B$1</f>
        <v>3711.8661622082182</v>
      </c>
      <c r="AO78" s="1">
        <f>M78*'All Demand '!BA79/$B$1</f>
        <v>3711.8661622082182</v>
      </c>
      <c r="AP78" s="1">
        <f>N78*'All Demand '!BB79/$B$1</f>
        <v>3674.3725646101557</v>
      </c>
      <c r="AQ78" s="1">
        <f>O78*'All Demand '!BC79/$B$1</f>
        <v>3674.3725646101557</v>
      </c>
      <c r="AR78" s="1">
        <f>P78*'All Demand '!BD79/$B$1</f>
        <v>3674.3725646101557</v>
      </c>
      <c r="AS78" s="1">
        <f>Q78*'All Demand '!BE79/$B$1</f>
        <v>3636.8789670120927</v>
      </c>
      <c r="AT78" s="1">
        <f>R78*'All Demand '!BF79/$B$1</f>
        <v>3636.8789670120927</v>
      </c>
      <c r="AU78" s="1">
        <f>S78*'All Demand '!BG79/$B$1</f>
        <v>2182.1273802072556</v>
      </c>
      <c r="AV78" s="1">
        <f t="shared" si="11"/>
        <v>31614.601494686562</v>
      </c>
    </row>
    <row r="79" spans="1:48" s="171" customFormat="1" ht="12">
      <c r="A79" s="338">
        <f>'All Demand '!A80</f>
        <v>75</v>
      </c>
      <c r="B79" s="278" t="str">
        <f>'All Demand '!C80</f>
        <v>8DCPFM01554AP</v>
      </c>
      <c r="C79" s="278" t="str">
        <f>'All Demand '!F80</f>
        <v xml:space="preserve">F12 </v>
      </c>
      <c r="D79" s="278" t="str">
        <f>'All Demand '!D80</f>
        <v>DCPFM01554AP</v>
      </c>
      <c r="E79" s="278" t="str">
        <f>'All Demand '!G80</f>
        <v>ABC</v>
      </c>
      <c r="F79" s="278" t="str">
        <f>'All Demand '!H80</f>
        <v>Shenzhen GP</v>
      </c>
      <c r="G79" s="278"/>
      <c r="H79" s="1">
        <f>'All Demand '!J80*'All Demand '!CB80</f>
        <v>0</v>
      </c>
      <c r="I79" s="1">
        <f>'All Demand '!K80*'All Demand '!CC80</f>
        <v>0</v>
      </c>
      <c r="J79" s="1">
        <f>'All Demand '!L80*'All Demand '!CD80</f>
        <v>0</v>
      </c>
      <c r="K79" s="1">
        <f>'All Demand '!M80*'All Demand '!CE80</f>
        <v>384000</v>
      </c>
      <c r="L79" s="1">
        <f>'All Demand '!N80*'All Demand '!CF80</f>
        <v>384000</v>
      </c>
      <c r="M79" s="1">
        <f>'All Demand '!O80*'All Demand '!CG80</f>
        <v>384000</v>
      </c>
      <c r="N79" s="1">
        <f>'All Demand '!P80*'All Demand '!CH80</f>
        <v>384000</v>
      </c>
      <c r="O79" s="1">
        <f>'All Demand '!Q80*'All Demand '!CI80</f>
        <v>384000</v>
      </c>
      <c r="P79" s="1">
        <f>'All Demand '!R80*'All Demand '!CJ80</f>
        <v>384000</v>
      </c>
      <c r="Q79" s="1">
        <f>'All Demand '!S80*'All Demand '!CK80</f>
        <v>384000</v>
      </c>
      <c r="R79" s="1">
        <f>'All Demand '!T80*'All Demand '!CL80</f>
        <v>384000</v>
      </c>
      <c r="S79" s="1">
        <f>'All Demand '!U80*'All Demand '!CM80</f>
        <v>230400</v>
      </c>
      <c r="T79" s="1">
        <f t="shared" si="9"/>
        <v>3302400</v>
      </c>
      <c r="U79" s="1"/>
      <c r="V79" s="1">
        <f>H79*'All Demand '!AD80/$B$1</f>
        <v>0</v>
      </c>
      <c r="W79" s="1">
        <f>I79*'All Demand '!AE80/$B$1</f>
        <v>0</v>
      </c>
      <c r="X79" s="1">
        <f>J79*'All Demand '!AF80/$B$1</f>
        <v>0</v>
      </c>
      <c r="Y79" s="1">
        <f>K79*'All Demand '!AG80/$B$1</f>
        <v>6626.2287423443968</v>
      </c>
      <c r="Z79" s="1">
        <f>L79*'All Demand '!AH80/$B$1</f>
        <v>6626.2287423443968</v>
      </c>
      <c r="AA79" s="1">
        <f>M79*'All Demand '!AI80/$B$1</f>
        <v>6626.2287423443968</v>
      </c>
      <c r="AB79" s="1">
        <f>N79*'All Demand '!AJ80/$B$1</f>
        <v>6523.7612875658742</v>
      </c>
      <c r="AC79" s="1">
        <f>O79*'All Demand '!AK80/$B$1</f>
        <v>6523.7612875658742</v>
      </c>
      <c r="AD79" s="1">
        <f>P79*'All Demand '!AL80/$B$1</f>
        <v>6523.7612875658742</v>
      </c>
      <c r="AE79" s="1">
        <f>Q79*'All Demand '!AM80/$B$1</f>
        <v>6318.8263780088309</v>
      </c>
      <c r="AF79" s="1">
        <f>R79*'All Demand '!AN80/$B$1</f>
        <v>6318.8263780088309</v>
      </c>
      <c r="AG79" s="1">
        <f>S79*'All Demand '!AO80/$B$1</f>
        <v>3791.2958268052989</v>
      </c>
      <c r="AH79" s="1">
        <f t="shared" si="10"/>
        <v>55878.918672553773</v>
      </c>
      <c r="AI79" s="1"/>
      <c r="AJ79" s="1">
        <f>H79*'All Demand '!AV80/$B$1</f>
        <v>0</v>
      </c>
      <c r="AK79" s="1">
        <f>I79*'All Demand '!AW80/$B$1</f>
        <v>0</v>
      </c>
      <c r="AL79" s="1">
        <f>J79*'All Demand '!AX80/$B$1</f>
        <v>0</v>
      </c>
      <c r="AM79" s="1">
        <f>K79*'All Demand '!AY80/$B$1</f>
        <v>4057.7112092294551</v>
      </c>
      <c r="AN79" s="1">
        <f>L79*'All Demand '!AZ80/$B$1</f>
        <v>4057.7112092294551</v>
      </c>
      <c r="AO79" s="1">
        <f>M79*'All Demand '!BA80/$B$1</f>
        <v>4057.7112092294551</v>
      </c>
      <c r="AP79" s="1">
        <f>N79*'All Demand '!BB80/$B$1</f>
        <v>4016.7242273180464</v>
      </c>
      <c r="AQ79" s="1">
        <f>O79*'All Demand '!BC80/$B$1</f>
        <v>4016.7242273180464</v>
      </c>
      <c r="AR79" s="1">
        <f>P79*'All Demand '!BD80/$B$1</f>
        <v>4016.7242273180464</v>
      </c>
      <c r="AS79" s="1">
        <f>Q79*'All Demand '!BE80/$B$1</f>
        <v>3975.7372454066372</v>
      </c>
      <c r="AT79" s="1">
        <f>R79*'All Demand '!BF80/$B$1</f>
        <v>3975.7372454066372</v>
      </c>
      <c r="AU79" s="1">
        <f>S79*'All Demand '!BG80/$B$1</f>
        <v>2385.4423472439821</v>
      </c>
      <c r="AV79" s="1">
        <f t="shared" si="11"/>
        <v>34560.223147699755</v>
      </c>
    </row>
    <row r="80" spans="1:48" s="171" customFormat="1" ht="12">
      <c r="A80" s="338">
        <f>'All Demand '!A81</f>
        <v>76</v>
      </c>
      <c r="B80" s="278" t="str">
        <f>'All Demand '!C81</f>
        <v>89ZU000080AGEN</v>
      </c>
      <c r="C80" s="278" t="str">
        <f>'All Demand '!F81</f>
        <v>M21</v>
      </c>
      <c r="D80" s="278" t="str">
        <f>'All Demand '!D81</f>
        <v>9ZU000080AGEN</v>
      </c>
      <c r="E80" s="278" t="str">
        <f>'All Demand '!G81</f>
        <v>ABC</v>
      </c>
      <c r="F80" s="278" t="str">
        <f>'All Demand '!H81</f>
        <v>CTU FATP</v>
      </c>
      <c r="G80" s="278"/>
      <c r="H80" s="1">
        <f>'All Demand '!J81*'All Demand '!CB81</f>
        <v>100</v>
      </c>
      <c r="I80" s="1">
        <f>'All Demand '!K81*'All Demand '!CC81</f>
        <v>50</v>
      </c>
      <c r="J80" s="1">
        <f>'All Demand '!L81*'All Demand '!CD81</f>
        <v>50</v>
      </c>
      <c r="K80" s="1">
        <f>'All Demand '!M81*'All Demand '!CE81</f>
        <v>50</v>
      </c>
      <c r="L80" s="1">
        <f>'All Demand '!N81*'All Demand '!CF81</f>
        <v>75</v>
      </c>
      <c r="M80" s="1">
        <f>'All Demand '!O81*'All Demand '!CG81</f>
        <v>75</v>
      </c>
      <c r="N80" s="1">
        <f>'All Demand '!P81*'All Demand '!CH81</f>
        <v>0</v>
      </c>
      <c r="O80" s="1">
        <f>'All Demand '!Q81*'All Demand '!CI81</f>
        <v>0</v>
      </c>
      <c r="P80" s="1">
        <f>'All Demand '!R81*'All Demand '!CJ81</f>
        <v>0</v>
      </c>
      <c r="Q80" s="1">
        <f>'All Demand '!S81*'All Demand '!CK81</f>
        <v>0</v>
      </c>
      <c r="R80" s="1">
        <f>'All Demand '!T81*'All Demand '!CL81</f>
        <v>0</v>
      </c>
      <c r="S80" s="1">
        <f>'All Demand '!U81*'All Demand '!CM81</f>
        <v>0</v>
      </c>
      <c r="T80" s="1">
        <f t="shared" si="9"/>
        <v>400</v>
      </c>
      <c r="U80" s="1"/>
      <c r="V80" s="1">
        <f>H80*'All Demand '!AD81/$B$1</f>
        <v>455.95356786782514</v>
      </c>
      <c r="W80" s="1">
        <f>I80*'All Demand '!AE81/$B$1</f>
        <v>227.97678393391257</v>
      </c>
      <c r="X80" s="1">
        <f>J80*'All Demand '!AF81/$B$1</f>
        <v>227.97678393391257</v>
      </c>
      <c r="Y80" s="1">
        <f>K80*'All Demand '!AG81/$B$1</f>
        <v>224.50505625979204</v>
      </c>
      <c r="Z80" s="1">
        <f>L80*'All Demand '!AH81/$B$1</f>
        <v>336.75758438968808</v>
      </c>
      <c r="AA80" s="1">
        <f>M80*'All Demand '!AI81/$B$1</f>
        <v>336.75758438968808</v>
      </c>
      <c r="AB80" s="1">
        <f>N80*'All Demand '!AJ81/$B$1</f>
        <v>0</v>
      </c>
      <c r="AC80" s="1">
        <f>O80*'All Demand '!AK81/$B$1</f>
        <v>0</v>
      </c>
      <c r="AD80" s="1">
        <f>P80*'All Demand '!AL81/$B$1</f>
        <v>0</v>
      </c>
      <c r="AE80" s="1">
        <f>Q80*'All Demand '!AM81/$B$1</f>
        <v>0</v>
      </c>
      <c r="AF80" s="1">
        <f>R80*'All Demand '!AN81/$B$1</f>
        <v>0</v>
      </c>
      <c r="AG80" s="1">
        <f>S80*'All Demand '!AO81/$B$1</f>
        <v>0</v>
      </c>
      <c r="AH80" s="1">
        <f t="shared" si="10"/>
        <v>1809.9273607748182</v>
      </c>
      <c r="AI80" s="1"/>
      <c r="AJ80" s="1">
        <f>H80*'All Demand '!AV81/$B$1</f>
        <v>388.83349950149557</v>
      </c>
      <c r="AK80" s="1">
        <f>I80*'All Demand '!AW81/$B$1</f>
        <v>194.41674975074778</v>
      </c>
      <c r="AL80" s="1">
        <f>J80*'All Demand '!AX81/$B$1</f>
        <v>194.41674975074778</v>
      </c>
      <c r="AM80" s="1">
        <f>K80*'All Demand '!AY81/$B$1</f>
        <v>192.47258225324029</v>
      </c>
      <c r="AN80" s="1">
        <f>L80*'All Demand '!AZ81/$B$1</f>
        <v>288.70887337986045</v>
      </c>
      <c r="AO80" s="1">
        <f>M80*'All Demand '!BA81/$B$1</f>
        <v>288.70887337986045</v>
      </c>
      <c r="AP80" s="1">
        <f>N80*'All Demand '!BB81/$B$1</f>
        <v>0</v>
      </c>
      <c r="AQ80" s="1">
        <f>O80*'All Demand '!BC81/$B$1</f>
        <v>0</v>
      </c>
      <c r="AR80" s="1">
        <f>P80*'All Demand '!BD81/$B$1</f>
        <v>0</v>
      </c>
      <c r="AS80" s="1">
        <f>Q80*'All Demand '!BE81/$B$1</f>
        <v>0</v>
      </c>
      <c r="AT80" s="1">
        <f>R80*'All Demand '!BF81/$B$1</f>
        <v>0</v>
      </c>
      <c r="AU80" s="1">
        <f>S80*'All Demand '!BG81/$B$1</f>
        <v>0</v>
      </c>
      <c r="AV80" s="1">
        <f t="shared" si="11"/>
        <v>1547.5573280159524</v>
      </c>
    </row>
    <row r="81" spans="1:48" s="171" customFormat="1" ht="12">
      <c r="A81" s="338">
        <f>'All Demand '!A82</f>
        <v>77</v>
      </c>
      <c r="B81" s="278" t="str">
        <f>'All Demand '!C82</f>
        <v>8DCPFM05021SE</v>
      </c>
      <c r="C81" s="278" t="str">
        <f>'All Demand '!F82</f>
        <v>Griffin</v>
      </c>
      <c r="D81" s="278" t="str">
        <f>'All Demand '!D82</f>
        <v>DCPFM05021SE</v>
      </c>
      <c r="E81" s="278" t="str">
        <f>'All Demand '!G82</f>
        <v xml:space="preserve">Sony </v>
      </c>
      <c r="F81" s="278" t="str">
        <f>'All Demand '!H82</f>
        <v>WGT</v>
      </c>
      <c r="G81" s="278"/>
      <c r="H81" s="1">
        <f>'All Demand '!J82*'All Demand '!CB82</f>
        <v>0</v>
      </c>
      <c r="I81" s="1">
        <f>'All Demand '!K82*'All Demand '!CC82</f>
        <v>0</v>
      </c>
      <c r="J81" s="1">
        <f>'All Demand '!L82*'All Demand '!CD82</f>
        <v>0</v>
      </c>
      <c r="K81" s="1">
        <f>'All Demand '!M82*'All Demand '!CE82</f>
        <v>0</v>
      </c>
      <c r="L81" s="1">
        <f>'All Demand '!N82*'All Demand '!CF82</f>
        <v>0</v>
      </c>
      <c r="M81" s="1">
        <f>'All Demand '!O82*'All Demand '!CG82</f>
        <v>0</v>
      </c>
      <c r="N81" s="1">
        <f>'All Demand '!P82*'All Demand '!CH82</f>
        <v>0</v>
      </c>
      <c r="O81" s="1">
        <f>'All Demand '!Q82*'All Demand '!CI82</f>
        <v>0</v>
      </c>
      <c r="P81" s="1">
        <f>'All Demand '!R82*'All Demand '!CJ82</f>
        <v>0</v>
      </c>
      <c r="Q81" s="1">
        <f>'All Demand '!S82*'All Demand '!CK82</f>
        <v>69446</v>
      </c>
      <c r="R81" s="1">
        <f>'All Demand '!T82*'All Demand '!CL82</f>
        <v>64310</v>
      </c>
      <c r="S81" s="1">
        <f>'All Demand '!U82*'All Demand '!CM82</f>
        <v>40141</v>
      </c>
      <c r="T81" s="1">
        <f t="shared" si="9"/>
        <v>173897</v>
      </c>
      <c r="U81" s="1"/>
      <c r="V81" s="1">
        <f>H81*'All Demand '!AD82/$B$1</f>
        <v>0</v>
      </c>
      <c r="W81" s="1">
        <f>I81*'All Demand '!AE82/$B$1</f>
        <v>0</v>
      </c>
      <c r="X81" s="1">
        <f>J81*'All Demand '!AF82/$B$1</f>
        <v>0</v>
      </c>
      <c r="Y81" s="1">
        <f>K81*'All Demand '!AG82/$B$1</f>
        <v>0</v>
      </c>
      <c r="Z81" s="1">
        <f>L81*'All Demand '!AH82/$B$1</f>
        <v>0</v>
      </c>
      <c r="AA81" s="1">
        <f>M81*'All Demand '!AI82/$B$1</f>
        <v>0</v>
      </c>
      <c r="AB81" s="1">
        <f>N81*'All Demand '!AJ82/$B$1</f>
        <v>0</v>
      </c>
      <c r="AC81" s="1">
        <f>O81*'All Demand '!AK82/$B$1</f>
        <v>0</v>
      </c>
      <c r="AD81" s="1">
        <f>P81*'All Demand '!AL82/$B$1</f>
        <v>0</v>
      </c>
      <c r="AE81" s="1">
        <f>Q81*'All Demand '!AM82/$B$1</f>
        <v>2578.6731647736792</v>
      </c>
      <c r="AF81" s="1">
        <f>R81*'All Demand '!AN82/$B$1</f>
        <v>2387.9628952941175</v>
      </c>
      <c r="AG81" s="1">
        <f>S81*'All Demand '!AO82/$B$1</f>
        <v>1490.5180932981057</v>
      </c>
      <c r="AH81" s="1">
        <f t="shared" si="10"/>
        <v>6457.1541533659019</v>
      </c>
      <c r="AI81" s="1"/>
      <c r="AJ81" s="1">
        <f>H81*'All Demand '!AV82/$B$1</f>
        <v>0</v>
      </c>
      <c r="AK81" s="1">
        <f>I81*'All Demand '!AW82/$B$1</f>
        <v>0</v>
      </c>
      <c r="AL81" s="1">
        <f>J81*'All Demand '!AX82/$B$1</f>
        <v>0</v>
      </c>
      <c r="AM81" s="1">
        <f>K81*'All Demand '!AY82/$B$1</f>
        <v>0</v>
      </c>
      <c r="AN81" s="1">
        <f>L81*'All Demand '!AZ82/$B$1</f>
        <v>0</v>
      </c>
      <c r="AO81" s="1">
        <f>M81*'All Demand '!BA82/$B$1</f>
        <v>0</v>
      </c>
      <c r="AP81" s="1">
        <f>N81*'All Demand '!BB82/$B$1</f>
        <v>0</v>
      </c>
      <c r="AQ81" s="1">
        <f>O81*'All Demand '!BC82/$B$1</f>
        <v>0</v>
      </c>
      <c r="AR81" s="1">
        <f>P81*'All Demand '!BD82/$B$1</f>
        <v>0</v>
      </c>
      <c r="AS81" s="1">
        <f>Q81*'All Demand '!BE82/$B$1</f>
        <v>2494.5596016970899</v>
      </c>
      <c r="AT81" s="1">
        <f>R81*'All Demand '!BF82/$B$1</f>
        <v>2310.0700974158317</v>
      </c>
      <c r="AU81" s="1">
        <f>S81*'All Demand '!BG82/$B$1</f>
        <v>1441.8989858555265</v>
      </c>
      <c r="AV81" s="1">
        <f t="shared" si="11"/>
        <v>6246.5286849684489</v>
      </c>
    </row>
    <row r="82" spans="1:48" s="171" customFormat="1" ht="12">
      <c r="A82" s="338">
        <f>'All Demand '!A83</f>
        <v>78</v>
      </c>
      <c r="B82" s="278" t="str">
        <f>'All Demand '!C83</f>
        <v>8DCPFM05024SE</v>
      </c>
      <c r="C82" s="278" t="str">
        <f>'All Demand '!F83</f>
        <v>Griffin</v>
      </c>
      <c r="D82" s="278" t="str">
        <f>'All Demand '!D83</f>
        <v>DCPFM05024SE</v>
      </c>
      <c r="E82" s="278" t="str">
        <f>'All Demand '!G83</f>
        <v xml:space="preserve">Sony </v>
      </c>
      <c r="F82" s="278" t="str">
        <f>'All Demand '!H83</f>
        <v>WGT</v>
      </c>
      <c r="G82" s="278"/>
      <c r="H82" s="1">
        <f>'All Demand '!J83*'All Demand '!CB83</f>
        <v>0</v>
      </c>
      <c r="I82" s="1">
        <f>'All Demand '!K83*'All Demand '!CC83</f>
        <v>0</v>
      </c>
      <c r="J82" s="1">
        <f>'All Demand '!L83*'All Demand '!CD83</f>
        <v>0</v>
      </c>
      <c r="K82" s="1">
        <f>'All Demand '!M83*'All Demand '!CE83</f>
        <v>0</v>
      </c>
      <c r="L82" s="1">
        <f>'All Demand '!N83*'All Demand '!CF83</f>
        <v>0</v>
      </c>
      <c r="M82" s="1">
        <f>'All Demand '!O83*'All Demand '!CG83</f>
        <v>0</v>
      </c>
      <c r="N82" s="1">
        <f>'All Demand '!P83*'All Demand '!CH83</f>
        <v>0</v>
      </c>
      <c r="O82" s="1">
        <f>'All Demand '!Q83*'All Demand '!CI83</f>
        <v>0</v>
      </c>
      <c r="P82" s="1">
        <f>'All Demand '!R83*'All Demand '!CJ83</f>
        <v>0</v>
      </c>
      <c r="Q82" s="1">
        <f>'All Demand '!S83*'All Demand '!CK83</f>
        <v>200</v>
      </c>
      <c r="R82" s="1">
        <f>'All Demand '!T83*'All Demand '!CL83</f>
        <v>200</v>
      </c>
      <c r="S82" s="1">
        <f>'All Demand '!U83*'All Demand '!CM83</f>
        <v>200</v>
      </c>
      <c r="T82" s="1">
        <f t="shared" si="9"/>
        <v>600</v>
      </c>
      <c r="U82" s="1"/>
      <c r="V82" s="1">
        <f>H82*'All Demand '!AD83/$B$1</f>
        <v>0</v>
      </c>
      <c r="W82" s="1">
        <f>I82*'All Demand '!AE83/$B$1</f>
        <v>0</v>
      </c>
      <c r="X82" s="1">
        <f>J82*'All Demand '!AF83/$B$1</f>
        <v>0</v>
      </c>
      <c r="Y82" s="1">
        <f>K82*'All Demand '!AG83/$B$1</f>
        <v>0</v>
      </c>
      <c r="Z82" s="1">
        <f>L82*'All Demand '!AH83/$B$1</f>
        <v>0</v>
      </c>
      <c r="AA82" s="1">
        <f>M82*'All Demand '!AI83/$B$1</f>
        <v>0</v>
      </c>
      <c r="AB82" s="1">
        <f>N82*'All Demand '!AJ83/$B$1</f>
        <v>0</v>
      </c>
      <c r="AC82" s="1">
        <f>O82*'All Demand '!AK83/$B$1</f>
        <v>0</v>
      </c>
      <c r="AD82" s="1">
        <f>P82*'All Demand '!AL83/$B$1</f>
        <v>0</v>
      </c>
      <c r="AE82" s="1">
        <f>Q82*'All Demand '!AM83/$B$1</f>
        <v>25.642063190428711</v>
      </c>
      <c r="AF82" s="1">
        <f>R82*'All Demand '!AN83/$B$1</f>
        <v>25.642063190428711</v>
      </c>
      <c r="AG82" s="1">
        <f>S82*'All Demand '!AO83/$B$1</f>
        <v>25.642063190428711</v>
      </c>
      <c r="AH82" s="1">
        <f t="shared" si="10"/>
        <v>76.92618957128613</v>
      </c>
      <c r="AI82" s="1"/>
      <c r="AJ82" s="1">
        <f>H82*'All Demand '!AV83/$B$1</f>
        <v>0</v>
      </c>
      <c r="AK82" s="1">
        <f>I82*'All Demand '!AW83/$B$1</f>
        <v>0</v>
      </c>
      <c r="AL82" s="1">
        <f>J82*'All Demand '!AX83/$B$1</f>
        <v>0</v>
      </c>
      <c r="AM82" s="1">
        <f>K82*'All Demand '!AY83/$B$1</f>
        <v>0</v>
      </c>
      <c r="AN82" s="1">
        <f>L82*'All Demand '!AZ83/$B$1</f>
        <v>0</v>
      </c>
      <c r="AO82" s="1">
        <f>M82*'All Demand '!BA83/$B$1</f>
        <v>0</v>
      </c>
      <c r="AP82" s="1">
        <f>N82*'All Demand '!BB83/$B$1</f>
        <v>0</v>
      </c>
      <c r="AQ82" s="1">
        <f>O82*'All Demand '!BC83/$B$1</f>
        <v>0</v>
      </c>
      <c r="AR82" s="1">
        <f>P82*'All Demand '!BD83/$B$1</f>
        <v>0</v>
      </c>
      <c r="AS82" s="1">
        <f>Q82*'All Demand '!BE83/$B$1</f>
        <v>25.144575228246691</v>
      </c>
      <c r="AT82" s="1">
        <f>R82*'All Demand '!BF83/$B$1</f>
        <v>25.144575228246691</v>
      </c>
      <c r="AU82" s="1">
        <f>S82*'All Demand '!BG83/$B$1</f>
        <v>25.144575228246691</v>
      </c>
      <c r="AV82" s="1">
        <f t="shared" si="11"/>
        <v>75.433725684740068</v>
      </c>
    </row>
    <row r="83" spans="1:48" s="171" customFormat="1" ht="12">
      <c r="A83" s="338">
        <f>'All Demand '!A84</f>
        <v>79</v>
      </c>
      <c r="B83" s="278" t="str">
        <f>'All Demand '!C84</f>
        <v>8DCGSK01022SE</v>
      </c>
      <c r="C83" s="278" t="str">
        <f>'All Demand '!F84</f>
        <v>Griffin</v>
      </c>
      <c r="D83" s="278" t="str">
        <f>'All Demand '!D84</f>
        <v>DCGSK01022SE</v>
      </c>
      <c r="E83" s="278" t="str">
        <f>'All Demand '!G84</f>
        <v xml:space="preserve">Sony </v>
      </c>
      <c r="F83" s="278" t="str">
        <f>'All Demand '!H84</f>
        <v>WGT</v>
      </c>
      <c r="G83" s="278"/>
      <c r="H83" s="1">
        <f>'All Demand '!J84*'All Demand '!CB84</f>
        <v>0</v>
      </c>
      <c r="I83" s="1">
        <f>'All Demand '!K84*'All Demand '!CC84</f>
        <v>0</v>
      </c>
      <c r="J83" s="1">
        <f>'All Demand '!L84*'All Demand '!CD84</f>
        <v>0</v>
      </c>
      <c r="K83" s="1">
        <f>'All Demand '!M84*'All Demand '!CE84</f>
        <v>0</v>
      </c>
      <c r="L83" s="1">
        <f>'All Demand '!N84*'All Demand '!CF84</f>
        <v>0</v>
      </c>
      <c r="M83" s="1">
        <f>'All Demand '!O84*'All Demand '!CG84</f>
        <v>0</v>
      </c>
      <c r="N83" s="1">
        <f>'All Demand '!P84*'All Demand '!CH84</f>
        <v>0</v>
      </c>
      <c r="O83" s="1">
        <f>'All Demand '!Q84*'All Demand '!CI84</f>
        <v>0</v>
      </c>
      <c r="P83" s="1">
        <f>'All Demand '!R84*'All Demand '!CJ84</f>
        <v>0</v>
      </c>
      <c r="Q83" s="1">
        <f>'All Demand '!S84*'All Demand '!CK84</f>
        <v>116094</v>
      </c>
      <c r="R83" s="1">
        <f>'All Demand '!T84*'All Demand '!CL84</f>
        <v>107191.33333333333</v>
      </c>
      <c r="S83" s="1">
        <f>'All Demand '!U84*'All Demand '!CM84</f>
        <v>66773.666666666672</v>
      </c>
      <c r="T83" s="1">
        <f t="shared" si="9"/>
        <v>290059</v>
      </c>
      <c r="U83" s="1"/>
      <c r="V83" s="1">
        <f>H83*'All Demand '!AD84/$B$1</f>
        <v>0</v>
      </c>
      <c r="W83" s="1">
        <f>I83*'All Demand '!AE84/$B$1</f>
        <v>0</v>
      </c>
      <c r="X83" s="1">
        <f>J83*'All Demand '!AF84/$B$1</f>
        <v>0</v>
      </c>
      <c r="Y83" s="1">
        <f>K83*'All Demand '!AG84/$B$1</f>
        <v>0</v>
      </c>
      <c r="Z83" s="1">
        <f>L83*'All Demand '!AH84/$B$1</f>
        <v>0</v>
      </c>
      <c r="AA83" s="1">
        <f>M83*'All Demand '!AI84/$B$1</f>
        <v>0</v>
      </c>
      <c r="AB83" s="1">
        <f>N83*'All Demand '!AJ84/$B$1</f>
        <v>0</v>
      </c>
      <c r="AC83" s="1">
        <f>O83*'All Demand '!AK84/$B$1</f>
        <v>0</v>
      </c>
      <c r="AD83" s="1">
        <f>P83*'All Demand '!AL84/$B$1</f>
        <v>0</v>
      </c>
      <c r="AE83" s="1">
        <f>Q83*'All Demand '!AM84/$B$1</f>
        <v>1384.8934448084317</v>
      </c>
      <c r="AF83" s="1">
        <f>R83*'All Demand '!AN84/$B$1</f>
        <v>1278.6929115510609</v>
      </c>
      <c r="AG83" s="1">
        <f>S83*'All Demand '!AO84/$B$1</f>
        <v>796.54773935336846</v>
      </c>
      <c r="AH83" s="1">
        <f t="shared" si="10"/>
        <v>3460.1340957128609</v>
      </c>
      <c r="AI83" s="1"/>
      <c r="AJ83" s="1">
        <f>H83*'All Demand '!AV84/$B$1</f>
        <v>0</v>
      </c>
      <c r="AK83" s="1">
        <f>I83*'All Demand '!AW84/$B$1</f>
        <v>0</v>
      </c>
      <c r="AL83" s="1">
        <f>J83*'All Demand '!AX84/$B$1</f>
        <v>0</v>
      </c>
      <c r="AM83" s="1">
        <f>K83*'All Demand '!AY84/$B$1</f>
        <v>0</v>
      </c>
      <c r="AN83" s="1">
        <f>L83*'All Demand '!AZ84/$B$1</f>
        <v>0</v>
      </c>
      <c r="AO83" s="1">
        <f>M83*'All Demand '!BA84/$B$1</f>
        <v>0</v>
      </c>
      <c r="AP83" s="1">
        <f>N83*'All Demand '!BB84/$B$1</f>
        <v>0</v>
      </c>
      <c r="AQ83" s="1">
        <f>O83*'All Demand '!BC84/$B$1</f>
        <v>0</v>
      </c>
      <c r="AR83" s="1">
        <f>P83*'All Demand '!BD84/$B$1</f>
        <v>0</v>
      </c>
      <c r="AS83" s="1">
        <f>Q83*'All Demand '!BE84/$B$1</f>
        <v>465.10149572935478</v>
      </c>
      <c r="AT83" s="1">
        <f>R83*'All Demand '!BF84/$B$1</f>
        <v>429.43519443345201</v>
      </c>
      <c r="AU83" s="1">
        <f>S83*'All Demand '!BG84/$B$1</f>
        <v>267.51194929970563</v>
      </c>
      <c r="AV83" s="1">
        <f t="shared" si="11"/>
        <v>1162.0486394625123</v>
      </c>
    </row>
    <row r="84" spans="1:48" s="171" customFormat="1" ht="12">
      <c r="A84" s="338">
        <f>'All Demand '!A85</f>
        <v>80</v>
      </c>
      <c r="B84" s="278" t="str">
        <f>'All Demand '!C85</f>
        <v>8DCADH01260SE</v>
      </c>
      <c r="C84" s="278" t="str">
        <f>'All Demand '!F85</f>
        <v>Bahamut</v>
      </c>
      <c r="D84" s="278" t="str">
        <f>'All Demand '!D85</f>
        <v>DCADH01260SE</v>
      </c>
      <c r="E84" s="278" t="str">
        <f>'All Demand '!G85</f>
        <v>Sony</v>
      </c>
      <c r="F84" s="278" t="str">
        <f>'All Demand '!H85</f>
        <v>WGT</v>
      </c>
      <c r="G84" s="278"/>
      <c r="H84" s="1">
        <f>'All Demand '!J85*'All Demand '!CB85</f>
        <v>0</v>
      </c>
      <c r="I84" s="1">
        <f>'All Demand '!K85*'All Demand '!CC85</f>
        <v>0</v>
      </c>
      <c r="J84" s="1">
        <f>'All Demand '!L85*'All Demand '!CD85</f>
        <v>0</v>
      </c>
      <c r="K84" s="1">
        <f>'All Demand '!M85*'All Demand '!CE85</f>
        <v>0</v>
      </c>
      <c r="L84" s="1">
        <f>'All Demand '!N85*'All Demand '!CF85</f>
        <v>0</v>
      </c>
      <c r="M84" s="1">
        <f>'All Demand '!O85*'All Demand '!CG85</f>
        <v>0</v>
      </c>
      <c r="N84" s="1">
        <f>'All Demand '!P85*'All Demand '!CH85</f>
        <v>0</v>
      </c>
      <c r="O84" s="1">
        <f>'All Demand '!Q85*'All Demand '!CI85</f>
        <v>0</v>
      </c>
      <c r="P84" s="1">
        <f>'All Demand '!R85*'All Demand '!CJ85</f>
        <v>0</v>
      </c>
      <c r="Q84" s="1">
        <f>'All Demand '!S85*'All Demand '!CK85</f>
        <v>191724</v>
      </c>
      <c r="R84" s="1">
        <f>'All Demand '!T85*'All Demand '!CL85</f>
        <v>209794</v>
      </c>
      <c r="S84" s="1">
        <f>'All Demand '!U85*'All Demand '!CM85</f>
        <v>143877</v>
      </c>
      <c r="T84" s="1">
        <f t="shared" si="9"/>
        <v>545395</v>
      </c>
      <c r="U84" s="1"/>
      <c r="V84" s="1">
        <f>H84*'All Demand '!AD85/$B$1</f>
        <v>0</v>
      </c>
      <c r="W84" s="1">
        <f>I84*'All Demand '!AE85/$B$1</f>
        <v>0</v>
      </c>
      <c r="X84" s="1">
        <f>J84*'All Demand '!AF85/$B$1</f>
        <v>0</v>
      </c>
      <c r="Y84" s="1">
        <f>K84*'All Demand '!AG85/$B$1</f>
        <v>0</v>
      </c>
      <c r="Z84" s="1">
        <f>L84*'All Demand '!AH85/$B$1</f>
        <v>0</v>
      </c>
      <c r="AA84" s="1">
        <f>M84*'All Demand '!AI85/$B$1</f>
        <v>0</v>
      </c>
      <c r="AB84" s="1">
        <f>N84*'All Demand '!AJ85/$B$1</f>
        <v>0</v>
      </c>
      <c r="AC84" s="1">
        <f>O84*'All Demand '!AK85/$B$1</f>
        <v>0</v>
      </c>
      <c r="AD84" s="1">
        <f>P84*'All Demand '!AL85/$B$1</f>
        <v>0</v>
      </c>
      <c r="AE84" s="1">
        <f>Q84*'All Demand '!AM85/$B$1</f>
        <v>1695.6031237601478</v>
      </c>
      <c r="AF84" s="1">
        <f>R84*'All Demand '!AN85/$B$1</f>
        <v>1855.413833146275</v>
      </c>
      <c r="AG84" s="1">
        <f>S84*'All Demand '!AO85/$B$1</f>
        <v>1272.4452370972792</v>
      </c>
      <c r="AH84" s="1">
        <f t="shared" si="10"/>
        <v>4823.4621940037023</v>
      </c>
      <c r="AI84" s="1"/>
      <c r="AJ84" s="1">
        <f>H84*'All Demand '!AV85/$B$1</f>
        <v>0</v>
      </c>
      <c r="AK84" s="1">
        <f>I84*'All Demand '!AW85/$B$1</f>
        <v>0</v>
      </c>
      <c r="AL84" s="1">
        <f>J84*'All Demand '!AX85/$B$1</f>
        <v>0</v>
      </c>
      <c r="AM84" s="1">
        <f>K84*'All Demand '!AY85/$B$1</f>
        <v>0</v>
      </c>
      <c r="AN84" s="1">
        <f>L84*'All Demand '!AZ85/$B$1</f>
        <v>0</v>
      </c>
      <c r="AO84" s="1">
        <f>M84*'All Demand '!BA85/$B$1</f>
        <v>0</v>
      </c>
      <c r="AP84" s="1">
        <f>N84*'All Demand '!BB85/$B$1</f>
        <v>0</v>
      </c>
      <c r="AQ84" s="1">
        <f>O84*'All Demand '!BC85/$B$1</f>
        <v>0</v>
      </c>
      <c r="AR84" s="1">
        <f>P84*'All Demand '!BD85/$B$1</f>
        <v>0</v>
      </c>
      <c r="AS84" s="1">
        <f>Q84*'All Demand '!BE85/$B$1</f>
        <v>963.1038457199827</v>
      </c>
      <c r="AT84" s="1">
        <f>R84*'All Demand '!BF85/$B$1</f>
        <v>1053.876448483122</v>
      </c>
      <c r="AU84" s="1">
        <f>S84*'All Demand '!BG85/$B$1</f>
        <v>722.74984879646763</v>
      </c>
      <c r="AV84" s="1">
        <f t="shared" si="11"/>
        <v>2739.7301429995723</v>
      </c>
    </row>
    <row r="85" spans="1:48" s="171" customFormat="1" ht="12">
      <c r="A85" s="338">
        <f>'All Demand '!A86</f>
        <v>81</v>
      </c>
      <c r="B85" s="278" t="str">
        <f>'All Demand '!C86</f>
        <v>8DCADH01239SE</v>
      </c>
      <c r="C85" s="278" t="str">
        <f>'All Demand '!F86</f>
        <v>Bahamut</v>
      </c>
      <c r="D85" s="278" t="str">
        <f>'All Demand '!D86</f>
        <v>DCADH01239SE</v>
      </c>
      <c r="E85" s="278" t="str">
        <f>'All Demand '!G86</f>
        <v>Sony</v>
      </c>
      <c r="F85" s="278" t="str">
        <f>'All Demand '!H86</f>
        <v>WGT</v>
      </c>
      <c r="G85" s="278"/>
      <c r="H85" s="1">
        <f>'All Demand '!J86*'All Demand '!CB86</f>
        <v>0</v>
      </c>
      <c r="I85" s="1">
        <f>'All Demand '!K86*'All Demand '!CC86</f>
        <v>0</v>
      </c>
      <c r="J85" s="1">
        <f>'All Demand '!L86*'All Demand '!CD86</f>
        <v>0</v>
      </c>
      <c r="K85" s="1">
        <f>'All Demand '!M86*'All Demand '!CE86</f>
        <v>0</v>
      </c>
      <c r="L85" s="1">
        <f>'All Demand '!N86*'All Demand '!CF86</f>
        <v>0</v>
      </c>
      <c r="M85" s="1">
        <f>'All Demand '!O86*'All Demand '!CG86</f>
        <v>0</v>
      </c>
      <c r="N85" s="1">
        <f>'All Demand '!P86*'All Demand '!CH86</f>
        <v>0</v>
      </c>
      <c r="O85" s="1">
        <f>'All Demand '!Q86*'All Demand '!CI86</f>
        <v>0</v>
      </c>
      <c r="P85" s="1">
        <f>'All Demand '!R86*'All Demand '!CJ86</f>
        <v>0</v>
      </c>
      <c r="Q85" s="1">
        <f>'All Demand '!S86*'All Demand '!CK86</f>
        <v>191724</v>
      </c>
      <c r="R85" s="1">
        <f>'All Demand '!T86*'All Demand '!CL86</f>
        <v>209794</v>
      </c>
      <c r="S85" s="1">
        <f>'All Demand '!U86*'All Demand '!CM86</f>
        <v>143877</v>
      </c>
      <c r="T85" s="1">
        <f t="shared" si="9"/>
        <v>545395</v>
      </c>
      <c r="U85" s="1"/>
      <c r="V85" s="1">
        <f>H85*'All Demand '!AD86/$B$1</f>
        <v>0</v>
      </c>
      <c r="W85" s="1">
        <f>I85*'All Demand '!AE86/$B$1</f>
        <v>0</v>
      </c>
      <c r="X85" s="1">
        <f>J85*'All Demand '!AF86/$B$1</f>
        <v>0</v>
      </c>
      <c r="Y85" s="1">
        <f>K85*'All Demand '!AG86/$B$1</f>
        <v>0</v>
      </c>
      <c r="Z85" s="1">
        <f>L85*'All Demand '!AH86/$B$1</f>
        <v>0</v>
      </c>
      <c r="AA85" s="1">
        <f>M85*'All Demand '!AI86/$B$1</f>
        <v>0</v>
      </c>
      <c r="AB85" s="1">
        <f>N85*'All Demand '!AJ86/$B$1</f>
        <v>0</v>
      </c>
      <c r="AC85" s="1">
        <f>O85*'All Demand '!AK86/$B$1</f>
        <v>0</v>
      </c>
      <c r="AD85" s="1">
        <f>P85*'All Demand '!AL86/$B$1</f>
        <v>0</v>
      </c>
      <c r="AE85" s="1">
        <f>Q85*'All Demand '!AM86/$B$1</f>
        <v>1640.8259303347099</v>
      </c>
      <c r="AF85" s="1">
        <f>R85*'All Demand '!AN86/$B$1</f>
        <v>1795.4738855262781</v>
      </c>
      <c r="AG85" s="1">
        <f>S85*'All Demand '!AO86/$B$1</f>
        <v>1231.3383425067652</v>
      </c>
      <c r="AH85" s="1">
        <f t="shared" si="10"/>
        <v>4667.638158367753</v>
      </c>
      <c r="AI85" s="1"/>
      <c r="AJ85" s="1">
        <f>H85*'All Demand '!AV86/$B$1</f>
        <v>0</v>
      </c>
      <c r="AK85" s="1">
        <f>I85*'All Demand '!AW86/$B$1</f>
        <v>0</v>
      </c>
      <c r="AL85" s="1">
        <f>J85*'All Demand '!AX86/$B$1</f>
        <v>0</v>
      </c>
      <c r="AM85" s="1">
        <f>K85*'All Demand '!AY86/$B$1</f>
        <v>0</v>
      </c>
      <c r="AN85" s="1">
        <f>L85*'All Demand '!AZ86/$B$1</f>
        <v>0</v>
      </c>
      <c r="AO85" s="1">
        <f>M85*'All Demand '!BA86/$B$1</f>
        <v>0</v>
      </c>
      <c r="AP85" s="1">
        <f>N85*'All Demand '!BB86/$B$1</f>
        <v>0</v>
      </c>
      <c r="AQ85" s="1">
        <f>O85*'All Demand '!BC86/$B$1</f>
        <v>0</v>
      </c>
      <c r="AR85" s="1">
        <f>P85*'All Demand '!BD86/$B$1</f>
        <v>0</v>
      </c>
      <c r="AS85" s="1">
        <f>Q85*'All Demand '!BE86/$B$1</f>
        <v>971.05024708730946</v>
      </c>
      <c r="AT85" s="1">
        <f>R85*'All Demand '!BF86/$B$1</f>
        <v>1062.5717987181313</v>
      </c>
      <c r="AU85" s="1">
        <f>S85*'All Demand '!BG86/$B$1</f>
        <v>728.71313137729669</v>
      </c>
      <c r="AV85" s="1">
        <f t="shared" si="11"/>
        <v>2762.3351771827374</v>
      </c>
    </row>
    <row r="86" spans="1:48" s="171" customFormat="1" ht="12">
      <c r="A86" s="338">
        <f>'All Demand '!A87</f>
        <v>82</v>
      </c>
      <c r="B86" s="278" t="str">
        <f>'All Demand '!C87</f>
        <v>8DCADH01315SE</v>
      </c>
      <c r="C86" s="278" t="str">
        <f>'All Demand '!F87</f>
        <v>Bahamut</v>
      </c>
      <c r="D86" s="278" t="str">
        <f>'All Demand '!D87</f>
        <v>DCADH01315SE</v>
      </c>
      <c r="E86" s="278" t="str">
        <f>'All Demand '!G87</f>
        <v>Sony</v>
      </c>
      <c r="F86" s="278" t="str">
        <f>'All Demand '!H87</f>
        <v>WGT</v>
      </c>
      <c r="G86" s="278"/>
      <c r="H86" s="1">
        <f>'All Demand '!J87*'All Demand '!CB87</f>
        <v>0</v>
      </c>
      <c r="I86" s="1">
        <f>'All Demand '!K87*'All Demand '!CC87</f>
        <v>0</v>
      </c>
      <c r="J86" s="1">
        <f>'All Demand '!L87*'All Demand '!CD87</f>
        <v>0</v>
      </c>
      <c r="K86" s="1">
        <f>'All Demand '!M87*'All Demand '!CE87</f>
        <v>0</v>
      </c>
      <c r="L86" s="1">
        <f>'All Demand '!N87*'All Demand '!CF87</f>
        <v>0</v>
      </c>
      <c r="M86" s="1">
        <f>'All Demand '!O87*'All Demand '!CG87</f>
        <v>0</v>
      </c>
      <c r="N86" s="1">
        <f>'All Demand '!P87*'All Demand '!CH87</f>
        <v>0</v>
      </c>
      <c r="O86" s="1">
        <f>'All Demand '!Q87*'All Demand '!CI87</f>
        <v>0</v>
      </c>
      <c r="P86" s="1">
        <f>'All Demand '!R87*'All Demand '!CJ87</f>
        <v>0</v>
      </c>
      <c r="Q86" s="1">
        <f>'All Demand '!S87*'All Demand '!CK87</f>
        <v>191724</v>
      </c>
      <c r="R86" s="1">
        <f>'All Demand '!T87*'All Demand '!CL87</f>
        <v>209794</v>
      </c>
      <c r="S86" s="1">
        <f>'All Demand '!U87*'All Demand '!CM87</f>
        <v>143877</v>
      </c>
      <c r="T86" s="1">
        <f t="shared" si="9"/>
        <v>545395</v>
      </c>
      <c r="U86" s="1"/>
      <c r="V86" s="1">
        <f>H86*'All Demand '!AD87/$B$1</f>
        <v>0</v>
      </c>
      <c r="W86" s="1">
        <f>I86*'All Demand '!AE87/$B$1</f>
        <v>0</v>
      </c>
      <c r="X86" s="1">
        <f>J86*'All Demand '!AF87/$B$1</f>
        <v>0</v>
      </c>
      <c r="Y86" s="1">
        <f>K86*'All Demand '!AG87/$B$1</f>
        <v>0</v>
      </c>
      <c r="Z86" s="1">
        <f>L86*'All Demand '!AH87/$B$1</f>
        <v>0</v>
      </c>
      <c r="AA86" s="1">
        <f>M86*'All Demand '!AI87/$B$1</f>
        <v>0</v>
      </c>
      <c r="AB86" s="1">
        <f>N86*'All Demand '!AJ87/$B$1</f>
        <v>0</v>
      </c>
      <c r="AC86" s="1">
        <f>O86*'All Demand '!AK87/$B$1</f>
        <v>0</v>
      </c>
      <c r="AD86" s="1">
        <f>P86*'All Demand '!AL87/$B$1</f>
        <v>0</v>
      </c>
      <c r="AE86" s="1">
        <f>Q86*'All Demand '!AM87/$B$1</f>
        <v>1006.2164865403788</v>
      </c>
      <c r="AF86" s="1">
        <f>R86*'All Demand '!AN87/$B$1</f>
        <v>1101.0524586241277</v>
      </c>
      <c r="AG86" s="1">
        <f>S86*'All Demand '!AO87/$B$1</f>
        <v>755.10321834496506</v>
      </c>
      <c r="AH86" s="1">
        <f t="shared" si="10"/>
        <v>2862.3721635094716</v>
      </c>
      <c r="AI86" s="1"/>
      <c r="AJ86" s="1">
        <f>H86*'All Demand '!AV87/$B$1</f>
        <v>0</v>
      </c>
      <c r="AK86" s="1">
        <f>I86*'All Demand '!AW87/$B$1</f>
        <v>0</v>
      </c>
      <c r="AL86" s="1">
        <f>J86*'All Demand '!AX87/$B$1</f>
        <v>0</v>
      </c>
      <c r="AM86" s="1">
        <f>K86*'All Demand '!AY87/$B$1</f>
        <v>0</v>
      </c>
      <c r="AN86" s="1">
        <f>L86*'All Demand '!AZ87/$B$1</f>
        <v>0</v>
      </c>
      <c r="AO86" s="1">
        <f>M86*'All Demand '!BA87/$B$1</f>
        <v>0</v>
      </c>
      <c r="AP86" s="1">
        <f>N86*'All Demand '!BB87/$B$1</f>
        <v>0</v>
      </c>
      <c r="AQ86" s="1">
        <f>O86*'All Demand '!BC87/$B$1</f>
        <v>0</v>
      </c>
      <c r="AR86" s="1">
        <f>P86*'All Demand '!BD87/$B$1</f>
        <v>0</v>
      </c>
      <c r="AS86" s="1">
        <f>Q86*'All Demand '!BE87/$B$1</f>
        <v>627.96834125366763</v>
      </c>
      <c r="AT86" s="1">
        <f>R86*'All Demand '!BF87/$B$1</f>
        <v>687.15439999672412</v>
      </c>
      <c r="AU86" s="1">
        <f>S86*'All Demand '!BG87/$B$1</f>
        <v>471.25138759129754</v>
      </c>
      <c r="AV86" s="1">
        <f t="shared" si="11"/>
        <v>1786.3741288416893</v>
      </c>
    </row>
    <row r="87" spans="1:48" s="171" customFormat="1" ht="12">
      <c r="A87" s="338">
        <f>'All Demand '!A88</f>
        <v>83</v>
      </c>
      <c r="B87" s="278" t="str">
        <f>'All Demand '!C88</f>
        <v>8DCPFM01507SE</v>
      </c>
      <c r="C87" s="278" t="str">
        <f>'All Demand '!F88</f>
        <v>Bahamut</v>
      </c>
      <c r="D87" s="278" t="str">
        <f>'All Demand '!D88</f>
        <v>DCPFM01507SE</v>
      </c>
      <c r="E87" s="278" t="str">
        <f>'All Demand '!G88</f>
        <v>Sony</v>
      </c>
      <c r="F87" s="278" t="str">
        <f>'All Demand '!H88</f>
        <v>WGT</v>
      </c>
      <c r="G87" s="278"/>
      <c r="H87" s="1">
        <f>'All Demand '!J88*'All Demand '!CB88</f>
        <v>0</v>
      </c>
      <c r="I87" s="1">
        <f>'All Demand '!K88*'All Demand '!CC88</f>
        <v>0</v>
      </c>
      <c r="J87" s="1">
        <f>'All Demand '!L88*'All Demand '!CD88</f>
        <v>0</v>
      </c>
      <c r="K87" s="1">
        <f>'All Demand '!M88*'All Demand '!CE88</f>
        <v>0</v>
      </c>
      <c r="L87" s="1">
        <f>'All Demand '!N88*'All Demand '!CF88</f>
        <v>0</v>
      </c>
      <c r="M87" s="1">
        <f>'All Demand '!O88*'All Demand '!CG88</f>
        <v>0</v>
      </c>
      <c r="N87" s="1">
        <f>'All Demand '!P88*'All Demand '!CH88</f>
        <v>0</v>
      </c>
      <c r="O87" s="1">
        <f>'All Demand '!Q88*'All Demand '!CI88</f>
        <v>0</v>
      </c>
      <c r="P87" s="1">
        <f>'All Demand '!R88*'All Demand '!CJ88</f>
        <v>0</v>
      </c>
      <c r="Q87" s="1">
        <f>'All Demand '!S88*'All Demand '!CK88</f>
        <v>191724</v>
      </c>
      <c r="R87" s="1">
        <f>'All Demand '!T88*'All Demand '!CL88</f>
        <v>209794</v>
      </c>
      <c r="S87" s="1">
        <f>'All Demand '!U88*'All Demand '!CM88</f>
        <v>143877</v>
      </c>
      <c r="T87" s="1">
        <f t="shared" si="9"/>
        <v>545395</v>
      </c>
      <c r="U87" s="1"/>
      <c r="V87" s="1">
        <f>H87*'All Demand '!AD88/$B$1</f>
        <v>0</v>
      </c>
      <c r="W87" s="1">
        <f>I87*'All Demand '!AE88/$B$1</f>
        <v>0</v>
      </c>
      <c r="X87" s="1">
        <f>J87*'All Demand '!AF88/$B$1</f>
        <v>0</v>
      </c>
      <c r="Y87" s="1">
        <f>K87*'All Demand '!AG88/$B$1</f>
        <v>0</v>
      </c>
      <c r="Z87" s="1">
        <f>L87*'All Demand '!AH88/$B$1</f>
        <v>0</v>
      </c>
      <c r="AA87" s="1">
        <f>M87*'All Demand '!AI88/$B$1</f>
        <v>0</v>
      </c>
      <c r="AB87" s="1">
        <f>N87*'All Demand '!AJ88/$B$1</f>
        <v>0</v>
      </c>
      <c r="AC87" s="1">
        <f>O87*'All Demand '!AK88/$B$1</f>
        <v>0</v>
      </c>
      <c r="AD87" s="1">
        <f>P87*'All Demand '!AL88/$B$1</f>
        <v>0</v>
      </c>
      <c r="AE87" s="1">
        <f>Q87*'All Demand '!AM88/$B$1</f>
        <v>7547.3244069631101</v>
      </c>
      <c r="AF87" s="1">
        <f>R87*'All Demand '!AN88/$B$1</f>
        <v>8258.6602440717834</v>
      </c>
      <c r="AG87" s="1">
        <f>S87*'All Demand '!AO88/$B$1</f>
        <v>5663.8000130428709</v>
      </c>
      <c r="AH87" s="1">
        <f t="shared" si="10"/>
        <v>21469.784664077764</v>
      </c>
      <c r="AI87" s="1"/>
      <c r="AJ87" s="1">
        <f>H87*'All Demand '!AV88/$B$1</f>
        <v>0</v>
      </c>
      <c r="AK87" s="1">
        <f>I87*'All Demand '!AW88/$B$1</f>
        <v>0</v>
      </c>
      <c r="AL87" s="1">
        <f>J87*'All Demand '!AX88/$B$1</f>
        <v>0</v>
      </c>
      <c r="AM87" s="1">
        <f>K87*'All Demand '!AY88/$B$1</f>
        <v>0</v>
      </c>
      <c r="AN87" s="1">
        <f>L87*'All Demand '!AZ88/$B$1</f>
        <v>0</v>
      </c>
      <c r="AO87" s="1">
        <f>M87*'All Demand '!BA88/$B$1</f>
        <v>0</v>
      </c>
      <c r="AP87" s="1">
        <f>N87*'All Demand '!BB88/$B$1</f>
        <v>0</v>
      </c>
      <c r="AQ87" s="1">
        <f>O87*'All Demand '!BC88/$B$1</f>
        <v>0</v>
      </c>
      <c r="AR87" s="1">
        <f>P87*'All Demand '!BD88/$B$1</f>
        <v>0</v>
      </c>
      <c r="AS87" s="1">
        <f>Q87*'All Demand '!BE88/$B$1</f>
        <v>7416.649833915998</v>
      </c>
      <c r="AT87" s="1">
        <f>R87*'All Demand '!BF88/$B$1</f>
        <v>8115.6695836544868</v>
      </c>
      <c r="AU87" s="1">
        <f>S87*'All Demand '!BG88/$B$1</f>
        <v>5565.7368308314662</v>
      </c>
      <c r="AV87" s="1">
        <f t="shared" si="11"/>
        <v>21098.05624840195</v>
      </c>
    </row>
    <row r="88" spans="1:48" s="171" customFormat="1" ht="12">
      <c r="A88" s="338">
        <f>'All Demand '!A89</f>
        <v>84</v>
      </c>
      <c r="B88" s="278" t="str">
        <f>'All Demand '!C89</f>
        <v>8DCPFM02031</v>
      </c>
      <c r="C88" s="278" t="str">
        <f>'All Demand '!F89</f>
        <v>Bahamut</v>
      </c>
      <c r="D88" s="278" t="str">
        <f>'All Demand '!D89</f>
        <v>DCPFM02031</v>
      </c>
      <c r="E88" s="278" t="str">
        <f>'All Demand '!G89</f>
        <v>Sony</v>
      </c>
      <c r="F88" s="278" t="str">
        <f>'All Demand '!H89</f>
        <v>WGT</v>
      </c>
      <c r="G88" s="278"/>
      <c r="H88" s="1">
        <f>'All Demand '!J89*'All Demand '!CB89</f>
        <v>0</v>
      </c>
      <c r="I88" s="1">
        <f>'All Demand '!K89*'All Demand '!CC89</f>
        <v>0</v>
      </c>
      <c r="J88" s="1">
        <f>'All Demand '!L89*'All Demand '!CD89</f>
        <v>0</v>
      </c>
      <c r="K88" s="1">
        <f>'All Demand '!M89*'All Demand '!CE89</f>
        <v>0</v>
      </c>
      <c r="L88" s="1">
        <f>'All Demand '!N89*'All Demand '!CF89</f>
        <v>0</v>
      </c>
      <c r="M88" s="1">
        <f>'All Demand '!O89*'All Demand '!CG89</f>
        <v>0</v>
      </c>
      <c r="N88" s="1">
        <f>'All Demand '!P89*'All Demand '!CH89</f>
        <v>0</v>
      </c>
      <c r="O88" s="1">
        <f>'All Demand '!Q89*'All Demand '!CI89</f>
        <v>0</v>
      </c>
      <c r="P88" s="1">
        <f>'All Demand '!R89*'All Demand '!CJ89</f>
        <v>0</v>
      </c>
      <c r="Q88" s="1">
        <f>'All Demand '!S89*'All Demand '!CK89</f>
        <v>200</v>
      </c>
      <c r="R88" s="1">
        <f>'All Demand '!T89*'All Demand '!CL89</f>
        <v>200</v>
      </c>
      <c r="S88" s="1">
        <f>'All Demand '!U89*'All Demand '!CM89</f>
        <v>200</v>
      </c>
      <c r="T88" s="1">
        <f t="shared" si="9"/>
        <v>600</v>
      </c>
      <c r="U88" s="1"/>
      <c r="V88" s="1">
        <f>H88*'All Demand '!AD89/$B$1</f>
        <v>0</v>
      </c>
      <c r="W88" s="1">
        <f>I88*'All Demand '!AE89/$B$1</f>
        <v>0</v>
      </c>
      <c r="X88" s="1">
        <f>J88*'All Demand '!AF89/$B$1</f>
        <v>0</v>
      </c>
      <c r="Y88" s="1">
        <f>K88*'All Demand '!AG89/$B$1</f>
        <v>0</v>
      </c>
      <c r="Z88" s="1">
        <f>L88*'All Demand '!AH89/$B$1</f>
        <v>0</v>
      </c>
      <c r="AA88" s="1">
        <f>M88*'All Demand '!AI89/$B$1</f>
        <v>0</v>
      </c>
      <c r="AB88" s="1">
        <f>N88*'All Demand '!AJ89/$B$1</f>
        <v>0</v>
      </c>
      <c r="AC88" s="1">
        <f>O88*'All Demand '!AK89/$B$1</f>
        <v>0</v>
      </c>
      <c r="AD88" s="1">
        <f>P88*'All Demand '!AL89/$B$1</f>
        <v>0</v>
      </c>
      <c r="AE88" s="1">
        <f>Q88*'All Demand '!AM89/$B$1</f>
        <v>29.055690072639226</v>
      </c>
      <c r="AF88" s="1">
        <f>R88*'All Demand '!AN89/$B$1</f>
        <v>29.055690072639226</v>
      </c>
      <c r="AG88" s="1">
        <f>S88*'All Demand '!AO89/$B$1</f>
        <v>29.055690072639226</v>
      </c>
      <c r="AH88" s="1">
        <f t="shared" si="10"/>
        <v>87.167070217917683</v>
      </c>
      <c r="AI88" s="1"/>
      <c r="AJ88" s="1">
        <f>H88*'All Demand '!AV89/$B$1</f>
        <v>0</v>
      </c>
      <c r="AK88" s="1">
        <f>I88*'All Demand '!AW89/$B$1</f>
        <v>0</v>
      </c>
      <c r="AL88" s="1">
        <f>J88*'All Demand '!AX89/$B$1</f>
        <v>0</v>
      </c>
      <c r="AM88" s="1">
        <f>K88*'All Demand '!AY89/$B$1</f>
        <v>0</v>
      </c>
      <c r="AN88" s="1">
        <f>L88*'All Demand '!AZ89/$B$1</f>
        <v>0</v>
      </c>
      <c r="AO88" s="1">
        <f>M88*'All Demand '!BA89/$B$1</f>
        <v>0</v>
      </c>
      <c r="AP88" s="1">
        <f>N88*'All Demand '!BB89/$B$1</f>
        <v>0</v>
      </c>
      <c r="AQ88" s="1">
        <f>O88*'All Demand '!BC89/$B$1</f>
        <v>0</v>
      </c>
      <c r="AR88" s="1">
        <f>P88*'All Demand '!BD89/$B$1</f>
        <v>0</v>
      </c>
      <c r="AS88" s="1">
        <f>Q88*'All Demand '!BE89/$B$1</f>
        <v>17.989799598165988</v>
      </c>
      <c r="AT88" s="1">
        <f>R88*'All Demand '!BF89/$B$1</f>
        <v>17.989799598165988</v>
      </c>
      <c r="AU88" s="1">
        <f>S88*'All Demand '!BG89/$B$1</f>
        <v>17.989799598165988</v>
      </c>
      <c r="AV88" s="1">
        <f t="shared" si="11"/>
        <v>53.969398794497963</v>
      </c>
    </row>
    <row r="89" spans="1:48" s="171" customFormat="1" ht="12">
      <c r="A89" s="338">
        <f>'All Demand '!A90</f>
        <v>85</v>
      </c>
      <c r="B89" s="278" t="str">
        <f>'All Demand '!C90</f>
        <v>8DCGSK01026SE</v>
      </c>
      <c r="C89" s="278" t="str">
        <f>'All Demand '!F90</f>
        <v>Bahamut</v>
      </c>
      <c r="D89" s="278" t="str">
        <f>'All Demand '!D90</f>
        <v>DCGSK01026SE</v>
      </c>
      <c r="E89" s="278" t="str">
        <f>'All Demand '!G90</f>
        <v>Sony</v>
      </c>
      <c r="F89" s="278" t="str">
        <f>'All Demand '!H90</f>
        <v>WGT</v>
      </c>
      <c r="G89" s="278"/>
      <c r="H89" s="1">
        <f>'All Demand '!J90*'All Demand '!CB90</f>
        <v>0</v>
      </c>
      <c r="I89" s="1">
        <f>'All Demand '!K90*'All Demand '!CC90</f>
        <v>0</v>
      </c>
      <c r="J89" s="1">
        <f>'All Demand '!L90*'All Demand '!CD90</f>
        <v>0</v>
      </c>
      <c r="K89" s="1">
        <f>'All Demand '!M90*'All Demand '!CE90</f>
        <v>0</v>
      </c>
      <c r="L89" s="1">
        <f>'All Demand '!N90*'All Demand '!CF90</f>
        <v>0</v>
      </c>
      <c r="M89" s="1">
        <f>'All Demand '!O90*'All Demand '!CG90</f>
        <v>0</v>
      </c>
      <c r="N89" s="1">
        <f>'All Demand '!P90*'All Demand '!CH90</f>
        <v>0</v>
      </c>
      <c r="O89" s="1">
        <f>'All Demand '!Q90*'All Demand '!CI90</f>
        <v>0</v>
      </c>
      <c r="P89" s="1">
        <f>'All Demand '!R90*'All Demand '!CJ90</f>
        <v>0</v>
      </c>
      <c r="Q89" s="1">
        <f>'All Demand '!S90*'All Demand '!CK90</f>
        <v>63908</v>
      </c>
      <c r="R89" s="1">
        <f>'All Demand '!T90*'All Demand '!CL90</f>
        <v>69931.333333333328</v>
      </c>
      <c r="S89" s="1">
        <f>'All Demand '!U90*'All Demand '!CM90</f>
        <v>47959</v>
      </c>
      <c r="T89" s="1">
        <f t="shared" si="9"/>
        <v>181798.33333333331</v>
      </c>
      <c r="U89" s="1"/>
      <c r="V89" s="1">
        <f>H89*'All Demand '!AD90/$B$1</f>
        <v>0</v>
      </c>
      <c r="W89" s="1">
        <f>I89*'All Demand '!AE90/$B$1</f>
        <v>0</v>
      </c>
      <c r="X89" s="1">
        <f>J89*'All Demand '!AF90/$B$1</f>
        <v>0</v>
      </c>
      <c r="Y89" s="1">
        <f>K89*'All Demand '!AG90/$B$1</f>
        <v>0</v>
      </c>
      <c r="Z89" s="1">
        <f>L89*'All Demand '!AH90/$B$1</f>
        <v>0</v>
      </c>
      <c r="AA89" s="1">
        <f>M89*'All Demand '!AI90/$B$1</f>
        <v>0</v>
      </c>
      <c r="AB89" s="1">
        <f>N89*'All Demand '!AJ90/$B$1</f>
        <v>0</v>
      </c>
      <c r="AC89" s="1">
        <f>O89*'All Demand '!AK90/$B$1</f>
        <v>0</v>
      </c>
      <c r="AD89" s="1">
        <f>P89*'All Demand '!AL90/$B$1</f>
        <v>0</v>
      </c>
      <c r="AE89" s="1">
        <f>Q89*'All Demand '!AM90/$B$1</f>
        <v>582.68148582822948</v>
      </c>
      <c r="AF89" s="1">
        <f>R89*'All Demand '!AN90/$B$1</f>
        <v>637.59925537672677</v>
      </c>
      <c r="AG89" s="1">
        <f>S89*'All Demand '!AO90/$B$1</f>
        <v>437.26640450078327</v>
      </c>
      <c r="AH89" s="1">
        <f t="shared" si="10"/>
        <v>1657.5471457057395</v>
      </c>
      <c r="AI89" s="1"/>
      <c r="AJ89" s="1">
        <f>H89*'All Demand '!AV90/$B$1</f>
        <v>0</v>
      </c>
      <c r="AK89" s="1">
        <f>I89*'All Demand '!AW90/$B$1</f>
        <v>0</v>
      </c>
      <c r="AL89" s="1">
        <f>J89*'All Demand '!AX90/$B$1</f>
        <v>0</v>
      </c>
      <c r="AM89" s="1">
        <f>K89*'All Demand '!AY90/$B$1</f>
        <v>0</v>
      </c>
      <c r="AN89" s="1">
        <f>L89*'All Demand '!AZ90/$B$1</f>
        <v>0</v>
      </c>
      <c r="AO89" s="1">
        <f>M89*'All Demand '!BA90/$B$1</f>
        <v>0</v>
      </c>
      <c r="AP89" s="1">
        <f>N89*'All Demand '!BB90/$B$1</f>
        <v>0</v>
      </c>
      <c r="AQ89" s="1">
        <f>O89*'All Demand '!BC90/$B$1</f>
        <v>0</v>
      </c>
      <c r="AR89" s="1">
        <f>P89*'All Demand '!BD90/$B$1</f>
        <v>0</v>
      </c>
      <c r="AS89" s="1">
        <f>Q89*'All Demand '!BE90/$B$1</f>
        <v>360.76662207662724</v>
      </c>
      <c r="AT89" s="1">
        <f>R89*'All Demand '!BF90/$B$1</f>
        <v>394.76890066942025</v>
      </c>
      <c r="AU89" s="1">
        <f>S89*'All Demand '!BG90/$B$1</f>
        <v>270.73302916963394</v>
      </c>
      <c r="AV89" s="1">
        <f t="shared" si="11"/>
        <v>1026.2685519156814</v>
      </c>
    </row>
    <row r="90" spans="1:48" s="171" customFormat="1" ht="12">
      <c r="A90" s="338">
        <f>'All Demand '!A91</f>
        <v>86</v>
      </c>
      <c r="B90" s="278" t="str">
        <f>'All Demand '!C91</f>
        <v>8SBC39353159</v>
      </c>
      <c r="C90" s="278" t="str">
        <f>'All Demand '!F91</f>
        <v>Alaska</v>
      </c>
      <c r="D90" s="278" t="str">
        <f>'All Demand '!D91</f>
        <v>SBC39353159</v>
      </c>
      <c r="E90" s="278" t="str">
        <f>'All Demand '!G91</f>
        <v>ABC</v>
      </c>
      <c r="F90" s="278" t="str">
        <f>'All Demand '!H91</f>
        <v>CTU-CNC</v>
      </c>
      <c r="G90" s="278"/>
      <c r="H90" s="1">
        <f>'All Demand '!J91*'All Demand '!CB91</f>
        <v>0</v>
      </c>
      <c r="I90" s="1">
        <f>'All Demand '!K91*'All Demand '!CC91</f>
        <v>0</v>
      </c>
      <c r="J90" s="1">
        <f>'All Demand '!L91*'All Demand '!CD91</f>
        <v>0</v>
      </c>
      <c r="K90" s="1">
        <f>'All Demand '!M91*'All Demand '!CE91</f>
        <v>0</v>
      </c>
      <c r="L90" s="1">
        <f>'All Demand '!N91*'All Demand '!CF91</f>
        <v>0</v>
      </c>
      <c r="M90" s="1">
        <f>'All Demand '!O91*'All Demand '!CG91</f>
        <v>0</v>
      </c>
      <c r="N90" s="1">
        <f>'All Demand '!P91*'All Demand '!CH91</f>
        <v>0</v>
      </c>
      <c r="O90" s="1">
        <f>'All Demand '!Q91*'All Demand '!CI91</f>
        <v>0</v>
      </c>
      <c r="P90" s="1">
        <f>'All Demand '!R91*'All Demand '!CJ91</f>
        <v>0</v>
      </c>
      <c r="Q90" s="1">
        <f>'All Demand '!S91*'All Demand '!CK91</f>
        <v>0</v>
      </c>
      <c r="R90" s="1">
        <f>'All Demand '!T91*'All Demand '!CL91</f>
        <v>0</v>
      </c>
      <c r="S90" s="1">
        <f>'All Demand '!U91*'All Demand '!CM91</f>
        <v>0</v>
      </c>
      <c r="T90" s="1">
        <f t="shared" si="9"/>
        <v>0</v>
      </c>
      <c r="U90" s="1"/>
      <c r="V90" s="1">
        <f>H90*'All Demand '!AD91/$B$1</f>
        <v>0</v>
      </c>
      <c r="W90" s="1">
        <f>I90*'All Demand '!AE91/$B$1</f>
        <v>0</v>
      </c>
      <c r="X90" s="1">
        <f>J90*'All Demand '!AF91/$B$1</f>
        <v>0</v>
      </c>
      <c r="Y90" s="1">
        <f>K90*'All Demand '!AG91/$B$1</f>
        <v>0</v>
      </c>
      <c r="Z90" s="1">
        <f>L90*'All Demand '!AH91/$B$1</f>
        <v>0</v>
      </c>
      <c r="AA90" s="1">
        <f>M90*'All Demand '!AI91/$B$1</f>
        <v>0</v>
      </c>
      <c r="AB90" s="1">
        <f>N90*'All Demand '!AJ91/$B$1</f>
        <v>0</v>
      </c>
      <c r="AC90" s="1">
        <f>O90*'All Demand '!AK91/$B$1</f>
        <v>0</v>
      </c>
      <c r="AD90" s="1">
        <f>P90*'All Demand '!AL91/$B$1</f>
        <v>0</v>
      </c>
      <c r="AE90" s="1">
        <f>Q90*'All Demand '!AM91/$B$1</f>
        <v>0</v>
      </c>
      <c r="AF90" s="1">
        <f>R90*'All Demand '!AN91/$B$1</f>
        <v>0</v>
      </c>
      <c r="AG90" s="1">
        <f>S90*'All Demand '!AO91/$B$1</f>
        <v>0</v>
      </c>
      <c r="AH90" s="1">
        <f t="shared" si="10"/>
        <v>0</v>
      </c>
      <c r="AI90" s="1"/>
      <c r="AJ90" s="1">
        <f>H90*'All Demand '!AV91/$B$1</f>
        <v>0</v>
      </c>
      <c r="AK90" s="1">
        <f>I90*'All Demand '!AW91/$B$1</f>
        <v>0</v>
      </c>
      <c r="AL90" s="1">
        <f>J90*'All Demand '!AX91/$B$1</f>
        <v>0</v>
      </c>
      <c r="AM90" s="1">
        <f>K90*'All Demand '!AY91/$B$1</f>
        <v>0</v>
      </c>
      <c r="AN90" s="1">
        <f>L90*'All Demand '!AZ91/$B$1</f>
        <v>0</v>
      </c>
      <c r="AO90" s="1">
        <f>M90*'All Demand '!BA91/$B$1</f>
        <v>0</v>
      </c>
      <c r="AP90" s="1">
        <f>N90*'All Demand '!BB91/$B$1</f>
        <v>0</v>
      </c>
      <c r="AQ90" s="1">
        <f>O90*'All Demand '!BC91/$B$1</f>
        <v>0</v>
      </c>
      <c r="AR90" s="1">
        <f>P90*'All Demand '!BD91/$B$1</f>
        <v>0</v>
      </c>
      <c r="AS90" s="1">
        <f>Q90*'All Demand '!BE91/$B$1</f>
        <v>0</v>
      </c>
      <c r="AT90" s="1">
        <f>R90*'All Demand '!BF91/$B$1</f>
        <v>0</v>
      </c>
      <c r="AU90" s="1">
        <f>S90*'All Demand '!BG91/$B$1</f>
        <v>0</v>
      </c>
      <c r="AV90" s="1">
        <f t="shared" si="11"/>
        <v>0</v>
      </c>
    </row>
    <row r="91" spans="1:48" s="171" customFormat="1" ht="12">
      <c r="A91" s="338">
        <f>'All Demand '!A92</f>
        <v>87</v>
      </c>
      <c r="B91" s="278" t="str">
        <f>'All Demand '!C92</f>
        <v>8SBC39353162</v>
      </c>
      <c r="C91" s="278" t="str">
        <f>'All Demand '!F92</f>
        <v>Alaska</v>
      </c>
      <c r="D91" s="278" t="str">
        <f>'All Demand '!D92</f>
        <v>SBC39353162</v>
      </c>
      <c r="E91" s="278" t="str">
        <f>'All Demand '!G92</f>
        <v>ABC</v>
      </c>
      <c r="F91" s="278" t="str">
        <f>'All Demand '!H92</f>
        <v>CTU-CNC</v>
      </c>
      <c r="G91" s="278"/>
      <c r="H91" s="1">
        <f>'All Demand '!J92*'All Demand '!CB92</f>
        <v>-185275.59999999995</v>
      </c>
      <c r="I91" s="1">
        <f>'All Demand '!K92*'All Demand '!CC92</f>
        <v>-279510.99999999994</v>
      </c>
      <c r="J91" s="1">
        <f>'All Demand '!L92*'All Demand '!CD92</f>
        <v>-194771.19999999995</v>
      </c>
      <c r="K91" s="1">
        <f>'All Demand '!M92*'All Demand '!CE92</f>
        <v>-74999.999999999985</v>
      </c>
      <c r="L91" s="1">
        <f>'All Demand '!N92*'All Demand '!CF92</f>
        <v>-74999.999999999985</v>
      </c>
      <c r="M91" s="1">
        <f>'All Demand '!O92*'All Demand '!CG92</f>
        <v>-74999.999999999985</v>
      </c>
      <c r="N91" s="1">
        <f>'All Demand '!P92*'All Demand '!CH92</f>
        <v>-74999.999999999985</v>
      </c>
      <c r="O91" s="1">
        <f>'All Demand '!Q92*'All Demand '!CI92</f>
        <v>-74999.999999999985</v>
      </c>
      <c r="P91" s="1">
        <f>'All Demand '!R92*'All Demand '!CJ92</f>
        <v>-74999.999999999985</v>
      </c>
      <c r="Q91" s="1">
        <f>'All Demand '!S92*'All Demand '!CK92</f>
        <v>-74999.999999999985</v>
      </c>
      <c r="R91" s="1">
        <f>'All Demand '!T92*'All Demand '!CL92</f>
        <v>-74999.999999999985</v>
      </c>
      <c r="S91" s="1">
        <f>'All Demand '!U92*'All Demand '!CM92</f>
        <v>-74999.999999999985</v>
      </c>
      <c r="T91" s="1">
        <f t="shared" si="9"/>
        <v>-1334557.7999999998</v>
      </c>
      <c r="U91" s="1"/>
      <c r="V91" s="1">
        <f>H91*'All Demand '!AD92/$B$1</f>
        <v>-1628.7179261586662</v>
      </c>
      <c r="W91" s="1">
        <f>I91*'All Demand '!AE92/$B$1</f>
        <v>-2457.1210470160936</v>
      </c>
      <c r="X91" s="1">
        <f>J91*'All Demand '!AF92/$B$1</f>
        <v>-1712.1917021962677</v>
      </c>
      <c r="Y91" s="1">
        <f>K91*'All Demand '!AG92/$B$1</f>
        <v>-649.26862270331844</v>
      </c>
      <c r="Z91" s="1">
        <f>L91*'All Demand '!AH92/$B$1</f>
        <v>-649.26862270331844</v>
      </c>
      <c r="AA91" s="1">
        <f>M91*'All Demand '!AI92/$B$1</f>
        <v>-649.26862270331844</v>
      </c>
      <c r="AB91" s="1">
        <f>N91*'All Demand '!AJ92/$B$1</f>
        <v>-639.22838626976193</v>
      </c>
      <c r="AC91" s="1">
        <f>O91*'All Demand '!AK92/$B$1</f>
        <v>-639.22838626976193</v>
      </c>
      <c r="AD91" s="1">
        <f>P91*'All Demand '!AL92/$B$1</f>
        <v>-639.22838626976193</v>
      </c>
      <c r="AE91" s="1">
        <f>Q91*'All Demand '!AM92/$B$1</f>
        <v>-619.14791340264912</v>
      </c>
      <c r="AF91" s="1">
        <f>R91*'All Demand '!AN92/$B$1</f>
        <v>-619.14791340264912</v>
      </c>
      <c r="AG91" s="1">
        <f>S91*'All Demand '!AO92/$B$1</f>
        <v>-619.14791340264912</v>
      </c>
      <c r="AH91" s="1">
        <f t="shared" si="10"/>
        <v>-11520.965442498215</v>
      </c>
      <c r="AI91" s="1"/>
      <c r="AJ91" s="1">
        <f>H91*'All Demand '!AV92/$B$1</f>
        <v>-1076.662082324455</v>
      </c>
      <c r="AK91" s="1">
        <f>I91*'All Demand '!AW92/$B$1</f>
        <v>-1624.2769975786923</v>
      </c>
      <c r="AL91" s="1">
        <f>J91*'All Demand '!AX92/$B$1</f>
        <v>-1131.8423244552055</v>
      </c>
      <c r="AM91" s="1">
        <f>K91*'All Demand '!AY92/$B$1</f>
        <v>-431.47699757869248</v>
      </c>
      <c r="AN91" s="1">
        <f>L91*'All Demand '!AZ92/$B$1</f>
        <v>-431.47699757869248</v>
      </c>
      <c r="AO91" s="1">
        <f>M91*'All Demand '!BA92/$B$1</f>
        <v>-431.47699757869248</v>
      </c>
      <c r="AP91" s="1">
        <f>N91*'All Demand '!BB92/$B$1</f>
        <v>-427.11864406779654</v>
      </c>
      <c r="AQ91" s="1">
        <f>O91*'All Demand '!BC92/$B$1</f>
        <v>-427.11864406779654</v>
      </c>
      <c r="AR91" s="1">
        <f>P91*'All Demand '!BD92/$B$1</f>
        <v>-427.11864406779654</v>
      </c>
      <c r="AS91" s="1">
        <f>Q91*'All Demand '!BE92/$B$1</f>
        <v>-422.76029055690066</v>
      </c>
      <c r="AT91" s="1">
        <f>R91*'All Demand '!BF92/$B$1</f>
        <v>-422.76029055690066</v>
      </c>
      <c r="AU91" s="1">
        <f>S91*'All Demand '!BG92/$B$1</f>
        <v>-422.76029055690066</v>
      </c>
      <c r="AV91" s="1">
        <f t="shared" si="11"/>
        <v>-7676.8492009685224</v>
      </c>
    </row>
    <row r="92" spans="1:48" s="171" customFormat="1" ht="12">
      <c r="A92" s="338">
        <f>'All Demand '!A93</f>
        <v>88</v>
      </c>
      <c r="B92" s="278" t="str">
        <f>'All Demand '!C93</f>
        <v>8SBC39353160</v>
      </c>
      <c r="C92" s="278" t="str">
        <f>'All Demand '!F93</f>
        <v>Alaska</v>
      </c>
      <c r="D92" s="278" t="str">
        <f>'All Demand '!D93</f>
        <v>SBC39353160</v>
      </c>
      <c r="E92" s="278" t="str">
        <f>'All Demand '!G93</f>
        <v>ABC</v>
      </c>
      <c r="F92" s="278" t="str">
        <f>'All Demand '!H93</f>
        <v>CTU-CNC</v>
      </c>
      <c r="G92" s="278"/>
      <c r="H92" s="1">
        <f>'All Demand '!J93*'All Demand '!CB93</f>
        <v>-185275.59999999995</v>
      </c>
      <c r="I92" s="1">
        <f>'All Demand '!K93*'All Demand '!CC93</f>
        <v>-279510.99999999994</v>
      </c>
      <c r="J92" s="1">
        <f>'All Demand '!L93*'All Demand '!CD93</f>
        <v>-194771.19999999995</v>
      </c>
      <c r="K92" s="1">
        <f>'All Demand '!M93*'All Demand '!CE93</f>
        <v>-74999.999999999985</v>
      </c>
      <c r="L92" s="1">
        <f>'All Demand '!N93*'All Demand '!CF93</f>
        <v>-74999.999999999985</v>
      </c>
      <c r="M92" s="1">
        <f>'All Demand '!O93*'All Demand '!CG93</f>
        <v>-74999.999999999985</v>
      </c>
      <c r="N92" s="1">
        <f>'All Demand '!P93*'All Demand '!CH93</f>
        <v>-74999.999999999985</v>
      </c>
      <c r="O92" s="1">
        <f>'All Demand '!Q93*'All Demand '!CI93</f>
        <v>-74999.999999999985</v>
      </c>
      <c r="P92" s="1">
        <f>'All Demand '!R93*'All Demand '!CJ93</f>
        <v>-74999.999999999985</v>
      </c>
      <c r="Q92" s="1">
        <f>'All Demand '!S93*'All Demand '!CK93</f>
        <v>-74999.999999999985</v>
      </c>
      <c r="R92" s="1">
        <f>'All Demand '!T93*'All Demand '!CL93</f>
        <v>-74999.999999999985</v>
      </c>
      <c r="S92" s="1">
        <f>'All Demand '!U93*'All Demand '!CM93</f>
        <v>-74999.999999999985</v>
      </c>
      <c r="T92" s="1">
        <f t="shared" si="9"/>
        <v>-1334557.7999999998</v>
      </c>
      <c r="U92" s="1"/>
      <c r="V92" s="1">
        <f>H92*'All Demand '!AD93/$B$1</f>
        <v>-8419.3747759663838</v>
      </c>
      <c r="W92" s="1">
        <f>I92*'All Demand '!AE93/$B$1</f>
        <v>-12701.6610012605</v>
      </c>
      <c r="X92" s="1">
        <f>J92*'All Demand '!AF93/$B$1</f>
        <v>-8850.8779805041977</v>
      </c>
      <c r="Y92" s="1">
        <f>K92*'All Demand '!AG93/$B$1</f>
        <v>-3356.2815126050414</v>
      </c>
      <c r="Z92" s="1">
        <f>L92*'All Demand '!AH93/$B$1</f>
        <v>-3356.2815126050414</v>
      </c>
      <c r="AA92" s="1">
        <f>M92*'All Demand '!AI93/$B$1</f>
        <v>-3356.2815126050414</v>
      </c>
      <c r="AB92" s="1">
        <f>N92*'All Demand '!AJ93/$B$1</f>
        <v>-3304.3802521008392</v>
      </c>
      <c r="AC92" s="1">
        <f>O92*'All Demand '!AK93/$B$1</f>
        <v>-3304.3802521008392</v>
      </c>
      <c r="AD92" s="1">
        <f>P92*'All Demand '!AL93/$B$1</f>
        <v>-3304.3802521008392</v>
      </c>
      <c r="AE92" s="1">
        <f>Q92*'All Demand '!AM93/$B$1</f>
        <v>-3200.5777310924364</v>
      </c>
      <c r="AF92" s="1">
        <f>R92*'All Demand '!AN93/$B$1</f>
        <v>-3200.5777310924364</v>
      </c>
      <c r="AG92" s="1">
        <f>S92*'All Demand '!AO93/$B$1</f>
        <v>-3200.5777310924364</v>
      </c>
      <c r="AH92" s="1">
        <f t="shared" si="10"/>
        <v>-59555.632245126042</v>
      </c>
      <c r="AI92" s="1"/>
      <c r="AJ92" s="1">
        <f>H92*'All Demand '!AV93/$B$1</f>
        <v>-5084.2015463153384</v>
      </c>
      <c r="AK92" s="1">
        <f>I92*'All Demand '!AW93/$B$1</f>
        <v>-7670.1425250391658</v>
      </c>
      <c r="AL92" s="1">
        <f>J92*'All Demand '!AX93/$B$1</f>
        <v>-5344.7730635749876</v>
      </c>
      <c r="AM92" s="1">
        <f>K92*'All Demand '!AY93/$B$1</f>
        <v>-2037.5158132744618</v>
      </c>
      <c r="AN92" s="1">
        <f>L92*'All Demand '!AZ93/$B$1</f>
        <v>-2037.5158132744618</v>
      </c>
      <c r="AO92" s="1">
        <f>M92*'All Demand '!BA93/$B$1</f>
        <v>-2037.5158132744618</v>
      </c>
      <c r="AP92" s="1">
        <f>N92*'All Demand '!BB93/$B$1</f>
        <v>-2016.9348454636088</v>
      </c>
      <c r="AQ92" s="1">
        <f>O92*'All Demand '!BC93/$B$1</f>
        <v>-2016.9348454636088</v>
      </c>
      <c r="AR92" s="1">
        <f>P92*'All Demand '!BD93/$B$1</f>
        <v>-2016.9348454636088</v>
      </c>
      <c r="AS92" s="1">
        <f>Q92*'All Demand '!BE93/$B$1</f>
        <v>-1996.3538776527555</v>
      </c>
      <c r="AT92" s="1">
        <f>R92*'All Demand '!BF93/$B$1</f>
        <v>-1996.3538776527555</v>
      </c>
      <c r="AU92" s="1">
        <f>S92*'All Demand '!BG93/$B$1</f>
        <v>-1996.3538776527555</v>
      </c>
      <c r="AV92" s="1">
        <f t="shared" si="11"/>
        <v>-36251.530744101976</v>
      </c>
    </row>
    <row r="93" spans="1:48" s="171" customFormat="1" ht="12">
      <c r="A93" s="338">
        <f>'All Demand '!A94</f>
        <v>89</v>
      </c>
      <c r="B93" s="278" t="str">
        <f>'All Demand '!C94</f>
        <v>8SBC39353161</v>
      </c>
      <c r="C93" s="278" t="str">
        <f>'All Demand '!F94</f>
        <v>Alaska</v>
      </c>
      <c r="D93" s="278" t="str">
        <f>'All Demand '!D94</f>
        <v>SBC39353161</v>
      </c>
      <c r="E93" s="278" t="str">
        <f>'All Demand '!G94</f>
        <v>ABC</v>
      </c>
      <c r="F93" s="278" t="str">
        <f>'All Demand '!H94</f>
        <v>CTU-CNC</v>
      </c>
      <c r="G93" s="278"/>
      <c r="H93" s="1">
        <f>'All Demand '!J94*'All Demand '!CB94</f>
        <v>0</v>
      </c>
      <c r="I93" s="1">
        <f>'All Demand '!K94*'All Demand '!CC94</f>
        <v>0</v>
      </c>
      <c r="J93" s="1">
        <f>'All Demand '!L94*'All Demand '!CD94</f>
        <v>0</v>
      </c>
      <c r="K93" s="1">
        <f>'All Demand '!M94*'All Demand '!CE94</f>
        <v>0</v>
      </c>
      <c r="L93" s="1">
        <f>'All Demand '!N94*'All Demand '!CF94</f>
        <v>0</v>
      </c>
      <c r="M93" s="1">
        <f>'All Demand '!O94*'All Demand '!CG94</f>
        <v>0</v>
      </c>
      <c r="N93" s="1">
        <f>'All Demand '!P94*'All Demand '!CH94</f>
        <v>0</v>
      </c>
      <c r="O93" s="1">
        <f>'All Demand '!Q94*'All Demand '!CI94</f>
        <v>0</v>
      </c>
      <c r="P93" s="1">
        <f>'All Demand '!R94*'All Demand '!CJ94</f>
        <v>0</v>
      </c>
      <c r="Q93" s="1">
        <f>'All Demand '!S94*'All Demand '!CK94</f>
        <v>0</v>
      </c>
      <c r="R93" s="1">
        <f>'All Demand '!T94*'All Demand '!CL94</f>
        <v>0</v>
      </c>
      <c r="S93" s="1">
        <f>'All Demand '!U94*'All Demand '!CM94</f>
        <v>0</v>
      </c>
      <c r="T93" s="1">
        <f t="shared" si="9"/>
        <v>0</v>
      </c>
      <c r="U93" s="1"/>
      <c r="V93" s="1">
        <f>H93*'All Demand '!AD94/$B$1</f>
        <v>0</v>
      </c>
      <c r="W93" s="1">
        <f>I93*'All Demand '!AE94/$B$1</f>
        <v>0</v>
      </c>
      <c r="X93" s="1">
        <f>J93*'All Demand '!AF94/$B$1</f>
        <v>0</v>
      </c>
      <c r="Y93" s="1">
        <f>K93*'All Demand '!AG94/$B$1</f>
        <v>0</v>
      </c>
      <c r="Z93" s="1">
        <f>L93*'All Demand '!AH94/$B$1</f>
        <v>0</v>
      </c>
      <c r="AA93" s="1">
        <f>M93*'All Demand '!AI94/$B$1</f>
        <v>0</v>
      </c>
      <c r="AB93" s="1">
        <f>N93*'All Demand '!AJ94/$B$1</f>
        <v>0</v>
      </c>
      <c r="AC93" s="1">
        <f>O93*'All Demand '!AK94/$B$1</f>
        <v>0</v>
      </c>
      <c r="AD93" s="1">
        <f>P93*'All Demand '!AL94/$B$1</f>
        <v>0</v>
      </c>
      <c r="AE93" s="1">
        <f>Q93*'All Demand '!AM94/$B$1</f>
        <v>0</v>
      </c>
      <c r="AF93" s="1">
        <f>R93*'All Demand '!AN94/$B$1</f>
        <v>0</v>
      </c>
      <c r="AG93" s="1">
        <f>S93*'All Demand '!AO94/$B$1</f>
        <v>0</v>
      </c>
      <c r="AH93" s="1">
        <f t="shared" si="10"/>
        <v>0</v>
      </c>
      <c r="AI93" s="1"/>
      <c r="AJ93" s="1">
        <f>H93*'All Demand '!AV94/$B$1</f>
        <v>0</v>
      </c>
      <c r="AK93" s="1">
        <f>I93*'All Demand '!AW94/$B$1</f>
        <v>0</v>
      </c>
      <c r="AL93" s="1">
        <f>J93*'All Demand '!AX94/$B$1</f>
        <v>0</v>
      </c>
      <c r="AM93" s="1">
        <f>K93*'All Demand '!AY94/$B$1</f>
        <v>0</v>
      </c>
      <c r="AN93" s="1">
        <f>L93*'All Demand '!AZ94/$B$1</f>
        <v>0</v>
      </c>
      <c r="AO93" s="1">
        <f>M93*'All Demand '!BA94/$B$1</f>
        <v>0</v>
      </c>
      <c r="AP93" s="1">
        <f>N93*'All Demand '!BB94/$B$1</f>
        <v>0</v>
      </c>
      <c r="AQ93" s="1">
        <f>O93*'All Demand '!BC94/$B$1</f>
        <v>0</v>
      </c>
      <c r="AR93" s="1">
        <f>P93*'All Demand '!BD94/$B$1</f>
        <v>0</v>
      </c>
      <c r="AS93" s="1">
        <f>Q93*'All Demand '!BE94/$B$1</f>
        <v>0</v>
      </c>
      <c r="AT93" s="1">
        <f>R93*'All Demand '!BF94/$B$1</f>
        <v>0</v>
      </c>
      <c r="AU93" s="1">
        <f>S93*'All Demand '!BG94/$B$1</f>
        <v>0</v>
      </c>
      <c r="AV93" s="1">
        <f t="shared" si="11"/>
        <v>0</v>
      </c>
    </row>
    <row r="94" spans="1:48" s="171" customFormat="1" ht="12">
      <c r="A94" s="338">
        <f>'All Demand '!A95</f>
        <v>90</v>
      </c>
      <c r="B94" s="278" t="str">
        <f>'All Demand '!C95</f>
        <v>8SBCAKASF2038</v>
      </c>
      <c r="C94" s="278" t="str">
        <f>'All Demand '!F95</f>
        <v>Alaska</v>
      </c>
      <c r="D94" s="278" t="str">
        <f>'All Demand '!D95</f>
        <v>SBCAKASF2038</v>
      </c>
      <c r="E94" s="278" t="str">
        <f>'All Demand '!G95</f>
        <v>ABC</v>
      </c>
      <c r="F94" s="278" t="str">
        <f>'All Demand '!H95</f>
        <v>CTU-CNC</v>
      </c>
      <c r="G94" s="278"/>
      <c r="H94" s="1">
        <f>'All Demand '!J95*'All Demand '!CB95</f>
        <v>0</v>
      </c>
      <c r="I94" s="1">
        <f>'All Demand '!K95*'All Demand '!CC95</f>
        <v>0</v>
      </c>
      <c r="J94" s="1">
        <f>'All Demand '!L95*'All Demand '!CD95</f>
        <v>0</v>
      </c>
      <c r="K94" s="1">
        <f>'All Demand '!M95*'All Demand '!CE95</f>
        <v>0</v>
      </c>
      <c r="L94" s="1">
        <f>'All Demand '!N95*'All Demand '!CF95</f>
        <v>0</v>
      </c>
      <c r="M94" s="1">
        <f>'All Demand '!O95*'All Demand '!CG95</f>
        <v>0</v>
      </c>
      <c r="N94" s="1">
        <f>'All Demand '!P95*'All Demand '!CH95</f>
        <v>0</v>
      </c>
      <c r="O94" s="1">
        <f>'All Demand '!Q95*'All Demand '!CI95</f>
        <v>0</v>
      </c>
      <c r="P94" s="1">
        <f>'All Demand '!R95*'All Demand '!CJ95</f>
        <v>0</v>
      </c>
      <c r="Q94" s="1">
        <f>'All Demand '!S95*'All Demand '!CK95</f>
        <v>0</v>
      </c>
      <c r="R94" s="1">
        <f>'All Demand '!T95*'All Demand '!CL95</f>
        <v>0</v>
      </c>
      <c r="S94" s="1">
        <f>'All Demand '!U95*'All Demand '!CM95</f>
        <v>0</v>
      </c>
      <c r="T94" s="1">
        <f t="shared" si="9"/>
        <v>0</v>
      </c>
      <c r="U94" s="1"/>
      <c r="V94" s="1">
        <f>H94*'All Demand '!AD95/$B$1</f>
        <v>0</v>
      </c>
      <c r="W94" s="1">
        <f>I94*'All Demand '!AE95/$B$1</f>
        <v>0</v>
      </c>
      <c r="X94" s="1">
        <f>J94*'All Demand '!AF95/$B$1</f>
        <v>0</v>
      </c>
      <c r="Y94" s="1">
        <f>K94*'All Demand '!AG95/$B$1</f>
        <v>0</v>
      </c>
      <c r="Z94" s="1">
        <f>L94*'All Demand '!AH95/$B$1</f>
        <v>0</v>
      </c>
      <c r="AA94" s="1">
        <f>M94*'All Demand '!AI95/$B$1</f>
        <v>0</v>
      </c>
      <c r="AB94" s="1">
        <f>N94*'All Demand '!AJ95/$B$1</f>
        <v>0</v>
      </c>
      <c r="AC94" s="1">
        <f>O94*'All Demand '!AK95/$B$1</f>
        <v>0</v>
      </c>
      <c r="AD94" s="1">
        <f>P94*'All Demand '!AL95/$B$1</f>
        <v>0</v>
      </c>
      <c r="AE94" s="1">
        <f>Q94*'All Demand '!AM95/$B$1</f>
        <v>0</v>
      </c>
      <c r="AF94" s="1">
        <f>R94*'All Demand '!AN95/$B$1</f>
        <v>0</v>
      </c>
      <c r="AG94" s="1">
        <f>S94*'All Demand '!AO95/$B$1</f>
        <v>0</v>
      </c>
      <c r="AH94" s="1">
        <f t="shared" si="10"/>
        <v>0</v>
      </c>
      <c r="AI94" s="1"/>
      <c r="AJ94" s="1">
        <f>H94*'All Demand '!AV95/$B$1</f>
        <v>0</v>
      </c>
      <c r="AK94" s="1">
        <f>I94*'All Demand '!AW95/$B$1</f>
        <v>0</v>
      </c>
      <c r="AL94" s="1">
        <f>J94*'All Demand '!AX95/$B$1</f>
        <v>0</v>
      </c>
      <c r="AM94" s="1">
        <f>K94*'All Demand '!AY95/$B$1</f>
        <v>0</v>
      </c>
      <c r="AN94" s="1">
        <f>L94*'All Demand '!AZ95/$B$1</f>
        <v>0</v>
      </c>
      <c r="AO94" s="1">
        <f>M94*'All Demand '!BA95/$B$1</f>
        <v>0</v>
      </c>
      <c r="AP94" s="1">
        <f>N94*'All Demand '!BB95/$B$1</f>
        <v>0</v>
      </c>
      <c r="AQ94" s="1">
        <f>O94*'All Demand '!BC95/$B$1</f>
        <v>0</v>
      </c>
      <c r="AR94" s="1">
        <f>P94*'All Demand '!BD95/$B$1</f>
        <v>0</v>
      </c>
      <c r="AS94" s="1">
        <f>Q94*'All Demand '!BE95/$B$1</f>
        <v>0</v>
      </c>
      <c r="AT94" s="1">
        <f>R94*'All Demand '!BF95/$B$1</f>
        <v>0</v>
      </c>
      <c r="AU94" s="1">
        <f>S94*'All Demand '!BG95/$B$1</f>
        <v>0</v>
      </c>
      <c r="AV94" s="1">
        <f t="shared" si="11"/>
        <v>0</v>
      </c>
    </row>
    <row r="95" spans="1:48" s="171" customFormat="1" ht="12">
      <c r="A95" s="338">
        <f>'All Demand '!A96</f>
        <v>91</v>
      </c>
      <c r="B95" s="278" t="str">
        <f>'All Demand '!C96</f>
        <v>8SBCAKASF6009</v>
      </c>
      <c r="C95" s="278" t="str">
        <f>'All Demand '!F96</f>
        <v>Alaska</v>
      </c>
      <c r="D95" s="278" t="str">
        <f>'All Demand '!D96</f>
        <v>SBCAKASF6009</v>
      </c>
      <c r="E95" s="278" t="str">
        <f>'All Demand '!G96</f>
        <v>ABC</v>
      </c>
      <c r="F95" s="278" t="str">
        <f>'All Demand '!H96</f>
        <v>CTU-CNC</v>
      </c>
      <c r="G95" s="278"/>
      <c r="H95" s="1">
        <f>'All Demand '!J96*'All Demand '!CB96</f>
        <v>0</v>
      </c>
      <c r="I95" s="1">
        <f>'All Demand '!K96*'All Demand '!CC96</f>
        <v>0</v>
      </c>
      <c r="J95" s="1">
        <f>'All Demand '!L96*'All Demand '!CD96</f>
        <v>0</v>
      </c>
      <c r="K95" s="1">
        <f>'All Demand '!M96*'All Demand '!CE96</f>
        <v>0</v>
      </c>
      <c r="L95" s="1">
        <f>'All Demand '!N96*'All Demand '!CF96</f>
        <v>0</v>
      </c>
      <c r="M95" s="1">
        <f>'All Demand '!O96*'All Demand '!CG96</f>
        <v>0</v>
      </c>
      <c r="N95" s="1">
        <f>'All Demand '!P96*'All Demand '!CH96</f>
        <v>0</v>
      </c>
      <c r="O95" s="1">
        <f>'All Demand '!Q96*'All Demand '!CI96</f>
        <v>0</v>
      </c>
      <c r="P95" s="1">
        <f>'All Demand '!R96*'All Demand '!CJ96</f>
        <v>0</v>
      </c>
      <c r="Q95" s="1">
        <f>'All Demand '!S96*'All Demand '!CK96</f>
        <v>0</v>
      </c>
      <c r="R95" s="1">
        <f>'All Demand '!T96*'All Demand '!CL96</f>
        <v>0</v>
      </c>
      <c r="S95" s="1">
        <f>'All Demand '!U96*'All Demand '!CM96</f>
        <v>0</v>
      </c>
      <c r="T95" s="1">
        <f t="shared" si="9"/>
        <v>0</v>
      </c>
      <c r="U95" s="1"/>
      <c r="V95" s="1">
        <f>H95*'All Demand '!AD96/$B$1</f>
        <v>0</v>
      </c>
      <c r="W95" s="1">
        <f>I95*'All Demand '!AE96/$B$1</f>
        <v>0</v>
      </c>
      <c r="X95" s="1">
        <f>J95*'All Demand '!AF96/$B$1</f>
        <v>0</v>
      </c>
      <c r="Y95" s="1">
        <f>K95*'All Demand '!AG96/$B$1</f>
        <v>0</v>
      </c>
      <c r="Z95" s="1">
        <f>L95*'All Demand '!AH96/$B$1</f>
        <v>0</v>
      </c>
      <c r="AA95" s="1">
        <f>M95*'All Demand '!AI96/$B$1</f>
        <v>0</v>
      </c>
      <c r="AB95" s="1">
        <f>N95*'All Demand '!AJ96/$B$1</f>
        <v>0</v>
      </c>
      <c r="AC95" s="1">
        <f>O95*'All Demand '!AK96/$B$1</f>
        <v>0</v>
      </c>
      <c r="AD95" s="1">
        <f>P95*'All Demand '!AL96/$B$1</f>
        <v>0</v>
      </c>
      <c r="AE95" s="1">
        <f>Q95*'All Demand '!AM96/$B$1</f>
        <v>0</v>
      </c>
      <c r="AF95" s="1">
        <f>R95*'All Demand '!AN96/$B$1</f>
        <v>0</v>
      </c>
      <c r="AG95" s="1">
        <f>S95*'All Demand '!AO96/$B$1</f>
        <v>0</v>
      </c>
      <c r="AH95" s="1">
        <f t="shared" si="10"/>
        <v>0</v>
      </c>
      <c r="AI95" s="1"/>
      <c r="AJ95" s="1">
        <f>H95*'All Demand '!AV96/$B$1</f>
        <v>0</v>
      </c>
      <c r="AK95" s="1">
        <f>I95*'All Demand '!AW96/$B$1</f>
        <v>0</v>
      </c>
      <c r="AL95" s="1">
        <f>J95*'All Demand '!AX96/$B$1</f>
        <v>0</v>
      </c>
      <c r="AM95" s="1">
        <f>K95*'All Demand '!AY96/$B$1</f>
        <v>0</v>
      </c>
      <c r="AN95" s="1">
        <f>L95*'All Demand '!AZ96/$B$1</f>
        <v>0</v>
      </c>
      <c r="AO95" s="1">
        <f>M95*'All Demand '!BA96/$B$1</f>
        <v>0</v>
      </c>
      <c r="AP95" s="1">
        <f>N95*'All Demand '!BB96/$B$1</f>
        <v>0</v>
      </c>
      <c r="AQ95" s="1">
        <f>O95*'All Demand '!BC96/$B$1</f>
        <v>0</v>
      </c>
      <c r="AR95" s="1">
        <f>P95*'All Demand '!BD96/$B$1</f>
        <v>0</v>
      </c>
      <c r="AS95" s="1">
        <f>Q95*'All Demand '!BE96/$B$1</f>
        <v>0</v>
      </c>
      <c r="AT95" s="1">
        <f>R95*'All Demand '!BF96/$B$1</f>
        <v>0</v>
      </c>
      <c r="AU95" s="1">
        <f>S95*'All Demand '!BG96/$B$1</f>
        <v>0</v>
      </c>
      <c r="AV95" s="1">
        <f t="shared" si="11"/>
        <v>0</v>
      </c>
    </row>
    <row r="96" spans="1:48" s="171" customFormat="1" ht="12">
      <c r="A96" s="338">
        <f>'All Demand '!A97</f>
        <v>92</v>
      </c>
      <c r="B96" s="278" t="str">
        <f>'All Demand '!C97</f>
        <v>8SBCAKASF2019</v>
      </c>
      <c r="C96" s="278" t="str">
        <f>'All Demand '!F97</f>
        <v>Alaska</v>
      </c>
      <c r="D96" s="278" t="str">
        <f>'All Demand '!D97</f>
        <v>SBCAKASF2019</v>
      </c>
      <c r="E96" s="278" t="str">
        <f>'All Demand '!G97</f>
        <v>ABC</v>
      </c>
      <c r="F96" s="278" t="str">
        <f>'All Demand '!H97</f>
        <v>CTU-CNC</v>
      </c>
      <c r="G96" s="278"/>
      <c r="H96" s="1">
        <f>'All Demand '!J97*'All Demand '!CB97</f>
        <v>0</v>
      </c>
      <c r="I96" s="1">
        <f>'All Demand '!K97*'All Demand '!CC97</f>
        <v>0</v>
      </c>
      <c r="J96" s="1">
        <f>'All Demand '!L97*'All Demand '!CD97</f>
        <v>0</v>
      </c>
      <c r="K96" s="1">
        <f>'All Demand '!M97*'All Demand '!CE97</f>
        <v>0</v>
      </c>
      <c r="L96" s="1">
        <f>'All Demand '!N97*'All Demand '!CF97</f>
        <v>0</v>
      </c>
      <c r="M96" s="1">
        <f>'All Demand '!O97*'All Demand '!CG97</f>
        <v>0</v>
      </c>
      <c r="N96" s="1">
        <f>'All Demand '!P97*'All Demand '!CH97</f>
        <v>0</v>
      </c>
      <c r="O96" s="1">
        <f>'All Demand '!Q97*'All Demand '!CI97</f>
        <v>0</v>
      </c>
      <c r="P96" s="1">
        <f>'All Demand '!R97*'All Demand '!CJ97</f>
        <v>0</v>
      </c>
      <c r="Q96" s="1">
        <f>'All Demand '!S97*'All Demand '!CK97</f>
        <v>0</v>
      </c>
      <c r="R96" s="1">
        <f>'All Demand '!T97*'All Demand '!CL97</f>
        <v>0</v>
      </c>
      <c r="S96" s="1">
        <f>'All Demand '!U97*'All Demand '!CM97</f>
        <v>0</v>
      </c>
      <c r="T96" s="1">
        <f t="shared" si="9"/>
        <v>0</v>
      </c>
      <c r="U96" s="1"/>
      <c r="V96" s="1">
        <f>H96*'All Demand '!AD97/$B$1</f>
        <v>0</v>
      </c>
      <c r="W96" s="1">
        <f>I96*'All Demand '!AE97/$B$1</f>
        <v>0</v>
      </c>
      <c r="X96" s="1">
        <f>J96*'All Demand '!AF97/$B$1</f>
        <v>0</v>
      </c>
      <c r="Y96" s="1">
        <f>K96*'All Demand '!AG97/$B$1</f>
        <v>0</v>
      </c>
      <c r="Z96" s="1">
        <f>L96*'All Demand '!AH97/$B$1</f>
        <v>0</v>
      </c>
      <c r="AA96" s="1">
        <f>M96*'All Demand '!AI97/$B$1</f>
        <v>0</v>
      </c>
      <c r="AB96" s="1">
        <f>N96*'All Demand '!AJ97/$B$1</f>
        <v>0</v>
      </c>
      <c r="AC96" s="1">
        <f>O96*'All Demand '!AK97/$B$1</f>
        <v>0</v>
      </c>
      <c r="AD96" s="1">
        <f>P96*'All Demand '!AL97/$B$1</f>
        <v>0</v>
      </c>
      <c r="AE96" s="1">
        <f>Q96*'All Demand '!AM97/$B$1</f>
        <v>0</v>
      </c>
      <c r="AF96" s="1">
        <f>R96*'All Demand '!AN97/$B$1</f>
        <v>0</v>
      </c>
      <c r="AG96" s="1">
        <f>S96*'All Demand '!AO97/$B$1</f>
        <v>0</v>
      </c>
      <c r="AH96" s="1">
        <f t="shared" si="10"/>
        <v>0</v>
      </c>
      <c r="AI96" s="1"/>
      <c r="AJ96" s="1">
        <f>H96*'All Demand '!AV97/$B$1</f>
        <v>0</v>
      </c>
      <c r="AK96" s="1">
        <f>I96*'All Demand '!AW97/$B$1</f>
        <v>0</v>
      </c>
      <c r="AL96" s="1">
        <f>J96*'All Demand '!AX97/$B$1</f>
        <v>0</v>
      </c>
      <c r="AM96" s="1">
        <f>K96*'All Demand '!AY97/$B$1</f>
        <v>0</v>
      </c>
      <c r="AN96" s="1">
        <f>L96*'All Demand '!AZ97/$B$1</f>
        <v>0</v>
      </c>
      <c r="AO96" s="1">
        <f>M96*'All Demand '!BA97/$B$1</f>
        <v>0</v>
      </c>
      <c r="AP96" s="1">
        <f>N96*'All Demand '!BB97/$B$1</f>
        <v>0</v>
      </c>
      <c r="AQ96" s="1">
        <f>O96*'All Demand '!BC97/$B$1</f>
        <v>0</v>
      </c>
      <c r="AR96" s="1">
        <f>P96*'All Demand '!BD97/$B$1</f>
        <v>0</v>
      </c>
      <c r="AS96" s="1">
        <f>Q96*'All Demand '!BE97/$B$1</f>
        <v>0</v>
      </c>
      <c r="AT96" s="1">
        <f>R96*'All Demand '!BF97/$B$1</f>
        <v>0</v>
      </c>
      <c r="AU96" s="1">
        <f>S96*'All Demand '!BG97/$B$1</f>
        <v>0</v>
      </c>
      <c r="AV96" s="1">
        <f t="shared" si="11"/>
        <v>0</v>
      </c>
    </row>
    <row r="97" spans="1:48" s="171" customFormat="1" ht="12">
      <c r="A97" s="338">
        <f>'All Demand '!A98</f>
        <v>93</v>
      </c>
      <c r="B97" s="278" t="str">
        <f>'All Demand '!C98</f>
        <v>8SBCAKASF9015</v>
      </c>
      <c r="C97" s="278" t="str">
        <f>'All Demand '!F98</f>
        <v>Alaska</v>
      </c>
      <c r="D97" s="278" t="str">
        <f>'All Demand '!D98</f>
        <v>SBCAKASF9015</v>
      </c>
      <c r="E97" s="278" t="str">
        <f>'All Demand '!G98</f>
        <v>ABC</v>
      </c>
      <c r="F97" s="278" t="str">
        <f>'All Demand '!H98</f>
        <v>CTU-CNC</v>
      </c>
      <c r="G97" s="278"/>
      <c r="H97" s="1">
        <f>'All Demand '!J98*'All Demand '!CB98</f>
        <v>0</v>
      </c>
      <c r="I97" s="1">
        <f>'All Demand '!K98*'All Demand '!CC98</f>
        <v>0</v>
      </c>
      <c r="J97" s="1">
        <f>'All Demand '!L98*'All Demand '!CD98</f>
        <v>0</v>
      </c>
      <c r="K97" s="1">
        <f>'All Demand '!M98*'All Demand '!CE98</f>
        <v>0</v>
      </c>
      <c r="L97" s="1">
        <f>'All Demand '!N98*'All Demand '!CF98</f>
        <v>0</v>
      </c>
      <c r="M97" s="1">
        <f>'All Demand '!O98*'All Demand '!CG98</f>
        <v>0</v>
      </c>
      <c r="N97" s="1">
        <f>'All Demand '!P98*'All Demand '!CH98</f>
        <v>0</v>
      </c>
      <c r="O97" s="1">
        <f>'All Demand '!Q98*'All Demand '!CI98</f>
        <v>0</v>
      </c>
      <c r="P97" s="1">
        <f>'All Demand '!R98*'All Demand '!CJ98</f>
        <v>0</v>
      </c>
      <c r="Q97" s="1">
        <f>'All Demand '!S98*'All Demand '!CK98</f>
        <v>0</v>
      </c>
      <c r="R97" s="1">
        <f>'All Demand '!T98*'All Demand '!CL98</f>
        <v>0</v>
      </c>
      <c r="S97" s="1">
        <f>'All Demand '!U98*'All Demand '!CM98</f>
        <v>0</v>
      </c>
      <c r="T97" s="1">
        <f t="shared" si="9"/>
        <v>0</v>
      </c>
      <c r="U97" s="1"/>
      <c r="V97" s="1">
        <f>H97*'All Demand '!AD98/$B$1</f>
        <v>0</v>
      </c>
      <c r="W97" s="1">
        <f>I97*'All Demand '!AE98/$B$1</f>
        <v>0</v>
      </c>
      <c r="X97" s="1">
        <f>J97*'All Demand '!AF98/$B$1</f>
        <v>0</v>
      </c>
      <c r="Y97" s="1">
        <f>K97*'All Demand '!AG98/$B$1</f>
        <v>0</v>
      </c>
      <c r="Z97" s="1">
        <f>L97*'All Demand '!AH98/$B$1</f>
        <v>0</v>
      </c>
      <c r="AA97" s="1">
        <f>M97*'All Demand '!AI98/$B$1</f>
        <v>0</v>
      </c>
      <c r="AB97" s="1">
        <f>N97*'All Demand '!AJ98/$B$1</f>
        <v>0</v>
      </c>
      <c r="AC97" s="1">
        <f>O97*'All Demand '!AK98/$B$1</f>
        <v>0</v>
      </c>
      <c r="AD97" s="1">
        <f>P97*'All Demand '!AL98/$B$1</f>
        <v>0</v>
      </c>
      <c r="AE97" s="1">
        <f>Q97*'All Demand '!AM98/$B$1</f>
        <v>0</v>
      </c>
      <c r="AF97" s="1">
        <f>R97*'All Demand '!AN98/$B$1</f>
        <v>0</v>
      </c>
      <c r="AG97" s="1">
        <f>S97*'All Demand '!AO98/$B$1</f>
        <v>0</v>
      </c>
      <c r="AH97" s="1">
        <f t="shared" si="10"/>
        <v>0</v>
      </c>
      <c r="AI97" s="1"/>
      <c r="AJ97" s="1">
        <f>H97*'All Demand '!AV98/$B$1</f>
        <v>0</v>
      </c>
      <c r="AK97" s="1">
        <f>I97*'All Demand '!AW98/$B$1</f>
        <v>0</v>
      </c>
      <c r="AL97" s="1">
        <f>J97*'All Demand '!AX98/$B$1</f>
        <v>0</v>
      </c>
      <c r="AM97" s="1">
        <f>K97*'All Demand '!AY98/$B$1</f>
        <v>0</v>
      </c>
      <c r="AN97" s="1">
        <f>L97*'All Demand '!AZ98/$B$1</f>
        <v>0</v>
      </c>
      <c r="AO97" s="1">
        <f>M97*'All Demand '!BA98/$B$1</f>
        <v>0</v>
      </c>
      <c r="AP97" s="1">
        <f>N97*'All Demand '!BB98/$B$1</f>
        <v>0</v>
      </c>
      <c r="AQ97" s="1">
        <f>O97*'All Demand '!BC98/$B$1</f>
        <v>0</v>
      </c>
      <c r="AR97" s="1">
        <f>P97*'All Demand '!BD98/$B$1</f>
        <v>0</v>
      </c>
      <c r="AS97" s="1">
        <f>Q97*'All Demand '!BE98/$B$1</f>
        <v>0</v>
      </c>
      <c r="AT97" s="1">
        <f>R97*'All Demand '!BF98/$B$1</f>
        <v>0</v>
      </c>
      <c r="AU97" s="1">
        <f>S97*'All Demand '!BG98/$B$1</f>
        <v>0</v>
      </c>
      <c r="AV97" s="1">
        <f t="shared" si="11"/>
        <v>0</v>
      </c>
    </row>
    <row r="98" spans="1:48" s="171" customFormat="1" ht="12">
      <c r="A98" s="338">
        <f>'All Demand '!A99</f>
        <v>94</v>
      </c>
      <c r="B98" s="278" t="str">
        <f>'All Demand '!C99</f>
        <v>8SBCAKASF6007</v>
      </c>
      <c r="C98" s="278" t="str">
        <f>'All Demand '!F99</f>
        <v>Alaska</v>
      </c>
      <c r="D98" s="278" t="str">
        <f>'All Demand '!D99</f>
        <v>SBCAKASF6007</v>
      </c>
      <c r="E98" s="278" t="str">
        <f>'All Demand '!G99</f>
        <v>ABC</v>
      </c>
      <c r="F98" s="278" t="str">
        <f>'All Demand '!H99</f>
        <v>CTU-CNC</v>
      </c>
      <c r="G98" s="278"/>
      <c r="H98" s="1">
        <f>'All Demand '!J99*'All Demand '!CB99</f>
        <v>0</v>
      </c>
      <c r="I98" s="1">
        <f>'All Demand '!K99*'All Demand '!CC99</f>
        <v>0</v>
      </c>
      <c r="J98" s="1">
        <f>'All Demand '!L99*'All Demand '!CD99</f>
        <v>0</v>
      </c>
      <c r="K98" s="1">
        <f>'All Demand '!M99*'All Demand '!CE99</f>
        <v>0</v>
      </c>
      <c r="L98" s="1">
        <f>'All Demand '!N99*'All Demand '!CF99</f>
        <v>0</v>
      </c>
      <c r="M98" s="1">
        <f>'All Demand '!O99*'All Demand '!CG99</f>
        <v>0</v>
      </c>
      <c r="N98" s="1">
        <f>'All Demand '!P99*'All Demand '!CH99</f>
        <v>0</v>
      </c>
      <c r="O98" s="1">
        <f>'All Demand '!Q99*'All Demand '!CI99</f>
        <v>0</v>
      </c>
      <c r="P98" s="1">
        <f>'All Demand '!R99*'All Demand '!CJ99</f>
        <v>0</v>
      </c>
      <c r="Q98" s="1">
        <f>'All Demand '!S99*'All Demand '!CK99</f>
        <v>0</v>
      </c>
      <c r="R98" s="1">
        <f>'All Demand '!T99*'All Demand '!CL99</f>
        <v>0</v>
      </c>
      <c r="S98" s="1">
        <f>'All Demand '!U99*'All Demand '!CM99</f>
        <v>0</v>
      </c>
      <c r="T98" s="1">
        <f t="shared" si="9"/>
        <v>0</v>
      </c>
      <c r="U98" s="1"/>
      <c r="V98" s="1">
        <f>H98*'All Demand '!AD99/$B$1</f>
        <v>0</v>
      </c>
      <c r="W98" s="1">
        <f>I98*'All Demand '!AE99/$B$1</f>
        <v>0</v>
      </c>
      <c r="X98" s="1">
        <f>J98*'All Demand '!AF99/$B$1</f>
        <v>0</v>
      </c>
      <c r="Y98" s="1">
        <f>K98*'All Demand '!AG99/$B$1</f>
        <v>0</v>
      </c>
      <c r="Z98" s="1">
        <f>L98*'All Demand '!AH99/$B$1</f>
        <v>0</v>
      </c>
      <c r="AA98" s="1">
        <f>M98*'All Demand '!AI99/$B$1</f>
        <v>0</v>
      </c>
      <c r="AB98" s="1">
        <f>N98*'All Demand '!AJ99/$B$1</f>
        <v>0</v>
      </c>
      <c r="AC98" s="1">
        <f>O98*'All Demand '!AK99/$B$1</f>
        <v>0</v>
      </c>
      <c r="AD98" s="1">
        <f>P98*'All Demand '!AL99/$B$1</f>
        <v>0</v>
      </c>
      <c r="AE98" s="1">
        <f>Q98*'All Demand '!AM99/$B$1</f>
        <v>0</v>
      </c>
      <c r="AF98" s="1">
        <f>R98*'All Demand '!AN99/$B$1</f>
        <v>0</v>
      </c>
      <c r="AG98" s="1">
        <f>S98*'All Demand '!AO99/$B$1</f>
        <v>0</v>
      </c>
      <c r="AH98" s="1">
        <f t="shared" si="10"/>
        <v>0</v>
      </c>
      <c r="AI98" s="1"/>
      <c r="AJ98" s="1">
        <f>H98*'All Demand '!AV99/$B$1</f>
        <v>0</v>
      </c>
      <c r="AK98" s="1">
        <f>I98*'All Demand '!AW99/$B$1</f>
        <v>0</v>
      </c>
      <c r="AL98" s="1">
        <f>J98*'All Demand '!AX99/$B$1</f>
        <v>0</v>
      </c>
      <c r="AM98" s="1">
        <f>K98*'All Demand '!AY99/$B$1</f>
        <v>0</v>
      </c>
      <c r="AN98" s="1">
        <f>L98*'All Demand '!AZ99/$B$1</f>
        <v>0</v>
      </c>
      <c r="AO98" s="1">
        <f>M98*'All Demand '!BA99/$B$1</f>
        <v>0</v>
      </c>
      <c r="AP98" s="1">
        <f>N98*'All Demand '!BB99/$B$1</f>
        <v>0</v>
      </c>
      <c r="AQ98" s="1">
        <f>O98*'All Demand '!BC99/$B$1</f>
        <v>0</v>
      </c>
      <c r="AR98" s="1">
        <f>P98*'All Demand '!BD99/$B$1</f>
        <v>0</v>
      </c>
      <c r="AS98" s="1">
        <f>Q98*'All Demand '!BE99/$B$1</f>
        <v>0</v>
      </c>
      <c r="AT98" s="1">
        <f>R98*'All Demand '!BF99/$B$1</f>
        <v>0</v>
      </c>
      <c r="AU98" s="1">
        <f>S98*'All Demand '!BG99/$B$1</f>
        <v>0</v>
      </c>
      <c r="AV98" s="1">
        <f t="shared" si="11"/>
        <v>0</v>
      </c>
    </row>
    <row r="99" spans="1:48" s="171" customFormat="1" ht="12">
      <c r="A99" s="338">
        <f>'All Demand '!A100</f>
        <v>95</v>
      </c>
      <c r="B99" s="278" t="str">
        <f>'All Demand '!C100</f>
        <v>8SBCAKASF9017</v>
      </c>
      <c r="C99" s="278" t="str">
        <f>'All Demand '!F100</f>
        <v>Alaska</v>
      </c>
      <c r="D99" s="278" t="str">
        <f>'All Demand '!D100</f>
        <v>SBCAKASF9017</v>
      </c>
      <c r="E99" s="278" t="str">
        <f>'All Demand '!G100</f>
        <v>ABC</v>
      </c>
      <c r="F99" s="278" t="str">
        <f>'All Demand '!H100</f>
        <v>CTU-CNC</v>
      </c>
      <c r="G99" s="278"/>
      <c r="H99" s="1">
        <f>'All Demand '!J100*'All Demand '!CB100</f>
        <v>0</v>
      </c>
      <c r="I99" s="1">
        <f>'All Demand '!K100*'All Demand '!CC100</f>
        <v>0</v>
      </c>
      <c r="J99" s="1">
        <f>'All Demand '!L100*'All Demand '!CD100</f>
        <v>0</v>
      </c>
      <c r="K99" s="1">
        <f>'All Demand '!M100*'All Demand '!CE100</f>
        <v>0</v>
      </c>
      <c r="L99" s="1">
        <f>'All Demand '!N100*'All Demand '!CF100</f>
        <v>0</v>
      </c>
      <c r="M99" s="1">
        <f>'All Demand '!O100*'All Demand '!CG100</f>
        <v>0</v>
      </c>
      <c r="N99" s="1">
        <f>'All Demand '!P100*'All Demand '!CH100</f>
        <v>0</v>
      </c>
      <c r="O99" s="1">
        <f>'All Demand '!Q100*'All Demand '!CI100</f>
        <v>0</v>
      </c>
      <c r="P99" s="1">
        <f>'All Demand '!R100*'All Demand '!CJ100</f>
        <v>0</v>
      </c>
      <c r="Q99" s="1">
        <f>'All Demand '!S100*'All Demand '!CK100</f>
        <v>0</v>
      </c>
      <c r="R99" s="1">
        <f>'All Demand '!T100*'All Demand '!CL100</f>
        <v>0</v>
      </c>
      <c r="S99" s="1">
        <f>'All Demand '!U100*'All Demand '!CM100</f>
        <v>0</v>
      </c>
      <c r="T99" s="1">
        <f t="shared" si="9"/>
        <v>0</v>
      </c>
      <c r="U99" s="1"/>
      <c r="V99" s="1">
        <f>H99*'All Demand '!AD100/$B$1</f>
        <v>0</v>
      </c>
      <c r="W99" s="1">
        <f>I99*'All Demand '!AE100/$B$1</f>
        <v>0</v>
      </c>
      <c r="X99" s="1">
        <f>J99*'All Demand '!AF100/$B$1</f>
        <v>0</v>
      </c>
      <c r="Y99" s="1">
        <f>K99*'All Demand '!AG100/$B$1</f>
        <v>0</v>
      </c>
      <c r="Z99" s="1">
        <f>L99*'All Demand '!AH100/$B$1</f>
        <v>0</v>
      </c>
      <c r="AA99" s="1">
        <f>M99*'All Demand '!AI100/$B$1</f>
        <v>0</v>
      </c>
      <c r="AB99" s="1">
        <f>N99*'All Demand '!AJ100/$B$1</f>
        <v>0</v>
      </c>
      <c r="AC99" s="1">
        <f>O99*'All Demand '!AK100/$B$1</f>
        <v>0</v>
      </c>
      <c r="AD99" s="1">
        <f>P99*'All Demand '!AL100/$B$1</f>
        <v>0</v>
      </c>
      <c r="AE99" s="1">
        <f>Q99*'All Demand '!AM100/$B$1</f>
        <v>0</v>
      </c>
      <c r="AF99" s="1">
        <f>R99*'All Demand '!AN100/$B$1</f>
        <v>0</v>
      </c>
      <c r="AG99" s="1">
        <f>S99*'All Demand '!AO100/$B$1</f>
        <v>0</v>
      </c>
      <c r="AH99" s="1">
        <f t="shared" si="10"/>
        <v>0</v>
      </c>
      <c r="AI99" s="1"/>
      <c r="AJ99" s="1">
        <f>H99*'All Demand '!AV100/$B$1</f>
        <v>0</v>
      </c>
      <c r="AK99" s="1">
        <f>I99*'All Demand '!AW100/$B$1</f>
        <v>0</v>
      </c>
      <c r="AL99" s="1">
        <f>J99*'All Demand '!AX100/$B$1</f>
        <v>0</v>
      </c>
      <c r="AM99" s="1">
        <f>K99*'All Demand '!AY100/$B$1</f>
        <v>0</v>
      </c>
      <c r="AN99" s="1">
        <f>L99*'All Demand '!AZ100/$B$1</f>
        <v>0</v>
      </c>
      <c r="AO99" s="1">
        <f>M99*'All Demand '!BA100/$B$1</f>
        <v>0</v>
      </c>
      <c r="AP99" s="1">
        <f>N99*'All Demand '!BB100/$B$1</f>
        <v>0</v>
      </c>
      <c r="AQ99" s="1">
        <f>O99*'All Demand '!BC100/$B$1</f>
        <v>0</v>
      </c>
      <c r="AR99" s="1">
        <f>P99*'All Demand '!BD100/$B$1</f>
        <v>0</v>
      </c>
      <c r="AS99" s="1">
        <f>Q99*'All Demand '!BE100/$B$1</f>
        <v>0</v>
      </c>
      <c r="AT99" s="1">
        <f>R99*'All Demand '!BF100/$B$1</f>
        <v>0</v>
      </c>
      <c r="AU99" s="1">
        <f>S99*'All Demand '!BG100/$B$1</f>
        <v>0</v>
      </c>
      <c r="AV99" s="1">
        <f t="shared" si="11"/>
        <v>0</v>
      </c>
    </row>
    <row r="100" spans="1:48" s="171" customFormat="1" ht="12">
      <c r="A100" s="338">
        <f>'All Demand '!A101</f>
        <v>96</v>
      </c>
      <c r="B100" s="278" t="str">
        <f>'All Demand '!C101</f>
        <v>8SBCAKASF9019</v>
      </c>
      <c r="C100" s="278" t="str">
        <f>'All Demand '!F101</f>
        <v>Alaska</v>
      </c>
      <c r="D100" s="278" t="str">
        <f>'All Demand '!D101</f>
        <v>SBCAKASF9019</v>
      </c>
      <c r="E100" s="278" t="str">
        <f>'All Demand '!G101</f>
        <v>ABC</v>
      </c>
      <c r="F100" s="278" t="str">
        <f>'All Demand '!H101</f>
        <v>CTU-CNC</v>
      </c>
      <c r="G100" s="278"/>
      <c r="H100" s="1">
        <f>'All Demand '!J101*'All Demand '!CB101</f>
        <v>0</v>
      </c>
      <c r="I100" s="1">
        <f>'All Demand '!K101*'All Demand '!CC101</f>
        <v>0</v>
      </c>
      <c r="J100" s="1">
        <f>'All Demand '!L101*'All Demand '!CD101</f>
        <v>0</v>
      </c>
      <c r="K100" s="1">
        <f>'All Demand '!M101*'All Demand '!CE101</f>
        <v>0</v>
      </c>
      <c r="L100" s="1">
        <f>'All Demand '!N101*'All Demand '!CF101</f>
        <v>0</v>
      </c>
      <c r="M100" s="1">
        <f>'All Demand '!O101*'All Demand '!CG101</f>
        <v>0</v>
      </c>
      <c r="N100" s="1">
        <f>'All Demand '!P101*'All Demand '!CH101</f>
        <v>0</v>
      </c>
      <c r="O100" s="1">
        <f>'All Demand '!Q101*'All Demand '!CI101</f>
        <v>0</v>
      </c>
      <c r="P100" s="1">
        <f>'All Demand '!R101*'All Demand '!CJ101</f>
        <v>0</v>
      </c>
      <c r="Q100" s="1">
        <f>'All Demand '!S101*'All Demand '!CK101</f>
        <v>0</v>
      </c>
      <c r="R100" s="1">
        <f>'All Demand '!T101*'All Demand '!CL101</f>
        <v>0</v>
      </c>
      <c r="S100" s="1">
        <f>'All Demand '!U101*'All Demand '!CM101</f>
        <v>0</v>
      </c>
      <c r="T100" s="1">
        <f t="shared" si="9"/>
        <v>0</v>
      </c>
      <c r="U100" s="1"/>
      <c r="V100" s="1">
        <f>H100*'All Demand '!AD101/$B$1</f>
        <v>0</v>
      </c>
      <c r="W100" s="1">
        <f>I100*'All Demand '!AE101/$B$1</f>
        <v>0</v>
      </c>
      <c r="X100" s="1">
        <f>J100*'All Demand '!AF101/$B$1</f>
        <v>0</v>
      </c>
      <c r="Y100" s="1">
        <f>K100*'All Demand '!AG101/$B$1</f>
        <v>0</v>
      </c>
      <c r="Z100" s="1">
        <f>L100*'All Demand '!AH101/$B$1</f>
        <v>0</v>
      </c>
      <c r="AA100" s="1">
        <f>M100*'All Demand '!AI101/$B$1</f>
        <v>0</v>
      </c>
      <c r="AB100" s="1">
        <f>N100*'All Demand '!AJ101/$B$1</f>
        <v>0</v>
      </c>
      <c r="AC100" s="1">
        <f>O100*'All Demand '!AK101/$B$1</f>
        <v>0</v>
      </c>
      <c r="AD100" s="1">
        <f>P100*'All Demand '!AL101/$B$1</f>
        <v>0</v>
      </c>
      <c r="AE100" s="1">
        <f>Q100*'All Demand '!AM101/$B$1</f>
        <v>0</v>
      </c>
      <c r="AF100" s="1">
        <f>R100*'All Demand '!AN101/$B$1</f>
        <v>0</v>
      </c>
      <c r="AG100" s="1">
        <f>S100*'All Demand '!AO101/$B$1</f>
        <v>0</v>
      </c>
      <c r="AH100" s="1">
        <f t="shared" si="10"/>
        <v>0</v>
      </c>
      <c r="AI100" s="1"/>
      <c r="AJ100" s="1">
        <f>H100*'All Demand '!AV101/$B$1</f>
        <v>0</v>
      </c>
      <c r="AK100" s="1">
        <f>I100*'All Demand '!AW101/$B$1</f>
        <v>0</v>
      </c>
      <c r="AL100" s="1">
        <f>J100*'All Demand '!AX101/$B$1</f>
        <v>0</v>
      </c>
      <c r="AM100" s="1">
        <f>K100*'All Demand '!AY101/$B$1</f>
        <v>0</v>
      </c>
      <c r="AN100" s="1">
        <f>L100*'All Demand '!AZ101/$B$1</f>
        <v>0</v>
      </c>
      <c r="AO100" s="1">
        <f>M100*'All Demand '!BA101/$B$1</f>
        <v>0</v>
      </c>
      <c r="AP100" s="1">
        <f>N100*'All Demand '!BB101/$B$1</f>
        <v>0</v>
      </c>
      <c r="AQ100" s="1">
        <f>O100*'All Demand '!BC101/$B$1</f>
        <v>0</v>
      </c>
      <c r="AR100" s="1">
        <f>P100*'All Demand '!BD101/$B$1</f>
        <v>0</v>
      </c>
      <c r="AS100" s="1">
        <f>Q100*'All Demand '!BE101/$B$1</f>
        <v>0</v>
      </c>
      <c r="AT100" s="1">
        <f>R100*'All Demand '!BF101/$B$1</f>
        <v>0</v>
      </c>
      <c r="AU100" s="1">
        <f>S100*'All Demand '!BG101/$B$1</f>
        <v>0</v>
      </c>
      <c r="AV100" s="1">
        <f t="shared" si="11"/>
        <v>0</v>
      </c>
    </row>
    <row r="101" spans="1:48" s="171" customFormat="1" ht="12">
      <c r="A101" s="338">
        <f>'All Demand '!A102</f>
        <v>97</v>
      </c>
      <c r="B101" s="278" t="str">
        <f>'All Demand '!C102</f>
        <v>8SBCAKASF9001</v>
      </c>
      <c r="C101" s="278" t="str">
        <f>'All Demand '!F102</f>
        <v>Alaska</v>
      </c>
      <c r="D101" s="278" t="str">
        <f>'All Demand '!D102</f>
        <v>SBCAKASF9001</v>
      </c>
      <c r="E101" s="278" t="str">
        <f>'All Demand '!G102</f>
        <v>ABC</v>
      </c>
      <c r="F101" s="278" t="str">
        <f>'All Demand '!H102</f>
        <v>CTU-CNC</v>
      </c>
      <c r="G101" s="278"/>
      <c r="H101" s="1">
        <f>'All Demand '!J102*'All Demand '!CB102</f>
        <v>0</v>
      </c>
      <c r="I101" s="1">
        <f>'All Demand '!K102*'All Demand '!CC102</f>
        <v>0</v>
      </c>
      <c r="J101" s="1">
        <f>'All Demand '!L102*'All Demand '!CD102</f>
        <v>0</v>
      </c>
      <c r="K101" s="1">
        <f>'All Demand '!M102*'All Demand '!CE102</f>
        <v>0</v>
      </c>
      <c r="L101" s="1">
        <f>'All Demand '!N102*'All Demand '!CF102</f>
        <v>0</v>
      </c>
      <c r="M101" s="1">
        <f>'All Demand '!O102*'All Demand '!CG102</f>
        <v>0</v>
      </c>
      <c r="N101" s="1">
        <f>'All Demand '!P102*'All Demand '!CH102</f>
        <v>0</v>
      </c>
      <c r="O101" s="1">
        <f>'All Demand '!Q102*'All Demand '!CI102</f>
        <v>0</v>
      </c>
      <c r="P101" s="1">
        <f>'All Demand '!R102*'All Demand '!CJ102</f>
        <v>0</v>
      </c>
      <c r="Q101" s="1">
        <f>'All Demand '!S102*'All Demand '!CK102</f>
        <v>0</v>
      </c>
      <c r="R101" s="1">
        <f>'All Demand '!T102*'All Demand '!CL102</f>
        <v>0</v>
      </c>
      <c r="S101" s="1">
        <f>'All Demand '!U102*'All Demand '!CM102</f>
        <v>0</v>
      </c>
      <c r="T101" s="1">
        <f t="shared" si="9"/>
        <v>0</v>
      </c>
      <c r="U101" s="1"/>
      <c r="V101" s="1">
        <f>H101*'All Demand '!AD102/$B$1</f>
        <v>0</v>
      </c>
      <c r="W101" s="1">
        <f>I101*'All Demand '!AE102/$B$1</f>
        <v>0</v>
      </c>
      <c r="X101" s="1">
        <f>J101*'All Demand '!AF102/$B$1</f>
        <v>0</v>
      </c>
      <c r="Y101" s="1">
        <f>K101*'All Demand '!AG102/$B$1</f>
        <v>0</v>
      </c>
      <c r="Z101" s="1">
        <f>L101*'All Demand '!AH102/$B$1</f>
        <v>0</v>
      </c>
      <c r="AA101" s="1">
        <f>M101*'All Demand '!AI102/$B$1</f>
        <v>0</v>
      </c>
      <c r="AB101" s="1">
        <f>N101*'All Demand '!AJ102/$B$1</f>
        <v>0</v>
      </c>
      <c r="AC101" s="1">
        <f>O101*'All Demand '!AK102/$B$1</f>
        <v>0</v>
      </c>
      <c r="AD101" s="1">
        <f>P101*'All Demand '!AL102/$B$1</f>
        <v>0</v>
      </c>
      <c r="AE101" s="1">
        <f>Q101*'All Demand '!AM102/$B$1</f>
        <v>0</v>
      </c>
      <c r="AF101" s="1">
        <f>R101*'All Demand '!AN102/$B$1</f>
        <v>0</v>
      </c>
      <c r="AG101" s="1">
        <f>S101*'All Demand '!AO102/$B$1</f>
        <v>0</v>
      </c>
      <c r="AH101" s="1">
        <f t="shared" si="10"/>
        <v>0</v>
      </c>
      <c r="AI101" s="1"/>
      <c r="AJ101" s="1">
        <f>H101*'All Demand '!AV102/$B$1</f>
        <v>0</v>
      </c>
      <c r="AK101" s="1">
        <f>I101*'All Demand '!AW102/$B$1</f>
        <v>0</v>
      </c>
      <c r="AL101" s="1">
        <f>J101*'All Demand '!AX102/$B$1</f>
        <v>0</v>
      </c>
      <c r="AM101" s="1">
        <f>K101*'All Demand '!AY102/$B$1</f>
        <v>0</v>
      </c>
      <c r="AN101" s="1">
        <f>L101*'All Demand '!AZ102/$B$1</f>
        <v>0</v>
      </c>
      <c r="AO101" s="1">
        <f>M101*'All Demand '!BA102/$B$1</f>
        <v>0</v>
      </c>
      <c r="AP101" s="1">
        <f>N101*'All Demand '!BB102/$B$1</f>
        <v>0</v>
      </c>
      <c r="AQ101" s="1">
        <f>O101*'All Demand '!BC102/$B$1</f>
        <v>0</v>
      </c>
      <c r="AR101" s="1">
        <f>P101*'All Demand '!BD102/$B$1</f>
        <v>0</v>
      </c>
      <c r="AS101" s="1">
        <f>Q101*'All Demand '!BE102/$B$1</f>
        <v>0</v>
      </c>
      <c r="AT101" s="1">
        <f>R101*'All Demand '!BF102/$B$1</f>
        <v>0</v>
      </c>
      <c r="AU101" s="1">
        <f>S101*'All Demand '!BG102/$B$1</f>
        <v>0</v>
      </c>
      <c r="AV101" s="1">
        <f t="shared" si="11"/>
        <v>0</v>
      </c>
    </row>
    <row r="102" spans="1:48" s="171" customFormat="1" ht="12">
      <c r="A102" s="338">
        <f>'All Demand '!A103</f>
        <v>98</v>
      </c>
      <c r="B102" s="278" t="str">
        <f>'All Demand '!C103</f>
        <v>8SBCAKASF9002</v>
      </c>
      <c r="C102" s="278" t="str">
        <f>'All Demand '!F103</f>
        <v>Alaska</v>
      </c>
      <c r="D102" s="278" t="str">
        <f>'All Demand '!D103</f>
        <v>SBCAKASF9002</v>
      </c>
      <c r="E102" s="278" t="str">
        <f>'All Demand '!G103</f>
        <v>ABC</v>
      </c>
      <c r="F102" s="278" t="str">
        <f>'All Demand '!H103</f>
        <v>CTU-CNC</v>
      </c>
      <c r="G102" s="278"/>
      <c r="H102" s="1">
        <f>'All Demand '!J103*'All Demand '!CB103</f>
        <v>0</v>
      </c>
      <c r="I102" s="1">
        <f>'All Demand '!K103*'All Demand '!CC103</f>
        <v>0</v>
      </c>
      <c r="J102" s="1">
        <f>'All Demand '!L103*'All Demand '!CD103</f>
        <v>0</v>
      </c>
      <c r="K102" s="1">
        <f>'All Demand '!M103*'All Demand '!CE103</f>
        <v>0</v>
      </c>
      <c r="L102" s="1">
        <f>'All Demand '!N103*'All Demand '!CF103</f>
        <v>0</v>
      </c>
      <c r="M102" s="1">
        <f>'All Demand '!O103*'All Demand '!CG103</f>
        <v>0</v>
      </c>
      <c r="N102" s="1">
        <f>'All Demand '!P103*'All Demand '!CH103</f>
        <v>0</v>
      </c>
      <c r="O102" s="1">
        <f>'All Demand '!Q103*'All Demand '!CI103</f>
        <v>0</v>
      </c>
      <c r="P102" s="1">
        <f>'All Demand '!R103*'All Demand '!CJ103</f>
        <v>0</v>
      </c>
      <c r="Q102" s="1">
        <f>'All Demand '!S103*'All Demand '!CK103</f>
        <v>0</v>
      </c>
      <c r="R102" s="1">
        <f>'All Demand '!T103*'All Demand '!CL103</f>
        <v>0</v>
      </c>
      <c r="S102" s="1">
        <f>'All Demand '!U103*'All Demand '!CM103</f>
        <v>0</v>
      </c>
      <c r="T102" s="1">
        <f t="shared" si="9"/>
        <v>0</v>
      </c>
      <c r="U102" s="1"/>
      <c r="V102" s="1">
        <f>H102*'All Demand '!AD103/$B$1</f>
        <v>0</v>
      </c>
      <c r="W102" s="1">
        <f>I102*'All Demand '!AE103/$B$1</f>
        <v>0</v>
      </c>
      <c r="X102" s="1">
        <f>J102*'All Demand '!AF103/$B$1</f>
        <v>0</v>
      </c>
      <c r="Y102" s="1">
        <f>K102*'All Demand '!AG103/$B$1</f>
        <v>0</v>
      </c>
      <c r="Z102" s="1">
        <f>L102*'All Demand '!AH103/$B$1</f>
        <v>0</v>
      </c>
      <c r="AA102" s="1">
        <f>M102*'All Demand '!AI103/$B$1</f>
        <v>0</v>
      </c>
      <c r="AB102" s="1">
        <f>N102*'All Demand '!AJ103/$B$1</f>
        <v>0</v>
      </c>
      <c r="AC102" s="1">
        <f>O102*'All Demand '!AK103/$B$1</f>
        <v>0</v>
      </c>
      <c r="AD102" s="1">
        <f>P102*'All Demand '!AL103/$B$1</f>
        <v>0</v>
      </c>
      <c r="AE102" s="1">
        <f>Q102*'All Demand '!AM103/$B$1</f>
        <v>0</v>
      </c>
      <c r="AF102" s="1">
        <f>R102*'All Demand '!AN103/$B$1</f>
        <v>0</v>
      </c>
      <c r="AG102" s="1">
        <f>S102*'All Demand '!AO103/$B$1</f>
        <v>0</v>
      </c>
      <c r="AH102" s="1">
        <f t="shared" si="10"/>
        <v>0</v>
      </c>
      <c r="AI102" s="1"/>
      <c r="AJ102" s="1">
        <f>H102*'All Demand '!AV103/$B$1</f>
        <v>0</v>
      </c>
      <c r="AK102" s="1">
        <f>I102*'All Demand '!AW103/$B$1</f>
        <v>0</v>
      </c>
      <c r="AL102" s="1">
        <f>J102*'All Demand '!AX103/$B$1</f>
        <v>0</v>
      </c>
      <c r="AM102" s="1">
        <f>K102*'All Demand '!AY103/$B$1</f>
        <v>0</v>
      </c>
      <c r="AN102" s="1">
        <f>L102*'All Demand '!AZ103/$B$1</f>
        <v>0</v>
      </c>
      <c r="AO102" s="1">
        <f>M102*'All Demand '!BA103/$B$1</f>
        <v>0</v>
      </c>
      <c r="AP102" s="1">
        <f>N102*'All Demand '!BB103/$B$1</f>
        <v>0</v>
      </c>
      <c r="AQ102" s="1">
        <f>O102*'All Demand '!BC103/$B$1</f>
        <v>0</v>
      </c>
      <c r="AR102" s="1">
        <f>P102*'All Demand '!BD103/$B$1</f>
        <v>0</v>
      </c>
      <c r="AS102" s="1">
        <f>Q102*'All Demand '!BE103/$B$1</f>
        <v>0</v>
      </c>
      <c r="AT102" s="1">
        <f>R102*'All Demand '!BF103/$B$1</f>
        <v>0</v>
      </c>
      <c r="AU102" s="1">
        <f>S102*'All Demand '!BG103/$B$1</f>
        <v>0</v>
      </c>
      <c r="AV102" s="1">
        <f t="shared" si="11"/>
        <v>0</v>
      </c>
    </row>
    <row r="103" spans="1:48" s="171" customFormat="1" ht="12">
      <c r="A103" s="338">
        <f>'All Demand '!A104</f>
        <v>99</v>
      </c>
      <c r="B103" s="278" t="str">
        <f>'All Demand '!C104</f>
        <v>8SBCAKASF9003</v>
      </c>
      <c r="C103" s="278" t="str">
        <f>'All Demand '!F104</f>
        <v>Alaska</v>
      </c>
      <c r="D103" s="278" t="str">
        <f>'All Demand '!D104</f>
        <v>SBCAKASF9003</v>
      </c>
      <c r="E103" s="278" t="str">
        <f>'All Demand '!G104</f>
        <v>ABC</v>
      </c>
      <c r="F103" s="278" t="str">
        <f>'All Demand '!H104</f>
        <v>CTU-CNC</v>
      </c>
      <c r="G103" s="278"/>
      <c r="H103" s="1">
        <f>'All Demand '!J104*'All Demand '!CB104</f>
        <v>0</v>
      </c>
      <c r="I103" s="1">
        <f>'All Demand '!K104*'All Demand '!CC104</f>
        <v>0</v>
      </c>
      <c r="J103" s="1">
        <f>'All Demand '!L104*'All Demand '!CD104</f>
        <v>0</v>
      </c>
      <c r="K103" s="1">
        <f>'All Demand '!M104*'All Demand '!CE104</f>
        <v>0</v>
      </c>
      <c r="L103" s="1">
        <f>'All Demand '!N104*'All Demand '!CF104</f>
        <v>0</v>
      </c>
      <c r="M103" s="1">
        <f>'All Demand '!O104*'All Demand '!CG104</f>
        <v>0</v>
      </c>
      <c r="N103" s="1">
        <f>'All Demand '!P104*'All Demand '!CH104</f>
        <v>0</v>
      </c>
      <c r="O103" s="1">
        <f>'All Demand '!Q104*'All Demand '!CI104</f>
        <v>0</v>
      </c>
      <c r="P103" s="1">
        <f>'All Demand '!R104*'All Demand '!CJ104</f>
        <v>0</v>
      </c>
      <c r="Q103" s="1">
        <f>'All Demand '!S104*'All Demand '!CK104</f>
        <v>0</v>
      </c>
      <c r="R103" s="1">
        <f>'All Demand '!T104*'All Demand '!CL104</f>
        <v>0</v>
      </c>
      <c r="S103" s="1">
        <f>'All Demand '!U104*'All Demand '!CM104</f>
        <v>0</v>
      </c>
      <c r="T103" s="1">
        <f t="shared" si="9"/>
        <v>0</v>
      </c>
      <c r="U103" s="1"/>
      <c r="V103" s="1">
        <f>H103*'All Demand '!AD104/$B$1</f>
        <v>0</v>
      </c>
      <c r="W103" s="1">
        <f>I103*'All Demand '!AE104/$B$1</f>
        <v>0</v>
      </c>
      <c r="X103" s="1">
        <f>J103*'All Demand '!AF104/$B$1</f>
        <v>0</v>
      </c>
      <c r="Y103" s="1">
        <f>K103*'All Demand '!AG104/$B$1</f>
        <v>0</v>
      </c>
      <c r="Z103" s="1">
        <f>L103*'All Demand '!AH104/$B$1</f>
        <v>0</v>
      </c>
      <c r="AA103" s="1">
        <f>M103*'All Demand '!AI104/$B$1</f>
        <v>0</v>
      </c>
      <c r="AB103" s="1">
        <f>N103*'All Demand '!AJ104/$B$1</f>
        <v>0</v>
      </c>
      <c r="AC103" s="1">
        <f>O103*'All Demand '!AK104/$B$1</f>
        <v>0</v>
      </c>
      <c r="AD103" s="1">
        <f>P103*'All Demand '!AL104/$B$1</f>
        <v>0</v>
      </c>
      <c r="AE103" s="1">
        <f>Q103*'All Demand '!AM104/$B$1</f>
        <v>0</v>
      </c>
      <c r="AF103" s="1">
        <f>R103*'All Demand '!AN104/$B$1</f>
        <v>0</v>
      </c>
      <c r="AG103" s="1">
        <f>S103*'All Demand '!AO104/$B$1</f>
        <v>0</v>
      </c>
      <c r="AH103" s="1">
        <f t="shared" si="10"/>
        <v>0</v>
      </c>
      <c r="AI103" s="1"/>
      <c r="AJ103" s="1">
        <f>H103*'All Demand '!AV104/$B$1</f>
        <v>0</v>
      </c>
      <c r="AK103" s="1">
        <f>I103*'All Demand '!AW104/$B$1</f>
        <v>0</v>
      </c>
      <c r="AL103" s="1">
        <f>J103*'All Demand '!AX104/$B$1</f>
        <v>0</v>
      </c>
      <c r="AM103" s="1">
        <f>K103*'All Demand '!AY104/$B$1</f>
        <v>0</v>
      </c>
      <c r="AN103" s="1">
        <f>L103*'All Demand '!AZ104/$B$1</f>
        <v>0</v>
      </c>
      <c r="AO103" s="1">
        <f>M103*'All Demand '!BA104/$B$1</f>
        <v>0</v>
      </c>
      <c r="AP103" s="1">
        <f>N103*'All Demand '!BB104/$B$1</f>
        <v>0</v>
      </c>
      <c r="AQ103" s="1">
        <f>O103*'All Demand '!BC104/$B$1</f>
        <v>0</v>
      </c>
      <c r="AR103" s="1">
        <f>P103*'All Demand '!BD104/$B$1</f>
        <v>0</v>
      </c>
      <c r="AS103" s="1">
        <f>Q103*'All Demand '!BE104/$B$1</f>
        <v>0</v>
      </c>
      <c r="AT103" s="1">
        <f>R103*'All Demand '!BF104/$B$1</f>
        <v>0</v>
      </c>
      <c r="AU103" s="1">
        <f>S103*'All Demand '!BG104/$B$1</f>
        <v>0</v>
      </c>
      <c r="AV103" s="1">
        <f t="shared" si="11"/>
        <v>0</v>
      </c>
    </row>
    <row r="104" spans="1:48" s="171" customFormat="1" ht="12">
      <c r="A104" s="338">
        <f>'All Demand '!A105</f>
        <v>100</v>
      </c>
      <c r="B104" s="278" t="str">
        <f>'All Demand '!C105</f>
        <v>8SBCAKASF9007</v>
      </c>
      <c r="C104" s="278" t="str">
        <f>'All Demand '!F105</f>
        <v>Alaska</v>
      </c>
      <c r="D104" s="278" t="str">
        <f>'All Demand '!D105</f>
        <v>SBCAKASF9007</v>
      </c>
      <c r="E104" s="278" t="str">
        <f>'All Demand '!G105</f>
        <v>ABC</v>
      </c>
      <c r="F104" s="278" t="str">
        <f>'All Demand '!H105</f>
        <v>CTU-CNC</v>
      </c>
      <c r="G104" s="278"/>
      <c r="H104" s="1">
        <f>'All Demand '!J105*'All Demand '!CB105</f>
        <v>0</v>
      </c>
      <c r="I104" s="1">
        <f>'All Demand '!K105*'All Demand '!CC105</f>
        <v>0</v>
      </c>
      <c r="J104" s="1">
        <f>'All Demand '!L105*'All Demand '!CD105</f>
        <v>0</v>
      </c>
      <c r="K104" s="1">
        <f>'All Demand '!M105*'All Demand '!CE105</f>
        <v>0</v>
      </c>
      <c r="L104" s="1">
        <f>'All Demand '!N105*'All Demand '!CF105</f>
        <v>0</v>
      </c>
      <c r="M104" s="1">
        <f>'All Demand '!O105*'All Demand '!CG105</f>
        <v>0</v>
      </c>
      <c r="N104" s="1">
        <f>'All Demand '!P105*'All Demand '!CH105</f>
        <v>0</v>
      </c>
      <c r="O104" s="1">
        <f>'All Demand '!Q105*'All Demand '!CI105</f>
        <v>0</v>
      </c>
      <c r="P104" s="1">
        <f>'All Demand '!R105*'All Demand '!CJ105</f>
        <v>0</v>
      </c>
      <c r="Q104" s="1">
        <f>'All Demand '!S105*'All Demand '!CK105</f>
        <v>0</v>
      </c>
      <c r="R104" s="1">
        <f>'All Demand '!T105*'All Demand '!CL105</f>
        <v>0</v>
      </c>
      <c r="S104" s="1">
        <f>'All Demand '!U105*'All Demand '!CM105</f>
        <v>0</v>
      </c>
      <c r="T104" s="1">
        <f t="shared" si="9"/>
        <v>0</v>
      </c>
      <c r="U104" s="1"/>
      <c r="V104" s="1">
        <f>H104*'All Demand '!AD105/$B$1</f>
        <v>0</v>
      </c>
      <c r="W104" s="1">
        <f>I104*'All Demand '!AE105/$B$1</f>
        <v>0</v>
      </c>
      <c r="X104" s="1">
        <f>J104*'All Demand '!AF105/$B$1</f>
        <v>0</v>
      </c>
      <c r="Y104" s="1">
        <f>K104*'All Demand '!AG105/$B$1</f>
        <v>0</v>
      </c>
      <c r="Z104" s="1">
        <f>L104*'All Demand '!AH105/$B$1</f>
        <v>0</v>
      </c>
      <c r="AA104" s="1">
        <f>M104*'All Demand '!AI105/$B$1</f>
        <v>0</v>
      </c>
      <c r="AB104" s="1">
        <f>N104*'All Demand '!AJ105/$B$1</f>
        <v>0</v>
      </c>
      <c r="AC104" s="1">
        <f>O104*'All Demand '!AK105/$B$1</f>
        <v>0</v>
      </c>
      <c r="AD104" s="1">
        <f>P104*'All Demand '!AL105/$B$1</f>
        <v>0</v>
      </c>
      <c r="AE104" s="1">
        <f>Q104*'All Demand '!AM105/$B$1</f>
        <v>0</v>
      </c>
      <c r="AF104" s="1">
        <f>R104*'All Demand '!AN105/$B$1</f>
        <v>0</v>
      </c>
      <c r="AG104" s="1">
        <f>S104*'All Demand '!AO105/$B$1</f>
        <v>0</v>
      </c>
      <c r="AH104" s="1">
        <f t="shared" si="10"/>
        <v>0</v>
      </c>
      <c r="AI104" s="1"/>
      <c r="AJ104" s="1">
        <f>H104*'All Demand '!AV105/$B$1</f>
        <v>0</v>
      </c>
      <c r="AK104" s="1">
        <f>I104*'All Demand '!AW105/$B$1</f>
        <v>0</v>
      </c>
      <c r="AL104" s="1">
        <f>J104*'All Demand '!AX105/$B$1</f>
        <v>0</v>
      </c>
      <c r="AM104" s="1">
        <f>K104*'All Demand '!AY105/$B$1</f>
        <v>0</v>
      </c>
      <c r="AN104" s="1">
        <f>L104*'All Demand '!AZ105/$B$1</f>
        <v>0</v>
      </c>
      <c r="AO104" s="1">
        <f>M104*'All Demand '!BA105/$B$1</f>
        <v>0</v>
      </c>
      <c r="AP104" s="1">
        <f>N104*'All Demand '!BB105/$B$1</f>
        <v>0</v>
      </c>
      <c r="AQ104" s="1">
        <f>O104*'All Demand '!BC105/$B$1</f>
        <v>0</v>
      </c>
      <c r="AR104" s="1">
        <f>P104*'All Demand '!BD105/$B$1</f>
        <v>0</v>
      </c>
      <c r="AS104" s="1">
        <f>Q104*'All Demand '!BE105/$B$1</f>
        <v>0</v>
      </c>
      <c r="AT104" s="1">
        <f>R104*'All Demand '!BF105/$B$1</f>
        <v>0</v>
      </c>
      <c r="AU104" s="1">
        <f>S104*'All Demand '!BG105/$B$1</f>
        <v>0</v>
      </c>
      <c r="AV104" s="1">
        <f t="shared" si="11"/>
        <v>0</v>
      </c>
    </row>
    <row r="105" spans="1:48" s="171" customFormat="1" ht="12">
      <c r="A105" s="338">
        <f>'All Demand '!A106</f>
        <v>101</v>
      </c>
      <c r="B105" s="278" t="str">
        <f>'All Demand '!C106</f>
        <v>8SBCAKASF9012</v>
      </c>
      <c r="C105" s="278" t="str">
        <f>'All Demand '!F106</f>
        <v>Alaska</v>
      </c>
      <c r="D105" s="278" t="str">
        <f>'All Demand '!D106</f>
        <v>SBCAKASF9012</v>
      </c>
      <c r="E105" s="278" t="str">
        <f>'All Demand '!G106</f>
        <v>ABC</v>
      </c>
      <c r="F105" s="278" t="str">
        <f>'All Demand '!H106</f>
        <v>CTU-CNC</v>
      </c>
      <c r="G105" s="278"/>
      <c r="H105" s="1">
        <f>'All Demand '!J106*'All Demand '!CB106</f>
        <v>0</v>
      </c>
      <c r="I105" s="1">
        <f>'All Demand '!K106*'All Demand '!CC106</f>
        <v>0</v>
      </c>
      <c r="J105" s="1">
        <f>'All Demand '!L106*'All Demand '!CD106</f>
        <v>0</v>
      </c>
      <c r="K105" s="1">
        <f>'All Demand '!M106*'All Demand '!CE106</f>
        <v>0</v>
      </c>
      <c r="L105" s="1">
        <f>'All Demand '!N106*'All Demand '!CF106</f>
        <v>0</v>
      </c>
      <c r="M105" s="1">
        <f>'All Demand '!O106*'All Demand '!CG106</f>
        <v>0</v>
      </c>
      <c r="N105" s="1">
        <f>'All Demand '!P106*'All Demand '!CH106</f>
        <v>0</v>
      </c>
      <c r="O105" s="1">
        <f>'All Demand '!Q106*'All Demand '!CI106</f>
        <v>0</v>
      </c>
      <c r="P105" s="1">
        <f>'All Demand '!R106*'All Demand '!CJ106</f>
        <v>0</v>
      </c>
      <c r="Q105" s="1">
        <f>'All Demand '!S106*'All Demand '!CK106</f>
        <v>0</v>
      </c>
      <c r="R105" s="1">
        <f>'All Demand '!T106*'All Demand '!CL106</f>
        <v>0</v>
      </c>
      <c r="S105" s="1">
        <f>'All Demand '!U106*'All Demand '!CM106</f>
        <v>0</v>
      </c>
      <c r="T105" s="1">
        <f t="shared" si="9"/>
        <v>0</v>
      </c>
      <c r="U105" s="1"/>
      <c r="V105" s="1">
        <f>H105*'All Demand '!AD106/$B$1</f>
        <v>0</v>
      </c>
      <c r="W105" s="1">
        <f>I105*'All Demand '!AE106/$B$1</f>
        <v>0</v>
      </c>
      <c r="X105" s="1">
        <f>J105*'All Demand '!AF106/$B$1</f>
        <v>0</v>
      </c>
      <c r="Y105" s="1">
        <f>K105*'All Demand '!AG106/$B$1</f>
        <v>0</v>
      </c>
      <c r="Z105" s="1">
        <f>L105*'All Demand '!AH106/$B$1</f>
        <v>0</v>
      </c>
      <c r="AA105" s="1">
        <f>M105*'All Demand '!AI106/$B$1</f>
        <v>0</v>
      </c>
      <c r="AB105" s="1">
        <f>N105*'All Demand '!AJ106/$B$1</f>
        <v>0</v>
      </c>
      <c r="AC105" s="1">
        <f>O105*'All Demand '!AK106/$B$1</f>
        <v>0</v>
      </c>
      <c r="AD105" s="1">
        <f>P105*'All Demand '!AL106/$B$1</f>
        <v>0</v>
      </c>
      <c r="AE105" s="1">
        <f>Q105*'All Demand '!AM106/$B$1</f>
        <v>0</v>
      </c>
      <c r="AF105" s="1">
        <f>R105*'All Demand '!AN106/$B$1</f>
        <v>0</v>
      </c>
      <c r="AG105" s="1">
        <f>S105*'All Demand '!AO106/$B$1</f>
        <v>0</v>
      </c>
      <c r="AH105" s="1">
        <f t="shared" si="10"/>
        <v>0</v>
      </c>
      <c r="AI105" s="1"/>
      <c r="AJ105" s="1">
        <f>H105*'All Demand '!AV106/$B$1</f>
        <v>0</v>
      </c>
      <c r="AK105" s="1">
        <f>I105*'All Demand '!AW106/$B$1</f>
        <v>0</v>
      </c>
      <c r="AL105" s="1">
        <f>J105*'All Demand '!AX106/$B$1</f>
        <v>0</v>
      </c>
      <c r="AM105" s="1">
        <f>K105*'All Demand '!AY106/$B$1</f>
        <v>0</v>
      </c>
      <c r="AN105" s="1">
        <f>L105*'All Demand '!AZ106/$B$1</f>
        <v>0</v>
      </c>
      <c r="AO105" s="1">
        <f>M105*'All Demand '!BA106/$B$1</f>
        <v>0</v>
      </c>
      <c r="AP105" s="1">
        <f>N105*'All Demand '!BB106/$B$1</f>
        <v>0</v>
      </c>
      <c r="AQ105" s="1">
        <f>O105*'All Demand '!BC106/$B$1</f>
        <v>0</v>
      </c>
      <c r="AR105" s="1">
        <f>P105*'All Demand '!BD106/$B$1</f>
        <v>0</v>
      </c>
      <c r="AS105" s="1">
        <f>Q105*'All Demand '!BE106/$B$1</f>
        <v>0</v>
      </c>
      <c r="AT105" s="1">
        <f>R105*'All Demand '!BF106/$B$1</f>
        <v>0</v>
      </c>
      <c r="AU105" s="1">
        <f>S105*'All Demand '!BG106/$B$1</f>
        <v>0</v>
      </c>
      <c r="AV105" s="1">
        <f t="shared" si="11"/>
        <v>0</v>
      </c>
    </row>
    <row r="106" spans="1:48" s="171" customFormat="1" ht="12">
      <c r="A106" s="338">
        <f>'All Demand '!A107</f>
        <v>102</v>
      </c>
      <c r="B106" s="278" t="str">
        <f>'All Demand '!C107</f>
        <v>8SBCAKASF9013</v>
      </c>
      <c r="C106" s="278" t="str">
        <f>'All Demand '!F107</f>
        <v>Alaska</v>
      </c>
      <c r="D106" s="278" t="str">
        <f>'All Demand '!D107</f>
        <v>SBCAKASF9013</v>
      </c>
      <c r="E106" s="278" t="str">
        <f>'All Demand '!G107</f>
        <v>ABC</v>
      </c>
      <c r="F106" s="278" t="str">
        <f>'All Demand '!H107</f>
        <v>CTU-CNC</v>
      </c>
      <c r="G106" s="278"/>
      <c r="H106" s="1">
        <f>'All Demand '!J107*'All Demand '!CB107</f>
        <v>0</v>
      </c>
      <c r="I106" s="1">
        <f>'All Demand '!K107*'All Demand '!CC107</f>
        <v>0</v>
      </c>
      <c r="J106" s="1">
        <f>'All Demand '!L107*'All Demand '!CD107</f>
        <v>0</v>
      </c>
      <c r="K106" s="1">
        <f>'All Demand '!M107*'All Demand '!CE107</f>
        <v>0</v>
      </c>
      <c r="L106" s="1">
        <f>'All Demand '!N107*'All Demand '!CF107</f>
        <v>0</v>
      </c>
      <c r="M106" s="1">
        <f>'All Demand '!O107*'All Demand '!CG107</f>
        <v>0</v>
      </c>
      <c r="N106" s="1">
        <f>'All Demand '!P107*'All Demand '!CH107</f>
        <v>0</v>
      </c>
      <c r="O106" s="1">
        <f>'All Demand '!Q107*'All Demand '!CI107</f>
        <v>0</v>
      </c>
      <c r="P106" s="1">
        <f>'All Demand '!R107*'All Demand '!CJ107</f>
        <v>0</v>
      </c>
      <c r="Q106" s="1">
        <f>'All Demand '!S107*'All Demand '!CK107</f>
        <v>0</v>
      </c>
      <c r="R106" s="1">
        <f>'All Demand '!T107*'All Demand '!CL107</f>
        <v>0</v>
      </c>
      <c r="S106" s="1">
        <f>'All Demand '!U107*'All Demand '!CM107</f>
        <v>0</v>
      </c>
      <c r="T106" s="1">
        <f t="shared" si="9"/>
        <v>0</v>
      </c>
      <c r="U106" s="1"/>
      <c r="V106" s="1">
        <f>H106*'All Demand '!AD107/$B$1</f>
        <v>0</v>
      </c>
      <c r="W106" s="1">
        <f>I106*'All Demand '!AE107/$B$1</f>
        <v>0</v>
      </c>
      <c r="X106" s="1">
        <f>J106*'All Demand '!AF107/$B$1</f>
        <v>0</v>
      </c>
      <c r="Y106" s="1">
        <f>K106*'All Demand '!AG107/$B$1</f>
        <v>0</v>
      </c>
      <c r="Z106" s="1">
        <f>L106*'All Demand '!AH107/$B$1</f>
        <v>0</v>
      </c>
      <c r="AA106" s="1">
        <f>M106*'All Demand '!AI107/$B$1</f>
        <v>0</v>
      </c>
      <c r="AB106" s="1">
        <f>N106*'All Demand '!AJ107/$B$1</f>
        <v>0</v>
      </c>
      <c r="AC106" s="1">
        <f>O106*'All Demand '!AK107/$B$1</f>
        <v>0</v>
      </c>
      <c r="AD106" s="1">
        <f>P106*'All Demand '!AL107/$B$1</f>
        <v>0</v>
      </c>
      <c r="AE106" s="1">
        <f>Q106*'All Demand '!AM107/$B$1</f>
        <v>0</v>
      </c>
      <c r="AF106" s="1">
        <f>R106*'All Demand '!AN107/$B$1</f>
        <v>0</v>
      </c>
      <c r="AG106" s="1">
        <f>S106*'All Demand '!AO107/$B$1</f>
        <v>0</v>
      </c>
      <c r="AH106" s="1">
        <f t="shared" si="10"/>
        <v>0</v>
      </c>
      <c r="AI106" s="1"/>
      <c r="AJ106" s="1">
        <f>H106*'All Demand '!AV107/$B$1</f>
        <v>0</v>
      </c>
      <c r="AK106" s="1">
        <f>I106*'All Demand '!AW107/$B$1</f>
        <v>0</v>
      </c>
      <c r="AL106" s="1">
        <f>J106*'All Demand '!AX107/$B$1</f>
        <v>0</v>
      </c>
      <c r="AM106" s="1">
        <f>K106*'All Demand '!AY107/$B$1</f>
        <v>0</v>
      </c>
      <c r="AN106" s="1">
        <f>L106*'All Demand '!AZ107/$B$1</f>
        <v>0</v>
      </c>
      <c r="AO106" s="1">
        <f>M106*'All Demand '!BA107/$B$1</f>
        <v>0</v>
      </c>
      <c r="AP106" s="1">
        <f>N106*'All Demand '!BB107/$B$1</f>
        <v>0</v>
      </c>
      <c r="AQ106" s="1">
        <f>O106*'All Demand '!BC107/$B$1</f>
        <v>0</v>
      </c>
      <c r="AR106" s="1">
        <f>P106*'All Demand '!BD107/$B$1</f>
        <v>0</v>
      </c>
      <c r="AS106" s="1">
        <f>Q106*'All Demand '!BE107/$B$1</f>
        <v>0</v>
      </c>
      <c r="AT106" s="1">
        <f>R106*'All Demand '!BF107/$B$1</f>
        <v>0</v>
      </c>
      <c r="AU106" s="1">
        <f>S106*'All Demand '!BG107/$B$1</f>
        <v>0</v>
      </c>
      <c r="AV106" s="1">
        <f t="shared" si="11"/>
        <v>0</v>
      </c>
    </row>
    <row r="107" spans="1:48" s="171" customFormat="1" ht="12">
      <c r="A107" s="338">
        <f>'All Demand '!A108</f>
        <v>103</v>
      </c>
      <c r="B107" s="278" t="str">
        <f>'All Demand '!C108</f>
        <v>8SBCAKASF9014</v>
      </c>
      <c r="C107" s="278" t="str">
        <f>'All Demand '!F108</f>
        <v>Alaska</v>
      </c>
      <c r="D107" s="278" t="str">
        <f>'All Demand '!D108</f>
        <v>SBCAKASF9014</v>
      </c>
      <c r="E107" s="278" t="str">
        <f>'All Demand '!G108</f>
        <v>ABC</v>
      </c>
      <c r="F107" s="278" t="str">
        <f>'All Demand '!H108</f>
        <v>CTU-CNC</v>
      </c>
      <c r="G107" s="278"/>
      <c r="H107" s="1">
        <f>'All Demand '!J108*'All Demand '!CB108</f>
        <v>0</v>
      </c>
      <c r="I107" s="1">
        <f>'All Demand '!K108*'All Demand '!CC108</f>
        <v>0</v>
      </c>
      <c r="J107" s="1">
        <f>'All Demand '!L108*'All Demand '!CD108</f>
        <v>0</v>
      </c>
      <c r="K107" s="1">
        <f>'All Demand '!M108*'All Demand '!CE108</f>
        <v>0</v>
      </c>
      <c r="L107" s="1">
        <f>'All Demand '!N108*'All Demand '!CF108</f>
        <v>0</v>
      </c>
      <c r="M107" s="1">
        <f>'All Demand '!O108*'All Demand '!CG108</f>
        <v>0</v>
      </c>
      <c r="N107" s="1">
        <f>'All Demand '!P108*'All Demand '!CH108</f>
        <v>0</v>
      </c>
      <c r="O107" s="1">
        <f>'All Demand '!Q108*'All Demand '!CI108</f>
        <v>0</v>
      </c>
      <c r="P107" s="1">
        <f>'All Demand '!R108*'All Demand '!CJ108</f>
        <v>0</v>
      </c>
      <c r="Q107" s="1">
        <f>'All Demand '!S108*'All Demand '!CK108</f>
        <v>0</v>
      </c>
      <c r="R107" s="1">
        <f>'All Demand '!T108*'All Demand '!CL108</f>
        <v>0</v>
      </c>
      <c r="S107" s="1">
        <f>'All Demand '!U108*'All Demand '!CM108</f>
        <v>0</v>
      </c>
      <c r="T107" s="1">
        <f t="shared" si="9"/>
        <v>0</v>
      </c>
      <c r="U107" s="1"/>
      <c r="V107" s="1">
        <f>H107*'All Demand '!AD108/$B$1</f>
        <v>0</v>
      </c>
      <c r="W107" s="1">
        <f>I107*'All Demand '!AE108/$B$1</f>
        <v>0</v>
      </c>
      <c r="X107" s="1">
        <f>J107*'All Demand '!AF108/$B$1</f>
        <v>0</v>
      </c>
      <c r="Y107" s="1">
        <f>K107*'All Demand '!AG108/$B$1</f>
        <v>0</v>
      </c>
      <c r="Z107" s="1">
        <f>L107*'All Demand '!AH108/$B$1</f>
        <v>0</v>
      </c>
      <c r="AA107" s="1">
        <f>M107*'All Demand '!AI108/$B$1</f>
        <v>0</v>
      </c>
      <c r="AB107" s="1">
        <f>N107*'All Demand '!AJ108/$B$1</f>
        <v>0</v>
      </c>
      <c r="AC107" s="1">
        <f>O107*'All Demand '!AK108/$B$1</f>
        <v>0</v>
      </c>
      <c r="AD107" s="1">
        <f>P107*'All Demand '!AL108/$B$1</f>
        <v>0</v>
      </c>
      <c r="AE107" s="1">
        <f>Q107*'All Demand '!AM108/$B$1</f>
        <v>0</v>
      </c>
      <c r="AF107" s="1">
        <f>R107*'All Demand '!AN108/$B$1</f>
        <v>0</v>
      </c>
      <c r="AG107" s="1">
        <f>S107*'All Demand '!AO108/$B$1</f>
        <v>0</v>
      </c>
      <c r="AH107" s="1">
        <f t="shared" si="10"/>
        <v>0</v>
      </c>
      <c r="AI107" s="1"/>
      <c r="AJ107" s="1">
        <f>H107*'All Demand '!AV108/$B$1</f>
        <v>0</v>
      </c>
      <c r="AK107" s="1">
        <f>I107*'All Demand '!AW108/$B$1</f>
        <v>0</v>
      </c>
      <c r="AL107" s="1">
        <f>J107*'All Demand '!AX108/$B$1</f>
        <v>0</v>
      </c>
      <c r="AM107" s="1">
        <f>K107*'All Demand '!AY108/$B$1</f>
        <v>0</v>
      </c>
      <c r="AN107" s="1">
        <f>L107*'All Demand '!AZ108/$B$1</f>
        <v>0</v>
      </c>
      <c r="AO107" s="1">
        <f>M107*'All Demand '!BA108/$B$1</f>
        <v>0</v>
      </c>
      <c r="AP107" s="1">
        <f>N107*'All Demand '!BB108/$B$1</f>
        <v>0</v>
      </c>
      <c r="AQ107" s="1">
        <f>O107*'All Demand '!BC108/$B$1</f>
        <v>0</v>
      </c>
      <c r="AR107" s="1">
        <f>P107*'All Demand '!BD108/$B$1</f>
        <v>0</v>
      </c>
      <c r="AS107" s="1">
        <f>Q107*'All Demand '!BE108/$B$1</f>
        <v>0</v>
      </c>
      <c r="AT107" s="1">
        <f>R107*'All Demand '!BF108/$B$1</f>
        <v>0</v>
      </c>
      <c r="AU107" s="1">
        <f>S107*'All Demand '!BG108/$B$1</f>
        <v>0</v>
      </c>
      <c r="AV107" s="1">
        <f t="shared" si="11"/>
        <v>0</v>
      </c>
    </row>
    <row r="108" spans="1:48" s="171" customFormat="1" ht="12">
      <c r="A108" s="338">
        <f>'All Demand '!A109</f>
        <v>104</v>
      </c>
      <c r="B108" s="278" t="str">
        <f>'All Demand '!C109</f>
        <v>8SBCAKASF9004</v>
      </c>
      <c r="C108" s="278" t="str">
        <f>'All Demand '!F109</f>
        <v>Alaska</v>
      </c>
      <c r="D108" s="278" t="str">
        <f>'All Demand '!D109</f>
        <v>SBCAKASF9004</v>
      </c>
      <c r="E108" s="278" t="str">
        <f>'All Demand '!G109</f>
        <v>ABC</v>
      </c>
      <c r="F108" s="278" t="str">
        <f>'All Demand '!H109</f>
        <v>CTU-CNC</v>
      </c>
      <c r="G108" s="278"/>
      <c r="H108" s="1">
        <f>'All Demand '!J109*'All Demand '!CB109</f>
        <v>0</v>
      </c>
      <c r="I108" s="1">
        <f>'All Demand '!K109*'All Demand '!CC109</f>
        <v>0</v>
      </c>
      <c r="J108" s="1">
        <f>'All Demand '!L109*'All Demand '!CD109</f>
        <v>0</v>
      </c>
      <c r="K108" s="1">
        <f>'All Demand '!M109*'All Demand '!CE109</f>
        <v>0</v>
      </c>
      <c r="L108" s="1">
        <f>'All Demand '!N109*'All Demand '!CF109</f>
        <v>0</v>
      </c>
      <c r="M108" s="1">
        <f>'All Demand '!O109*'All Demand '!CG109</f>
        <v>0</v>
      </c>
      <c r="N108" s="1">
        <f>'All Demand '!P109*'All Demand '!CH109</f>
        <v>0</v>
      </c>
      <c r="O108" s="1">
        <f>'All Demand '!Q109*'All Demand '!CI109</f>
        <v>0</v>
      </c>
      <c r="P108" s="1">
        <f>'All Demand '!R109*'All Demand '!CJ109</f>
        <v>0</v>
      </c>
      <c r="Q108" s="1">
        <f>'All Demand '!S109*'All Demand '!CK109</f>
        <v>0</v>
      </c>
      <c r="R108" s="1">
        <f>'All Demand '!T109*'All Demand '!CL109</f>
        <v>0</v>
      </c>
      <c r="S108" s="1">
        <f>'All Demand '!U109*'All Demand '!CM109</f>
        <v>0</v>
      </c>
      <c r="T108" s="1">
        <f t="shared" si="9"/>
        <v>0</v>
      </c>
      <c r="U108" s="1"/>
      <c r="V108" s="1">
        <f>H108*'All Demand '!AD109/$B$1</f>
        <v>0</v>
      </c>
      <c r="W108" s="1">
        <f>I108*'All Demand '!AE109/$B$1</f>
        <v>0</v>
      </c>
      <c r="X108" s="1">
        <f>J108*'All Demand '!AF109/$B$1</f>
        <v>0</v>
      </c>
      <c r="Y108" s="1">
        <f>K108*'All Demand '!AG109/$B$1</f>
        <v>0</v>
      </c>
      <c r="Z108" s="1">
        <f>L108*'All Demand '!AH109/$B$1</f>
        <v>0</v>
      </c>
      <c r="AA108" s="1">
        <f>M108*'All Demand '!AI109/$B$1</f>
        <v>0</v>
      </c>
      <c r="AB108" s="1">
        <f>N108*'All Demand '!AJ109/$B$1</f>
        <v>0</v>
      </c>
      <c r="AC108" s="1">
        <f>O108*'All Demand '!AK109/$B$1</f>
        <v>0</v>
      </c>
      <c r="AD108" s="1">
        <f>P108*'All Demand '!AL109/$B$1</f>
        <v>0</v>
      </c>
      <c r="AE108" s="1">
        <f>Q108*'All Demand '!AM109/$B$1</f>
        <v>0</v>
      </c>
      <c r="AF108" s="1">
        <f>R108*'All Demand '!AN109/$B$1</f>
        <v>0</v>
      </c>
      <c r="AG108" s="1">
        <f>S108*'All Demand '!AO109/$B$1</f>
        <v>0</v>
      </c>
      <c r="AH108" s="1">
        <f t="shared" si="10"/>
        <v>0</v>
      </c>
      <c r="AI108" s="1"/>
      <c r="AJ108" s="1">
        <f>H108*'All Demand '!AV109/$B$1</f>
        <v>0</v>
      </c>
      <c r="AK108" s="1">
        <f>I108*'All Demand '!AW109/$B$1</f>
        <v>0</v>
      </c>
      <c r="AL108" s="1">
        <f>J108*'All Demand '!AX109/$B$1</f>
        <v>0</v>
      </c>
      <c r="AM108" s="1">
        <f>K108*'All Demand '!AY109/$B$1</f>
        <v>0</v>
      </c>
      <c r="AN108" s="1">
        <f>L108*'All Demand '!AZ109/$B$1</f>
        <v>0</v>
      </c>
      <c r="AO108" s="1">
        <f>M108*'All Demand '!BA109/$B$1</f>
        <v>0</v>
      </c>
      <c r="AP108" s="1">
        <f>N108*'All Demand '!BB109/$B$1</f>
        <v>0</v>
      </c>
      <c r="AQ108" s="1">
        <f>O108*'All Demand '!BC109/$B$1</f>
        <v>0</v>
      </c>
      <c r="AR108" s="1">
        <f>P108*'All Demand '!BD109/$B$1</f>
        <v>0</v>
      </c>
      <c r="AS108" s="1">
        <f>Q108*'All Demand '!BE109/$B$1</f>
        <v>0</v>
      </c>
      <c r="AT108" s="1">
        <f>R108*'All Demand '!BF109/$B$1</f>
        <v>0</v>
      </c>
      <c r="AU108" s="1">
        <f>S108*'All Demand '!BG109/$B$1</f>
        <v>0</v>
      </c>
      <c r="AV108" s="1">
        <f t="shared" si="11"/>
        <v>0</v>
      </c>
    </row>
    <row r="109" spans="1:48" s="171" customFormat="1" ht="12">
      <c r="A109" s="338">
        <f>'All Demand '!A110</f>
        <v>105</v>
      </c>
      <c r="B109" s="278" t="str">
        <f>'All Demand '!C110</f>
        <v>8SBC14650150</v>
      </c>
      <c r="C109" s="278" t="str">
        <f>'All Demand '!F110</f>
        <v>V17</v>
      </c>
      <c r="D109" s="278" t="str">
        <f>'All Demand '!D110</f>
        <v>SBC14650150</v>
      </c>
      <c r="E109" s="278" t="str">
        <f>'All Demand '!G110</f>
        <v>ABC</v>
      </c>
      <c r="F109" s="278" t="str">
        <f>'All Demand '!H110</f>
        <v>CTU-CNC</v>
      </c>
      <c r="G109" s="278"/>
      <c r="H109" s="1">
        <f>'All Demand '!J110*'All Demand '!CB110</f>
        <v>0</v>
      </c>
      <c r="I109" s="1">
        <f>'All Demand '!K110*'All Demand '!CC110</f>
        <v>0</v>
      </c>
      <c r="J109" s="1">
        <f>'All Demand '!L110*'All Demand '!CD110</f>
        <v>0</v>
      </c>
      <c r="K109" s="1">
        <f>'All Demand '!M110*'All Demand '!CE110</f>
        <v>0</v>
      </c>
      <c r="L109" s="1">
        <f>'All Demand '!N110*'All Demand '!CF110</f>
        <v>0</v>
      </c>
      <c r="M109" s="1">
        <f>'All Demand '!O110*'All Demand '!CG110</f>
        <v>0</v>
      </c>
      <c r="N109" s="1">
        <f>'All Demand '!P110*'All Demand '!CH110</f>
        <v>0</v>
      </c>
      <c r="O109" s="1">
        <f>'All Demand '!Q110*'All Demand '!CI110</f>
        <v>0</v>
      </c>
      <c r="P109" s="1">
        <f>'All Demand '!R110*'All Demand '!CJ110</f>
        <v>0</v>
      </c>
      <c r="Q109" s="1">
        <f>'All Demand '!S110*'All Demand '!CK110</f>
        <v>0</v>
      </c>
      <c r="R109" s="1">
        <f>'All Demand '!T110*'All Demand '!CL110</f>
        <v>0</v>
      </c>
      <c r="S109" s="1">
        <f>'All Demand '!U110*'All Demand '!CM110</f>
        <v>0</v>
      </c>
      <c r="T109" s="1">
        <f t="shared" si="9"/>
        <v>0</v>
      </c>
      <c r="U109" s="1"/>
      <c r="V109" s="1">
        <f>H109*'All Demand '!AD110/$B$1</f>
        <v>0</v>
      </c>
      <c r="W109" s="1">
        <f>I109*'All Demand '!AE110/$B$1</f>
        <v>0</v>
      </c>
      <c r="X109" s="1">
        <f>J109*'All Demand '!AF110/$B$1</f>
        <v>0</v>
      </c>
      <c r="Y109" s="1">
        <f>K109*'All Demand '!AG110/$B$1</f>
        <v>0</v>
      </c>
      <c r="Z109" s="1">
        <f>L109*'All Demand '!AH110/$B$1</f>
        <v>0</v>
      </c>
      <c r="AA109" s="1">
        <f>M109*'All Demand '!AI110/$B$1</f>
        <v>0</v>
      </c>
      <c r="AB109" s="1">
        <f>N109*'All Demand '!AJ110/$B$1</f>
        <v>0</v>
      </c>
      <c r="AC109" s="1">
        <f>O109*'All Demand '!AK110/$B$1</f>
        <v>0</v>
      </c>
      <c r="AD109" s="1">
        <f>P109*'All Demand '!AL110/$B$1</f>
        <v>0</v>
      </c>
      <c r="AE109" s="1">
        <f>Q109*'All Demand '!AM110/$B$1</f>
        <v>0</v>
      </c>
      <c r="AF109" s="1">
        <f>R109*'All Demand '!AN110/$B$1</f>
        <v>0</v>
      </c>
      <c r="AG109" s="1">
        <f>S109*'All Demand '!AO110/$B$1</f>
        <v>0</v>
      </c>
      <c r="AH109" s="1">
        <f t="shared" si="10"/>
        <v>0</v>
      </c>
      <c r="AI109" s="1"/>
      <c r="AJ109" s="1">
        <f>H109*'All Demand '!AV110/$B$1</f>
        <v>0</v>
      </c>
      <c r="AK109" s="1">
        <f>I109*'All Demand '!AW110/$B$1</f>
        <v>0</v>
      </c>
      <c r="AL109" s="1">
        <f>J109*'All Demand '!AX110/$B$1</f>
        <v>0</v>
      </c>
      <c r="AM109" s="1">
        <f>K109*'All Demand '!AY110/$B$1</f>
        <v>0</v>
      </c>
      <c r="AN109" s="1">
        <f>L109*'All Demand '!AZ110/$B$1</f>
        <v>0</v>
      </c>
      <c r="AO109" s="1">
        <f>M109*'All Demand '!BA110/$B$1</f>
        <v>0</v>
      </c>
      <c r="AP109" s="1">
        <f>N109*'All Demand '!BB110/$B$1</f>
        <v>0</v>
      </c>
      <c r="AQ109" s="1">
        <f>O109*'All Demand '!BC110/$B$1</f>
        <v>0</v>
      </c>
      <c r="AR109" s="1">
        <f>P109*'All Demand '!BD110/$B$1</f>
        <v>0</v>
      </c>
      <c r="AS109" s="1">
        <f>Q109*'All Demand '!BE110/$B$1</f>
        <v>0</v>
      </c>
      <c r="AT109" s="1">
        <f>R109*'All Demand '!BF110/$B$1</f>
        <v>0</v>
      </c>
      <c r="AU109" s="1">
        <f>S109*'All Demand '!BG110/$B$1</f>
        <v>0</v>
      </c>
      <c r="AV109" s="1">
        <f t="shared" si="11"/>
        <v>0</v>
      </c>
    </row>
    <row r="110" spans="1:48" s="171" customFormat="1" ht="12">
      <c r="A110" s="338">
        <f>'All Demand '!A111</f>
        <v>106</v>
      </c>
      <c r="B110" s="278" t="str">
        <f>'All Demand '!C111</f>
        <v>8SBC14180150</v>
      </c>
      <c r="C110" s="278" t="str">
        <f>'All Demand '!F111</f>
        <v>V17</v>
      </c>
      <c r="D110" s="278" t="str">
        <f>'All Demand '!D111</f>
        <v>SBC14180150</v>
      </c>
      <c r="E110" s="278" t="str">
        <f>'All Demand '!G111</f>
        <v>ABC</v>
      </c>
      <c r="F110" s="278" t="str">
        <f>'All Demand '!H111</f>
        <v>CTU-CNC</v>
      </c>
      <c r="G110" s="278"/>
      <c r="H110" s="1">
        <f>'All Demand '!J111*'All Demand '!CB111</f>
        <v>0</v>
      </c>
      <c r="I110" s="1">
        <f>'All Demand '!K111*'All Demand '!CC111</f>
        <v>0</v>
      </c>
      <c r="J110" s="1">
        <f>'All Demand '!L111*'All Demand '!CD111</f>
        <v>0</v>
      </c>
      <c r="K110" s="1">
        <f>'All Demand '!M111*'All Demand '!CE111</f>
        <v>0</v>
      </c>
      <c r="L110" s="1">
        <f>'All Demand '!N111*'All Demand '!CF111</f>
        <v>0</v>
      </c>
      <c r="M110" s="1">
        <f>'All Demand '!O111*'All Demand '!CG111</f>
        <v>0</v>
      </c>
      <c r="N110" s="1">
        <f>'All Demand '!P111*'All Demand '!CH111</f>
        <v>0</v>
      </c>
      <c r="O110" s="1">
        <f>'All Demand '!Q111*'All Demand '!CI111</f>
        <v>0</v>
      </c>
      <c r="P110" s="1">
        <f>'All Demand '!R111*'All Demand '!CJ111</f>
        <v>0</v>
      </c>
      <c r="Q110" s="1">
        <f>'All Demand '!S111*'All Demand '!CK111</f>
        <v>0</v>
      </c>
      <c r="R110" s="1">
        <f>'All Demand '!T111*'All Demand '!CL111</f>
        <v>0</v>
      </c>
      <c r="S110" s="1">
        <f>'All Demand '!U111*'All Demand '!CM111</f>
        <v>0</v>
      </c>
      <c r="T110" s="1">
        <f t="shared" si="9"/>
        <v>0</v>
      </c>
      <c r="U110" s="1"/>
      <c r="V110" s="1">
        <f>H110*'All Demand '!AD111/$B$1</f>
        <v>0</v>
      </c>
      <c r="W110" s="1">
        <f>I110*'All Demand '!AE111/$B$1</f>
        <v>0</v>
      </c>
      <c r="X110" s="1">
        <f>J110*'All Demand '!AF111/$B$1</f>
        <v>0</v>
      </c>
      <c r="Y110" s="1">
        <f>K110*'All Demand '!AG111/$B$1</f>
        <v>0</v>
      </c>
      <c r="Z110" s="1">
        <f>L110*'All Demand '!AH111/$B$1</f>
        <v>0</v>
      </c>
      <c r="AA110" s="1">
        <f>M110*'All Demand '!AI111/$B$1</f>
        <v>0</v>
      </c>
      <c r="AB110" s="1">
        <f>N110*'All Demand '!AJ111/$B$1</f>
        <v>0</v>
      </c>
      <c r="AC110" s="1">
        <f>O110*'All Demand '!AK111/$B$1</f>
        <v>0</v>
      </c>
      <c r="AD110" s="1">
        <f>P110*'All Demand '!AL111/$B$1</f>
        <v>0</v>
      </c>
      <c r="AE110" s="1">
        <f>Q110*'All Demand '!AM111/$B$1</f>
        <v>0</v>
      </c>
      <c r="AF110" s="1">
        <f>R110*'All Demand '!AN111/$B$1</f>
        <v>0</v>
      </c>
      <c r="AG110" s="1">
        <f>S110*'All Demand '!AO111/$B$1</f>
        <v>0</v>
      </c>
      <c r="AH110" s="1">
        <f t="shared" si="10"/>
        <v>0</v>
      </c>
      <c r="AI110" s="1"/>
      <c r="AJ110" s="1">
        <f>H110*'All Demand '!AV111/$B$1</f>
        <v>0</v>
      </c>
      <c r="AK110" s="1">
        <f>I110*'All Demand '!AW111/$B$1</f>
        <v>0</v>
      </c>
      <c r="AL110" s="1">
        <f>J110*'All Demand '!AX111/$B$1</f>
        <v>0</v>
      </c>
      <c r="AM110" s="1">
        <f>K110*'All Demand '!AY111/$B$1</f>
        <v>0</v>
      </c>
      <c r="AN110" s="1">
        <f>L110*'All Demand '!AZ111/$B$1</f>
        <v>0</v>
      </c>
      <c r="AO110" s="1">
        <f>M110*'All Demand '!BA111/$B$1</f>
        <v>0</v>
      </c>
      <c r="AP110" s="1">
        <f>N110*'All Demand '!BB111/$B$1</f>
        <v>0</v>
      </c>
      <c r="AQ110" s="1">
        <f>O110*'All Demand '!BC111/$B$1</f>
        <v>0</v>
      </c>
      <c r="AR110" s="1">
        <f>P110*'All Demand '!BD111/$B$1</f>
        <v>0</v>
      </c>
      <c r="AS110" s="1">
        <f>Q110*'All Demand '!BE111/$B$1</f>
        <v>0</v>
      </c>
      <c r="AT110" s="1">
        <f>R110*'All Demand '!BF111/$B$1</f>
        <v>0</v>
      </c>
      <c r="AU110" s="1">
        <f>S110*'All Demand '!BG111/$B$1</f>
        <v>0</v>
      </c>
      <c r="AV110" s="1">
        <f t="shared" si="11"/>
        <v>0</v>
      </c>
    </row>
    <row r="111" spans="1:48" s="171" customFormat="1" ht="12">
      <c r="A111" s="338">
        <f>'All Demand '!A112</f>
        <v>107</v>
      </c>
      <c r="B111" s="278" t="str">
        <f>'All Demand '!C112</f>
        <v>8DCPFM01563AP</v>
      </c>
      <c r="C111" s="278" t="str">
        <f>'All Demand '!F112</f>
        <v xml:space="preserve">F12 </v>
      </c>
      <c r="D111" s="278" t="str">
        <f>'All Demand '!D112</f>
        <v>DCPFM01563AP</v>
      </c>
      <c r="E111" s="278" t="str">
        <f>'All Demand '!G112</f>
        <v>ABC</v>
      </c>
      <c r="F111" s="278" t="str">
        <f>'All Demand '!H112</f>
        <v>Shenzhen GP</v>
      </c>
      <c r="G111" s="278"/>
      <c r="H111" s="1">
        <f>'All Demand '!J112*'All Demand '!CB112</f>
        <v>0</v>
      </c>
      <c r="I111" s="1">
        <f>'All Demand '!K112*'All Demand '!CC112</f>
        <v>0</v>
      </c>
      <c r="J111" s="1">
        <f>'All Demand '!L112*'All Demand '!CD112</f>
        <v>0</v>
      </c>
      <c r="K111" s="1">
        <f>'All Demand '!M112*'All Demand '!CE112</f>
        <v>384000</v>
      </c>
      <c r="L111" s="1">
        <f>'All Demand '!N112*'All Demand '!CF112</f>
        <v>384000</v>
      </c>
      <c r="M111" s="1">
        <f>'All Demand '!O112*'All Demand '!CG112</f>
        <v>384000</v>
      </c>
      <c r="N111" s="1">
        <f>'All Demand '!P112*'All Demand '!CH112</f>
        <v>384000</v>
      </c>
      <c r="O111" s="1">
        <f>'All Demand '!Q112*'All Demand '!CI112</f>
        <v>384000</v>
      </c>
      <c r="P111" s="1">
        <f>'All Demand '!R112*'All Demand '!CJ112</f>
        <v>384000</v>
      </c>
      <c r="Q111" s="1">
        <f>'All Demand '!S112*'All Demand '!CK112</f>
        <v>384000</v>
      </c>
      <c r="R111" s="1">
        <f>'All Demand '!T112*'All Demand '!CL112</f>
        <v>384000</v>
      </c>
      <c r="S111" s="1">
        <f>'All Demand '!U112*'All Demand '!CM112</f>
        <v>230400</v>
      </c>
      <c r="T111" s="1">
        <f t="shared" si="9"/>
        <v>3302400</v>
      </c>
      <c r="U111" s="1"/>
      <c r="V111" s="1">
        <f>H111*'All Demand '!AD112/$B$1</f>
        <v>0</v>
      </c>
      <c r="W111" s="1">
        <f>I111*'All Demand '!AE112/$B$1</f>
        <v>0</v>
      </c>
      <c r="X111" s="1">
        <f>J111*'All Demand '!AF112/$B$1</f>
        <v>0</v>
      </c>
      <c r="Y111" s="1">
        <f>K111*'All Demand '!AG112/$B$1</f>
        <v>11936.761145136021</v>
      </c>
      <c r="Z111" s="1">
        <f>L111*'All Demand '!AH112/$B$1</f>
        <v>11936.761145136021</v>
      </c>
      <c r="AA111" s="1">
        <f>M111*'All Demand '!AI112/$B$1</f>
        <v>11936.761145136021</v>
      </c>
      <c r="AB111" s="1">
        <f>N111*'All Demand '!AJ112/$B$1</f>
        <v>11752.172055262783</v>
      </c>
      <c r="AC111" s="1">
        <f>O111*'All Demand '!AK112/$B$1</f>
        <v>11752.172055262783</v>
      </c>
      <c r="AD111" s="1">
        <f>P111*'All Demand '!AL112/$B$1</f>
        <v>11752.172055262783</v>
      </c>
      <c r="AE111" s="1">
        <f>Q111*'All Demand '!AM112/$B$1</f>
        <v>11382.993875516308</v>
      </c>
      <c r="AF111" s="1">
        <f>R111*'All Demand '!AN112/$B$1</f>
        <v>11382.993875516308</v>
      </c>
      <c r="AG111" s="1">
        <f>S111*'All Demand '!AO112/$B$1</f>
        <v>6829.7963253097851</v>
      </c>
      <c r="AH111" s="1">
        <f t="shared" si="10"/>
        <v>100662.5836775388</v>
      </c>
      <c r="AI111" s="1"/>
      <c r="AJ111" s="1">
        <f>H111*'All Demand '!AV112/$B$1</f>
        <v>0</v>
      </c>
      <c r="AK111" s="1">
        <f>I111*'All Demand '!AW112/$B$1</f>
        <v>0</v>
      </c>
      <c r="AL111" s="1">
        <f>J111*'All Demand '!AX112/$B$1</f>
        <v>0</v>
      </c>
      <c r="AM111" s="1">
        <f>K111*'All Demand '!AY112/$B$1</f>
        <v>7410.4397664150392</v>
      </c>
      <c r="AN111" s="1">
        <f>L111*'All Demand '!AZ112/$B$1</f>
        <v>7410.4397664150392</v>
      </c>
      <c r="AO111" s="1">
        <f>M111*'All Demand '!BA112/$B$1</f>
        <v>7410.4397664150392</v>
      </c>
      <c r="AP111" s="1">
        <f>N111*'All Demand '!BB112/$B$1</f>
        <v>7335.5868394815543</v>
      </c>
      <c r="AQ111" s="1">
        <f>O111*'All Demand '!BC112/$B$1</f>
        <v>7335.5868394815543</v>
      </c>
      <c r="AR111" s="1">
        <f>P111*'All Demand '!BD112/$B$1</f>
        <v>7335.5868394815543</v>
      </c>
      <c r="AS111" s="1">
        <f>Q111*'All Demand '!BE112/$B$1</f>
        <v>7260.7339125480694</v>
      </c>
      <c r="AT111" s="1">
        <f>R111*'All Demand '!BF112/$B$1</f>
        <v>7260.7339125480694</v>
      </c>
      <c r="AU111" s="1">
        <f>S111*'All Demand '!BG112/$B$1</f>
        <v>4356.4403475288418</v>
      </c>
      <c r="AV111" s="1">
        <f t="shared" si="11"/>
        <v>63115.987990314767</v>
      </c>
    </row>
    <row r="112" spans="1:48" s="171" customFormat="1" ht="12">
      <c r="A112" s="338">
        <f>'All Demand '!A113</f>
        <v>108</v>
      </c>
      <c r="B112" s="278" t="str">
        <f>'All Demand '!C113</f>
        <v>8DCPFM01506AP</v>
      </c>
      <c r="C112" s="278" t="str">
        <f>'All Demand '!F113</f>
        <v>F10</v>
      </c>
      <c r="D112" s="278" t="str">
        <f>'All Demand '!D113</f>
        <v>DCPFM01506AP</v>
      </c>
      <c r="E112" s="278" t="str">
        <f>'All Demand '!G113</f>
        <v>ABC</v>
      </c>
      <c r="F112" s="278" t="str">
        <f>'All Demand '!H113</f>
        <v>WGT</v>
      </c>
      <c r="G112" s="278"/>
      <c r="H112" s="1">
        <f>'All Demand '!J113*'All Demand '!CB113</f>
        <v>0</v>
      </c>
      <c r="I112" s="1">
        <f>'All Demand '!K113*'All Demand '!CC113</f>
        <v>0</v>
      </c>
      <c r="J112" s="1">
        <f>'All Demand '!L113*'All Demand '!CD113</f>
        <v>0</v>
      </c>
      <c r="K112" s="1">
        <f>'All Demand '!M113*'All Demand '!CE113</f>
        <v>0</v>
      </c>
      <c r="L112" s="1">
        <f>'All Demand '!N113*'All Demand '!CF113</f>
        <v>0</v>
      </c>
      <c r="M112" s="1">
        <f>'All Demand '!O113*'All Demand '!CG113</f>
        <v>0</v>
      </c>
      <c r="N112" s="1">
        <f>'All Demand '!P113*'All Demand '!CH113</f>
        <v>0</v>
      </c>
      <c r="O112" s="1">
        <f>'All Demand '!Q113*'All Demand '!CI113</f>
        <v>0</v>
      </c>
      <c r="P112" s="1">
        <f>'All Demand '!R113*'All Demand '!CJ113</f>
        <v>0</v>
      </c>
      <c r="Q112" s="1">
        <f>'All Demand '!S113*'All Demand '!CK113</f>
        <v>0</v>
      </c>
      <c r="R112" s="1">
        <f>'All Demand '!T113*'All Demand '!CL113</f>
        <v>0</v>
      </c>
      <c r="S112" s="1">
        <f>'All Demand '!U113*'All Demand '!CM113</f>
        <v>0</v>
      </c>
      <c r="T112" s="1">
        <f t="shared" si="9"/>
        <v>0</v>
      </c>
      <c r="U112" s="1"/>
      <c r="V112" s="1">
        <f>H112*'All Demand '!AD113/$B$1</f>
        <v>0</v>
      </c>
      <c r="W112" s="1">
        <f>I112*'All Demand '!AE113/$B$1</f>
        <v>0</v>
      </c>
      <c r="X112" s="1">
        <f>J112*'All Demand '!AF113/$B$1</f>
        <v>0</v>
      </c>
      <c r="Y112" s="1">
        <f>K112*'All Demand '!AG113/$B$1</f>
        <v>0</v>
      </c>
      <c r="Z112" s="1">
        <f>L112*'All Demand '!AH113/$B$1</f>
        <v>0</v>
      </c>
      <c r="AA112" s="1">
        <f>M112*'All Demand '!AI113/$B$1</f>
        <v>0</v>
      </c>
      <c r="AB112" s="1">
        <f>N112*'All Demand '!AJ113/$B$1</f>
        <v>0</v>
      </c>
      <c r="AC112" s="1">
        <f>O112*'All Demand '!AK113/$B$1</f>
        <v>0</v>
      </c>
      <c r="AD112" s="1">
        <f>P112*'All Demand '!AL113/$B$1</f>
        <v>0</v>
      </c>
      <c r="AE112" s="1">
        <f>Q112*'All Demand '!AM113/$B$1</f>
        <v>0</v>
      </c>
      <c r="AF112" s="1">
        <f>R112*'All Demand '!AN113/$B$1</f>
        <v>0</v>
      </c>
      <c r="AG112" s="1">
        <f>S112*'All Demand '!AO113/$B$1</f>
        <v>0</v>
      </c>
      <c r="AH112" s="1">
        <f t="shared" si="10"/>
        <v>0</v>
      </c>
      <c r="AI112" s="1"/>
      <c r="AJ112" s="1">
        <f>H112*'All Demand '!AV113/$B$1</f>
        <v>0</v>
      </c>
      <c r="AK112" s="1">
        <f>I112*'All Demand '!AW113/$B$1</f>
        <v>0</v>
      </c>
      <c r="AL112" s="1">
        <f>J112*'All Demand '!AX113/$B$1</f>
        <v>0</v>
      </c>
      <c r="AM112" s="1">
        <f>K112*'All Demand '!AY113/$B$1</f>
        <v>0</v>
      </c>
      <c r="AN112" s="1">
        <f>L112*'All Demand '!AZ113/$B$1</f>
        <v>0</v>
      </c>
      <c r="AO112" s="1">
        <f>M112*'All Demand '!BA113/$B$1</f>
        <v>0</v>
      </c>
      <c r="AP112" s="1">
        <f>N112*'All Demand '!BB113/$B$1</f>
        <v>0</v>
      </c>
      <c r="AQ112" s="1">
        <f>O112*'All Demand '!BC113/$B$1</f>
        <v>0</v>
      </c>
      <c r="AR112" s="1">
        <f>P112*'All Demand '!BD113/$B$1</f>
        <v>0</v>
      </c>
      <c r="AS112" s="1">
        <f>Q112*'All Demand '!BE113/$B$1</f>
        <v>0</v>
      </c>
      <c r="AT112" s="1">
        <f>R112*'All Demand '!BF113/$B$1</f>
        <v>0</v>
      </c>
      <c r="AU112" s="1">
        <f>S112*'All Demand '!BG113/$B$1</f>
        <v>0</v>
      </c>
      <c r="AV112" s="1">
        <f t="shared" si="11"/>
        <v>0</v>
      </c>
    </row>
    <row r="113" spans="1:48" s="171" customFormat="1" ht="12">
      <c r="A113" s="338">
        <f>'All Demand '!A114</f>
        <v>109</v>
      </c>
      <c r="B113" s="278" t="str">
        <f>'All Demand '!C114</f>
        <v>8DCPFM01535AP</v>
      </c>
      <c r="C113" s="278" t="str">
        <f>'All Demand '!F114</f>
        <v>F10</v>
      </c>
      <c r="D113" s="278" t="str">
        <f>'All Demand '!D114</f>
        <v>DCPFM01535AP</v>
      </c>
      <c r="E113" s="278" t="str">
        <f>'All Demand '!G114</f>
        <v>ABC</v>
      </c>
      <c r="F113" s="278" t="str">
        <f>'All Demand '!H114</f>
        <v>WGT</v>
      </c>
      <c r="G113" s="278"/>
      <c r="H113" s="1">
        <f>'All Demand '!J114*'All Demand '!CB114</f>
        <v>0</v>
      </c>
      <c r="I113" s="1">
        <f>'All Demand '!K114*'All Demand '!CC114</f>
        <v>0</v>
      </c>
      <c r="J113" s="1">
        <f>'All Demand '!L114*'All Demand '!CD114</f>
        <v>0</v>
      </c>
      <c r="K113" s="1">
        <f>'All Demand '!M114*'All Demand '!CE114</f>
        <v>0</v>
      </c>
      <c r="L113" s="1">
        <f>'All Demand '!N114*'All Demand '!CF114</f>
        <v>0</v>
      </c>
      <c r="M113" s="1">
        <f>'All Demand '!O114*'All Demand '!CG114</f>
        <v>0</v>
      </c>
      <c r="N113" s="1">
        <f>'All Demand '!P114*'All Demand '!CH114</f>
        <v>0</v>
      </c>
      <c r="O113" s="1">
        <f>'All Demand '!Q114*'All Demand '!CI114</f>
        <v>0</v>
      </c>
      <c r="P113" s="1">
        <f>'All Demand '!R114*'All Demand '!CJ114</f>
        <v>0</v>
      </c>
      <c r="Q113" s="1">
        <f>'All Demand '!S114*'All Demand '!CK114</f>
        <v>0</v>
      </c>
      <c r="R113" s="1">
        <f>'All Demand '!T114*'All Demand '!CL114</f>
        <v>0</v>
      </c>
      <c r="S113" s="1">
        <f>'All Demand '!U114*'All Demand '!CM114</f>
        <v>0</v>
      </c>
      <c r="T113" s="1">
        <f t="shared" si="9"/>
        <v>0</v>
      </c>
      <c r="U113" s="1"/>
      <c r="V113" s="1">
        <f>H113*'All Demand '!AD114/$B$1</f>
        <v>0</v>
      </c>
      <c r="W113" s="1">
        <f>I113*'All Demand '!AE114/$B$1</f>
        <v>0</v>
      </c>
      <c r="X113" s="1">
        <f>J113*'All Demand '!AF114/$B$1</f>
        <v>0</v>
      </c>
      <c r="Y113" s="1">
        <f>K113*'All Demand '!AG114/$B$1</f>
        <v>0</v>
      </c>
      <c r="Z113" s="1">
        <f>L113*'All Demand '!AH114/$B$1</f>
        <v>0</v>
      </c>
      <c r="AA113" s="1">
        <f>M113*'All Demand '!AI114/$B$1</f>
        <v>0</v>
      </c>
      <c r="AB113" s="1">
        <f>N113*'All Demand '!AJ114/$B$1</f>
        <v>0</v>
      </c>
      <c r="AC113" s="1">
        <f>O113*'All Demand '!AK114/$B$1</f>
        <v>0</v>
      </c>
      <c r="AD113" s="1">
        <f>P113*'All Demand '!AL114/$B$1</f>
        <v>0</v>
      </c>
      <c r="AE113" s="1">
        <f>Q113*'All Demand '!AM114/$B$1</f>
        <v>0</v>
      </c>
      <c r="AF113" s="1">
        <f>R113*'All Demand '!AN114/$B$1</f>
        <v>0</v>
      </c>
      <c r="AG113" s="1">
        <f>S113*'All Demand '!AO114/$B$1</f>
        <v>0</v>
      </c>
      <c r="AH113" s="1">
        <f t="shared" si="10"/>
        <v>0</v>
      </c>
      <c r="AI113" s="1"/>
      <c r="AJ113" s="1">
        <f>H113*'All Demand '!AV114/$B$1</f>
        <v>0</v>
      </c>
      <c r="AK113" s="1">
        <f>I113*'All Demand '!AW114/$B$1</f>
        <v>0</v>
      </c>
      <c r="AL113" s="1">
        <f>J113*'All Demand '!AX114/$B$1</f>
        <v>0</v>
      </c>
      <c r="AM113" s="1">
        <f>K113*'All Demand '!AY114/$B$1</f>
        <v>0</v>
      </c>
      <c r="AN113" s="1">
        <f>L113*'All Demand '!AZ114/$B$1</f>
        <v>0</v>
      </c>
      <c r="AO113" s="1">
        <f>M113*'All Demand '!BA114/$B$1</f>
        <v>0</v>
      </c>
      <c r="AP113" s="1">
        <f>N113*'All Demand '!BB114/$B$1</f>
        <v>0</v>
      </c>
      <c r="AQ113" s="1">
        <f>O113*'All Demand '!BC114/$B$1</f>
        <v>0</v>
      </c>
      <c r="AR113" s="1">
        <f>P113*'All Demand '!BD114/$B$1</f>
        <v>0</v>
      </c>
      <c r="AS113" s="1">
        <f>Q113*'All Demand '!BE114/$B$1</f>
        <v>0</v>
      </c>
      <c r="AT113" s="1">
        <f>R113*'All Demand '!BF114/$B$1</f>
        <v>0</v>
      </c>
      <c r="AU113" s="1">
        <f>S113*'All Demand '!BG114/$B$1</f>
        <v>0</v>
      </c>
      <c r="AV113" s="1">
        <f t="shared" si="11"/>
        <v>0</v>
      </c>
    </row>
    <row r="114" spans="1:48" s="171" customFormat="1" ht="12">
      <c r="A114" s="338">
        <f>'All Demand '!A115</f>
        <v>110</v>
      </c>
      <c r="B114" s="278" t="str">
        <f>'All Demand '!C115</f>
        <v>8DCPFM01502AP</v>
      </c>
      <c r="C114" s="278" t="str">
        <f>'All Demand '!F115</f>
        <v>F10</v>
      </c>
      <c r="D114" s="278" t="str">
        <f>'All Demand '!D115</f>
        <v>DCPFM01502AP</v>
      </c>
      <c r="E114" s="278" t="str">
        <f>'All Demand '!G115</f>
        <v>ABC</v>
      </c>
      <c r="F114" s="278" t="str">
        <f>'All Demand '!H115</f>
        <v>WGT</v>
      </c>
      <c r="G114" s="278"/>
      <c r="H114" s="1">
        <f>'All Demand '!J115*'All Demand '!CB115</f>
        <v>0</v>
      </c>
      <c r="I114" s="1">
        <f>'All Demand '!K115*'All Demand '!CC115</f>
        <v>0</v>
      </c>
      <c r="J114" s="1">
        <f>'All Demand '!L115*'All Demand '!CD115</f>
        <v>0</v>
      </c>
      <c r="K114" s="1">
        <f>'All Demand '!M115*'All Demand '!CE115</f>
        <v>0</v>
      </c>
      <c r="L114" s="1">
        <f>'All Demand '!N115*'All Demand '!CF115</f>
        <v>0</v>
      </c>
      <c r="M114" s="1">
        <f>'All Demand '!O115*'All Demand '!CG115</f>
        <v>0</v>
      </c>
      <c r="N114" s="1">
        <f>'All Demand '!P115*'All Demand '!CH115</f>
        <v>0</v>
      </c>
      <c r="O114" s="1">
        <f>'All Demand '!Q115*'All Demand '!CI115</f>
        <v>0</v>
      </c>
      <c r="P114" s="1">
        <f>'All Demand '!R115*'All Demand '!CJ115</f>
        <v>0</v>
      </c>
      <c r="Q114" s="1">
        <f>'All Demand '!S115*'All Demand '!CK115</f>
        <v>0</v>
      </c>
      <c r="R114" s="1">
        <f>'All Demand '!T115*'All Demand '!CL115</f>
        <v>0</v>
      </c>
      <c r="S114" s="1">
        <f>'All Demand '!U115*'All Demand '!CM115</f>
        <v>0</v>
      </c>
      <c r="T114" s="1">
        <f t="shared" si="9"/>
        <v>0</v>
      </c>
      <c r="U114" s="1"/>
      <c r="V114" s="1">
        <f>H114*'All Demand '!AD115/$B$1</f>
        <v>0</v>
      </c>
      <c r="W114" s="1">
        <f>I114*'All Demand '!AE115/$B$1</f>
        <v>0</v>
      </c>
      <c r="X114" s="1">
        <f>J114*'All Demand '!AF115/$B$1</f>
        <v>0</v>
      </c>
      <c r="Y114" s="1">
        <f>K114*'All Demand '!AG115/$B$1</f>
        <v>0</v>
      </c>
      <c r="Z114" s="1">
        <f>L114*'All Demand '!AH115/$B$1</f>
        <v>0</v>
      </c>
      <c r="AA114" s="1">
        <f>M114*'All Demand '!AI115/$B$1</f>
        <v>0</v>
      </c>
      <c r="AB114" s="1">
        <f>N114*'All Demand '!AJ115/$B$1</f>
        <v>0</v>
      </c>
      <c r="AC114" s="1">
        <f>O114*'All Demand '!AK115/$B$1</f>
        <v>0</v>
      </c>
      <c r="AD114" s="1">
        <f>P114*'All Demand '!AL115/$B$1</f>
        <v>0</v>
      </c>
      <c r="AE114" s="1">
        <f>Q114*'All Demand '!AM115/$B$1</f>
        <v>0</v>
      </c>
      <c r="AF114" s="1">
        <f>R114*'All Demand '!AN115/$B$1</f>
        <v>0</v>
      </c>
      <c r="AG114" s="1">
        <f>S114*'All Demand '!AO115/$B$1</f>
        <v>0</v>
      </c>
      <c r="AH114" s="1">
        <f t="shared" si="10"/>
        <v>0</v>
      </c>
      <c r="AI114" s="1"/>
      <c r="AJ114" s="1">
        <f>H114*'All Demand '!AV115/$B$1</f>
        <v>0</v>
      </c>
      <c r="AK114" s="1">
        <f>I114*'All Demand '!AW115/$B$1</f>
        <v>0</v>
      </c>
      <c r="AL114" s="1">
        <f>J114*'All Demand '!AX115/$B$1</f>
        <v>0</v>
      </c>
      <c r="AM114" s="1">
        <f>K114*'All Demand '!AY115/$B$1</f>
        <v>0</v>
      </c>
      <c r="AN114" s="1">
        <f>L114*'All Demand '!AZ115/$B$1</f>
        <v>0</v>
      </c>
      <c r="AO114" s="1">
        <f>M114*'All Demand '!BA115/$B$1</f>
        <v>0</v>
      </c>
      <c r="AP114" s="1">
        <f>N114*'All Demand '!BB115/$B$1</f>
        <v>0</v>
      </c>
      <c r="AQ114" s="1">
        <f>O114*'All Demand '!BC115/$B$1</f>
        <v>0</v>
      </c>
      <c r="AR114" s="1">
        <f>P114*'All Demand '!BD115/$B$1</f>
        <v>0</v>
      </c>
      <c r="AS114" s="1">
        <f>Q114*'All Demand '!BE115/$B$1</f>
        <v>0</v>
      </c>
      <c r="AT114" s="1">
        <f>R114*'All Demand '!BF115/$B$1</f>
        <v>0</v>
      </c>
      <c r="AU114" s="1">
        <f>S114*'All Demand '!BG115/$B$1</f>
        <v>0</v>
      </c>
      <c r="AV114" s="1">
        <f t="shared" si="11"/>
        <v>0</v>
      </c>
    </row>
    <row r="115" spans="1:48" s="171" customFormat="1" ht="12">
      <c r="A115" s="338">
        <f>'All Demand '!A116</f>
        <v>111</v>
      </c>
      <c r="B115" s="278" t="str">
        <f>'All Demand '!C116</f>
        <v>8DCPFM01503AP</v>
      </c>
      <c r="C115" s="278" t="str">
        <f>'All Demand '!F116</f>
        <v>F10</v>
      </c>
      <c r="D115" s="278" t="str">
        <f>'All Demand '!D116</f>
        <v>DCPFM01503AP</v>
      </c>
      <c r="E115" s="278" t="str">
        <f>'All Demand '!G116</f>
        <v>ABC</v>
      </c>
      <c r="F115" s="278" t="str">
        <f>'All Demand '!H116</f>
        <v>WGT</v>
      </c>
      <c r="G115" s="278"/>
      <c r="H115" s="1">
        <f>'All Demand '!J116*'All Demand '!CB116</f>
        <v>0</v>
      </c>
      <c r="I115" s="1">
        <f>'All Demand '!K116*'All Demand '!CC116</f>
        <v>0</v>
      </c>
      <c r="J115" s="1">
        <f>'All Demand '!L116*'All Demand '!CD116</f>
        <v>0</v>
      </c>
      <c r="K115" s="1">
        <f>'All Demand '!M116*'All Demand '!CE116</f>
        <v>0</v>
      </c>
      <c r="L115" s="1">
        <f>'All Demand '!N116*'All Demand '!CF116</f>
        <v>0</v>
      </c>
      <c r="M115" s="1">
        <f>'All Demand '!O116*'All Demand '!CG116</f>
        <v>0</v>
      </c>
      <c r="N115" s="1">
        <f>'All Demand '!P116*'All Demand '!CH116</f>
        <v>0</v>
      </c>
      <c r="O115" s="1">
        <f>'All Demand '!Q116*'All Demand '!CI116</f>
        <v>0</v>
      </c>
      <c r="P115" s="1">
        <f>'All Demand '!R116*'All Demand '!CJ116</f>
        <v>0</v>
      </c>
      <c r="Q115" s="1">
        <f>'All Demand '!S116*'All Demand '!CK116</f>
        <v>0</v>
      </c>
      <c r="R115" s="1">
        <f>'All Demand '!T116*'All Demand '!CL116</f>
        <v>0</v>
      </c>
      <c r="S115" s="1">
        <f>'All Demand '!U116*'All Demand '!CM116</f>
        <v>0</v>
      </c>
      <c r="T115" s="1">
        <f t="shared" si="9"/>
        <v>0</v>
      </c>
      <c r="U115" s="1"/>
      <c r="V115" s="1">
        <f>H115*'All Demand '!AD116/$B$1</f>
        <v>0</v>
      </c>
      <c r="W115" s="1">
        <f>I115*'All Demand '!AE116/$B$1</f>
        <v>0</v>
      </c>
      <c r="X115" s="1">
        <f>J115*'All Demand '!AF116/$B$1</f>
        <v>0</v>
      </c>
      <c r="Y115" s="1">
        <f>K115*'All Demand '!AG116/$B$1</f>
        <v>0</v>
      </c>
      <c r="Z115" s="1">
        <f>L115*'All Demand '!AH116/$B$1</f>
        <v>0</v>
      </c>
      <c r="AA115" s="1">
        <f>M115*'All Demand '!AI116/$B$1</f>
        <v>0</v>
      </c>
      <c r="AB115" s="1">
        <f>N115*'All Demand '!AJ116/$B$1</f>
        <v>0</v>
      </c>
      <c r="AC115" s="1">
        <f>O115*'All Demand '!AK116/$B$1</f>
        <v>0</v>
      </c>
      <c r="AD115" s="1">
        <f>P115*'All Demand '!AL116/$B$1</f>
        <v>0</v>
      </c>
      <c r="AE115" s="1">
        <f>Q115*'All Demand '!AM116/$B$1</f>
        <v>0</v>
      </c>
      <c r="AF115" s="1">
        <f>R115*'All Demand '!AN116/$B$1</f>
        <v>0</v>
      </c>
      <c r="AG115" s="1">
        <f>S115*'All Demand '!AO116/$B$1</f>
        <v>0</v>
      </c>
      <c r="AH115" s="1">
        <f t="shared" si="10"/>
        <v>0</v>
      </c>
      <c r="AI115" s="1"/>
      <c r="AJ115" s="1">
        <f>H115*'All Demand '!AV116/$B$1</f>
        <v>0</v>
      </c>
      <c r="AK115" s="1">
        <f>I115*'All Demand '!AW116/$B$1</f>
        <v>0</v>
      </c>
      <c r="AL115" s="1">
        <f>J115*'All Demand '!AX116/$B$1</f>
        <v>0</v>
      </c>
      <c r="AM115" s="1">
        <f>K115*'All Demand '!AY116/$B$1</f>
        <v>0</v>
      </c>
      <c r="AN115" s="1">
        <f>L115*'All Demand '!AZ116/$B$1</f>
        <v>0</v>
      </c>
      <c r="AO115" s="1">
        <f>M115*'All Demand '!BA116/$B$1</f>
        <v>0</v>
      </c>
      <c r="AP115" s="1">
        <f>N115*'All Demand '!BB116/$B$1</f>
        <v>0</v>
      </c>
      <c r="AQ115" s="1">
        <f>O115*'All Demand '!BC116/$B$1</f>
        <v>0</v>
      </c>
      <c r="AR115" s="1">
        <f>P115*'All Demand '!BD116/$B$1</f>
        <v>0</v>
      </c>
      <c r="AS115" s="1">
        <f>Q115*'All Demand '!BE116/$B$1</f>
        <v>0</v>
      </c>
      <c r="AT115" s="1">
        <f>R115*'All Demand '!BF116/$B$1</f>
        <v>0</v>
      </c>
      <c r="AU115" s="1">
        <f>S115*'All Demand '!BG116/$B$1</f>
        <v>0</v>
      </c>
      <c r="AV115" s="1">
        <f t="shared" si="11"/>
        <v>0</v>
      </c>
    </row>
    <row r="116" spans="1:48" s="171" customFormat="1" ht="12">
      <c r="A116" s="338">
        <f>'All Demand '!A117</f>
        <v>112</v>
      </c>
      <c r="B116" s="278" t="str">
        <f>'All Demand '!C117</f>
        <v>8DCPFM01504AP</v>
      </c>
      <c r="C116" s="278" t="str">
        <f>'All Demand '!F117</f>
        <v>F10</v>
      </c>
      <c r="D116" s="278" t="str">
        <f>'All Demand '!D117</f>
        <v>DCPFM01504AP</v>
      </c>
      <c r="E116" s="278" t="str">
        <f>'All Demand '!G117</f>
        <v>ABC</v>
      </c>
      <c r="F116" s="278" t="str">
        <f>'All Demand '!H117</f>
        <v>WGT</v>
      </c>
      <c r="G116" s="278"/>
      <c r="H116" s="1">
        <f>'All Demand '!J117*'All Demand '!CB117</f>
        <v>0</v>
      </c>
      <c r="I116" s="1">
        <f>'All Demand '!K117*'All Demand '!CC117</f>
        <v>0</v>
      </c>
      <c r="J116" s="1">
        <f>'All Demand '!L117*'All Demand '!CD117</f>
        <v>0</v>
      </c>
      <c r="K116" s="1">
        <f>'All Demand '!M117*'All Demand '!CE117</f>
        <v>0</v>
      </c>
      <c r="L116" s="1">
        <f>'All Demand '!N117*'All Demand '!CF117</f>
        <v>0</v>
      </c>
      <c r="M116" s="1">
        <f>'All Demand '!O117*'All Demand '!CG117</f>
        <v>0</v>
      </c>
      <c r="N116" s="1">
        <f>'All Demand '!P117*'All Demand '!CH117</f>
        <v>0</v>
      </c>
      <c r="O116" s="1">
        <f>'All Demand '!Q117*'All Demand '!CI117</f>
        <v>0</v>
      </c>
      <c r="P116" s="1">
        <f>'All Demand '!R117*'All Demand '!CJ117</f>
        <v>0</v>
      </c>
      <c r="Q116" s="1">
        <f>'All Demand '!S117*'All Demand '!CK117</f>
        <v>0</v>
      </c>
      <c r="R116" s="1">
        <f>'All Demand '!T117*'All Demand '!CL117</f>
        <v>0</v>
      </c>
      <c r="S116" s="1">
        <f>'All Demand '!U117*'All Demand '!CM117</f>
        <v>0</v>
      </c>
      <c r="T116" s="1">
        <f t="shared" si="9"/>
        <v>0</v>
      </c>
      <c r="U116" s="1"/>
      <c r="V116" s="1">
        <f>H116*'All Demand '!AD117/$B$1</f>
        <v>0</v>
      </c>
      <c r="W116" s="1">
        <f>I116*'All Demand '!AE117/$B$1</f>
        <v>0</v>
      </c>
      <c r="X116" s="1">
        <f>J116*'All Demand '!AF117/$B$1</f>
        <v>0</v>
      </c>
      <c r="Y116" s="1">
        <f>K116*'All Demand '!AG117/$B$1</f>
        <v>0</v>
      </c>
      <c r="Z116" s="1">
        <f>L116*'All Demand '!AH117/$B$1</f>
        <v>0</v>
      </c>
      <c r="AA116" s="1">
        <f>M116*'All Demand '!AI117/$B$1</f>
        <v>0</v>
      </c>
      <c r="AB116" s="1">
        <f>N116*'All Demand '!AJ117/$B$1</f>
        <v>0</v>
      </c>
      <c r="AC116" s="1">
        <f>O116*'All Demand '!AK117/$B$1</f>
        <v>0</v>
      </c>
      <c r="AD116" s="1">
        <f>P116*'All Demand '!AL117/$B$1</f>
        <v>0</v>
      </c>
      <c r="AE116" s="1">
        <f>Q116*'All Demand '!AM117/$B$1</f>
        <v>0</v>
      </c>
      <c r="AF116" s="1">
        <f>R116*'All Demand '!AN117/$B$1</f>
        <v>0</v>
      </c>
      <c r="AG116" s="1">
        <f>S116*'All Demand '!AO117/$B$1</f>
        <v>0</v>
      </c>
      <c r="AH116" s="1">
        <f t="shared" si="10"/>
        <v>0</v>
      </c>
      <c r="AI116" s="1"/>
      <c r="AJ116" s="1">
        <f>H116*'All Demand '!AV117/$B$1</f>
        <v>0</v>
      </c>
      <c r="AK116" s="1">
        <f>I116*'All Demand '!AW117/$B$1</f>
        <v>0</v>
      </c>
      <c r="AL116" s="1">
        <f>J116*'All Demand '!AX117/$B$1</f>
        <v>0</v>
      </c>
      <c r="AM116" s="1">
        <f>K116*'All Demand '!AY117/$B$1</f>
        <v>0</v>
      </c>
      <c r="AN116" s="1">
        <f>L116*'All Demand '!AZ117/$B$1</f>
        <v>0</v>
      </c>
      <c r="AO116" s="1">
        <f>M116*'All Demand '!BA117/$B$1</f>
        <v>0</v>
      </c>
      <c r="AP116" s="1">
        <f>N116*'All Demand '!BB117/$B$1</f>
        <v>0</v>
      </c>
      <c r="AQ116" s="1">
        <f>O116*'All Demand '!BC117/$B$1</f>
        <v>0</v>
      </c>
      <c r="AR116" s="1">
        <f>P116*'All Demand '!BD117/$B$1</f>
        <v>0</v>
      </c>
      <c r="AS116" s="1">
        <f>Q116*'All Demand '!BE117/$B$1</f>
        <v>0</v>
      </c>
      <c r="AT116" s="1">
        <f>R116*'All Demand '!BF117/$B$1</f>
        <v>0</v>
      </c>
      <c r="AU116" s="1">
        <f>S116*'All Demand '!BG117/$B$1</f>
        <v>0</v>
      </c>
      <c r="AV116" s="1">
        <f t="shared" si="11"/>
        <v>0</v>
      </c>
    </row>
    <row r="117" spans="1:48" s="171" customFormat="1" ht="12">
      <c r="A117" s="338">
        <f>'All Demand '!A118</f>
        <v>113</v>
      </c>
      <c r="B117" s="278" t="str">
        <f>'All Demand '!C118</f>
        <v>8DCPFM01505AP</v>
      </c>
      <c r="C117" s="278" t="str">
        <f>'All Demand '!F118</f>
        <v>F10</v>
      </c>
      <c r="D117" s="278" t="str">
        <f>'All Demand '!D118</f>
        <v>DCPFM01505AP</v>
      </c>
      <c r="E117" s="278" t="str">
        <f>'All Demand '!G118</f>
        <v>ABC</v>
      </c>
      <c r="F117" s="278" t="str">
        <f>'All Demand '!H118</f>
        <v>WGT</v>
      </c>
      <c r="G117" s="278"/>
      <c r="H117" s="1">
        <f>'All Demand '!J118*'All Demand '!CB118</f>
        <v>0</v>
      </c>
      <c r="I117" s="1">
        <f>'All Demand '!K118*'All Demand '!CC118</f>
        <v>0</v>
      </c>
      <c r="J117" s="1">
        <f>'All Demand '!L118*'All Demand '!CD118</f>
        <v>0</v>
      </c>
      <c r="K117" s="1">
        <f>'All Demand '!M118*'All Demand '!CE118</f>
        <v>0</v>
      </c>
      <c r="L117" s="1">
        <f>'All Demand '!N118*'All Demand '!CF118</f>
        <v>0</v>
      </c>
      <c r="M117" s="1">
        <f>'All Demand '!O118*'All Demand '!CG118</f>
        <v>0</v>
      </c>
      <c r="N117" s="1">
        <f>'All Demand '!P118*'All Demand '!CH118</f>
        <v>0</v>
      </c>
      <c r="O117" s="1">
        <f>'All Demand '!Q118*'All Demand '!CI118</f>
        <v>0</v>
      </c>
      <c r="P117" s="1">
        <f>'All Demand '!R118*'All Demand '!CJ118</f>
        <v>0</v>
      </c>
      <c r="Q117" s="1">
        <f>'All Demand '!S118*'All Demand '!CK118</f>
        <v>0</v>
      </c>
      <c r="R117" s="1">
        <f>'All Demand '!T118*'All Demand '!CL118</f>
        <v>0</v>
      </c>
      <c r="S117" s="1">
        <f>'All Demand '!U118*'All Demand '!CM118</f>
        <v>0</v>
      </c>
      <c r="T117" s="1">
        <f t="shared" si="9"/>
        <v>0</v>
      </c>
      <c r="U117" s="1"/>
      <c r="V117" s="1">
        <f>H117*'All Demand '!AD118/$B$1</f>
        <v>0</v>
      </c>
      <c r="W117" s="1">
        <f>I117*'All Demand '!AE118/$B$1</f>
        <v>0</v>
      </c>
      <c r="X117" s="1">
        <f>J117*'All Demand '!AF118/$B$1</f>
        <v>0</v>
      </c>
      <c r="Y117" s="1">
        <f>K117*'All Demand '!AG118/$B$1</f>
        <v>0</v>
      </c>
      <c r="Z117" s="1">
        <f>L117*'All Demand '!AH118/$B$1</f>
        <v>0</v>
      </c>
      <c r="AA117" s="1">
        <f>M117*'All Demand '!AI118/$B$1</f>
        <v>0</v>
      </c>
      <c r="AB117" s="1">
        <f>N117*'All Demand '!AJ118/$B$1</f>
        <v>0</v>
      </c>
      <c r="AC117" s="1">
        <f>O117*'All Demand '!AK118/$B$1</f>
        <v>0</v>
      </c>
      <c r="AD117" s="1">
        <f>P117*'All Demand '!AL118/$B$1</f>
        <v>0</v>
      </c>
      <c r="AE117" s="1">
        <f>Q117*'All Demand '!AM118/$B$1</f>
        <v>0</v>
      </c>
      <c r="AF117" s="1">
        <f>R117*'All Demand '!AN118/$B$1</f>
        <v>0</v>
      </c>
      <c r="AG117" s="1">
        <f>S117*'All Demand '!AO118/$B$1</f>
        <v>0</v>
      </c>
      <c r="AH117" s="1">
        <f t="shared" si="10"/>
        <v>0</v>
      </c>
      <c r="AI117" s="1"/>
      <c r="AJ117" s="1">
        <f>H117*'All Demand '!AV118/$B$1</f>
        <v>0</v>
      </c>
      <c r="AK117" s="1">
        <f>I117*'All Demand '!AW118/$B$1</f>
        <v>0</v>
      </c>
      <c r="AL117" s="1">
        <f>J117*'All Demand '!AX118/$B$1</f>
        <v>0</v>
      </c>
      <c r="AM117" s="1">
        <f>K117*'All Demand '!AY118/$B$1</f>
        <v>0</v>
      </c>
      <c r="AN117" s="1">
        <f>L117*'All Demand '!AZ118/$B$1</f>
        <v>0</v>
      </c>
      <c r="AO117" s="1">
        <f>M117*'All Demand '!BA118/$B$1</f>
        <v>0</v>
      </c>
      <c r="AP117" s="1">
        <f>N117*'All Demand '!BB118/$B$1</f>
        <v>0</v>
      </c>
      <c r="AQ117" s="1">
        <f>O117*'All Demand '!BC118/$B$1</f>
        <v>0</v>
      </c>
      <c r="AR117" s="1">
        <f>P117*'All Demand '!BD118/$B$1</f>
        <v>0</v>
      </c>
      <c r="AS117" s="1">
        <f>Q117*'All Demand '!BE118/$B$1</f>
        <v>0</v>
      </c>
      <c r="AT117" s="1">
        <f>R117*'All Demand '!BF118/$B$1</f>
        <v>0</v>
      </c>
      <c r="AU117" s="1">
        <f>S117*'All Demand '!BG118/$B$1</f>
        <v>0</v>
      </c>
      <c r="AV117" s="1">
        <f t="shared" si="11"/>
        <v>0</v>
      </c>
    </row>
    <row r="118" spans="1:48" s="171" customFormat="1" ht="12">
      <c r="A118" s="338">
        <f>'All Demand '!A119</f>
        <v>114</v>
      </c>
      <c r="B118" s="278" t="str">
        <f>'All Demand '!C119</f>
        <v>8DCPFM01389AP</v>
      </c>
      <c r="C118" s="278" t="str">
        <f>'All Demand '!F119</f>
        <v>F10</v>
      </c>
      <c r="D118" s="278" t="str">
        <f>'All Demand '!D119</f>
        <v>DCPFM01389AP</v>
      </c>
      <c r="E118" s="278" t="str">
        <f>'All Demand '!G119</f>
        <v>ABC</v>
      </c>
      <c r="F118" s="278" t="str">
        <f>'All Demand '!H119</f>
        <v>WGT</v>
      </c>
      <c r="G118" s="278"/>
      <c r="H118" s="1">
        <f>'All Demand '!J119*'All Demand '!CB119</f>
        <v>0</v>
      </c>
      <c r="I118" s="1">
        <f>'All Demand '!K119*'All Demand '!CC119</f>
        <v>0</v>
      </c>
      <c r="J118" s="1">
        <f>'All Demand '!L119*'All Demand '!CD119</f>
        <v>0</v>
      </c>
      <c r="K118" s="1">
        <f>'All Demand '!M119*'All Demand '!CE119</f>
        <v>0</v>
      </c>
      <c r="L118" s="1">
        <f>'All Demand '!N119*'All Demand '!CF119</f>
        <v>0</v>
      </c>
      <c r="M118" s="1">
        <f>'All Demand '!O119*'All Demand '!CG119</f>
        <v>0</v>
      </c>
      <c r="N118" s="1">
        <f>'All Demand '!P119*'All Demand '!CH119</f>
        <v>0</v>
      </c>
      <c r="O118" s="1">
        <f>'All Demand '!Q119*'All Demand '!CI119</f>
        <v>0</v>
      </c>
      <c r="P118" s="1">
        <f>'All Demand '!R119*'All Demand '!CJ119</f>
        <v>0</v>
      </c>
      <c r="Q118" s="1">
        <f>'All Demand '!S119*'All Demand '!CK119</f>
        <v>0</v>
      </c>
      <c r="R118" s="1">
        <f>'All Demand '!T119*'All Demand '!CL119</f>
        <v>0</v>
      </c>
      <c r="S118" s="1">
        <f>'All Demand '!U119*'All Demand '!CM119</f>
        <v>0</v>
      </c>
      <c r="T118" s="1">
        <f t="shared" si="9"/>
        <v>0</v>
      </c>
      <c r="U118" s="1"/>
      <c r="V118" s="1">
        <f>H118*'All Demand '!AD119/$B$1</f>
        <v>0</v>
      </c>
      <c r="W118" s="1">
        <f>I118*'All Demand '!AE119/$B$1</f>
        <v>0</v>
      </c>
      <c r="X118" s="1">
        <f>J118*'All Demand '!AF119/$B$1</f>
        <v>0</v>
      </c>
      <c r="Y118" s="1">
        <f>K118*'All Demand '!AG119/$B$1</f>
        <v>0</v>
      </c>
      <c r="Z118" s="1">
        <f>L118*'All Demand '!AH119/$B$1</f>
        <v>0</v>
      </c>
      <c r="AA118" s="1">
        <f>M118*'All Demand '!AI119/$B$1</f>
        <v>0</v>
      </c>
      <c r="AB118" s="1">
        <f>N118*'All Demand '!AJ119/$B$1</f>
        <v>0</v>
      </c>
      <c r="AC118" s="1">
        <f>O118*'All Demand '!AK119/$B$1</f>
        <v>0</v>
      </c>
      <c r="AD118" s="1">
        <f>P118*'All Demand '!AL119/$B$1</f>
        <v>0</v>
      </c>
      <c r="AE118" s="1">
        <f>Q118*'All Demand '!AM119/$B$1</f>
        <v>0</v>
      </c>
      <c r="AF118" s="1">
        <f>R118*'All Demand '!AN119/$B$1</f>
        <v>0</v>
      </c>
      <c r="AG118" s="1">
        <f>S118*'All Demand '!AO119/$B$1</f>
        <v>0</v>
      </c>
      <c r="AH118" s="1">
        <f t="shared" si="10"/>
        <v>0</v>
      </c>
      <c r="AI118" s="1"/>
      <c r="AJ118" s="1">
        <f>H118*'All Demand '!AV119/$B$1</f>
        <v>0</v>
      </c>
      <c r="AK118" s="1">
        <f>I118*'All Demand '!AW119/$B$1</f>
        <v>0</v>
      </c>
      <c r="AL118" s="1">
        <f>J118*'All Demand '!AX119/$B$1</f>
        <v>0</v>
      </c>
      <c r="AM118" s="1">
        <f>K118*'All Demand '!AY119/$B$1</f>
        <v>0</v>
      </c>
      <c r="AN118" s="1">
        <f>L118*'All Demand '!AZ119/$B$1</f>
        <v>0</v>
      </c>
      <c r="AO118" s="1">
        <f>M118*'All Demand '!BA119/$B$1</f>
        <v>0</v>
      </c>
      <c r="AP118" s="1">
        <f>N118*'All Demand '!BB119/$B$1</f>
        <v>0</v>
      </c>
      <c r="AQ118" s="1">
        <f>O118*'All Demand '!BC119/$B$1</f>
        <v>0</v>
      </c>
      <c r="AR118" s="1">
        <f>P118*'All Demand '!BD119/$B$1</f>
        <v>0</v>
      </c>
      <c r="AS118" s="1">
        <f>Q118*'All Demand '!BE119/$B$1</f>
        <v>0</v>
      </c>
      <c r="AT118" s="1">
        <f>R118*'All Demand '!BF119/$B$1</f>
        <v>0</v>
      </c>
      <c r="AU118" s="1">
        <f>S118*'All Demand '!BG119/$B$1</f>
        <v>0</v>
      </c>
      <c r="AV118" s="1">
        <f t="shared" si="11"/>
        <v>0</v>
      </c>
    </row>
    <row r="119" spans="1:48" s="171" customFormat="1" ht="12">
      <c r="A119" s="338">
        <f>'All Demand '!A120</f>
        <v>115</v>
      </c>
      <c r="B119" s="278" t="str">
        <f>'All Demand '!C120</f>
        <v>8DCPFM01390AP</v>
      </c>
      <c r="C119" s="278" t="str">
        <f>'All Demand '!F120</f>
        <v>F10</v>
      </c>
      <c r="D119" s="278" t="str">
        <f>'All Demand '!D120</f>
        <v>DCPFM01390AP</v>
      </c>
      <c r="E119" s="278" t="str">
        <f>'All Demand '!G120</f>
        <v>ABC</v>
      </c>
      <c r="F119" s="278" t="str">
        <f>'All Demand '!H120</f>
        <v>WGT</v>
      </c>
      <c r="G119" s="278"/>
      <c r="H119" s="1">
        <f>'All Demand '!J120*'All Demand '!CB120</f>
        <v>0</v>
      </c>
      <c r="I119" s="1">
        <f>'All Demand '!K120*'All Demand '!CC120</f>
        <v>0</v>
      </c>
      <c r="J119" s="1">
        <f>'All Demand '!L120*'All Demand '!CD120</f>
        <v>0</v>
      </c>
      <c r="K119" s="1">
        <f>'All Demand '!M120*'All Demand '!CE120</f>
        <v>0</v>
      </c>
      <c r="L119" s="1">
        <f>'All Demand '!N120*'All Demand '!CF120</f>
        <v>0</v>
      </c>
      <c r="M119" s="1">
        <f>'All Demand '!O120*'All Demand '!CG120</f>
        <v>0</v>
      </c>
      <c r="N119" s="1">
        <f>'All Demand '!P120*'All Demand '!CH120</f>
        <v>0</v>
      </c>
      <c r="O119" s="1">
        <f>'All Demand '!Q120*'All Demand '!CI120</f>
        <v>0</v>
      </c>
      <c r="P119" s="1">
        <f>'All Demand '!R120*'All Demand '!CJ120</f>
        <v>0</v>
      </c>
      <c r="Q119" s="1">
        <f>'All Demand '!S120*'All Demand '!CK120</f>
        <v>0</v>
      </c>
      <c r="R119" s="1">
        <f>'All Demand '!T120*'All Demand '!CL120</f>
        <v>0</v>
      </c>
      <c r="S119" s="1">
        <f>'All Demand '!U120*'All Demand '!CM120</f>
        <v>0</v>
      </c>
      <c r="T119" s="1">
        <f t="shared" si="9"/>
        <v>0</v>
      </c>
      <c r="U119" s="1"/>
      <c r="V119" s="1">
        <f>H119*'All Demand '!AD120/$B$1</f>
        <v>0</v>
      </c>
      <c r="W119" s="1">
        <f>I119*'All Demand '!AE120/$B$1</f>
        <v>0</v>
      </c>
      <c r="X119" s="1">
        <f>J119*'All Demand '!AF120/$B$1</f>
        <v>0</v>
      </c>
      <c r="Y119" s="1">
        <f>K119*'All Demand '!AG120/$B$1</f>
        <v>0</v>
      </c>
      <c r="Z119" s="1">
        <f>L119*'All Demand '!AH120/$B$1</f>
        <v>0</v>
      </c>
      <c r="AA119" s="1">
        <f>M119*'All Demand '!AI120/$B$1</f>
        <v>0</v>
      </c>
      <c r="AB119" s="1">
        <f>N119*'All Demand '!AJ120/$B$1</f>
        <v>0</v>
      </c>
      <c r="AC119" s="1">
        <f>O119*'All Demand '!AK120/$B$1</f>
        <v>0</v>
      </c>
      <c r="AD119" s="1">
        <f>P119*'All Demand '!AL120/$B$1</f>
        <v>0</v>
      </c>
      <c r="AE119" s="1">
        <f>Q119*'All Demand '!AM120/$B$1</f>
        <v>0</v>
      </c>
      <c r="AF119" s="1">
        <f>R119*'All Demand '!AN120/$B$1</f>
        <v>0</v>
      </c>
      <c r="AG119" s="1">
        <f>S119*'All Demand '!AO120/$B$1</f>
        <v>0</v>
      </c>
      <c r="AH119" s="1">
        <f t="shared" si="10"/>
        <v>0</v>
      </c>
      <c r="AI119" s="1"/>
      <c r="AJ119" s="1">
        <f>H119*'All Demand '!AV120/$B$1</f>
        <v>0</v>
      </c>
      <c r="AK119" s="1">
        <f>I119*'All Demand '!AW120/$B$1</f>
        <v>0</v>
      </c>
      <c r="AL119" s="1">
        <f>J119*'All Demand '!AX120/$B$1</f>
        <v>0</v>
      </c>
      <c r="AM119" s="1">
        <f>K119*'All Demand '!AY120/$B$1</f>
        <v>0</v>
      </c>
      <c r="AN119" s="1">
        <f>L119*'All Demand '!AZ120/$B$1</f>
        <v>0</v>
      </c>
      <c r="AO119" s="1">
        <f>M119*'All Demand '!BA120/$B$1</f>
        <v>0</v>
      </c>
      <c r="AP119" s="1">
        <f>N119*'All Demand '!BB120/$B$1</f>
        <v>0</v>
      </c>
      <c r="AQ119" s="1">
        <f>O119*'All Demand '!BC120/$B$1</f>
        <v>0</v>
      </c>
      <c r="AR119" s="1">
        <f>P119*'All Demand '!BD120/$B$1</f>
        <v>0</v>
      </c>
      <c r="AS119" s="1">
        <f>Q119*'All Demand '!BE120/$B$1</f>
        <v>0</v>
      </c>
      <c r="AT119" s="1">
        <f>R119*'All Demand '!BF120/$B$1</f>
        <v>0</v>
      </c>
      <c r="AU119" s="1">
        <f>S119*'All Demand '!BG120/$B$1</f>
        <v>0</v>
      </c>
      <c r="AV119" s="1">
        <f t="shared" si="11"/>
        <v>0</v>
      </c>
    </row>
    <row r="120" spans="1:48" s="171" customFormat="1" ht="12">
      <c r="A120" s="338">
        <f>'All Demand '!A121</f>
        <v>116</v>
      </c>
      <c r="B120" s="278" t="str">
        <f>'All Demand '!C121</f>
        <v>8DCPFM01391AP</v>
      </c>
      <c r="C120" s="278" t="str">
        <f>'All Demand '!F121</f>
        <v>F10</v>
      </c>
      <c r="D120" s="278" t="str">
        <f>'All Demand '!D121</f>
        <v>DCPFM01391AP</v>
      </c>
      <c r="E120" s="278" t="str">
        <f>'All Demand '!G121</f>
        <v>ABC</v>
      </c>
      <c r="F120" s="278" t="str">
        <f>'All Demand '!H121</f>
        <v>WGT</v>
      </c>
      <c r="G120" s="278"/>
      <c r="H120" s="1">
        <f>'All Demand '!J121*'All Demand '!CB121</f>
        <v>0</v>
      </c>
      <c r="I120" s="1">
        <f>'All Demand '!K121*'All Demand '!CC121</f>
        <v>0</v>
      </c>
      <c r="J120" s="1">
        <f>'All Demand '!L121*'All Demand '!CD121</f>
        <v>0</v>
      </c>
      <c r="K120" s="1">
        <f>'All Demand '!M121*'All Demand '!CE121</f>
        <v>0</v>
      </c>
      <c r="L120" s="1">
        <f>'All Demand '!N121*'All Demand '!CF121</f>
        <v>0</v>
      </c>
      <c r="M120" s="1">
        <f>'All Demand '!O121*'All Demand '!CG121</f>
        <v>0</v>
      </c>
      <c r="N120" s="1">
        <f>'All Demand '!P121*'All Demand '!CH121</f>
        <v>0</v>
      </c>
      <c r="O120" s="1">
        <f>'All Demand '!Q121*'All Demand '!CI121</f>
        <v>0</v>
      </c>
      <c r="P120" s="1">
        <f>'All Demand '!R121*'All Demand '!CJ121</f>
        <v>0</v>
      </c>
      <c r="Q120" s="1">
        <f>'All Demand '!S121*'All Demand '!CK121</f>
        <v>0</v>
      </c>
      <c r="R120" s="1">
        <f>'All Demand '!T121*'All Demand '!CL121</f>
        <v>0</v>
      </c>
      <c r="S120" s="1">
        <f>'All Demand '!U121*'All Demand '!CM121</f>
        <v>0</v>
      </c>
      <c r="T120" s="1">
        <f t="shared" si="9"/>
        <v>0</v>
      </c>
      <c r="U120" s="1"/>
      <c r="V120" s="1">
        <f>H120*'All Demand '!AD121/$B$1</f>
        <v>0</v>
      </c>
      <c r="W120" s="1">
        <f>I120*'All Demand '!AE121/$B$1</f>
        <v>0</v>
      </c>
      <c r="X120" s="1">
        <f>J120*'All Demand '!AF121/$B$1</f>
        <v>0</v>
      </c>
      <c r="Y120" s="1">
        <f>K120*'All Demand '!AG121/$B$1</f>
        <v>0</v>
      </c>
      <c r="Z120" s="1">
        <f>L120*'All Demand '!AH121/$B$1</f>
        <v>0</v>
      </c>
      <c r="AA120" s="1">
        <f>M120*'All Demand '!AI121/$B$1</f>
        <v>0</v>
      </c>
      <c r="AB120" s="1">
        <f>N120*'All Demand '!AJ121/$B$1</f>
        <v>0</v>
      </c>
      <c r="AC120" s="1">
        <f>O120*'All Demand '!AK121/$B$1</f>
        <v>0</v>
      </c>
      <c r="AD120" s="1">
        <f>P120*'All Demand '!AL121/$B$1</f>
        <v>0</v>
      </c>
      <c r="AE120" s="1">
        <f>Q120*'All Demand '!AM121/$B$1</f>
        <v>0</v>
      </c>
      <c r="AF120" s="1">
        <f>R120*'All Demand '!AN121/$B$1</f>
        <v>0</v>
      </c>
      <c r="AG120" s="1">
        <f>S120*'All Demand '!AO121/$B$1</f>
        <v>0</v>
      </c>
      <c r="AH120" s="1">
        <f t="shared" si="10"/>
        <v>0</v>
      </c>
      <c r="AI120" s="1"/>
      <c r="AJ120" s="1">
        <f>H120*'All Demand '!AV121/$B$1</f>
        <v>0</v>
      </c>
      <c r="AK120" s="1">
        <f>I120*'All Demand '!AW121/$B$1</f>
        <v>0</v>
      </c>
      <c r="AL120" s="1">
        <f>J120*'All Demand '!AX121/$B$1</f>
        <v>0</v>
      </c>
      <c r="AM120" s="1">
        <f>K120*'All Demand '!AY121/$B$1</f>
        <v>0</v>
      </c>
      <c r="AN120" s="1">
        <f>L120*'All Demand '!AZ121/$B$1</f>
        <v>0</v>
      </c>
      <c r="AO120" s="1">
        <f>M120*'All Demand '!BA121/$B$1</f>
        <v>0</v>
      </c>
      <c r="AP120" s="1">
        <f>N120*'All Demand '!BB121/$B$1</f>
        <v>0</v>
      </c>
      <c r="AQ120" s="1">
        <f>O120*'All Demand '!BC121/$B$1</f>
        <v>0</v>
      </c>
      <c r="AR120" s="1">
        <f>P120*'All Demand '!BD121/$B$1</f>
        <v>0</v>
      </c>
      <c r="AS120" s="1">
        <f>Q120*'All Demand '!BE121/$B$1</f>
        <v>0</v>
      </c>
      <c r="AT120" s="1">
        <f>R120*'All Demand '!BF121/$B$1</f>
        <v>0</v>
      </c>
      <c r="AU120" s="1">
        <f>S120*'All Demand '!BG121/$B$1</f>
        <v>0</v>
      </c>
      <c r="AV120" s="1">
        <f t="shared" si="11"/>
        <v>0</v>
      </c>
    </row>
    <row r="121" spans="1:48" s="171" customFormat="1" ht="12">
      <c r="A121" s="338">
        <f>'All Demand '!A122</f>
        <v>117</v>
      </c>
      <c r="B121" s="278" t="str">
        <f>'All Demand '!C122</f>
        <v>8DCPFM01417AP</v>
      </c>
      <c r="C121" s="278" t="str">
        <f>'All Demand '!F122</f>
        <v>F10</v>
      </c>
      <c r="D121" s="278" t="str">
        <f>'All Demand '!D122</f>
        <v>DCPFM01417AP</v>
      </c>
      <c r="E121" s="278" t="str">
        <f>'All Demand '!G122</f>
        <v>ABC</v>
      </c>
      <c r="F121" s="278" t="str">
        <f>'All Demand '!H122</f>
        <v>WGT</v>
      </c>
      <c r="G121" s="278"/>
      <c r="H121" s="1">
        <f>'All Demand '!J122*'All Demand '!CB122</f>
        <v>0</v>
      </c>
      <c r="I121" s="1">
        <f>'All Demand '!K122*'All Demand '!CC122</f>
        <v>0</v>
      </c>
      <c r="J121" s="1">
        <f>'All Demand '!L122*'All Demand '!CD122</f>
        <v>0</v>
      </c>
      <c r="K121" s="1">
        <f>'All Demand '!M122*'All Demand '!CE122</f>
        <v>0</v>
      </c>
      <c r="L121" s="1">
        <f>'All Demand '!N122*'All Demand '!CF122</f>
        <v>0</v>
      </c>
      <c r="M121" s="1">
        <f>'All Demand '!O122*'All Demand '!CG122</f>
        <v>0</v>
      </c>
      <c r="N121" s="1">
        <f>'All Demand '!P122*'All Demand '!CH122</f>
        <v>0</v>
      </c>
      <c r="O121" s="1">
        <f>'All Demand '!Q122*'All Demand '!CI122</f>
        <v>0</v>
      </c>
      <c r="P121" s="1">
        <f>'All Demand '!R122*'All Demand '!CJ122</f>
        <v>0</v>
      </c>
      <c r="Q121" s="1">
        <f>'All Demand '!S122*'All Demand '!CK122</f>
        <v>0</v>
      </c>
      <c r="R121" s="1">
        <f>'All Demand '!T122*'All Demand '!CL122</f>
        <v>0</v>
      </c>
      <c r="S121" s="1">
        <f>'All Demand '!U122*'All Demand '!CM122</f>
        <v>0</v>
      </c>
      <c r="T121" s="1">
        <f t="shared" si="9"/>
        <v>0</v>
      </c>
      <c r="U121" s="1"/>
      <c r="V121" s="1">
        <f>H121*'All Demand '!AD122/$B$1</f>
        <v>0</v>
      </c>
      <c r="W121" s="1">
        <f>I121*'All Demand '!AE122/$B$1</f>
        <v>0</v>
      </c>
      <c r="X121" s="1">
        <f>J121*'All Demand '!AF122/$B$1</f>
        <v>0</v>
      </c>
      <c r="Y121" s="1">
        <f>K121*'All Demand '!AG122/$B$1</f>
        <v>0</v>
      </c>
      <c r="Z121" s="1">
        <f>L121*'All Demand '!AH122/$B$1</f>
        <v>0</v>
      </c>
      <c r="AA121" s="1">
        <f>M121*'All Demand '!AI122/$B$1</f>
        <v>0</v>
      </c>
      <c r="AB121" s="1">
        <f>N121*'All Demand '!AJ122/$B$1</f>
        <v>0</v>
      </c>
      <c r="AC121" s="1">
        <f>O121*'All Demand '!AK122/$B$1</f>
        <v>0</v>
      </c>
      <c r="AD121" s="1">
        <f>P121*'All Demand '!AL122/$B$1</f>
        <v>0</v>
      </c>
      <c r="AE121" s="1">
        <f>Q121*'All Demand '!AM122/$B$1</f>
        <v>0</v>
      </c>
      <c r="AF121" s="1">
        <f>R121*'All Demand '!AN122/$B$1</f>
        <v>0</v>
      </c>
      <c r="AG121" s="1">
        <f>S121*'All Demand '!AO122/$B$1</f>
        <v>0</v>
      </c>
      <c r="AH121" s="1">
        <f t="shared" si="10"/>
        <v>0</v>
      </c>
      <c r="AI121" s="1"/>
      <c r="AJ121" s="1">
        <f>H121*'All Demand '!AV122/$B$1</f>
        <v>0</v>
      </c>
      <c r="AK121" s="1">
        <f>I121*'All Demand '!AW122/$B$1</f>
        <v>0</v>
      </c>
      <c r="AL121" s="1">
        <f>J121*'All Demand '!AX122/$B$1</f>
        <v>0</v>
      </c>
      <c r="AM121" s="1">
        <f>K121*'All Demand '!AY122/$B$1</f>
        <v>0</v>
      </c>
      <c r="AN121" s="1">
        <f>L121*'All Demand '!AZ122/$B$1</f>
        <v>0</v>
      </c>
      <c r="AO121" s="1">
        <f>M121*'All Demand '!BA122/$B$1</f>
        <v>0</v>
      </c>
      <c r="AP121" s="1">
        <f>N121*'All Demand '!BB122/$B$1</f>
        <v>0</v>
      </c>
      <c r="AQ121" s="1">
        <f>O121*'All Demand '!BC122/$B$1</f>
        <v>0</v>
      </c>
      <c r="AR121" s="1">
        <f>P121*'All Demand '!BD122/$B$1</f>
        <v>0</v>
      </c>
      <c r="AS121" s="1">
        <f>Q121*'All Demand '!BE122/$B$1</f>
        <v>0</v>
      </c>
      <c r="AT121" s="1">
        <f>R121*'All Demand '!BF122/$B$1</f>
        <v>0</v>
      </c>
      <c r="AU121" s="1">
        <f>S121*'All Demand '!BG122/$B$1</f>
        <v>0</v>
      </c>
      <c r="AV121" s="1">
        <f t="shared" si="11"/>
        <v>0</v>
      </c>
    </row>
    <row r="122" spans="1:48" s="171" customFormat="1" ht="12">
      <c r="A122" s="338">
        <f>'All Demand '!A123</f>
        <v>118</v>
      </c>
      <c r="B122" s="278" t="str">
        <f>'All Demand '!C123</f>
        <v>8DCPFM05019AP</v>
      </c>
      <c r="C122" s="278" t="str">
        <f>'All Demand '!F123</f>
        <v>F10</v>
      </c>
      <c r="D122" s="278" t="str">
        <f>'All Demand '!D123</f>
        <v>DCPFM05019AP</v>
      </c>
      <c r="E122" s="278" t="str">
        <f>'All Demand '!G123</f>
        <v>ABC</v>
      </c>
      <c r="F122" s="278" t="str">
        <f>'All Demand '!H123</f>
        <v>WGT</v>
      </c>
      <c r="G122" s="278"/>
      <c r="H122" s="1">
        <f>'All Demand '!J123*'All Demand '!CB123</f>
        <v>0</v>
      </c>
      <c r="I122" s="1">
        <f>'All Demand '!K123*'All Demand '!CC123</f>
        <v>0</v>
      </c>
      <c r="J122" s="1">
        <f>'All Demand '!L123*'All Demand '!CD123</f>
        <v>0</v>
      </c>
      <c r="K122" s="1">
        <f>'All Demand '!M123*'All Demand '!CE123</f>
        <v>0</v>
      </c>
      <c r="L122" s="1">
        <f>'All Demand '!N123*'All Demand '!CF123</f>
        <v>0</v>
      </c>
      <c r="M122" s="1">
        <f>'All Demand '!O123*'All Demand '!CG123</f>
        <v>0</v>
      </c>
      <c r="N122" s="1">
        <f>'All Demand '!P123*'All Demand '!CH123</f>
        <v>0</v>
      </c>
      <c r="O122" s="1">
        <f>'All Demand '!Q123*'All Demand '!CI123</f>
        <v>0</v>
      </c>
      <c r="P122" s="1">
        <f>'All Demand '!R123*'All Demand '!CJ123</f>
        <v>0</v>
      </c>
      <c r="Q122" s="1">
        <f>'All Demand '!S123*'All Demand '!CK123</f>
        <v>0</v>
      </c>
      <c r="R122" s="1">
        <f>'All Demand '!T123*'All Demand '!CL123</f>
        <v>0</v>
      </c>
      <c r="S122" s="1">
        <f>'All Demand '!U123*'All Demand '!CM123</f>
        <v>0</v>
      </c>
      <c r="T122" s="1">
        <f t="shared" si="9"/>
        <v>0</v>
      </c>
      <c r="U122" s="1"/>
      <c r="V122" s="1">
        <f>H122*'All Demand '!AD123/$B$1</f>
        <v>0</v>
      </c>
      <c r="W122" s="1">
        <f>I122*'All Demand '!AE123/$B$1</f>
        <v>0</v>
      </c>
      <c r="X122" s="1">
        <f>J122*'All Demand '!AF123/$B$1</f>
        <v>0</v>
      </c>
      <c r="Y122" s="1">
        <f>K122*'All Demand '!AG123/$B$1</f>
        <v>0</v>
      </c>
      <c r="Z122" s="1">
        <f>L122*'All Demand '!AH123/$B$1</f>
        <v>0</v>
      </c>
      <c r="AA122" s="1">
        <f>M122*'All Demand '!AI123/$B$1</f>
        <v>0</v>
      </c>
      <c r="AB122" s="1">
        <f>N122*'All Demand '!AJ123/$B$1</f>
        <v>0</v>
      </c>
      <c r="AC122" s="1">
        <f>O122*'All Demand '!AK123/$B$1</f>
        <v>0</v>
      </c>
      <c r="AD122" s="1">
        <f>P122*'All Demand '!AL123/$B$1</f>
        <v>0</v>
      </c>
      <c r="AE122" s="1">
        <f>Q122*'All Demand '!AM123/$B$1</f>
        <v>0</v>
      </c>
      <c r="AF122" s="1">
        <f>R122*'All Demand '!AN123/$B$1</f>
        <v>0</v>
      </c>
      <c r="AG122" s="1">
        <f>S122*'All Demand '!AO123/$B$1</f>
        <v>0</v>
      </c>
      <c r="AH122" s="1">
        <f t="shared" si="10"/>
        <v>0</v>
      </c>
      <c r="AI122" s="1"/>
      <c r="AJ122" s="1">
        <f>H122*'All Demand '!AV123/$B$1</f>
        <v>0</v>
      </c>
      <c r="AK122" s="1">
        <f>I122*'All Demand '!AW123/$B$1</f>
        <v>0</v>
      </c>
      <c r="AL122" s="1">
        <f>J122*'All Demand '!AX123/$B$1</f>
        <v>0</v>
      </c>
      <c r="AM122" s="1">
        <f>K122*'All Demand '!AY123/$B$1</f>
        <v>0</v>
      </c>
      <c r="AN122" s="1">
        <f>L122*'All Demand '!AZ123/$B$1</f>
        <v>0</v>
      </c>
      <c r="AO122" s="1">
        <f>M122*'All Demand '!BA123/$B$1</f>
        <v>0</v>
      </c>
      <c r="AP122" s="1">
        <f>N122*'All Demand '!BB123/$B$1</f>
        <v>0</v>
      </c>
      <c r="AQ122" s="1">
        <f>O122*'All Demand '!BC123/$B$1</f>
        <v>0</v>
      </c>
      <c r="AR122" s="1">
        <f>P122*'All Demand '!BD123/$B$1</f>
        <v>0</v>
      </c>
      <c r="AS122" s="1">
        <f>Q122*'All Demand '!BE123/$B$1</f>
        <v>0</v>
      </c>
      <c r="AT122" s="1">
        <f>R122*'All Demand '!BF123/$B$1</f>
        <v>0</v>
      </c>
      <c r="AU122" s="1">
        <f>S122*'All Demand '!BG123/$B$1</f>
        <v>0</v>
      </c>
      <c r="AV122" s="1">
        <f t="shared" si="11"/>
        <v>0</v>
      </c>
    </row>
    <row r="123" spans="1:48" s="171" customFormat="1" ht="12">
      <c r="A123" s="338">
        <f>'All Demand '!A124</f>
        <v>119</v>
      </c>
      <c r="B123" s="278" t="str">
        <f>'All Demand '!C124</f>
        <v>8DCPFM05020AP</v>
      </c>
      <c r="C123" s="278" t="str">
        <f>'All Demand '!F124</f>
        <v>F10</v>
      </c>
      <c r="D123" s="278" t="str">
        <f>'All Demand '!D124</f>
        <v>DCPFM05020AP</v>
      </c>
      <c r="E123" s="278" t="str">
        <f>'All Demand '!G124</f>
        <v>ABC</v>
      </c>
      <c r="F123" s="278" t="str">
        <f>'All Demand '!H124</f>
        <v>WGT</v>
      </c>
      <c r="G123" s="278"/>
      <c r="H123" s="1">
        <f>'All Demand '!J124*'All Demand '!CB124</f>
        <v>0</v>
      </c>
      <c r="I123" s="1">
        <f>'All Demand '!K124*'All Demand '!CC124</f>
        <v>0</v>
      </c>
      <c r="J123" s="1">
        <f>'All Demand '!L124*'All Demand '!CD124</f>
        <v>0</v>
      </c>
      <c r="K123" s="1">
        <f>'All Demand '!M124*'All Demand '!CE124</f>
        <v>0</v>
      </c>
      <c r="L123" s="1">
        <f>'All Demand '!N124*'All Demand '!CF124</f>
        <v>0</v>
      </c>
      <c r="M123" s="1">
        <f>'All Demand '!O124*'All Demand '!CG124</f>
        <v>0</v>
      </c>
      <c r="N123" s="1">
        <f>'All Demand '!P124*'All Demand '!CH124</f>
        <v>0</v>
      </c>
      <c r="O123" s="1">
        <f>'All Demand '!Q124*'All Demand '!CI124</f>
        <v>0</v>
      </c>
      <c r="P123" s="1">
        <f>'All Demand '!R124*'All Demand '!CJ124</f>
        <v>0</v>
      </c>
      <c r="Q123" s="1">
        <f>'All Demand '!S124*'All Demand '!CK124</f>
        <v>0</v>
      </c>
      <c r="R123" s="1">
        <f>'All Demand '!T124*'All Demand '!CL124</f>
        <v>0</v>
      </c>
      <c r="S123" s="1">
        <f>'All Demand '!U124*'All Demand '!CM124</f>
        <v>0</v>
      </c>
      <c r="T123" s="1">
        <f t="shared" si="9"/>
        <v>0</v>
      </c>
      <c r="U123" s="1"/>
      <c r="V123" s="1">
        <f>H123*'All Demand '!AD124/$B$1</f>
        <v>0</v>
      </c>
      <c r="W123" s="1">
        <f>I123*'All Demand '!AE124/$B$1</f>
        <v>0</v>
      </c>
      <c r="X123" s="1">
        <f>J123*'All Demand '!AF124/$B$1</f>
        <v>0</v>
      </c>
      <c r="Y123" s="1">
        <f>K123*'All Demand '!AG124/$B$1</f>
        <v>0</v>
      </c>
      <c r="Z123" s="1">
        <f>L123*'All Demand '!AH124/$B$1</f>
        <v>0</v>
      </c>
      <c r="AA123" s="1">
        <f>M123*'All Demand '!AI124/$B$1</f>
        <v>0</v>
      </c>
      <c r="AB123" s="1">
        <f>N123*'All Demand '!AJ124/$B$1</f>
        <v>0</v>
      </c>
      <c r="AC123" s="1">
        <f>O123*'All Demand '!AK124/$B$1</f>
        <v>0</v>
      </c>
      <c r="AD123" s="1">
        <f>P123*'All Demand '!AL124/$B$1</f>
        <v>0</v>
      </c>
      <c r="AE123" s="1">
        <f>Q123*'All Demand '!AM124/$B$1</f>
        <v>0</v>
      </c>
      <c r="AF123" s="1">
        <f>R123*'All Demand '!AN124/$B$1</f>
        <v>0</v>
      </c>
      <c r="AG123" s="1">
        <f>S123*'All Demand '!AO124/$B$1</f>
        <v>0</v>
      </c>
      <c r="AH123" s="1">
        <f t="shared" si="10"/>
        <v>0</v>
      </c>
      <c r="AI123" s="1"/>
      <c r="AJ123" s="1">
        <f>H123*'All Demand '!AV124/$B$1</f>
        <v>0</v>
      </c>
      <c r="AK123" s="1">
        <f>I123*'All Demand '!AW124/$B$1</f>
        <v>0</v>
      </c>
      <c r="AL123" s="1">
        <f>J123*'All Demand '!AX124/$B$1</f>
        <v>0</v>
      </c>
      <c r="AM123" s="1">
        <f>K123*'All Demand '!AY124/$B$1</f>
        <v>0</v>
      </c>
      <c r="AN123" s="1">
        <f>L123*'All Demand '!AZ124/$B$1</f>
        <v>0</v>
      </c>
      <c r="AO123" s="1">
        <f>M123*'All Demand '!BA124/$B$1</f>
        <v>0</v>
      </c>
      <c r="AP123" s="1">
        <f>N123*'All Demand '!BB124/$B$1</f>
        <v>0</v>
      </c>
      <c r="AQ123" s="1">
        <f>O123*'All Demand '!BC124/$B$1</f>
        <v>0</v>
      </c>
      <c r="AR123" s="1">
        <f>P123*'All Demand '!BD124/$B$1</f>
        <v>0</v>
      </c>
      <c r="AS123" s="1">
        <f>Q123*'All Demand '!BE124/$B$1</f>
        <v>0</v>
      </c>
      <c r="AT123" s="1">
        <f>R123*'All Demand '!BF124/$B$1</f>
        <v>0</v>
      </c>
      <c r="AU123" s="1">
        <f>S123*'All Demand '!BG124/$B$1</f>
        <v>0</v>
      </c>
      <c r="AV123" s="1">
        <f t="shared" si="11"/>
        <v>0</v>
      </c>
    </row>
    <row r="124" spans="1:48" s="171" customFormat="1" ht="12">
      <c r="A124" s="338">
        <f>'All Demand '!A125</f>
        <v>120</v>
      </c>
      <c r="B124" s="278" t="str">
        <f>'All Demand '!C125</f>
        <v>8DCPFM01508AP</v>
      </c>
      <c r="C124" s="278" t="str">
        <f>'All Demand '!F125</f>
        <v>F9</v>
      </c>
      <c r="D124" s="278" t="str">
        <f>'All Demand '!D125</f>
        <v>DCPFM01508AP</v>
      </c>
      <c r="E124" s="278" t="str">
        <f>'All Demand '!G125</f>
        <v>ABC</v>
      </c>
      <c r="F124" s="278" t="str">
        <f>'All Demand '!H125</f>
        <v>WGT</v>
      </c>
      <c r="G124" s="278"/>
      <c r="H124" s="1">
        <f>'All Demand '!J125*'All Demand '!CB125</f>
        <v>4500000</v>
      </c>
      <c r="I124" s="1">
        <f>'All Demand '!K125*'All Demand '!CC125</f>
        <v>4500000</v>
      </c>
      <c r="J124" s="1">
        <f>'All Demand '!L125*'All Demand '!CD125</f>
        <v>4500000</v>
      </c>
      <c r="K124" s="1">
        <f>'All Demand '!M125*'All Demand '!CE125</f>
        <v>4500000</v>
      </c>
      <c r="L124" s="1">
        <f>'All Demand '!N125*'All Demand '!CF125</f>
        <v>4500000</v>
      </c>
      <c r="M124" s="1">
        <f>'All Demand '!O125*'All Demand '!CG125</f>
        <v>4500000</v>
      </c>
      <c r="N124" s="1">
        <f>'All Demand '!P125*'All Demand '!CH125</f>
        <v>4500000</v>
      </c>
      <c r="O124" s="1">
        <f>'All Demand '!Q125*'All Demand '!CI125</f>
        <v>4500000</v>
      </c>
      <c r="P124" s="1">
        <f>'All Demand '!R125*'All Demand '!CJ125</f>
        <v>4500000</v>
      </c>
      <c r="Q124" s="1">
        <f>'All Demand '!S125*'All Demand '!CK125</f>
        <v>4500000</v>
      </c>
      <c r="R124" s="1">
        <f>'All Demand '!T125*'All Demand '!CL125</f>
        <v>4500000</v>
      </c>
      <c r="S124" s="1">
        <f>'All Demand '!U125*'All Demand '!CM125</f>
        <v>2500000</v>
      </c>
      <c r="T124" s="1">
        <f t="shared" si="9"/>
        <v>52000000</v>
      </c>
      <c r="U124" s="1"/>
      <c r="V124" s="1">
        <f>H124*'All Demand '!AD125/$B$1</f>
        <v>18687.081612305941</v>
      </c>
      <c r="W124" s="1">
        <f>I124*'All Demand '!AE125/$B$1</f>
        <v>18687.081612305941</v>
      </c>
      <c r="X124" s="1">
        <f>J124*'All Demand '!AF125/$B$1</f>
        <v>18687.081612305941</v>
      </c>
      <c r="Y124" s="1">
        <f>K124*'All Demand '!AG125/$B$1</f>
        <v>18402.506765418031</v>
      </c>
      <c r="Z124" s="1">
        <f>L124*'All Demand '!AH125/$B$1</f>
        <v>18402.506765418031</v>
      </c>
      <c r="AA124" s="1">
        <f>M124*'All Demand '!AI125/$B$1</f>
        <v>18402.506765418031</v>
      </c>
      <c r="AB124" s="1">
        <f>N124*'All Demand '!AJ125/$B$1</f>
        <v>18117.931918530125</v>
      </c>
      <c r="AC124" s="1">
        <f>O124*'All Demand '!AK125/$B$1</f>
        <v>18117.931918530125</v>
      </c>
      <c r="AD124" s="1">
        <f>P124*'All Demand '!AL125/$B$1</f>
        <v>18117.931918530125</v>
      </c>
      <c r="AE124" s="1">
        <f>Q124*'All Demand '!AM125/$B$1</f>
        <v>17548.782224754308</v>
      </c>
      <c r="AF124" s="1">
        <f>R124*'All Demand '!AN125/$B$1</f>
        <v>17548.782224754308</v>
      </c>
      <c r="AG124" s="1">
        <f>S124*'All Demand '!AO125/$B$1</f>
        <v>9749.3234581968391</v>
      </c>
      <c r="AH124" s="1">
        <f t="shared" si="10"/>
        <v>210469.44879646774</v>
      </c>
      <c r="AI124" s="1"/>
      <c r="AJ124" s="1">
        <f>H124*'All Demand '!AV125/$B$1</f>
        <v>4132.0192596140159</v>
      </c>
      <c r="AK124" s="1">
        <f>I124*'All Demand '!AW125/$B$1</f>
        <v>4132.0192596140159</v>
      </c>
      <c r="AL124" s="1">
        <f>J124*'All Demand '!AX125/$B$1</f>
        <v>4132.0192596140159</v>
      </c>
      <c r="AM124" s="1">
        <f>K124*'All Demand '!AY125/$B$1</f>
        <v>4090.6990670178757</v>
      </c>
      <c r="AN124" s="1">
        <f>L124*'All Demand '!AZ125/$B$1</f>
        <v>4090.6990670178757</v>
      </c>
      <c r="AO124" s="1">
        <f>M124*'All Demand '!BA125/$B$1</f>
        <v>4090.6990670178757</v>
      </c>
      <c r="AP124" s="1">
        <f>N124*'All Demand '!BB125/$B$1</f>
        <v>4049.378874421735</v>
      </c>
      <c r="AQ124" s="1">
        <f>O124*'All Demand '!BC125/$B$1</f>
        <v>4049.378874421735</v>
      </c>
      <c r="AR124" s="1">
        <f>P124*'All Demand '!BD125/$B$1</f>
        <v>4049.378874421735</v>
      </c>
      <c r="AS124" s="1">
        <f>Q124*'All Demand '!BE125/$B$1</f>
        <v>4008.0586818255956</v>
      </c>
      <c r="AT124" s="1">
        <f>R124*'All Demand '!BF125/$B$1</f>
        <v>4008.0586818255956</v>
      </c>
      <c r="AU124" s="1">
        <f>S124*'All Demand '!BG125/$B$1</f>
        <v>2226.6992676808864</v>
      </c>
      <c r="AV124" s="1">
        <f t="shared" si="11"/>
        <v>47059.10823449296</v>
      </c>
    </row>
    <row r="125" spans="1:48" s="171" customFormat="1" ht="12">
      <c r="A125" s="338">
        <f>'All Demand '!A126</f>
        <v>121</v>
      </c>
      <c r="B125" s="278" t="str">
        <f>'All Demand '!C126</f>
        <v>8DCPFM01510AP</v>
      </c>
      <c r="C125" s="278" t="str">
        <f>'All Demand '!F126</f>
        <v>F9</v>
      </c>
      <c r="D125" s="278" t="str">
        <f>'All Demand '!D126</f>
        <v>DCPFM01510AP</v>
      </c>
      <c r="E125" s="278" t="str">
        <f>'All Demand '!G126</f>
        <v>ABC</v>
      </c>
      <c r="F125" s="278" t="str">
        <f>'All Demand '!H126</f>
        <v>WGT</v>
      </c>
      <c r="G125" s="278"/>
      <c r="H125" s="1">
        <f>'All Demand '!J126*'All Demand '!CB126</f>
        <v>4500000</v>
      </c>
      <c r="I125" s="1">
        <f>'All Demand '!K126*'All Demand '!CC126</f>
        <v>4500000</v>
      </c>
      <c r="J125" s="1">
        <f>'All Demand '!L126*'All Demand '!CD126</f>
        <v>4500000</v>
      </c>
      <c r="K125" s="1">
        <f>'All Demand '!M126*'All Demand '!CE126</f>
        <v>4500000</v>
      </c>
      <c r="L125" s="1">
        <f>'All Demand '!N126*'All Demand '!CF126</f>
        <v>4500000</v>
      </c>
      <c r="M125" s="1">
        <f>'All Demand '!O126*'All Demand '!CG126</f>
        <v>4500000</v>
      </c>
      <c r="N125" s="1">
        <f>'All Demand '!P126*'All Demand '!CH126</f>
        <v>4500000</v>
      </c>
      <c r="O125" s="1">
        <f>'All Demand '!Q126*'All Demand '!CI126</f>
        <v>4500000</v>
      </c>
      <c r="P125" s="1">
        <f>'All Demand '!R126*'All Demand '!CJ126</f>
        <v>4500000</v>
      </c>
      <c r="Q125" s="1">
        <f>'All Demand '!S126*'All Demand '!CK126</f>
        <v>4500000</v>
      </c>
      <c r="R125" s="1">
        <f>'All Demand '!T126*'All Demand '!CL126</f>
        <v>4500000</v>
      </c>
      <c r="S125" s="1">
        <f>'All Demand '!U126*'All Demand '!CM126</f>
        <v>2500000</v>
      </c>
      <c r="T125" s="1">
        <f t="shared" si="9"/>
        <v>52000000</v>
      </c>
      <c r="U125" s="1"/>
      <c r="V125" s="1">
        <f>H125*'All Demand '!AD126/$B$1</f>
        <v>18687.081612305941</v>
      </c>
      <c r="W125" s="1">
        <f>I125*'All Demand '!AE126/$B$1</f>
        <v>18687.081612305941</v>
      </c>
      <c r="X125" s="1">
        <f>J125*'All Demand '!AF126/$B$1</f>
        <v>18687.081612305941</v>
      </c>
      <c r="Y125" s="1">
        <f>K125*'All Demand '!AG126/$B$1</f>
        <v>18402.506765418031</v>
      </c>
      <c r="Z125" s="1">
        <f>L125*'All Demand '!AH126/$B$1</f>
        <v>18402.506765418031</v>
      </c>
      <c r="AA125" s="1">
        <f>M125*'All Demand '!AI126/$B$1</f>
        <v>18402.506765418031</v>
      </c>
      <c r="AB125" s="1">
        <f>N125*'All Demand '!AJ126/$B$1</f>
        <v>18117.931918530125</v>
      </c>
      <c r="AC125" s="1">
        <f>O125*'All Demand '!AK126/$B$1</f>
        <v>18117.931918530125</v>
      </c>
      <c r="AD125" s="1">
        <f>P125*'All Demand '!AL126/$B$1</f>
        <v>18117.931918530125</v>
      </c>
      <c r="AE125" s="1">
        <f>Q125*'All Demand '!AM126/$B$1</f>
        <v>17548.782224754308</v>
      </c>
      <c r="AF125" s="1">
        <f>R125*'All Demand '!AN126/$B$1</f>
        <v>17548.782224754308</v>
      </c>
      <c r="AG125" s="1">
        <f>S125*'All Demand '!AO126/$B$1</f>
        <v>9749.3234581968391</v>
      </c>
      <c r="AH125" s="1">
        <f t="shared" si="10"/>
        <v>210469.44879646774</v>
      </c>
      <c r="AI125" s="1"/>
      <c r="AJ125" s="1">
        <f>H125*'All Demand '!AV126/$B$1</f>
        <v>4132.0192596140159</v>
      </c>
      <c r="AK125" s="1">
        <f>I125*'All Demand '!AW126/$B$1</f>
        <v>4132.0192596140159</v>
      </c>
      <c r="AL125" s="1">
        <f>J125*'All Demand '!AX126/$B$1</f>
        <v>4132.0192596140159</v>
      </c>
      <c r="AM125" s="1">
        <f>K125*'All Demand '!AY126/$B$1</f>
        <v>4090.6990670178757</v>
      </c>
      <c r="AN125" s="1">
        <f>L125*'All Demand '!AZ126/$B$1</f>
        <v>4090.6990670178757</v>
      </c>
      <c r="AO125" s="1">
        <f>M125*'All Demand '!BA126/$B$1</f>
        <v>4090.6990670178757</v>
      </c>
      <c r="AP125" s="1">
        <f>N125*'All Demand '!BB126/$B$1</f>
        <v>4049.378874421735</v>
      </c>
      <c r="AQ125" s="1">
        <f>O125*'All Demand '!BC126/$B$1</f>
        <v>4049.378874421735</v>
      </c>
      <c r="AR125" s="1">
        <f>P125*'All Demand '!BD126/$B$1</f>
        <v>4049.378874421735</v>
      </c>
      <c r="AS125" s="1">
        <f>Q125*'All Demand '!BE126/$B$1</f>
        <v>4008.0586818255956</v>
      </c>
      <c r="AT125" s="1">
        <f>R125*'All Demand '!BF126/$B$1</f>
        <v>4008.0586818255956</v>
      </c>
      <c r="AU125" s="1">
        <f>S125*'All Demand '!BG126/$B$1</f>
        <v>2226.6992676808864</v>
      </c>
      <c r="AV125" s="1">
        <f t="shared" si="11"/>
        <v>47059.10823449296</v>
      </c>
    </row>
    <row r="126" spans="1:48" s="171" customFormat="1" ht="12">
      <c r="A126" s="338">
        <f>'All Demand '!A127</f>
        <v>122</v>
      </c>
      <c r="B126" s="278" t="str">
        <f>'All Demand '!C127</f>
        <v>8DCPFM01509AP</v>
      </c>
      <c r="C126" s="278" t="str">
        <f>'All Demand '!F127</f>
        <v>F9</v>
      </c>
      <c r="D126" s="278" t="str">
        <f>'All Demand '!D127</f>
        <v>DCPFM01509AP</v>
      </c>
      <c r="E126" s="278" t="str">
        <f>'All Demand '!G127</f>
        <v>ABC</v>
      </c>
      <c r="F126" s="278" t="str">
        <f>'All Demand '!H127</f>
        <v>WGT</v>
      </c>
      <c r="G126" s="278"/>
      <c r="H126" s="1">
        <f>'All Demand '!J127*'All Demand '!CB127</f>
        <v>4500000</v>
      </c>
      <c r="I126" s="1">
        <f>'All Demand '!K127*'All Demand '!CC127</f>
        <v>4500000</v>
      </c>
      <c r="J126" s="1">
        <f>'All Demand '!L127*'All Demand '!CD127</f>
        <v>4500000</v>
      </c>
      <c r="K126" s="1">
        <f>'All Demand '!M127*'All Demand '!CE127</f>
        <v>4500000</v>
      </c>
      <c r="L126" s="1">
        <f>'All Demand '!N127*'All Demand '!CF127</f>
        <v>4500000</v>
      </c>
      <c r="M126" s="1">
        <f>'All Demand '!O127*'All Demand '!CG127</f>
        <v>4500000</v>
      </c>
      <c r="N126" s="1">
        <f>'All Demand '!P127*'All Demand '!CH127</f>
        <v>4500000</v>
      </c>
      <c r="O126" s="1">
        <f>'All Demand '!Q127*'All Demand '!CI127</f>
        <v>4500000</v>
      </c>
      <c r="P126" s="1">
        <f>'All Demand '!R127*'All Demand '!CJ127</f>
        <v>4500000</v>
      </c>
      <c r="Q126" s="1">
        <f>'All Demand '!S127*'All Demand '!CK127</f>
        <v>4500000</v>
      </c>
      <c r="R126" s="1">
        <f>'All Demand '!T127*'All Demand '!CL127</f>
        <v>4500000</v>
      </c>
      <c r="S126" s="1">
        <f>'All Demand '!U127*'All Demand '!CM127</f>
        <v>2500000</v>
      </c>
      <c r="T126" s="1">
        <f t="shared" si="9"/>
        <v>52000000</v>
      </c>
      <c r="U126" s="1"/>
      <c r="V126" s="1">
        <f>H126*'All Demand '!AD127/$B$1</f>
        <v>13825.915111807435</v>
      </c>
      <c r="W126" s="1">
        <f>I126*'All Demand '!AE127/$B$1</f>
        <v>13825.915111807435</v>
      </c>
      <c r="X126" s="1">
        <f>J126*'All Demand '!AF127/$B$1</f>
        <v>13825.915111807435</v>
      </c>
      <c r="Y126" s="1">
        <f>K126*'All Demand '!AG127/$B$1</f>
        <v>13615.368181170772</v>
      </c>
      <c r="Z126" s="1">
        <f>L126*'All Demand '!AH127/$B$1</f>
        <v>13615.368181170772</v>
      </c>
      <c r="AA126" s="1">
        <f>M126*'All Demand '!AI127/$B$1</f>
        <v>13615.368181170772</v>
      </c>
      <c r="AB126" s="1">
        <f>N126*'All Demand '!AJ127/$B$1</f>
        <v>13404.821250534113</v>
      </c>
      <c r="AC126" s="1">
        <f>O126*'All Demand '!AK127/$B$1</f>
        <v>13404.821250534113</v>
      </c>
      <c r="AD126" s="1">
        <f>P126*'All Demand '!AL127/$B$1</f>
        <v>13404.821250534113</v>
      </c>
      <c r="AE126" s="1">
        <f>Q126*'All Demand '!AM127/$B$1</f>
        <v>12983.72738926079</v>
      </c>
      <c r="AF126" s="1">
        <f>R126*'All Demand '!AN127/$B$1</f>
        <v>12983.72738926079</v>
      </c>
      <c r="AG126" s="1">
        <f>S126*'All Demand '!AO127/$B$1</f>
        <v>7213.1818829226604</v>
      </c>
      <c r="AH126" s="1">
        <f t="shared" si="10"/>
        <v>155718.95029198116</v>
      </c>
      <c r="AI126" s="1"/>
      <c r="AJ126" s="1">
        <f>H126*'All Demand '!AV127/$B$1</f>
        <v>5173.5393080757731</v>
      </c>
      <c r="AK126" s="1">
        <f>I126*'All Demand '!AW127/$B$1</f>
        <v>5173.5393080757731</v>
      </c>
      <c r="AL126" s="1">
        <f>J126*'All Demand '!AX127/$B$1</f>
        <v>5173.5393080757731</v>
      </c>
      <c r="AM126" s="1">
        <f>K126*'All Demand '!AY127/$B$1</f>
        <v>5121.8039149950164</v>
      </c>
      <c r="AN126" s="1">
        <f>L126*'All Demand '!AZ127/$B$1</f>
        <v>5121.8039149950164</v>
      </c>
      <c r="AO126" s="1">
        <f>M126*'All Demand '!BA127/$B$1</f>
        <v>5121.8039149950164</v>
      </c>
      <c r="AP126" s="1">
        <f>N126*'All Demand '!BB127/$B$1</f>
        <v>5070.0685219142579</v>
      </c>
      <c r="AQ126" s="1">
        <f>O126*'All Demand '!BC127/$B$1</f>
        <v>5070.0685219142579</v>
      </c>
      <c r="AR126" s="1">
        <f>P126*'All Demand '!BD127/$B$1</f>
        <v>5070.0685219142579</v>
      </c>
      <c r="AS126" s="1">
        <f>Q126*'All Demand '!BE127/$B$1</f>
        <v>5018.3331288335003</v>
      </c>
      <c r="AT126" s="1">
        <f>R126*'All Demand '!BF127/$B$1</f>
        <v>5018.3331288335003</v>
      </c>
      <c r="AU126" s="1">
        <f>S126*'All Demand '!BG127/$B$1</f>
        <v>2787.9628493519449</v>
      </c>
      <c r="AV126" s="1">
        <f t="shared" si="11"/>
        <v>58920.864341974098</v>
      </c>
    </row>
    <row r="127" spans="1:48" s="171" customFormat="1" ht="12">
      <c r="A127" s="338">
        <f>'All Demand '!A128</f>
        <v>123</v>
      </c>
      <c r="B127" s="278" t="str">
        <f>'All Demand '!C128</f>
        <v>8DRPFM02026</v>
      </c>
      <c r="C127" s="278" t="str">
        <f>'All Demand '!F128</f>
        <v>F9</v>
      </c>
      <c r="D127" s="278" t="str">
        <f>'All Demand '!D128</f>
        <v>DCPFM02026</v>
      </c>
      <c r="E127" s="278" t="str">
        <f>'All Demand '!G128</f>
        <v>ABC</v>
      </c>
      <c r="F127" s="278" t="str">
        <f>'All Demand '!H128</f>
        <v>WGT</v>
      </c>
      <c r="G127" s="278"/>
      <c r="H127" s="1">
        <f>'All Demand '!J128*'All Demand '!CB128</f>
        <v>4500000</v>
      </c>
      <c r="I127" s="1">
        <f>'All Demand '!K128*'All Demand '!CC128</f>
        <v>4500000</v>
      </c>
      <c r="J127" s="1">
        <f>'All Demand '!L128*'All Demand '!CD128</f>
        <v>4500000</v>
      </c>
      <c r="K127" s="1">
        <f>'All Demand '!M128*'All Demand '!CE128</f>
        <v>4500000</v>
      </c>
      <c r="L127" s="1">
        <f>'All Demand '!N128*'All Demand '!CF128</f>
        <v>4500000</v>
      </c>
      <c r="M127" s="1">
        <f>'All Demand '!O128*'All Demand '!CG128</f>
        <v>4500000</v>
      </c>
      <c r="N127" s="1">
        <f>'All Demand '!P128*'All Demand '!CH128</f>
        <v>4500000</v>
      </c>
      <c r="O127" s="1">
        <f>'All Demand '!Q128*'All Demand '!CI128</f>
        <v>4500000</v>
      </c>
      <c r="P127" s="1">
        <f>'All Demand '!R128*'All Demand '!CJ128</f>
        <v>4500000</v>
      </c>
      <c r="Q127" s="1">
        <f>'All Demand '!S128*'All Demand '!CK128</f>
        <v>4500000</v>
      </c>
      <c r="R127" s="1">
        <f>'All Demand '!T128*'All Demand '!CL128</f>
        <v>4500000</v>
      </c>
      <c r="S127" s="1">
        <f>'All Demand '!U128*'All Demand '!CM128</f>
        <v>2500000</v>
      </c>
      <c r="T127" s="1">
        <f t="shared" si="9"/>
        <v>52000000</v>
      </c>
      <c r="U127" s="1"/>
      <c r="V127" s="1">
        <f>H127*'All Demand '!AD128/$B$1</f>
        <v>25947.265346816694</v>
      </c>
      <c r="W127" s="1">
        <f>I127*'All Demand '!AE128/$B$1</f>
        <v>25947.265346816694</v>
      </c>
      <c r="X127" s="1">
        <f>J127*'All Demand '!AF128/$B$1</f>
        <v>25947.265346816694</v>
      </c>
      <c r="Y127" s="1">
        <f>K127*'All Demand '!AG128/$B$1</f>
        <v>25552.129326306793</v>
      </c>
      <c r="Z127" s="1">
        <f>L127*'All Demand '!AH128/$B$1</f>
        <v>25552.129326306793</v>
      </c>
      <c r="AA127" s="1">
        <f>M127*'All Demand '!AI128/$B$1</f>
        <v>25552.129326306793</v>
      </c>
      <c r="AB127" s="1">
        <f>N127*'All Demand '!AJ128/$B$1</f>
        <v>25156.993305796892</v>
      </c>
      <c r="AC127" s="1">
        <f>O127*'All Demand '!AK128/$B$1</f>
        <v>25156.993305796892</v>
      </c>
      <c r="AD127" s="1">
        <f>P127*'All Demand '!AL128/$B$1</f>
        <v>25156.993305796892</v>
      </c>
      <c r="AE127" s="1">
        <f>Q127*'All Demand '!AM128/$B$1</f>
        <v>24366.721264777098</v>
      </c>
      <c r="AF127" s="1">
        <f>R127*'All Demand '!AN128/$B$1</f>
        <v>24366.721264777098</v>
      </c>
      <c r="AG127" s="1">
        <f>S127*'All Demand '!AO128/$B$1</f>
        <v>13537.06736932061</v>
      </c>
      <c r="AH127" s="1">
        <f t="shared" si="10"/>
        <v>292239.673835636</v>
      </c>
      <c r="AI127" s="1"/>
      <c r="AJ127" s="1">
        <f>H127*'All Demand '!AV128/$B$1</f>
        <v>14018.546211223476</v>
      </c>
      <c r="AK127" s="1">
        <f>I127*'All Demand '!AW128/$B$1</f>
        <v>14018.546211223476</v>
      </c>
      <c r="AL127" s="1">
        <f>J127*'All Demand '!AX128/$B$1</f>
        <v>14018.546211223476</v>
      </c>
      <c r="AM127" s="1">
        <f>K127*'All Demand '!AY128/$B$1</f>
        <v>13878.360749111242</v>
      </c>
      <c r="AN127" s="1">
        <f>L127*'All Demand '!AZ128/$B$1</f>
        <v>13878.360749111242</v>
      </c>
      <c r="AO127" s="1">
        <f>M127*'All Demand '!BA128/$B$1</f>
        <v>13878.360749111242</v>
      </c>
      <c r="AP127" s="1">
        <f>N127*'All Demand '!BB128/$B$1</f>
        <v>13738.175286999007</v>
      </c>
      <c r="AQ127" s="1">
        <f>O127*'All Demand '!BC128/$B$1</f>
        <v>13738.175286999007</v>
      </c>
      <c r="AR127" s="1">
        <f>P127*'All Demand '!BD128/$B$1</f>
        <v>13738.175286999007</v>
      </c>
      <c r="AS127" s="1">
        <f>Q127*'All Demand '!BE128/$B$1</f>
        <v>13597.989824886772</v>
      </c>
      <c r="AT127" s="1">
        <f>R127*'All Demand '!BF128/$B$1</f>
        <v>13597.989824886772</v>
      </c>
      <c r="AU127" s="1">
        <f>S127*'All Demand '!BG128/$B$1</f>
        <v>7554.4387916037622</v>
      </c>
      <c r="AV127" s="1">
        <f t="shared" si="11"/>
        <v>159655.66518337847</v>
      </c>
    </row>
    <row r="128" spans="1:48" s="171" customFormat="1" ht="12">
      <c r="A128" s="338">
        <f>'All Demand '!A129</f>
        <v>124</v>
      </c>
      <c r="B128" s="278" t="str">
        <f>'All Demand '!C129</f>
        <v>8DRPFM02027</v>
      </c>
      <c r="C128" s="278" t="str">
        <f>'All Demand '!F129</f>
        <v>F9</v>
      </c>
      <c r="D128" s="278" t="str">
        <f>'All Demand '!D129</f>
        <v>DCPFM02027</v>
      </c>
      <c r="E128" s="278" t="str">
        <f>'All Demand '!G129</f>
        <v>ABC</v>
      </c>
      <c r="F128" s="278" t="str">
        <f>'All Demand '!H129</f>
        <v>WGT</v>
      </c>
      <c r="G128" s="278"/>
      <c r="H128" s="1">
        <f>'All Demand '!J129*'All Demand '!CB129</f>
        <v>4500000</v>
      </c>
      <c r="I128" s="1">
        <f>'All Demand '!K129*'All Demand '!CC129</f>
        <v>4500000</v>
      </c>
      <c r="J128" s="1">
        <f>'All Demand '!L129*'All Demand '!CD129</f>
        <v>4500000</v>
      </c>
      <c r="K128" s="1">
        <f>'All Demand '!M129*'All Demand '!CE129</f>
        <v>4500000</v>
      </c>
      <c r="L128" s="1">
        <f>'All Demand '!N129*'All Demand '!CF129</f>
        <v>4500000</v>
      </c>
      <c r="M128" s="1">
        <f>'All Demand '!O129*'All Demand '!CG129</f>
        <v>4500000</v>
      </c>
      <c r="N128" s="1">
        <f>'All Demand '!P129*'All Demand '!CH129</f>
        <v>4500000</v>
      </c>
      <c r="O128" s="1">
        <f>'All Demand '!Q129*'All Demand '!CI129</f>
        <v>4500000</v>
      </c>
      <c r="P128" s="1">
        <f>'All Demand '!R129*'All Demand '!CJ129</f>
        <v>4500000</v>
      </c>
      <c r="Q128" s="1">
        <f>'All Demand '!S129*'All Demand '!CK129</f>
        <v>4500000</v>
      </c>
      <c r="R128" s="1">
        <f>'All Demand '!T129*'All Demand '!CL129</f>
        <v>4500000</v>
      </c>
      <c r="S128" s="1">
        <f>'All Demand '!U129*'All Demand '!CM129</f>
        <v>2500000</v>
      </c>
      <c r="T128" s="1">
        <f t="shared" si="9"/>
        <v>52000000</v>
      </c>
      <c r="U128" s="1"/>
      <c r="V128" s="1">
        <f>H128*'All Demand '!AD129/$B$1</f>
        <v>25947.265346816694</v>
      </c>
      <c r="W128" s="1">
        <f>I128*'All Demand '!AE129/$B$1</f>
        <v>25947.265346816694</v>
      </c>
      <c r="X128" s="1">
        <f>J128*'All Demand '!AF129/$B$1</f>
        <v>25947.265346816694</v>
      </c>
      <c r="Y128" s="1">
        <f>K128*'All Demand '!AG129/$B$1</f>
        <v>25552.129326306793</v>
      </c>
      <c r="Z128" s="1">
        <f>L128*'All Demand '!AH129/$B$1</f>
        <v>25552.129326306793</v>
      </c>
      <c r="AA128" s="1">
        <f>M128*'All Demand '!AI129/$B$1</f>
        <v>25552.129326306793</v>
      </c>
      <c r="AB128" s="1">
        <f>N128*'All Demand '!AJ129/$B$1</f>
        <v>25156.993305796892</v>
      </c>
      <c r="AC128" s="1">
        <f>O128*'All Demand '!AK129/$B$1</f>
        <v>25156.993305796892</v>
      </c>
      <c r="AD128" s="1">
        <f>P128*'All Demand '!AL129/$B$1</f>
        <v>25156.993305796892</v>
      </c>
      <c r="AE128" s="1">
        <f>Q128*'All Demand '!AM129/$B$1</f>
        <v>24366.721264777098</v>
      </c>
      <c r="AF128" s="1">
        <f>R128*'All Demand '!AN129/$B$1</f>
        <v>24366.721264777098</v>
      </c>
      <c r="AG128" s="1">
        <f>S128*'All Demand '!AO129/$B$1</f>
        <v>13537.06736932061</v>
      </c>
      <c r="AH128" s="1">
        <f t="shared" si="10"/>
        <v>292239.673835636</v>
      </c>
      <c r="AI128" s="1"/>
      <c r="AJ128" s="1">
        <f>H128*'All Demand '!AV129/$B$1</f>
        <v>14018.546211223476</v>
      </c>
      <c r="AK128" s="1">
        <f>I128*'All Demand '!AW129/$B$1</f>
        <v>14018.546211223476</v>
      </c>
      <c r="AL128" s="1">
        <f>J128*'All Demand '!AX129/$B$1</f>
        <v>14018.546211223476</v>
      </c>
      <c r="AM128" s="1">
        <f>K128*'All Demand '!AY129/$B$1</f>
        <v>13878.360749111242</v>
      </c>
      <c r="AN128" s="1">
        <f>L128*'All Demand '!AZ129/$B$1</f>
        <v>13878.360749111242</v>
      </c>
      <c r="AO128" s="1">
        <f>M128*'All Demand '!BA129/$B$1</f>
        <v>13878.360749111242</v>
      </c>
      <c r="AP128" s="1">
        <f>N128*'All Demand '!BB129/$B$1</f>
        <v>13738.175286999007</v>
      </c>
      <c r="AQ128" s="1">
        <f>O128*'All Demand '!BC129/$B$1</f>
        <v>13738.175286999007</v>
      </c>
      <c r="AR128" s="1">
        <f>P128*'All Demand '!BD129/$B$1</f>
        <v>13738.175286999007</v>
      </c>
      <c r="AS128" s="1">
        <f>Q128*'All Demand '!BE129/$B$1</f>
        <v>13597.989824886772</v>
      </c>
      <c r="AT128" s="1">
        <f>R128*'All Demand '!BF129/$B$1</f>
        <v>13597.989824886772</v>
      </c>
      <c r="AU128" s="1">
        <f>S128*'All Demand '!BG129/$B$1</f>
        <v>7554.4387916037622</v>
      </c>
      <c r="AV128" s="1">
        <f t="shared" si="11"/>
        <v>159655.66518337847</v>
      </c>
    </row>
    <row r="129" spans="1:48" s="171" customFormat="1" ht="12">
      <c r="A129" s="338">
        <f>'All Demand '!A130</f>
        <v>125</v>
      </c>
      <c r="B129" s="278" t="str">
        <f>'All Demand '!C130</f>
        <v>6402829</v>
      </c>
      <c r="C129" s="278" t="str">
        <f>'All Demand '!F130</f>
        <v>Lifescan</v>
      </c>
      <c r="D129" s="278" t="str">
        <f>'All Demand '!D130</f>
        <v>6402829</v>
      </c>
      <c r="E129" s="278" t="str">
        <f>'All Demand '!G130</f>
        <v>Nypro</v>
      </c>
      <c r="F129" s="278" t="str">
        <f>'All Demand '!H130</f>
        <v>Nypro Shenzhen</v>
      </c>
      <c r="G129" s="278"/>
      <c r="H129" s="1">
        <f>'All Demand '!J130*'All Demand '!CB130</f>
        <v>150000</v>
      </c>
      <c r="I129" s="1">
        <f>'All Demand '!K130*'All Demand '!CC130</f>
        <v>150000</v>
      </c>
      <c r="J129" s="1">
        <f>'All Demand '!L130*'All Demand '!CD130</f>
        <v>150000</v>
      </c>
      <c r="K129" s="1">
        <f>'All Demand '!M130*'All Demand '!CE130</f>
        <v>150000</v>
      </c>
      <c r="L129" s="1">
        <f>'All Demand '!N130*'All Demand '!CF130</f>
        <v>150000</v>
      </c>
      <c r="M129" s="1">
        <f>'All Demand '!O130*'All Demand '!CG130</f>
        <v>150000</v>
      </c>
      <c r="N129" s="1">
        <f>'All Demand '!P130*'All Demand '!CH130</f>
        <v>150000</v>
      </c>
      <c r="O129" s="1">
        <f>'All Demand '!Q130*'All Demand '!CI130</f>
        <v>150000</v>
      </c>
      <c r="P129" s="1">
        <f>'All Demand '!R130*'All Demand '!CJ130</f>
        <v>150000</v>
      </c>
      <c r="Q129" s="1">
        <f>'All Demand '!S130*'All Demand '!CK130</f>
        <v>150000</v>
      </c>
      <c r="R129" s="1">
        <f>'All Demand '!T130*'All Demand '!CL130</f>
        <v>150000</v>
      </c>
      <c r="S129" s="1">
        <f>'All Demand '!U130*'All Demand '!CM130</f>
        <v>150000</v>
      </c>
      <c r="T129" s="1">
        <f t="shared" si="9"/>
        <v>1800000</v>
      </c>
      <c r="U129" s="1"/>
      <c r="V129" s="1">
        <f>H129*'All Demand '!AD130/$B$1</f>
        <v>1945.8766557470447</v>
      </c>
      <c r="W129" s="1">
        <f>I129*'All Demand '!AE130/$B$1</f>
        <v>1945.8766557470447</v>
      </c>
      <c r="X129" s="1">
        <f>J129*'All Demand '!AF130/$B$1</f>
        <v>1945.8766557470447</v>
      </c>
      <c r="Y129" s="1">
        <f>K129*'All Demand '!AG130/$B$1</f>
        <v>1965.5319755020653</v>
      </c>
      <c r="Z129" s="1">
        <f>L129*'All Demand '!AH130/$B$1</f>
        <v>1965.5319755020653</v>
      </c>
      <c r="AA129" s="1">
        <f>M129*'All Demand '!AI130/$B$1</f>
        <v>1965.5319755020653</v>
      </c>
      <c r="AB129" s="1">
        <f>N129*'All Demand '!AJ130/$B$1</f>
        <v>1965.5319755020653</v>
      </c>
      <c r="AC129" s="1">
        <f>O129*'All Demand '!AK130/$B$1</f>
        <v>1965.5319755020653</v>
      </c>
      <c r="AD129" s="1">
        <f>P129*'All Demand '!AL130/$B$1</f>
        <v>1965.5319755020653</v>
      </c>
      <c r="AE129" s="1">
        <f>Q129*'All Demand '!AM130/$B$1</f>
        <v>1965.5319755020653</v>
      </c>
      <c r="AF129" s="1">
        <f>R129*'All Demand '!AN130/$B$1</f>
        <v>1965.5319755020653</v>
      </c>
      <c r="AG129" s="1">
        <f>S129*'All Demand '!AO130/$B$1</f>
        <v>1965.5319755020653</v>
      </c>
      <c r="AH129" s="1">
        <f t="shared" si="10"/>
        <v>23527.417746759718</v>
      </c>
      <c r="AI129" s="1"/>
      <c r="AJ129" s="1">
        <f>H129*'All Demand '!AV130/$B$1</f>
        <v>1179.3191853012393</v>
      </c>
      <c r="AK129" s="1">
        <f>I129*'All Demand '!AW130/$B$1</f>
        <v>1179.3191853012393</v>
      </c>
      <c r="AL129" s="1">
        <f>J129*'All Demand '!AX130/$B$1</f>
        <v>1179.3191853012393</v>
      </c>
      <c r="AM129" s="1">
        <f>K129*'All Demand '!AY130/$B$1</f>
        <v>1167.5259934482267</v>
      </c>
      <c r="AN129" s="1">
        <f>L129*'All Demand '!AZ130/$B$1</f>
        <v>1167.5259934482267</v>
      </c>
      <c r="AO129" s="1">
        <f>M129*'All Demand '!BA130/$B$1</f>
        <v>1167.5259934482267</v>
      </c>
      <c r="AP129" s="1">
        <f>N129*'All Demand '!BB130/$B$1</f>
        <v>1155.7328015952144</v>
      </c>
      <c r="AQ129" s="1">
        <f>O129*'All Demand '!BC130/$B$1</f>
        <v>1155.7328015952144</v>
      </c>
      <c r="AR129" s="1">
        <f>P129*'All Demand '!BD130/$B$1</f>
        <v>1155.7328015952144</v>
      </c>
      <c r="AS129" s="1">
        <f>Q129*'All Demand '!BE130/$B$1</f>
        <v>1143.9396097422018</v>
      </c>
      <c r="AT129" s="1">
        <f>R129*'All Demand '!BF130/$B$1</f>
        <v>1143.9396097422018</v>
      </c>
      <c r="AU129" s="1">
        <f>S129*'All Demand '!BG130/$B$1</f>
        <v>1143.9396097422018</v>
      </c>
      <c r="AV129" s="1">
        <f t="shared" si="11"/>
        <v>13939.552770260647</v>
      </c>
    </row>
    <row r="130" spans="1:48" s="171" customFormat="1" ht="12">
      <c r="A130" s="338">
        <f>'All Demand '!A131</f>
        <v>126</v>
      </c>
      <c r="B130" s="278" t="str">
        <f>'All Demand '!C131</f>
        <v>6402870</v>
      </c>
      <c r="C130" s="278" t="str">
        <f>'All Demand '!F131</f>
        <v>Lifescan</v>
      </c>
      <c r="D130" s="278" t="str">
        <f>'All Demand '!D131</f>
        <v>6402870</v>
      </c>
      <c r="E130" s="278" t="str">
        <f>'All Demand '!G131</f>
        <v>Nypro</v>
      </c>
      <c r="F130" s="278" t="str">
        <f>'All Demand '!H131</f>
        <v>Nypro Shenzhen</v>
      </c>
      <c r="G130" s="278"/>
      <c r="H130" s="1">
        <f>'All Demand '!J131*'All Demand '!CB131</f>
        <v>150000</v>
      </c>
      <c r="I130" s="1">
        <f>'All Demand '!K131*'All Demand '!CC131</f>
        <v>150000</v>
      </c>
      <c r="J130" s="1">
        <f>'All Demand '!L131*'All Demand '!CD131</f>
        <v>150000</v>
      </c>
      <c r="K130" s="1">
        <f>'All Demand '!M131*'All Demand '!CE131</f>
        <v>150000</v>
      </c>
      <c r="L130" s="1">
        <f>'All Demand '!N131*'All Demand '!CF131</f>
        <v>150000</v>
      </c>
      <c r="M130" s="1">
        <f>'All Demand '!O131*'All Demand '!CG131</f>
        <v>150000</v>
      </c>
      <c r="N130" s="1">
        <f>'All Demand '!P131*'All Demand '!CH131</f>
        <v>150000</v>
      </c>
      <c r="O130" s="1">
        <f>'All Demand '!Q131*'All Demand '!CI131</f>
        <v>150000</v>
      </c>
      <c r="P130" s="1">
        <f>'All Demand '!R131*'All Demand '!CJ131</f>
        <v>150000</v>
      </c>
      <c r="Q130" s="1">
        <f>'All Demand '!S131*'All Demand '!CK131</f>
        <v>150000</v>
      </c>
      <c r="R130" s="1">
        <f>'All Demand '!T131*'All Demand '!CL131</f>
        <v>150000</v>
      </c>
      <c r="S130" s="1">
        <f>'All Demand '!U131*'All Demand '!CM131</f>
        <v>150000</v>
      </c>
      <c r="T130" s="1">
        <f t="shared" si="9"/>
        <v>1800000</v>
      </c>
      <c r="U130" s="1"/>
      <c r="V130" s="1">
        <f>H130*'All Demand '!AD131/$B$1</f>
        <v>3020.3389830508472</v>
      </c>
      <c r="W130" s="1">
        <f>I130*'All Demand '!AE131/$B$1</f>
        <v>3020.3389830508472</v>
      </c>
      <c r="X130" s="1">
        <f>J130*'All Demand '!AF131/$B$1</f>
        <v>3020.3389830508472</v>
      </c>
      <c r="Y130" s="1">
        <f>K130*'All Demand '!AG131/$B$1</f>
        <v>3050.8474576271187</v>
      </c>
      <c r="Z130" s="1">
        <f>L130*'All Demand '!AH131/$B$1</f>
        <v>3050.8474576271187</v>
      </c>
      <c r="AA130" s="1">
        <f>M130*'All Demand '!AI131/$B$1</f>
        <v>3050.8474576271187</v>
      </c>
      <c r="AB130" s="1">
        <f>N130*'All Demand '!AJ131/$B$1</f>
        <v>3050.8474576271187</v>
      </c>
      <c r="AC130" s="1">
        <f>O130*'All Demand '!AK131/$B$1</f>
        <v>3050.8474576271187</v>
      </c>
      <c r="AD130" s="1">
        <f>P130*'All Demand '!AL131/$B$1</f>
        <v>3050.8474576271187</v>
      </c>
      <c r="AE130" s="1">
        <f>Q130*'All Demand '!AM131/$B$1</f>
        <v>3050.8474576271187</v>
      </c>
      <c r="AF130" s="1">
        <f>R130*'All Demand '!AN131/$B$1</f>
        <v>3050.8474576271187</v>
      </c>
      <c r="AG130" s="1">
        <f>S130*'All Demand '!AO131/$B$1</f>
        <v>3050.8474576271187</v>
      </c>
      <c r="AH130" s="1">
        <f t="shared" si="10"/>
        <v>36518.644067796609</v>
      </c>
      <c r="AI130" s="1"/>
      <c r="AJ130" s="1">
        <f>H130*'All Demand '!AV131/$B$1</f>
        <v>1830.5084745762715</v>
      </c>
      <c r="AK130" s="1">
        <f>I130*'All Demand '!AW131/$B$1</f>
        <v>1830.5084745762715</v>
      </c>
      <c r="AL130" s="1">
        <f>J130*'All Demand '!AX131/$B$1</f>
        <v>1830.5084745762715</v>
      </c>
      <c r="AM130" s="1">
        <f>K130*'All Demand '!AY131/$B$1</f>
        <v>1812.2033898305085</v>
      </c>
      <c r="AN130" s="1">
        <f>L130*'All Demand '!AZ131/$B$1</f>
        <v>1812.2033898305085</v>
      </c>
      <c r="AO130" s="1">
        <f>M130*'All Demand '!BA131/$B$1</f>
        <v>1812.2033898305085</v>
      </c>
      <c r="AP130" s="1">
        <f>N130*'All Demand '!BB131/$B$1</f>
        <v>1793.898305084746</v>
      </c>
      <c r="AQ130" s="1">
        <f>O130*'All Demand '!BC131/$B$1</f>
        <v>1793.898305084746</v>
      </c>
      <c r="AR130" s="1">
        <f>P130*'All Demand '!BD131/$B$1</f>
        <v>1793.898305084746</v>
      </c>
      <c r="AS130" s="1">
        <f>Q130*'All Demand '!BE131/$B$1</f>
        <v>1775.5932203389832</v>
      </c>
      <c r="AT130" s="1">
        <f>R130*'All Demand '!BF131/$B$1</f>
        <v>1775.5932203389832</v>
      </c>
      <c r="AU130" s="1">
        <f>S130*'All Demand '!BG131/$B$1</f>
        <v>1775.5932203389832</v>
      </c>
      <c r="AV130" s="1">
        <f t="shared" si="11"/>
        <v>21636.610169491523</v>
      </c>
    </row>
    <row r="131" spans="1:48" s="171" customFormat="1" ht="12">
      <c r="A131" s="338">
        <f>'All Demand '!A132</f>
        <v>127</v>
      </c>
      <c r="B131" s="278" t="str">
        <f>'All Demand '!C132</f>
        <v>6402888</v>
      </c>
      <c r="C131" s="278" t="str">
        <f>'All Demand '!F132</f>
        <v>Lifescan</v>
      </c>
      <c r="D131" s="278" t="str">
        <f>'All Demand '!D132</f>
        <v>6402888</v>
      </c>
      <c r="E131" s="278" t="str">
        <f>'All Demand '!G132</f>
        <v>Nypro</v>
      </c>
      <c r="F131" s="278" t="str">
        <f>'All Demand '!H132</f>
        <v>Nypro Shenzhen</v>
      </c>
      <c r="G131" s="278"/>
      <c r="H131" s="1">
        <f>'All Demand '!J132*'All Demand '!CB132</f>
        <v>150000</v>
      </c>
      <c r="I131" s="1">
        <f>'All Demand '!K132*'All Demand '!CC132</f>
        <v>150000</v>
      </c>
      <c r="J131" s="1">
        <f>'All Demand '!L132*'All Demand '!CD132</f>
        <v>150000</v>
      </c>
      <c r="K131" s="1">
        <f>'All Demand '!M132*'All Demand '!CE132</f>
        <v>150000</v>
      </c>
      <c r="L131" s="1">
        <f>'All Demand '!N132*'All Demand '!CF132</f>
        <v>150000</v>
      </c>
      <c r="M131" s="1">
        <f>'All Demand '!O132*'All Demand '!CG132</f>
        <v>150000</v>
      </c>
      <c r="N131" s="1">
        <f>'All Demand '!P132*'All Demand '!CH132</f>
        <v>150000</v>
      </c>
      <c r="O131" s="1">
        <f>'All Demand '!Q132*'All Demand '!CI132</f>
        <v>150000</v>
      </c>
      <c r="P131" s="1">
        <f>'All Demand '!R132*'All Demand '!CJ132</f>
        <v>150000</v>
      </c>
      <c r="Q131" s="1">
        <f>'All Demand '!S132*'All Demand '!CK132</f>
        <v>150000</v>
      </c>
      <c r="R131" s="1">
        <f>'All Demand '!T132*'All Demand '!CL132</f>
        <v>150000</v>
      </c>
      <c r="S131" s="1">
        <f>'All Demand '!U132*'All Demand '!CM132</f>
        <v>150000</v>
      </c>
      <c r="T131" s="1">
        <f t="shared" si="9"/>
        <v>1800000</v>
      </c>
      <c r="U131" s="1"/>
      <c r="V131" s="1">
        <f>H131*'All Demand '!AD132/$B$1</f>
        <v>7614.2999572710441</v>
      </c>
      <c r="W131" s="1">
        <f>I131*'All Demand '!AE132/$B$1</f>
        <v>7614.2999572710441</v>
      </c>
      <c r="X131" s="1">
        <f>J131*'All Demand '!AF132/$B$1</f>
        <v>7614.2999572710441</v>
      </c>
      <c r="Y131" s="1">
        <f>K131*'All Demand '!AG132/$B$1</f>
        <v>7691.2120780515597</v>
      </c>
      <c r="Z131" s="1">
        <f>L131*'All Demand '!AH132/$B$1</f>
        <v>7691.2120780515597</v>
      </c>
      <c r="AA131" s="1">
        <f>M131*'All Demand '!AI132/$B$1</f>
        <v>7691.2120780515597</v>
      </c>
      <c r="AB131" s="1">
        <f>N131*'All Demand '!AJ132/$B$1</f>
        <v>7691.2120780515597</v>
      </c>
      <c r="AC131" s="1">
        <f>O131*'All Demand '!AK132/$B$1</f>
        <v>7691.2120780515597</v>
      </c>
      <c r="AD131" s="1">
        <f>P131*'All Demand '!AL132/$B$1</f>
        <v>7691.2120780515597</v>
      </c>
      <c r="AE131" s="1">
        <f>Q131*'All Demand '!AM132/$B$1</f>
        <v>7691.2120780515597</v>
      </c>
      <c r="AF131" s="1">
        <f>R131*'All Demand '!AN132/$B$1</f>
        <v>7691.2120780515597</v>
      </c>
      <c r="AG131" s="1">
        <f>S131*'All Demand '!AO132/$B$1</f>
        <v>7691.2120780515597</v>
      </c>
      <c r="AH131" s="1">
        <f t="shared" si="10"/>
        <v>92063.808574277165</v>
      </c>
      <c r="AI131" s="1"/>
      <c r="AJ131" s="1">
        <f>H131*'All Demand '!AV132/$B$1</f>
        <v>4614.7272468309357</v>
      </c>
      <c r="AK131" s="1">
        <f>I131*'All Demand '!AW132/$B$1</f>
        <v>4614.7272468309357</v>
      </c>
      <c r="AL131" s="1">
        <f>J131*'All Demand '!AX132/$B$1</f>
        <v>4614.7272468309357</v>
      </c>
      <c r="AM131" s="1">
        <f>K131*'All Demand '!AY132/$B$1</f>
        <v>4568.5799743626267</v>
      </c>
      <c r="AN131" s="1">
        <f>L131*'All Demand '!AZ132/$B$1</f>
        <v>4568.5799743626267</v>
      </c>
      <c r="AO131" s="1">
        <f>M131*'All Demand '!BA132/$B$1</f>
        <v>4568.5799743626267</v>
      </c>
      <c r="AP131" s="1">
        <f>N131*'All Demand '!BB132/$B$1</f>
        <v>4522.4327018943168</v>
      </c>
      <c r="AQ131" s="1">
        <f>O131*'All Demand '!BC132/$B$1</f>
        <v>4522.4327018943168</v>
      </c>
      <c r="AR131" s="1">
        <f>P131*'All Demand '!BD132/$B$1</f>
        <v>4522.4327018943168</v>
      </c>
      <c r="AS131" s="1">
        <f>Q131*'All Demand '!BE132/$B$1</f>
        <v>4476.2854294260069</v>
      </c>
      <c r="AT131" s="1">
        <f>R131*'All Demand '!BF132/$B$1</f>
        <v>4476.2854294260069</v>
      </c>
      <c r="AU131" s="1">
        <f>S131*'All Demand '!BG132/$B$1</f>
        <v>4476.2854294260069</v>
      </c>
      <c r="AV131" s="1">
        <f t="shared" si="11"/>
        <v>54546.07605754165</v>
      </c>
    </row>
    <row r="132" spans="1:48" s="171" customFormat="1" ht="12">
      <c r="A132" s="338">
        <f>'All Demand '!A133</f>
        <v>128</v>
      </c>
      <c r="B132" s="278" t="str">
        <f>'All Demand '!C133</f>
        <v>6402881</v>
      </c>
      <c r="C132" s="278" t="str">
        <f>'All Demand '!F133</f>
        <v>Lifescan</v>
      </c>
      <c r="D132" s="278" t="str">
        <f>'All Demand '!D133</f>
        <v>6402881</v>
      </c>
      <c r="E132" s="278" t="str">
        <f>'All Demand '!G133</f>
        <v>Nypro</v>
      </c>
      <c r="F132" s="278" t="str">
        <f>'All Demand '!H133</f>
        <v>Nypro Shenzhen</v>
      </c>
      <c r="G132" s="278"/>
      <c r="H132" s="1">
        <f>'All Demand '!J133*'All Demand '!CB133</f>
        <v>150000</v>
      </c>
      <c r="I132" s="1">
        <f>'All Demand '!K133*'All Demand '!CC133</f>
        <v>150000</v>
      </c>
      <c r="J132" s="1">
        <f>'All Demand '!L133*'All Demand '!CD133</f>
        <v>150000</v>
      </c>
      <c r="K132" s="1">
        <f>'All Demand '!M133*'All Demand '!CE133</f>
        <v>150000</v>
      </c>
      <c r="L132" s="1">
        <f>'All Demand '!N133*'All Demand '!CF133</f>
        <v>150000</v>
      </c>
      <c r="M132" s="1">
        <f>'All Demand '!O133*'All Demand '!CG133</f>
        <v>150000</v>
      </c>
      <c r="N132" s="1">
        <f>'All Demand '!P133*'All Demand '!CH133</f>
        <v>150000</v>
      </c>
      <c r="O132" s="1">
        <f>'All Demand '!Q133*'All Demand '!CI133</f>
        <v>150000</v>
      </c>
      <c r="P132" s="1">
        <f>'All Demand '!R133*'All Demand '!CJ133</f>
        <v>150000</v>
      </c>
      <c r="Q132" s="1">
        <f>'All Demand '!S133*'All Demand '!CK133</f>
        <v>150000</v>
      </c>
      <c r="R132" s="1">
        <f>'All Demand '!T133*'All Demand '!CL133</f>
        <v>150000</v>
      </c>
      <c r="S132" s="1">
        <f>'All Demand '!U133*'All Demand '!CM133</f>
        <v>150000</v>
      </c>
      <c r="T132" s="1">
        <f t="shared" si="9"/>
        <v>1800000</v>
      </c>
      <c r="U132" s="1"/>
      <c r="V132" s="1">
        <f>H132*'All Demand '!AD133/$B$1</f>
        <v>822.76741204956556</v>
      </c>
      <c r="W132" s="1">
        <f>I132*'All Demand '!AE133/$B$1</f>
        <v>822.76741204956556</v>
      </c>
      <c r="X132" s="1">
        <f>J132*'All Demand '!AF133/$B$1</f>
        <v>822.76741204956556</v>
      </c>
      <c r="Y132" s="1">
        <f>K132*'All Demand '!AG133/$B$1</f>
        <v>831.07819398946015</v>
      </c>
      <c r="Z132" s="1">
        <f>L132*'All Demand '!AH133/$B$1</f>
        <v>831.07819398946015</v>
      </c>
      <c r="AA132" s="1">
        <f>M132*'All Demand '!AI133/$B$1</f>
        <v>831.07819398946015</v>
      </c>
      <c r="AB132" s="1">
        <f>N132*'All Demand '!AJ133/$B$1</f>
        <v>831.07819398946015</v>
      </c>
      <c r="AC132" s="1">
        <f>O132*'All Demand '!AK133/$B$1</f>
        <v>831.07819398946015</v>
      </c>
      <c r="AD132" s="1">
        <f>P132*'All Demand '!AL133/$B$1</f>
        <v>831.07819398946015</v>
      </c>
      <c r="AE132" s="1">
        <f>Q132*'All Demand '!AM133/$B$1</f>
        <v>831.07819398946015</v>
      </c>
      <c r="AF132" s="1">
        <f>R132*'All Demand '!AN133/$B$1</f>
        <v>831.07819398946015</v>
      </c>
      <c r="AG132" s="1">
        <f>S132*'All Demand '!AO133/$B$1</f>
        <v>831.07819398946015</v>
      </c>
      <c r="AH132" s="1">
        <f t="shared" si="10"/>
        <v>9948.005982053839</v>
      </c>
      <c r="AI132" s="1"/>
      <c r="AJ132" s="1">
        <f>H132*'All Demand '!AV133/$B$1</f>
        <v>498.64691639367607</v>
      </c>
      <c r="AK132" s="1">
        <f>I132*'All Demand '!AW133/$B$1</f>
        <v>498.64691639367607</v>
      </c>
      <c r="AL132" s="1">
        <f>J132*'All Demand '!AX133/$B$1</f>
        <v>498.64691639367607</v>
      </c>
      <c r="AM132" s="1">
        <f>K132*'All Demand '!AY133/$B$1</f>
        <v>493.66044722973925</v>
      </c>
      <c r="AN132" s="1">
        <f>L132*'All Demand '!AZ133/$B$1</f>
        <v>493.66044722973925</v>
      </c>
      <c r="AO132" s="1">
        <f>M132*'All Demand '!BA133/$B$1</f>
        <v>493.66044722973925</v>
      </c>
      <c r="AP132" s="1">
        <f>N132*'All Demand '!BB133/$B$1</f>
        <v>488.67397806580254</v>
      </c>
      <c r="AQ132" s="1">
        <f>O132*'All Demand '!BC133/$B$1</f>
        <v>488.67397806580254</v>
      </c>
      <c r="AR132" s="1">
        <f>P132*'All Demand '!BD133/$B$1</f>
        <v>488.67397806580254</v>
      </c>
      <c r="AS132" s="1">
        <f>Q132*'All Demand '!BE133/$B$1</f>
        <v>483.68750890186573</v>
      </c>
      <c r="AT132" s="1">
        <f>R132*'All Demand '!BF133/$B$1</f>
        <v>483.68750890186573</v>
      </c>
      <c r="AU132" s="1">
        <f>S132*'All Demand '!BG133/$B$1</f>
        <v>483.68750890186573</v>
      </c>
      <c r="AV132" s="1">
        <f t="shared" si="11"/>
        <v>5894.0065517732519</v>
      </c>
    </row>
    <row r="133" spans="1:48" s="171" customFormat="1" ht="12">
      <c r="A133" s="338">
        <f>'All Demand '!A134</f>
        <v>129</v>
      </c>
      <c r="B133" s="278" t="str">
        <f>'All Demand '!C134</f>
        <v>8DCPFM01564AP</v>
      </c>
      <c r="C133" s="278" t="str">
        <f>'All Demand '!F134</f>
        <v xml:space="preserve">F12 </v>
      </c>
      <c r="D133" s="278" t="str">
        <f>'All Demand '!D134</f>
        <v>DCPFM01564AP</v>
      </c>
      <c r="E133" s="278" t="str">
        <f>'All Demand '!G134</f>
        <v>ABC</v>
      </c>
      <c r="F133" s="278" t="str">
        <f>'All Demand '!H134</f>
        <v>Shenzhen GP</v>
      </c>
      <c r="G133" s="278"/>
      <c r="H133" s="1">
        <f>'All Demand '!J134*'All Demand '!CB134</f>
        <v>0</v>
      </c>
      <c r="I133" s="1">
        <f>'All Demand '!K134*'All Demand '!CC134</f>
        <v>0</v>
      </c>
      <c r="J133" s="1">
        <f>'All Demand '!L134*'All Demand '!CD134</f>
        <v>0</v>
      </c>
      <c r="K133" s="1">
        <f>'All Demand '!M134*'All Demand '!CE134</f>
        <v>384000</v>
      </c>
      <c r="L133" s="1">
        <f>'All Demand '!N134*'All Demand '!CF134</f>
        <v>384000</v>
      </c>
      <c r="M133" s="1">
        <f>'All Demand '!O134*'All Demand '!CG134</f>
        <v>384000</v>
      </c>
      <c r="N133" s="1">
        <f>'All Demand '!P134*'All Demand '!CH134</f>
        <v>384000</v>
      </c>
      <c r="O133" s="1">
        <f>'All Demand '!Q134*'All Demand '!CI134</f>
        <v>384000</v>
      </c>
      <c r="P133" s="1">
        <f>'All Demand '!R134*'All Demand '!CJ134</f>
        <v>384000</v>
      </c>
      <c r="Q133" s="1">
        <f>'All Demand '!S134*'All Demand '!CK134</f>
        <v>384000</v>
      </c>
      <c r="R133" s="1">
        <f>'All Demand '!T134*'All Demand '!CL134</f>
        <v>384000</v>
      </c>
      <c r="S133" s="1">
        <f>'All Demand '!U134*'All Demand '!CM134</f>
        <v>230400</v>
      </c>
      <c r="T133" s="1">
        <f t="shared" si="9"/>
        <v>3302400</v>
      </c>
      <c r="U133" s="1"/>
      <c r="V133" s="1">
        <f>H133*'All Demand '!AD134/$B$1</f>
        <v>0</v>
      </c>
      <c r="W133" s="1">
        <f>I133*'All Demand '!AE134/$B$1</f>
        <v>0</v>
      </c>
      <c r="X133" s="1">
        <f>J133*'All Demand '!AF134/$B$1</f>
        <v>0</v>
      </c>
      <c r="Y133" s="1">
        <f>K133*'All Demand '!AG134/$B$1</f>
        <v>11936.761145136021</v>
      </c>
      <c r="Z133" s="1">
        <f>L133*'All Demand '!AH134/$B$1</f>
        <v>11936.761145136021</v>
      </c>
      <c r="AA133" s="1">
        <f>M133*'All Demand '!AI134/$B$1</f>
        <v>11936.761145136021</v>
      </c>
      <c r="AB133" s="1">
        <f>N133*'All Demand '!AJ134/$B$1</f>
        <v>11752.172055262783</v>
      </c>
      <c r="AC133" s="1">
        <f>O133*'All Demand '!AK134/$B$1</f>
        <v>11752.172055262783</v>
      </c>
      <c r="AD133" s="1">
        <f>P133*'All Demand '!AL134/$B$1</f>
        <v>11752.172055262783</v>
      </c>
      <c r="AE133" s="1">
        <f>Q133*'All Demand '!AM134/$B$1</f>
        <v>11382.993875516308</v>
      </c>
      <c r="AF133" s="1">
        <f>R133*'All Demand '!AN134/$B$1</f>
        <v>11382.993875516308</v>
      </c>
      <c r="AG133" s="1">
        <f>S133*'All Demand '!AO134/$B$1</f>
        <v>6829.7963253097851</v>
      </c>
      <c r="AH133" s="1">
        <f t="shared" si="10"/>
        <v>100662.5836775388</v>
      </c>
      <c r="AI133" s="1"/>
      <c r="AJ133" s="1">
        <f>H133*'All Demand '!AV134/$B$1</f>
        <v>0</v>
      </c>
      <c r="AK133" s="1">
        <f>I133*'All Demand '!AW134/$B$1</f>
        <v>0</v>
      </c>
      <c r="AL133" s="1">
        <f>J133*'All Demand '!AX134/$B$1</f>
        <v>0</v>
      </c>
      <c r="AM133" s="1">
        <f>K133*'All Demand '!AY134/$B$1</f>
        <v>7410.4397664150392</v>
      </c>
      <c r="AN133" s="1">
        <f>L133*'All Demand '!AZ134/$B$1</f>
        <v>7410.4397664150392</v>
      </c>
      <c r="AO133" s="1">
        <f>M133*'All Demand '!BA134/$B$1</f>
        <v>7410.4397664150392</v>
      </c>
      <c r="AP133" s="1">
        <f>N133*'All Demand '!BB134/$B$1</f>
        <v>7335.5868394815543</v>
      </c>
      <c r="AQ133" s="1">
        <f>O133*'All Demand '!BC134/$B$1</f>
        <v>7335.5868394815543</v>
      </c>
      <c r="AR133" s="1">
        <f>P133*'All Demand '!BD134/$B$1</f>
        <v>7335.5868394815543</v>
      </c>
      <c r="AS133" s="1">
        <f>Q133*'All Demand '!BE134/$B$1</f>
        <v>7260.7339125480694</v>
      </c>
      <c r="AT133" s="1">
        <f>R133*'All Demand '!BF134/$B$1</f>
        <v>7260.7339125480694</v>
      </c>
      <c r="AU133" s="1">
        <f>S133*'All Demand '!BG134/$B$1</f>
        <v>4356.4403475288418</v>
      </c>
      <c r="AV133" s="1">
        <f t="shared" si="11"/>
        <v>63115.987990314767</v>
      </c>
    </row>
    <row r="134" spans="1:48" s="171" customFormat="1" ht="12">
      <c r="A134" s="338">
        <f>'All Demand '!A135</f>
        <v>130</v>
      </c>
      <c r="B134" s="278" t="str">
        <f>'All Demand '!C135</f>
        <v>8SSTPF02044</v>
      </c>
      <c r="C134" s="278" t="str">
        <f>'All Demand '!F135</f>
        <v>Griffin</v>
      </c>
      <c r="D134" s="278" t="str">
        <f>'All Demand '!D135</f>
        <v>Griffin Roll Protective Film 7.9mm*50M/Roll</v>
      </c>
      <c r="E134" s="278" t="str">
        <f>'All Demand '!G135</f>
        <v>Sony</v>
      </c>
      <c r="F134" s="278" t="str">
        <f>'All Demand '!H135</f>
        <v>CTU-CNC</v>
      </c>
      <c r="G134" s="278"/>
      <c r="H134" s="1">
        <f>'All Demand '!J135*'All Demand '!CB135</f>
        <v>900</v>
      </c>
      <c r="I134" s="1">
        <f>'All Demand '!K135*'All Demand '!CC135</f>
        <v>900</v>
      </c>
      <c r="J134" s="1">
        <f>'All Demand '!L135*'All Demand '!CD135</f>
        <v>900</v>
      </c>
      <c r="K134" s="1">
        <f>'All Demand '!M135*'All Demand '!CE135</f>
        <v>900</v>
      </c>
      <c r="L134" s="1">
        <f>'All Demand '!N135*'All Demand '!CF135</f>
        <v>900</v>
      </c>
      <c r="M134" s="1">
        <f>'All Demand '!O135*'All Demand '!CG135</f>
        <v>900</v>
      </c>
      <c r="N134" s="1">
        <f>'All Demand '!P135*'All Demand '!CH135</f>
        <v>900</v>
      </c>
      <c r="O134" s="1">
        <f>'All Demand '!Q135*'All Demand '!CI135</f>
        <v>900</v>
      </c>
      <c r="P134" s="1">
        <f>'All Demand '!R135*'All Demand '!CJ135</f>
        <v>900</v>
      </c>
      <c r="Q134" s="1">
        <f>'All Demand '!S135*'All Demand '!CK135</f>
        <v>900</v>
      </c>
      <c r="R134" s="1">
        <f>'All Demand '!T135*'All Demand '!CL135</f>
        <v>900</v>
      </c>
      <c r="S134" s="1">
        <f>'All Demand '!U135*'All Demand '!CM135</f>
        <v>900</v>
      </c>
      <c r="T134" s="1">
        <f t="shared" ref="T134:T178" si="12">SUM(H134:S134)</f>
        <v>10800</v>
      </c>
      <c r="U134" s="1"/>
      <c r="V134" s="1">
        <f>H134*'All Demand '!AD135/$B$1</f>
        <v>368.02449793476717</v>
      </c>
      <c r="W134" s="1">
        <f>I134*'All Demand '!AE135/$B$1</f>
        <v>368.02449793476717</v>
      </c>
      <c r="X134" s="1">
        <f>J134*'All Demand '!AF135/$B$1</f>
        <v>368.02449793476717</v>
      </c>
      <c r="Y134" s="1">
        <f>K134*'All Demand '!AG135/$B$1</f>
        <v>364.30707876370889</v>
      </c>
      <c r="Z134" s="1">
        <f>L134*'All Demand '!AH135/$B$1</f>
        <v>364.30707876370889</v>
      </c>
      <c r="AA134" s="1">
        <f>M134*'All Demand '!AI135/$B$1</f>
        <v>364.30707876370889</v>
      </c>
      <c r="AB134" s="1">
        <f>N134*'All Demand '!AJ135/$B$1</f>
        <v>356.87224042159238</v>
      </c>
      <c r="AC134" s="1">
        <f>O134*'All Demand '!AK135/$B$1</f>
        <v>356.87224042159238</v>
      </c>
      <c r="AD134" s="1">
        <f>P134*'All Demand '!AL135/$B$1</f>
        <v>356.87224042159238</v>
      </c>
      <c r="AE134" s="1">
        <f>Q134*'All Demand '!AM135/$B$1</f>
        <v>349.43740207947587</v>
      </c>
      <c r="AF134" s="1">
        <f>R134*'All Demand '!AN135/$B$1</f>
        <v>349.43740207947587</v>
      </c>
      <c r="AG134" s="1">
        <f>S134*'All Demand '!AO135/$B$1</f>
        <v>349.43740207947587</v>
      </c>
      <c r="AH134" s="1">
        <f t="shared" ref="AH134:AH178" si="13">SUM(V134:AG134)</f>
        <v>4315.9236575986324</v>
      </c>
      <c r="AI134" s="1"/>
      <c r="AJ134" s="1">
        <f>H134*'All Demand '!AV135/$B$1</f>
        <v>346.10454351232016</v>
      </c>
      <c r="AK134" s="1">
        <f>I134*'All Demand '!AW135/$B$1</f>
        <v>346.10454351232016</v>
      </c>
      <c r="AL134" s="1">
        <f>J134*'All Demand '!AX135/$B$1</f>
        <v>346.10454351232016</v>
      </c>
      <c r="AM134" s="1">
        <f>K134*'All Demand '!AY135/$B$1</f>
        <v>342.64349807719697</v>
      </c>
      <c r="AN134" s="1">
        <f>L134*'All Demand '!AZ135/$B$1</f>
        <v>342.64349807719697</v>
      </c>
      <c r="AO134" s="1">
        <f>M134*'All Demand '!BA135/$B$1</f>
        <v>342.64349807719697</v>
      </c>
      <c r="AP134" s="1">
        <f>N134*'All Demand '!BB135/$B$1</f>
        <v>339.18245264207377</v>
      </c>
      <c r="AQ134" s="1">
        <f>O134*'All Demand '!BC135/$B$1</f>
        <v>339.18245264207377</v>
      </c>
      <c r="AR134" s="1">
        <f>P134*'All Demand '!BD135/$B$1</f>
        <v>339.18245264207377</v>
      </c>
      <c r="AS134" s="1">
        <f>Q134*'All Demand '!BE135/$B$1</f>
        <v>335.72140720695063</v>
      </c>
      <c r="AT134" s="1">
        <f>R134*'All Demand '!BF135/$B$1</f>
        <v>335.72140720695063</v>
      </c>
      <c r="AU134" s="1">
        <f>S134*'All Demand '!BG135/$B$1</f>
        <v>335.72140720695063</v>
      </c>
      <c r="AV134" s="1">
        <f t="shared" ref="AV134:AV178" si="14">SUM(AJ134:AU134)</f>
        <v>4090.9557043156242</v>
      </c>
    </row>
    <row r="135" spans="1:48" s="171" customFormat="1" ht="12">
      <c r="A135" s="338">
        <f>'All Demand '!A136</f>
        <v>131</v>
      </c>
      <c r="B135" s="278" t="str">
        <f>'All Demand '!C136</f>
        <v>8DCPFM01609SE</v>
      </c>
      <c r="C135" s="278" t="str">
        <f>'All Demand '!F136</f>
        <v>Bahamut</v>
      </c>
      <c r="D135" s="278" t="str">
        <f>'All Demand '!D136</f>
        <v>DCPFM01609SE</v>
      </c>
      <c r="E135" s="278" t="str">
        <f>'All Demand '!G136</f>
        <v>Sony</v>
      </c>
      <c r="F135" s="278" t="str">
        <f>'All Demand '!H136</f>
        <v>WGT</v>
      </c>
      <c r="G135" s="278"/>
      <c r="H135" s="1">
        <f>'All Demand '!J136*'All Demand '!CB136</f>
        <v>400</v>
      </c>
      <c r="I135" s="1">
        <f>'All Demand '!K136*'All Demand '!CC136</f>
        <v>400</v>
      </c>
      <c r="J135" s="1">
        <f>'All Demand '!L136*'All Demand '!CD136</f>
        <v>400</v>
      </c>
      <c r="K135" s="1">
        <f>'All Demand '!M136*'All Demand '!CE136</f>
        <v>0</v>
      </c>
      <c r="L135" s="1">
        <f>'All Demand '!N136*'All Demand '!CF136</f>
        <v>0</v>
      </c>
      <c r="M135" s="1">
        <f>'All Demand '!O136*'All Demand '!CG136</f>
        <v>0</v>
      </c>
      <c r="N135" s="1">
        <f>'All Demand '!P136*'All Demand '!CH136</f>
        <v>0</v>
      </c>
      <c r="O135" s="1">
        <f>'All Demand '!Q136*'All Demand '!CI136</f>
        <v>0</v>
      </c>
      <c r="P135" s="1">
        <f>'All Demand '!R136*'All Demand '!CJ136</f>
        <v>0</v>
      </c>
      <c r="Q135" s="1">
        <f>'All Demand '!S136*'All Demand '!CK136</f>
        <v>400</v>
      </c>
      <c r="R135" s="1">
        <f>'All Demand '!T136*'All Demand '!CL136</f>
        <v>400</v>
      </c>
      <c r="S135" s="1">
        <f>'All Demand '!U136*'All Demand '!CM136</f>
        <v>400</v>
      </c>
      <c r="T135" s="1">
        <f t="shared" si="12"/>
        <v>2400</v>
      </c>
      <c r="U135" s="1"/>
      <c r="V135" s="1">
        <f>H135*'All Demand '!AD136/$B$1</f>
        <v>49.746759720837488</v>
      </c>
      <c r="W135" s="1">
        <f>I135*'All Demand '!AE136/$B$1</f>
        <v>49.746759720837488</v>
      </c>
      <c r="X135" s="1">
        <f>J135*'All Demand '!AF136/$B$1</f>
        <v>49.746759720837488</v>
      </c>
      <c r="Y135" s="1">
        <f>K135*'All Demand '!AG136/$B$1</f>
        <v>0</v>
      </c>
      <c r="Z135" s="1">
        <f>L135*'All Demand '!AH136/$B$1</f>
        <v>0</v>
      </c>
      <c r="AA135" s="1">
        <f>M135*'All Demand '!AI136/$B$1</f>
        <v>0</v>
      </c>
      <c r="AB135" s="1">
        <f>N135*'All Demand '!AJ136/$B$1</f>
        <v>0</v>
      </c>
      <c r="AC135" s="1">
        <f>O135*'All Demand '!AK136/$B$1</f>
        <v>0</v>
      </c>
      <c r="AD135" s="1">
        <f>P135*'All Demand '!AL136/$B$1</f>
        <v>0</v>
      </c>
      <c r="AE135" s="1">
        <f>Q135*'All Demand '!AM136/$B$1</f>
        <v>47.234297108673971</v>
      </c>
      <c r="AF135" s="1">
        <f>R135*'All Demand '!AN136/$B$1</f>
        <v>47.234297108673971</v>
      </c>
      <c r="AG135" s="1">
        <f>S135*'All Demand '!AO136/$B$1</f>
        <v>47.234297108673971</v>
      </c>
      <c r="AH135" s="1">
        <f t="shared" si="13"/>
        <v>290.94317048853435</v>
      </c>
      <c r="AI135" s="1"/>
      <c r="AJ135" s="1">
        <f>H135*'All Demand '!AV136/$B$1</f>
        <v>30.149551345962116</v>
      </c>
      <c r="AK135" s="1">
        <f>I135*'All Demand '!AW136/$B$1</f>
        <v>30.149551345962116</v>
      </c>
      <c r="AL135" s="1">
        <f>J135*'All Demand '!AX136/$B$1</f>
        <v>30.149551345962116</v>
      </c>
      <c r="AM135" s="1">
        <f>K135*'All Demand '!AY136/$B$1</f>
        <v>0</v>
      </c>
      <c r="AN135" s="1">
        <f>L135*'All Demand '!AZ136/$B$1</f>
        <v>0</v>
      </c>
      <c r="AO135" s="1">
        <f>M135*'All Demand '!BA136/$B$1</f>
        <v>0</v>
      </c>
      <c r="AP135" s="1">
        <f>N135*'All Demand '!BB136/$B$1</f>
        <v>0</v>
      </c>
      <c r="AQ135" s="1">
        <f>O135*'All Demand '!BC136/$B$1</f>
        <v>0</v>
      </c>
      <c r="AR135" s="1">
        <f>P135*'All Demand '!BD136/$B$1</f>
        <v>0</v>
      </c>
      <c r="AS135" s="1">
        <f>Q135*'All Demand '!BE136/$B$1</f>
        <v>29.245064805583251</v>
      </c>
      <c r="AT135" s="1">
        <f>R135*'All Demand '!BF136/$B$1</f>
        <v>29.245064805583251</v>
      </c>
      <c r="AU135" s="1">
        <f>S135*'All Demand '!BG136/$B$1</f>
        <v>29.245064805583251</v>
      </c>
      <c r="AV135" s="1">
        <f t="shared" si="14"/>
        <v>178.18384845463609</v>
      </c>
    </row>
    <row r="136" spans="1:48" s="171" customFormat="1" ht="12">
      <c r="A136" s="338">
        <f>'All Demand '!A137</f>
        <v>132</v>
      </c>
      <c r="B136" s="278" t="str">
        <f>'All Demand '!C137</f>
        <v>89.2mm*0.05MM*50MRoll protective Film</v>
      </c>
      <c r="C136" s="278" t="str">
        <f>'All Demand '!F137</f>
        <v>Bahamut</v>
      </c>
      <c r="D136" s="278" t="str">
        <f>'All Demand '!D137</f>
        <v>9.2mm*0.05MM*50MRoll protective Film</v>
      </c>
      <c r="E136" s="278" t="str">
        <f>'All Demand '!G137</f>
        <v>Sony</v>
      </c>
      <c r="F136" s="278" t="str">
        <f>'All Demand '!H137</f>
        <v>CTU-CNC</v>
      </c>
      <c r="G136" s="278"/>
      <c r="H136" s="1">
        <f>'All Demand '!J137*'All Demand '!CB137</f>
        <v>0</v>
      </c>
      <c r="I136" s="1">
        <f>'All Demand '!K137*'All Demand '!CC137</f>
        <v>0</v>
      </c>
      <c r="J136" s="1">
        <f>'All Demand '!L137*'All Demand '!CD137</f>
        <v>0</v>
      </c>
      <c r="K136" s="1">
        <f>'All Demand '!M137*'All Demand '!CE137</f>
        <v>0</v>
      </c>
      <c r="L136" s="1">
        <f>'All Demand '!N137*'All Demand '!CF137</f>
        <v>0</v>
      </c>
      <c r="M136" s="1">
        <f>'All Demand '!O137*'All Demand '!CG137</f>
        <v>0</v>
      </c>
      <c r="N136" s="1">
        <f>'All Demand '!P137*'All Demand '!CH137</f>
        <v>0</v>
      </c>
      <c r="O136" s="1">
        <f>'All Demand '!Q137*'All Demand '!CI137</f>
        <v>0</v>
      </c>
      <c r="P136" s="1">
        <f>'All Demand '!R137*'All Demand '!CJ137</f>
        <v>0</v>
      </c>
      <c r="Q136" s="1">
        <f>'All Demand '!S137*'All Demand '!CK137</f>
        <v>0</v>
      </c>
      <c r="R136" s="1">
        <f>'All Demand '!T137*'All Demand '!CL137</f>
        <v>0</v>
      </c>
      <c r="S136" s="1">
        <f>'All Demand '!U137*'All Demand '!CM137</f>
        <v>0</v>
      </c>
      <c r="T136" s="1">
        <f t="shared" si="12"/>
        <v>0</v>
      </c>
      <c r="U136" s="1"/>
      <c r="V136" s="1">
        <f>H136*'All Demand '!AD137/$B$1</f>
        <v>0</v>
      </c>
      <c r="W136" s="1">
        <f>I136*'All Demand '!AE137/$B$1</f>
        <v>0</v>
      </c>
      <c r="X136" s="1">
        <f>J136*'All Demand '!AF137/$B$1</f>
        <v>0</v>
      </c>
      <c r="Y136" s="1">
        <f>K136*'All Demand '!AG137/$B$1</f>
        <v>0</v>
      </c>
      <c r="Z136" s="1">
        <f>L136*'All Demand '!AH137/$B$1</f>
        <v>0</v>
      </c>
      <c r="AA136" s="1">
        <f>M136*'All Demand '!AI137/$B$1</f>
        <v>0</v>
      </c>
      <c r="AB136" s="1">
        <f>N136*'All Demand '!AJ137/$B$1</f>
        <v>0</v>
      </c>
      <c r="AC136" s="1">
        <f>O136*'All Demand '!AK137/$B$1</f>
        <v>0</v>
      </c>
      <c r="AD136" s="1">
        <f>P136*'All Demand '!AL137/$B$1</f>
        <v>0</v>
      </c>
      <c r="AE136" s="1">
        <f>Q136*'All Demand '!AM137/$B$1</f>
        <v>0</v>
      </c>
      <c r="AF136" s="1">
        <f>R136*'All Demand '!AN137/$B$1</f>
        <v>0</v>
      </c>
      <c r="AG136" s="1">
        <f>S136*'All Demand '!AO137/$B$1</f>
        <v>0</v>
      </c>
      <c r="AH136" s="1">
        <f t="shared" si="13"/>
        <v>0</v>
      </c>
      <c r="AI136" s="1"/>
      <c r="AJ136" s="1">
        <f>H136*'All Demand '!AV137/$B$1</f>
        <v>0</v>
      </c>
      <c r="AK136" s="1">
        <f>I136*'All Demand '!AW137/$B$1</f>
        <v>0</v>
      </c>
      <c r="AL136" s="1">
        <f>J136*'All Demand '!AX137/$B$1</f>
        <v>0</v>
      </c>
      <c r="AM136" s="1">
        <f>K136*'All Demand '!AY137/$B$1</f>
        <v>0</v>
      </c>
      <c r="AN136" s="1">
        <f>L136*'All Demand '!AZ137/$B$1</f>
        <v>0</v>
      </c>
      <c r="AO136" s="1">
        <f>M136*'All Demand '!BA137/$B$1</f>
        <v>0</v>
      </c>
      <c r="AP136" s="1">
        <f>N136*'All Demand '!BB137/$B$1</f>
        <v>0</v>
      </c>
      <c r="AQ136" s="1">
        <f>O136*'All Demand '!BC137/$B$1</f>
        <v>0</v>
      </c>
      <c r="AR136" s="1">
        <f>P136*'All Demand '!BD137/$B$1</f>
        <v>0</v>
      </c>
      <c r="AS136" s="1">
        <f>Q136*'All Demand '!BE137/$B$1</f>
        <v>0</v>
      </c>
      <c r="AT136" s="1">
        <f>R136*'All Demand '!BF137/$B$1</f>
        <v>0</v>
      </c>
      <c r="AU136" s="1">
        <f>S136*'All Demand '!BG137/$B$1</f>
        <v>0</v>
      </c>
      <c r="AV136" s="1">
        <f t="shared" si="14"/>
        <v>0</v>
      </c>
    </row>
    <row r="137" spans="1:48" s="171" customFormat="1" ht="12">
      <c r="A137" s="338">
        <f>'All Demand '!A138</f>
        <v>133</v>
      </c>
      <c r="B137" s="278" t="str">
        <f>'All Demand '!C138</f>
        <v>8AJ946-12886</v>
      </c>
      <c r="C137" s="278" t="str">
        <f>'All Demand '!F138</f>
        <v>M101</v>
      </c>
      <c r="D137" s="278" t="str">
        <f>'All Demand '!D138</f>
        <v>AJ946-12886</v>
      </c>
      <c r="E137" s="278" t="str">
        <f>'All Demand '!G138</f>
        <v>ABC</v>
      </c>
      <c r="F137" s="278" t="str">
        <f>'All Demand '!H138</f>
        <v>CTU FATP</v>
      </c>
      <c r="G137" s="278"/>
      <c r="H137" s="1">
        <f>'All Demand '!J138*'All Demand '!CB138</f>
        <v>0</v>
      </c>
      <c r="I137" s="1">
        <f>'All Demand '!K138*'All Demand '!CC138</f>
        <v>0</v>
      </c>
      <c r="J137" s="1">
        <f>'All Demand '!L138*'All Demand '!CD138</f>
        <v>0</v>
      </c>
      <c r="K137" s="1">
        <f>'All Demand '!M138*'All Demand '!CE138</f>
        <v>0</v>
      </c>
      <c r="L137" s="1">
        <f>'All Demand '!N138*'All Demand '!CF138</f>
        <v>0</v>
      </c>
      <c r="M137" s="1">
        <f>'All Demand '!O138*'All Demand '!CG138</f>
        <v>0</v>
      </c>
      <c r="N137" s="1">
        <f>'All Demand '!P138*'All Demand '!CH138</f>
        <v>0</v>
      </c>
      <c r="O137" s="1">
        <f>'All Demand '!Q138*'All Demand '!CI138</f>
        <v>0</v>
      </c>
      <c r="P137" s="1">
        <f>'All Demand '!R138*'All Demand '!CJ138</f>
        <v>0</v>
      </c>
      <c r="Q137" s="1">
        <f>'All Demand '!S138*'All Demand '!CK138</f>
        <v>0</v>
      </c>
      <c r="R137" s="1">
        <f>'All Demand '!T138*'All Demand '!CL138</f>
        <v>0</v>
      </c>
      <c r="S137" s="1">
        <f>'All Demand '!U138*'All Demand '!CM138</f>
        <v>0</v>
      </c>
      <c r="T137" s="1">
        <f t="shared" si="12"/>
        <v>0</v>
      </c>
      <c r="U137" s="1"/>
      <c r="V137" s="1">
        <f>H137*'All Demand '!AD138/$B$1</f>
        <v>0</v>
      </c>
      <c r="W137" s="1">
        <f>I137*'All Demand '!AE138/$B$1</f>
        <v>0</v>
      </c>
      <c r="X137" s="1">
        <f>J137*'All Demand '!AF138/$B$1</f>
        <v>0</v>
      </c>
      <c r="Y137" s="1">
        <f>K137*'All Demand '!AG138/$B$1</f>
        <v>0</v>
      </c>
      <c r="Z137" s="1">
        <f>L137*'All Demand '!AH138/$B$1</f>
        <v>0</v>
      </c>
      <c r="AA137" s="1">
        <f>M137*'All Demand '!AI138/$B$1</f>
        <v>0</v>
      </c>
      <c r="AB137" s="1">
        <f>N137*'All Demand '!AJ138/$B$1</f>
        <v>0</v>
      </c>
      <c r="AC137" s="1">
        <f>O137*'All Demand '!AK138/$B$1</f>
        <v>0</v>
      </c>
      <c r="AD137" s="1">
        <f>P137*'All Demand '!AL138/$B$1</f>
        <v>0</v>
      </c>
      <c r="AE137" s="1">
        <f>Q137*'All Demand '!AM138/$B$1</f>
        <v>0</v>
      </c>
      <c r="AF137" s="1">
        <f>R137*'All Demand '!AN138/$B$1</f>
        <v>0</v>
      </c>
      <c r="AG137" s="1">
        <f>S137*'All Demand '!AO138/$B$1</f>
        <v>0</v>
      </c>
      <c r="AH137" s="1">
        <f t="shared" si="13"/>
        <v>0</v>
      </c>
      <c r="AI137" s="1"/>
      <c r="AJ137" s="1">
        <f>H137*'All Demand '!AV138/$B$1</f>
        <v>0</v>
      </c>
      <c r="AK137" s="1">
        <f>I137*'All Demand '!AW138/$B$1</f>
        <v>0</v>
      </c>
      <c r="AL137" s="1">
        <f>J137*'All Demand '!AX138/$B$1</f>
        <v>0</v>
      </c>
      <c r="AM137" s="1">
        <f>K137*'All Demand '!AY138/$B$1</f>
        <v>0</v>
      </c>
      <c r="AN137" s="1">
        <f>L137*'All Demand '!AZ138/$B$1</f>
        <v>0</v>
      </c>
      <c r="AO137" s="1">
        <f>M137*'All Demand '!BA138/$B$1</f>
        <v>0</v>
      </c>
      <c r="AP137" s="1">
        <f>N137*'All Demand '!BB138/$B$1</f>
        <v>0</v>
      </c>
      <c r="AQ137" s="1">
        <f>O137*'All Demand '!BC138/$B$1</f>
        <v>0</v>
      </c>
      <c r="AR137" s="1">
        <f>P137*'All Demand '!BD138/$B$1</f>
        <v>0</v>
      </c>
      <c r="AS137" s="1">
        <f>Q137*'All Demand '!BE138/$B$1</f>
        <v>0</v>
      </c>
      <c r="AT137" s="1">
        <f>R137*'All Demand '!BF138/$B$1</f>
        <v>0</v>
      </c>
      <c r="AU137" s="1">
        <f>S137*'All Demand '!BG138/$B$1</f>
        <v>0</v>
      </c>
      <c r="AV137" s="1">
        <f t="shared" si="14"/>
        <v>0</v>
      </c>
    </row>
    <row r="138" spans="1:48" s="171" customFormat="1" ht="12">
      <c r="A138" s="338">
        <f>'All Demand '!A139</f>
        <v>134</v>
      </c>
      <c r="B138" s="278" t="str">
        <f>'All Demand '!C139</f>
        <v>8AJ818-00030C-101</v>
      </c>
      <c r="C138" s="278" t="str">
        <f>'All Demand '!F139</f>
        <v>M101</v>
      </c>
      <c r="D138" s="278" t="str">
        <f>'All Demand '!D139</f>
        <v>AJ818-00030C-101</v>
      </c>
      <c r="E138" s="278" t="str">
        <f>'All Demand '!G139</f>
        <v>ABC</v>
      </c>
      <c r="F138" s="278" t="str">
        <f>'All Demand '!H139</f>
        <v>CTU FATP</v>
      </c>
      <c r="G138" s="278"/>
      <c r="H138" s="1">
        <f>'All Demand '!J139*'All Demand '!CB139</f>
        <v>200</v>
      </c>
      <c r="I138" s="1">
        <f>'All Demand '!K139*'All Demand '!CC139</f>
        <v>100</v>
      </c>
      <c r="J138" s="1">
        <f>'All Demand '!L139*'All Demand '!CD139</f>
        <v>100</v>
      </c>
      <c r="K138" s="1">
        <f>'All Demand '!M139*'All Demand '!CE139</f>
        <v>200</v>
      </c>
      <c r="L138" s="1">
        <f>'All Demand '!N139*'All Demand '!CF139</f>
        <v>200</v>
      </c>
      <c r="M138" s="1">
        <f>'All Demand '!O139*'All Demand '!CG139</f>
        <v>200</v>
      </c>
      <c r="N138" s="1">
        <f>'All Demand '!P139*'All Demand '!CH139</f>
        <v>200</v>
      </c>
      <c r="O138" s="1">
        <f>'All Demand '!Q139*'All Demand '!CI139</f>
        <v>200</v>
      </c>
      <c r="P138" s="1">
        <f>'All Demand '!R139*'All Demand '!CJ139</f>
        <v>200</v>
      </c>
      <c r="Q138" s="1">
        <f>'All Demand '!S139*'All Demand '!CK139</f>
        <v>200</v>
      </c>
      <c r="R138" s="1">
        <f>'All Demand '!T139*'All Demand '!CL139</f>
        <v>200</v>
      </c>
      <c r="S138" s="1">
        <f>'All Demand '!U139*'All Demand '!CM139</f>
        <v>100</v>
      </c>
      <c r="T138" s="1">
        <f t="shared" si="12"/>
        <v>2100</v>
      </c>
      <c r="U138" s="1"/>
      <c r="V138" s="1">
        <f>H138*'All Demand '!AD139/$B$1</f>
        <v>1654.041012676257</v>
      </c>
      <c r="W138" s="1">
        <f>I138*'All Demand '!AE139/$B$1</f>
        <v>827.02050633812848</v>
      </c>
      <c r="X138" s="1">
        <f>J138*'All Demand '!AF139/$B$1</f>
        <v>827.02050633812848</v>
      </c>
      <c r="Y138" s="1">
        <f>K138*'All Demand '!AG139/$B$1</f>
        <v>1628.852570858852</v>
      </c>
      <c r="Z138" s="1">
        <f>L138*'All Demand '!AH139/$B$1</f>
        <v>1628.852570858852</v>
      </c>
      <c r="AA138" s="1">
        <f>M138*'All Demand '!AI139/$B$1</f>
        <v>1628.852570858852</v>
      </c>
      <c r="AB138" s="1">
        <f>N138*'All Demand '!AJ139/$B$1</f>
        <v>1603.6641290414473</v>
      </c>
      <c r="AC138" s="1">
        <f>O138*'All Demand '!AK139/$B$1</f>
        <v>1603.6641290414473</v>
      </c>
      <c r="AD138" s="1">
        <f>P138*'All Demand '!AL139/$B$1</f>
        <v>1603.6641290414473</v>
      </c>
      <c r="AE138" s="1">
        <f>Q138*'All Demand '!AM139/$B$1</f>
        <v>1553.2872454066376</v>
      </c>
      <c r="AF138" s="1">
        <f>R138*'All Demand '!AN139/$B$1</f>
        <v>1553.2872454066376</v>
      </c>
      <c r="AG138" s="1">
        <f>S138*'All Demand '!AO139/$B$1</f>
        <v>776.64362270331878</v>
      </c>
      <c r="AH138" s="1">
        <f t="shared" si="13"/>
        <v>16888.850238570009</v>
      </c>
      <c r="AI138" s="1"/>
      <c r="AJ138" s="1">
        <f>H138*'All Demand '!AV139/$B$1</f>
        <v>1476.7127189858995</v>
      </c>
      <c r="AK138" s="1">
        <f>I138*'All Demand '!AW139/$B$1</f>
        <v>738.35635949294976</v>
      </c>
      <c r="AL138" s="1">
        <f>J138*'All Demand '!AX139/$B$1</f>
        <v>738.35635949294976</v>
      </c>
      <c r="AM138" s="1">
        <f>K138*'All Demand '!AY139/$B$1</f>
        <v>1461.9455917960406</v>
      </c>
      <c r="AN138" s="1">
        <f>L138*'All Demand '!AZ139/$B$1</f>
        <v>1461.9455917960406</v>
      </c>
      <c r="AO138" s="1">
        <f>M138*'All Demand '!BA139/$B$1</f>
        <v>1461.9455917960406</v>
      </c>
      <c r="AP138" s="1">
        <f>N138*'All Demand '!BB139/$B$1</f>
        <v>1447.1784646061817</v>
      </c>
      <c r="AQ138" s="1">
        <f>O138*'All Demand '!BC139/$B$1</f>
        <v>1447.1784646061817</v>
      </c>
      <c r="AR138" s="1">
        <f>P138*'All Demand '!BD139/$B$1</f>
        <v>1447.1784646061817</v>
      </c>
      <c r="AS138" s="1">
        <f>Q138*'All Demand '!BE139/$B$1</f>
        <v>1432.4113374163226</v>
      </c>
      <c r="AT138" s="1">
        <f>R138*'All Demand '!BF139/$B$1</f>
        <v>1432.4113374163226</v>
      </c>
      <c r="AU138" s="1">
        <f>S138*'All Demand '!BG139/$B$1</f>
        <v>716.20566870816128</v>
      </c>
      <c r="AV138" s="1">
        <f t="shared" si="14"/>
        <v>15261.825950719274</v>
      </c>
    </row>
    <row r="139" spans="1:48" s="171" customFormat="1" ht="12">
      <c r="A139" s="338">
        <f>'All Demand '!A140</f>
        <v>135</v>
      </c>
      <c r="B139" s="278" t="str">
        <f>'All Demand '!C140</f>
        <v>89ZU000311AGEN</v>
      </c>
      <c r="C139" s="278" t="str">
        <f>'All Demand '!F140</f>
        <v>M101</v>
      </c>
      <c r="D139" s="278" t="str">
        <f>'All Demand '!D140</f>
        <v>9ZU000311AGEN</v>
      </c>
      <c r="E139" s="278" t="str">
        <f>'All Demand '!G140</f>
        <v>ABC</v>
      </c>
      <c r="F139" s="278" t="str">
        <f>'All Demand '!H140</f>
        <v>CTU FATP</v>
      </c>
      <c r="G139" s="278"/>
      <c r="H139" s="1">
        <f>'All Demand '!J140*'All Demand '!CB140</f>
        <v>0</v>
      </c>
      <c r="I139" s="1">
        <f>'All Demand '!K140*'All Demand '!CC140</f>
        <v>0</v>
      </c>
      <c r="J139" s="1">
        <f>'All Demand '!L140*'All Demand '!CD140</f>
        <v>0</v>
      </c>
      <c r="K139" s="1">
        <f>'All Demand '!M140*'All Demand '!CE140</f>
        <v>0</v>
      </c>
      <c r="L139" s="1">
        <f>'All Demand '!N140*'All Demand '!CF140</f>
        <v>0</v>
      </c>
      <c r="M139" s="1">
        <f>'All Demand '!O140*'All Demand '!CG140</f>
        <v>0</v>
      </c>
      <c r="N139" s="1">
        <f>'All Demand '!P140*'All Demand '!CH140</f>
        <v>0</v>
      </c>
      <c r="O139" s="1">
        <f>'All Demand '!Q140*'All Demand '!CI140</f>
        <v>0</v>
      </c>
      <c r="P139" s="1">
        <f>'All Demand '!R140*'All Demand '!CJ140</f>
        <v>0</v>
      </c>
      <c r="Q139" s="1">
        <f>'All Demand '!S140*'All Demand '!CK140</f>
        <v>0</v>
      </c>
      <c r="R139" s="1">
        <f>'All Demand '!T140*'All Demand '!CL140</f>
        <v>0</v>
      </c>
      <c r="S139" s="1">
        <f>'All Demand '!U140*'All Demand '!CM140</f>
        <v>0</v>
      </c>
      <c r="T139" s="1">
        <f t="shared" si="12"/>
        <v>0</v>
      </c>
      <c r="U139" s="1"/>
      <c r="V139" s="1">
        <f>H139*'All Demand '!AD140/$B$1</f>
        <v>0</v>
      </c>
      <c r="W139" s="1">
        <f>I139*'All Demand '!AE140/$B$1</f>
        <v>0</v>
      </c>
      <c r="X139" s="1">
        <f>J139*'All Demand '!AF140/$B$1</f>
        <v>0</v>
      </c>
      <c r="Y139" s="1">
        <f>K139*'All Demand '!AG140/$B$1</f>
        <v>0</v>
      </c>
      <c r="Z139" s="1">
        <f>L139*'All Demand '!AH140/$B$1</f>
        <v>0</v>
      </c>
      <c r="AA139" s="1">
        <f>M139*'All Demand '!AI140/$B$1</f>
        <v>0</v>
      </c>
      <c r="AB139" s="1">
        <f>N139*'All Demand '!AJ140/$B$1</f>
        <v>0</v>
      </c>
      <c r="AC139" s="1">
        <f>O139*'All Demand '!AK140/$B$1</f>
        <v>0</v>
      </c>
      <c r="AD139" s="1">
        <f>P139*'All Demand '!AL140/$B$1</f>
        <v>0</v>
      </c>
      <c r="AE139" s="1">
        <f>Q139*'All Demand '!AM140/$B$1</f>
        <v>0</v>
      </c>
      <c r="AF139" s="1">
        <f>R139*'All Demand '!AN140/$B$1</f>
        <v>0</v>
      </c>
      <c r="AG139" s="1">
        <f>S139*'All Demand '!AO140/$B$1</f>
        <v>0</v>
      </c>
      <c r="AH139" s="1">
        <f t="shared" si="13"/>
        <v>0</v>
      </c>
      <c r="AI139" s="1"/>
      <c r="AJ139" s="1">
        <f>H139*'All Demand '!AV140/$B$1</f>
        <v>0</v>
      </c>
      <c r="AK139" s="1">
        <f>I139*'All Demand '!AW140/$B$1</f>
        <v>0</v>
      </c>
      <c r="AL139" s="1">
        <f>J139*'All Demand '!AX140/$B$1</f>
        <v>0</v>
      </c>
      <c r="AM139" s="1">
        <f>K139*'All Demand '!AY140/$B$1</f>
        <v>0</v>
      </c>
      <c r="AN139" s="1">
        <f>L139*'All Demand '!AZ140/$B$1</f>
        <v>0</v>
      </c>
      <c r="AO139" s="1">
        <f>M139*'All Demand '!BA140/$B$1</f>
        <v>0</v>
      </c>
      <c r="AP139" s="1">
        <f>N139*'All Demand '!BB140/$B$1</f>
        <v>0</v>
      </c>
      <c r="AQ139" s="1">
        <f>O139*'All Demand '!BC140/$B$1</f>
        <v>0</v>
      </c>
      <c r="AR139" s="1">
        <f>P139*'All Demand '!BD140/$B$1</f>
        <v>0</v>
      </c>
      <c r="AS139" s="1">
        <f>Q139*'All Demand '!BE140/$B$1</f>
        <v>0</v>
      </c>
      <c r="AT139" s="1">
        <f>R139*'All Demand '!BF140/$B$1</f>
        <v>0</v>
      </c>
      <c r="AU139" s="1">
        <f>S139*'All Demand '!BG140/$B$1</f>
        <v>0</v>
      </c>
      <c r="AV139" s="1">
        <f t="shared" si="14"/>
        <v>0</v>
      </c>
    </row>
    <row r="140" spans="1:48" s="171" customFormat="1" ht="12">
      <c r="A140" s="338">
        <f>'All Demand '!A141</f>
        <v>136</v>
      </c>
      <c r="B140" s="278" t="str">
        <f>'All Demand '!C141</f>
        <v>8AJ946-04905-N</v>
      </c>
      <c r="C140" s="278" t="str">
        <f>'All Demand '!F141</f>
        <v>M105</v>
      </c>
      <c r="D140" s="278" t="str">
        <f>'All Demand '!D141</f>
        <v>AJ946-04905-N</v>
      </c>
      <c r="E140" s="278" t="str">
        <f>'All Demand '!G141</f>
        <v>ABC</v>
      </c>
      <c r="F140" s="278" t="str">
        <f>'All Demand '!H141</f>
        <v>CTU FATP</v>
      </c>
      <c r="G140" s="278"/>
      <c r="H140" s="1">
        <f>'All Demand '!J141*'All Demand '!CB141</f>
        <v>0</v>
      </c>
      <c r="I140" s="1">
        <f>'All Demand '!K141*'All Demand '!CC141</f>
        <v>0</v>
      </c>
      <c r="J140" s="1">
        <f>'All Demand '!L141*'All Demand '!CD141</f>
        <v>0</v>
      </c>
      <c r="K140" s="1">
        <f>'All Demand '!M141*'All Demand '!CE141</f>
        <v>0</v>
      </c>
      <c r="L140" s="1">
        <f>'All Demand '!N141*'All Demand '!CF141</f>
        <v>0</v>
      </c>
      <c r="M140" s="1">
        <f>'All Demand '!O141*'All Demand '!CG141</f>
        <v>0</v>
      </c>
      <c r="N140" s="1">
        <f>'All Demand '!P141*'All Demand '!CH141</f>
        <v>0</v>
      </c>
      <c r="O140" s="1">
        <f>'All Demand '!Q141*'All Demand '!CI141</f>
        <v>0</v>
      </c>
      <c r="P140" s="1">
        <f>'All Demand '!R141*'All Demand '!CJ141</f>
        <v>0</v>
      </c>
      <c r="Q140" s="1">
        <f>'All Demand '!S141*'All Demand '!CK141</f>
        <v>0</v>
      </c>
      <c r="R140" s="1">
        <f>'All Demand '!T141*'All Demand '!CL141</f>
        <v>0</v>
      </c>
      <c r="S140" s="1">
        <f>'All Demand '!U141*'All Demand '!CM141</f>
        <v>0</v>
      </c>
      <c r="T140" s="1">
        <f t="shared" si="12"/>
        <v>0</v>
      </c>
      <c r="U140" s="1"/>
      <c r="V140" s="1">
        <f>H140*'All Demand '!AD141/$B$1</f>
        <v>0</v>
      </c>
      <c r="W140" s="1">
        <f>I140*'All Demand '!AE141/$B$1</f>
        <v>0</v>
      </c>
      <c r="X140" s="1">
        <f>J140*'All Demand '!AF141/$B$1</f>
        <v>0</v>
      </c>
      <c r="Y140" s="1">
        <f>K140*'All Demand '!AG141/$B$1</f>
        <v>0</v>
      </c>
      <c r="Z140" s="1">
        <f>L140*'All Demand '!AH141/$B$1</f>
        <v>0</v>
      </c>
      <c r="AA140" s="1">
        <f>M140*'All Demand '!AI141/$B$1</f>
        <v>0</v>
      </c>
      <c r="AB140" s="1">
        <f>N140*'All Demand '!AJ141/$B$1</f>
        <v>0</v>
      </c>
      <c r="AC140" s="1">
        <f>O140*'All Demand '!AK141/$B$1</f>
        <v>0</v>
      </c>
      <c r="AD140" s="1">
        <f>P140*'All Demand '!AL141/$B$1</f>
        <v>0</v>
      </c>
      <c r="AE140" s="1">
        <f>Q140*'All Demand '!AM141/$B$1</f>
        <v>0</v>
      </c>
      <c r="AF140" s="1">
        <f>R140*'All Demand '!AN141/$B$1</f>
        <v>0</v>
      </c>
      <c r="AG140" s="1">
        <f>S140*'All Demand '!AO141/$B$1</f>
        <v>0</v>
      </c>
      <c r="AH140" s="1">
        <f t="shared" si="13"/>
        <v>0</v>
      </c>
      <c r="AI140" s="1"/>
      <c r="AJ140" s="1">
        <f>H140*'All Demand '!AV141/$B$1</f>
        <v>0</v>
      </c>
      <c r="AK140" s="1">
        <f>I140*'All Demand '!AW141/$B$1</f>
        <v>0</v>
      </c>
      <c r="AL140" s="1">
        <f>J140*'All Demand '!AX141/$B$1</f>
        <v>0</v>
      </c>
      <c r="AM140" s="1">
        <f>K140*'All Demand '!AY141/$B$1</f>
        <v>0</v>
      </c>
      <c r="AN140" s="1">
        <f>L140*'All Demand '!AZ141/$B$1</f>
        <v>0</v>
      </c>
      <c r="AO140" s="1">
        <f>M140*'All Demand '!BA141/$B$1</f>
        <v>0</v>
      </c>
      <c r="AP140" s="1">
        <f>N140*'All Demand '!BB141/$B$1</f>
        <v>0</v>
      </c>
      <c r="AQ140" s="1">
        <f>O140*'All Demand '!BC141/$B$1</f>
        <v>0</v>
      </c>
      <c r="AR140" s="1">
        <f>P140*'All Demand '!BD141/$B$1</f>
        <v>0</v>
      </c>
      <c r="AS140" s="1">
        <f>Q140*'All Demand '!BE141/$B$1</f>
        <v>0</v>
      </c>
      <c r="AT140" s="1">
        <f>R140*'All Demand '!BF141/$B$1</f>
        <v>0</v>
      </c>
      <c r="AU140" s="1">
        <f>S140*'All Demand '!BG141/$B$1</f>
        <v>0</v>
      </c>
      <c r="AV140" s="1">
        <f t="shared" si="14"/>
        <v>0</v>
      </c>
    </row>
    <row r="141" spans="1:48" s="171" customFormat="1" ht="12">
      <c r="A141" s="338">
        <f>'All Demand '!A142</f>
        <v>137</v>
      </c>
      <c r="B141" s="278" t="str">
        <f>'All Demand '!C142</f>
        <v>8AJ946-04717-N</v>
      </c>
      <c r="C141" s="278" t="str">
        <f>'All Demand '!F142</f>
        <v>M105</v>
      </c>
      <c r="D141" s="278" t="str">
        <f>'All Demand '!D142</f>
        <v>AJ946-04717-N</v>
      </c>
      <c r="E141" s="278" t="str">
        <f>'All Demand '!G142</f>
        <v>ABC</v>
      </c>
      <c r="F141" s="278" t="str">
        <f>'All Demand '!H142</f>
        <v>CTU FATP</v>
      </c>
      <c r="G141" s="278"/>
      <c r="H141" s="1">
        <f>'All Demand '!J142*'All Demand '!CB142</f>
        <v>0</v>
      </c>
      <c r="I141" s="1">
        <f>'All Demand '!K142*'All Demand '!CC142</f>
        <v>0</v>
      </c>
      <c r="J141" s="1">
        <f>'All Demand '!L142*'All Demand '!CD142</f>
        <v>0</v>
      </c>
      <c r="K141" s="1">
        <f>'All Demand '!M142*'All Demand '!CE142</f>
        <v>0</v>
      </c>
      <c r="L141" s="1">
        <f>'All Demand '!N142*'All Demand '!CF142</f>
        <v>0</v>
      </c>
      <c r="M141" s="1">
        <f>'All Demand '!O142*'All Demand '!CG142</f>
        <v>0</v>
      </c>
      <c r="N141" s="1">
        <f>'All Demand '!P142*'All Demand '!CH142</f>
        <v>0</v>
      </c>
      <c r="O141" s="1">
        <f>'All Demand '!Q142*'All Demand '!CI142</f>
        <v>0</v>
      </c>
      <c r="P141" s="1">
        <f>'All Demand '!R142*'All Demand '!CJ142</f>
        <v>0</v>
      </c>
      <c r="Q141" s="1">
        <f>'All Demand '!S142*'All Demand '!CK142</f>
        <v>0</v>
      </c>
      <c r="R141" s="1">
        <f>'All Demand '!T142*'All Demand '!CL142</f>
        <v>0</v>
      </c>
      <c r="S141" s="1">
        <f>'All Demand '!U142*'All Demand '!CM142</f>
        <v>0</v>
      </c>
      <c r="T141" s="1">
        <f t="shared" si="12"/>
        <v>0</v>
      </c>
      <c r="U141" s="1"/>
      <c r="V141" s="1">
        <f>H141*'All Demand '!AD142/$B$1</f>
        <v>0</v>
      </c>
      <c r="W141" s="1">
        <f>I141*'All Demand '!AE142/$B$1</f>
        <v>0</v>
      </c>
      <c r="X141" s="1">
        <f>J141*'All Demand '!AF142/$B$1</f>
        <v>0</v>
      </c>
      <c r="Y141" s="1">
        <f>K141*'All Demand '!AG142/$B$1</f>
        <v>0</v>
      </c>
      <c r="Z141" s="1">
        <f>L141*'All Demand '!AH142/$B$1</f>
        <v>0</v>
      </c>
      <c r="AA141" s="1">
        <f>M141*'All Demand '!AI142/$B$1</f>
        <v>0</v>
      </c>
      <c r="AB141" s="1">
        <f>N141*'All Demand '!AJ142/$B$1</f>
        <v>0</v>
      </c>
      <c r="AC141" s="1">
        <f>O141*'All Demand '!AK142/$B$1</f>
        <v>0</v>
      </c>
      <c r="AD141" s="1">
        <f>P141*'All Demand '!AL142/$B$1</f>
        <v>0</v>
      </c>
      <c r="AE141" s="1">
        <f>Q141*'All Demand '!AM142/$B$1</f>
        <v>0</v>
      </c>
      <c r="AF141" s="1">
        <f>R141*'All Demand '!AN142/$B$1</f>
        <v>0</v>
      </c>
      <c r="AG141" s="1">
        <f>S141*'All Demand '!AO142/$B$1</f>
        <v>0</v>
      </c>
      <c r="AH141" s="1">
        <f t="shared" si="13"/>
        <v>0</v>
      </c>
      <c r="AI141" s="1"/>
      <c r="AJ141" s="1">
        <f>H141*'All Demand '!AV142/$B$1</f>
        <v>0</v>
      </c>
      <c r="AK141" s="1">
        <f>I141*'All Demand '!AW142/$B$1</f>
        <v>0</v>
      </c>
      <c r="AL141" s="1">
        <f>J141*'All Demand '!AX142/$B$1</f>
        <v>0</v>
      </c>
      <c r="AM141" s="1">
        <f>K141*'All Demand '!AY142/$B$1</f>
        <v>0</v>
      </c>
      <c r="AN141" s="1">
        <f>L141*'All Demand '!AZ142/$B$1</f>
        <v>0</v>
      </c>
      <c r="AO141" s="1">
        <f>M141*'All Demand '!BA142/$B$1</f>
        <v>0</v>
      </c>
      <c r="AP141" s="1">
        <f>N141*'All Demand '!BB142/$B$1</f>
        <v>0</v>
      </c>
      <c r="AQ141" s="1">
        <f>O141*'All Demand '!BC142/$B$1</f>
        <v>0</v>
      </c>
      <c r="AR141" s="1">
        <f>P141*'All Demand '!BD142/$B$1</f>
        <v>0</v>
      </c>
      <c r="AS141" s="1">
        <f>Q141*'All Demand '!BE142/$B$1</f>
        <v>0</v>
      </c>
      <c r="AT141" s="1">
        <f>R141*'All Demand '!BF142/$B$1</f>
        <v>0</v>
      </c>
      <c r="AU141" s="1">
        <f>S141*'All Demand '!BG142/$B$1</f>
        <v>0</v>
      </c>
      <c r="AV141" s="1">
        <f t="shared" si="14"/>
        <v>0</v>
      </c>
    </row>
    <row r="142" spans="1:48" s="171" customFormat="1" ht="12">
      <c r="A142" s="338">
        <f>'All Demand '!A143</f>
        <v>138</v>
      </c>
      <c r="B142" s="278" t="str">
        <f>'All Demand '!C143</f>
        <v>8AJ875-00003-N</v>
      </c>
      <c r="C142" s="278" t="str">
        <f>'All Demand '!F143</f>
        <v>M105</v>
      </c>
      <c r="D142" s="278" t="str">
        <f>'All Demand '!D143</f>
        <v>AJ875-00003-N</v>
      </c>
      <c r="E142" s="278" t="str">
        <f>'All Demand '!G143</f>
        <v>ABC</v>
      </c>
      <c r="F142" s="278" t="str">
        <f>'All Demand '!H143</f>
        <v>CTU FATP</v>
      </c>
      <c r="G142" s="278"/>
      <c r="H142" s="1">
        <f>'All Demand '!J143*'All Demand '!CB143</f>
        <v>0</v>
      </c>
      <c r="I142" s="1">
        <f>'All Demand '!K143*'All Demand '!CC143</f>
        <v>0</v>
      </c>
      <c r="J142" s="1">
        <f>'All Demand '!L143*'All Demand '!CD143</f>
        <v>0</v>
      </c>
      <c r="K142" s="1">
        <f>'All Demand '!M143*'All Demand '!CE143</f>
        <v>0</v>
      </c>
      <c r="L142" s="1">
        <f>'All Demand '!N143*'All Demand '!CF143</f>
        <v>0</v>
      </c>
      <c r="M142" s="1">
        <f>'All Demand '!O143*'All Demand '!CG143</f>
        <v>0</v>
      </c>
      <c r="N142" s="1">
        <f>'All Demand '!P143*'All Demand '!CH143</f>
        <v>0</v>
      </c>
      <c r="O142" s="1">
        <f>'All Demand '!Q143*'All Demand '!CI143</f>
        <v>0</v>
      </c>
      <c r="P142" s="1">
        <f>'All Demand '!R143*'All Demand '!CJ143</f>
        <v>0</v>
      </c>
      <c r="Q142" s="1">
        <f>'All Demand '!S143*'All Demand '!CK143</f>
        <v>0</v>
      </c>
      <c r="R142" s="1">
        <f>'All Demand '!T143*'All Demand '!CL143</f>
        <v>0</v>
      </c>
      <c r="S142" s="1">
        <f>'All Demand '!U143*'All Demand '!CM143</f>
        <v>0</v>
      </c>
      <c r="T142" s="1">
        <f t="shared" si="12"/>
        <v>0</v>
      </c>
      <c r="U142" s="1"/>
      <c r="V142" s="1">
        <f>H142*'All Demand '!AD143/$B$1</f>
        <v>0</v>
      </c>
      <c r="W142" s="1">
        <f>I142*'All Demand '!AE143/$B$1</f>
        <v>0</v>
      </c>
      <c r="X142" s="1">
        <f>J142*'All Demand '!AF143/$B$1</f>
        <v>0</v>
      </c>
      <c r="Y142" s="1">
        <f>K142*'All Demand '!AG143/$B$1</f>
        <v>0</v>
      </c>
      <c r="Z142" s="1">
        <f>L142*'All Demand '!AH143/$B$1</f>
        <v>0</v>
      </c>
      <c r="AA142" s="1">
        <f>M142*'All Demand '!AI143/$B$1</f>
        <v>0</v>
      </c>
      <c r="AB142" s="1">
        <f>N142*'All Demand '!AJ143/$B$1</f>
        <v>0</v>
      </c>
      <c r="AC142" s="1">
        <f>O142*'All Demand '!AK143/$B$1</f>
        <v>0</v>
      </c>
      <c r="AD142" s="1">
        <f>P142*'All Demand '!AL143/$B$1</f>
        <v>0</v>
      </c>
      <c r="AE142" s="1">
        <f>Q142*'All Demand '!AM143/$B$1</f>
        <v>0</v>
      </c>
      <c r="AF142" s="1">
        <f>R142*'All Demand '!AN143/$B$1</f>
        <v>0</v>
      </c>
      <c r="AG142" s="1">
        <f>S142*'All Demand '!AO143/$B$1</f>
        <v>0</v>
      </c>
      <c r="AH142" s="1">
        <f t="shared" si="13"/>
        <v>0</v>
      </c>
      <c r="AI142" s="1"/>
      <c r="AJ142" s="1">
        <f>H142*'All Demand '!AV143/$B$1</f>
        <v>0</v>
      </c>
      <c r="AK142" s="1">
        <f>I142*'All Demand '!AW143/$B$1</f>
        <v>0</v>
      </c>
      <c r="AL142" s="1">
        <f>J142*'All Demand '!AX143/$B$1</f>
        <v>0</v>
      </c>
      <c r="AM142" s="1">
        <f>K142*'All Demand '!AY143/$B$1</f>
        <v>0</v>
      </c>
      <c r="AN142" s="1">
        <f>L142*'All Demand '!AZ143/$B$1</f>
        <v>0</v>
      </c>
      <c r="AO142" s="1">
        <f>M142*'All Demand '!BA143/$B$1</f>
        <v>0</v>
      </c>
      <c r="AP142" s="1">
        <f>N142*'All Demand '!BB143/$B$1</f>
        <v>0</v>
      </c>
      <c r="AQ142" s="1">
        <f>O142*'All Demand '!BC143/$B$1</f>
        <v>0</v>
      </c>
      <c r="AR142" s="1">
        <f>P142*'All Demand '!BD143/$B$1</f>
        <v>0</v>
      </c>
      <c r="AS142" s="1">
        <f>Q142*'All Demand '!BE143/$B$1</f>
        <v>0</v>
      </c>
      <c r="AT142" s="1">
        <f>R142*'All Demand '!BF143/$B$1</f>
        <v>0</v>
      </c>
      <c r="AU142" s="1">
        <f>S142*'All Demand '!BG143/$B$1</f>
        <v>0</v>
      </c>
      <c r="AV142" s="1">
        <f t="shared" si="14"/>
        <v>0</v>
      </c>
    </row>
    <row r="143" spans="1:48" s="360" customFormat="1" ht="12">
      <c r="A143" s="338">
        <f>'All Demand '!A144</f>
        <v>139</v>
      </c>
      <c r="B143" s="278" t="str">
        <f>'All Demand '!C144</f>
        <v>8AJ875-02656-N</v>
      </c>
      <c r="C143" s="278" t="str">
        <f>'All Demand '!F144</f>
        <v>M105</v>
      </c>
      <c r="D143" s="278" t="str">
        <f>'All Demand '!D144</f>
        <v>AJ875-02656-N</v>
      </c>
      <c r="E143" s="278" t="str">
        <f>'All Demand '!G144</f>
        <v>ABC</v>
      </c>
      <c r="F143" s="278" t="str">
        <f>'All Demand '!H144</f>
        <v>CTU FATP</v>
      </c>
      <c r="G143" s="278"/>
      <c r="H143" s="1">
        <f>'All Demand '!J144*'All Demand '!CB144</f>
        <v>0</v>
      </c>
      <c r="I143" s="1">
        <f>'All Demand '!K144*'All Demand '!CC144</f>
        <v>0</v>
      </c>
      <c r="J143" s="1">
        <f>'All Demand '!L144*'All Demand '!CD144</f>
        <v>0</v>
      </c>
      <c r="K143" s="1">
        <f>'All Demand '!M144*'All Demand '!CE144</f>
        <v>0</v>
      </c>
      <c r="L143" s="1">
        <f>'All Demand '!N144*'All Demand '!CF144</f>
        <v>0</v>
      </c>
      <c r="M143" s="1">
        <f>'All Demand '!O144*'All Demand '!CG144</f>
        <v>0</v>
      </c>
      <c r="N143" s="1">
        <f>'All Demand '!P144*'All Demand '!CH144</f>
        <v>0</v>
      </c>
      <c r="O143" s="1">
        <f>'All Demand '!Q144*'All Demand '!CI144</f>
        <v>0</v>
      </c>
      <c r="P143" s="1">
        <f>'All Demand '!R144*'All Demand '!CJ144</f>
        <v>0</v>
      </c>
      <c r="Q143" s="1">
        <f>'All Demand '!S144*'All Demand '!CK144</f>
        <v>0</v>
      </c>
      <c r="R143" s="1">
        <f>'All Demand '!T144*'All Demand '!CL144</f>
        <v>0</v>
      </c>
      <c r="S143" s="1">
        <f>'All Demand '!U144*'All Demand '!CM144</f>
        <v>0</v>
      </c>
      <c r="T143" s="1">
        <f t="shared" si="12"/>
        <v>0</v>
      </c>
      <c r="U143" s="1"/>
      <c r="V143" s="1">
        <f>H143*'All Demand '!AD144/$B$1</f>
        <v>0</v>
      </c>
      <c r="W143" s="1">
        <f>I143*'All Demand '!AE144/$B$1</f>
        <v>0</v>
      </c>
      <c r="X143" s="1">
        <f>J143*'All Demand '!AF144/$B$1</f>
        <v>0</v>
      </c>
      <c r="Y143" s="1">
        <f>K143*'All Demand '!AG144/$B$1</f>
        <v>0</v>
      </c>
      <c r="Z143" s="1">
        <f>L143*'All Demand '!AH144/$B$1</f>
        <v>0</v>
      </c>
      <c r="AA143" s="1">
        <f>M143*'All Demand '!AI144/$B$1</f>
        <v>0</v>
      </c>
      <c r="AB143" s="1">
        <f>N143*'All Demand '!AJ144/$B$1</f>
        <v>0</v>
      </c>
      <c r="AC143" s="1">
        <f>O143*'All Demand '!AK144/$B$1</f>
        <v>0</v>
      </c>
      <c r="AD143" s="1">
        <f>P143*'All Demand '!AL144/$B$1</f>
        <v>0</v>
      </c>
      <c r="AE143" s="1">
        <f>Q143*'All Demand '!AM144/$B$1</f>
        <v>0</v>
      </c>
      <c r="AF143" s="1">
        <f>R143*'All Demand '!AN144/$B$1</f>
        <v>0</v>
      </c>
      <c r="AG143" s="1">
        <f>S143*'All Demand '!AO144/$B$1</f>
        <v>0</v>
      </c>
      <c r="AH143" s="1">
        <f t="shared" si="13"/>
        <v>0</v>
      </c>
      <c r="AI143" s="1"/>
      <c r="AJ143" s="1">
        <f>H143*'All Demand '!AV144/$B$1</f>
        <v>0</v>
      </c>
      <c r="AK143" s="1">
        <f>I143*'All Demand '!AW144/$B$1</f>
        <v>0</v>
      </c>
      <c r="AL143" s="1">
        <f>J143*'All Demand '!AX144/$B$1</f>
        <v>0</v>
      </c>
      <c r="AM143" s="1">
        <f>K143*'All Demand '!AY144/$B$1</f>
        <v>0</v>
      </c>
      <c r="AN143" s="1">
        <f>L143*'All Demand '!AZ144/$B$1</f>
        <v>0</v>
      </c>
      <c r="AO143" s="1">
        <f>M143*'All Demand '!BA144/$B$1</f>
        <v>0</v>
      </c>
      <c r="AP143" s="1">
        <f>N143*'All Demand '!BB144/$B$1</f>
        <v>0</v>
      </c>
      <c r="AQ143" s="1">
        <f>O143*'All Demand '!BC144/$B$1</f>
        <v>0</v>
      </c>
      <c r="AR143" s="1">
        <f>P143*'All Demand '!BD144/$B$1</f>
        <v>0</v>
      </c>
      <c r="AS143" s="1">
        <f>Q143*'All Demand '!BE144/$B$1</f>
        <v>0</v>
      </c>
      <c r="AT143" s="1">
        <f>R143*'All Demand '!BF144/$B$1</f>
        <v>0</v>
      </c>
      <c r="AU143" s="1">
        <f>S143*'All Demand '!BG144/$B$1</f>
        <v>0</v>
      </c>
      <c r="AV143" s="1">
        <f t="shared" si="14"/>
        <v>0</v>
      </c>
    </row>
    <row r="144" spans="1:48" s="171" customFormat="1" ht="12">
      <c r="A144" s="338">
        <f>'All Demand '!A145</f>
        <v>140</v>
      </c>
      <c r="B144" s="278" t="str">
        <f>'All Demand '!C145</f>
        <v>8AJ725-00418-N</v>
      </c>
      <c r="C144" s="278" t="str">
        <f>'All Demand '!F145</f>
        <v>M105</v>
      </c>
      <c r="D144" s="278" t="str">
        <f>'All Demand '!D145</f>
        <v>AJ725-00418-N</v>
      </c>
      <c r="E144" s="278" t="str">
        <f>'All Demand '!G145</f>
        <v>ABC</v>
      </c>
      <c r="F144" s="278" t="str">
        <f>'All Demand '!H145</f>
        <v>CTU FATP</v>
      </c>
      <c r="G144" s="278"/>
      <c r="H144" s="1">
        <f>'All Demand '!J145*'All Demand '!CB145</f>
        <v>0</v>
      </c>
      <c r="I144" s="1">
        <f>'All Demand '!K145*'All Demand '!CC145</f>
        <v>0</v>
      </c>
      <c r="J144" s="1">
        <f>'All Demand '!L145*'All Demand '!CD145</f>
        <v>0</v>
      </c>
      <c r="K144" s="1">
        <f>'All Demand '!M145*'All Demand '!CE145</f>
        <v>0</v>
      </c>
      <c r="L144" s="1">
        <f>'All Demand '!N145*'All Demand '!CF145</f>
        <v>0</v>
      </c>
      <c r="M144" s="1">
        <f>'All Demand '!O145*'All Demand '!CG145</f>
        <v>0</v>
      </c>
      <c r="N144" s="1">
        <f>'All Demand '!P145*'All Demand '!CH145</f>
        <v>0</v>
      </c>
      <c r="O144" s="1">
        <f>'All Demand '!Q145*'All Demand '!CI145</f>
        <v>0</v>
      </c>
      <c r="P144" s="1">
        <f>'All Demand '!R145*'All Demand '!CJ145</f>
        <v>0</v>
      </c>
      <c r="Q144" s="1">
        <f>'All Demand '!S145*'All Demand '!CK145</f>
        <v>0</v>
      </c>
      <c r="R144" s="1">
        <f>'All Demand '!T145*'All Demand '!CL145</f>
        <v>0</v>
      </c>
      <c r="S144" s="1">
        <f>'All Demand '!U145*'All Demand '!CM145</f>
        <v>0</v>
      </c>
      <c r="T144" s="1">
        <f t="shared" si="12"/>
        <v>0</v>
      </c>
      <c r="U144" s="1"/>
      <c r="V144" s="1">
        <f>H144*'All Demand '!AD145/$B$1</f>
        <v>0</v>
      </c>
      <c r="W144" s="1">
        <f>I144*'All Demand '!AE145/$B$1</f>
        <v>0</v>
      </c>
      <c r="X144" s="1">
        <f>J144*'All Demand '!AF145/$B$1</f>
        <v>0</v>
      </c>
      <c r="Y144" s="1">
        <f>K144*'All Demand '!AG145/$B$1</f>
        <v>0</v>
      </c>
      <c r="Z144" s="1">
        <f>L144*'All Demand '!AH145/$B$1</f>
        <v>0</v>
      </c>
      <c r="AA144" s="1">
        <f>M144*'All Demand '!AI145/$B$1</f>
        <v>0</v>
      </c>
      <c r="AB144" s="1">
        <f>N144*'All Demand '!AJ145/$B$1</f>
        <v>0</v>
      </c>
      <c r="AC144" s="1">
        <f>O144*'All Demand '!AK145/$B$1</f>
        <v>0</v>
      </c>
      <c r="AD144" s="1">
        <f>P144*'All Demand '!AL145/$B$1</f>
        <v>0</v>
      </c>
      <c r="AE144" s="1">
        <f>Q144*'All Demand '!AM145/$B$1</f>
        <v>0</v>
      </c>
      <c r="AF144" s="1">
        <f>R144*'All Demand '!AN145/$B$1</f>
        <v>0</v>
      </c>
      <c r="AG144" s="1">
        <f>S144*'All Demand '!AO145/$B$1</f>
        <v>0</v>
      </c>
      <c r="AH144" s="1">
        <f t="shared" si="13"/>
        <v>0</v>
      </c>
      <c r="AI144" s="1"/>
      <c r="AJ144" s="1">
        <f>H144*'All Demand '!AV145/$B$1</f>
        <v>0</v>
      </c>
      <c r="AK144" s="1">
        <f>I144*'All Demand '!AW145/$B$1</f>
        <v>0</v>
      </c>
      <c r="AL144" s="1">
        <f>J144*'All Demand '!AX145/$B$1</f>
        <v>0</v>
      </c>
      <c r="AM144" s="1">
        <f>K144*'All Demand '!AY145/$B$1</f>
        <v>0</v>
      </c>
      <c r="AN144" s="1">
        <f>L144*'All Demand '!AZ145/$B$1</f>
        <v>0</v>
      </c>
      <c r="AO144" s="1">
        <f>M144*'All Demand '!BA145/$B$1</f>
        <v>0</v>
      </c>
      <c r="AP144" s="1">
        <f>N144*'All Demand '!BB145/$B$1</f>
        <v>0</v>
      </c>
      <c r="AQ144" s="1">
        <f>O144*'All Demand '!BC145/$B$1</f>
        <v>0</v>
      </c>
      <c r="AR144" s="1">
        <f>P144*'All Demand '!BD145/$B$1</f>
        <v>0</v>
      </c>
      <c r="AS144" s="1">
        <f>Q144*'All Demand '!BE145/$B$1</f>
        <v>0</v>
      </c>
      <c r="AT144" s="1">
        <f>R144*'All Demand '!BF145/$B$1</f>
        <v>0</v>
      </c>
      <c r="AU144" s="1">
        <f>S144*'All Demand '!BG145/$B$1</f>
        <v>0</v>
      </c>
      <c r="AV144" s="1">
        <f t="shared" si="14"/>
        <v>0</v>
      </c>
    </row>
    <row r="145" spans="1:48">
      <c r="A145" s="338">
        <f>'All Demand '!A146</f>
        <v>141</v>
      </c>
      <c r="B145" s="278" t="str">
        <f>'All Demand '!C146</f>
        <v>8AJ946-04716-N</v>
      </c>
      <c r="C145" s="278" t="str">
        <f>'All Demand '!F146</f>
        <v>M105</v>
      </c>
      <c r="D145" s="278" t="str">
        <f>'All Demand '!D146</f>
        <v>AJ946-04716-N</v>
      </c>
      <c r="E145" s="278" t="str">
        <f>'All Demand '!G146</f>
        <v>ABC</v>
      </c>
      <c r="F145" s="278" t="str">
        <f>'All Demand '!H146</f>
        <v>CTU FATP</v>
      </c>
      <c r="G145" s="278"/>
      <c r="H145" s="1">
        <f>'All Demand '!J146*'All Demand '!CB146</f>
        <v>0</v>
      </c>
      <c r="I145" s="1">
        <f>'All Demand '!K146*'All Demand '!CC146</f>
        <v>0</v>
      </c>
      <c r="J145" s="1">
        <f>'All Demand '!L146*'All Demand '!CD146</f>
        <v>0</v>
      </c>
      <c r="K145" s="1">
        <f>'All Demand '!M146*'All Demand '!CE146</f>
        <v>0</v>
      </c>
      <c r="L145" s="1">
        <f>'All Demand '!N146*'All Demand '!CF146</f>
        <v>0</v>
      </c>
      <c r="M145" s="1">
        <f>'All Demand '!O146*'All Demand '!CG146</f>
        <v>0</v>
      </c>
      <c r="N145" s="1">
        <f>'All Demand '!P146*'All Demand '!CH146</f>
        <v>0</v>
      </c>
      <c r="O145" s="1">
        <f>'All Demand '!Q146*'All Demand '!CI146</f>
        <v>0</v>
      </c>
      <c r="P145" s="1">
        <f>'All Demand '!R146*'All Demand '!CJ146</f>
        <v>0</v>
      </c>
      <c r="Q145" s="1">
        <f>'All Demand '!S146*'All Demand '!CK146</f>
        <v>0</v>
      </c>
      <c r="R145" s="1">
        <f>'All Demand '!T146*'All Demand '!CL146</f>
        <v>0</v>
      </c>
      <c r="S145" s="1">
        <f>'All Demand '!U146*'All Demand '!CM146</f>
        <v>0</v>
      </c>
      <c r="T145" s="1">
        <f t="shared" si="12"/>
        <v>0</v>
      </c>
      <c r="U145" s="1"/>
      <c r="V145" s="1">
        <f>H145*'All Demand '!AD146/$B$1</f>
        <v>0</v>
      </c>
      <c r="W145" s="1">
        <f>I145*'All Demand '!AE146/$B$1</f>
        <v>0</v>
      </c>
      <c r="X145" s="1">
        <f>J145*'All Demand '!AF146/$B$1</f>
        <v>0</v>
      </c>
      <c r="Y145" s="1">
        <f>K145*'All Demand '!AG146/$B$1</f>
        <v>0</v>
      </c>
      <c r="Z145" s="1">
        <f>L145*'All Demand '!AH146/$B$1</f>
        <v>0</v>
      </c>
      <c r="AA145" s="1">
        <f>M145*'All Demand '!AI146/$B$1</f>
        <v>0</v>
      </c>
      <c r="AB145" s="1">
        <f>N145*'All Demand '!AJ146/$B$1</f>
        <v>0</v>
      </c>
      <c r="AC145" s="1">
        <f>O145*'All Demand '!AK146/$B$1</f>
        <v>0</v>
      </c>
      <c r="AD145" s="1">
        <f>P145*'All Demand '!AL146/$B$1</f>
        <v>0</v>
      </c>
      <c r="AE145" s="1">
        <f>Q145*'All Demand '!AM146/$B$1</f>
        <v>0</v>
      </c>
      <c r="AF145" s="1">
        <f>R145*'All Demand '!AN146/$B$1</f>
        <v>0</v>
      </c>
      <c r="AG145" s="1">
        <f>S145*'All Demand '!AO146/$B$1</f>
        <v>0</v>
      </c>
      <c r="AH145" s="1">
        <f t="shared" si="13"/>
        <v>0</v>
      </c>
      <c r="AI145" s="1"/>
      <c r="AJ145" s="1">
        <f>H145*'All Demand '!AV146/$B$1</f>
        <v>0</v>
      </c>
      <c r="AK145" s="1">
        <f>I145*'All Demand '!AW146/$B$1</f>
        <v>0</v>
      </c>
      <c r="AL145" s="1">
        <f>J145*'All Demand '!AX146/$B$1</f>
        <v>0</v>
      </c>
      <c r="AM145" s="1">
        <f>K145*'All Demand '!AY146/$B$1</f>
        <v>0</v>
      </c>
      <c r="AN145" s="1">
        <f>L145*'All Demand '!AZ146/$B$1</f>
        <v>0</v>
      </c>
      <c r="AO145" s="1">
        <f>M145*'All Demand '!BA146/$B$1</f>
        <v>0</v>
      </c>
      <c r="AP145" s="1">
        <f>N145*'All Demand '!BB146/$B$1</f>
        <v>0</v>
      </c>
      <c r="AQ145" s="1">
        <f>O145*'All Demand '!BC146/$B$1</f>
        <v>0</v>
      </c>
      <c r="AR145" s="1">
        <f>P145*'All Demand '!BD146/$B$1</f>
        <v>0</v>
      </c>
      <c r="AS145" s="1">
        <f>Q145*'All Demand '!BE146/$B$1</f>
        <v>0</v>
      </c>
      <c r="AT145" s="1">
        <f>R145*'All Demand '!BF146/$B$1</f>
        <v>0</v>
      </c>
      <c r="AU145" s="1">
        <f>S145*'All Demand '!BG146/$B$1</f>
        <v>0</v>
      </c>
      <c r="AV145" s="1">
        <f t="shared" si="14"/>
        <v>0</v>
      </c>
    </row>
    <row r="146" spans="1:48">
      <c r="A146" s="338">
        <f>'All Demand '!A147</f>
        <v>142</v>
      </c>
      <c r="B146" s="278" t="str">
        <f>'All Demand '!C147</f>
        <v>8AJ825-00424-N</v>
      </c>
      <c r="C146" s="278" t="str">
        <f>'All Demand '!F147</f>
        <v>M105</v>
      </c>
      <c r="D146" s="278" t="str">
        <f>'All Demand '!D147</f>
        <v>AJ825-00424-N</v>
      </c>
      <c r="E146" s="278" t="str">
        <f>'All Demand '!G147</f>
        <v>ABC</v>
      </c>
      <c r="F146" s="278" t="str">
        <f>'All Demand '!H147</f>
        <v>CTU FATP</v>
      </c>
      <c r="G146" s="278"/>
      <c r="H146" s="1">
        <f>'All Demand '!J147*'All Demand '!CB147</f>
        <v>0</v>
      </c>
      <c r="I146" s="1">
        <f>'All Demand '!K147*'All Demand '!CC147</f>
        <v>0</v>
      </c>
      <c r="J146" s="1">
        <f>'All Demand '!L147*'All Demand '!CD147</f>
        <v>0</v>
      </c>
      <c r="K146" s="1">
        <f>'All Demand '!M147*'All Demand '!CE147</f>
        <v>0</v>
      </c>
      <c r="L146" s="1">
        <f>'All Demand '!N147*'All Demand '!CF147</f>
        <v>0</v>
      </c>
      <c r="M146" s="1">
        <f>'All Demand '!O147*'All Demand '!CG147</f>
        <v>0</v>
      </c>
      <c r="N146" s="1">
        <f>'All Demand '!P147*'All Demand '!CH147</f>
        <v>0</v>
      </c>
      <c r="O146" s="1">
        <f>'All Demand '!Q147*'All Demand '!CI147</f>
        <v>0</v>
      </c>
      <c r="P146" s="1">
        <f>'All Demand '!R147*'All Demand '!CJ147</f>
        <v>0</v>
      </c>
      <c r="Q146" s="1">
        <f>'All Demand '!S147*'All Demand '!CK147</f>
        <v>0</v>
      </c>
      <c r="R146" s="1">
        <f>'All Demand '!T147*'All Demand '!CL147</f>
        <v>0</v>
      </c>
      <c r="S146" s="1">
        <f>'All Demand '!U147*'All Demand '!CM147</f>
        <v>0</v>
      </c>
      <c r="T146" s="1">
        <f t="shared" si="12"/>
        <v>0</v>
      </c>
      <c r="U146" s="1"/>
      <c r="V146" s="1">
        <f>H146*'All Demand '!AD147/$B$1</f>
        <v>0</v>
      </c>
      <c r="W146" s="1">
        <f>I146*'All Demand '!AE147/$B$1</f>
        <v>0</v>
      </c>
      <c r="X146" s="1">
        <f>J146*'All Demand '!AF147/$B$1</f>
        <v>0</v>
      </c>
      <c r="Y146" s="1">
        <f>K146*'All Demand '!AG147/$B$1</f>
        <v>0</v>
      </c>
      <c r="Z146" s="1">
        <f>L146*'All Demand '!AH147/$B$1</f>
        <v>0</v>
      </c>
      <c r="AA146" s="1">
        <f>M146*'All Demand '!AI147/$B$1</f>
        <v>0</v>
      </c>
      <c r="AB146" s="1">
        <f>N146*'All Demand '!AJ147/$B$1</f>
        <v>0</v>
      </c>
      <c r="AC146" s="1">
        <f>O146*'All Demand '!AK147/$B$1</f>
        <v>0</v>
      </c>
      <c r="AD146" s="1">
        <f>P146*'All Demand '!AL147/$B$1</f>
        <v>0</v>
      </c>
      <c r="AE146" s="1">
        <f>Q146*'All Demand '!AM147/$B$1</f>
        <v>0</v>
      </c>
      <c r="AF146" s="1">
        <f>R146*'All Demand '!AN147/$B$1</f>
        <v>0</v>
      </c>
      <c r="AG146" s="1">
        <f>S146*'All Demand '!AO147/$B$1</f>
        <v>0</v>
      </c>
      <c r="AH146" s="1">
        <f t="shared" si="13"/>
        <v>0</v>
      </c>
      <c r="AI146" s="1"/>
      <c r="AJ146" s="1">
        <f>H146*'All Demand '!AV147/$B$1</f>
        <v>0</v>
      </c>
      <c r="AK146" s="1">
        <f>I146*'All Demand '!AW147/$B$1</f>
        <v>0</v>
      </c>
      <c r="AL146" s="1">
        <f>J146*'All Demand '!AX147/$B$1</f>
        <v>0</v>
      </c>
      <c r="AM146" s="1">
        <f>K146*'All Demand '!AY147/$B$1</f>
        <v>0</v>
      </c>
      <c r="AN146" s="1">
        <f>L146*'All Demand '!AZ147/$B$1</f>
        <v>0</v>
      </c>
      <c r="AO146" s="1">
        <f>M146*'All Demand '!BA147/$B$1</f>
        <v>0</v>
      </c>
      <c r="AP146" s="1">
        <f>N146*'All Demand '!BB147/$B$1</f>
        <v>0</v>
      </c>
      <c r="AQ146" s="1">
        <f>O146*'All Demand '!BC147/$B$1</f>
        <v>0</v>
      </c>
      <c r="AR146" s="1">
        <f>P146*'All Demand '!BD147/$B$1</f>
        <v>0</v>
      </c>
      <c r="AS146" s="1">
        <f>Q146*'All Demand '!BE147/$B$1</f>
        <v>0</v>
      </c>
      <c r="AT146" s="1">
        <f>R146*'All Demand '!BF147/$B$1</f>
        <v>0</v>
      </c>
      <c r="AU146" s="1">
        <f>S146*'All Demand '!BG147/$B$1</f>
        <v>0</v>
      </c>
      <c r="AV146" s="1">
        <f t="shared" si="14"/>
        <v>0</v>
      </c>
    </row>
    <row r="147" spans="1:48">
      <c r="A147" s="338">
        <f>'All Demand '!A148</f>
        <v>143</v>
      </c>
      <c r="B147" s="278" t="str">
        <f>'All Demand '!C148</f>
        <v>8AJ946-00090-N</v>
      </c>
      <c r="C147" s="278" t="str">
        <f>'All Demand '!F148</f>
        <v>M105</v>
      </c>
      <c r="D147" s="278" t="str">
        <f>'All Demand '!D148</f>
        <v>AJ946-00090-N</v>
      </c>
      <c r="E147" s="278" t="str">
        <f>'All Demand '!G148</f>
        <v>ABC</v>
      </c>
      <c r="F147" s="278" t="str">
        <f>'All Demand '!H148</f>
        <v>CTU FATP</v>
      </c>
      <c r="G147" s="278"/>
      <c r="H147" s="1">
        <f>'All Demand '!J148*'All Demand '!CB148</f>
        <v>0</v>
      </c>
      <c r="I147" s="1">
        <f>'All Demand '!K148*'All Demand '!CC148</f>
        <v>0</v>
      </c>
      <c r="J147" s="1">
        <f>'All Demand '!L148*'All Demand '!CD148</f>
        <v>0</v>
      </c>
      <c r="K147" s="1">
        <f>'All Demand '!M148*'All Demand '!CE148</f>
        <v>0</v>
      </c>
      <c r="L147" s="1">
        <f>'All Demand '!N148*'All Demand '!CF148</f>
        <v>0</v>
      </c>
      <c r="M147" s="1">
        <f>'All Demand '!O148*'All Demand '!CG148</f>
        <v>0</v>
      </c>
      <c r="N147" s="1">
        <f>'All Demand '!P148*'All Demand '!CH148</f>
        <v>0</v>
      </c>
      <c r="O147" s="1">
        <f>'All Demand '!Q148*'All Demand '!CI148</f>
        <v>0</v>
      </c>
      <c r="P147" s="1">
        <f>'All Demand '!R148*'All Demand '!CJ148</f>
        <v>0</v>
      </c>
      <c r="Q147" s="1">
        <f>'All Demand '!S148*'All Demand '!CK148</f>
        <v>0</v>
      </c>
      <c r="R147" s="1">
        <f>'All Demand '!T148*'All Demand '!CL148</f>
        <v>0</v>
      </c>
      <c r="S147" s="1">
        <f>'All Demand '!U148*'All Demand '!CM148</f>
        <v>0</v>
      </c>
      <c r="T147" s="1">
        <f t="shared" si="12"/>
        <v>0</v>
      </c>
      <c r="U147" s="1"/>
      <c r="V147" s="1">
        <f>H147*'All Demand '!AD148/$B$1</f>
        <v>0</v>
      </c>
      <c r="W147" s="1">
        <f>I147*'All Demand '!AE148/$B$1</f>
        <v>0</v>
      </c>
      <c r="X147" s="1">
        <f>J147*'All Demand '!AF148/$B$1</f>
        <v>0</v>
      </c>
      <c r="Y147" s="1">
        <f>K147*'All Demand '!AG148/$B$1</f>
        <v>0</v>
      </c>
      <c r="Z147" s="1">
        <f>L147*'All Demand '!AH148/$B$1</f>
        <v>0</v>
      </c>
      <c r="AA147" s="1">
        <f>M147*'All Demand '!AI148/$B$1</f>
        <v>0</v>
      </c>
      <c r="AB147" s="1">
        <f>N147*'All Demand '!AJ148/$B$1</f>
        <v>0</v>
      </c>
      <c r="AC147" s="1">
        <f>O147*'All Demand '!AK148/$B$1</f>
        <v>0</v>
      </c>
      <c r="AD147" s="1">
        <f>P147*'All Demand '!AL148/$B$1</f>
        <v>0</v>
      </c>
      <c r="AE147" s="1">
        <f>Q147*'All Demand '!AM148/$B$1</f>
        <v>0</v>
      </c>
      <c r="AF147" s="1">
        <f>R147*'All Demand '!AN148/$B$1</f>
        <v>0</v>
      </c>
      <c r="AG147" s="1">
        <f>S147*'All Demand '!AO148/$B$1</f>
        <v>0</v>
      </c>
      <c r="AH147" s="1">
        <f t="shared" si="13"/>
        <v>0</v>
      </c>
      <c r="AI147" s="1"/>
      <c r="AJ147" s="1">
        <f>H147*'All Demand '!AV148/$B$1</f>
        <v>0</v>
      </c>
      <c r="AK147" s="1">
        <f>I147*'All Demand '!AW148/$B$1</f>
        <v>0</v>
      </c>
      <c r="AL147" s="1">
        <f>J147*'All Demand '!AX148/$B$1</f>
        <v>0</v>
      </c>
      <c r="AM147" s="1">
        <f>K147*'All Demand '!AY148/$B$1</f>
        <v>0</v>
      </c>
      <c r="AN147" s="1">
        <f>L147*'All Demand '!AZ148/$B$1</f>
        <v>0</v>
      </c>
      <c r="AO147" s="1">
        <f>M147*'All Demand '!BA148/$B$1</f>
        <v>0</v>
      </c>
      <c r="AP147" s="1">
        <f>N147*'All Demand '!BB148/$B$1</f>
        <v>0</v>
      </c>
      <c r="AQ147" s="1">
        <f>O147*'All Demand '!BC148/$B$1</f>
        <v>0</v>
      </c>
      <c r="AR147" s="1">
        <f>P147*'All Demand '!BD148/$B$1</f>
        <v>0</v>
      </c>
      <c r="AS147" s="1">
        <f>Q147*'All Demand '!BE148/$B$1</f>
        <v>0</v>
      </c>
      <c r="AT147" s="1">
        <f>R147*'All Demand '!BF148/$B$1</f>
        <v>0</v>
      </c>
      <c r="AU147" s="1">
        <f>S147*'All Demand '!BG148/$B$1</f>
        <v>0</v>
      </c>
      <c r="AV147" s="1">
        <f t="shared" si="14"/>
        <v>0</v>
      </c>
    </row>
    <row r="148" spans="1:48">
      <c r="A148" s="338">
        <f>'All Demand '!A149</f>
        <v>144</v>
      </c>
      <c r="B148" s="278" t="str">
        <f>'All Demand '!C149</f>
        <v>8AJ946-00092-N</v>
      </c>
      <c r="C148" s="278" t="str">
        <f>'All Demand '!F149</f>
        <v>M105</v>
      </c>
      <c r="D148" s="278" t="str">
        <f>'All Demand '!D149</f>
        <v>AJ946-00092-N</v>
      </c>
      <c r="E148" s="278" t="str">
        <f>'All Demand '!G149</f>
        <v>ABC</v>
      </c>
      <c r="F148" s="278" t="str">
        <f>'All Demand '!H149</f>
        <v>CTU FATP</v>
      </c>
      <c r="G148" s="278"/>
      <c r="H148" s="1">
        <f>'All Demand '!J149*'All Demand '!CB149</f>
        <v>0</v>
      </c>
      <c r="I148" s="1">
        <f>'All Demand '!K149*'All Demand '!CC149</f>
        <v>0</v>
      </c>
      <c r="J148" s="1">
        <f>'All Demand '!L149*'All Demand '!CD149</f>
        <v>0</v>
      </c>
      <c r="K148" s="1">
        <f>'All Demand '!M149*'All Demand '!CE149</f>
        <v>0</v>
      </c>
      <c r="L148" s="1">
        <f>'All Demand '!N149*'All Demand '!CF149</f>
        <v>0</v>
      </c>
      <c r="M148" s="1">
        <f>'All Demand '!O149*'All Demand '!CG149</f>
        <v>0</v>
      </c>
      <c r="N148" s="1">
        <f>'All Demand '!P149*'All Demand '!CH149</f>
        <v>0</v>
      </c>
      <c r="O148" s="1">
        <f>'All Demand '!Q149*'All Demand '!CI149</f>
        <v>0</v>
      </c>
      <c r="P148" s="1">
        <f>'All Demand '!R149*'All Demand '!CJ149</f>
        <v>0</v>
      </c>
      <c r="Q148" s="1">
        <f>'All Demand '!S149*'All Demand '!CK149</f>
        <v>0</v>
      </c>
      <c r="R148" s="1">
        <f>'All Demand '!T149*'All Demand '!CL149</f>
        <v>0</v>
      </c>
      <c r="S148" s="1">
        <f>'All Demand '!U149*'All Demand '!CM149</f>
        <v>0</v>
      </c>
      <c r="T148" s="1">
        <f t="shared" si="12"/>
        <v>0</v>
      </c>
      <c r="U148" s="1"/>
      <c r="V148" s="1">
        <f>H148*'All Demand '!AD149/$B$1</f>
        <v>0</v>
      </c>
      <c r="W148" s="1">
        <f>I148*'All Demand '!AE149/$B$1</f>
        <v>0</v>
      </c>
      <c r="X148" s="1">
        <f>J148*'All Demand '!AF149/$B$1</f>
        <v>0</v>
      </c>
      <c r="Y148" s="1">
        <f>K148*'All Demand '!AG149/$B$1</f>
        <v>0</v>
      </c>
      <c r="Z148" s="1">
        <f>L148*'All Demand '!AH149/$B$1</f>
        <v>0</v>
      </c>
      <c r="AA148" s="1">
        <f>M148*'All Demand '!AI149/$B$1</f>
        <v>0</v>
      </c>
      <c r="AB148" s="1">
        <f>N148*'All Demand '!AJ149/$B$1</f>
        <v>0</v>
      </c>
      <c r="AC148" s="1">
        <f>O148*'All Demand '!AK149/$B$1</f>
        <v>0</v>
      </c>
      <c r="AD148" s="1">
        <f>P148*'All Demand '!AL149/$B$1</f>
        <v>0</v>
      </c>
      <c r="AE148" s="1">
        <f>Q148*'All Demand '!AM149/$B$1</f>
        <v>0</v>
      </c>
      <c r="AF148" s="1">
        <f>R148*'All Demand '!AN149/$B$1</f>
        <v>0</v>
      </c>
      <c r="AG148" s="1">
        <f>S148*'All Demand '!AO149/$B$1</f>
        <v>0</v>
      </c>
      <c r="AH148" s="1">
        <f t="shared" si="13"/>
        <v>0</v>
      </c>
      <c r="AI148" s="1"/>
      <c r="AJ148" s="1">
        <f>H148*'All Demand '!AV149/$B$1</f>
        <v>0</v>
      </c>
      <c r="AK148" s="1">
        <f>I148*'All Demand '!AW149/$B$1</f>
        <v>0</v>
      </c>
      <c r="AL148" s="1">
        <f>J148*'All Demand '!AX149/$B$1</f>
        <v>0</v>
      </c>
      <c r="AM148" s="1">
        <f>K148*'All Demand '!AY149/$B$1</f>
        <v>0</v>
      </c>
      <c r="AN148" s="1">
        <f>L148*'All Demand '!AZ149/$B$1</f>
        <v>0</v>
      </c>
      <c r="AO148" s="1">
        <f>M148*'All Demand '!BA149/$B$1</f>
        <v>0</v>
      </c>
      <c r="AP148" s="1">
        <f>N148*'All Demand '!BB149/$B$1</f>
        <v>0</v>
      </c>
      <c r="AQ148" s="1">
        <f>O148*'All Demand '!BC149/$B$1</f>
        <v>0</v>
      </c>
      <c r="AR148" s="1">
        <f>P148*'All Demand '!BD149/$B$1</f>
        <v>0</v>
      </c>
      <c r="AS148" s="1">
        <f>Q148*'All Demand '!BE149/$B$1</f>
        <v>0</v>
      </c>
      <c r="AT148" s="1">
        <f>R148*'All Demand '!BF149/$B$1</f>
        <v>0</v>
      </c>
      <c r="AU148" s="1">
        <f>S148*'All Demand '!BG149/$B$1</f>
        <v>0</v>
      </c>
      <c r="AV148" s="1">
        <f t="shared" si="14"/>
        <v>0</v>
      </c>
    </row>
    <row r="149" spans="1:48">
      <c r="A149" s="338">
        <f>'All Demand '!A150</f>
        <v>145</v>
      </c>
      <c r="B149" s="278" t="str">
        <f>'All Demand '!C150</f>
        <v>8AJ946-12618-N</v>
      </c>
      <c r="C149" s="278" t="str">
        <f>'All Demand '!F150</f>
        <v>M106</v>
      </c>
      <c r="D149" s="278" t="str">
        <f>'All Demand '!D150</f>
        <v>AJ946-12618-N</v>
      </c>
      <c r="E149" s="278" t="str">
        <f>'All Demand '!G150</f>
        <v>ABC</v>
      </c>
      <c r="F149" s="278" t="str">
        <f>'All Demand '!H150</f>
        <v>CTU FATP</v>
      </c>
      <c r="G149" s="278"/>
      <c r="H149" s="1">
        <f>'All Demand '!J150*'All Demand '!CB150</f>
        <v>0</v>
      </c>
      <c r="I149" s="1">
        <f>'All Demand '!K150*'All Demand '!CC150</f>
        <v>0</v>
      </c>
      <c r="J149" s="1">
        <f>'All Demand '!L150*'All Demand '!CD150</f>
        <v>0</v>
      </c>
      <c r="K149" s="1">
        <f>'All Demand '!M150*'All Demand '!CE150</f>
        <v>0</v>
      </c>
      <c r="L149" s="1">
        <f>'All Demand '!N150*'All Demand '!CF150</f>
        <v>0</v>
      </c>
      <c r="M149" s="1">
        <f>'All Demand '!O150*'All Demand '!CG150</f>
        <v>0</v>
      </c>
      <c r="N149" s="1">
        <f>'All Demand '!P150*'All Demand '!CH150</f>
        <v>0</v>
      </c>
      <c r="O149" s="1">
        <f>'All Demand '!Q150*'All Demand '!CI150</f>
        <v>0</v>
      </c>
      <c r="P149" s="1">
        <f>'All Demand '!R150*'All Demand '!CJ150</f>
        <v>0</v>
      </c>
      <c r="Q149" s="1">
        <f>'All Demand '!S150*'All Demand '!CK150</f>
        <v>0</v>
      </c>
      <c r="R149" s="1">
        <f>'All Demand '!T150*'All Demand '!CL150</f>
        <v>0</v>
      </c>
      <c r="S149" s="1">
        <f>'All Demand '!U150*'All Demand '!CM150</f>
        <v>0</v>
      </c>
      <c r="T149" s="1">
        <f t="shared" si="12"/>
        <v>0</v>
      </c>
      <c r="U149" s="1"/>
      <c r="V149" s="1">
        <f>H149*'All Demand '!AD150/$B$1</f>
        <v>0</v>
      </c>
      <c r="W149" s="1">
        <f>I149*'All Demand '!AE150/$B$1</f>
        <v>0</v>
      </c>
      <c r="X149" s="1">
        <f>J149*'All Demand '!AF150/$B$1</f>
        <v>0</v>
      </c>
      <c r="Y149" s="1">
        <f>K149*'All Demand '!AG150/$B$1</f>
        <v>0</v>
      </c>
      <c r="Z149" s="1">
        <f>L149*'All Demand '!AH150/$B$1</f>
        <v>0</v>
      </c>
      <c r="AA149" s="1">
        <f>M149*'All Demand '!AI150/$B$1</f>
        <v>0</v>
      </c>
      <c r="AB149" s="1">
        <f>N149*'All Demand '!AJ150/$B$1</f>
        <v>0</v>
      </c>
      <c r="AC149" s="1">
        <f>O149*'All Demand '!AK150/$B$1</f>
        <v>0</v>
      </c>
      <c r="AD149" s="1">
        <f>P149*'All Demand '!AL150/$B$1</f>
        <v>0</v>
      </c>
      <c r="AE149" s="1">
        <f>Q149*'All Demand '!AM150/$B$1</f>
        <v>0</v>
      </c>
      <c r="AF149" s="1">
        <f>R149*'All Demand '!AN150/$B$1</f>
        <v>0</v>
      </c>
      <c r="AG149" s="1">
        <f>S149*'All Demand '!AO150/$B$1</f>
        <v>0</v>
      </c>
      <c r="AH149" s="1">
        <f t="shared" si="13"/>
        <v>0</v>
      </c>
      <c r="AI149" s="1"/>
      <c r="AJ149" s="1">
        <f>H149*'All Demand '!AV150/$B$1</f>
        <v>0</v>
      </c>
      <c r="AK149" s="1">
        <f>I149*'All Demand '!AW150/$B$1</f>
        <v>0</v>
      </c>
      <c r="AL149" s="1">
        <f>J149*'All Demand '!AX150/$B$1</f>
        <v>0</v>
      </c>
      <c r="AM149" s="1">
        <f>K149*'All Demand '!AY150/$B$1</f>
        <v>0</v>
      </c>
      <c r="AN149" s="1">
        <f>L149*'All Demand '!AZ150/$B$1</f>
        <v>0</v>
      </c>
      <c r="AO149" s="1">
        <f>M149*'All Demand '!BA150/$B$1</f>
        <v>0</v>
      </c>
      <c r="AP149" s="1">
        <f>N149*'All Demand '!BB150/$B$1</f>
        <v>0</v>
      </c>
      <c r="AQ149" s="1">
        <f>O149*'All Demand '!BC150/$B$1</f>
        <v>0</v>
      </c>
      <c r="AR149" s="1">
        <f>P149*'All Demand '!BD150/$B$1</f>
        <v>0</v>
      </c>
      <c r="AS149" s="1">
        <f>Q149*'All Demand '!BE150/$B$1</f>
        <v>0</v>
      </c>
      <c r="AT149" s="1">
        <f>R149*'All Demand '!BF150/$B$1</f>
        <v>0</v>
      </c>
      <c r="AU149" s="1">
        <f>S149*'All Demand '!BG150/$B$1</f>
        <v>0</v>
      </c>
      <c r="AV149" s="1">
        <f t="shared" si="14"/>
        <v>0</v>
      </c>
    </row>
    <row r="150" spans="1:48">
      <c r="A150" s="338">
        <f>'All Demand '!A151</f>
        <v>146</v>
      </c>
      <c r="B150" s="278" t="str">
        <f>'All Demand '!C151</f>
        <v>8AJ946-05945-N</v>
      </c>
      <c r="C150" s="278" t="str">
        <f>'All Demand '!F151</f>
        <v>M106</v>
      </c>
      <c r="D150" s="278" t="str">
        <f>'All Demand '!D151</f>
        <v>AJ946-05945-N</v>
      </c>
      <c r="E150" s="278" t="str">
        <f>'All Demand '!G151</f>
        <v>ABC</v>
      </c>
      <c r="F150" s="278" t="str">
        <f>'All Demand '!H151</f>
        <v>CTU FATP</v>
      </c>
      <c r="G150" s="278"/>
      <c r="H150" s="1">
        <f>'All Demand '!J151*'All Demand '!CB151</f>
        <v>0</v>
      </c>
      <c r="I150" s="1">
        <f>'All Demand '!K151*'All Demand '!CC151</f>
        <v>0</v>
      </c>
      <c r="J150" s="1">
        <f>'All Demand '!L151*'All Demand '!CD151</f>
        <v>0</v>
      </c>
      <c r="K150" s="1">
        <f>'All Demand '!M151*'All Demand '!CE151</f>
        <v>0</v>
      </c>
      <c r="L150" s="1">
        <f>'All Demand '!N151*'All Demand '!CF151</f>
        <v>0</v>
      </c>
      <c r="M150" s="1">
        <f>'All Demand '!O151*'All Demand '!CG151</f>
        <v>0</v>
      </c>
      <c r="N150" s="1">
        <f>'All Demand '!P151*'All Demand '!CH151</f>
        <v>0</v>
      </c>
      <c r="O150" s="1">
        <f>'All Demand '!Q151*'All Demand '!CI151</f>
        <v>0</v>
      </c>
      <c r="P150" s="1">
        <f>'All Demand '!R151*'All Demand '!CJ151</f>
        <v>0</v>
      </c>
      <c r="Q150" s="1">
        <f>'All Demand '!S151*'All Demand '!CK151</f>
        <v>0</v>
      </c>
      <c r="R150" s="1">
        <f>'All Demand '!T151*'All Demand '!CL151</f>
        <v>0</v>
      </c>
      <c r="S150" s="1">
        <f>'All Demand '!U151*'All Demand '!CM151</f>
        <v>0</v>
      </c>
      <c r="T150" s="1">
        <f t="shared" si="12"/>
        <v>0</v>
      </c>
      <c r="U150" s="1"/>
      <c r="V150" s="1">
        <f>H150*'All Demand '!AD151/$B$1</f>
        <v>0</v>
      </c>
      <c r="W150" s="1">
        <f>I150*'All Demand '!AE151/$B$1</f>
        <v>0</v>
      </c>
      <c r="X150" s="1">
        <f>J150*'All Demand '!AF151/$B$1</f>
        <v>0</v>
      </c>
      <c r="Y150" s="1">
        <f>K150*'All Demand '!AG151/$B$1</f>
        <v>0</v>
      </c>
      <c r="Z150" s="1">
        <f>L150*'All Demand '!AH151/$B$1</f>
        <v>0</v>
      </c>
      <c r="AA150" s="1">
        <f>M150*'All Demand '!AI151/$B$1</f>
        <v>0</v>
      </c>
      <c r="AB150" s="1">
        <f>N150*'All Demand '!AJ151/$B$1</f>
        <v>0</v>
      </c>
      <c r="AC150" s="1">
        <f>O150*'All Demand '!AK151/$B$1</f>
        <v>0</v>
      </c>
      <c r="AD150" s="1">
        <f>P150*'All Demand '!AL151/$B$1</f>
        <v>0</v>
      </c>
      <c r="AE150" s="1">
        <f>Q150*'All Demand '!AM151/$B$1</f>
        <v>0</v>
      </c>
      <c r="AF150" s="1">
        <f>R150*'All Demand '!AN151/$B$1</f>
        <v>0</v>
      </c>
      <c r="AG150" s="1">
        <f>S150*'All Demand '!AO151/$B$1</f>
        <v>0</v>
      </c>
      <c r="AH150" s="1">
        <f t="shared" si="13"/>
        <v>0</v>
      </c>
      <c r="AI150" s="1"/>
      <c r="AJ150" s="1">
        <f>H150*'All Demand '!AV151/$B$1</f>
        <v>0</v>
      </c>
      <c r="AK150" s="1">
        <f>I150*'All Demand '!AW151/$B$1</f>
        <v>0</v>
      </c>
      <c r="AL150" s="1">
        <f>J150*'All Demand '!AX151/$B$1</f>
        <v>0</v>
      </c>
      <c r="AM150" s="1">
        <f>K150*'All Demand '!AY151/$B$1</f>
        <v>0</v>
      </c>
      <c r="AN150" s="1">
        <f>L150*'All Demand '!AZ151/$B$1</f>
        <v>0</v>
      </c>
      <c r="AO150" s="1">
        <f>M150*'All Demand '!BA151/$B$1</f>
        <v>0</v>
      </c>
      <c r="AP150" s="1">
        <f>N150*'All Demand '!BB151/$B$1</f>
        <v>0</v>
      </c>
      <c r="AQ150" s="1">
        <f>O150*'All Demand '!BC151/$B$1</f>
        <v>0</v>
      </c>
      <c r="AR150" s="1">
        <f>P150*'All Demand '!BD151/$B$1</f>
        <v>0</v>
      </c>
      <c r="AS150" s="1">
        <f>Q150*'All Demand '!BE151/$B$1</f>
        <v>0</v>
      </c>
      <c r="AT150" s="1">
        <f>R150*'All Demand '!BF151/$B$1</f>
        <v>0</v>
      </c>
      <c r="AU150" s="1">
        <f>S150*'All Demand '!BG151/$B$1</f>
        <v>0</v>
      </c>
      <c r="AV150" s="1">
        <f t="shared" si="14"/>
        <v>0</v>
      </c>
    </row>
    <row r="151" spans="1:48">
      <c r="A151" s="338">
        <f>'All Demand '!A152</f>
        <v>147</v>
      </c>
      <c r="B151" s="278" t="str">
        <f>'All Demand '!C152</f>
        <v>8AJ725-00408-N</v>
      </c>
      <c r="C151" s="278" t="str">
        <f>'All Demand '!F152</f>
        <v>M106</v>
      </c>
      <c r="D151" s="278" t="str">
        <f>'All Demand '!D152</f>
        <v>AJ725-00408-N</v>
      </c>
      <c r="E151" s="278" t="str">
        <f>'All Demand '!G152</f>
        <v>ABC</v>
      </c>
      <c r="F151" s="278" t="str">
        <f>'All Demand '!H152</f>
        <v>CTU FATP</v>
      </c>
      <c r="G151" s="278"/>
      <c r="H151" s="1">
        <f>'All Demand '!J152*'All Demand '!CB152</f>
        <v>0</v>
      </c>
      <c r="I151" s="1">
        <f>'All Demand '!K152*'All Demand '!CC152</f>
        <v>0</v>
      </c>
      <c r="J151" s="1">
        <f>'All Demand '!L152*'All Demand '!CD152</f>
        <v>0</v>
      </c>
      <c r="K151" s="1">
        <f>'All Demand '!M152*'All Demand '!CE152</f>
        <v>0</v>
      </c>
      <c r="L151" s="1">
        <f>'All Demand '!N152*'All Demand '!CF152</f>
        <v>0</v>
      </c>
      <c r="M151" s="1">
        <f>'All Demand '!O152*'All Demand '!CG152</f>
        <v>0</v>
      </c>
      <c r="N151" s="1">
        <f>'All Demand '!P152*'All Demand '!CH152</f>
        <v>0</v>
      </c>
      <c r="O151" s="1">
        <f>'All Demand '!Q152*'All Demand '!CI152</f>
        <v>0</v>
      </c>
      <c r="P151" s="1">
        <f>'All Demand '!R152*'All Demand '!CJ152</f>
        <v>0</v>
      </c>
      <c r="Q151" s="1">
        <f>'All Demand '!S152*'All Demand '!CK152</f>
        <v>0</v>
      </c>
      <c r="R151" s="1">
        <f>'All Demand '!T152*'All Demand '!CL152</f>
        <v>0</v>
      </c>
      <c r="S151" s="1">
        <f>'All Demand '!U152*'All Demand '!CM152</f>
        <v>0</v>
      </c>
      <c r="T151" s="1">
        <f t="shared" si="12"/>
        <v>0</v>
      </c>
      <c r="U151" s="1"/>
      <c r="V151" s="1">
        <f>H151*'All Demand '!AD152/$B$1</f>
        <v>0</v>
      </c>
      <c r="W151" s="1">
        <f>I151*'All Demand '!AE152/$B$1</f>
        <v>0</v>
      </c>
      <c r="X151" s="1">
        <f>J151*'All Demand '!AF152/$B$1</f>
        <v>0</v>
      </c>
      <c r="Y151" s="1">
        <f>K151*'All Demand '!AG152/$B$1</f>
        <v>0</v>
      </c>
      <c r="Z151" s="1">
        <f>L151*'All Demand '!AH152/$B$1</f>
        <v>0</v>
      </c>
      <c r="AA151" s="1">
        <f>M151*'All Demand '!AI152/$B$1</f>
        <v>0</v>
      </c>
      <c r="AB151" s="1">
        <f>N151*'All Demand '!AJ152/$B$1</f>
        <v>0</v>
      </c>
      <c r="AC151" s="1">
        <f>O151*'All Demand '!AK152/$B$1</f>
        <v>0</v>
      </c>
      <c r="AD151" s="1">
        <f>P151*'All Demand '!AL152/$B$1</f>
        <v>0</v>
      </c>
      <c r="AE151" s="1">
        <f>Q151*'All Demand '!AM152/$B$1</f>
        <v>0</v>
      </c>
      <c r="AF151" s="1">
        <f>R151*'All Demand '!AN152/$B$1</f>
        <v>0</v>
      </c>
      <c r="AG151" s="1">
        <f>S151*'All Demand '!AO152/$B$1</f>
        <v>0</v>
      </c>
      <c r="AH151" s="1">
        <f t="shared" si="13"/>
        <v>0</v>
      </c>
      <c r="AI151" s="1"/>
      <c r="AJ151" s="1">
        <f>H151*'All Demand '!AV152/$B$1</f>
        <v>0</v>
      </c>
      <c r="AK151" s="1">
        <f>I151*'All Demand '!AW152/$B$1</f>
        <v>0</v>
      </c>
      <c r="AL151" s="1">
        <f>J151*'All Demand '!AX152/$B$1</f>
        <v>0</v>
      </c>
      <c r="AM151" s="1">
        <f>K151*'All Demand '!AY152/$B$1</f>
        <v>0</v>
      </c>
      <c r="AN151" s="1">
        <f>L151*'All Demand '!AZ152/$B$1</f>
        <v>0</v>
      </c>
      <c r="AO151" s="1">
        <f>M151*'All Demand '!BA152/$B$1</f>
        <v>0</v>
      </c>
      <c r="AP151" s="1">
        <f>N151*'All Demand '!BB152/$B$1</f>
        <v>0</v>
      </c>
      <c r="AQ151" s="1">
        <f>O151*'All Demand '!BC152/$B$1</f>
        <v>0</v>
      </c>
      <c r="AR151" s="1">
        <f>P151*'All Demand '!BD152/$B$1</f>
        <v>0</v>
      </c>
      <c r="AS151" s="1">
        <f>Q151*'All Demand '!BE152/$B$1</f>
        <v>0</v>
      </c>
      <c r="AT151" s="1">
        <f>R151*'All Demand '!BF152/$B$1</f>
        <v>0</v>
      </c>
      <c r="AU151" s="1">
        <f>S151*'All Demand '!BG152/$B$1</f>
        <v>0</v>
      </c>
      <c r="AV151" s="1">
        <f t="shared" si="14"/>
        <v>0</v>
      </c>
    </row>
    <row r="152" spans="1:48">
      <c r="A152" s="338">
        <f>'All Demand '!A153</f>
        <v>148</v>
      </c>
      <c r="B152" s="278" t="str">
        <f>'All Demand '!C153</f>
        <v>8AJ725-00006-N</v>
      </c>
      <c r="C152" s="278" t="str">
        <f>'All Demand '!F153</f>
        <v>M106</v>
      </c>
      <c r="D152" s="278" t="str">
        <f>'All Demand '!D153</f>
        <v>AJ725-00006-N</v>
      </c>
      <c r="E152" s="278" t="str">
        <f>'All Demand '!G153</f>
        <v>ABC</v>
      </c>
      <c r="F152" s="278" t="str">
        <f>'All Demand '!H153</f>
        <v>CTU FATP</v>
      </c>
      <c r="G152" s="278"/>
      <c r="H152" s="1">
        <f>'All Demand '!J153*'All Demand '!CB153</f>
        <v>0</v>
      </c>
      <c r="I152" s="1">
        <f>'All Demand '!K153*'All Demand '!CC153</f>
        <v>0</v>
      </c>
      <c r="J152" s="1">
        <f>'All Demand '!L153*'All Demand '!CD153</f>
        <v>0</v>
      </c>
      <c r="K152" s="1">
        <f>'All Demand '!M153*'All Demand '!CE153</f>
        <v>0</v>
      </c>
      <c r="L152" s="1">
        <f>'All Demand '!N153*'All Demand '!CF153</f>
        <v>0</v>
      </c>
      <c r="M152" s="1">
        <f>'All Demand '!O153*'All Demand '!CG153</f>
        <v>0</v>
      </c>
      <c r="N152" s="1">
        <f>'All Demand '!P153*'All Demand '!CH153</f>
        <v>0</v>
      </c>
      <c r="O152" s="1">
        <f>'All Demand '!Q153*'All Demand '!CI153</f>
        <v>0</v>
      </c>
      <c r="P152" s="1">
        <f>'All Demand '!R153*'All Demand '!CJ153</f>
        <v>0</v>
      </c>
      <c r="Q152" s="1">
        <f>'All Demand '!S153*'All Demand '!CK153</f>
        <v>0</v>
      </c>
      <c r="R152" s="1">
        <f>'All Demand '!T153*'All Demand '!CL153</f>
        <v>0</v>
      </c>
      <c r="S152" s="1">
        <f>'All Demand '!U153*'All Demand '!CM153</f>
        <v>0</v>
      </c>
      <c r="T152" s="1">
        <f t="shared" si="12"/>
        <v>0</v>
      </c>
      <c r="U152" s="1"/>
      <c r="V152" s="1">
        <f>H152*'All Demand '!AD153/$B$1</f>
        <v>0</v>
      </c>
      <c r="W152" s="1">
        <f>I152*'All Demand '!AE153/$B$1</f>
        <v>0</v>
      </c>
      <c r="X152" s="1">
        <f>J152*'All Demand '!AF153/$B$1</f>
        <v>0</v>
      </c>
      <c r="Y152" s="1">
        <f>K152*'All Demand '!AG153/$B$1</f>
        <v>0</v>
      </c>
      <c r="Z152" s="1">
        <f>L152*'All Demand '!AH153/$B$1</f>
        <v>0</v>
      </c>
      <c r="AA152" s="1">
        <f>M152*'All Demand '!AI153/$B$1</f>
        <v>0</v>
      </c>
      <c r="AB152" s="1">
        <f>N152*'All Demand '!AJ153/$B$1</f>
        <v>0</v>
      </c>
      <c r="AC152" s="1">
        <f>O152*'All Demand '!AK153/$B$1</f>
        <v>0</v>
      </c>
      <c r="AD152" s="1">
        <f>P152*'All Demand '!AL153/$B$1</f>
        <v>0</v>
      </c>
      <c r="AE152" s="1">
        <f>Q152*'All Demand '!AM153/$B$1</f>
        <v>0</v>
      </c>
      <c r="AF152" s="1">
        <f>R152*'All Demand '!AN153/$B$1</f>
        <v>0</v>
      </c>
      <c r="AG152" s="1">
        <f>S152*'All Demand '!AO153/$B$1</f>
        <v>0</v>
      </c>
      <c r="AH152" s="1">
        <f t="shared" si="13"/>
        <v>0</v>
      </c>
      <c r="AI152" s="1"/>
      <c r="AJ152" s="1">
        <f>H152*'All Demand '!AV153/$B$1</f>
        <v>0</v>
      </c>
      <c r="AK152" s="1">
        <f>I152*'All Demand '!AW153/$B$1</f>
        <v>0</v>
      </c>
      <c r="AL152" s="1">
        <f>J152*'All Demand '!AX153/$B$1</f>
        <v>0</v>
      </c>
      <c r="AM152" s="1">
        <f>K152*'All Demand '!AY153/$B$1</f>
        <v>0</v>
      </c>
      <c r="AN152" s="1">
        <f>L152*'All Demand '!AZ153/$B$1</f>
        <v>0</v>
      </c>
      <c r="AO152" s="1">
        <f>M152*'All Demand '!BA153/$B$1</f>
        <v>0</v>
      </c>
      <c r="AP152" s="1">
        <f>N152*'All Demand '!BB153/$B$1</f>
        <v>0</v>
      </c>
      <c r="AQ152" s="1">
        <f>O152*'All Demand '!BC153/$B$1</f>
        <v>0</v>
      </c>
      <c r="AR152" s="1">
        <f>P152*'All Demand '!BD153/$B$1</f>
        <v>0</v>
      </c>
      <c r="AS152" s="1">
        <f>Q152*'All Demand '!BE153/$B$1</f>
        <v>0</v>
      </c>
      <c r="AT152" s="1">
        <f>R152*'All Demand '!BF153/$B$1</f>
        <v>0</v>
      </c>
      <c r="AU152" s="1">
        <f>S152*'All Demand '!BG153/$B$1</f>
        <v>0</v>
      </c>
      <c r="AV152" s="1">
        <f t="shared" si="14"/>
        <v>0</v>
      </c>
    </row>
    <row r="153" spans="1:48">
      <c r="A153" s="338">
        <f>'All Demand '!A154</f>
        <v>149</v>
      </c>
      <c r="B153" s="278" t="str">
        <f>'All Demand '!C154</f>
        <v>8AJ725-00007-N</v>
      </c>
      <c r="C153" s="278" t="str">
        <f>'All Demand '!F154</f>
        <v>M106</v>
      </c>
      <c r="D153" s="278" t="str">
        <f>'All Demand '!D154</f>
        <v>AJ725-00007-N</v>
      </c>
      <c r="E153" s="278" t="str">
        <f>'All Demand '!G154</f>
        <v>ABC</v>
      </c>
      <c r="F153" s="278" t="str">
        <f>'All Demand '!H154</f>
        <v>CTU FATP</v>
      </c>
      <c r="G153" s="278"/>
      <c r="H153" s="1">
        <f>'All Demand '!J154*'All Demand '!CB154</f>
        <v>0</v>
      </c>
      <c r="I153" s="1">
        <f>'All Demand '!K154*'All Demand '!CC154</f>
        <v>0</v>
      </c>
      <c r="J153" s="1">
        <f>'All Demand '!L154*'All Demand '!CD154</f>
        <v>0</v>
      </c>
      <c r="K153" s="1">
        <f>'All Demand '!M154*'All Demand '!CE154</f>
        <v>0</v>
      </c>
      <c r="L153" s="1">
        <f>'All Demand '!N154*'All Demand '!CF154</f>
        <v>0</v>
      </c>
      <c r="M153" s="1">
        <f>'All Demand '!O154*'All Demand '!CG154</f>
        <v>0</v>
      </c>
      <c r="N153" s="1">
        <f>'All Demand '!P154*'All Demand '!CH154</f>
        <v>0</v>
      </c>
      <c r="O153" s="1">
        <f>'All Demand '!Q154*'All Demand '!CI154</f>
        <v>0</v>
      </c>
      <c r="P153" s="1">
        <f>'All Demand '!R154*'All Demand '!CJ154</f>
        <v>0</v>
      </c>
      <c r="Q153" s="1">
        <f>'All Demand '!S154*'All Demand '!CK154</f>
        <v>0</v>
      </c>
      <c r="R153" s="1">
        <f>'All Demand '!T154*'All Demand '!CL154</f>
        <v>0</v>
      </c>
      <c r="S153" s="1">
        <f>'All Demand '!U154*'All Demand '!CM154</f>
        <v>0</v>
      </c>
      <c r="T153" s="1">
        <f t="shared" si="12"/>
        <v>0</v>
      </c>
      <c r="U153" s="1"/>
      <c r="V153" s="1">
        <f>H153*'All Demand '!AD154/$B$1</f>
        <v>0</v>
      </c>
      <c r="W153" s="1">
        <f>I153*'All Demand '!AE154/$B$1</f>
        <v>0</v>
      </c>
      <c r="X153" s="1">
        <f>J153*'All Demand '!AF154/$B$1</f>
        <v>0</v>
      </c>
      <c r="Y153" s="1">
        <f>K153*'All Demand '!AG154/$B$1</f>
        <v>0</v>
      </c>
      <c r="Z153" s="1">
        <f>L153*'All Demand '!AH154/$B$1</f>
        <v>0</v>
      </c>
      <c r="AA153" s="1">
        <f>M153*'All Demand '!AI154/$B$1</f>
        <v>0</v>
      </c>
      <c r="AB153" s="1">
        <f>N153*'All Demand '!AJ154/$B$1</f>
        <v>0</v>
      </c>
      <c r="AC153" s="1">
        <f>O153*'All Demand '!AK154/$B$1</f>
        <v>0</v>
      </c>
      <c r="AD153" s="1">
        <f>P153*'All Demand '!AL154/$B$1</f>
        <v>0</v>
      </c>
      <c r="AE153" s="1">
        <f>Q153*'All Demand '!AM154/$B$1</f>
        <v>0</v>
      </c>
      <c r="AF153" s="1">
        <f>R153*'All Demand '!AN154/$B$1</f>
        <v>0</v>
      </c>
      <c r="AG153" s="1">
        <f>S153*'All Demand '!AO154/$B$1</f>
        <v>0</v>
      </c>
      <c r="AH153" s="1">
        <f t="shared" si="13"/>
        <v>0</v>
      </c>
      <c r="AI153" s="1"/>
      <c r="AJ153" s="1">
        <f>H153*'All Demand '!AV154/$B$1</f>
        <v>0</v>
      </c>
      <c r="AK153" s="1">
        <f>I153*'All Demand '!AW154/$B$1</f>
        <v>0</v>
      </c>
      <c r="AL153" s="1">
        <f>J153*'All Demand '!AX154/$B$1</f>
        <v>0</v>
      </c>
      <c r="AM153" s="1">
        <f>K153*'All Demand '!AY154/$B$1</f>
        <v>0</v>
      </c>
      <c r="AN153" s="1">
        <f>L153*'All Demand '!AZ154/$B$1</f>
        <v>0</v>
      </c>
      <c r="AO153" s="1">
        <f>M153*'All Demand '!BA154/$B$1</f>
        <v>0</v>
      </c>
      <c r="AP153" s="1">
        <f>N153*'All Demand '!BB154/$B$1</f>
        <v>0</v>
      </c>
      <c r="AQ153" s="1">
        <f>O153*'All Demand '!BC154/$B$1</f>
        <v>0</v>
      </c>
      <c r="AR153" s="1">
        <f>P153*'All Demand '!BD154/$B$1</f>
        <v>0</v>
      </c>
      <c r="AS153" s="1">
        <f>Q153*'All Demand '!BE154/$B$1</f>
        <v>0</v>
      </c>
      <c r="AT153" s="1">
        <f>R153*'All Demand '!BF154/$B$1</f>
        <v>0</v>
      </c>
      <c r="AU153" s="1">
        <f>S153*'All Demand '!BG154/$B$1</f>
        <v>0</v>
      </c>
      <c r="AV153" s="1">
        <f t="shared" si="14"/>
        <v>0</v>
      </c>
    </row>
    <row r="154" spans="1:48">
      <c r="A154" s="338">
        <f>'All Demand '!A155</f>
        <v>150</v>
      </c>
      <c r="B154" s="278" t="str">
        <f>'All Demand '!C155</f>
        <v>8AJ875-03566-N</v>
      </c>
      <c r="C154" s="278" t="str">
        <f>'All Demand '!F155</f>
        <v>M106</v>
      </c>
      <c r="D154" s="278" t="str">
        <f>'All Demand '!D155</f>
        <v>AJ875-03566-N</v>
      </c>
      <c r="E154" s="278" t="str">
        <f>'All Demand '!G155</f>
        <v>ABC</v>
      </c>
      <c r="F154" s="278" t="str">
        <f>'All Demand '!H155</f>
        <v>CTU FATP</v>
      </c>
      <c r="G154" s="278"/>
      <c r="H154" s="1">
        <f>'All Demand '!J155*'All Demand '!CB155</f>
        <v>0</v>
      </c>
      <c r="I154" s="1">
        <f>'All Demand '!K155*'All Demand '!CC155</f>
        <v>0</v>
      </c>
      <c r="J154" s="1">
        <f>'All Demand '!L155*'All Demand '!CD155</f>
        <v>0</v>
      </c>
      <c r="K154" s="1">
        <f>'All Demand '!M155*'All Demand '!CE155</f>
        <v>0</v>
      </c>
      <c r="L154" s="1">
        <f>'All Demand '!N155*'All Demand '!CF155</f>
        <v>0</v>
      </c>
      <c r="M154" s="1">
        <f>'All Demand '!O155*'All Demand '!CG155</f>
        <v>0</v>
      </c>
      <c r="N154" s="1">
        <f>'All Demand '!P155*'All Demand '!CH155</f>
        <v>0</v>
      </c>
      <c r="O154" s="1">
        <f>'All Demand '!Q155*'All Demand '!CI155</f>
        <v>0</v>
      </c>
      <c r="P154" s="1">
        <f>'All Demand '!R155*'All Demand '!CJ155</f>
        <v>0</v>
      </c>
      <c r="Q154" s="1">
        <f>'All Demand '!S155*'All Demand '!CK155</f>
        <v>0</v>
      </c>
      <c r="R154" s="1">
        <f>'All Demand '!T155*'All Demand '!CL155</f>
        <v>0</v>
      </c>
      <c r="S154" s="1">
        <f>'All Demand '!U155*'All Demand '!CM155</f>
        <v>0</v>
      </c>
      <c r="T154" s="1">
        <f t="shared" si="12"/>
        <v>0</v>
      </c>
      <c r="U154" s="1"/>
      <c r="V154" s="1">
        <f>H154*'All Demand '!AD155/$B$1</f>
        <v>0</v>
      </c>
      <c r="W154" s="1">
        <f>I154*'All Demand '!AE155/$B$1</f>
        <v>0</v>
      </c>
      <c r="X154" s="1">
        <f>J154*'All Demand '!AF155/$B$1</f>
        <v>0</v>
      </c>
      <c r="Y154" s="1">
        <f>K154*'All Demand '!AG155/$B$1</f>
        <v>0</v>
      </c>
      <c r="Z154" s="1">
        <f>L154*'All Demand '!AH155/$B$1</f>
        <v>0</v>
      </c>
      <c r="AA154" s="1">
        <f>M154*'All Demand '!AI155/$B$1</f>
        <v>0</v>
      </c>
      <c r="AB154" s="1">
        <f>N154*'All Demand '!AJ155/$B$1</f>
        <v>0</v>
      </c>
      <c r="AC154" s="1">
        <f>O154*'All Demand '!AK155/$B$1</f>
        <v>0</v>
      </c>
      <c r="AD154" s="1">
        <f>P154*'All Demand '!AL155/$B$1</f>
        <v>0</v>
      </c>
      <c r="AE154" s="1">
        <f>Q154*'All Demand '!AM155/$B$1</f>
        <v>0</v>
      </c>
      <c r="AF154" s="1">
        <f>R154*'All Demand '!AN155/$B$1</f>
        <v>0</v>
      </c>
      <c r="AG154" s="1">
        <f>S154*'All Demand '!AO155/$B$1</f>
        <v>0</v>
      </c>
      <c r="AH154" s="1">
        <f t="shared" si="13"/>
        <v>0</v>
      </c>
      <c r="AI154" s="1"/>
      <c r="AJ154" s="1">
        <f>H154*'All Demand '!AV155/$B$1</f>
        <v>0</v>
      </c>
      <c r="AK154" s="1">
        <f>I154*'All Demand '!AW155/$B$1</f>
        <v>0</v>
      </c>
      <c r="AL154" s="1">
        <f>J154*'All Demand '!AX155/$B$1</f>
        <v>0</v>
      </c>
      <c r="AM154" s="1">
        <f>K154*'All Demand '!AY155/$B$1</f>
        <v>0</v>
      </c>
      <c r="AN154" s="1">
        <f>L154*'All Demand '!AZ155/$B$1</f>
        <v>0</v>
      </c>
      <c r="AO154" s="1">
        <f>M154*'All Demand '!BA155/$B$1</f>
        <v>0</v>
      </c>
      <c r="AP154" s="1">
        <f>N154*'All Demand '!BB155/$B$1</f>
        <v>0</v>
      </c>
      <c r="AQ154" s="1">
        <f>O154*'All Demand '!BC155/$B$1</f>
        <v>0</v>
      </c>
      <c r="AR154" s="1">
        <f>P154*'All Demand '!BD155/$B$1</f>
        <v>0</v>
      </c>
      <c r="AS154" s="1">
        <f>Q154*'All Demand '!BE155/$B$1</f>
        <v>0</v>
      </c>
      <c r="AT154" s="1">
        <f>R154*'All Demand '!BF155/$B$1</f>
        <v>0</v>
      </c>
      <c r="AU154" s="1">
        <f>S154*'All Demand '!BG155/$B$1</f>
        <v>0</v>
      </c>
      <c r="AV154" s="1">
        <f t="shared" si="14"/>
        <v>0</v>
      </c>
    </row>
    <row r="155" spans="1:48">
      <c r="A155" s="338">
        <f>'All Demand '!A156</f>
        <v>151</v>
      </c>
      <c r="B155" s="278" t="str">
        <f>'All Demand '!C156</f>
        <v>8AJ875-03564-N</v>
      </c>
      <c r="C155" s="278" t="str">
        <f>'All Demand '!F156</f>
        <v>M106</v>
      </c>
      <c r="D155" s="278" t="str">
        <f>'All Demand '!D156</f>
        <v>AJ875-03564-N</v>
      </c>
      <c r="E155" s="278" t="str">
        <f>'All Demand '!G156</f>
        <v>ABC</v>
      </c>
      <c r="F155" s="278" t="str">
        <f>'All Demand '!H156</f>
        <v>CTU FATP</v>
      </c>
      <c r="G155" s="278"/>
      <c r="H155" s="1">
        <f>'All Demand '!J156*'All Demand '!CB156</f>
        <v>0</v>
      </c>
      <c r="I155" s="1">
        <f>'All Demand '!K156*'All Demand '!CC156</f>
        <v>0</v>
      </c>
      <c r="J155" s="1">
        <f>'All Demand '!L156*'All Demand '!CD156</f>
        <v>0</v>
      </c>
      <c r="K155" s="1">
        <f>'All Demand '!M156*'All Demand '!CE156</f>
        <v>0</v>
      </c>
      <c r="L155" s="1">
        <f>'All Demand '!N156*'All Demand '!CF156</f>
        <v>0</v>
      </c>
      <c r="M155" s="1">
        <f>'All Demand '!O156*'All Demand '!CG156</f>
        <v>0</v>
      </c>
      <c r="N155" s="1">
        <f>'All Demand '!P156*'All Demand '!CH156</f>
        <v>0</v>
      </c>
      <c r="O155" s="1">
        <f>'All Demand '!Q156*'All Demand '!CI156</f>
        <v>0</v>
      </c>
      <c r="P155" s="1">
        <f>'All Demand '!R156*'All Demand '!CJ156</f>
        <v>0</v>
      </c>
      <c r="Q155" s="1">
        <f>'All Demand '!S156*'All Demand '!CK156</f>
        <v>0</v>
      </c>
      <c r="R155" s="1">
        <f>'All Demand '!T156*'All Demand '!CL156</f>
        <v>0</v>
      </c>
      <c r="S155" s="1">
        <f>'All Demand '!U156*'All Demand '!CM156</f>
        <v>0</v>
      </c>
      <c r="T155" s="1">
        <f t="shared" si="12"/>
        <v>0</v>
      </c>
      <c r="U155" s="1"/>
      <c r="V155" s="1">
        <f>H155*'All Demand '!AD156/$B$1</f>
        <v>0</v>
      </c>
      <c r="W155" s="1">
        <f>I155*'All Demand '!AE156/$B$1</f>
        <v>0</v>
      </c>
      <c r="X155" s="1">
        <f>J155*'All Demand '!AF156/$B$1</f>
        <v>0</v>
      </c>
      <c r="Y155" s="1">
        <f>K155*'All Demand '!AG156/$B$1</f>
        <v>0</v>
      </c>
      <c r="Z155" s="1">
        <f>L155*'All Demand '!AH156/$B$1</f>
        <v>0</v>
      </c>
      <c r="AA155" s="1">
        <f>M155*'All Demand '!AI156/$B$1</f>
        <v>0</v>
      </c>
      <c r="AB155" s="1">
        <f>N155*'All Demand '!AJ156/$B$1</f>
        <v>0</v>
      </c>
      <c r="AC155" s="1">
        <f>O155*'All Demand '!AK156/$B$1</f>
        <v>0</v>
      </c>
      <c r="AD155" s="1">
        <f>P155*'All Demand '!AL156/$B$1</f>
        <v>0</v>
      </c>
      <c r="AE155" s="1">
        <f>Q155*'All Demand '!AM156/$B$1</f>
        <v>0</v>
      </c>
      <c r="AF155" s="1">
        <f>R155*'All Demand '!AN156/$B$1</f>
        <v>0</v>
      </c>
      <c r="AG155" s="1">
        <f>S155*'All Demand '!AO156/$B$1</f>
        <v>0</v>
      </c>
      <c r="AH155" s="1">
        <f t="shared" si="13"/>
        <v>0</v>
      </c>
      <c r="AI155" s="1"/>
      <c r="AJ155" s="1">
        <f>H155*'All Demand '!AV156/$B$1</f>
        <v>0</v>
      </c>
      <c r="AK155" s="1">
        <f>I155*'All Demand '!AW156/$B$1</f>
        <v>0</v>
      </c>
      <c r="AL155" s="1">
        <f>J155*'All Demand '!AX156/$B$1</f>
        <v>0</v>
      </c>
      <c r="AM155" s="1">
        <f>K155*'All Demand '!AY156/$B$1</f>
        <v>0</v>
      </c>
      <c r="AN155" s="1">
        <f>L155*'All Demand '!AZ156/$B$1</f>
        <v>0</v>
      </c>
      <c r="AO155" s="1">
        <f>M155*'All Demand '!BA156/$B$1</f>
        <v>0</v>
      </c>
      <c r="AP155" s="1">
        <f>N155*'All Demand '!BB156/$B$1</f>
        <v>0</v>
      </c>
      <c r="AQ155" s="1">
        <f>O155*'All Demand '!BC156/$B$1</f>
        <v>0</v>
      </c>
      <c r="AR155" s="1">
        <f>P155*'All Demand '!BD156/$B$1</f>
        <v>0</v>
      </c>
      <c r="AS155" s="1">
        <f>Q155*'All Demand '!BE156/$B$1</f>
        <v>0</v>
      </c>
      <c r="AT155" s="1">
        <f>R155*'All Demand '!BF156/$B$1</f>
        <v>0</v>
      </c>
      <c r="AU155" s="1">
        <f>S155*'All Demand '!BG156/$B$1</f>
        <v>0</v>
      </c>
      <c r="AV155" s="1">
        <f t="shared" si="14"/>
        <v>0</v>
      </c>
    </row>
    <row r="156" spans="1:48">
      <c r="A156" s="338">
        <f>'All Demand '!A157</f>
        <v>152</v>
      </c>
      <c r="B156" s="278" t="str">
        <f>'All Demand '!C157</f>
        <v>8ACUP27274-AP</v>
      </c>
      <c r="C156" s="278" t="str">
        <f>'All Demand '!F157</f>
        <v>B24</v>
      </c>
      <c r="D156" s="278" t="str">
        <f>'All Demand '!D157</f>
        <v>ACUP27274-AP</v>
      </c>
      <c r="E156" s="278" t="str">
        <f>'All Demand '!G157</f>
        <v>ABC</v>
      </c>
      <c r="F156" s="278" t="str">
        <f>'All Demand '!H157</f>
        <v>Shenzhen GP</v>
      </c>
      <c r="G156" s="278"/>
      <c r="H156" s="1">
        <f>'All Demand '!J157*'All Demand '!CB157</f>
        <v>2221275</v>
      </c>
      <c r="I156" s="1">
        <f>'All Demand '!K157*'All Demand '!CC157</f>
        <v>1709400</v>
      </c>
      <c r="J156" s="1">
        <f>'All Demand '!L157*'All Demand '!CD157</f>
        <v>1879499.9999999998</v>
      </c>
      <c r="K156" s="1">
        <f>'All Demand '!M157*'All Demand '!CE157</f>
        <v>1500000</v>
      </c>
      <c r="L156" s="1">
        <f>'All Demand '!N157*'All Demand '!CF157</f>
        <v>2000000</v>
      </c>
      <c r="M156" s="1">
        <f>'All Demand '!O157*'All Demand '!CG157</f>
        <v>2000000</v>
      </c>
      <c r="N156" s="1">
        <f>'All Demand '!P157*'All Demand '!CH157</f>
        <v>2000000</v>
      </c>
      <c r="O156" s="1">
        <f>'All Demand '!Q157*'All Demand '!CI157</f>
        <v>2000000</v>
      </c>
      <c r="P156" s="1">
        <f>'All Demand '!R157*'All Demand '!CJ157</f>
        <v>2000000</v>
      </c>
      <c r="Q156" s="1">
        <f>'All Demand '!S157*'All Demand '!CK157</f>
        <v>2000000</v>
      </c>
      <c r="R156" s="1">
        <f>'All Demand '!T157*'All Demand '!CL157</f>
        <v>2000000</v>
      </c>
      <c r="S156" s="1">
        <f>'All Demand '!U157*'All Demand '!CM157</f>
        <v>2000000</v>
      </c>
      <c r="T156" s="1">
        <f t="shared" si="12"/>
        <v>23310175</v>
      </c>
      <c r="U156" s="1"/>
      <c r="V156" s="1">
        <f>H156*'All Demand '!AD157/$B$1</f>
        <v>13400.100074775673</v>
      </c>
      <c r="W156" s="1">
        <f>I156*'All Demand '!AE157/$B$1</f>
        <v>10312.154536390826</v>
      </c>
      <c r="X156" s="1">
        <f>J156*'All Demand '!AF157/$B$1</f>
        <v>11338.302592223328</v>
      </c>
      <c r="Y156" s="1">
        <f>K156*'All Demand '!AG157/$B$1</f>
        <v>8911.1237715425141</v>
      </c>
      <c r="Z156" s="1">
        <f>L156*'All Demand '!AH157/$B$1</f>
        <v>11881.498362056687</v>
      </c>
      <c r="AA156" s="1">
        <f>M156*'All Demand '!AI157/$B$1</f>
        <v>11881.498362056687</v>
      </c>
      <c r="AB156" s="1">
        <f>N156*'All Demand '!AJ157/$B$1</f>
        <v>11697.763851303233</v>
      </c>
      <c r="AC156" s="1">
        <f>O156*'All Demand '!AK157/$B$1</f>
        <v>11697.763851303233</v>
      </c>
      <c r="AD156" s="1">
        <f>P156*'All Demand '!AL157/$B$1</f>
        <v>11697.763851303233</v>
      </c>
      <c r="AE156" s="1">
        <f>Q156*'All Demand '!AM157/$B$1</f>
        <v>11330.294829796325</v>
      </c>
      <c r="AF156" s="1">
        <f>R156*'All Demand '!AN157/$B$1</f>
        <v>11330.294829796325</v>
      </c>
      <c r="AG156" s="1">
        <f>S156*'All Demand '!AO157/$B$1</f>
        <v>11330.294829796325</v>
      </c>
      <c r="AH156" s="1">
        <f t="shared" si="13"/>
        <v>136808.85374234439</v>
      </c>
      <c r="AI156" s="1"/>
      <c r="AJ156" s="1">
        <f>H156*'All Demand '!AV157/$B$1</f>
        <v>8162.4975074775657</v>
      </c>
      <c r="AK156" s="1">
        <f>I156*'All Demand '!AW157/$B$1</f>
        <v>6281.5154536390828</v>
      </c>
      <c r="AL156" s="1">
        <f>J156*'All Demand '!AX157/$B$1</f>
        <v>6906.5802592223308</v>
      </c>
      <c r="AM156" s="1">
        <f>K156*'All Demand '!AY157/$B$1</f>
        <v>5456.9149693775807</v>
      </c>
      <c r="AN156" s="1">
        <f>L156*'All Demand '!AZ157/$B$1</f>
        <v>7275.8866258367743</v>
      </c>
      <c r="AO156" s="1">
        <f>M156*'All Demand '!BA157/$B$1</f>
        <v>7275.8866258367743</v>
      </c>
      <c r="AP156" s="1">
        <f>N156*'All Demand '!BB157/$B$1</f>
        <v>7202.3928215353926</v>
      </c>
      <c r="AQ156" s="1">
        <f>O156*'All Demand '!BC157/$B$1</f>
        <v>7202.3928215353926</v>
      </c>
      <c r="AR156" s="1">
        <f>P156*'All Demand '!BD157/$B$1</f>
        <v>7202.3928215353926</v>
      </c>
      <c r="AS156" s="1">
        <f>Q156*'All Demand '!BE157/$B$1</f>
        <v>7128.8990172340109</v>
      </c>
      <c r="AT156" s="1">
        <f>R156*'All Demand '!BF157/$B$1</f>
        <v>7128.8990172340109</v>
      </c>
      <c r="AU156" s="1">
        <f>S156*'All Demand '!BG157/$B$1</f>
        <v>7128.8990172340109</v>
      </c>
      <c r="AV156" s="1">
        <f t="shared" si="14"/>
        <v>84353.156957698331</v>
      </c>
    </row>
    <row r="157" spans="1:48">
      <c r="A157" s="338">
        <f>'All Demand '!A158</f>
        <v>153</v>
      </c>
      <c r="B157" s="278" t="str">
        <f>'All Demand '!C158</f>
        <v>8AJ725-00418-N</v>
      </c>
      <c r="C157" s="278" t="str">
        <f>'All Demand '!F158</f>
        <v>M106</v>
      </c>
      <c r="D157" s="278" t="str">
        <f>'All Demand '!D158</f>
        <v>AJ725-00418-N</v>
      </c>
      <c r="E157" s="278" t="str">
        <f>'All Demand '!G158</f>
        <v>ABC</v>
      </c>
      <c r="F157" s="278" t="str">
        <f>'All Demand '!H158</f>
        <v>CTU FATP</v>
      </c>
      <c r="G157" s="278"/>
      <c r="H157" s="1">
        <f>'All Demand '!J158*'All Demand '!CB158</f>
        <v>0</v>
      </c>
      <c r="I157" s="1">
        <f>'All Demand '!K158*'All Demand '!CC158</f>
        <v>0</v>
      </c>
      <c r="J157" s="1">
        <f>'All Demand '!L158*'All Demand '!CD158</f>
        <v>0</v>
      </c>
      <c r="K157" s="1">
        <f>'All Demand '!M158*'All Demand '!CE158</f>
        <v>0</v>
      </c>
      <c r="L157" s="1">
        <f>'All Demand '!N158*'All Demand '!CF158</f>
        <v>0</v>
      </c>
      <c r="M157" s="1">
        <f>'All Demand '!O158*'All Demand '!CG158</f>
        <v>0</v>
      </c>
      <c r="N157" s="1">
        <f>'All Demand '!P158*'All Demand '!CH158</f>
        <v>0</v>
      </c>
      <c r="O157" s="1">
        <f>'All Demand '!Q158*'All Demand '!CI158</f>
        <v>0</v>
      </c>
      <c r="P157" s="1">
        <f>'All Demand '!R158*'All Demand '!CJ158</f>
        <v>0</v>
      </c>
      <c r="Q157" s="1">
        <f>'All Demand '!S158*'All Demand '!CK158</f>
        <v>0</v>
      </c>
      <c r="R157" s="1">
        <f>'All Demand '!T158*'All Demand '!CL158</f>
        <v>0</v>
      </c>
      <c r="S157" s="1">
        <f>'All Demand '!U158*'All Demand '!CM158</f>
        <v>0</v>
      </c>
      <c r="T157" s="1">
        <f t="shared" si="12"/>
        <v>0</v>
      </c>
      <c r="U157" s="1"/>
      <c r="V157" s="1">
        <f>H157*'All Demand '!AD158/$B$1</f>
        <v>0</v>
      </c>
      <c r="W157" s="1">
        <f>I157*'All Demand '!AE158/$B$1</f>
        <v>0</v>
      </c>
      <c r="X157" s="1">
        <f>J157*'All Demand '!AF158/$B$1</f>
        <v>0</v>
      </c>
      <c r="Y157" s="1">
        <f>K157*'All Demand '!AG158/$B$1</f>
        <v>0</v>
      </c>
      <c r="Z157" s="1">
        <f>L157*'All Demand '!AH158/$B$1</f>
        <v>0</v>
      </c>
      <c r="AA157" s="1">
        <f>M157*'All Demand '!AI158/$B$1</f>
        <v>0</v>
      </c>
      <c r="AB157" s="1">
        <f>N157*'All Demand '!AJ158/$B$1</f>
        <v>0</v>
      </c>
      <c r="AC157" s="1">
        <f>O157*'All Demand '!AK158/$B$1</f>
        <v>0</v>
      </c>
      <c r="AD157" s="1">
        <f>P157*'All Demand '!AL158/$B$1</f>
        <v>0</v>
      </c>
      <c r="AE157" s="1">
        <f>Q157*'All Demand '!AM158/$B$1</f>
        <v>0</v>
      </c>
      <c r="AF157" s="1">
        <f>R157*'All Demand '!AN158/$B$1</f>
        <v>0</v>
      </c>
      <c r="AG157" s="1">
        <f>S157*'All Demand '!AO158/$B$1</f>
        <v>0</v>
      </c>
      <c r="AH157" s="1">
        <f t="shared" si="13"/>
        <v>0</v>
      </c>
      <c r="AI157" s="1"/>
      <c r="AJ157" s="1">
        <f>H157*'All Demand '!AV158/$B$1</f>
        <v>0</v>
      </c>
      <c r="AK157" s="1">
        <f>I157*'All Demand '!AW158/$B$1</f>
        <v>0</v>
      </c>
      <c r="AL157" s="1">
        <f>J157*'All Demand '!AX158/$B$1</f>
        <v>0</v>
      </c>
      <c r="AM157" s="1">
        <f>K157*'All Demand '!AY158/$B$1</f>
        <v>0</v>
      </c>
      <c r="AN157" s="1">
        <f>L157*'All Demand '!AZ158/$B$1</f>
        <v>0</v>
      </c>
      <c r="AO157" s="1">
        <f>M157*'All Demand '!BA158/$B$1</f>
        <v>0</v>
      </c>
      <c r="AP157" s="1">
        <f>N157*'All Demand '!BB158/$B$1</f>
        <v>0</v>
      </c>
      <c r="AQ157" s="1">
        <f>O157*'All Demand '!BC158/$B$1</f>
        <v>0</v>
      </c>
      <c r="AR157" s="1">
        <f>P157*'All Demand '!BD158/$B$1</f>
        <v>0</v>
      </c>
      <c r="AS157" s="1">
        <f>Q157*'All Demand '!BE158/$B$1</f>
        <v>0</v>
      </c>
      <c r="AT157" s="1">
        <f>R157*'All Demand '!BF158/$B$1</f>
        <v>0</v>
      </c>
      <c r="AU157" s="1">
        <f>S157*'All Demand '!BG158/$B$1</f>
        <v>0</v>
      </c>
      <c r="AV157" s="1">
        <f t="shared" si="14"/>
        <v>0</v>
      </c>
    </row>
    <row r="158" spans="1:48">
      <c r="A158" s="338">
        <f>'All Demand '!A159</f>
        <v>154</v>
      </c>
      <c r="B158" s="278" t="str">
        <f>'All Demand '!C159</f>
        <v>8AJ946-04716-N</v>
      </c>
      <c r="C158" s="278" t="str">
        <f>'All Demand '!F159</f>
        <v>M106</v>
      </c>
      <c r="D158" s="278" t="str">
        <f>'All Demand '!D159</f>
        <v>AJ946-04716-N</v>
      </c>
      <c r="E158" s="278" t="str">
        <f>'All Demand '!G159</f>
        <v>ABC</v>
      </c>
      <c r="F158" s="278" t="str">
        <f>'All Demand '!H159</f>
        <v>CTU FATP</v>
      </c>
      <c r="G158" s="278"/>
      <c r="H158" s="1">
        <f>'All Demand '!J159*'All Demand '!CB159</f>
        <v>0</v>
      </c>
      <c r="I158" s="1">
        <f>'All Demand '!K159*'All Demand '!CC159</f>
        <v>0</v>
      </c>
      <c r="J158" s="1">
        <f>'All Demand '!L159*'All Demand '!CD159</f>
        <v>0</v>
      </c>
      <c r="K158" s="1">
        <f>'All Demand '!M159*'All Demand '!CE159</f>
        <v>0</v>
      </c>
      <c r="L158" s="1">
        <f>'All Demand '!N159*'All Demand '!CF159</f>
        <v>0</v>
      </c>
      <c r="M158" s="1">
        <f>'All Demand '!O159*'All Demand '!CG159</f>
        <v>0</v>
      </c>
      <c r="N158" s="1">
        <f>'All Demand '!P159*'All Demand '!CH159</f>
        <v>0</v>
      </c>
      <c r="O158" s="1">
        <f>'All Demand '!Q159*'All Demand '!CI159</f>
        <v>0</v>
      </c>
      <c r="P158" s="1">
        <f>'All Demand '!R159*'All Demand '!CJ159</f>
        <v>0</v>
      </c>
      <c r="Q158" s="1">
        <f>'All Demand '!S159*'All Demand '!CK159</f>
        <v>0</v>
      </c>
      <c r="R158" s="1">
        <f>'All Demand '!T159*'All Demand '!CL159</f>
        <v>0</v>
      </c>
      <c r="S158" s="1">
        <f>'All Demand '!U159*'All Demand '!CM159</f>
        <v>0</v>
      </c>
      <c r="T158" s="1">
        <f t="shared" si="12"/>
        <v>0</v>
      </c>
      <c r="U158" s="1"/>
      <c r="V158" s="1">
        <f>H158*'All Demand '!AD159/$B$1</f>
        <v>0</v>
      </c>
      <c r="W158" s="1">
        <f>I158*'All Demand '!AE159/$B$1</f>
        <v>0</v>
      </c>
      <c r="X158" s="1">
        <f>J158*'All Demand '!AF159/$B$1</f>
        <v>0</v>
      </c>
      <c r="Y158" s="1">
        <f>K158*'All Demand '!AG159/$B$1</f>
        <v>0</v>
      </c>
      <c r="Z158" s="1">
        <f>L158*'All Demand '!AH159/$B$1</f>
        <v>0</v>
      </c>
      <c r="AA158" s="1">
        <f>M158*'All Demand '!AI159/$B$1</f>
        <v>0</v>
      </c>
      <c r="AB158" s="1">
        <f>N158*'All Demand '!AJ159/$B$1</f>
        <v>0</v>
      </c>
      <c r="AC158" s="1">
        <f>O158*'All Demand '!AK159/$B$1</f>
        <v>0</v>
      </c>
      <c r="AD158" s="1">
        <f>P158*'All Demand '!AL159/$B$1</f>
        <v>0</v>
      </c>
      <c r="AE158" s="1">
        <f>Q158*'All Demand '!AM159/$B$1</f>
        <v>0</v>
      </c>
      <c r="AF158" s="1">
        <f>R158*'All Demand '!AN159/$B$1</f>
        <v>0</v>
      </c>
      <c r="AG158" s="1">
        <f>S158*'All Demand '!AO159/$B$1</f>
        <v>0</v>
      </c>
      <c r="AH158" s="1">
        <f t="shared" si="13"/>
        <v>0</v>
      </c>
      <c r="AI158" s="1"/>
      <c r="AJ158" s="1">
        <f>H158*'All Demand '!AV159/$B$1</f>
        <v>0</v>
      </c>
      <c r="AK158" s="1">
        <f>I158*'All Demand '!AW159/$B$1</f>
        <v>0</v>
      </c>
      <c r="AL158" s="1">
        <f>J158*'All Demand '!AX159/$B$1</f>
        <v>0</v>
      </c>
      <c r="AM158" s="1">
        <f>K158*'All Demand '!AY159/$B$1</f>
        <v>0</v>
      </c>
      <c r="AN158" s="1">
        <f>L158*'All Demand '!AZ159/$B$1</f>
        <v>0</v>
      </c>
      <c r="AO158" s="1">
        <f>M158*'All Demand '!BA159/$B$1</f>
        <v>0</v>
      </c>
      <c r="AP158" s="1">
        <f>N158*'All Demand '!BB159/$B$1</f>
        <v>0</v>
      </c>
      <c r="AQ158" s="1">
        <f>O158*'All Demand '!BC159/$B$1</f>
        <v>0</v>
      </c>
      <c r="AR158" s="1">
        <f>P158*'All Demand '!BD159/$B$1</f>
        <v>0</v>
      </c>
      <c r="AS158" s="1">
        <f>Q158*'All Demand '!BE159/$B$1</f>
        <v>0</v>
      </c>
      <c r="AT158" s="1">
        <f>R158*'All Demand '!BF159/$B$1</f>
        <v>0</v>
      </c>
      <c r="AU158" s="1">
        <f>S158*'All Demand '!BG159/$B$1</f>
        <v>0</v>
      </c>
      <c r="AV158" s="1">
        <f t="shared" si="14"/>
        <v>0</v>
      </c>
    </row>
    <row r="159" spans="1:48">
      <c r="A159" s="338">
        <f>'All Demand '!A160</f>
        <v>155</v>
      </c>
      <c r="B159" s="278" t="str">
        <f>'All Demand '!C160</f>
        <v>AJ946-14742-N</v>
      </c>
      <c r="C159" s="278" t="str">
        <f>'All Demand '!F160</f>
        <v>M115</v>
      </c>
      <c r="D159" s="278" t="str">
        <f>'All Demand '!D160</f>
        <v>AJ946-14742-N</v>
      </c>
      <c r="E159" s="278" t="str">
        <f>'All Demand '!G160</f>
        <v>ABC</v>
      </c>
      <c r="F159" s="278" t="str">
        <f>'All Demand '!H160</f>
        <v>CTU FATP</v>
      </c>
      <c r="G159" s="278"/>
      <c r="H159" s="1">
        <f>'All Demand '!J160*'All Demand '!CB160</f>
        <v>0</v>
      </c>
      <c r="I159" s="1">
        <f>'All Demand '!K160*'All Demand '!CC160</f>
        <v>0</v>
      </c>
      <c r="J159" s="1">
        <f>'All Demand '!L160*'All Demand '!CD160</f>
        <v>0</v>
      </c>
      <c r="K159" s="1">
        <f>'All Demand '!M160*'All Demand '!CE160</f>
        <v>0</v>
      </c>
      <c r="L159" s="1">
        <f>'All Demand '!N160*'All Demand '!CF160</f>
        <v>0</v>
      </c>
      <c r="M159" s="1">
        <f>'All Demand '!O160*'All Demand '!CG160</f>
        <v>0</v>
      </c>
      <c r="N159" s="1">
        <f>'All Demand '!P160*'All Demand '!CH160</f>
        <v>0</v>
      </c>
      <c r="O159" s="1">
        <f>'All Demand '!Q160*'All Demand '!CI160</f>
        <v>0</v>
      </c>
      <c r="P159" s="1">
        <f>'All Demand '!R160*'All Demand '!CJ160</f>
        <v>0</v>
      </c>
      <c r="Q159" s="1">
        <f>'All Demand '!S160*'All Demand '!CK160</f>
        <v>0</v>
      </c>
      <c r="R159" s="1">
        <f>'All Demand '!T160*'All Demand '!CL160</f>
        <v>0</v>
      </c>
      <c r="S159" s="1">
        <f>'All Demand '!U160*'All Demand '!CM160</f>
        <v>0</v>
      </c>
      <c r="T159" s="1">
        <f t="shared" si="12"/>
        <v>0</v>
      </c>
      <c r="U159" s="1"/>
      <c r="V159" s="1">
        <f>H159*'All Demand '!AD160/$B$1</f>
        <v>0</v>
      </c>
      <c r="W159" s="1">
        <f>I159*'All Demand '!AE160/$B$1</f>
        <v>0</v>
      </c>
      <c r="X159" s="1">
        <f>J159*'All Demand '!AF160/$B$1</f>
        <v>0</v>
      </c>
      <c r="Y159" s="1">
        <f>K159*'All Demand '!AG160/$B$1</f>
        <v>0</v>
      </c>
      <c r="Z159" s="1">
        <f>L159*'All Demand '!AH160/$B$1</f>
        <v>0</v>
      </c>
      <c r="AA159" s="1">
        <f>M159*'All Demand '!AI160/$B$1</f>
        <v>0</v>
      </c>
      <c r="AB159" s="1">
        <f>N159*'All Demand '!AJ160/$B$1</f>
        <v>0</v>
      </c>
      <c r="AC159" s="1">
        <f>O159*'All Demand '!AK160/$B$1</f>
        <v>0</v>
      </c>
      <c r="AD159" s="1">
        <f>P159*'All Demand '!AL160/$B$1</f>
        <v>0</v>
      </c>
      <c r="AE159" s="1">
        <f>Q159*'All Demand '!AM160/$B$1</f>
        <v>0</v>
      </c>
      <c r="AF159" s="1">
        <f>R159*'All Demand '!AN160/$B$1</f>
        <v>0</v>
      </c>
      <c r="AG159" s="1">
        <f>S159*'All Demand '!AO160/$B$1</f>
        <v>0</v>
      </c>
      <c r="AH159" s="1">
        <f t="shared" si="13"/>
        <v>0</v>
      </c>
      <c r="AI159" s="1"/>
      <c r="AJ159" s="1">
        <f>H159*'All Demand '!AV160/$B$1</f>
        <v>0</v>
      </c>
      <c r="AK159" s="1">
        <f>I159*'All Demand '!AW160/$B$1</f>
        <v>0</v>
      </c>
      <c r="AL159" s="1">
        <f>J159*'All Demand '!AX160/$B$1</f>
        <v>0</v>
      </c>
      <c r="AM159" s="1">
        <f>K159*'All Demand '!AY160/$B$1</f>
        <v>0</v>
      </c>
      <c r="AN159" s="1">
        <f>L159*'All Demand '!AZ160/$B$1</f>
        <v>0</v>
      </c>
      <c r="AO159" s="1">
        <f>M159*'All Demand '!BA160/$B$1</f>
        <v>0</v>
      </c>
      <c r="AP159" s="1">
        <f>N159*'All Demand '!BB160/$B$1</f>
        <v>0</v>
      </c>
      <c r="AQ159" s="1">
        <f>O159*'All Demand '!BC160/$B$1</f>
        <v>0</v>
      </c>
      <c r="AR159" s="1">
        <f>P159*'All Demand '!BD160/$B$1</f>
        <v>0</v>
      </c>
      <c r="AS159" s="1">
        <f>Q159*'All Demand '!BE160/$B$1</f>
        <v>0</v>
      </c>
      <c r="AT159" s="1">
        <f>R159*'All Demand '!BF160/$B$1</f>
        <v>0</v>
      </c>
      <c r="AU159" s="1">
        <f>S159*'All Demand '!BG160/$B$1</f>
        <v>0</v>
      </c>
      <c r="AV159" s="1">
        <f t="shared" si="14"/>
        <v>0</v>
      </c>
    </row>
    <row r="160" spans="1:48">
      <c r="A160" s="338">
        <f>'All Demand '!A161</f>
        <v>156</v>
      </c>
      <c r="B160" s="278" t="str">
        <f>'All Demand '!C161</f>
        <v>AJ946-14741-N</v>
      </c>
      <c r="C160" s="278" t="str">
        <f>'All Demand '!F161</f>
        <v>M115</v>
      </c>
      <c r="D160" s="278" t="str">
        <f>'All Demand '!D161</f>
        <v>AJ946-14741-N</v>
      </c>
      <c r="E160" s="278" t="str">
        <f>'All Demand '!G161</f>
        <v>ABC</v>
      </c>
      <c r="F160" s="278" t="str">
        <f>'All Demand '!H161</f>
        <v>CTU FATP</v>
      </c>
      <c r="G160" s="278"/>
      <c r="H160" s="1">
        <f>'All Demand '!J161*'All Demand '!CB161</f>
        <v>0</v>
      </c>
      <c r="I160" s="1">
        <f>'All Demand '!K161*'All Demand '!CC161</f>
        <v>0</v>
      </c>
      <c r="J160" s="1">
        <f>'All Demand '!L161*'All Demand '!CD161</f>
        <v>0</v>
      </c>
      <c r="K160" s="1">
        <f>'All Demand '!M161*'All Demand '!CE161</f>
        <v>0</v>
      </c>
      <c r="L160" s="1">
        <f>'All Demand '!N161*'All Demand '!CF161</f>
        <v>0</v>
      </c>
      <c r="M160" s="1">
        <f>'All Demand '!O161*'All Demand '!CG161</f>
        <v>0</v>
      </c>
      <c r="N160" s="1">
        <f>'All Demand '!P161*'All Demand '!CH161</f>
        <v>0</v>
      </c>
      <c r="O160" s="1">
        <f>'All Demand '!Q161*'All Demand '!CI161</f>
        <v>0</v>
      </c>
      <c r="P160" s="1">
        <f>'All Demand '!R161*'All Demand '!CJ161</f>
        <v>0</v>
      </c>
      <c r="Q160" s="1">
        <f>'All Demand '!S161*'All Demand '!CK161</f>
        <v>0</v>
      </c>
      <c r="R160" s="1">
        <f>'All Demand '!T161*'All Demand '!CL161</f>
        <v>0</v>
      </c>
      <c r="S160" s="1">
        <f>'All Demand '!U161*'All Demand '!CM161</f>
        <v>0</v>
      </c>
      <c r="T160" s="1">
        <f t="shared" si="12"/>
        <v>0</v>
      </c>
      <c r="U160" s="1"/>
      <c r="V160" s="1">
        <f>H160*'All Demand '!AD161/$B$1</f>
        <v>0</v>
      </c>
      <c r="W160" s="1">
        <f>I160*'All Demand '!AE161/$B$1</f>
        <v>0</v>
      </c>
      <c r="X160" s="1">
        <f>J160*'All Demand '!AF161/$B$1</f>
        <v>0</v>
      </c>
      <c r="Y160" s="1">
        <f>K160*'All Demand '!AG161/$B$1</f>
        <v>0</v>
      </c>
      <c r="Z160" s="1">
        <f>L160*'All Demand '!AH161/$B$1</f>
        <v>0</v>
      </c>
      <c r="AA160" s="1">
        <f>M160*'All Demand '!AI161/$B$1</f>
        <v>0</v>
      </c>
      <c r="AB160" s="1">
        <f>N160*'All Demand '!AJ161/$B$1</f>
        <v>0</v>
      </c>
      <c r="AC160" s="1">
        <f>O160*'All Demand '!AK161/$B$1</f>
        <v>0</v>
      </c>
      <c r="AD160" s="1">
        <f>P160*'All Demand '!AL161/$B$1</f>
        <v>0</v>
      </c>
      <c r="AE160" s="1">
        <f>Q160*'All Demand '!AM161/$B$1</f>
        <v>0</v>
      </c>
      <c r="AF160" s="1">
        <f>R160*'All Demand '!AN161/$B$1</f>
        <v>0</v>
      </c>
      <c r="AG160" s="1">
        <f>S160*'All Demand '!AO161/$B$1</f>
        <v>0</v>
      </c>
      <c r="AH160" s="1">
        <f t="shared" si="13"/>
        <v>0</v>
      </c>
      <c r="AI160" s="1"/>
      <c r="AJ160" s="1">
        <f>H160*'All Demand '!AV161/$B$1</f>
        <v>0</v>
      </c>
      <c r="AK160" s="1">
        <f>I160*'All Demand '!AW161/$B$1</f>
        <v>0</v>
      </c>
      <c r="AL160" s="1">
        <f>J160*'All Demand '!AX161/$B$1</f>
        <v>0</v>
      </c>
      <c r="AM160" s="1">
        <f>K160*'All Demand '!AY161/$B$1</f>
        <v>0</v>
      </c>
      <c r="AN160" s="1">
        <f>L160*'All Demand '!AZ161/$B$1</f>
        <v>0</v>
      </c>
      <c r="AO160" s="1">
        <f>M160*'All Demand '!BA161/$B$1</f>
        <v>0</v>
      </c>
      <c r="AP160" s="1">
        <f>N160*'All Demand '!BB161/$B$1</f>
        <v>0</v>
      </c>
      <c r="AQ160" s="1">
        <f>O160*'All Demand '!BC161/$B$1</f>
        <v>0</v>
      </c>
      <c r="AR160" s="1">
        <f>P160*'All Demand '!BD161/$B$1</f>
        <v>0</v>
      </c>
      <c r="AS160" s="1">
        <f>Q160*'All Demand '!BE161/$B$1</f>
        <v>0</v>
      </c>
      <c r="AT160" s="1">
        <f>R160*'All Demand '!BF161/$B$1</f>
        <v>0</v>
      </c>
      <c r="AU160" s="1">
        <f>S160*'All Demand '!BG161/$B$1</f>
        <v>0</v>
      </c>
      <c r="AV160" s="1">
        <f t="shared" si="14"/>
        <v>0</v>
      </c>
    </row>
    <row r="161" spans="1:48">
      <c r="A161" s="338">
        <f>'All Demand '!A162</f>
        <v>157</v>
      </c>
      <c r="B161" s="278" t="str">
        <f>'All Demand '!C162</f>
        <v>AJ875-00003-JN</v>
      </c>
      <c r="C161" s="278" t="str">
        <f>'All Demand '!F162</f>
        <v>M115</v>
      </c>
      <c r="D161" s="278" t="str">
        <f>'All Demand '!D162</f>
        <v>AJ875-00003-JN</v>
      </c>
      <c r="E161" s="278" t="str">
        <f>'All Demand '!G162</f>
        <v>ABC</v>
      </c>
      <c r="F161" s="278" t="str">
        <f>'All Demand '!H162</f>
        <v>CTU FATP</v>
      </c>
      <c r="G161" s="278"/>
      <c r="H161" s="1">
        <f>'All Demand '!J162*'All Demand '!CB162</f>
        <v>0</v>
      </c>
      <c r="I161" s="1">
        <f>'All Demand '!K162*'All Demand '!CC162</f>
        <v>0</v>
      </c>
      <c r="J161" s="1">
        <f>'All Demand '!L162*'All Demand '!CD162</f>
        <v>0</v>
      </c>
      <c r="K161" s="1">
        <f>'All Demand '!M162*'All Demand '!CE162</f>
        <v>0</v>
      </c>
      <c r="L161" s="1">
        <f>'All Demand '!N162*'All Demand '!CF162</f>
        <v>0</v>
      </c>
      <c r="M161" s="1">
        <f>'All Demand '!O162*'All Demand '!CG162</f>
        <v>0</v>
      </c>
      <c r="N161" s="1">
        <f>'All Demand '!P162*'All Demand '!CH162</f>
        <v>0</v>
      </c>
      <c r="O161" s="1">
        <f>'All Demand '!Q162*'All Demand '!CI162</f>
        <v>0</v>
      </c>
      <c r="P161" s="1">
        <f>'All Demand '!R162*'All Demand '!CJ162</f>
        <v>0</v>
      </c>
      <c r="Q161" s="1">
        <f>'All Demand '!S162*'All Demand '!CK162</f>
        <v>0</v>
      </c>
      <c r="R161" s="1">
        <f>'All Demand '!T162*'All Demand '!CL162</f>
        <v>0</v>
      </c>
      <c r="S161" s="1">
        <f>'All Demand '!U162*'All Demand '!CM162</f>
        <v>0</v>
      </c>
      <c r="T161" s="1">
        <f t="shared" si="12"/>
        <v>0</v>
      </c>
      <c r="U161" s="1"/>
      <c r="V161" s="1">
        <f>H161*'All Demand '!AD162/$B$1</f>
        <v>0</v>
      </c>
      <c r="W161" s="1">
        <f>I161*'All Demand '!AE162/$B$1</f>
        <v>0</v>
      </c>
      <c r="X161" s="1">
        <f>J161*'All Demand '!AF162/$B$1</f>
        <v>0</v>
      </c>
      <c r="Y161" s="1">
        <f>K161*'All Demand '!AG162/$B$1</f>
        <v>0</v>
      </c>
      <c r="Z161" s="1">
        <f>L161*'All Demand '!AH162/$B$1</f>
        <v>0</v>
      </c>
      <c r="AA161" s="1">
        <f>M161*'All Demand '!AI162/$B$1</f>
        <v>0</v>
      </c>
      <c r="AB161" s="1">
        <f>N161*'All Demand '!AJ162/$B$1</f>
        <v>0</v>
      </c>
      <c r="AC161" s="1">
        <f>O161*'All Demand '!AK162/$B$1</f>
        <v>0</v>
      </c>
      <c r="AD161" s="1">
        <f>P161*'All Demand '!AL162/$B$1</f>
        <v>0</v>
      </c>
      <c r="AE161" s="1">
        <f>Q161*'All Demand '!AM162/$B$1</f>
        <v>0</v>
      </c>
      <c r="AF161" s="1">
        <f>R161*'All Demand '!AN162/$B$1</f>
        <v>0</v>
      </c>
      <c r="AG161" s="1">
        <f>S161*'All Demand '!AO162/$B$1</f>
        <v>0</v>
      </c>
      <c r="AH161" s="1">
        <f t="shared" si="13"/>
        <v>0</v>
      </c>
      <c r="AI161" s="1"/>
      <c r="AJ161" s="1">
        <f>H161*'All Demand '!AV162/$B$1</f>
        <v>0</v>
      </c>
      <c r="AK161" s="1">
        <f>I161*'All Demand '!AW162/$B$1</f>
        <v>0</v>
      </c>
      <c r="AL161" s="1">
        <f>J161*'All Demand '!AX162/$B$1</f>
        <v>0</v>
      </c>
      <c r="AM161" s="1">
        <f>K161*'All Demand '!AY162/$B$1</f>
        <v>0</v>
      </c>
      <c r="AN161" s="1">
        <f>L161*'All Demand '!AZ162/$B$1</f>
        <v>0</v>
      </c>
      <c r="AO161" s="1">
        <f>M161*'All Demand '!BA162/$B$1</f>
        <v>0</v>
      </c>
      <c r="AP161" s="1">
        <f>N161*'All Demand '!BB162/$B$1</f>
        <v>0</v>
      </c>
      <c r="AQ161" s="1">
        <f>O161*'All Demand '!BC162/$B$1</f>
        <v>0</v>
      </c>
      <c r="AR161" s="1">
        <f>P161*'All Demand '!BD162/$B$1</f>
        <v>0</v>
      </c>
      <c r="AS161" s="1">
        <f>Q161*'All Demand '!BE162/$B$1</f>
        <v>0</v>
      </c>
      <c r="AT161" s="1">
        <f>R161*'All Demand '!BF162/$B$1</f>
        <v>0</v>
      </c>
      <c r="AU161" s="1">
        <f>S161*'All Demand '!BG162/$B$1</f>
        <v>0</v>
      </c>
      <c r="AV161" s="1">
        <f t="shared" si="14"/>
        <v>0</v>
      </c>
    </row>
    <row r="162" spans="1:48">
      <c r="A162" s="338">
        <f>'All Demand '!A163</f>
        <v>158</v>
      </c>
      <c r="B162" s="278" t="str">
        <f>'All Demand '!C163</f>
        <v>8DCPFM01375</v>
      </c>
      <c r="C162" s="278" t="str">
        <f>'All Demand '!F163</f>
        <v>F10</v>
      </c>
      <c r="D162" s="278" t="str">
        <f>'All Demand '!D163</f>
        <v>DCPFM01375</v>
      </c>
      <c r="E162" s="278" t="str">
        <f>'All Demand '!G163</f>
        <v>ABC</v>
      </c>
      <c r="F162" s="278" t="str">
        <f>'All Demand '!H163</f>
        <v>WGT</v>
      </c>
      <c r="G162" s="278"/>
      <c r="H162" s="1">
        <f>'All Demand '!J163*'All Demand '!CB163</f>
        <v>100</v>
      </c>
      <c r="I162" s="1">
        <f>'All Demand '!K163*'All Demand '!CC163</f>
        <v>100</v>
      </c>
      <c r="J162" s="1">
        <f>'All Demand '!L163*'All Demand '!CD163</f>
        <v>100</v>
      </c>
      <c r="K162" s="1">
        <f>'All Demand '!M163*'All Demand '!CE163</f>
        <v>100</v>
      </c>
      <c r="L162" s="1">
        <f>'All Demand '!N163*'All Demand '!CF163</f>
        <v>100</v>
      </c>
      <c r="M162" s="1">
        <f>'All Demand '!O163*'All Demand '!CG163</f>
        <v>100</v>
      </c>
      <c r="N162" s="1">
        <f>'All Demand '!P163*'All Demand '!CH163</f>
        <v>100</v>
      </c>
      <c r="O162" s="1">
        <f>'All Demand '!Q163*'All Demand '!CI163</f>
        <v>100</v>
      </c>
      <c r="P162" s="1">
        <f>'All Demand '!R163*'All Demand '!CJ163</f>
        <v>100</v>
      </c>
      <c r="Q162" s="1">
        <f>'All Demand '!S163*'All Demand '!CK163</f>
        <v>100</v>
      </c>
      <c r="R162" s="1">
        <f>'All Demand '!T163*'All Demand '!CL163</f>
        <v>100</v>
      </c>
      <c r="S162" s="1">
        <f>'All Demand '!U163*'All Demand '!CM163</f>
        <v>100</v>
      </c>
      <c r="T162" s="1">
        <f t="shared" si="12"/>
        <v>1200</v>
      </c>
      <c r="U162" s="1"/>
      <c r="V162" s="1">
        <f>H162*'All Demand '!AD163/$B$1</f>
        <v>1666.6856573137729</v>
      </c>
      <c r="W162" s="1">
        <f>I162*'All Demand '!AE163/$B$1</f>
        <v>1666.6856573137729</v>
      </c>
      <c r="X162" s="1">
        <f>J162*'All Demand '!AF163/$B$1</f>
        <v>1666.6856573137729</v>
      </c>
      <c r="Y162" s="1">
        <f>K162*'All Demand '!AG163/$B$1</f>
        <v>1641.3046574562027</v>
      </c>
      <c r="Z162" s="1">
        <f>L162*'All Demand '!AH163/$B$1</f>
        <v>1641.3046574562027</v>
      </c>
      <c r="AA162" s="1">
        <f>M162*'All Demand '!AI163/$B$1</f>
        <v>1641.3046574562027</v>
      </c>
      <c r="AB162" s="1">
        <f>N162*'All Demand '!AJ163/$B$1</f>
        <v>1615.9236575986326</v>
      </c>
      <c r="AC162" s="1">
        <f>O162*'All Demand '!AK163/$B$1</f>
        <v>1615.9236575986326</v>
      </c>
      <c r="AD162" s="1">
        <f>P162*'All Demand '!AL163/$B$1</f>
        <v>1615.9236575986326</v>
      </c>
      <c r="AE162" s="1">
        <f>Q162*'All Demand '!AM163/$B$1</f>
        <v>1565.1616578834924</v>
      </c>
      <c r="AF162" s="1">
        <f>R162*'All Demand '!AN163/$B$1</f>
        <v>1565.1616578834924</v>
      </c>
      <c r="AG162" s="1">
        <f>S162*'All Demand '!AO163/$B$1</f>
        <v>1565.1616578834924</v>
      </c>
      <c r="AH162" s="1">
        <f t="shared" si="13"/>
        <v>19467.226890756301</v>
      </c>
      <c r="AI162" s="1"/>
      <c r="AJ162" s="1">
        <f>H162*'All Demand '!AV163/$B$1</f>
        <v>1512.6050420168069</v>
      </c>
      <c r="AK162" s="1">
        <f>I162*'All Demand '!AW163/$B$1</f>
        <v>1512.6050420168069</v>
      </c>
      <c r="AL162" s="1">
        <f>J162*'All Demand '!AX163/$B$1</f>
        <v>1512.6050420168069</v>
      </c>
      <c r="AM162" s="1">
        <f>K162*'All Demand '!AY163/$B$1</f>
        <v>1497.4789915966389</v>
      </c>
      <c r="AN162" s="1">
        <f>L162*'All Demand '!AZ163/$B$1</f>
        <v>1497.4789915966389</v>
      </c>
      <c r="AO162" s="1">
        <f>M162*'All Demand '!BA163/$B$1</f>
        <v>1497.4789915966389</v>
      </c>
      <c r="AP162" s="1">
        <f>N162*'All Demand '!BB163/$B$1</f>
        <v>1482.3529411764709</v>
      </c>
      <c r="AQ162" s="1">
        <f>O162*'All Demand '!BC163/$B$1</f>
        <v>1482.3529411764709</v>
      </c>
      <c r="AR162" s="1">
        <f>P162*'All Demand '!BD163/$B$1</f>
        <v>1482.3529411764709</v>
      </c>
      <c r="AS162" s="1">
        <f>Q162*'All Demand '!BE163/$B$1</f>
        <v>1467.2268907563027</v>
      </c>
      <c r="AT162" s="1">
        <f>R162*'All Demand '!BF163/$B$1</f>
        <v>1467.2268907563027</v>
      </c>
      <c r="AU162" s="1">
        <f>S162*'All Demand '!BG163/$B$1</f>
        <v>1467.2268907563027</v>
      </c>
      <c r="AV162" s="1">
        <f t="shared" si="14"/>
        <v>17878.991596638654</v>
      </c>
    </row>
    <row r="163" spans="1:48">
      <c r="A163" s="338">
        <f>'All Demand '!A164</f>
        <v>159</v>
      </c>
      <c r="B163" s="278" t="str">
        <f>'All Demand '!C164</f>
        <v>8DCPFM01494M</v>
      </c>
      <c r="C163" s="278" t="str">
        <f>'All Demand '!F164</f>
        <v>Soyuz</v>
      </c>
      <c r="D163" s="278" t="str">
        <f>'All Demand '!D164</f>
        <v>DCPFM01494M</v>
      </c>
      <c r="E163" s="278" t="str">
        <f>'All Demand '!G164</f>
        <v xml:space="preserve">PMI </v>
      </c>
      <c r="F163" s="278" t="str">
        <f>'All Demand '!H164</f>
        <v>WGT</v>
      </c>
      <c r="G163" s="278"/>
      <c r="H163" s="1">
        <f>'All Demand '!J164*'All Demand '!CB164</f>
        <v>199295</v>
      </c>
      <c r="I163" s="1">
        <f>'All Demand '!K164*'All Demand '!CC164</f>
        <v>199295</v>
      </c>
      <c r="J163" s="1">
        <f>'All Demand '!L164*'All Demand '!CD164</f>
        <v>199295</v>
      </c>
      <c r="K163" s="1">
        <f>'All Demand '!M164*'All Demand '!CE164</f>
        <v>199295</v>
      </c>
      <c r="L163" s="1">
        <f>'All Demand '!N164*'All Demand '!CF164</f>
        <v>199295</v>
      </c>
      <c r="M163" s="1">
        <f>'All Demand '!O164*'All Demand '!CG164</f>
        <v>199295</v>
      </c>
      <c r="N163" s="1">
        <f>'All Demand '!P164*'All Demand '!CH164</f>
        <v>199295</v>
      </c>
      <c r="O163" s="1">
        <f>'All Demand '!Q164*'All Demand '!CI164</f>
        <v>199295</v>
      </c>
      <c r="P163" s="1">
        <f>'All Demand '!R164*'All Demand '!CJ164</f>
        <v>199295</v>
      </c>
      <c r="Q163" s="1">
        <f>'All Demand '!S164*'All Demand '!CK164</f>
        <v>199295</v>
      </c>
      <c r="R163" s="1">
        <f>'All Demand '!T164*'All Demand '!CL164</f>
        <v>199295</v>
      </c>
      <c r="S163" s="1">
        <f>'All Demand '!U164*'All Demand '!CM164</f>
        <v>199295</v>
      </c>
      <c r="T163" s="1">
        <f t="shared" si="12"/>
        <v>2391540</v>
      </c>
      <c r="U163" s="1"/>
      <c r="V163" s="1">
        <f>H163*'All Demand '!AD164/$B$1</f>
        <v>1645.7134193142006</v>
      </c>
      <c r="W163" s="1">
        <f>I163*'All Demand '!AE164/$B$1</f>
        <v>1645.7134193142006</v>
      </c>
      <c r="X163" s="1">
        <f>J163*'All Demand '!AF164/$B$1</f>
        <v>1645.7134193142006</v>
      </c>
      <c r="Y163" s="1">
        <f>K163*'All Demand '!AG164/$B$1</f>
        <v>1629.0900514423397</v>
      </c>
      <c r="Z163" s="1">
        <f>L163*'All Demand '!AH164/$B$1</f>
        <v>1629.0900514423397</v>
      </c>
      <c r="AA163" s="1">
        <f>M163*'All Demand '!AI164/$B$1</f>
        <v>1629.0900514423397</v>
      </c>
      <c r="AB163" s="1">
        <f>N163*'All Demand '!AJ164/$B$1</f>
        <v>1595.8433156986184</v>
      </c>
      <c r="AC163" s="1">
        <f>O163*'All Demand '!AK164/$B$1</f>
        <v>1595.8433156986184</v>
      </c>
      <c r="AD163" s="1">
        <f>P163*'All Demand '!AL164/$B$1</f>
        <v>1595.8433156986184</v>
      </c>
      <c r="AE163" s="1">
        <f>Q163*'All Demand '!AM164/$B$1</f>
        <v>1562.5965799548972</v>
      </c>
      <c r="AF163" s="1">
        <f>R163*'All Demand '!AN164/$B$1</f>
        <v>1562.5965799548972</v>
      </c>
      <c r="AG163" s="1">
        <f>S163*'All Demand '!AO164/$B$1</f>
        <v>1562.5965799548972</v>
      </c>
      <c r="AH163" s="1">
        <f t="shared" si="13"/>
        <v>19299.730099230164</v>
      </c>
      <c r="AI163" s="1"/>
      <c r="AJ163" s="1">
        <f>H163*'All Demand '!AV164/$B$1</f>
        <v>503.20695957128618</v>
      </c>
      <c r="AK163" s="1">
        <f>I163*'All Demand '!AW164/$B$1</f>
        <v>503.20695957128618</v>
      </c>
      <c r="AL163" s="1">
        <f>J163*'All Demand '!AX164/$B$1</f>
        <v>503.20695957128618</v>
      </c>
      <c r="AM163" s="1">
        <f>K163*'All Demand '!AY164/$B$1</f>
        <v>498.17488997557336</v>
      </c>
      <c r="AN163" s="1">
        <f>L163*'All Demand '!AZ164/$B$1</f>
        <v>498.17488997557336</v>
      </c>
      <c r="AO163" s="1">
        <f>M163*'All Demand '!BA164/$B$1</f>
        <v>498.17488997557336</v>
      </c>
      <c r="AP163" s="1">
        <f>N163*'All Demand '!BB164/$B$1</f>
        <v>493.1428203798605</v>
      </c>
      <c r="AQ163" s="1">
        <f>O163*'All Demand '!BC164/$B$1</f>
        <v>493.1428203798605</v>
      </c>
      <c r="AR163" s="1">
        <f>P163*'All Demand '!BD164/$B$1</f>
        <v>493.1428203798605</v>
      </c>
      <c r="AS163" s="1">
        <f>Q163*'All Demand '!BE164/$B$1</f>
        <v>488.11075078414757</v>
      </c>
      <c r="AT163" s="1">
        <f>R163*'All Demand '!BF164/$B$1</f>
        <v>488.11075078414757</v>
      </c>
      <c r="AU163" s="1">
        <f>S163*'All Demand '!BG164/$B$1</f>
        <v>488.11075078414757</v>
      </c>
      <c r="AV163" s="1">
        <f t="shared" si="14"/>
        <v>5947.9062621326048</v>
      </c>
    </row>
    <row r="164" spans="1:48">
      <c r="A164" s="338">
        <f>'All Demand '!A165</f>
        <v>160</v>
      </c>
      <c r="B164" s="278" t="str">
        <f>'All Demand '!C165</f>
        <v>8DCPFM01448MI</v>
      </c>
      <c r="C164" s="278" t="str">
        <f>'All Demand '!F165</f>
        <v>Soyuz</v>
      </c>
      <c r="D164" s="278" t="str">
        <f>'All Demand '!D165</f>
        <v>DCPFM01448MI</v>
      </c>
      <c r="E164" s="278" t="str">
        <f>'All Demand '!G165</f>
        <v xml:space="preserve">PMI </v>
      </c>
      <c r="F164" s="278" t="str">
        <f>'All Demand '!H165</f>
        <v>WGT</v>
      </c>
      <c r="G164" s="278"/>
      <c r="H164" s="1">
        <f>'All Demand '!J165*'All Demand '!CB165</f>
        <v>242255</v>
      </c>
      <c r="I164" s="1">
        <f>'All Demand '!K165*'All Demand '!CC165</f>
        <v>242255</v>
      </c>
      <c r="J164" s="1">
        <f>'All Demand '!L165*'All Demand '!CD165</f>
        <v>242255</v>
      </c>
      <c r="K164" s="1">
        <f>'All Demand '!M165*'All Demand '!CE165</f>
        <v>242255</v>
      </c>
      <c r="L164" s="1">
        <f>'All Demand '!N165*'All Demand '!CF165</f>
        <v>242255</v>
      </c>
      <c r="M164" s="1">
        <f>'All Demand '!O165*'All Demand '!CG165</f>
        <v>242255</v>
      </c>
      <c r="N164" s="1">
        <f>'All Demand '!P165*'All Demand '!CH165</f>
        <v>242255</v>
      </c>
      <c r="O164" s="1">
        <f>'All Demand '!Q165*'All Demand '!CI165</f>
        <v>242255</v>
      </c>
      <c r="P164" s="1">
        <f>'All Demand '!R165*'All Demand '!CJ165</f>
        <v>242255</v>
      </c>
      <c r="Q164" s="1">
        <f>'All Demand '!S165*'All Demand '!CK165</f>
        <v>242255</v>
      </c>
      <c r="R164" s="1">
        <f>'All Demand '!T165*'All Demand '!CL165</f>
        <v>242255</v>
      </c>
      <c r="S164" s="1">
        <f>'All Demand '!U165*'All Demand '!CM165</f>
        <v>242255</v>
      </c>
      <c r="T164" s="1">
        <f t="shared" si="12"/>
        <v>2907060</v>
      </c>
      <c r="U164" s="1"/>
      <c r="V164" s="1">
        <f>H164*'All Demand '!AD165/$B$1</f>
        <v>16997.668013103546</v>
      </c>
      <c r="W164" s="1">
        <f>I164*'All Demand '!AE165/$B$1</f>
        <v>16997.668013103546</v>
      </c>
      <c r="X164" s="1">
        <f>J164*'All Demand '!AF165/$B$1</f>
        <v>16997.668013103546</v>
      </c>
      <c r="Y164" s="1">
        <f>K164*'All Demand '!AG165/$B$1</f>
        <v>16825.974396809572</v>
      </c>
      <c r="Z164" s="1">
        <f>L164*'All Demand '!AH165/$B$1</f>
        <v>16825.974396809572</v>
      </c>
      <c r="AA164" s="1">
        <f>M164*'All Demand '!AI165/$B$1</f>
        <v>16825.974396809572</v>
      </c>
      <c r="AB164" s="1">
        <f>N164*'All Demand '!AJ165/$B$1</f>
        <v>16482.587164221619</v>
      </c>
      <c r="AC164" s="1">
        <f>O164*'All Demand '!AK165/$B$1</f>
        <v>16482.587164221619</v>
      </c>
      <c r="AD164" s="1">
        <f>P164*'All Demand '!AL165/$B$1</f>
        <v>16482.587164221619</v>
      </c>
      <c r="AE164" s="1">
        <f>Q164*'All Demand '!AM165/$B$1</f>
        <v>16139.199931633668</v>
      </c>
      <c r="AF164" s="1">
        <f>R164*'All Demand '!AN165/$B$1</f>
        <v>16139.199931633668</v>
      </c>
      <c r="AG164" s="1">
        <f>S164*'All Demand '!AO165/$B$1</f>
        <v>16139.199931633668</v>
      </c>
      <c r="AH164" s="1">
        <f t="shared" si="13"/>
        <v>199336.28851730519</v>
      </c>
      <c r="AI164" s="1"/>
      <c r="AJ164" s="1">
        <f>H164*'All Demand '!AV165/$B$1</f>
        <v>12841.778484973651</v>
      </c>
      <c r="AK164" s="1">
        <f>I164*'All Demand '!AW165/$B$1</f>
        <v>12841.778484973651</v>
      </c>
      <c r="AL164" s="1">
        <f>J164*'All Demand '!AX165/$B$1</f>
        <v>12841.778484973651</v>
      </c>
      <c r="AM164" s="1">
        <f>K164*'All Demand '!AY165/$B$1</f>
        <v>12713.360700123916</v>
      </c>
      <c r="AN164" s="1">
        <f>L164*'All Demand '!AZ165/$B$1</f>
        <v>12713.360700123916</v>
      </c>
      <c r="AO164" s="1">
        <f>M164*'All Demand '!BA165/$B$1</f>
        <v>12713.360700123916</v>
      </c>
      <c r="AP164" s="1">
        <f>N164*'All Demand '!BB165/$B$1</f>
        <v>12584.94291527418</v>
      </c>
      <c r="AQ164" s="1">
        <f>O164*'All Demand '!BC165/$B$1</f>
        <v>12584.94291527418</v>
      </c>
      <c r="AR164" s="1">
        <f>P164*'All Demand '!BD165/$B$1</f>
        <v>12584.94291527418</v>
      </c>
      <c r="AS164" s="1">
        <f>Q164*'All Demand '!BE165/$B$1</f>
        <v>12456.525130424441</v>
      </c>
      <c r="AT164" s="1">
        <f>R164*'All Demand '!BF165/$B$1</f>
        <v>12456.525130424441</v>
      </c>
      <c r="AU164" s="1">
        <f>S164*'All Demand '!BG165/$B$1</f>
        <v>12456.525130424441</v>
      </c>
      <c r="AV164" s="1">
        <f t="shared" si="14"/>
        <v>151789.82169238856</v>
      </c>
    </row>
    <row r="165" spans="1:48">
      <c r="A165" s="338">
        <f>'All Demand '!A166</f>
        <v>161</v>
      </c>
      <c r="B165" s="278" t="str">
        <f>'All Demand '!C166</f>
        <v>8ACUP30153AP (-0014)</v>
      </c>
      <c r="C165" s="278" t="str">
        <f>'All Demand '!F166</f>
        <v>Vienna ST</v>
      </c>
      <c r="D165" s="278" t="str">
        <f>'All Demand '!D166</f>
        <v>ACUP30153AP (-0014)</v>
      </c>
      <c r="E165" s="278" t="str">
        <f>'All Demand '!G166</f>
        <v xml:space="preserve">ABC </v>
      </c>
      <c r="F165" s="278" t="str">
        <f>'All Demand '!H166</f>
        <v>Huizhou</v>
      </c>
      <c r="G165" s="278"/>
      <c r="H165" s="1">
        <f>'All Demand '!J166*'All Demand '!CB166</f>
        <v>0</v>
      </c>
      <c r="I165" s="1">
        <f>'All Demand '!K166*'All Demand '!CC166</f>
        <v>0</v>
      </c>
      <c r="J165" s="1">
        <f>'All Demand '!L166*'All Demand '!CD166</f>
        <v>0</v>
      </c>
      <c r="K165" s="1">
        <f>'All Demand '!M166*'All Demand '!CE166</f>
        <v>0</v>
      </c>
      <c r="L165" s="1">
        <f>'All Demand '!N166*'All Demand '!CF166</f>
        <v>0</v>
      </c>
      <c r="M165" s="1">
        <f>'All Demand '!O166*'All Demand '!CG166</f>
        <v>0</v>
      </c>
      <c r="N165" s="1">
        <f>'All Demand '!P166*'All Demand '!CH166</f>
        <v>0</v>
      </c>
      <c r="O165" s="1">
        <f>'All Demand '!Q166*'All Demand '!CI166</f>
        <v>0</v>
      </c>
      <c r="P165" s="1">
        <f>'All Demand '!R166*'All Demand '!CJ166</f>
        <v>0</v>
      </c>
      <c r="Q165" s="1">
        <f>'All Demand '!S166*'All Demand '!CK166</f>
        <v>0</v>
      </c>
      <c r="R165" s="1">
        <f>'All Demand '!T166*'All Demand '!CL166</f>
        <v>0</v>
      </c>
      <c r="S165" s="1">
        <f>'All Demand '!U166*'All Demand '!CM166</f>
        <v>0</v>
      </c>
      <c r="T165" s="1">
        <f t="shared" si="12"/>
        <v>0</v>
      </c>
      <c r="U165" s="1"/>
      <c r="V165" s="1">
        <f>H165*'All Demand '!AD166/$B$1</f>
        <v>0</v>
      </c>
      <c r="W165" s="1">
        <f>I165*'All Demand '!AE166/$B$1</f>
        <v>0</v>
      </c>
      <c r="X165" s="1">
        <f>J165*'All Demand '!AF166/$B$1</f>
        <v>0</v>
      </c>
      <c r="Y165" s="1">
        <f>K165*'All Demand '!AG166/$B$1</f>
        <v>0</v>
      </c>
      <c r="Z165" s="1">
        <f>L165*'All Demand '!AH166/$B$1</f>
        <v>0</v>
      </c>
      <c r="AA165" s="1">
        <f>M165*'All Demand '!AI166/$B$1</f>
        <v>0</v>
      </c>
      <c r="AB165" s="1">
        <f>N165*'All Demand '!AJ166/$B$1</f>
        <v>0</v>
      </c>
      <c r="AC165" s="1">
        <f>O165*'All Demand '!AK166/$B$1</f>
        <v>0</v>
      </c>
      <c r="AD165" s="1">
        <f>P165*'All Demand '!AL166/$B$1</f>
        <v>0</v>
      </c>
      <c r="AE165" s="1">
        <f>Q165*'All Demand '!AM166/$B$1</f>
        <v>0</v>
      </c>
      <c r="AF165" s="1">
        <f>R165*'All Demand '!AN166/$B$1</f>
        <v>0</v>
      </c>
      <c r="AG165" s="1">
        <f>S165*'All Demand '!AO166/$B$1</f>
        <v>0</v>
      </c>
      <c r="AH165" s="1">
        <f t="shared" si="13"/>
        <v>0</v>
      </c>
      <c r="AI165" s="1"/>
      <c r="AJ165" s="1">
        <f>H165*'All Demand '!AV166/$B$1</f>
        <v>0</v>
      </c>
      <c r="AK165" s="1">
        <f>I165*'All Demand '!AW166/$B$1</f>
        <v>0</v>
      </c>
      <c r="AL165" s="1">
        <f>J165*'All Demand '!AX166/$B$1</f>
        <v>0</v>
      </c>
      <c r="AM165" s="1">
        <f>K165*'All Demand '!AY166/$B$1</f>
        <v>0</v>
      </c>
      <c r="AN165" s="1">
        <f>L165*'All Demand '!AZ166/$B$1</f>
        <v>0</v>
      </c>
      <c r="AO165" s="1">
        <f>M165*'All Demand '!BA166/$B$1</f>
        <v>0</v>
      </c>
      <c r="AP165" s="1">
        <f>N165*'All Demand '!BB166/$B$1</f>
        <v>0</v>
      </c>
      <c r="AQ165" s="1">
        <f>O165*'All Demand '!BC166/$B$1</f>
        <v>0</v>
      </c>
      <c r="AR165" s="1">
        <f>P165*'All Demand '!BD166/$B$1</f>
        <v>0</v>
      </c>
      <c r="AS165" s="1">
        <f>Q165*'All Demand '!BE166/$B$1</f>
        <v>0</v>
      </c>
      <c r="AT165" s="1">
        <f>R165*'All Demand '!BF166/$B$1</f>
        <v>0</v>
      </c>
      <c r="AU165" s="1">
        <f>S165*'All Demand '!BG166/$B$1</f>
        <v>0</v>
      </c>
      <c r="AV165" s="1">
        <f t="shared" si="14"/>
        <v>0</v>
      </c>
    </row>
    <row r="166" spans="1:48">
      <c r="A166" s="338">
        <f>'All Demand '!A167</f>
        <v>162</v>
      </c>
      <c r="B166" s="278" t="str">
        <f>'All Demand '!C167</f>
        <v>8ACUP27438-AP</v>
      </c>
      <c r="C166" s="278" t="str">
        <f>'All Demand '!F167</f>
        <v>B24</v>
      </c>
      <c r="D166" s="278" t="str">
        <f>'All Demand '!D167</f>
        <v>ACUP27438-AP</v>
      </c>
      <c r="E166" s="278" t="str">
        <f>'All Demand '!G167</f>
        <v>ABC</v>
      </c>
      <c r="F166" s="278" t="str">
        <f>'All Demand '!H167</f>
        <v>Shenzhen GP</v>
      </c>
      <c r="G166" s="278"/>
      <c r="H166" s="1">
        <f>'All Demand '!J167*'All Demand '!CB167</f>
        <v>2221275</v>
      </c>
      <c r="I166" s="1">
        <f>'All Demand '!K167*'All Demand '!CC167</f>
        <v>1709400</v>
      </c>
      <c r="J166" s="1">
        <f>'All Demand '!L167*'All Demand '!CD167</f>
        <v>1879499.9999999998</v>
      </c>
      <c r="K166" s="1">
        <f>'All Demand '!M167*'All Demand '!CE167</f>
        <v>1500000</v>
      </c>
      <c r="L166" s="1">
        <f>'All Demand '!N167*'All Demand '!CF167</f>
        <v>2000000</v>
      </c>
      <c r="M166" s="1">
        <f>'All Demand '!O167*'All Demand '!CG167</f>
        <v>2000000</v>
      </c>
      <c r="N166" s="1">
        <f>'All Demand '!P167*'All Demand '!CH167</f>
        <v>2000000</v>
      </c>
      <c r="O166" s="1">
        <f>'All Demand '!Q167*'All Demand '!CI167</f>
        <v>2000000</v>
      </c>
      <c r="P166" s="1">
        <f>'All Demand '!R167*'All Demand '!CJ167</f>
        <v>2000000</v>
      </c>
      <c r="Q166" s="1">
        <f>'All Demand '!S167*'All Demand '!CK167</f>
        <v>2000000</v>
      </c>
      <c r="R166" s="1">
        <f>'All Demand '!T167*'All Demand '!CL167</f>
        <v>2000000</v>
      </c>
      <c r="S166" s="1">
        <f>'All Demand '!U167*'All Demand '!CM167</f>
        <v>2000000</v>
      </c>
      <c r="T166" s="1">
        <f t="shared" si="12"/>
        <v>23310175</v>
      </c>
      <c r="U166" s="1"/>
      <c r="V166" s="1">
        <f>H166*'All Demand '!AD167/$B$1</f>
        <v>3708.3997881355936</v>
      </c>
      <c r="W166" s="1">
        <f>I166*'All Demand '!AE167/$B$1</f>
        <v>2853.828813559322</v>
      </c>
      <c r="X166" s="1">
        <f>J166*'All Demand '!AF167/$B$1</f>
        <v>3137.8093220338983</v>
      </c>
      <c r="Y166" s="1">
        <f>K166*'All Demand '!AG167/$B$1</f>
        <v>2466.1016949152545</v>
      </c>
      <c r="Z166" s="1">
        <f>L166*'All Demand '!AH167/$B$1</f>
        <v>3288.1355932203396</v>
      </c>
      <c r="AA166" s="1">
        <f>M166*'All Demand '!AI167/$B$1</f>
        <v>3288.1355932203396</v>
      </c>
      <c r="AB166" s="1">
        <f>N166*'All Demand '!AJ167/$B$1</f>
        <v>3237.2881355932204</v>
      </c>
      <c r="AC166" s="1">
        <f>O166*'All Demand '!AK167/$B$1</f>
        <v>3237.2881355932204</v>
      </c>
      <c r="AD166" s="1">
        <f>P166*'All Demand '!AL167/$B$1</f>
        <v>3237.2881355932204</v>
      </c>
      <c r="AE166" s="1">
        <f>Q166*'All Demand '!AM167/$B$1</f>
        <v>3135.5932203389834</v>
      </c>
      <c r="AF166" s="1">
        <f>R166*'All Demand '!AN167/$B$1</f>
        <v>3135.5932203389834</v>
      </c>
      <c r="AG166" s="1">
        <f>S166*'All Demand '!AO167/$B$1</f>
        <v>3135.5932203389834</v>
      </c>
      <c r="AH166" s="1">
        <f t="shared" si="13"/>
        <v>37861.054872881352</v>
      </c>
      <c r="AI166" s="1"/>
      <c r="AJ166" s="1">
        <f>H166*'All Demand '!AV167/$B$1</f>
        <v>1523.3792231694918</v>
      </c>
      <c r="AK166" s="1">
        <f>I166*'All Demand '!AW167/$B$1</f>
        <v>1172.3287049491528</v>
      </c>
      <c r="AL166" s="1">
        <f>J166*'All Demand '!AX167/$B$1</f>
        <v>1288.9854925423729</v>
      </c>
      <c r="AM166" s="1">
        <f>K166*'All Demand '!AY167/$B$1</f>
        <v>1018.4322726392253</v>
      </c>
      <c r="AN166" s="1">
        <f>L166*'All Demand '!AZ167/$B$1</f>
        <v>1357.9096968523002</v>
      </c>
      <c r="AO166" s="1">
        <f>M166*'All Demand '!BA167/$B$1</f>
        <v>1357.9096968523002</v>
      </c>
      <c r="AP166" s="1">
        <f>N166*'All Demand '!BB167/$B$1</f>
        <v>1344.1934372881356</v>
      </c>
      <c r="AQ166" s="1">
        <f>O166*'All Demand '!BC167/$B$1</f>
        <v>1344.1934372881356</v>
      </c>
      <c r="AR166" s="1">
        <f>P166*'All Demand '!BD167/$B$1</f>
        <v>1344.1934372881356</v>
      </c>
      <c r="AS166" s="1">
        <f>Q166*'All Demand '!BE167/$B$1</f>
        <v>1330.4771777239712</v>
      </c>
      <c r="AT166" s="1">
        <f>R166*'All Demand '!BF167/$B$1</f>
        <v>1330.4771777239712</v>
      </c>
      <c r="AU166" s="1">
        <f>S166*'All Demand '!BG167/$B$1</f>
        <v>1330.4771777239712</v>
      </c>
      <c r="AV166" s="1">
        <f t="shared" si="14"/>
        <v>15742.956932041161</v>
      </c>
    </row>
    <row r="167" spans="1:48">
      <c r="A167" s="338">
        <f>'All Demand '!A168</f>
        <v>163</v>
      </c>
      <c r="B167" s="278" t="str">
        <f>'All Demand '!C168</f>
        <v>AJ875-02656-JN</v>
      </c>
      <c r="C167" s="278" t="str">
        <f>'All Demand '!F168</f>
        <v>M115</v>
      </c>
      <c r="D167" s="278" t="str">
        <f>'All Demand '!D168</f>
        <v>AJ875-02656-JN</v>
      </c>
      <c r="E167" s="278" t="str">
        <f>'All Demand '!G168</f>
        <v xml:space="preserve">ABC </v>
      </c>
      <c r="F167" s="278" t="str">
        <f>'All Demand '!H168</f>
        <v>CTU FATP</v>
      </c>
      <c r="G167" s="278"/>
      <c r="H167" s="1">
        <f>'All Demand '!J168*'All Demand '!CB168</f>
        <v>0</v>
      </c>
      <c r="I167" s="1">
        <f>'All Demand '!K168*'All Demand '!CC168</f>
        <v>0</v>
      </c>
      <c r="J167" s="1">
        <f>'All Demand '!L168*'All Demand '!CD168</f>
        <v>0</v>
      </c>
      <c r="K167" s="1">
        <f>'All Demand '!M168*'All Demand '!CE168</f>
        <v>0</v>
      </c>
      <c r="L167" s="1">
        <f>'All Demand '!N168*'All Demand '!CF168</f>
        <v>0</v>
      </c>
      <c r="M167" s="1">
        <f>'All Demand '!O168*'All Demand '!CG168</f>
        <v>0</v>
      </c>
      <c r="N167" s="1">
        <f>'All Demand '!P168*'All Demand '!CH168</f>
        <v>0</v>
      </c>
      <c r="O167" s="1">
        <f>'All Demand '!Q168*'All Demand '!CI168</f>
        <v>0</v>
      </c>
      <c r="P167" s="1">
        <f>'All Demand '!R168*'All Demand '!CJ168</f>
        <v>0</v>
      </c>
      <c r="Q167" s="1">
        <f>'All Demand '!S168*'All Demand '!CK168</f>
        <v>0</v>
      </c>
      <c r="R167" s="1">
        <f>'All Demand '!T168*'All Demand '!CL168</f>
        <v>0</v>
      </c>
      <c r="S167" s="1">
        <f>'All Demand '!U168*'All Demand '!CM168</f>
        <v>0</v>
      </c>
      <c r="T167" s="1">
        <f t="shared" si="12"/>
        <v>0</v>
      </c>
      <c r="U167" s="1"/>
      <c r="V167" s="1">
        <f>H167*'All Demand '!AD168/$B$1</f>
        <v>0</v>
      </c>
      <c r="W167" s="1">
        <f>I167*'All Demand '!AE168/$B$1</f>
        <v>0</v>
      </c>
      <c r="X167" s="1">
        <f>J167*'All Demand '!AF168/$B$1</f>
        <v>0</v>
      </c>
      <c r="Y167" s="1">
        <f>K167*'All Demand '!AG168/$B$1</f>
        <v>0</v>
      </c>
      <c r="Z167" s="1">
        <f>L167*'All Demand '!AH168/$B$1</f>
        <v>0</v>
      </c>
      <c r="AA167" s="1">
        <f>M167*'All Demand '!AI168/$B$1</f>
        <v>0</v>
      </c>
      <c r="AB167" s="1">
        <f>N167*'All Demand '!AJ168/$B$1</f>
        <v>0</v>
      </c>
      <c r="AC167" s="1">
        <f>O167*'All Demand '!AK168/$B$1</f>
        <v>0</v>
      </c>
      <c r="AD167" s="1">
        <f>P167*'All Demand '!AL168/$B$1</f>
        <v>0</v>
      </c>
      <c r="AE167" s="1">
        <f>Q167*'All Demand '!AM168/$B$1</f>
        <v>0</v>
      </c>
      <c r="AF167" s="1">
        <f>R167*'All Demand '!AN168/$B$1</f>
        <v>0</v>
      </c>
      <c r="AG167" s="1">
        <f>S167*'All Demand '!AO168/$B$1</f>
        <v>0</v>
      </c>
      <c r="AH167" s="1">
        <f t="shared" si="13"/>
        <v>0</v>
      </c>
      <c r="AI167" s="1"/>
      <c r="AJ167" s="1">
        <f>H167*'All Demand '!AV168/$B$1</f>
        <v>0</v>
      </c>
      <c r="AK167" s="1">
        <f>I167*'All Demand '!AW168/$B$1</f>
        <v>0</v>
      </c>
      <c r="AL167" s="1">
        <f>J167*'All Demand '!AX168/$B$1</f>
        <v>0</v>
      </c>
      <c r="AM167" s="1">
        <f>K167*'All Demand '!AY168/$B$1</f>
        <v>0</v>
      </c>
      <c r="AN167" s="1">
        <f>L167*'All Demand '!AZ168/$B$1</f>
        <v>0</v>
      </c>
      <c r="AO167" s="1">
        <f>M167*'All Demand '!BA168/$B$1</f>
        <v>0</v>
      </c>
      <c r="AP167" s="1">
        <f>N167*'All Demand '!BB168/$B$1</f>
        <v>0</v>
      </c>
      <c r="AQ167" s="1">
        <f>O167*'All Demand '!BC168/$B$1</f>
        <v>0</v>
      </c>
      <c r="AR167" s="1">
        <f>P167*'All Demand '!BD168/$B$1</f>
        <v>0</v>
      </c>
      <c r="AS167" s="1">
        <f>Q167*'All Demand '!BE168/$B$1</f>
        <v>0</v>
      </c>
      <c r="AT167" s="1">
        <f>R167*'All Demand '!BF168/$B$1</f>
        <v>0</v>
      </c>
      <c r="AU167" s="1">
        <f>S167*'All Demand '!BG168/$B$1</f>
        <v>0</v>
      </c>
      <c r="AV167" s="1">
        <f t="shared" si="14"/>
        <v>0</v>
      </c>
    </row>
    <row r="168" spans="1:48">
      <c r="A168" s="338">
        <f>'All Demand '!A169</f>
        <v>164</v>
      </c>
      <c r="B168" s="278" t="str">
        <f>'All Demand '!C169</f>
        <v>AJ725-00418-JN</v>
      </c>
      <c r="C168" s="278" t="str">
        <f>'All Demand '!F169</f>
        <v>M115</v>
      </c>
      <c r="D168" s="278" t="str">
        <f>'All Demand '!D169</f>
        <v>AJ725-00418-JN</v>
      </c>
      <c r="E168" s="278" t="str">
        <f>'All Demand '!G169</f>
        <v xml:space="preserve">ABC </v>
      </c>
      <c r="F168" s="278" t="str">
        <f>'All Demand '!H169</f>
        <v>CTU FATP</v>
      </c>
      <c r="G168" s="278"/>
      <c r="H168" s="1">
        <f>'All Demand '!J169*'All Demand '!CB169</f>
        <v>0</v>
      </c>
      <c r="I168" s="1">
        <f>'All Demand '!K169*'All Demand '!CC169</f>
        <v>0</v>
      </c>
      <c r="J168" s="1">
        <f>'All Demand '!L169*'All Demand '!CD169</f>
        <v>0</v>
      </c>
      <c r="K168" s="1">
        <f>'All Demand '!M169*'All Demand '!CE169</f>
        <v>0</v>
      </c>
      <c r="L168" s="1">
        <f>'All Demand '!N169*'All Demand '!CF169</f>
        <v>0</v>
      </c>
      <c r="M168" s="1">
        <f>'All Demand '!O169*'All Demand '!CG169</f>
        <v>0</v>
      </c>
      <c r="N168" s="1">
        <f>'All Demand '!P169*'All Demand '!CH169</f>
        <v>0</v>
      </c>
      <c r="O168" s="1">
        <f>'All Demand '!Q169*'All Demand '!CI169</f>
        <v>0</v>
      </c>
      <c r="P168" s="1">
        <f>'All Demand '!R169*'All Demand '!CJ169</f>
        <v>0</v>
      </c>
      <c r="Q168" s="1">
        <f>'All Demand '!S169*'All Demand '!CK169</f>
        <v>0</v>
      </c>
      <c r="R168" s="1">
        <f>'All Demand '!T169*'All Demand '!CL169</f>
        <v>0</v>
      </c>
      <c r="S168" s="1">
        <f>'All Demand '!U169*'All Demand '!CM169</f>
        <v>0</v>
      </c>
      <c r="T168" s="1">
        <f t="shared" si="12"/>
        <v>0</v>
      </c>
      <c r="U168" s="1"/>
      <c r="V168" s="1">
        <f>H168*'All Demand '!AD169/$B$1</f>
        <v>0</v>
      </c>
      <c r="W168" s="1">
        <f>I168*'All Demand '!AE169/$B$1</f>
        <v>0</v>
      </c>
      <c r="X168" s="1">
        <f>J168*'All Demand '!AF169/$B$1</f>
        <v>0</v>
      </c>
      <c r="Y168" s="1">
        <f>K168*'All Demand '!AG169/$B$1</f>
        <v>0</v>
      </c>
      <c r="Z168" s="1">
        <f>L168*'All Demand '!AH169/$B$1</f>
        <v>0</v>
      </c>
      <c r="AA168" s="1">
        <f>M168*'All Demand '!AI169/$B$1</f>
        <v>0</v>
      </c>
      <c r="AB168" s="1">
        <f>N168*'All Demand '!AJ169/$B$1</f>
        <v>0</v>
      </c>
      <c r="AC168" s="1">
        <f>O168*'All Demand '!AK169/$B$1</f>
        <v>0</v>
      </c>
      <c r="AD168" s="1">
        <f>P168*'All Demand '!AL169/$B$1</f>
        <v>0</v>
      </c>
      <c r="AE168" s="1">
        <f>Q168*'All Demand '!AM169/$B$1</f>
        <v>0</v>
      </c>
      <c r="AF168" s="1">
        <f>R168*'All Demand '!AN169/$B$1</f>
        <v>0</v>
      </c>
      <c r="AG168" s="1">
        <f>S168*'All Demand '!AO169/$B$1</f>
        <v>0</v>
      </c>
      <c r="AH168" s="1">
        <f t="shared" si="13"/>
        <v>0</v>
      </c>
      <c r="AI168" s="1"/>
      <c r="AJ168" s="1">
        <f>H168*'All Demand '!AV169/$B$1</f>
        <v>0</v>
      </c>
      <c r="AK168" s="1">
        <f>I168*'All Demand '!AW169/$B$1</f>
        <v>0</v>
      </c>
      <c r="AL168" s="1">
        <f>J168*'All Demand '!AX169/$B$1</f>
        <v>0</v>
      </c>
      <c r="AM168" s="1">
        <f>K168*'All Demand '!AY169/$B$1</f>
        <v>0</v>
      </c>
      <c r="AN168" s="1">
        <f>L168*'All Demand '!AZ169/$B$1</f>
        <v>0</v>
      </c>
      <c r="AO168" s="1">
        <f>M168*'All Demand '!BA169/$B$1</f>
        <v>0</v>
      </c>
      <c r="AP168" s="1">
        <f>N168*'All Demand '!BB169/$B$1</f>
        <v>0</v>
      </c>
      <c r="AQ168" s="1">
        <f>O168*'All Demand '!BC169/$B$1</f>
        <v>0</v>
      </c>
      <c r="AR168" s="1">
        <f>P168*'All Demand '!BD169/$B$1</f>
        <v>0</v>
      </c>
      <c r="AS168" s="1">
        <f>Q168*'All Demand '!BE169/$B$1</f>
        <v>0</v>
      </c>
      <c r="AT168" s="1">
        <f>R168*'All Demand '!BF169/$B$1</f>
        <v>0</v>
      </c>
      <c r="AU168" s="1">
        <f>S168*'All Demand '!BG169/$B$1</f>
        <v>0</v>
      </c>
      <c r="AV168" s="1">
        <f t="shared" si="14"/>
        <v>0</v>
      </c>
    </row>
    <row r="169" spans="1:48">
      <c r="A169" s="338">
        <f>'All Demand '!A170</f>
        <v>165</v>
      </c>
      <c r="B169" s="278" t="str">
        <f>'All Demand '!C170</f>
        <v>AJ946-04716-N</v>
      </c>
      <c r="C169" s="278" t="str">
        <f>'All Demand '!F170</f>
        <v>M115</v>
      </c>
      <c r="D169" s="278" t="str">
        <f>'All Demand '!D170</f>
        <v>AJ946-04716-N</v>
      </c>
      <c r="E169" s="278" t="str">
        <f>'All Demand '!G170</f>
        <v xml:space="preserve">ABC </v>
      </c>
      <c r="F169" s="278" t="str">
        <f>'All Demand '!H170</f>
        <v>CTU FATP</v>
      </c>
      <c r="G169" s="278"/>
      <c r="H169" s="1">
        <f>'All Demand '!J170*'All Demand '!CB170</f>
        <v>0</v>
      </c>
      <c r="I169" s="1">
        <f>'All Demand '!K170*'All Demand '!CC170</f>
        <v>0</v>
      </c>
      <c r="J169" s="1">
        <f>'All Demand '!L170*'All Demand '!CD170</f>
        <v>0</v>
      </c>
      <c r="K169" s="1">
        <f>'All Demand '!M170*'All Demand '!CE170</f>
        <v>0</v>
      </c>
      <c r="L169" s="1">
        <f>'All Demand '!N170*'All Demand '!CF170</f>
        <v>0</v>
      </c>
      <c r="M169" s="1">
        <f>'All Demand '!O170*'All Demand '!CG170</f>
        <v>0</v>
      </c>
      <c r="N169" s="1">
        <f>'All Demand '!P170*'All Demand '!CH170</f>
        <v>0</v>
      </c>
      <c r="O169" s="1">
        <f>'All Demand '!Q170*'All Demand '!CI170</f>
        <v>0</v>
      </c>
      <c r="P169" s="1">
        <f>'All Demand '!R170*'All Demand '!CJ170</f>
        <v>0</v>
      </c>
      <c r="Q169" s="1">
        <f>'All Demand '!S170*'All Demand '!CK170</f>
        <v>0</v>
      </c>
      <c r="R169" s="1">
        <f>'All Demand '!T170*'All Demand '!CL170</f>
        <v>0</v>
      </c>
      <c r="S169" s="1">
        <f>'All Demand '!U170*'All Demand '!CM170</f>
        <v>0</v>
      </c>
      <c r="T169" s="1">
        <f t="shared" si="12"/>
        <v>0</v>
      </c>
      <c r="U169" s="1"/>
      <c r="V169" s="1">
        <f>H169*'All Demand '!AD170/$B$1</f>
        <v>0</v>
      </c>
      <c r="W169" s="1">
        <f>I169*'All Demand '!AE170/$B$1</f>
        <v>0</v>
      </c>
      <c r="X169" s="1">
        <f>J169*'All Demand '!AF170/$B$1</f>
        <v>0</v>
      </c>
      <c r="Y169" s="1">
        <f>K169*'All Demand '!AG170/$B$1</f>
        <v>0</v>
      </c>
      <c r="Z169" s="1">
        <f>L169*'All Demand '!AH170/$B$1</f>
        <v>0</v>
      </c>
      <c r="AA169" s="1">
        <f>M169*'All Demand '!AI170/$B$1</f>
        <v>0</v>
      </c>
      <c r="AB169" s="1">
        <f>N169*'All Demand '!AJ170/$B$1</f>
        <v>0</v>
      </c>
      <c r="AC169" s="1">
        <f>O169*'All Demand '!AK170/$B$1</f>
        <v>0</v>
      </c>
      <c r="AD169" s="1">
        <f>P169*'All Demand '!AL170/$B$1</f>
        <v>0</v>
      </c>
      <c r="AE169" s="1">
        <f>Q169*'All Demand '!AM170/$B$1</f>
        <v>0</v>
      </c>
      <c r="AF169" s="1">
        <f>R169*'All Demand '!AN170/$B$1</f>
        <v>0</v>
      </c>
      <c r="AG169" s="1">
        <f>S169*'All Demand '!AO170/$B$1</f>
        <v>0</v>
      </c>
      <c r="AH169" s="1">
        <f t="shared" si="13"/>
        <v>0</v>
      </c>
      <c r="AI169" s="1"/>
      <c r="AJ169" s="1">
        <f>H169*'All Demand '!AV170/$B$1</f>
        <v>0</v>
      </c>
      <c r="AK169" s="1">
        <f>I169*'All Demand '!AW170/$B$1</f>
        <v>0</v>
      </c>
      <c r="AL169" s="1">
        <f>J169*'All Demand '!AX170/$B$1</f>
        <v>0</v>
      </c>
      <c r="AM169" s="1">
        <f>K169*'All Demand '!AY170/$B$1</f>
        <v>0</v>
      </c>
      <c r="AN169" s="1">
        <f>L169*'All Demand '!AZ170/$B$1</f>
        <v>0</v>
      </c>
      <c r="AO169" s="1">
        <f>M169*'All Demand '!BA170/$B$1</f>
        <v>0</v>
      </c>
      <c r="AP169" s="1">
        <f>N169*'All Demand '!BB170/$B$1</f>
        <v>0</v>
      </c>
      <c r="AQ169" s="1">
        <f>O169*'All Demand '!BC170/$B$1</f>
        <v>0</v>
      </c>
      <c r="AR169" s="1">
        <f>P169*'All Demand '!BD170/$B$1</f>
        <v>0</v>
      </c>
      <c r="AS169" s="1">
        <f>Q169*'All Demand '!BE170/$B$1</f>
        <v>0</v>
      </c>
      <c r="AT169" s="1">
        <f>R169*'All Demand '!BF170/$B$1</f>
        <v>0</v>
      </c>
      <c r="AU169" s="1">
        <f>S169*'All Demand '!BG170/$B$1</f>
        <v>0</v>
      </c>
      <c r="AV169" s="1">
        <f t="shared" si="14"/>
        <v>0</v>
      </c>
    </row>
    <row r="170" spans="1:48" s="171" customFormat="1" ht="12">
      <c r="A170" s="338">
        <f>'All Demand '!A171</f>
        <v>166</v>
      </c>
      <c r="B170" s="278" t="str">
        <f>'All Demand '!C171</f>
        <v>Vivint 11 part</v>
      </c>
      <c r="C170" s="278" t="str">
        <f>'All Demand '!F171</f>
        <v>Vivint</v>
      </c>
      <c r="D170" s="278" t="str">
        <f>'All Demand '!D171</f>
        <v>Vivint 11 part</v>
      </c>
      <c r="E170" s="278" t="str">
        <f>'All Demand '!G171</f>
        <v>Potential</v>
      </c>
      <c r="F170" s="278" t="str">
        <f>'All Demand '!H171</f>
        <v>Jabil MX</v>
      </c>
      <c r="G170" s="278"/>
      <c r="H170" s="1">
        <f>'All Demand '!J171*'All Demand '!CB171</f>
        <v>0</v>
      </c>
      <c r="I170" s="1">
        <f>'All Demand '!K171*'All Demand '!CC171</f>
        <v>0</v>
      </c>
      <c r="J170" s="1">
        <f>'All Demand '!L171*'All Demand '!CD171</f>
        <v>0</v>
      </c>
      <c r="K170" s="1">
        <f>'All Demand '!M171*'All Demand '!CE171</f>
        <v>0</v>
      </c>
      <c r="L170" s="1">
        <f>'All Demand '!N171*'All Demand '!CF171</f>
        <v>0</v>
      </c>
      <c r="M170" s="1">
        <f>'All Demand '!O171*'All Demand '!CG171</f>
        <v>0</v>
      </c>
      <c r="N170" s="1">
        <f>'All Demand '!P171*'All Demand '!CH171</f>
        <v>0</v>
      </c>
      <c r="O170" s="1">
        <f>'All Demand '!Q171*'All Demand '!CI171</f>
        <v>0</v>
      </c>
      <c r="P170" s="1">
        <f>'All Demand '!R171*'All Demand '!CJ171</f>
        <v>0</v>
      </c>
      <c r="Q170" s="1">
        <f>'All Demand '!S171*'All Demand '!CK171</f>
        <v>0</v>
      </c>
      <c r="R170" s="1">
        <f>'All Demand '!T171*'All Demand '!CL171</f>
        <v>0</v>
      </c>
      <c r="S170" s="1">
        <f>'All Demand '!U171*'All Demand '!CM171</f>
        <v>0</v>
      </c>
      <c r="T170" s="1">
        <f t="shared" si="12"/>
        <v>0</v>
      </c>
      <c r="U170" s="1"/>
      <c r="V170" s="1">
        <f>H170*'All Demand '!AD171/$B$1</f>
        <v>0</v>
      </c>
      <c r="W170" s="1">
        <f>I170*'All Demand '!AE171/$B$1</f>
        <v>0</v>
      </c>
      <c r="X170" s="1">
        <f>J170*'All Demand '!AF171/$B$1</f>
        <v>0</v>
      </c>
      <c r="Y170" s="1">
        <f>K170*'All Demand '!AG171/$B$1</f>
        <v>0</v>
      </c>
      <c r="Z170" s="1">
        <f>L170*'All Demand '!AH171/$B$1</f>
        <v>0</v>
      </c>
      <c r="AA170" s="1">
        <f>M170*'All Demand '!AI171/$B$1</f>
        <v>0</v>
      </c>
      <c r="AB170" s="1">
        <f>N170*'All Demand '!AJ171/$B$1</f>
        <v>0</v>
      </c>
      <c r="AC170" s="1">
        <f>O170*'All Demand '!AK171/$B$1</f>
        <v>0</v>
      </c>
      <c r="AD170" s="1">
        <f>P170*'All Demand '!AL171/$B$1</f>
        <v>0</v>
      </c>
      <c r="AE170" s="1">
        <f>Q170*'All Demand '!AM171/$B$1</f>
        <v>0</v>
      </c>
      <c r="AF170" s="1">
        <f>R170*'All Demand '!AN171/$B$1</f>
        <v>0</v>
      </c>
      <c r="AG170" s="1">
        <f>S170*'All Demand '!AO171/$B$1</f>
        <v>0</v>
      </c>
      <c r="AH170" s="1">
        <f t="shared" si="13"/>
        <v>0</v>
      </c>
      <c r="AI170" s="1"/>
      <c r="AJ170" s="1">
        <f>H170*'All Demand '!AV171/$B$1</f>
        <v>0</v>
      </c>
      <c r="AK170" s="1">
        <f>I170*'All Demand '!AW171/$B$1</f>
        <v>0</v>
      </c>
      <c r="AL170" s="1">
        <f>J170*'All Demand '!AX171/$B$1</f>
        <v>0</v>
      </c>
      <c r="AM170" s="1">
        <f>K170*'All Demand '!AY171/$B$1</f>
        <v>0</v>
      </c>
      <c r="AN170" s="1">
        <f>L170*'All Demand '!AZ171/$B$1</f>
        <v>0</v>
      </c>
      <c r="AO170" s="1">
        <f>M170*'All Demand '!BA171/$B$1</f>
        <v>0</v>
      </c>
      <c r="AP170" s="1">
        <f>N170*'All Demand '!BB171/$B$1</f>
        <v>0</v>
      </c>
      <c r="AQ170" s="1">
        <f>O170*'All Demand '!BC171/$B$1</f>
        <v>0</v>
      </c>
      <c r="AR170" s="1">
        <f>P170*'All Demand '!BD171/$B$1</f>
        <v>0</v>
      </c>
      <c r="AS170" s="1">
        <f>Q170*'All Demand '!BE171/$B$1</f>
        <v>0</v>
      </c>
      <c r="AT170" s="1">
        <f>R170*'All Demand '!BF171/$B$1</f>
        <v>0</v>
      </c>
      <c r="AU170" s="1">
        <f>S170*'All Demand '!BG171/$B$1</f>
        <v>0</v>
      </c>
      <c r="AV170" s="1">
        <f t="shared" si="14"/>
        <v>0</v>
      </c>
    </row>
    <row r="171" spans="1:48" s="171" customFormat="1" ht="12">
      <c r="A171" s="338">
        <f>'All Demand '!A172</f>
        <v>167</v>
      </c>
      <c r="B171" s="278" t="str">
        <f>'All Demand '!C172</f>
        <v>8SBCV17CNF9001</v>
      </c>
      <c r="C171" s="278" t="str">
        <f>'All Demand '!F172</f>
        <v>V17</v>
      </c>
      <c r="D171" s="278" t="str">
        <f>'All Demand '!D172</f>
        <v>SBCV17CNF9001</v>
      </c>
      <c r="E171" s="278" t="str">
        <f>'All Demand '!G172</f>
        <v xml:space="preserve">ABC </v>
      </c>
      <c r="F171" s="278" t="str">
        <f>'All Demand '!H172</f>
        <v>CTU-CNC</v>
      </c>
      <c r="G171" s="278"/>
      <c r="H171" s="1">
        <f>'All Demand '!J172*'All Demand '!CB172</f>
        <v>0</v>
      </c>
      <c r="I171" s="1">
        <f>'All Demand '!K172*'All Demand '!CC172</f>
        <v>0</v>
      </c>
      <c r="J171" s="1">
        <f>'All Demand '!L172*'All Demand '!CD172</f>
        <v>0</v>
      </c>
      <c r="K171" s="1">
        <f>'All Demand '!M172*'All Demand '!CE172</f>
        <v>0</v>
      </c>
      <c r="L171" s="1">
        <f>'All Demand '!N172*'All Demand '!CF172</f>
        <v>0</v>
      </c>
      <c r="M171" s="1">
        <f>'All Demand '!O172*'All Demand '!CG172</f>
        <v>0</v>
      </c>
      <c r="N171" s="1">
        <f>'All Demand '!P172*'All Demand '!CH172</f>
        <v>0</v>
      </c>
      <c r="O171" s="1">
        <f>'All Demand '!Q172*'All Demand '!CI172</f>
        <v>0</v>
      </c>
      <c r="P171" s="1">
        <f>'All Demand '!R172*'All Demand '!CJ172</f>
        <v>0</v>
      </c>
      <c r="Q171" s="1">
        <f>'All Demand '!S172*'All Demand '!CK172</f>
        <v>0</v>
      </c>
      <c r="R171" s="1">
        <f>'All Demand '!T172*'All Demand '!CL172</f>
        <v>0</v>
      </c>
      <c r="S171" s="1">
        <f>'All Demand '!U172*'All Demand '!CM172</f>
        <v>0</v>
      </c>
      <c r="T171" s="1">
        <f t="shared" si="12"/>
        <v>0</v>
      </c>
      <c r="U171" s="1"/>
      <c r="V171" s="1">
        <f>H171*'All Demand '!AD172/$B$1</f>
        <v>0</v>
      </c>
      <c r="W171" s="1">
        <f>I171*'All Demand '!AE172/$B$1</f>
        <v>0</v>
      </c>
      <c r="X171" s="1">
        <f>J171*'All Demand '!AF172/$B$1</f>
        <v>0</v>
      </c>
      <c r="Y171" s="1">
        <f>K171*'All Demand '!AG172/$B$1</f>
        <v>0</v>
      </c>
      <c r="Z171" s="1">
        <f>L171*'All Demand '!AH172/$B$1</f>
        <v>0</v>
      </c>
      <c r="AA171" s="1">
        <f>M171*'All Demand '!AI172/$B$1</f>
        <v>0</v>
      </c>
      <c r="AB171" s="1">
        <f>N171*'All Demand '!AJ172/$B$1</f>
        <v>0</v>
      </c>
      <c r="AC171" s="1">
        <f>O171*'All Demand '!AK172/$B$1</f>
        <v>0</v>
      </c>
      <c r="AD171" s="1">
        <f>P171*'All Demand '!AL172/$B$1</f>
        <v>0</v>
      </c>
      <c r="AE171" s="1">
        <f>Q171*'All Demand '!AM172/$B$1</f>
        <v>0</v>
      </c>
      <c r="AF171" s="1">
        <f>R171*'All Demand '!AN172/$B$1</f>
        <v>0</v>
      </c>
      <c r="AG171" s="1">
        <f>S171*'All Demand '!AO172/$B$1</f>
        <v>0</v>
      </c>
      <c r="AH171" s="1">
        <f t="shared" si="13"/>
        <v>0</v>
      </c>
      <c r="AI171" s="1"/>
      <c r="AJ171" s="1">
        <f>H171*'All Demand '!AV172/$B$1</f>
        <v>0</v>
      </c>
      <c r="AK171" s="1">
        <f>I171*'All Demand '!AW172/$B$1</f>
        <v>0</v>
      </c>
      <c r="AL171" s="1">
        <f>J171*'All Demand '!AX172/$B$1</f>
        <v>0</v>
      </c>
      <c r="AM171" s="1">
        <f>K171*'All Demand '!AY172/$B$1</f>
        <v>0</v>
      </c>
      <c r="AN171" s="1">
        <f>L171*'All Demand '!AZ172/$B$1</f>
        <v>0</v>
      </c>
      <c r="AO171" s="1">
        <f>M171*'All Demand '!BA172/$B$1</f>
        <v>0</v>
      </c>
      <c r="AP171" s="1">
        <f>N171*'All Demand '!BB172/$B$1</f>
        <v>0</v>
      </c>
      <c r="AQ171" s="1">
        <f>O171*'All Demand '!BC172/$B$1</f>
        <v>0</v>
      </c>
      <c r="AR171" s="1">
        <f>P171*'All Demand '!BD172/$B$1</f>
        <v>0</v>
      </c>
      <c r="AS171" s="1">
        <f>Q171*'All Demand '!BE172/$B$1</f>
        <v>0</v>
      </c>
      <c r="AT171" s="1">
        <f>R171*'All Demand '!BF172/$B$1</f>
        <v>0</v>
      </c>
      <c r="AU171" s="1">
        <f>S171*'All Demand '!BG172/$B$1</f>
        <v>0</v>
      </c>
      <c r="AV171" s="1">
        <f t="shared" si="14"/>
        <v>0</v>
      </c>
    </row>
    <row r="172" spans="1:48" s="171" customFormat="1" ht="12">
      <c r="A172" s="338">
        <f>'All Demand '!A173</f>
        <v>168</v>
      </c>
      <c r="B172" s="278" t="str">
        <f>'All Demand '!C173</f>
        <v>AJ818-11028</v>
      </c>
      <c r="C172" s="278" t="str">
        <f>'All Demand '!F173</f>
        <v>M102/M103</v>
      </c>
      <c r="D172" s="278" t="str">
        <f>'All Demand '!D173</f>
        <v>AJ818-11028</v>
      </c>
      <c r="E172" s="278" t="str">
        <f>'All Demand '!G173</f>
        <v xml:space="preserve">ABC </v>
      </c>
      <c r="F172" s="278" t="str">
        <f>'All Demand '!H173</f>
        <v>CTU FATP</v>
      </c>
      <c r="G172" s="278"/>
      <c r="H172" s="1">
        <f>'All Demand '!J173*'All Demand '!CB173</f>
        <v>0</v>
      </c>
      <c r="I172" s="1">
        <f>'All Demand '!K173*'All Demand '!CC173</f>
        <v>0</v>
      </c>
      <c r="J172" s="1">
        <f>'All Demand '!L173*'All Demand '!CD173</f>
        <v>0</v>
      </c>
      <c r="K172" s="1">
        <f>'All Demand '!M173*'All Demand '!CE173</f>
        <v>0</v>
      </c>
      <c r="L172" s="1">
        <f>'All Demand '!N173*'All Demand '!CF173</f>
        <v>0</v>
      </c>
      <c r="M172" s="1">
        <f>'All Demand '!O173*'All Demand '!CG173</f>
        <v>0</v>
      </c>
      <c r="N172" s="1">
        <f>'All Demand '!P173*'All Demand '!CH173</f>
        <v>0</v>
      </c>
      <c r="O172" s="1">
        <f>'All Demand '!Q173*'All Demand '!CI173</f>
        <v>0</v>
      </c>
      <c r="P172" s="1">
        <f>'All Demand '!R173*'All Demand '!CJ173</f>
        <v>0</v>
      </c>
      <c r="Q172" s="1">
        <f>'All Demand '!S173*'All Demand '!CK173</f>
        <v>0</v>
      </c>
      <c r="R172" s="1">
        <f>'All Demand '!T173*'All Demand '!CL173</f>
        <v>0</v>
      </c>
      <c r="S172" s="1">
        <f>'All Demand '!U173*'All Demand '!CM173</f>
        <v>0</v>
      </c>
      <c r="T172" s="1">
        <f t="shared" si="12"/>
        <v>0</v>
      </c>
      <c r="U172" s="1"/>
      <c r="V172" s="1">
        <f>H172*'All Demand '!AD173/$B$1</f>
        <v>0</v>
      </c>
      <c r="W172" s="1">
        <f>I172*'All Demand '!AE173/$B$1</f>
        <v>0</v>
      </c>
      <c r="X172" s="1">
        <f>J172*'All Demand '!AF173/$B$1</f>
        <v>0</v>
      </c>
      <c r="Y172" s="1">
        <f>K172*'All Demand '!AG173/$B$1</f>
        <v>0</v>
      </c>
      <c r="Z172" s="1">
        <f>L172*'All Demand '!AH173/$B$1</f>
        <v>0</v>
      </c>
      <c r="AA172" s="1">
        <f>M172*'All Demand '!AI173/$B$1</f>
        <v>0</v>
      </c>
      <c r="AB172" s="1">
        <f>N172*'All Demand '!AJ173/$B$1</f>
        <v>0</v>
      </c>
      <c r="AC172" s="1">
        <f>O172*'All Demand '!AK173/$B$1</f>
        <v>0</v>
      </c>
      <c r="AD172" s="1">
        <f>P172*'All Demand '!AL173/$B$1</f>
        <v>0</v>
      </c>
      <c r="AE172" s="1">
        <f>Q172*'All Demand '!AM173/$B$1</f>
        <v>0</v>
      </c>
      <c r="AF172" s="1">
        <f>R172*'All Demand '!AN173/$B$1</f>
        <v>0</v>
      </c>
      <c r="AG172" s="1">
        <f>S172*'All Demand '!AO173/$B$1</f>
        <v>0</v>
      </c>
      <c r="AH172" s="1">
        <f t="shared" si="13"/>
        <v>0</v>
      </c>
      <c r="AI172" s="1"/>
      <c r="AJ172" s="1">
        <f>H172*'All Demand '!AV173/$B$1</f>
        <v>0</v>
      </c>
      <c r="AK172" s="1">
        <f>I172*'All Demand '!AW173/$B$1</f>
        <v>0</v>
      </c>
      <c r="AL172" s="1">
        <f>J172*'All Demand '!AX173/$B$1</f>
        <v>0</v>
      </c>
      <c r="AM172" s="1">
        <f>K172*'All Demand '!AY173/$B$1</f>
        <v>0</v>
      </c>
      <c r="AN172" s="1">
        <f>L172*'All Demand '!AZ173/$B$1</f>
        <v>0</v>
      </c>
      <c r="AO172" s="1">
        <f>M172*'All Demand '!BA173/$B$1</f>
        <v>0</v>
      </c>
      <c r="AP172" s="1">
        <f>N172*'All Demand '!BB173/$B$1</f>
        <v>0</v>
      </c>
      <c r="AQ172" s="1">
        <f>O172*'All Demand '!BC173/$B$1</f>
        <v>0</v>
      </c>
      <c r="AR172" s="1">
        <f>P172*'All Demand '!BD173/$B$1</f>
        <v>0</v>
      </c>
      <c r="AS172" s="1">
        <f>Q172*'All Demand '!BE173/$B$1</f>
        <v>0</v>
      </c>
      <c r="AT172" s="1">
        <f>R172*'All Demand '!BF173/$B$1</f>
        <v>0</v>
      </c>
      <c r="AU172" s="1">
        <f>S172*'All Demand '!BG173/$B$1</f>
        <v>0</v>
      </c>
      <c r="AV172" s="1">
        <f t="shared" si="14"/>
        <v>0</v>
      </c>
    </row>
    <row r="173" spans="1:48" s="171" customFormat="1" ht="12">
      <c r="A173" s="338">
        <f>'All Demand '!A174</f>
        <v>169</v>
      </c>
      <c r="B173" s="278" t="str">
        <f>'All Demand '!C174</f>
        <v>AJ946-14951</v>
      </c>
      <c r="C173" s="278" t="str">
        <f>'All Demand '!F174</f>
        <v>M102/M103</v>
      </c>
      <c r="D173" s="278" t="str">
        <f>'All Demand '!D174</f>
        <v>AJ946-14951</v>
      </c>
      <c r="E173" s="278" t="str">
        <f>'All Demand '!G174</f>
        <v xml:space="preserve">ABC </v>
      </c>
      <c r="F173" s="278" t="str">
        <f>'All Demand '!H174</f>
        <v>CTU FATP</v>
      </c>
      <c r="G173" s="278"/>
      <c r="H173" s="1">
        <f>'All Demand '!J174*'All Demand '!CB174</f>
        <v>0</v>
      </c>
      <c r="I173" s="1">
        <f>'All Demand '!K174*'All Demand '!CC174</f>
        <v>0</v>
      </c>
      <c r="J173" s="1">
        <f>'All Demand '!L174*'All Demand '!CD174</f>
        <v>0</v>
      </c>
      <c r="K173" s="1">
        <f>'All Demand '!M174*'All Demand '!CE174</f>
        <v>0</v>
      </c>
      <c r="L173" s="1">
        <f>'All Demand '!N174*'All Demand '!CF174</f>
        <v>0</v>
      </c>
      <c r="M173" s="1">
        <f>'All Demand '!O174*'All Demand '!CG174</f>
        <v>0</v>
      </c>
      <c r="N173" s="1">
        <f>'All Demand '!P174*'All Demand '!CH174</f>
        <v>0</v>
      </c>
      <c r="O173" s="1">
        <f>'All Demand '!Q174*'All Demand '!CI174</f>
        <v>0</v>
      </c>
      <c r="P173" s="1">
        <f>'All Demand '!R174*'All Demand '!CJ174</f>
        <v>0</v>
      </c>
      <c r="Q173" s="1">
        <f>'All Demand '!S174*'All Demand '!CK174</f>
        <v>0</v>
      </c>
      <c r="R173" s="1">
        <f>'All Demand '!T174*'All Demand '!CL174</f>
        <v>0</v>
      </c>
      <c r="S173" s="1">
        <f>'All Demand '!U174*'All Demand '!CM174</f>
        <v>0</v>
      </c>
      <c r="T173" s="1">
        <f t="shared" si="12"/>
        <v>0</v>
      </c>
      <c r="U173" s="1"/>
      <c r="V173" s="1">
        <f>H173*'All Demand '!AD174/$B$1</f>
        <v>0</v>
      </c>
      <c r="W173" s="1">
        <f>I173*'All Demand '!AE174/$B$1</f>
        <v>0</v>
      </c>
      <c r="X173" s="1">
        <f>J173*'All Demand '!AF174/$B$1</f>
        <v>0</v>
      </c>
      <c r="Y173" s="1">
        <f>K173*'All Demand '!AG174/$B$1</f>
        <v>0</v>
      </c>
      <c r="Z173" s="1">
        <f>L173*'All Demand '!AH174/$B$1</f>
        <v>0</v>
      </c>
      <c r="AA173" s="1">
        <f>M173*'All Demand '!AI174/$B$1</f>
        <v>0</v>
      </c>
      <c r="AB173" s="1">
        <f>N173*'All Demand '!AJ174/$B$1</f>
        <v>0</v>
      </c>
      <c r="AC173" s="1">
        <f>O173*'All Demand '!AK174/$B$1</f>
        <v>0</v>
      </c>
      <c r="AD173" s="1">
        <f>P173*'All Demand '!AL174/$B$1</f>
        <v>0</v>
      </c>
      <c r="AE173" s="1">
        <f>Q173*'All Demand '!AM174/$B$1</f>
        <v>0</v>
      </c>
      <c r="AF173" s="1">
        <f>R173*'All Demand '!AN174/$B$1</f>
        <v>0</v>
      </c>
      <c r="AG173" s="1">
        <f>S173*'All Demand '!AO174/$B$1</f>
        <v>0</v>
      </c>
      <c r="AH173" s="1">
        <f t="shared" si="13"/>
        <v>0</v>
      </c>
      <c r="AI173" s="1"/>
      <c r="AJ173" s="1">
        <f>H173*'All Demand '!AV174/$B$1</f>
        <v>0</v>
      </c>
      <c r="AK173" s="1">
        <f>I173*'All Demand '!AW174/$B$1</f>
        <v>0</v>
      </c>
      <c r="AL173" s="1">
        <f>J173*'All Demand '!AX174/$B$1</f>
        <v>0</v>
      </c>
      <c r="AM173" s="1">
        <f>K173*'All Demand '!AY174/$B$1</f>
        <v>0</v>
      </c>
      <c r="AN173" s="1">
        <f>L173*'All Demand '!AZ174/$B$1</f>
        <v>0</v>
      </c>
      <c r="AO173" s="1">
        <f>M173*'All Demand '!BA174/$B$1</f>
        <v>0</v>
      </c>
      <c r="AP173" s="1">
        <f>N173*'All Demand '!BB174/$B$1</f>
        <v>0</v>
      </c>
      <c r="AQ173" s="1">
        <f>O173*'All Demand '!BC174/$B$1</f>
        <v>0</v>
      </c>
      <c r="AR173" s="1">
        <f>P173*'All Demand '!BD174/$B$1</f>
        <v>0</v>
      </c>
      <c r="AS173" s="1">
        <f>Q173*'All Demand '!BE174/$B$1</f>
        <v>0</v>
      </c>
      <c r="AT173" s="1">
        <f>R173*'All Demand '!BF174/$B$1</f>
        <v>0</v>
      </c>
      <c r="AU173" s="1">
        <f>S173*'All Demand '!BG174/$B$1</f>
        <v>0</v>
      </c>
      <c r="AV173" s="1">
        <f t="shared" si="14"/>
        <v>0</v>
      </c>
    </row>
    <row r="174" spans="1:48" s="171" customFormat="1" ht="12">
      <c r="A174" s="338">
        <f>'All Demand '!A175</f>
        <v>170</v>
      </c>
      <c r="B174" s="278" t="str">
        <f>'All Demand '!C175</f>
        <v>AJ946-14952</v>
      </c>
      <c r="C174" s="278" t="str">
        <f>'All Demand '!F175</f>
        <v>M103</v>
      </c>
      <c r="D174" s="278" t="str">
        <f>'All Demand '!D175</f>
        <v>AJ946-14952</v>
      </c>
      <c r="E174" s="278" t="str">
        <f>'All Demand '!G175</f>
        <v xml:space="preserve">ABC </v>
      </c>
      <c r="F174" s="278" t="str">
        <f>'All Demand '!H175</f>
        <v>CTU FATP</v>
      </c>
      <c r="G174" s="278"/>
      <c r="H174" s="1">
        <f>'All Demand '!J175*'All Demand '!CB175</f>
        <v>0</v>
      </c>
      <c r="I174" s="1">
        <f>'All Demand '!K175*'All Demand '!CC175</f>
        <v>0</v>
      </c>
      <c r="J174" s="1">
        <f>'All Demand '!L175*'All Demand '!CD175</f>
        <v>0</v>
      </c>
      <c r="K174" s="1">
        <f>'All Demand '!M175*'All Demand '!CE175</f>
        <v>0</v>
      </c>
      <c r="L174" s="1">
        <f>'All Demand '!N175*'All Demand '!CF175</f>
        <v>0</v>
      </c>
      <c r="M174" s="1">
        <f>'All Demand '!O175*'All Demand '!CG175</f>
        <v>0</v>
      </c>
      <c r="N174" s="1">
        <f>'All Demand '!P175*'All Demand '!CH175</f>
        <v>0</v>
      </c>
      <c r="O174" s="1">
        <f>'All Demand '!Q175*'All Demand '!CI175</f>
        <v>0</v>
      </c>
      <c r="P174" s="1">
        <f>'All Demand '!R175*'All Demand '!CJ175</f>
        <v>0</v>
      </c>
      <c r="Q174" s="1">
        <f>'All Demand '!S175*'All Demand '!CK175</f>
        <v>0</v>
      </c>
      <c r="R174" s="1">
        <f>'All Demand '!T175*'All Demand '!CL175</f>
        <v>0</v>
      </c>
      <c r="S174" s="1">
        <f>'All Demand '!U175*'All Demand '!CM175</f>
        <v>0</v>
      </c>
      <c r="T174" s="1">
        <f t="shared" si="12"/>
        <v>0</v>
      </c>
      <c r="U174" s="1"/>
      <c r="V174" s="1">
        <f>H174*'All Demand '!AD175/$B$1</f>
        <v>0</v>
      </c>
      <c r="W174" s="1">
        <f>I174*'All Demand '!AE175/$B$1</f>
        <v>0</v>
      </c>
      <c r="X174" s="1">
        <f>J174*'All Demand '!AF175/$B$1</f>
        <v>0</v>
      </c>
      <c r="Y174" s="1">
        <f>K174*'All Demand '!AG175/$B$1</f>
        <v>0</v>
      </c>
      <c r="Z174" s="1">
        <f>L174*'All Demand '!AH175/$B$1</f>
        <v>0</v>
      </c>
      <c r="AA174" s="1">
        <f>M174*'All Demand '!AI175/$B$1</f>
        <v>0</v>
      </c>
      <c r="AB174" s="1">
        <f>N174*'All Demand '!AJ175/$B$1</f>
        <v>0</v>
      </c>
      <c r="AC174" s="1">
        <f>O174*'All Demand '!AK175/$B$1</f>
        <v>0</v>
      </c>
      <c r="AD174" s="1">
        <f>P174*'All Demand '!AL175/$B$1</f>
        <v>0</v>
      </c>
      <c r="AE174" s="1">
        <f>Q174*'All Demand '!AM175/$B$1</f>
        <v>0</v>
      </c>
      <c r="AF174" s="1">
        <f>R174*'All Demand '!AN175/$B$1</f>
        <v>0</v>
      </c>
      <c r="AG174" s="1">
        <f>S174*'All Demand '!AO175/$B$1</f>
        <v>0</v>
      </c>
      <c r="AH174" s="1">
        <f t="shared" si="13"/>
        <v>0</v>
      </c>
      <c r="AI174" s="1"/>
      <c r="AJ174" s="1">
        <f>H174*'All Demand '!AV175/$B$1</f>
        <v>0</v>
      </c>
      <c r="AK174" s="1">
        <f>I174*'All Demand '!AW175/$B$1</f>
        <v>0</v>
      </c>
      <c r="AL174" s="1">
        <f>J174*'All Demand '!AX175/$B$1</f>
        <v>0</v>
      </c>
      <c r="AM174" s="1">
        <f>K174*'All Demand '!AY175/$B$1</f>
        <v>0</v>
      </c>
      <c r="AN174" s="1">
        <f>L174*'All Demand '!AZ175/$B$1</f>
        <v>0</v>
      </c>
      <c r="AO174" s="1">
        <f>M174*'All Demand '!BA175/$B$1</f>
        <v>0</v>
      </c>
      <c r="AP174" s="1">
        <f>N174*'All Demand '!BB175/$B$1</f>
        <v>0</v>
      </c>
      <c r="AQ174" s="1">
        <f>O174*'All Demand '!BC175/$B$1</f>
        <v>0</v>
      </c>
      <c r="AR174" s="1">
        <f>P174*'All Demand '!BD175/$B$1</f>
        <v>0</v>
      </c>
      <c r="AS174" s="1">
        <f>Q174*'All Demand '!BE175/$B$1</f>
        <v>0</v>
      </c>
      <c r="AT174" s="1">
        <f>R174*'All Demand '!BF175/$B$1</f>
        <v>0</v>
      </c>
      <c r="AU174" s="1">
        <f>S174*'All Demand '!BG175/$B$1</f>
        <v>0</v>
      </c>
      <c r="AV174" s="1">
        <f t="shared" si="14"/>
        <v>0</v>
      </c>
    </row>
    <row r="175" spans="1:48" s="171" customFormat="1" ht="12">
      <c r="A175" s="338">
        <f>'All Demand '!A176</f>
        <v>171</v>
      </c>
      <c r="B175" s="278" t="str">
        <f>'All Demand '!C176</f>
        <v>AJ946-15653</v>
      </c>
      <c r="C175" s="278" t="str">
        <f>'All Demand '!F176</f>
        <v>M102</v>
      </c>
      <c r="D175" s="278" t="str">
        <f>'All Demand '!D176</f>
        <v>AJ946-15653</v>
      </c>
      <c r="E175" s="278" t="str">
        <f>'All Demand '!G176</f>
        <v xml:space="preserve">ABC </v>
      </c>
      <c r="F175" s="278" t="str">
        <f>'All Demand '!H176</f>
        <v>CTU FATP</v>
      </c>
      <c r="G175" s="278"/>
      <c r="H175" s="1">
        <f>'All Demand '!J176*'All Demand '!CB176</f>
        <v>0</v>
      </c>
      <c r="I175" s="1">
        <f>'All Demand '!K176*'All Demand '!CC176</f>
        <v>0</v>
      </c>
      <c r="J175" s="1">
        <f>'All Demand '!L176*'All Demand '!CD176</f>
        <v>0</v>
      </c>
      <c r="K175" s="1">
        <f>'All Demand '!M176*'All Demand '!CE176</f>
        <v>0</v>
      </c>
      <c r="L175" s="1">
        <f>'All Demand '!N176*'All Demand '!CF176</f>
        <v>0</v>
      </c>
      <c r="M175" s="1">
        <f>'All Demand '!O176*'All Demand '!CG176</f>
        <v>0</v>
      </c>
      <c r="N175" s="1">
        <f>'All Demand '!P176*'All Demand '!CH176</f>
        <v>0</v>
      </c>
      <c r="O175" s="1">
        <f>'All Demand '!Q176*'All Demand '!CI176</f>
        <v>0</v>
      </c>
      <c r="P175" s="1">
        <f>'All Demand '!R176*'All Demand '!CJ176</f>
        <v>0</v>
      </c>
      <c r="Q175" s="1">
        <f>'All Demand '!S176*'All Demand '!CK176</f>
        <v>0</v>
      </c>
      <c r="R175" s="1">
        <f>'All Demand '!T176*'All Demand '!CL176</f>
        <v>0</v>
      </c>
      <c r="S175" s="1">
        <f>'All Demand '!U176*'All Demand '!CM176</f>
        <v>0</v>
      </c>
      <c r="T175" s="1">
        <f t="shared" si="12"/>
        <v>0</v>
      </c>
      <c r="U175" s="1"/>
      <c r="V175" s="1">
        <f>H175*'All Demand '!AD176/$B$1</f>
        <v>0</v>
      </c>
      <c r="W175" s="1">
        <f>I175*'All Demand '!AE176/$B$1</f>
        <v>0</v>
      </c>
      <c r="X175" s="1">
        <f>J175*'All Demand '!AF176/$B$1</f>
        <v>0</v>
      </c>
      <c r="Y175" s="1">
        <f>K175*'All Demand '!AG176/$B$1</f>
        <v>0</v>
      </c>
      <c r="Z175" s="1">
        <f>L175*'All Demand '!AH176/$B$1</f>
        <v>0</v>
      </c>
      <c r="AA175" s="1">
        <f>M175*'All Demand '!AI176/$B$1</f>
        <v>0</v>
      </c>
      <c r="AB175" s="1">
        <f>N175*'All Demand '!AJ176/$B$1</f>
        <v>0</v>
      </c>
      <c r="AC175" s="1">
        <f>O175*'All Demand '!AK176/$B$1</f>
        <v>0</v>
      </c>
      <c r="AD175" s="1">
        <f>P175*'All Demand '!AL176/$B$1</f>
        <v>0</v>
      </c>
      <c r="AE175" s="1">
        <f>Q175*'All Demand '!AM176/$B$1</f>
        <v>0</v>
      </c>
      <c r="AF175" s="1">
        <f>R175*'All Demand '!AN176/$B$1</f>
        <v>0</v>
      </c>
      <c r="AG175" s="1">
        <f>S175*'All Demand '!AO176/$B$1</f>
        <v>0</v>
      </c>
      <c r="AH175" s="1">
        <f t="shared" si="13"/>
        <v>0</v>
      </c>
      <c r="AI175" s="1"/>
      <c r="AJ175" s="1">
        <f>H175*'All Demand '!AV176/$B$1</f>
        <v>0</v>
      </c>
      <c r="AK175" s="1">
        <f>I175*'All Demand '!AW176/$B$1</f>
        <v>0</v>
      </c>
      <c r="AL175" s="1">
        <f>J175*'All Demand '!AX176/$B$1</f>
        <v>0</v>
      </c>
      <c r="AM175" s="1">
        <f>K175*'All Demand '!AY176/$B$1</f>
        <v>0</v>
      </c>
      <c r="AN175" s="1">
        <f>L175*'All Demand '!AZ176/$B$1</f>
        <v>0</v>
      </c>
      <c r="AO175" s="1">
        <f>M175*'All Demand '!BA176/$B$1</f>
        <v>0</v>
      </c>
      <c r="AP175" s="1">
        <f>N175*'All Demand '!BB176/$B$1</f>
        <v>0</v>
      </c>
      <c r="AQ175" s="1">
        <f>O175*'All Demand '!BC176/$B$1</f>
        <v>0</v>
      </c>
      <c r="AR175" s="1">
        <f>P175*'All Demand '!BD176/$B$1</f>
        <v>0</v>
      </c>
      <c r="AS175" s="1">
        <f>Q175*'All Demand '!BE176/$B$1</f>
        <v>0</v>
      </c>
      <c r="AT175" s="1">
        <f>R175*'All Demand '!BF176/$B$1</f>
        <v>0</v>
      </c>
      <c r="AU175" s="1">
        <f>S175*'All Demand '!BG176/$B$1</f>
        <v>0</v>
      </c>
      <c r="AV175" s="1">
        <f t="shared" si="14"/>
        <v>0</v>
      </c>
    </row>
    <row r="176" spans="1:48" s="171" customFormat="1" ht="12">
      <c r="A176" s="338">
        <f>'All Demand '!A177</f>
        <v>172</v>
      </c>
      <c r="B176" s="278" t="str">
        <f>'All Demand '!C177</f>
        <v>AJ946-15635</v>
      </c>
      <c r="C176" s="278" t="str">
        <f>'All Demand '!F177</f>
        <v>M102/M103</v>
      </c>
      <c r="D176" s="278" t="str">
        <f>'All Demand '!D177</f>
        <v>AJ946-15635</v>
      </c>
      <c r="E176" s="278" t="str">
        <f>'All Demand '!G177</f>
        <v xml:space="preserve">ABC </v>
      </c>
      <c r="F176" s="278" t="str">
        <f>'All Demand '!H177</f>
        <v>CTU FATP</v>
      </c>
      <c r="G176" s="278"/>
      <c r="H176" s="1">
        <f>'All Demand '!J177*'All Demand '!CB177</f>
        <v>0</v>
      </c>
      <c r="I176" s="1">
        <f>'All Demand '!K177*'All Demand '!CC177</f>
        <v>0</v>
      </c>
      <c r="J176" s="1">
        <f>'All Demand '!L177*'All Demand '!CD177</f>
        <v>0</v>
      </c>
      <c r="K176" s="1">
        <f>'All Demand '!M177*'All Demand '!CE177</f>
        <v>0</v>
      </c>
      <c r="L176" s="1">
        <f>'All Demand '!N177*'All Demand '!CF177</f>
        <v>0</v>
      </c>
      <c r="M176" s="1">
        <f>'All Demand '!O177*'All Demand '!CG177</f>
        <v>0</v>
      </c>
      <c r="N176" s="1">
        <f>'All Demand '!P177*'All Demand '!CH177</f>
        <v>0</v>
      </c>
      <c r="O176" s="1">
        <f>'All Demand '!Q177*'All Demand '!CI177</f>
        <v>0</v>
      </c>
      <c r="P176" s="1">
        <f>'All Demand '!R177*'All Demand '!CJ177</f>
        <v>0</v>
      </c>
      <c r="Q176" s="1">
        <f>'All Demand '!S177*'All Demand '!CK177</f>
        <v>0</v>
      </c>
      <c r="R176" s="1">
        <f>'All Demand '!T177*'All Demand '!CL177</f>
        <v>0</v>
      </c>
      <c r="S176" s="1">
        <f>'All Demand '!U177*'All Demand '!CM177</f>
        <v>0</v>
      </c>
      <c r="T176" s="1">
        <f t="shared" si="12"/>
        <v>0</v>
      </c>
      <c r="U176" s="1"/>
      <c r="V176" s="1">
        <f>H176*'All Demand '!AD177/$B$1</f>
        <v>0</v>
      </c>
      <c r="W176" s="1">
        <f>I176*'All Demand '!AE177/$B$1</f>
        <v>0</v>
      </c>
      <c r="X176" s="1">
        <f>J176*'All Demand '!AF177/$B$1</f>
        <v>0</v>
      </c>
      <c r="Y176" s="1">
        <f>K176*'All Demand '!AG177/$B$1</f>
        <v>0</v>
      </c>
      <c r="Z176" s="1">
        <f>L176*'All Demand '!AH177/$B$1</f>
        <v>0</v>
      </c>
      <c r="AA176" s="1">
        <f>M176*'All Demand '!AI177/$B$1</f>
        <v>0</v>
      </c>
      <c r="AB176" s="1">
        <f>N176*'All Demand '!AJ177/$B$1</f>
        <v>0</v>
      </c>
      <c r="AC176" s="1">
        <f>O176*'All Demand '!AK177/$B$1</f>
        <v>0</v>
      </c>
      <c r="AD176" s="1">
        <f>P176*'All Demand '!AL177/$B$1</f>
        <v>0</v>
      </c>
      <c r="AE176" s="1">
        <f>Q176*'All Demand '!AM177/$B$1</f>
        <v>0</v>
      </c>
      <c r="AF176" s="1">
        <f>R176*'All Demand '!AN177/$B$1</f>
        <v>0</v>
      </c>
      <c r="AG176" s="1">
        <f>S176*'All Demand '!AO177/$B$1</f>
        <v>0</v>
      </c>
      <c r="AH176" s="1">
        <f t="shared" si="13"/>
        <v>0</v>
      </c>
      <c r="AI176" s="1"/>
      <c r="AJ176" s="1">
        <f>H176*'All Demand '!AV177/$B$1</f>
        <v>0</v>
      </c>
      <c r="AK176" s="1">
        <f>I176*'All Demand '!AW177/$B$1</f>
        <v>0</v>
      </c>
      <c r="AL176" s="1">
        <f>J176*'All Demand '!AX177/$B$1</f>
        <v>0</v>
      </c>
      <c r="AM176" s="1">
        <f>K176*'All Demand '!AY177/$B$1</f>
        <v>0</v>
      </c>
      <c r="AN176" s="1">
        <f>L176*'All Demand '!AZ177/$B$1</f>
        <v>0</v>
      </c>
      <c r="AO176" s="1">
        <f>M176*'All Demand '!BA177/$B$1</f>
        <v>0</v>
      </c>
      <c r="AP176" s="1">
        <f>N176*'All Demand '!BB177/$B$1</f>
        <v>0</v>
      </c>
      <c r="AQ176" s="1">
        <f>O176*'All Demand '!BC177/$B$1</f>
        <v>0</v>
      </c>
      <c r="AR176" s="1">
        <f>P176*'All Demand '!BD177/$B$1</f>
        <v>0</v>
      </c>
      <c r="AS176" s="1">
        <f>Q176*'All Demand '!BE177/$B$1</f>
        <v>0</v>
      </c>
      <c r="AT176" s="1">
        <f>R176*'All Demand '!BF177/$B$1</f>
        <v>0</v>
      </c>
      <c r="AU176" s="1">
        <f>S176*'All Demand '!BG177/$B$1</f>
        <v>0</v>
      </c>
      <c r="AV176" s="1">
        <f t="shared" si="14"/>
        <v>0</v>
      </c>
    </row>
    <row r="177" spans="1:48" s="171" customFormat="1" ht="12">
      <c r="A177" s="338">
        <f>'All Demand '!A178</f>
        <v>173</v>
      </c>
      <c r="B177" s="278" t="str">
        <f>'All Demand '!C178</f>
        <v>AJ946-15636</v>
      </c>
      <c r="C177" s="278" t="str">
        <f>'All Demand '!F178</f>
        <v>M102/M103</v>
      </c>
      <c r="D177" s="278" t="str">
        <f>'All Demand '!D178</f>
        <v>AJ946-15636</v>
      </c>
      <c r="E177" s="278" t="str">
        <f>'All Demand '!G178</f>
        <v xml:space="preserve">ABC </v>
      </c>
      <c r="F177" s="278" t="str">
        <f>'All Demand '!H178</f>
        <v>CTU FATP</v>
      </c>
      <c r="G177" s="278"/>
      <c r="H177" s="1">
        <f>'All Demand '!J178*'All Demand '!CB178</f>
        <v>0</v>
      </c>
      <c r="I177" s="1">
        <f>'All Demand '!K178*'All Demand '!CC178</f>
        <v>0</v>
      </c>
      <c r="J177" s="1">
        <f>'All Demand '!L178*'All Demand '!CD178</f>
        <v>0</v>
      </c>
      <c r="K177" s="1">
        <f>'All Demand '!M178*'All Demand '!CE178</f>
        <v>0</v>
      </c>
      <c r="L177" s="1">
        <f>'All Demand '!N178*'All Demand '!CF178</f>
        <v>0</v>
      </c>
      <c r="M177" s="1">
        <f>'All Demand '!O178*'All Demand '!CG178</f>
        <v>0</v>
      </c>
      <c r="N177" s="1">
        <f>'All Demand '!P178*'All Demand '!CH178</f>
        <v>0</v>
      </c>
      <c r="O177" s="1">
        <f>'All Demand '!Q178*'All Demand '!CI178</f>
        <v>0</v>
      </c>
      <c r="P177" s="1">
        <f>'All Demand '!R178*'All Demand '!CJ178</f>
        <v>0</v>
      </c>
      <c r="Q177" s="1">
        <f>'All Demand '!S178*'All Demand '!CK178</f>
        <v>0</v>
      </c>
      <c r="R177" s="1">
        <f>'All Demand '!T178*'All Demand '!CL178</f>
        <v>0</v>
      </c>
      <c r="S177" s="1">
        <f>'All Demand '!U178*'All Demand '!CM178</f>
        <v>0</v>
      </c>
      <c r="T177" s="1">
        <f t="shared" si="12"/>
        <v>0</v>
      </c>
      <c r="U177" s="1"/>
      <c r="V177" s="1">
        <f>H177*'All Demand '!AD178/$B$1</f>
        <v>0</v>
      </c>
      <c r="W177" s="1">
        <f>I177*'All Demand '!AE178/$B$1</f>
        <v>0</v>
      </c>
      <c r="X177" s="1">
        <f>J177*'All Demand '!AF178/$B$1</f>
        <v>0</v>
      </c>
      <c r="Y177" s="1">
        <f>K177*'All Demand '!AG178/$B$1</f>
        <v>0</v>
      </c>
      <c r="Z177" s="1">
        <f>L177*'All Demand '!AH178/$B$1</f>
        <v>0</v>
      </c>
      <c r="AA177" s="1">
        <f>M177*'All Demand '!AI178/$B$1</f>
        <v>0</v>
      </c>
      <c r="AB177" s="1">
        <f>N177*'All Demand '!AJ178/$B$1</f>
        <v>0</v>
      </c>
      <c r="AC177" s="1">
        <f>O177*'All Demand '!AK178/$B$1</f>
        <v>0</v>
      </c>
      <c r="AD177" s="1">
        <f>P177*'All Demand '!AL178/$B$1</f>
        <v>0</v>
      </c>
      <c r="AE177" s="1">
        <f>Q177*'All Demand '!AM178/$B$1</f>
        <v>0</v>
      </c>
      <c r="AF177" s="1">
        <f>R177*'All Demand '!AN178/$B$1</f>
        <v>0</v>
      </c>
      <c r="AG177" s="1">
        <f>S177*'All Demand '!AO178/$B$1</f>
        <v>0</v>
      </c>
      <c r="AH177" s="1">
        <f t="shared" si="13"/>
        <v>0</v>
      </c>
      <c r="AI177" s="1"/>
      <c r="AJ177" s="1">
        <f>H177*'All Demand '!AV178/$B$1</f>
        <v>0</v>
      </c>
      <c r="AK177" s="1">
        <f>I177*'All Demand '!AW178/$B$1</f>
        <v>0</v>
      </c>
      <c r="AL177" s="1">
        <f>J177*'All Demand '!AX178/$B$1</f>
        <v>0</v>
      </c>
      <c r="AM177" s="1">
        <f>K177*'All Demand '!AY178/$B$1</f>
        <v>0</v>
      </c>
      <c r="AN177" s="1">
        <f>L177*'All Demand '!AZ178/$B$1</f>
        <v>0</v>
      </c>
      <c r="AO177" s="1">
        <f>M177*'All Demand '!BA178/$B$1</f>
        <v>0</v>
      </c>
      <c r="AP177" s="1">
        <f>N177*'All Demand '!BB178/$B$1</f>
        <v>0</v>
      </c>
      <c r="AQ177" s="1">
        <f>O177*'All Demand '!BC178/$B$1</f>
        <v>0</v>
      </c>
      <c r="AR177" s="1">
        <f>P177*'All Demand '!BD178/$B$1</f>
        <v>0</v>
      </c>
      <c r="AS177" s="1">
        <f>Q177*'All Demand '!BE178/$B$1</f>
        <v>0</v>
      </c>
      <c r="AT177" s="1">
        <f>R177*'All Demand '!BF178/$B$1</f>
        <v>0</v>
      </c>
      <c r="AU177" s="1">
        <f>S177*'All Demand '!BG178/$B$1</f>
        <v>0</v>
      </c>
      <c r="AV177" s="1">
        <f t="shared" si="14"/>
        <v>0</v>
      </c>
    </row>
    <row r="178" spans="1:48" s="171" customFormat="1" ht="12">
      <c r="A178" s="338">
        <f>'All Demand '!A179</f>
        <v>174</v>
      </c>
      <c r="B178" s="278" t="str">
        <f>'All Demand '!C179</f>
        <v>8New Project D53</v>
      </c>
      <c r="C178" s="278" t="str">
        <f>'All Demand '!F179</f>
        <v>New Project D53</v>
      </c>
      <c r="D178" s="278" t="str">
        <f>'All Demand '!D179</f>
        <v>New Project D53</v>
      </c>
      <c r="E178" s="278" t="str">
        <f>'All Demand '!G179</f>
        <v xml:space="preserve">ABC </v>
      </c>
      <c r="F178" s="278" t="str">
        <f>'All Demand '!H179</f>
        <v>CTU-CNC</v>
      </c>
      <c r="G178" s="278"/>
      <c r="H178" s="1">
        <f>'All Demand '!J179*'All Demand '!CB179</f>
        <v>0</v>
      </c>
      <c r="I178" s="1">
        <f>'All Demand '!K179*'All Demand '!CC179</f>
        <v>0</v>
      </c>
      <c r="J178" s="1">
        <f>'All Demand '!L179*'All Demand '!CD179</f>
        <v>0</v>
      </c>
      <c r="K178" s="1">
        <f>'All Demand '!M179*'All Demand '!CE179</f>
        <v>0</v>
      </c>
      <c r="L178" s="1">
        <f>'All Demand '!N179*'All Demand '!CF179</f>
        <v>0</v>
      </c>
      <c r="M178" s="1">
        <f>'All Demand '!O179*'All Demand '!CG179</f>
        <v>0</v>
      </c>
      <c r="N178" s="1">
        <f>'All Demand '!P179*'All Demand '!CH179</f>
        <v>0</v>
      </c>
      <c r="O178" s="1">
        <f>'All Demand '!Q179*'All Demand '!CI179</f>
        <v>0</v>
      </c>
      <c r="P178" s="1">
        <f>'All Demand '!R179*'All Demand '!CJ179</f>
        <v>0</v>
      </c>
      <c r="Q178" s="1">
        <f>'All Demand '!S179*'All Demand '!CK179</f>
        <v>0</v>
      </c>
      <c r="R178" s="1">
        <f>'All Demand '!T179*'All Demand '!CL179</f>
        <v>0</v>
      </c>
      <c r="S178" s="1">
        <f>'All Demand '!U179*'All Demand '!CM179</f>
        <v>0</v>
      </c>
      <c r="T178" s="1">
        <f t="shared" si="12"/>
        <v>0</v>
      </c>
      <c r="U178" s="1"/>
      <c r="V178" s="1">
        <f>H178*'All Demand '!AD179/$B$1</f>
        <v>0</v>
      </c>
      <c r="W178" s="1">
        <f>I178*'All Demand '!AE179/$B$1</f>
        <v>0</v>
      </c>
      <c r="X178" s="1">
        <f>J178*'All Demand '!AF179/$B$1</f>
        <v>0</v>
      </c>
      <c r="Y178" s="1">
        <f>K178*'All Demand '!AG179/$B$1</f>
        <v>0</v>
      </c>
      <c r="Z178" s="1">
        <f>L178*'All Demand '!AH179/$B$1</f>
        <v>0</v>
      </c>
      <c r="AA178" s="1">
        <f>M178*'All Demand '!AI179/$B$1</f>
        <v>0</v>
      </c>
      <c r="AB178" s="1">
        <f>N178*'All Demand '!AJ179/$B$1</f>
        <v>0</v>
      </c>
      <c r="AC178" s="1">
        <f>O178*'All Demand '!AK179/$B$1</f>
        <v>0</v>
      </c>
      <c r="AD178" s="1">
        <f>P178*'All Demand '!AL179/$B$1</f>
        <v>0</v>
      </c>
      <c r="AE178" s="1">
        <f>Q178*'All Demand '!AM179/$B$1</f>
        <v>0</v>
      </c>
      <c r="AF178" s="1">
        <f>R178*'All Demand '!AN179/$B$1</f>
        <v>0</v>
      </c>
      <c r="AG178" s="1">
        <f>S178*'All Demand '!AO179/$B$1</f>
        <v>0</v>
      </c>
      <c r="AH178" s="1">
        <f t="shared" si="13"/>
        <v>0</v>
      </c>
      <c r="AI178" s="1"/>
      <c r="AJ178" s="1">
        <f>H178*'All Demand '!AV179/$B$1</f>
        <v>0</v>
      </c>
      <c r="AK178" s="1">
        <f>I178*'All Demand '!AW179/$B$1</f>
        <v>0</v>
      </c>
      <c r="AL178" s="1">
        <f>J178*'All Demand '!AX179/$B$1</f>
        <v>0</v>
      </c>
      <c r="AM178" s="1">
        <f>K178*'All Demand '!AY179/$B$1</f>
        <v>0</v>
      </c>
      <c r="AN178" s="1">
        <f>L178*'All Demand '!AZ179/$B$1</f>
        <v>0</v>
      </c>
      <c r="AO178" s="1">
        <f>M178*'All Demand '!BA179/$B$1</f>
        <v>0</v>
      </c>
      <c r="AP178" s="1">
        <f>N178*'All Demand '!BB179/$B$1</f>
        <v>0</v>
      </c>
      <c r="AQ178" s="1">
        <f>O178*'All Demand '!BC179/$B$1</f>
        <v>0</v>
      </c>
      <c r="AR178" s="1">
        <f>P178*'All Demand '!BD179/$B$1</f>
        <v>0</v>
      </c>
      <c r="AS178" s="1">
        <f>Q178*'All Demand '!BE179/$B$1</f>
        <v>0</v>
      </c>
      <c r="AT178" s="1">
        <f>R178*'All Demand '!BF179/$B$1</f>
        <v>0</v>
      </c>
      <c r="AU178" s="1">
        <f>S178*'All Demand '!BG179/$B$1</f>
        <v>0</v>
      </c>
      <c r="AV178" s="1">
        <f t="shared" si="14"/>
        <v>0</v>
      </c>
    </row>
    <row r="179" spans="1:48" s="171" customFormat="1" ht="12">
      <c r="A179" s="338"/>
      <c r="B179" s="278"/>
      <c r="C179" s="278"/>
      <c r="D179" s="278"/>
      <c r="E179" s="278"/>
      <c r="F179" s="278"/>
      <c r="G179" s="278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s="171" customFormat="1" ht="12">
      <c r="A180" s="338"/>
      <c r="B180" s="278"/>
      <c r="C180" s="278"/>
      <c r="D180" s="278"/>
      <c r="E180" s="278"/>
      <c r="F180" s="278"/>
      <c r="G180" s="278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s="171" customFormat="1" ht="12">
      <c r="A181" s="338"/>
      <c r="B181" s="195"/>
      <c r="C181" s="195"/>
      <c r="D181" s="195"/>
      <c r="E181" s="195"/>
      <c r="F181" s="195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s="171" customFormat="1" ht="12">
      <c r="A182" s="338"/>
      <c r="B182" s="195"/>
      <c r="C182" s="195"/>
      <c r="D182" s="195"/>
      <c r="E182" s="195"/>
      <c r="F182" s="195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s="171" customFormat="1" ht="12">
      <c r="A183" s="338"/>
      <c r="B183" s="195"/>
      <c r="C183" s="195"/>
      <c r="D183" s="195"/>
      <c r="E183" s="195"/>
      <c r="F183" s="195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s="171" customFormat="1" ht="12">
      <c r="A184" s="338"/>
      <c r="B184" s="195"/>
      <c r="C184" s="195"/>
      <c r="D184" s="195"/>
      <c r="E184" s="195"/>
      <c r="F184" s="195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s="171" customFormat="1" ht="12">
      <c r="A185" s="338"/>
      <c r="B185" s="195"/>
      <c r="C185" s="195"/>
      <c r="D185" s="195"/>
      <c r="E185" s="195"/>
      <c r="F185" s="195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s="171" customFormat="1" ht="12">
      <c r="A186" s="338"/>
      <c r="B186" s="195"/>
      <c r="C186" s="195"/>
      <c r="D186" s="195"/>
      <c r="E186" s="195"/>
      <c r="F186" s="195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s="171" customFormat="1" ht="12">
      <c r="A187" s="338"/>
      <c r="B187" s="195"/>
      <c r="C187" s="195"/>
      <c r="D187" s="195"/>
      <c r="E187" s="195"/>
      <c r="F187" s="195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s="171" customFormat="1" ht="12">
      <c r="A188" s="338"/>
      <c r="B188" s="195"/>
      <c r="C188" s="195"/>
      <c r="D188" s="195"/>
      <c r="E188" s="195"/>
      <c r="F188" s="195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s="171" customFormat="1" ht="12">
      <c r="A189" s="338"/>
      <c r="B189" s="195"/>
      <c r="C189" s="195"/>
      <c r="D189" s="195"/>
      <c r="E189" s="195"/>
      <c r="F189" s="195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s="171" customFormat="1" ht="12">
      <c r="A190" s="338"/>
      <c r="B190" s="195"/>
      <c r="C190" s="195"/>
      <c r="D190" s="195"/>
      <c r="E190" s="195"/>
      <c r="F190" s="195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s="171" customFormat="1" ht="12">
      <c r="A191" s="338"/>
      <c r="B191" s="195"/>
      <c r="C191" s="195"/>
      <c r="D191" s="195"/>
      <c r="E191" s="195"/>
      <c r="F191" s="195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s="171" customFormat="1" ht="12">
      <c r="A192" s="338"/>
      <c r="B192" s="195"/>
      <c r="C192" s="195"/>
      <c r="D192" s="195"/>
      <c r="E192" s="195"/>
      <c r="F192" s="195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s="171" customFormat="1" ht="12">
      <c r="A193" s="338"/>
      <c r="B193" s="195"/>
      <c r="C193" s="195"/>
      <c r="D193" s="195"/>
      <c r="E193" s="195"/>
      <c r="F193" s="195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s="171" customFormat="1" ht="12">
      <c r="A194" s="338"/>
      <c r="B194" s="195"/>
      <c r="C194" s="195"/>
      <c r="D194" s="195"/>
      <c r="E194" s="195"/>
      <c r="F194" s="195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s="171" customFormat="1" ht="12">
      <c r="A195" s="338"/>
      <c r="B195" s="195"/>
      <c r="C195" s="195"/>
      <c r="D195" s="195"/>
      <c r="E195" s="195"/>
      <c r="F195" s="195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s="171" customFormat="1" ht="12">
      <c r="A196" s="338"/>
      <c r="B196" s="195"/>
      <c r="C196" s="195"/>
      <c r="D196" s="195"/>
      <c r="E196" s="195"/>
      <c r="F196" s="195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s="171" customFormat="1" ht="12">
      <c r="A197" s="338"/>
      <c r="B197" s="195"/>
      <c r="C197" s="195"/>
      <c r="D197" s="195"/>
      <c r="E197" s="195"/>
      <c r="F197" s="195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s="171" customFormat="1" ht="12">
      <c r="A198" s="338"/>
      <c r="B198" s="195"/>
      <c r="C198" s="195"/>
      <c r="D198" s="195"/>
      <c r="E198" s="195"/>
      <c r="F198" s="195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s="171" customFormat="1" ht="12">
      <c r="A199" s="338"/>
      <c r="B199" s="195"/>
      <c r="C199" s="195"/>
      <c r="D199" s="195"/>
      <c r="E199" s="195"/>
      <c r="F199" s="195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s="171" customFormat="1" ht="12">
      <c r="A200" s="338"/>
      <c r="B200" s="195"/>
      <c r="C200" s="195"/>
      <c r="D200" s="195"/>
      <c r="E200" s="195"/>
      <c r="F200" s="195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s="171" customFormat="1" ht="12">
      <c r="A201" s="338"/>
      <c r="B201" s="195"/>
      <c r="C201" s="195"/>
      <c r="D201" s="195"/>
      <c r="E201" s="195"/>
      <c r="F201" s="195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s="171" customFormat="1" ht="12">
      <c r="A202" s="338"/>
      <c r="B202" s="195"/>
      <c r="C202" s="195"/>
      <c r="D202" s="195"/>
      <c r="E202" s="195"/>
      <c r="F202" s="195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s="171" customFormat="1" ht="12">
      <c r="A203" s="338"/>
      <c r="B203" s="195"/>
      <c r="C203" s="195"/>
      <c r="D203" s="195"/>
      <c r="E203" s="195"/>
      <c r="F203" s="195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s="171" customFormat="1" ht="12">
      <c r="A204" s="338"/>
      <c r="B204" s="195"/>
      <c r="C204" s="195"/>
      <c r="D204" s="195"/>
      <c r="E204" s="195"/>
      <c r="F204" s="195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s="171" customFormat="1" ht="12">
      <c r="A205" s="338"/>
      <c r="B205" s="195"/>
      <c r="C205" s="195"/>
      <c r="D205" s="195"/>
      <c r="E205" s="195"/>
      <c r="F205" s="195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s="171" customFormat="1" ht="12">
      <c r="A206" s="338"/>
      <c r="B206" s="195"/>
      <c r="C206" s="195"/>
      <c r="D206" s="195"/>
      <c r="E206" s="195"/>
      <c r="F206" s="195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s="171" customFormat="1" ht="12">
      <c r="A207" s="338"/>
      <c r="B207" s="195"/>
      <c r="C207" s="195"/>
      <c r="D207" s="195"/>
      <c r="E207" s="195"/>
      <c r="F207" s="195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s="171" customFormat="1" ht="12">
      <c r="A208" s="338"/>
      <c r="B208" s="195"/>
      <c r="C208" s="195"/>
      <c r="D208" s="195"/>
      <c r="E208" s="195"/>
      <c r="F208" s="195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s="171" customFormat="1" ht="12">
      <c r="A209" s="338"/>
      <c r="B209" s="195"/>
      <c r="C209" s="195"/>
      <c r="D209" s="195"/>
      <c r="E209" s="195"/>
      <c r="F209" s="195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s="171" customFormat="1" ht="12">
      <c r="A210" s="338"/>
      <c r="B210" s="195"/>
      <c r="C210" s="195"/>
      <c r="D210" s="195"/>
      <c r="E210" s="195"/>
      <c r="F210" s="195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s="171" customFormat="1" ht="12">
      <c r="A211" s="338"/>
      <c r="B211" s="195"/>
      <c r="C211" s="195"/>
      <c r="D211" s="195"/>
      <c r="E211" s="195"/>
      <c r="F211" s="195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s="171" customFormat="1" ht="12">
      <c r="A212" s="338"/>
      <c r="B212" s="195"/>
      <c r="C212" s="195"/>
      <c r="D212" s="195"/>
      <c r="E212" s="195"/>
      <c r="F212" s="195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s="171" customFormat="1" ht="12">
      <c r="A213" s="338"/>
      <c r="B213" s="195"/>
      <c r="C213" s="195"/>
      <c r="D213" s="195"/>
      <c r="E213" s="195"/>
      <c r="F213" s="195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s="171" customFormat="1" ht="12">
      <c r="A214" s="338"/>
      <c r="B214" s="195"/>
      <c r="C214" s="195"/>
      <c r="D214" s="195"/>
      <c r="E214" s="195"/>
      <c r="F214" s="195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s="171" customFormat="1" ht="12">
      <c r="A215" s="338"/>
      <c r="B215" s="195"/>
      <c r="C215" s="195"/>
      <c r="D215" s="195"/>
      <c r="E215" s="195"/>
      <c r="F215" s="195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s="171" customFormat="1" ht="12">
      <c r="A216" s="338"/>
      <c r="B216" s="195"/>
      <c r="C216" s="195"/>
      <c r="D216" s="195"/>
      <c r="E216" s="195"/>
      <c r="F216" s="195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s="171" customFormat="1" ht="12">
      <c r="A217" s="338"/>
      <c r="B217" s="195"/>
      <c r="C217" s="195"/>
      <c r="D217" s="195"/>
      <c r="E217" s="195"/>
      <c r="F217" s="195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s="171" customFormat="1" ht="12">
      <c r="A218" s="338"/>
      <c r="B218" s="195"/>
      <c r="C218" s="195"/>
      <c r="D218" s="195"/>
      <c r="E218" s="195"/>
      <c r="F218" s="195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s="171" customFormat="1" ht="12">
      <c r="A219" s="338"/>
      <c r="B219" s="195"/>
      <c r="C219" s="195"/>
      <c r="D219" s="195"/>
      <c r="E219" s="195"/>
      <c r="F219" s="195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s="171" customFormat="1" ht="12">
      <c r="A220" s="338"/>
      <c r="B220" s="195"/>
      <c r="C220" s="195"/>
      <c r="D220" s="195"/>
      <c r="E220" s="195"/>
      <c r="F220" s="195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s="171" customFormat="1" ht="12">
      <c r="A221" s="338"/>
      <c r="B221" s="195"/>
      <c r="C221" s="195"/>
      <c r="D221" s="195"/>
      <c r="E221" s="195"/>
      <c r="F221" s="195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s="171" customFormat="1" ht="12">
      <c r="A222" s="338"/>
      <c r="B222" s="195"/>
      <c r="C222" s="195"/>
      <c r="D222" s="195"/>
      <c r="E222" s="195"/>
      <c r="F222" s="195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s="171" customFormat="1" ht="12">
      <c r="A223" s="338"/>
      <c r="B223" s="195"/>
      <c r="C223" s="195"/>
      <c r="D223" s="195"/>
      <c r="E223" s="195"/>
      <c r="F223" s="195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s="171" customFormat="1" ht="12">
      <c r="A224" s="338"/>
      <c r="B224" s="195"/>
      <c r="C224" s="195"/>
      <c r="D224" s="195"/>
      <c r="E224" s="195"/>
      <c r="F224" s="195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s="171" customFormat="1" ht="12">
      <c r="A225" s="338"/>
      <c r="B225" s="195"/>
      <c r="C225" s="195"/>
      <c r="D225" s="195"/>
      <c r="E225" s="195"/>
      <c r="F225" s="195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s="171" customFormat="1" ht="12">
      <c r="A226" s="338"/>
      <c r="B226" s="195"/>
      <c r="C226" s="195"/>
      <c r="D226" s="195"/>
      <c r="E226" s="195"/>
      <c r="F226" s="195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s="171" customFormat="1" ht="12">
      <c r="A227" s="338"/>
      <c r="B227" s="195"/>
      <c r="C227" s="195"/>
      <c r="D227" s="195"/>
      <c r="E227" s="195"/>
      <c r="F227" s="195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s="171" customFormat="1" ht="12">
      <c r="A228" s="338"/>
      <c r="B228" s="195"/>
      <c r="C228" s="195"/>
      <c r="D228" s="195"/>
      <c r="E228" s="195"/>
      <c r="F228" s="195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s="171" customFormat="1" ht="12">
      <c r="A229" s="338"/>
      <c r="B229" s="195"/>
      <c r="C229" s="195"/>
      <c r="D229" s="195"/>
      <c r="E229" s="195"/>
      <c r="F229" s="195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s="171" customFormat="1" ht="12">
      <c r="A230" s="338"/>
      <c r="B230" s="195"/>
      <c r="C230" s="195"/>
      <c r="D230" s="195"/>
      <c r="E230" s="195"/>
      <c r="F230" s="195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s="171" customFormat="1" ht="12">
      <c r="A231" s="338"/>
      <c r="B231" s="195"/>
      <c r="C231" s="195"/>
      <c r="D231" s="195"/>
      <c r="E231" s="195"/>
      <c r="F231" s="195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s="171" customFormat="1" ht="12">
      <c r="A232" s="338"/>
      <c r="B232" s="195"/>
      <c r="C232" s="195"/>
      <c r="D232" s="195"/>
      <c r="E232" s="195"/>
      <c r="F232" s="195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s="171" customFormat="1" ht="12">
      <c r="A233" s="338"/>
      <c r="B233" s="195"/>
      <c r="C233" s="195"/>
      <c r="D233" s="195"/>
      <c r="E233" s="195"/>
      <c r="F233" s="195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s="171" customFormat="1" ht="12">
      <c r="A234" s="338"/>
      <c r="B234" s="195"/>
      <c r="C234" s="195"/>
      <c r="D234" s="195"/>
      <c r="E234" s="195"/>
      <c r="F234" s="195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s="171" customFormat="1" ht="12">
      <c r="A235" s="338"/>
      <c r="B235" s="195"/>
      <c r="C235" s="195"/>
      <c r="D235" s="195"/>
      <c r="E235" s="195"/>
      <c r="F235" s="195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s="171" customFormat="1" ht="12">
      <c r="A236" s="338"/>
      <c r="B236" s="195"/>
      <c r="C236" s="195"/>
      <c r="D236" s="195"/>
      <c r="E236" s="195"/>
      <c r="F236" s="195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s="171" customFormat="1" ht="12">
      <c r="A237" s="338"/>
      <c r="B237" s="195"/>
      <c r="C237" s="195"/>
      <c r="D237" s="195"/>
      <c r="E237" s="195"/>
      <c r="F237" s="195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s="171" customFormat="1" ht="12">
      <c r="A238" s="338"/>
      <c r="B238" s="195"/>
      <c r="C238" s="195"/>
      <c r="D238" s="195"/>
      <c r="E238" s="195"/>
      <c r="F238" s="195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s="171" customFormat="1" ht="12">
      <c r="A239" s="338"/>
      <c r="B239" s="195"/>
      <c r="C239" s="195"/>
      <c r="D239" s="195"/>
      <c r="E239" s="195"/>
      <c r="F239" s="195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s="171" customFormat="1" ht="12">
      <c r="A240" s="338"/>
      <c r="B240" s="195"/>
      <c r="C240" s="195"/>
      <c r="D240" s="195"/>
      <c r="E240" s="195"/>
      <c r="F240" s="195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s="360" customFormat="1" ht="12">
      <c r="A241" s="364"/>
      <c r="H241" s="361"/>
      <c r="I241" s="361"/>
      <c r="J241" s="361"/>
      <c r="K241" s="361"/>
      <c r="L241" s="361"/>
      <c r="M241" s="361"/>
      <c r="N241" s="361"/>
      <c r="O241" s="361"/>
      <c r="P241" s="361"/>
      <c r="Q241" s="361"/>
      <c r="R241" s="361"/>
      <c r="S241" s="361"/>
      <c r="T241" s="361"/>
      <c r="U241" s="361"/>
      <c r="V241" s="361"/>
      <c r="W241" s="361"/>
      <c r="X241" s="361"/>
      <c r="Y241" s="361"/>
      <c r="Z241" s="361"/>
      <c r="AA241" s="361"/>
      <c r="AB241" s="361"/>
      <c r="AC241" s="361"/>
      <c r="AD241" s="361"/>
      <c r="AE241" s="361"/>
      <c r="AF241" s="361"/>
      <c r="AG241" s="361"/>
      <c r="AH241" s="361"/>
      <c r="AI241" s="361"/>
      <c r="AJ241" s="361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</row>
    <row r="242" spans="1:48" s="360" customFormat="1" ht="12">
      <c r="A242" s="364"/>
      <c r="H242" s="361"/>
      <c r="I242" s="361"/>
      <c r="J242" s="361"/>
      <c r="K242" s="361"/>
      <c r="L242" s="361"/>
      <c r="M242" s="361"/>
      <c r="N242" s="361"/>
      <c r="O242" s="361"/>
      <c r="P242" s="361"/>
      <c r="Q242" s="361"/>
      <c r="R242" s="361"/>
      <c r="S242" s="361"/>
      <c r="T242" s="361"/>
      <c r="U242" s="361"/>
      <c r="V242" s="361"/>
      <c r="W242" s="361"/>
      <c r="X242" s="361"/>
      <c r="Y242" s="361"/>
      <c r="Z242" s="361"/>
      <c r="AA242" s="361"/>
      <c r="AB242" s="361"/>
      <c r="AC242" s="361"/>
      <c r="AD242" s="361"/>
      <c r="AE242" s="361"/>
      <c r="AF242" s="361"/>
      <c r="AG242" s="361"/>
      <c r="AH242" s="361"/>
      <c r="AI242" s="361"/>
      <c r="AJ242" s="361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</row>
    <row r="243" spans="1:48" s="171" customFormat="1" ht="12">
      <c r="A243" s="338"/>
      <c r="B243" s="195"/>
      <c r="C243" s="195"/>
      <c r="D243" s="195"/>
      <c r="E243" s="195"/>
      <c r="F243" s="195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s="171" customFormat="1" ht="12">
      <c r="A244" s="338"/>
      <c r="B244" s="195"/>
      <c r="C244" s="195"/>
      <c r="D244" s="195"/>
      <c r="E244" s="195"/>
      <c r="F244" s="195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s="171" customFormat="1" ht="12">
      <c r="A245" s="338"/>
      <c r="B245" s="195"/>
      <c r="C245" s="195"/>
      <c r="D245" s="195"/>
      <c r="E245" s="195"/>
      <c r="F245" s="195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s="171" customFormat="1" ht="12">
      <c r="A246" s="338"/>
      <c r="B246" s="195"/>
      <c r="C246" s="195"/>
      <c r="D246" s="195"/>
      <c r="E246" s="195"/>
      <c r="F246" s="195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s="171" customFormat="1" ht="12">
      <c r="A247" s="338"/>
      <c r="B247" s="195"/>
      <c r="C247" s="195"/>
      <c r="D247" s="195"/>
      <c r="E247" s="195"/>
      <c r="F247" s="195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s="171" customFormat="1" ht="12">
      <c r="A248" s="338"/>
      <c r="B248" s="195"/>
      <c r="C248" s="195"/>
      <c r="D248" s="195"/>
      <c r="E248" s="195"/>
      <c r="F248" s="195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s="171" customFormat="1" ht="12">
      <c r="A249" s="338"/>
      <c r="B249" s="195"/>
      <c r="C249" s="195"/>
      <c r="D249" s="195"/>
      <c r="E249" s="195"/>
      <c r="F249" s="195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s="171" customFormat="1" ht="12">
      <c r="A250" s="338"/>
      <c r="B250" s="195"/>
      <c r="C250" s="195"/>
      <c r="D250" s="195"/>
      <c r="E250" s="195"/>
      <c r="F250" s="195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s="171" customFormat="1" ht="12">
      <c r="A251" s="338"/>
      <c r="B251" s="195"/>
      <c r="C251" s="195"/>
      <c r="D251" s="195"/>
      <c r="E251" s="195"/>
      <c r="F251" s="195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s="171" customFormat="1" ht="12">
      <c r="A252" s="338"/>
      <c r="B252" s="195"/>
      <c r="C252" s="195"/>
      <c r="D252" s="195"/>
      <c r="E252" s="195"/>
      <c r="F252" s="195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s="171" customFormat="1" ht="12">
      <c r="A253" s="338"/>
      <c r="B253" s="195"/>
      <c r="C253" s="195"/>
      <c r="D253" s="195"/>
      <c r="E253" s="195"/>
      <c r="F253" s="195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s="171" customFormat="1" ht="12">
      <c r="A254" s="338"/>
      <c r="B254" s="195"/>
      <c r="C254" s="195"/>
      <c r="D254" s="195"/>
      <c r="E254" s="195"/>
      <c r="F254" s="195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s="171" customFormat="1" ht="12">
      <c r="A255" s="338"/>
      <c r="B255" s="195"/>
      <c r="C255" s="195"/>
      <c r="D255" s="195"/>
      <c r="E255" s="195"/>
      <c r="F255" s="195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s="171" customFormat="1" ht="12">
      <c r="A256" s="338"/>
      <c r="B256" s="195"/>
      <c r="C256" s="195"/>
      <c r="D256" s="195"/>
      <c r="E256" s="195"/>
      <c r="F256" s="195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s="171" customFormat="1" ht="12">
      <c r="A257" s="338"/>
      <c r="B257" s="195"/>
      <c r="C257" s="195"/>
      <c r="D257" s="195"/>
      <c r="E257" s="195"/>
      <c r="F257" s="195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s="171" customFormat="1" ht="12">
      <c r="A258" s="338"/>
      <c r="B258" s="195"/>
      <c r="C258" s="195"/>
      <c r="D258" s="195"/>
      <c r="E258" s="195"/>
      <c r="F258" s="195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s="171" customFormat="1" ht="12">
      <c r="A259" s="338"/>
      <c r="B259" s="195"/>
      <c r="C259" s="195"/>
      <c r="D259" s="195"/>
      <c r="E259" s="195"/>
      <c r="F259" s="195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s="171" customFormat="1" ht="12">
      <c r="A260" s="338"/>
      <c r="B260" s="195"/>
      <c r="C260" s="195"/>
      <c r="D260" s="195"/>
      <c r="E260" s="195"/>
      <c r="F260" s="195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s="171" customFormat="1" ht="12">
      <c r="A261" s="338"/>
      <c r="B261" s="195"/>
      <c r="C261" s="195"/>
      <c r="D261" s="195"/>
      <c r="E261" s="195"/>
      <c r="F261" s="195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s="171" customFormat="1" ht="12">
      <c r="A262" s="338"/>
      <c r="B262" s="195"/>
      <c r="C262" s="195"/>
      <c r="D262" s="195"/>
      <c r="E262" s="195"/>
      <c r="F262" s="195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s="171" customFormat="1" ht="12">
      <c r="A263" s="338"/>
      <c r="B263" s="195"/>
      <c r="C263" s="195"/>
      <c r="D263" s="195"/>
      <c r="E263" s="195"/>
      <c r="F263" s="195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s="171" customFormat="1" ht="12">
      <c r="A264" s="338"/>
      <c r="B264" s="195"/>
      <c r="C264" s="195"/>
      <c r="D264" s="195"/>
      <c r="E264" s="195"/>
      <c r="F264" s="195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s="171" customFormat="1" ht="12">
      <c r="A265" s="338"/>
      <c r="B265" s="195"/>
      <c r="C265" s="195"/>
      <c r="D265" s="195"/>
      <c r="E265" s="195"/>
      <c r="F265" s="195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s="171" customFormat="1" ht="12">
      <c r="A266" s="338"/>
      <c r="B266" s="195"/>
      <c r="C266" s="195"/>
      <c r="D266" s="195"/>
      <c r="E266" s="195"/>
      <c r="F266" s="195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s="171" customFormat="1" ht="12">
      <c r="A267" s="338"/>
      <c r="B267" s="195"/>
      <c r="C267" s="195"/>
      <c r="D267" s="195"/>
      <c r="E267" s="195"/>
      <c r="F267" s="195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s="171" customFormat="1" ht="12">
      <c r="A268" s="338"/>
      <c r="B268" s="195"/>
      <c r="C268" s="195"/>
      <c r="D268" s="195"/>
      <c r="E268" s="195"/>
      <c r="F268" s="195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s="171" customFormat="1" ht="12">
      <c r="A269" s="338"/>
      <c r="B269" s="195"/>
      <c r="C269" s="195"/>
      <c r="D269" s="195"/>
      <c r="E269" s="195"/>
      <c r="F269" s="195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s="171" customFormat="1" ht="12">
      <c r="A270" s="338"/>
      <c r="B270" s="195"/>
      <c r="C270" s="195"/>
      <c r="D270" s="195"/>
      <c r="E270" s="195"/>
      <c r="F270" s="195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s="171" customFormat="1" ht="12">
      <c r="A271" s="338"/>
      <c r="B271" s="195"/>
      <c r="C271" s="195"/>
      <c r="D271" s="195"/>
      <c r="E271" s="195"/>
      <c r="F271" s="195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s="171" customFormat="1" ht="12">
      <c r="A272" s="338"/>
      <c r="B272" s="195"/>
      <c r="C272" s="195"/>
      <c r="D272" s="195"/>
      <c r="E272" s="195"/>
      <c r="F272" s="195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s="171" customFormat="1" ht="12">
      <c r="A273" s="338"/>
      <c r="B273" s="195"/>
      <c r="C273" s="195"/>
      <c r="D273" s="195"/>
      <c r="E273" s="195"/>
      <c r="F273" s="195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s="171" customFormat="1" ht="12">
      <c r="A274" s="338"/>
      <c r="B274" s="195"/>
      <c r="C274" s="195"/>
      <c r="D274" s="195"/>
      <c r="E274" s="195"/>
      <c r="F274" s="195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s="171" customFormat="1" ht="12">
      <c r="A275" s="338"/>
      <c r="B275" s="195"/>
      <c r="C275" s="195"/>
      <c r="D275" s="195"/>
      <c r="E275" s="195"/>
      <c r="F275" s="195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s="171" customFormat="1" ht="12">
      <c r="A276" s="338"/>
      <c r="B276" s="278"/>
      <c r="C276" s="278"/>
      <c r="D276" s="278"/>
      <c r="E276" s="278"/>
      <c r="F276" s="278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s="171" customFormat="1" ht="12">
      <c r="A277" s="338"/>
      <c r="B277" s="278"/>
      <c r="C277" s="278"/>
      <c r="D277" s="278"/>
      <c r="E277" s="278"/>
      <c r="F277" s="278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s="171" customFormat="1" ht="12">
      <c r="A278" s="338"/>
      <c r="B278" s="278"/>
      <c r="C278" s="278"/>
      <c r="D278" s="278"/>
      <c r="E278" s="278"/>
      <c r="F278" s="278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s="171" customFormat="1" ht="12">
      <c r="A279" s="338"/>
      <c r="B279" s="278"/>
      <c r="C279" s="278"/>
      <c r="D279" s="278"/>
      <c r="E279" s="278"/>
      <c r="F279" s="278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s="171" customFormat="1" ht="12">
      <c r="A280" s="338"/>
      <c r="B280" s="278"/>
      <c r="C280" s="278"/>
      <c r="D280" s="278"/>
      <c r="E280" s="278"/>
      <c r="F280" s="278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s="171" customFormat="1" ht="12">
      <c r="A281" s="338"/>
      <c r="B281" s="278"/>
      <c r="C281" s="278"/>
      <c r="D281" s="278"/>
      <c r="E281" s="278"/>
      <c r="F281" s="278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s="171" customFormat="1" ht="12">
      <c r="A282" s="338"/>
      <c r="B282" s="278"/>
      <c r="C282" s="278"/>
      <c r="D282" s="278"/>
      <c r="E282" s="278"/>
      <c r="F282" s="278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s="171" customFormat="1" ht="12">
      <c r="A283" s="338"/>
      <c r="B283" s="278"/>
      <c r="C283" s="278"/>
      <c r="D283" s="278"/>
      <c r="E283" s="278"/>
      <c r="F283" s="278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s="171" customFormat="1" ht="12">
      <c r="A284" s="338"/>
      <c r="B284" s="278"/>
      <c r="C284" s="278"/>
      <c r="D284" s="278"/>
      <c r="E284" s="278"/>
      <c r="F284" s="278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s="171" customFormat="1" ht="12">
      <c r="A285" s="338"/>
      <c r="B285" s="278"/>
      <c r="C285" s="278"/>
      <c r="D285" s="278"/>
      <c r="E285" s="278"/>
      <c r="F285" s="278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s="171" customFormat="1" ht="12">
      <c r="A286" s="338"/>
      <c r="B286" s="278"/>
      <c r="C286" s="278"/>
      <c r="D286" s="278"/>
      <c r="E286" s="278"/>
      <c r="F286" s="278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s="171" customFormat="1" ht="12">
      <c r="A287" s="338"/>
      <c r="B287" s="278"/>
      <c r="C287" s="278"/>
      <c r="D287" s="278"/>
      <c r="E287" s="278"/>
      <c r="F287" s="278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s="171" customFormat="1" ht="12">
      <c r="A288" s="338"/>
      <c r="B288" s="278"/>
      <c r="C288" s="278"/>
      <c r="D288" s="278"/>
      <c r="E288" s="278"/>
      <c r="F288" s="278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9" s="171" customFormat="1" ht="12">
      <c r="A289" s="338"/>
      <c r="B289" s="278"/>
      <c r="C289" s="278"/>
      <c r="D289" s="278"/>
      <c r="E289" s="278"/>
      <c r="F289" s="278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9" s="171" customFormat="1" ht="12">
      <c r="A290" s="338"/>
      <c r="B290" s="278"/>
      <c r="C290" s="278"/>
      <c r="D290" s="278"/>
      <c r="E290" s="278"/>
      <c r="F290" s="278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9" s="171" customFormat="1" ht="12">
      <c r="A291" s="338"/>
      <c r="B291" s="278"/>
      <c r="C291" s="278"/>
      <c r="D291" s="278"/>
      <c r="E291" s="278"/>
      <c r="F291" s="278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9" s="171" customFormat="1" ht="12">
      <c r="A292" s="338"/>
      <c r="B292" s="278"/>
      <c r="C292" s="278"/>
      <c r="D292" s="278"/>
      <c r="E292" s="278"/>
      <c r="F292" s="278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9" s="171" customFormat="1" ht="12">
      <c r="A293" s="338"/>
      <c r="B293" s="278"/>
      <c r="C293" s="278"/>
      <c r="D293" s="278"/>
      <c r="E293" s="278"/>
      <c r="F293" s="278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9" s="171" customFormat="1" ht="12">
      <c r="A294" s="338"/>
      <c r="B294" s="278"/>
      <c r="C294" s="278"/>
      <c r="D294" s="278"/>
      <c r="E294" s="278"/>
      <c r="F294" s="278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9" s="338" customFormat="1" ht="12"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9" s="338" customFormat="1" ht="12"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9" s="338" customFormat="1" ht="12"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9" s="364" customFormat="1" ht="12">
      <c r="H298" s="361"/>
      <c r="I298" s="361"/>
      <c r="J298" s="361"/>
      <c r="K298" s="361"/>
      <c r="L298" s="361"/>
      <c r="M298" s="361"/>
      <c r="N298" s="361"/>
      <c r="O298" s="361"/>
      <c r="P298" s="361"/>
      <c r="Q298" s="361"/>
      <c r="R298" s="361"/>
      <c r="S298" s="361"/>
      <c r="T298" s="361"/>
      <c r="U298" s="361"/>
      <c r="V298" s="361"/>
      <c r="W298" s="361"/>
      <c r="X298" s="361"/>
      <c r="Y298" s="361"/>
      <c r="Z298" s="361"/>
      <c r="AA298" s="361"/>
      <c r="AB298" s="361"/>
      <c r="AC298" s="361"/>
      <c r="AD298" s="361"/>
      <c r="AE298" s="361"/>
      <c r="AF298" s="361"/>
      <c r="AG298" s="361"/>
      <c r="AH298" s="361"/>
      <c r="AI298" s="361"/>
      <c r="AJ298" s="361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</row>
    <row r="299" spans="1:49" s="407" customFormat="1">
      <c r="A299" s="364"/>
      <c r="B299" s="364"/>
      <c r="C299" s="364"/>
      <c r="D299" s="364"/>
      <c r="E299" s="364"/>
      <c r="F299" s="364"/>
      <c r="G299" s="364"/>
      <c r="H299" s="361"/>
      <c r="I299" s="361"/>
      <c r="J299" s="361"/>
      <c r="K299" s="361"/>
      <c r="L299" s="361"/>
      <c r="M299" s="361"/>
      <c r="N299" s="361"/>
      <c r="O299" s="361"/>
      <c r="P299" s="361"/>
      <c r="Q299" s="361"/>
      <c r="R299" s="361"/>
      <c r="S299" s="361"/>
      <c r="T299" s="361"/>
      <c r="U299" s="361"/>
      <c r="V299" s="361"/>
      <c r="W299" s="361"/>
      <c r="X299" s="361"/>
      <c r="Y299" s="361"/>
      <c r="Z299" s="361"/>
      <c r="AA299" s="361"/>
      <c r="AB299" s="361"/>
      <c r="AC299" s="361"/>
      <c r="AD299" s="361"/>
      <c r="AE299" s="361"/>
      <c r="AF299" s="361"/>
      <c r="AG299" s="361"/>
      <c r="AH299" s="361"/>
      <c r="AI299" s="361"/>
      <c r="AJ299" s="361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4"/>
    </row>
    <row r="300" spans="1:49">
      <c r="A300" s="338"/>
      <c r="B300" s="338"/>
      <c r="C300" s="338"/>
      <c r="D300" s="338"/>
      <c r="E300" s="338"/>
      <c r="F300" s="338"/>
      <c r="G300" s="338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338"/>
    </row>
    <row r="301" spans="1:49">
      <c r="A301" s="338"/>
      <c r="B301" s="338"/>
      <c r="C301" s="338"/>
      <c r="D301" s="338"/>
      <c r="E301" s="338"/>
      <c r="F301" s="338"/>
      <c r="G301" s="338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338"/>
    </row>
    <row r="302" spans="1:49">
      <c r="A302" s="338"/>
      <c r="B302" s="338"/>
      <c r="C302" s="338"/>
      <c r="D302" s="338"/>
      <c r="E302" s="338"/>
      <c r="F302" s="338"/>
      <c r="G302" s="338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338"/>
    </row>
    <row r="303" spans="1:49">
      <c r="A303" s="338"/>
      <c r="B303" s="338"/>
      <c r="C303" s="338"/>
      <c r="D303" s="338"/>
      <c r="E303" s="338"/>
      <c r="F303" s="338"/>
      <c r="G303" s="338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338"/>
    </row>
    <row r="304" spans="1:49">
      <c r="A304" s="338"/>
      <c r="B304" s="338"/>
      <c r="C304" s="338"/>
      <c r="D304" s="338"/>
      <c r="E304" s="338"/>
      <c r="F304" s="338"/>
      <c r="G304" s="338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338"/>
    </row>
    <row r="305" spans="1:49">
      <c r="A305" s="338"/>
      <c r="B305" s="338"/>
      <c r="C305" s="338"/>
      <c r="D305" s="338"/>
      <c r="E305" s="338"/>
      <c r="F305" s="338"/>
      <c r="G305" s="338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338"/>
    </row>
    <row r="306" spans="1:49">
      <c r="A306" s="338"/>
      <c r="B306" s="338"/>
      <c r="C306" s="338"/>
      <c r="D306" s="338"/>
      <c r="E306" s="338"/>
      <c r="F306" s="338"/>
      <c r="G306" s="338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338"/>
    </row>
    <row r="307" spans="1:49">
      <c r="A307" s="338"/>
      <c r="B307" s="338"/>
      <c r="C307" s="338"/>
      <c r="D307" s="338"/>
      <c r="E307" s="338"/>
      <c r="F307" s="338"/>
      <c r="G307" s="338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338"/>
    </row>
    <row r="308" spans="1:49">
      <c r="A308" s="338"/>
      <c r="B308" s="338"/>
      <c r="C308" s="338"/>
      <c r="D308" s="338"/>
      <c r="E308" s="338"/>
      <c r="F308" s="338"/>
      <c r="G308" s="338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338"/>
    </row>
    <row r="309" spans="1:49">
      <c r="A309" s="338"/>
      <c r="B309" s="338"/>
      <c r="C309" s="338"/>
      <c r="D309" s="338"/>
      <c r="E309" s="338"/>
      <c r="F309" s="338"/>
      <c r="G309" s="338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338"/>
    </row>
    <row r="310" spans="1:49">
      <c r="A310" s="338"/>
      <c r="B310" s="338"/>
      <c r="C310" s="338"/>
      <c r="D310" s="338"/>
      <c r="E310" s="338"/>
      <c r="F310" s="338"/>
      <c r="G310" s="338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338"/>
    </row>
    <row r="311" spans="1:49">
      <c r="A311" s="338"/>
      <c r="B311" s="338"/>
      <c r="C311" s="338"/>
      <c r="D311" s="338"/>
      <c r="E311" s="338"/>
      <c r="F311" s="338"/>
      <c r="G311" s="338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338"/>
    </row>
    <row r="312" spans="1:49">
      <c r="A312" s="338"/>
      <c r="B312" s="338"/>
      <c r="C312" s="338"/>
      <c r="D312" s="338"/>
      <c r="E312" s="338"/>
      <c r="F312" s="338"/>
      <c r="G312" s="338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338"/>
    </row>
    <row r="313" spans="1:49">
      <c r="A313" s="338"/>
      <c r="B313" s="338"/>
      <c r="C313" s="338"/>
      <c r="D313" s="338"/>
      <c r="E313" s="338"/>
      <c r="F313" s="338"/>
      <c r="G313" s="338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338"/>
    </row>
    <row r="314" spans="1:49">
      <c r="A314" s="338"/>
      <c r="B314" s="338"/>
      <c r="C314" s="338"/>
      <c r="D314" s="338"/>
      <c r="E314" s="338"/>
      <c r="F314" s="338"/>
      <c r="G314" s="338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338"/>
    </row>
    <row r="315" spans="1:49">
      <c r="A315" s="338"/>
      <c r="B315" s="338"/>
      <c r="C315" s="338"/>
      <c r="D315" s="338"/>
      <c r="E315" s="338"/>
      <c r="F315" s="338"/>
      <c r="G315" s="338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338"/>
    </row>
    <row r="316" spans="1:49">
      <c r="A316" s="338"/>
      <c r="B316" s="338"/>
      <c r="C316" s="338"/>
      <c r="D316" s="338"/>
      <c r="E316" s="338"/>
      <c r="F316" s="338"/>
      <c r="G316" s="338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338"/>
    </row>
    <row r="317" spans="1:49">
      <c r="A317" s="338"/>
      <c r="B317" s="338"/>
      <c r="C317" s="338"/>
      <c r="D317" s="338"/>
      <c r="E317" s="338"/>
      <c r="F317" s="338"/>
      <c r="G317" s="338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9">
      <c r="A318" s="338"/>
      <c r="B318" s="338"/>
      <c r="C318" s="338"/>
      <c r="D318" s="338"/>
      <c r="E318" s="338"/>
      <c r="F318" s="338"/>
      <c r="G318" s="338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9">
      <c r="A319" s="338"/>
      <c r="B319" s="338"/>
      <c r="C319" s="338"/>
      <c r="D319" s="338"/>
      <c r="E319" s="338"/>
      <c r="F319" s="338"/>
      <c r="G319" s="338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9">
      <c r="A320" s="338"/>
      <c r="B320" s="338"/>
      <c r="C320" s="338"/>
      <c r="D320" s="338"/>
      <c r="E320" s="338"/>
      <c r="F320" s="338"/>
      <c r="G320" s="338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>
      <c r="A321" s="338"/>
      <c r="B321" s="338"/>
      <c r="C321" s="338"/>
      <c r="D321" s="338"/>
      <c r="E321" s="338"/>
      <c r="F321" s="338"/>
      <c r="G321" s="338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>
      <c r="A322" s="338"/>
      <c r="B322" s="338"/>
      <c r="C322" s="338"/>
      <c r="D322" s="338"/>
      <c r="E322" s="338"/>
      <c r="F322" s="338"/>
      <c r="G322" s="338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>
      <c r="A323" s="338"/>
      <c r="B323" s="338"/>
      <c r="C323" s="338"/>
      <c r="D323" s="338"/>
      <c r="E323" s="338"/>
      <c r="F323" s="338"/>
      <c r="G323" s="338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>
      <c r="A324" s="338"/>
      <c r="B324" s="338"/>
      <c r="C324" s="338"/>
      <c r="D324" s="338"/>
      <c r="E324" s="338"/>
      <c r="F324" s="338"/>
      <c r="G324" s="338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>
      <c r="A325" s="338"/>
      <c r="B325" s="338"/>
      <c r="C325" s="338"/>
      <c r="D325" s="338"/>
      <c r="E325" s="338"/>
      <c r="F325" s="338"/>
      <c r="G325" s="338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>
      <c r="A326" s="338"/>
      <c r="B326" s="338"/>
      <c r="C326" s="338"/>
      <c r="D326" s="338"/>
      <c r="E326" s="338"/>
      <c r="F326" s="338"/>
      <c r="G326" s="338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>
      <c r="A327" s="338"/>
      <c r="B327" s="338"/>
      <c r="C327" s="338"/>
      <c r="D327" s="338"/>
      <c r="E327" s="338"/>
      <c r="F327" s="338"/>
      <c r="G327" s="338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>
      <c r="A328" s="338"/>
      <c r="B328" s="338"/>
      <c r="C328" s="338"/>
      <c r="D328" s="338"/>
      <c r="E328" s="338"/>
      <c r="F328" s="338"/>
      <c r="G328" s="338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>
      <c r="A329" s="338"/>
      <c r="B329" s="338"/>
      <c r="C329" s="338"/>
      <c r="D329" s="338"/>
      <c r="E329" s="338"/>
      <c r="F329" s="338"/>
      <c r="G329" s="338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>
      <c r="A330" s="338"/>
      <c r="B330" s="338"/>
      <c r="C330" s="338"/>
      <c r="D330" s="338"/>
      <c r="E330" s="338"/>
      <c r="F330" s="338"/>
      <c r="G330" s="338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>
      <c r="A331" s="338"/>
      <c r="B331" s="338"/>
      <c r="C331" s="338"/>
      <c r="D331" s="338"/>
      <c r="E331" s="338"/>
      <c r="F331" s="338"/>
      <c r="G331" s="338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>
      <c r="A332" s="338"/>
      <c r="B332" s="338"/>
      <c r="C332" s="338"/>
      <c r="D332" s="338"/>
      <c r="E332" s="338"/>
      <c r="F332" s="338"/>
      <c r="G332" s="338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>
      <c r="A333" s="338"/>
      <c r="B333" s="338"/>
      <c r="C333" s="338"/>
      <c r="D333" s="338"/>
      <c r="E333" s="338"/>
      <c r="F333" s="338"/>
      <c r="G333" s="338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>
      <c r="A334" s="338"/>
      <c r="B334" s="338"/>
      <c r="C334" s="338"/>
      <c r="D334" s="338"/>
      <c r="E334" s="338"/>
      <c r="F334" s="338"/>
      <c r="G334" s="338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>
      <c r="A335" s="338"/>
      <c r="B335" s="338"/>
      <c r="C335" s="338"/>
      <c r="D335" s="338"/>
      <c r="E335" s="338"/>
      <c r="F335" s="338"/>
      <c r="G335" s="338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>
      <c r="A336" s="338"/>
      <c r="B336" s="338"/>
      <c r="C336" s="338"/>
      <c r="D336" s="338"/>
      <c r="E336" s="338"/>
      <c r="F336" s="338"/>
      <c r="G336" s="338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>
      <c r="A337" s="338"/>
      <c r="B337" s="338"/>
      <c r="C337" s="338"/>
      <c r="D337" s="338"/>
      <c r="E337" s="338"/>
      <c r="F337" s="338"/>
      <c r="G337" s="338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>
      <c r="A338" s="338"/>
      <c r="B338" s="338"/>
      <c r="C338" s="338"/>
      <c r="D338" s="338"/>
      <c r="E338" s="338"/>
      <c r="F338" s="338"/>
      <c r="G338" s="338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>
      <c r="A339" s="338"/>
      <c r="B339" s="338"/>
      <c r="C339" s="338"/>
      <c r="D339" s="338"/>
      <c r="E339" s="338"/>
      <c r="F339" s="338"/>
      <c r="G339" s="338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>
      <c r="A340" s="338"/>
      <c r="B340" s="338"/>
      <c r="C340" s="338"/>
      <c r="D340" s="338"/>
      <c r="E340" s="338"/>
      <c r="F340" s="338"/>
      <c r="G340" s="338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>
      <c r="A341" s="338"/>
      <c r="B341" s="338"/>
      <c r="C341" s="338"/>
      <c r="D341" s="338"/>
      <c r="E341" s="338"/>
      <c r="F341" s="338"/>
      <c r="G341" s="338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>
      <c r="A342" s="338"/>
      <c r="B342" s="338"/>
      <c r="C342" s="338"/>
      <c r="D342" s="338"/>
      <c r="E342" s="338"/>
      <c r="F342" s="338"/>
      <c r="G342" s="338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>
      <c r="A343" s="338"/>
      <c r="B343" s="338"/>
      <c r="C343" s="338"/>
      <c r="D343" s="338"/>
      <c r="E343" s="338"/>
      <c r="F343" s="338"/>
      <c r="G343" s="338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>
      <c r="A344" s="338"/>
      <c r="B344" s="338"/>
      <c r="C344" s="338"/>
      <c r="D344" s="338"/>
      <c r="E344" s="338"/>
      <c r="F344" s="338"/>
      <c r="G344" s="338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>
      <c r="A345" s="338"/>
      <c r="B345" s="338"/>
      <c r="C345" s="338"/>
      <c r="D345" s="338"/>
      <c r="E345" s="338"/>
      <c r="F345" s="338"/>
      <c r="G345" s="338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>
      <c r="A346" s="338"/>
      <c r="B346" s="338"/>
      <c r="C346" s="338"/>
      <c r="D346" s="338"/>
      <c r="E346" s="338"/>
      <c r="F346" s="338"/>
      <c r="G346" s="338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>
      <c r="A347" s="338"/>
      <c r="B347" s="338"/>
      <c r="C347" s="338"/>
      <c r="D347" s="338"/>
      <c r="E347" s="338"/>
      <c r="F347" s="338"/>
      <c r="G347" s="338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>
      <c r="A348" s="338"/>
      <c r="B348" s="338"/>
      <c r="C348" s="338"/>
      <c r="D348" s="338"/>
      <c r="E348" s="338"/>
      <c r="F348" s="338"/>
      <c r="G348" s="338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>
      <c r="A349" s="338"/>
      <c r="B349" s="338"/>
      <c r="C349" s="338"/>
      <c r="D349" s="338"/>
      <c r="E349" s="338"/>
      <c r="F349" s="338"/>
      <c r="G349" s="338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>
      <c r="A350" s="338"/>
      <c r="B350" s="338"/>
      <c r="C350" s="338"/>
      <c r="D350" s="338"/>
      <c r="E350" s="338"/>
      <c r="F350" s="338"/>
      <c r="G350" s="338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>
      <c r="A351" s="338"/>
      <c r="B351" s="338"/>
      <c r="C351" s="338"/>
      <c r="D351" s="338"/>
      <c r="E351" s="338"/>
      <c r="F351" s="338"/>
      <c r="G351" s="338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>
      <c r="A352" s="338"/>
      <c r="B352" s="338"/>
      <c r="C352" s="338"/>
      <c r="D352" s="338"/>
      <c r="E352" s="338"/>
      <c r="F352" s="338"/>
      <c r="G352" s="338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>
      <c r="A353" s="338"/>
      <c r="B353" s="338"/>
      <c r="C353" s="338"/>
      <c r="D353" s="338"/>
      <c r="E353" s="338"/>
      <c r="F353" s="338"/>
      <c r="G353" s="338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>
      <c r="A354" s="338"/>
      <c r="B354" s="338"/>
      <c r="C354" s="338"/>
      <c r="D354" s="338"/>
      <c r="E354" s="338"/>
      <c r="F354" s="338"/>
      <c r="G354" s="338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>
      <c r="A355" s="338"/>
      <c r="B355" s="338"/>
      <c r="C355" s="338"/>
      <c r="D355" s="338"/>
      <c r="E355" s="338"/>
      <c r="F355" s="338"/>
      <c r="G355" s="338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>
      <c r="A356" s="338"/>
      <c r="B356" s="338"/>
      <c r="C356" s="338"/>
      <c r="D356" s="338"/>
      <c r="E356" s="338"/>
      <c r="F356" s="338"/>
      <c r="G356" s="338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>
      <c r="A357" s="338"/>
      <c r="B357" s="338"/>
      <c r="C357" s="338"/>
      <c r="D357" s="338"/>
      <c r="E357" s="338"/>
      <c r="F357" s="338"/>
      <c r="G357" s="338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>
      <c r="A358" s="338"/>
      <c r="B358" s="338"/>
      <c r="C358" s="338"/>
      <c r="D358" s="338"/>
      <c r="E358" s="338"/>
      <c r="F358" s="338"/>
      <c r="G358" s="338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>
      <c r="A359" s="338"/>
      <c r="B359" s="338"/>
      <c r="C359" s="338"/>
      <c r="D359" s="338"/>
      <c r="E359" s="338"/>
      <c r="F359" s="338"/>
      <c r="G359" s="338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>
      <c r="A360" s="338"/>
      <c r="B360" s="338"/>
      <c r="C360" s="338"/>
      <c r="D360" s="338"/>
      <c r="E360" s="338"/>
      <c r="F360" s="338"/>
      <c r="G360" s="338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>
      <c r="A361" s="338"/>
      <c r="B361" s="338"/>
      <c r="C361" s="338"/>
      <c r="D361" s="338"/>
      <c r="E361" s="338"/>
      <c r="F361" s="338"/>
      <c r="G361" s="338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>
      <c r="A362" s="338"/>
      <c r="B362" s="338"/>
      <c r="C362" s="338"/>
      <c r="D362" s="338"/>
      <c r="E362" s="338"/>
      <c r="F362" s="338"/>
      <c r="G362" s="338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>
      <c r="A363" s="338"/>
      <c r="B363" s="338"/>
      <c r="C363" s="338"/>
      <c r="D363" s="338"/>
      <c r="E363" s="338"/>
      <c r="F363" s="338"/>
      <c r="G363" s="338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>
      <c r="A364" s="338"/>
      <c r="B364" s="338"/>
      <c r="C364" s="338"/>
      <c r="D364" s="338"/>
      <c r="E364" s="338"/>
      <c r="F364" s="338"/>
      <c r="G364" s="338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>
      <c r="A365" s="338"/>
      <c r="B365" s="338"/>
      <c r="C365" s="338"/>
      <c r="D365" s="338"/>
      <c r="E365" s="338"/>
      <c r="F365" s="338"/>
      <c r="G365" s="338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>
      <c r="A366" s="338"/>
      <c r="B366" s="338"/>
      <c r="C366" s="338"/>
      <c r="D366" s="338"/>
      <c r="E366" s="338"/>
      <c r="F366" s="338"/>
      <c r="G366" s="338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>
      <c r="A367" s="338"/>
      <c r="B367" s="338"/>
      <c r="C367" s="338"/>
      <c r="D367" s="338"/>
      <c r="E367" s="338"/>
      <c r="F367" s="338"/>
      <c r="G367" s="338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>
      <c r="A368" s="338"/>
      <c r="B368" s="338"/>
      <c r="C368" s="338"/>
      <c r="D368" s="338"/>
      <c r="E368" s="338"/>
      <c r="F368" s="338"/>
      <c r="G368" s="338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>
      <c r="A369" s="338"/>
      <c r="B369" s="338"/>
      <c r="C369" s="338"/>
      <c r="D369" s="338"/>
      <c r="E369" s="338"/>
      <c r="F369" s="338"/>
      <c r="G369" s="338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>
      <c r="A370" s="338"/>
      <c r="B370" s="338"/>
      <c r="C370" s="338"/>
      <c r="D370" s="338"/>
      <c r="E370" s="338"/>
      <c r="F370" s="338"/>
      <c r="G370" s="338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>
      <c r="A371" s="338"/>
      <c r="B371" s="338"/>
      <c r="C371" s="338"/>
      <c r="D371" s="338"/>
      <c r="E371" s="338"/>
      <c r="F371" s="338"/>
      <c r="G371" s="338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>
      <c r="A372" s="338"/>
      <c r="B372" s="338"/>
      <c r="C372" s="338"/>
      <c r="D372" s="338"/>
      <c r="E372" s="338"/>
      <c r="F372" s="338"/>
      <c r="G372" s="338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>
      <c r="A373" s="338"/>
      <c r="B373" s="338"/>
      <c r="C373" s="338"/>
      <c r="D373" s="338"/>
      <c r="E373" s="338"/>
      <c r="F373" s="338"/>
      <c r="G373" s="338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>
      <c r="A374" s="338"/>
      <c r="B374" s="338"/>
      <c r="C374" s="338"/>
      <c r="D374" s="338"/>
      <c r="E374" s="338"/>
      <c r="F374" s="338"/>
      <c r="G374" s="338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>
      <c r="A375" s="338"/>
      <c r="B375" s="338"/>
      <c r="C375" s="338"/>
      <c r="D375" s="338"/>
      <c r="E375" s="338"/>
      <c r="F375" s="338"/>
      <c r="G375" s="338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>
      <c r="A376" s="338"/>
      <c r="B376" s="338"/>
      <c r="C376" s="338"/>
      <c r="D376" s="338"/>
      <c r="E376" s="338"/>
      <c r="F376" s="338"/>
      <c r="G376" s="338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>
      <c r="A377" s="338"/>
      <c r="B377" s="338"/>
      <c r="C377" s="338"/>
      <c r="D377" s="338"/>
      <c r="E377" s="338"/>
      <c r="F377" s="338"/>
      <c r="G377" s="338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>
      <c r="A378" s="338"/>
      <c r="B378" s="338"/>
      <c r="C378" s="338"/>
      <c r="D378" s="338"/>
      <c r="E378" s="338"/>
      <c r="F378" s="338"/>
      <c r="G378" s="338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>
      <c r="A379" s="338"/>
      <c r="B379" s="338"/>
      <c r="C379" s="338"/>
      <c r="D379" s="338"/>
      <c r="E379" s="338"/>
      <c r="F379" s="338"/>
      <c r="G379" s="338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>
      <c r="A380" s="338"/>
      <c r="B380" s="338"/>
      <c r="C380" s="338"/>
      <c r="D380" s="338"/>
      <c r="E380" s="338"/>
      <c r="F380" s="338"/>
      <c r="G380" s="338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>
      <c r="A381" s="338"/>
      <c r="B381" s="338"/>
      <c r="C381" s="338"/>
      <c r="D381" s="338"/>
      <c r="E381" s="338"/>
      <c r="F381" s="338"/>
      <c r="G381" s="338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>
      <c r="A382" s="338"/>
      <c r="B382" s="338"/>
      <c r="C382" s="338"/>
      <c r="D382" s="338"/>
      <c r="E382" s="338"/>
      <c r="F382" s="338"/>
      <c r="G382" s="338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>
      <c r="A383" s="338"/>
      <c r="B383" s="338"/>
      <c r="C383" s="338"/>
      <c r="D383" s="338"/>
      <c r="E383" s="338"/>
      <c r="F383" s="338"/>
      <c r="G383" s="338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>
      <c r="A384" s="338"/>
      <c r="B384" s="338"/>
      <c r="C384" s="338"/>
      <c r="D384" s="338"/>
      <c r="E384" s="338"/>
      <c r="F384" s="338"/>
      <c r="G384" s="338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>
      <c r="A385" s="338"/>
      <c r="B385" s="338"/>
      <c r="C385" s="338"/>
      <c r="D385" s="338"/>
      <c r="E385" s="338"/>
      <c r="F385" s="338"/>
      <c r="G385" s="338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>
      <c r="A386" s="338"/>
      <c r="B386" s="338"/>
      <c r="C386" s="338"/>
      <c r="D386" s="338"/>
      <c r="E386" s="338"/>
      <c r="F386" s="338"/>
      <c r="G386" s="338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>
      <c r="A387" s="338"/>
      <c r="B387" s="338"/>
      <c r="C387" s="338"/>
      <c r="D387" s="338"/>
      <c r="E387" s="338"/>
      <c r="F387" s="338"/>
      <c r="G387" s="338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>
      <c r="A388" s="338"/>
      <c r="B388" s="338"/>
      <c r="C388" s="338"/>
      <c r="D388" s="338"/>
      <c r="E388" s="338"/>
      <c r="F388" s="338"/>
      <c r="G388" s="338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>
      <c r="A389" s="338"/>
      <c r="B389" s="338"/>
      <c r="C389" s="338"/>
      <c r="D389" s="338"/>
      <c r="E389" s="338"/>
      <c r="F389" s="338"/>
      <c r="G389" s="338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>
      <c r="A390" s="338"/>
      <c r="B390" s="338"/>
      <c r="C390" s="338"/>
      <c r="D390" s="338"/>
      <c r="E390" s="338"/>
      <c r="F390" s="338"/>
      <c r="G390" s="338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>
      <c r="A391" s="338"/>
      <c r="B391" s="338"/>
      <c r="C391" s="338"/>
      <c r="D391" s="338"/>
      <c r="E391" s="338"/>
      <c r="F391" s="338"/>
      <c r="G391" s="338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>
      <c r="A392" s="338"/>
      <c r="B392" s="338"/>
      <c r="C392" s="338"/>
      <c r="D392" s="338"/>
      <c r="E392" s="338"/>
      <c r="F392" s="338"/>
      <c r="G392" s="338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>
      <c r="A393" s="338"/>
      <c r="B393" s="338"/>
      <c r="C393" s="338"/>
      <c r="D393" s="338"/>
      <c r="E393" s="338"/>
      <c r="F393" s="338"/>
      <c r="G393" s="338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>
      <c r="A394" s="338"/>
      <c r="B394" s="338"/>
      <c r="C394" s="338"/>
      <c r="D394" s="338"/>
      <c r="E394" s="338"/>
      <c r="F394" s="338"/>
      <c r="G394" s="338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>
      <c r="A395" s="338"/>
      <c r="B395" s="338"/>
      <c r="C395" s="338"/>
      <c r="D395" s="338"/>
      <c r="E395" s="338"/>
      <c r="F395" s="338"/>
      <c r="G395" s="338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>
      <c r="A396" s="338"/>
      <c r="B396" s="338"/>
      <c r="C396" s="338"/>
      <c r="D396" s="338"/>
      <c r="E396" s="338"/>
      <c r="F396" s="338"/>
      <c r="G396" s="338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>
      <c r="A397" s="338"/>
      <c r="B397" s="338"/>
      <c r="C397" s="338"/>
      <c r="D397" s="338"/>
      <c r="E397" s="338"/>
      <c r="F397" s="338"/>
      <c r="G397" s="338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>
      <c r="A398" s="338"/>
      <c r="B398" s="338"/>
      <c r="C398" s="338"/>
      <c r="D398" s="338"/>
      <c r="E398" s="338"/>
      <c r="F398" s="338"/>
      <c r="G398" s="338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>
      <c r="A399" s="338"/>
      <c r="B399" s="338"/>
      <c r="C399" s="338"/>
      <c r="D399" s="338"/>
      <c r="E399" s="338"/>
      <c r="F399" s="338"/>
      <c r="G399" s="338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>
      <c r="A400" s="338"/>
      <c r="B400" s="338"/>
      <c r="C400" s="338"/>
      <c r="D400" s="338"/>
      <c r="E400" s="338"/>
      <c r="F400" s="338"/>
      <c r="G400" s="338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>
      <c r="A401" s="338"/>
      <c r="B401" s="338"/>
      <c r="C401" s="338"/>
      <c r="D401" s="338"/>
      <c r="E401" s="338"/>
      <c r="F401" s="338"/>
      <c r="G401" s="338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>
      <c r="A402" s="338"/>
      <c r="B402" s="338"/>
      <c r="C402" s="338"/>
      <c r="D402" s="338"/>
      <c r="E402" s="338"/>
      <c r="F402" s="338"/>
      <c r="G402" s="338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>
      <c r="A403" s="338"/>
      <c r="B403" s="338"/>
      <c r="C403" s="338"/>
      <c r="D403" s="338"/>
      <c r="E403" s="338"/>
      <c r="F403" s="338"/>
      <c r="G403" s="338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>
      <c r="A404" s="338"/>
      <c r="B404" s="338"/>
      <c r="C404" s="338"/>
      <c r="D404" s="338"/>
      <c r="E404" s="338"/>
      <c r="F404" s="338"/>
      <c r="G404" s="338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>
      <c r="A405" s="338"/>
      <c r="B405" s="338"/>
      <c r="C405" s="338"/>
      <c r="D405" s="338"/>
      <c r="E405" s="338"/>
      <c r="F405" s="338"/>
      <c r="G405" s="338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>
      <c r="A406" s="338"/>
      <c r="B406" s="338"/>
      <c r="C406" s="338"/>
      <c r="D406" s="338"/>
      <c r="E406" s="338"/>
      <c r="F406" s="338"/>
      <c r="G406" s="338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>
      <c r="A407" s="338"/>
      <c r="B407" s="338"/>
      <c r="C407" s="338"/>
      <c r="D407" s="338"/>
      <c r="E407" s="338"/>
      <c r="F407" s="338"/>
      <c r="G407" s="338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>
      <c r="A408" s="338"/>
      <c r="B408" s="338"/>
      <c r="C408" s="338"/>
      <c r="D408" s="338"/>
      <c r="E408" s="338"/>
      <c r="F408" s="338"/>
      <c r="G408" s="338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>
      <c r="A409" s="338"/>
      <c r="B409" s="338"/>
      <c r="C409" s="338"/>
      <c r="D409" s="338"/>
      <c r="E409" s="338"/>
      <c r="F409" s="338"/>
      <c r="G409" s="338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>
      <c r="A410" s="338"/>
      <c r="B410" s="338"/>
      <c r="C410" s="338"/>
      <c r="D410" s="338"/>
      <c r="E410" s="338"/>
      <c r="F410" s="338"/>
      <c r="G410" s="338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>
      <c r="A411" s="338"/>
      <c r="B411" s="338"/>
      <c r="C411" s="338"/>
      <c r="D411" s="338"/>
      <c r="E411" s="338"/>
      <c r="F411" s="338"/>
      <c r="G411" s="338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>
      <c r="A412" s="338"/>
      <c r="B412" s="338"/>
      <c r="C412" s="338"/>
      <c r="D412" s="338"/>
      <c r="E412" s="338"/>
      <c r="F412" s="338"/>
      <c r="G412" s="338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>
      <c r="A413" s="338"/>
      <c r="B413" s="338"/>
      <c r="C413" s="338"/>
      <c r="D413" s="338"/>
      <c r="E413" s="338"/>
      <c r="F413" s="338"/>
      <c r="G413" s="338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>
      <c r="A414" s="338"/>
      <c r="B414" s="338"/>
      <c r="C414" s="338"/>
      <c r="D414" s="338"/>
      <c r="E414" s="338"/>
      <c r="F414" s="338"/>
      <c r="G414" s="338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>
      <c r="A415" s="338"/>
      <c r="B415" s="338"/>
      <c r="C415" s="338"/>
      <c r="D415" s="338"/>
      <c r="E415" s="338"/>
      <c r="F415" s="338"/>
      <c r="G415" s="338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>
      <c r="A416" s="338"/>
      <c r="B416" s="338"/>
      <c r="C416" s="338"/>
      <c r="D416" s="338"/>
      <c r="E416" s="338"/>
      <c r="F416" s="338"/>
      <c r="G416" s="338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>
      <c r="A417" s="338"/>
      <c r="B417" s="338"/>
      <c r="C417" s="338"/>
      <c r="D417" s="338"/>
      <c r="E417" s="338"/>
      <c r="F417" s="338"/>
      <c r="G417" s="338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>
      <c r="A418" s="338"/>
      <c r="B418" s="338"/>
      <c r="C418" s="338"/>
      <c r="D418" s="338"/>
      <c r="E418" s="338"/>
      <c r="F418" s="338"/>
      <c r="G418" s="338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>
      <c r="A419" s="338"/>
      <c r="B419" s="338"/>
      <c r="C419" s="338"/>
      <c r="D419" s="338"/>
      <c r="E419" s="338"/>
      <c r="F419" s="338"/>
      <c r="G419" s="338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>
      <c r="A420" s="338"/>
      <c r="B420" s="338"/>
      <c r="C420" s="338"/>
      <c r="D420" s="338"/>
      <c r="E420" s="338"/>
      <c r="F420" s="338"/>
      <c r="G420" s="338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>
      <c r="A421" s="338"/>
      <c r="B421" s="338"/>
      <c r="C421" s="338"/>
      <c r="D421" s="338"/>
      <c r="E421" s="338"/>
      <c r="F421" s="338"/>
      <c r="G421" s="338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>
      <c r="A422" s="338"/>
      <c r="B422" s="338"/>
      <c r="C422" s="338"/>
      <c r="D422" s="338"/>
      <c r="E422" s="338"/>
      <c r="F422" s="338"/>
      <c r="G422" s="338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>
      <c r="A423" s="338"/>
      <c r="B423" s="338"/>
      <c r="C423" s="338"/>
      <c r="D423" s="338"/>
      <c r="E423" s="338"/>
      <c r="F423" s="338"/>
      <c r="G423" s="338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>
      <c r="A424" s="338"/>
      <c r="B424" s="338"/>
      <c r="C424" s="338"/>
      <c r="D424" s="338"/>
      <c r="E424" s="338"/>
      <c r="F424" s="338"/>
      <c r="G424" s="338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>
      <c r="A425" s="338"/>
      <c r="B425" s="338"/>
      <c r="C425" s="338"/>
      <c r="D425" s="338"/>
      <c r="E425" s="338"/>
      <c r="F425" s="338"/>
      <c r="G425" s="338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>
      <c r="A426" s="338"/>
      <c r="B426" s="338"/>
      <c r="C426" s="338"/>
      <c r="D426" s="338"/>
      <c r="E426" s="338"/>
      <c r="F426" s="338"/>
      <c r="G426" s="338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>
      <c r="A427" s="338"/>
      <c r="B427" s="338"/>
      <c r="C427" s="338"/>
      <c r="D427" s="338"/>
      <c r="E427" s="338"/>
      <c r="F427" s="338"/>
      <c r="G427" s="338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>
      <c r="A428" s="338"/>
      <c r="B428" s="338"/>
      <c r="C428" s="338"/>
      <c r="D428" s="338"/>
      <c r="E428" s="338"/>
      <c r="F428" s="338"/>
      <c r="G428" s="338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>
      <c r="A429" s="338"/>
      <c r="B429" s="338"/>
      <c r="C429" s="338"/>
      <c r="D429" s="338"/>
      <c r="E429" s="338"/>
      <c r="F429" s="338"/>
      <c r="G429" s="338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>
      <c r="A430" s="338"/>
      <c r="B430" s="338"/>
      <c r="C430" s="338"/>
      <c r="D430" s="338"/>
      <c r="E430" s="338"/>
      <c r="F430" s="338"/>
      <c r="G430" s="338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>
      <c r="A431" s="338"/>
      <c r="B431" s="338"/>
      <c r="C431" s="338"/>
      <c r="D431" s="338"/>
      <c r="E431" s="338"/>
      <c r="F431" s="338"/>
      <c r="G431" s="338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>
      <c r="A432" s="338"/>
      <c r="B432" s="338"/>
      <c r="C432" s="338"/>
      <c r="D432" s="338"/>
      <c r="E432" s="338"/>
      <c r="F432" s="338"/>
      <c r="G432" s="338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>
      <c r="A433" s="338"/>
      <c r="B433" s="338"/>
      <c r="C433" s="338"/>
      <c r="D433" s="338"/>
      <c r="E433" s="338"/>
      <c r="F433" s="338"/>
      <c r="G433" s="338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>
      <c r="A434" s="338"/>
      <c r="B434" s="338"/>
      <c r="C434" s="338"/>
      <c r="D434" s="338"/>
      <c r="E434" s="338"/>
      <c r="F434" s="338"/>
      <c r="G434" s="338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>
      <c r="A435" s="338"/>
      <c r="B435" s="338"/>
      <c r="C435" s="338"/>
      <c r="D435" s="338"/>
      <c r="E435" s="338"/>
      <c r="F435" s="338"/>
      <c r="G435" s="338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>
      <c r="A436" s="338"/>
      <c r="B436" s="338"/>
      <c r="C436" s="338"/>
      <c r="D436" s="338"/>
      <c r="E436" s="338"/>
      <c r="F436" s="338"/>
      <c r="G436" s="338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>
      <c r="A437" s="338"/>
      <c r="B437" s="338"/>
      <c r="C437" s="338"/>
      <c r="D437" s="338"/>
      <c r="E437" s="338"/>
      <c r="F437" s="338"/>
      <c r="G437" s="338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>
      <c r="A438" s="338"/>
      <c r="B438" s="338"/>
      <c r="C438" s="338"/>
      <c r="D438" s="338"/>
      <c r="E438" s="338"/>
      <c r="F438" s="338"/>
      <c r="G438" s="338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>
      <c r="A439" s="338"/>
      <c r="B439" s="338"/>
      <c r="C439" s="338"/>
      <c r="D439" s="338"/>
      <c r="E439" s="338"/>
      <c r="F439" s="338"/>
      <c r="G439" s="338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>
      <c r="A440" s="338"/>
      <c r="B440" s="338"/>
      <c r="C440" s="338"/>
      <c r="D440" s="338"/>
      <c r="E440" s="338"/>
      <c r="F440" s="338"/>
      <c r="G440" s="338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>
      <c r="A441" s="338"/>
      <c r="B441" s="338"/>
      <c r="C441" s="338"/>
      <c r="D441" s="338"/>
      <c r="E441" s="338"/>
      <c r="F441" s="338"/>
      <c r="G441" s="338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idden="1">
      <c r="A442" s="338"/>
      <c r="B442" s="338"/>
      <c r="C442" s="338"/>
      <c r="D442" s="338"/>
      <c r="E442" s="338"/>
      <c r="F442" s="338"/>
      <c r="G442" s="338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idden="1">
      <c r="A443" s="338"/>
      <c r="B443" s="338"/>
      <c r="C443" s="338"/>
      <c r="D443" s="338"/>
      <c r="E443" s="338"/>
      <c r="F443" s="338"/>
      <c r="G443" s="338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idden="1">
      <c r="A444" s="338"/>
      <c r="B444" s="338"/>
      <c r="C444" s="338"/>
      <c r="D444" s="338"/>
      <c r="E444" s="338"/>
      <c r="F444" s="338"/>
      <c r="G444" s="338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idden="1">
      <c r="A445" s="338"/>
      <c r="B445" s="338"/>
      <c r="C445" s="338"/>
      <c r="D445" s="338"/>
      <c r="E445" s="338"/>
      <c r="F445" s="338"/>
      <c r="G445" s="338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idden="1">
      <c r="A446" s="338"/>
      <c r="B446" s="338"/>
      <c r="C446" s="338"/>
      <c r="D446" s="338"/>
      <c r="E446" s="338"/>
      <c r="F446" s="338"/>
      <c r="G446" s="338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idden="1">
      <c r="A447" s="338"/>
      <c r="B447" s="338"/>
      <c r="C447" s="338"/>
      <c r="D447" s="338"/>
      <c r="E447" s="338"/>
      <c r="F447" s="338"/>
      <c r="G447" s="338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idden="1">
      <c r="A448" s="338"/>
      <c r="B448" s="338"/>
      <c r="C448" s="338"/>
      <c r="D448" s="338"/>
      <c r="E448" s="338"/>
      <c r="F448" s="338"/>
      <c r="G448" s="338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>
      <c r="A449" s="338"/>
      <c r="B449" s="338"/>
      <c r="C449" s="338"/>
      <c r="D449" s="338"/>
      <c r="E449" s="338"/>
      <c r="F449" s="338"/>
      <c r="G449" s="338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>
      <c r="E450" s="338" t="s">
        <v>469</v>
      </c>
      <c r="V450" s="242">
        <v>18778.862136148186</v>
      </c>
      <c r="W450" s="242">
        <v>11541.360609497224</v>
      </c>
      <c r="X450" s="242">
        <v>10366.068074093459</v>
      </c>
      <c r="Y450" s="242">
        <v>10850.386681787782</v>
      </c>
      <c r="Z450" s="242">
        <v>12566.15126930123</v>
      </c>
      <c r="AA450" s="242">
        <v>6441.4718660036642</v>
      </c>
      <c r="AB450" s="242">
        <v>768.01861060222745</v>
      </c>
      <c r="AC450" s="242">
        <v>768.01861060222745</v>
      </c>
      <c r="AD450" s="242">
        <v>27.084009421617374</v>
      </c>
      <c r="AE450" s="242">
        <v>26.519759225333679</v>
      </c>
      <c r="AF450" s="242">
        <v>26.519759225333679</v>
      </c>
      <c r="AG450" s="242">
        <v>26.519759225333679</v>
      </c>
    </row>
  </sheetData>
  <autoFilter ref="A4:AW4" xr:uid="{F9B17740-7072-4C1B-A5D7-5E62A1B4BD52}"/>
  <phoneticPr fontId="189" type="noConversion"/>
  <pageMargins left="0.7" right="0.7" top="0.75" bottom="0.75" header="0.3" footer="0.3"/>
  <pageSetup paperSize="9" orientation="portrait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tabColor rgb="FF00B0F0"/>
  </sheetPr>
  <dimension ref="A1:EK446"/>
  <sheetViews>
    <sheetView topLeftCell="W1" zoomScale="90" zoomScaleNormal="90" workbookViewId="0">
      <selection activeCell="V2" sqref="V2:AG2"/>
    </sheetView>
  </sheetViews>
  <sheetFormatPr defaultColWidth="9" defaultRowHeight="12" outlineLevelCol="1"/>
  <cols>
    <col min="1" max="1" width="4.796875" style="343" bestFit="1" customWidth="1"/>
    <col min="2" max="2" width="16.69921875" style="171" customWidth="1"/>
    <col min="3" max="3" width="16.59765625" style="171" customWidth="1" outlineLevel="1"/>
    <col min="4" max="4" width="21.59765625" style="171" customWidth="1" outlineLevel="1"/>
    <col min="5" max="5" width="9.69921875" style="171" customWidth="1" outlineLevel="1"/>
    <col min="6" max="6" width="5.5" style="171" customWidth="1" outlineLevel="1"/>
    <col min="7" max="7" width="4.19921875" style="171" customWidth="1"/>
    <col min="8" max="9" width="8.5" style="171" customWidth="1" outlineLevel="1"/>
    <col min="10" max="15" width="9.19921875" style="171" customWidth="1" outlineLevel="1"/>
    <col min="16" max="19" width="8.5" style="171" customWidth="1" outlineLevel="1"/>
    <col min="20" max="20" width="11.8984375" style="171" bestFit="1" customWidth="1"/>
    <col min="21" max="21" width="3.19921875" style="171" customWidth="1"/>
    <col min="22" max="33" width="11.59765625" style="172" customWidth="1" outlineLevel="1"/>
    <col min="34" max="34" width="11.59765625" style="171" customWidth="1"/>
    <col min="35" max="35" width="3.5" style="171" customWidth="1"/>
    <col min="36" max="47" width="7.19921875" style="172" customWidth="1" outlineLevel="1"/>
    <col min="48" max="48" width="8.5" style="172" customWidth="1"/>
    <col min="49" max="16384" width="9" style="171"/>
  </cols>
  <sheetData>
    <row r="1" spans="1:48" s="360" customFormat="1">
      <c r="A1" s="359"/>
      <c r="B1" s="364">
        <f>'All Demand '!A2</f>
        <v>7.0209999999999999</v>
      </c>
      <c r="T1" s="363" t="s">
        <v>473</v>
      </c>
      <c r="V1" s="361">
        <v>1137546.310766706</v>
      </c>
      <c r="W1" s="361">
        <v>1147301.2607732809</v>
      </c>
      <c r="X1" s="361">
        <v>1291743.4108706347</v>
      </c>
      <c r="Y1" s="361">
        <v>1304099.4108789628</v>
      </c>
      <c r="Z1" s="361">
        <v>1117292.1407530548</v>
      </c>
      <c r="AA1" s="361">
        <v>580113.44039099629</v>
      </c>
      <c r="AB1" s="361">
        <v>688523.95046406495</v>
      </c>
      <c r="AC1" s="361">
        <v>782130.5905271559</v>
      </c>
      <c r="AD1" s="361">
        <v>927476.32062511879</v>
      </c>
      <c r="AE1" s="361">
        <v>497311.03033518762</v>
      </c>
      <c r="AF1" s="361">
        <v>629597.68042434892</v>
      </c>
      <c r="AG1" s="361">
        <v>776174.77052314172</v>
      </c>
      <c r="AH1" s="361"/>
      <c r="AJ1" s="362"/>
      <c r="AK1" s="362"/>
      <c r="AL1" s="362"/>
      <c r="AM1" s="362"/>
      <c r="AN1" s="362"/>
      <c r="AO1" s="362"/>
      <c r="AP1" s="362"/>
      <c r="AQ1" s="362"/>
      <c r="AR1" s="362"/>
      <c r="AS1" s="362"/>
      <c r="AT1" s="362"/>
      <c r="AU1" s="362"/>
      <c r="AV1" s="362"/>
    </row>
    <row r="2" spans="1:48" s="1" customFormat="1" ht="13.8">
      <c r="A2" s="344"/>
      <c r="C2" s="137" t="s">
        <v>2</v>
      </c>
      <c r="H2" s="1">
        <f t="shared" ref="H2:T2" si="0">SUM(H5:H434)</f>
        <v>18876032.192420084</v>
      </c>
      <c r="I2" s="1">
        <f t="shared" si="0"/>
        <v>23225452.887289956</v>
      </c>
      <c r="J2" s="1">
        <f t="shared" si="0"/>
        <v>17665709.280229509</v>
      </c>
      <c r="K2" s="1">
        <f t="shared" si="0"/>
        <v>8065259.9579918031</v>
      </c>
      <c r="L2" s="1">
        <f t="shared" si="0"/>
        <v>10862377.978228889</v>
      </c>
      <c r="M2" s="1">
        <f t="shared" si="0"/>
        <v>10970686.508584514</v>
      </c>
      <c r="N2" s="1">
        <f t="shared" si="0"/>
        <v>10781047.937786171</v>
      </c>
      <c r="O2" s="1">
        <f t="shared" si="0"/>
        <v>11327516.437786173</v>
      </c>
      <c r="P2" s="1">
        <f t="shared" si="0"/>
        <v>10728275.907336172</v>
      </c>
      <c r="Q2" s="1">
        <f t="shared" si="0"/>
        <v>9756226.9579918031</v>
      </c>
      <c r="R2" s="1">
        <f t="shared" si="0"/>
        <v>8553259.0415508188</v>
      </c>
      <c r="S2" s="1">
        <f t="shared" si="0"/>
        <v>7775661.9679314755</v>
      </c>
      <c r="T2" s="1">
        <f t="shared" si="0"/>
        <v>148587507.05512747</v>
      </c>
      <c r="V2" s="1">
        <f>SUM(V5:V534)</f>
        <v>882522.85432746948</v>
      </c>
      <c r="W2" s="1">
        <f t="shared" ref="W2:AH2" si="1">SUM(W5:W534)</f>
        <v>914026.144263222</v>
      </c>
      <c r="X2" s="1">
        <f t="shared" si="1"/>
        <v>741696.67598321696</v>
      </c>
      <c r="Y2" s="1">
        <f t="shared" si="1"/>
        <v>379092.26449125272</v>
      </c>
      <c r="Z2" s="1">
        <f t="shared" si="1"/>
        <v>589523.94467149093</v>
      </c>
      <c r="AA2" s="1">
        <f t="shared" si="1"/>
        <v>556956.19197322393</v>
      </c>
      <c r="AB2" s="1">
        <f t="shared" si="1"/>
        <v>553292.03521435754</v>
      </c>
      <c r="AC2" s="1">
        <f t="shared" si="1"/>
        <v>591375.42202982877</v>
      </c>
      <c r="AD2" s="1">
        <f t="shared" si="1"/>
        <v>551805.20296851522</v>
      </c>
      <c r="AE2" s="1">
        <f t="shared" si="1"/>
        <v>491925.29337545263</v>
      </c>
      <c r="AF2" s="1">
        <f t="shared" si="1"/>
        <v>406816.94798376161</v>
      </c>
      <c r="AG2" s="1">
        <f t="shared" si="1"/>
        <v>333477.2145536663</v>
      </c>
      <c r="AH2" s="1">
        <f t="shared" si="1"/>
        <v>6992510.1918354584</v>
      </c>
      <c r="AJ2" s="1">
        <f t="shared" ref="AJ2:AV2" si="2">SUM(AJ5:AJ434)</f>
        <v>547881.20134451811</v>
      </c>
      <c r="AK2" s="1">
        <f t="shared" si="2"/>
        <v>567098.5567899592</v>
      </c>
      <c r="AL2" s="1">
        <f t="shared" si="2"/>
        <v>457252.36114578234</v>
      </c>
      <c r="AM2" s="1">
        <f t="shared" si="2"/>
        <v>228527.28512492694</v>
      </c>
      <c r="AN2" s="1">
        <f t="shared" si="2"/>
        <v>365277.15515741881</v>
      </c>
      <c r="AO2" s="1">
        <f t="shared" si="2"/>
        <v>338712.73216349271</v>
      </c>
      <c r="AP2" s="1">
        <f t="shared" si="2"/>
        <v>339806.37172773661</v>
      </c>
      <c r="AQ2" s="1">
        <f t="shared" si="2"/>
        <v>363543.02411051915</v>
      </c>
      <c r="AR2" s="1">
        <f t="shared" si="2"/>
        <v>339052.20846578066</v>
      </c>
      <c r="AS2" s="1">
        <f t="shared" si="2"/>
        <v>314112.35922084365</v>
      </c>
      <c r="AT2" s="1">
        <f t="shared" si="2"/>
        <v>259598.89145780052</v>
      </c>
      <c r="AU2" s="1">
        <f t="shared" si="2"/>
        <v>211212.93840855878</v>
      </c>
      <c r="AV2" s="1">
        <f t="shared" si="2"/>
        <v>4332075.0851173382</v>
      </c>
    </row>
    <row r="3" spans="1:48">
      <c r="H3" s="171" t="s">
        <v>114</v>
      </c>
      <c r="T3" s="171" t="s">
        <v>114</v>
      </c>
      <c r="V3" s="172" t="s">
        <v>73</v>
      </c>
      <c r="AH3" s="172" t="s">
        <v>73</v>
      </c>
      <c r="AJ3" s="172" t="s">
        <v>64</v>
      </c>
      <c r="AV3" s="172" t="s">
        <v>64</v>
      </c>
    </row>
    <row r="4" spans="1:48" s="174" customFormat="1" ht="13.8">
      <c r="A4" s="345" t="str">
        <f>'All Demand '!A5</f>
        <v>S.N</v>
      </c>
      <c r="B4" s="174" t="str">
        <f>'All Demand '!C5</f>
        <v>DC P/N</v>
      </c>
      <c r="C4" s="174" t="str">
        <f>'All Demand '!F5</f>
        <v>Project</v>
      </c>
      <c r="D4" s="174" t="str">
        <f>'All Demand '!D5</f>
        <v>Part Name</v>
      </c>
      <c r="E4" s="174" t="str">
        <f>'All Demand '!G5</f>
        <v>BU</v>
      </c>
      <c r="F4" s="174" t="str">
        <f>'All Demand '!H5</f>
        <v>BU Location</v>
      </c>
      <c r="H4" s="197">
        <f>'All Demand '!J5</f>
        <v>43891</v>
      </c>
      <c r="I4" s="197">
        <f>'All Demand '!K5</f>
        <v>43922</v>
      </c>
      <c r="J4" s="197">
        <f>'All Demand '!L5</f>
        <v>43952</v>
      </c>
      <c r="K4" s="197">
        <f>'All Demand '!M5</f>
        <v>43983</v>
      </c>
      <c r="L4" s="197">
        <f>'All Demand '!N5</f>
        <v>44013</v>
      </c>
      <c r="M4" s="197">
        <f>'All Demand '!O5</f>
        <v>44044</v>
      </c>
      <c r="N4" s="197">
        <f>'All Demand '!P5</f>
        <v>44075</v>
      </c>
      <c r="O4" s="197">
        <f>'All Demand '!Q5</f>
        <v>44105</v>
      </c>
      <c r="P4" s="197">
        <f>'All Demand '!R5</f>
        <v>44136</v>
      </c>
      <c r="Q4" s="197">
        <f>'All Demand '!S5</f>
        <v>44166</v>
      </c>
      <c r="R4" s="197">
        <f>'All Demand '!T5</f>
        <v>44197</v>
      </c>
      <c r="S4" s="197">
        <f>'All Demand '!U5</f>
        <v>44228</v>
      </c>
      <c r="T4" s="194" t="str">
        <f>'All Demand '!V5</f>
        <v>Total</v>
      </c>
      <c r="V4" s="197">
        <f>H4</f>
        <v>43891</v>
      </c>
      <c r="W4" s="197">
        <f t="shared" ref="W4:AF4" si="3">I4</f>
        <v>43922</v>
      </c>
      <c r="X4" s="197">
        <f t="shared" si="3"/>
        <v>43952</v>
      </c>
      <c r="Y4" s="197">
        <f t="shared" si="3"/>
        <v>43983</v>
      </c>
      <c r="Z4" s="197">
        <f t="shared" si="3"/>
        <v>44013</v>
      </c>
      <c r="AA4" s="197">
        <f t="shared" si="3"/>
        <v>44044</v>
      </c>
      <c r="AB4" s="197">
        <f t="shared" si="3"/>
        <v>44075</v>
      </c>
      <c r="AC4" s="197">
        <f t="shared" si="3"/>
        <v>44105</v>
      </c>
      <c r="AD4" s="197">
        <f t="shared" si="3"/>
        <v>44136</v>
      </c>
      <c r="AE4" s="197">
        <f t="shared" si="3"/>
        <v>44166</v>
      </c>
      <c r="AF4" s="197">
        <f t="shared" si="3"/>
        <v>44197</v>
      </c>
      <c r="AG4" s="197">
        <f>S4</f>
        <v>44228</v>
      </c>
      <c r="AH4" s="194" t="str">
        <f>T4</f>
        <v>Total</v>
      </c>
      <c r="AJ4" s="175">
        <f>H4</f>
        <v>43891</v>
      </c>
      <c r="AK4" s="175">
        <f t="shared" ref="AK4:AV4" si="4">I4</f>
        <v>43922</v>
      </c>
      <c r="AL4" s="175">
        <f t="shared" si="4"/>
        <v>43952</v>
      </c>
      <c r="AM4" s="175">
        <f t="shared" si="4"/>
        <v>43983</v>
      </c>
      <c r="AN4" s="175">
        <f t="shared" si="4"/>
        <v>44013</v>
      </c>
      <c r="AO4" s="175">
        <f t="shared" si="4"/>
        <v>44044</v>
      </c>
      <c r="AP4" s="175">
        <f t="shared" si="4"/>
        <v>44075</v>
      </c>
      <c r="AQ4" s="175">
        <f t="shared" si="4"/>
        <v>44105</v>
      </c>
      <c r="AR4" s="175">
        <f t="shared" si="4"/>
        <v>44136</v>
      </c>
      <c r="AS4" s="175">
        <f t="shared" si="4"/>
        <v>44166</v>
      </c>
      <c r="AT4" s="175">
        <f t="shared" si="4"/>
        <v>44197</v>
      </c>
      <c r="AU4" s="175">
        <f t="shared" si="4"/>
        <v>44228</v>
      </c>
      <c r="AV4" s="175" t="str">
        <f t="shared" si="4"/>
        <v>Total</v>
      </c>
    </row>
    <row r="5" spans="1:48">
      <c r="A5" s="343">
        <f>'All Demand '!A6</f>
        <v>1</v>
      </c>
      <c r="B5" s="171" t="str">
        <f>'All Demand '!C6</f>
        <v>8AJ946-00098-N</v>
      </c>
      <c r="C5" s="171" t="str">
        <f>'All Demand '!F6</f>
        <v>M106</v>
      </c>
      <c r="D5" s="171" t="str">
        <f>'All Demand '!D6</f>
        <v>AJ946-00098-N</v>
      </c>
      <c r="E5" s="171" t="str">
        <f>'All Demand '!G6</f>
        <v>ABC</v>
      </c>
      <c r="F5" s="171" t="str">
        <f>'All Demand '!H6</f>
        <v>CTU FATP</v>
      </c>
      <c r="H5" s="1">
        <f>'All Demand '!J6*'All Demand '!BO6</f>
        <v>234354.40000000002</v>
      </c>
      <c r="I5" s="1">
        <f>'All Demand '!K6*'All Demand '!BP6</f>
        <v>159027.20000000001</v>
      </c>
      <c r="J5" s="1">
        <f>'All Demand '!L6*'All Demand '!BQ6</f>
        <v>161336.80000000002</v>
      </c>
      <c r="K5" s="1">
        <f>'All Demand '!M6*'All Demand '!BR6</f>
        <v>91072.8</v>
      </c>
      <c r="L5" s="1">
        <f>'All Demand '!N6*'All Demand '!BS6</f>
        <v>240191.2</v>
      </c>
      <c r="M5" s="1">
        <f>'All Demand '!O6*'All Demand '!BT6</f>
        <v>152040.80000000002</v>
      </c>
      <c r="N5" s="1">
        <f>'All Demand '!P6*'All Demand '!BU6</f>
        <v>213368.80000000002</v>
      </c>
      <c r="O5" s="1">
        <f>'All Demand '!Q6*'All Demand '!BV6</f>
        <v>225418.40000000002</v>
      </c>
      <c r="P5" s="1">
        <f>'All Demand '!R6*'All Demand '!BW6</f>
        <v>220106.40000000002</v>
      </c>
      <c r="Q5" s="1">
        <f>'All Demand '!S6*'All Demand '!BX6</f>
        <v>220796</v>
      </c>
      <c r="R5" s="1">
        <f>'All Demand '!T6*'All Demand '!BY6</f>
        <v>180032</v>
      </c>
      <c r="S5" s="1">
        <f>'All Demand '!U6*'All Demand '!BZ6</f>
        <v>85401.600000000006</v>
      </c>
      <c r="T5" s="1">
        <f>SUM(H5:S5)</f>
        <v>2183146.4000000004</v>
      </c>
      <c r="U5" s="1"/>
      <c r="V5" s="1">
        <f>H5*'All Demand '!AD6/$B$1</f>
        <v>54798.390728215367</v>
      </c>
      <c r="W5" s="1">
        <f>I5*'All Demand '!AE6/$B$1</f>
        <v>37184.856106879372</v>
      </c>
      <c r="X5" s="1">
        <f>J5*'All Demand '!AF6/$B$1</f>
        <v>37724.902989830516</v>
      </c>
      <c r="Y5" s="1">
        <f>K5*'All Demand '!AG6/$B$1</f>
        <v>20970.987706480562</v>
      </c>
      <c r="Z5" s="1">
        <f>L5*'All Demand '!AH6/$B$1</f>
        <v>55307.915232701896</v>
      </c>
      <c r="AA5" s="1">
        <f>M5*'All Demand '!AI6/$B$1</f>
        <v>35009.857473180469</v>
      </c>
      <c r="AB5" s="1">
        <f>N5*'All Demand '!AJ6/$B$1</f>
        <v>48371.85570528415</v>
      </c>
      <c r="AC5" s="1">
        <f>O5*'All Demand '!AK6/$B$1</f>
        <v>51103.56489850449</v>
      </c>
      <c r="AD5" s="1">
        <f>P5*'All Demand '!AL6/$B$1</f>
        <v>49899.305899501502</v>
      </c>
      <c r="AE5" s="1">
        <f>Q5*'All Demand '!AM6/$B$1</f>
        <v>48483.213389830511</v>
      </c>
      <c r="AF5" s="1">
        <f>R5*'All Demand '!AN6/$B$1</f>
        <v>39532.101455633107</v>
      </c>
      <c r="AG5" s="1">
        <f>S5*'All Demand '!AO6/$B$1</f>
        <v>18752.803477567304</v>
      </c>
      <c r="AH5" s="1">
        <f>SUM(V5:AG5)</f>
        <v>497139.75506360922</v>
      </c>
      <c r="AI5" s="1"/>
      <c r="AJ5" s="1">
        <f>H5*'All Demand '!AV6/$B$1</f>
        <v>38490.956712713909</v>
      </c>
      <c r="AK5" s="1">
        <f>I5*'All Demand '!AW6/$B$1</f>
        <v>26119.02772614509</v>
      </c>
      <c r="AL5" s="1">
        <f>J5*'All Demand '!AX6/$B$1</f>
        <v>26498.362245248143</v>
      </c>
      <c r="AM5" s="1">
        <f>K5*'All Demand '!AY6/$B$1</f>
        <v>14808.44571503925</v>
      </c>
      <c r="AN5" s="1">
        <f>L5*'All Demand '!AZ6/$B$1</f>
        <v>39055.111366183271</v>
      </c>
      <c r="AO5" s="1">
        <f>M5*'All Demand '!BA6/$B$1</f>
        <v>24721.848161812744</v>
      </c>
      <c r="AP5" s="1">
        <f>N5*'All Demand '!BB6/$B$1</f>
        <v>34343.344352616528</v>
      </c>
      <c r="AQ5" s="1">
        <f>O5*'All Demand '!BC6/$B$1</f>
        <v>36282.819862209726</v>
      </c>
      <c r="AR5" s="1">
        <f>P5*'All Demand '!BD6/$B$1</f>
        <v>35427.81273276484</v>
      </c>
      <c r="AS5" s="1">
        <f>Q5*'All Demand '!BE6/$B$1</f>
        <v>35176.168230637733</v>
      </c>
      <c r="AT5" s="1">
        <f>R5*'All Demand '!BF6/$B$1</f>
        <v>28681.841695040544</v>
      </c>
      <c r="AU5" s="1">
        <f>S5*'All Demand '!BG6/$B$1</f>
        <v>13605.776593623215</v>
      </c>
      <c r="AV5" s="1">
        <f>SUM(AJ5:AU5)</f>
        <v>353211.51539403503</v>
      </c>
    </row>
    <row r="6" spans="1:48">
      <c r="A6" s="343">
        <f>'All Demand '!A7</f>
        <v>2</v>
      </c>
      <c r="B6" s="278" t="str">
        <f>'All Demand '!C7</f>
        <v>8AJ946-00099-N</v>
      </c>
      <c r="C6" s="278" t="str">
        <f>'All Demand '!F7</f>
        <v>M106</v>
      </c>
      <c r="D6" s="278" t="str">
        <f>'All Demand '!D7</f>
        <v>AJ946-00099-N</v>
      </c>
      <c r="E6" s="278" t="str">
        <f>'All Demand '!G7</f>
        <v>ABC</v>
      </c>
      <c r="F6" s="278" t="str">
        <f>'All Demand '!H7</f>
        <v>CTU FATP</v>
      </c>
      <c r="G6" s="278"/>
      <c r="H6" s="1">
        <f>'All Demand '!J7*'All Demand '!BO7</f>
        <v>234354.40000000002</v>
      </c>
      <c r="I6" s="1">
        <f>'All Demand '!K7*'All Demand '!BP7</f>
        <v>159027.20000000001</v>
      </c>
      <c r="J6" s="1">
        <f>'All Demand '!L7*'All Demand '!BQ7</f>
        <v>161336.80000000002</v>
      </c>
      <c r="K6" s="1">
        <f>'All Demand '!M7*'All Demand '!BR7</f>
        <v>91072.8</v>
      </c>
      <c r="L6" s="1">
        <f>'All Demand '!N7*'All Demand '!BS7</f>
        <v>240191.2</v>
      </c>
      <c r="M6" s="1">
        <f>'All Demand '!O7*'All Demand '!BT7</f>
        <v>152040.80000000002</v>
      </c>
      <c r="N6" s="1">
        <f>'All Demand '!P7*'All Demand '!BU7</f>
        <v>213368.80000000002</v>
      </c>
      <c r="O6" s="1">
        <f>'All Demand '!Q7*'All Demand '!BV7</f>
        <v>225418.40000000002</v>
      </c>
      <c r="P6" s="1">
        <f>'All Demand '!R7*'All Demand '!BW7</f>
        <v>220106.40000000002</v>
      </c>
      <c r="Q6" s="1">
        <f>'All Demand '!S7*'All Demand '!BX7</f>
        <v>220796</v>
      </c>
      <c r="R6" s="1">
        <f>'All Demand '!T7*'All Demand '!BY7</f>
        <v>180032</v>
      </c>
      <c r="S6" s="1">
        <f>'All Demand '!U7*'All Demand '!BZ7</f>
        <v>85401.600000000006</v>
      </c>
      <c r="T6" s="1">
        <f t="shared" ref="T6:T69" si="5">SUM(H6:S6)</f>
        <v>2183146.4000000004</v>
      </c>
      <c r="U6" s="1"/>
      <c r="V6" s="1">
        <f>H6*'All Demand '!AD7/$B$1</f>
        <v>54308.502912861411</v>
      </c>
      <c r="W6" s="1">
        <f>I6*'All Demand '!AE7/$B$1</f>
        <v>36852.430141803161</v>
      </c>
      <c r="X6" s="1">
        <f>J6*'All Demand '!AF7/$B$1</f>
        <v>37387.649102179181</v>
      </c>
      <c r="Y6" s="1">
        <f>K6*'All Demand '!AG7/$B$1</f>
        <v>20783.510825922232</v>
      </c>
      <c r="Z6" s="1">
        <f>L6*'All Demand '!AH7/$B$1</f>
        <v>54813.472359379004</v>
      </c>
      <c r="AA6" s="1">
        <f>M6*'All Demand '!AI7/$B$1</f>
        <v>34696.875607007547</v>
      </c>
      <c r="AB6" s="1">
        <f>N6*'All Demand '!AJ7/$B$1</f>
        <v>47939.419963993729</v>
      </c>
      <c r="AC6" s="1">
        <f>O6*'All Demand '!AK7/$B$1</f>
        <v>50646.708165446515</v>
      </c>
      <c r="AD6" s="1">
        <f>P6*'All Demand '!AL7/$B$1</f>
        <v>49453.215026577411</v>
      </c>
      <c r="AE6" s="1">
        <f>Q6*'All Demand '!AM7/$B$1</f>
        <v>48049.782130750602</v>
      </c>
      <c r="AF6" s="1">
        <f>R6*'All Demand '!AN7/$B$1</f>
        <v>39178.691536818114</v>
      </c>
      <c r="AG6" s="1">
        <f>S6*'All Demand '!AO7/$B$1</f>
        <v>18585.156767412049</v>
      </c>
      <c r="AH6" s="1">
        <f t="shared" ref="AH6:AH69" si="6">SUM(V6:AG6)</f>
        <v>492695.4145401509</v>
      </c>
      <c r="AI6" s="1"/>
      <c r="AJ6" s="1">
        <f>H6*'All Demand '!AV7/$B$1</f>
        <v>38490.956712713909</v>
      </c>
      <c r="AK6" s="1">
        <f>I6*'All Demand '!AW7/$B$1</f>
        <v>26119.02772614509</v>
      </c>
      <c r="AL6" s="1">
        <f>J6*'All Demand '!AX7/$B$1</f>
        <v>26498.362245248143</v>
      </c>
      <c r="AM6" s="1">
        <f>K6*'All Demand '!AY7/$B$1</f>
        <v>14808.44571503925</v>
      </c>
      <c r="AN6" s="1">
        <f>L6*'All Demand '!AZ7/$B$1</f>
        <v>39055.111366183271</v>
      </c>
      <c r="AO6" s="1">
        <f>M6*'All Demand '!BA7/$B$1</f>
        <v>24721.848161812744</v>
      </c>
      <c r="AP6" s="1">
        <f>N6*'All Demand '!BB7/$B$1</f>
        <v>34343.344352616528</v>
      </c>
      <c r="AQ6" s="1">
        <f>O6*'All Demand '!BC7/$B$1</f>
        <v>36282.819862209726</v>
      </c>
      <c r="AR6" s="1">
        <f>P6*'All Demand '!BD7/$B$1</f>
        <v>35427.81273276484</v>
      </c>
      <c r="AS6" s="1">
        <f>Q6*'All Demand '!BE7/$B$1</f>
        <v>35176.168230637733</v>
      </c>
      <c r="AT6" s="1">
        <f>R6*'All Demand '!BF7/$B$1</f>
        <v>28681.841695040544</v>
      </c>
      <c r="AU6" s="1">
        <f>S6*'All Demand '!BG7/$B$1</f>
        <v>13605.776593623215</v>
      </c>
      <c r="AV6" s="1">
        <f t="shared" ref="AV6:AV69" si="7">SUM(AJ6:AU6)</f>
        <v>353211.51539403503</v>
      </c>
    </row>
    <row r="7" spans="1:48">
      <c r="A7" s="343">
        <f>'All Demand '!A8</f>
        <v>3</v>
      </c>
      <c r="B7" s="278" t="str">
        <f>'All Demand '!C8</f>
        <v>8AJ818-00010-B</v>
      </c>
      <c r="C7" s="278" t="str">
        <f>'All Demand '!F8</f>
        <v>M21</v>
      </c>
      <c r="D7" s="278" t="str">
        <f>'All Demand '!D8</f>
        <v>AJ818-00010-B</v>
      </c>
      <c r="E7" s="278" t="str">
        <f>'All Demand '!G8</f>
        <v>ABC</v>
      </c>
      <c r="F7" s="278" t="str">
        <f>'All Demand '!H8</f>
        <v>CTU FATP</v>
      </c>
      <c r="G7" s="278"/>
      <c r="H7" s="1">
        <f>'All Demand '!J8*'All Demand '!BO8</f>
        <v>0</v>
      </c>
      <c r="I7" s="1">
        <f>'All Demand '!K8*'All Demand '!BP8</f>
        <v>0</v>
      </c>
      <c r="J7" s="1">
        <f>'All Demand '!L8*'All Demand '!BQ8</f>
        <v>0</v>
      </c>
      <c r="K7" s="1">
        <f>'All Demand '!M8*'All Demand '!BR8</f>
        <v>0</v>
      </c>
      <c r="L7" s="1">
        <f>'All Demand '!N8*'All Demand '!BS8</f>
        <v>0</v>
      </c>
      <c r="M7" s="1">
        <f>'All Demand '!O8*'All Demand '!BT8</f>
        <v>0</v>
      </c>
      <c r="N7" s="1">
        <f>'All Demand '!P8*'All Demand '!BU8</f>
        <v>0</v>
      </c>
      <c r="O7" s="1">
        <f>'All Demand '!Q8*'All Demand '!BV8</f>
        <v>0</v>
      </c>
      <c r="P7" s="1">
        <f>'All Demand '!R8*'All Demand '!BW8</f>
        <v>0</v>
      </c>
      <c r="Q7" s="1">
        <f>'All Demand '!S8*'All Demand '!BX8</f>
        <v>0</v>
      </c>
      <c r="R7" s="1">
        <f>'All Demand '!T8*'All Demand '!BY8</f>
        <v>0</v>
      </c>
      <c r="S7" s="1">
        <f>'All Demand '!U8*'All Demand '!BZ8</f>
        <v>0</v>
      </c>
      <c r="T7" s="1">
        <f t="shared" si="5"/>
        <v>0</v>
      </c>
      <c r="U7" s="1"/>
      <c r="V7" s="1">
        <f>H7*'All Demand '!AD8/$B$1</f>
        <v>0</v>
      </c>
      <c r="W7" s="1">
        <f>I7*'All Demand '!AE8/$B$1</f>
        <v>0</v>
      </c>
      <c r="X7" s="1">
        <f>J7*'All Demand '!AF8/$B$1</f>
        <v>0</v>
      </c>
      <c r="Y7" s="1">
        <f>K7*'All Demand '!AG8/$B$1</f>
        <v>0</v>
      </c>
      <c r="Z7" s="1">
        <f>L7*'All Demand '!AH8/$B$1</f>
        <v>0</v>
      </c>
      <c r="AA7" s="1">
        <f>M7*'All Demand '!AI8/$B$1</f>
        <v>0</v>
      </c>
      <c r="AB7" s="1">
        <f>N7*'All Demand '!AJ8/$B$1</f>
        <v>0</v>
      </c>
      <c r="AC7" s="1">
        <f>O7*'All Demand '!AK8/$B$1</f>
        <v>0</v>
      </c>
      <c r="AD7" s="1">
        <f>P7*'All Demand '!AL8/$B$1</f>
        <v>0</v>
      </c>
      <c r="AE7" s="1">
        <f>Q7*'All Demand '!AM8/$B$1</f>
        <v>0</v>
      </c>
      <c r="AF7" s="1">
        <f>R7*'All Demand '!AN8/$B$1</f>
        <v>0</v>
      </c>
      <c r="AG7" s="1">
        <f>S7*'All Demand '!AO8/$B$1</f>
        <v>0</v>
      </c>
      <c r="AH7" s="1">
        <f t="shared" si="6"/>
        <v>0</v>
      </c>
      <c r="AI7" s="1"/>
      <c r="AJ7" s="1">
        <f>H7*'All Demand '!AV8/$B$1</f>
        <v>0</v>
      </c>
      <c r="AK7" s="1">
        <f>I7*'All Demand '!AW8/$B$1</f>
        <v>0</v>
      </c>
      <c r="AL7" s="1">
        <f>J7*'All Demand '!AX8/$B$1</f>
        <v>0</v>
      </c>
      <c r="AM7" s="1">
        <f>K7*'All Demand '!AY8/$B$1</f>
        <v>0</v>
      </c>
      <c r="AN7" s="1">
        <f>L7*'All Demand '!AZ8/$B$1</f>
        <v>0</v>
      </c>
      <c r="AO7" s="1">
        <f>M7*'All Demand '!BA8/$B$1</f>
        <v>0</v>
      </c>
      <c r="AP7" s="1">
        <f>N7*'All Demand '!BB8/$B$1</f>
        <v>0</v>
      </c>
      <c r="AQ7" s="1">
        <f>O7*'All Demand '!BC8/$B$1</f>
        <v>0</v>
      </c>
      <c r="AR7" s="1">
        <f>P7*'All Demand '!BD8/$B$1</f>
        <v>0</v>
      </c>
      <c r="AS7" s="1">
        <f>Q7*'All Demand '!BE8/$B$1</f>
        <v>0</v>
      </c>
      <c r="AT7" s="1">
        <f>R7*'All Demand '!BF8/$B$1</f>
        <v>0</v>
      </c>
      <c r="AU7" s="1">
        <f>S7*'All Demand '!BG8/$B$1</f>
        <v>0</v>
      </c>
      <c r="AV7" s="1">
        <f t="shared" si="7"/>
        <v>0</v>
      </c>
    </row>
    <row r="8" spans="1:48">
      <c r="A8" s="343">
        <f>'All Demand '!A9</f>
        <v>4</v>
      </c>
      <c r="B8" s="278" t="str">
        <f>'All Demand '!C9</f>
        <v>8AJ818-4133-Jab</v>
      </c>
      <c r="C8" s="278" t="str">
        <f>'All Demand '!F9</f>
        <v>M21</v>
      </c>
      <c r="D8" s="278" t="str">
        <f>'All Demand '!D9</f>
        <v>AJ818-4133-Jab</v>
      </c>
      <c r="E8" s="278" t="str">
        <f>'All Demand '!G9</f>
        <v>ABC</v>
      </c>
      <c r="F8" s="278" t="str">
        <f>'All Demand '!H9</f>
        <v>CTU FATP</v>
      </c>
      <c r="G8" s="278"/>
      <c r="H8" s="1">
        <f>'All Demand '!J9*'All Demand '!BO9</f>
        <v>0</v>
      </c>
      <c r="I8" s="1">
        <f>'All Demand '!K9*'All Demand '!BP9</f>
        <v>0</v>
      </c>
      <c r="J8" s="1">
        <f>'All Demand '!L9*'All Demand '!BQ9</f>
        <v>0</v>
      </c>
      <c r="K8" s="1">
        <f>'All Demand '!M9*'All Demand '!BR9</f>
        <v>0</v>
      </c>
      <c r="L8" s="1">
        <f>'All Demand '!N9*'All Demand '!BS9</f>
        <v>0</v>
      </c>
      <c r="M8" s="1">
        <f>'All Demand '!O9*'All Demand '!BT9</f>
        <v>0</v>
      </c>
      <c r="N8" s="1">
        <f>'All Demand '!P9*'All Demand '!BU9</f>
        <v>0</v>
      </c>
      <c r="O8" s="1">
        <f>'All Demand '!Q9*'All Demand '!BV9</f>
        <v>0</v>
      </c>
      <c r="P8" s="1">
        <f>'All Demand '!R9*'All Demand '!BW9</f>
        <v>0</v>
      </c>
      <c r="Q8" s="1">
        <f>'All Demand '!S9*'All Demand '!BX9</f>
        <v>0</v>
      </c>
      <c r="R8" s="1">
        <f>'All Demand '!T9*'All Demand '!BY9</f>
        <v>0</v>
      </c>
      <c r="S8" s="1">
        <f>'All Demand '!U9*'All Demand '!BZ9</f>
        <v>0</v>
      </c>
      <c r="T8" s="1">
        <f t="shared" si="5"/>
        <v>0</v>
      </c>
      <c r="U8" s="1"/>
      <c r="V8" s="1">
        <f>H8*'All Demand '!AD9/$B$1</f>
        <v>0</v>
      </c>
      <c r="W8" s="1">
        <f>I8*'All Demand '!AE9/$B$1</f>
        <v>0</v>
      </c>
      <c r="X8" s="1">
        <f>J8*'All Demand '!AF9/$B$1</f>
        <v>0</v>
      </c>
      <c r="Y8" s="1">
        <f>K8*'All Demand '!AG9/$B$1</f>
        <v>0</v>
      </c>
      <c r="Z8" s="1">
        <f>L8*'All Demand '!AH9/$B$1</f>
        <v>0</v>
      </c>
      <c r="AA8" s="1">
        <f>M8*'All Demand '!AI9/$B$1</f>
        <v>0</v>
      </c>
      <c r="AB8" s="1">
        <f>N8*'All Demand '!AJ9/$B$1</f>
        <v>0</v>
      </c>
      <c r="AC8" s="1">
        <f>O8*'All Demand '!AK9/$B$1</f>
        <v>0</v>
      </c>
      <c r="AD8" s="1">
        <f>P8*'All Demand '!AL9/$B$1</f>
        <v>0</v>
      </c>
      <c r="AE8" s="1">
        <f>Q8*'All Demand '!AM9/$B$1</f>
        <v>0</v>
      </c>
      <c r="AF8" s="1">
        <f>R8*'All Demand '!AN9/$B$1</f>
        <v>0</v>
      </c>
      <c r="AG8" s="1">
        <f>S8*'All Demand '!AO9/$B$1</f>
        <v>0</v>
      </c>
      <c r="AH8" s="1">
        <f t="shared" si="6"/>
        <v>0</v>
      </c>
      <c r="AI8" s="1"/>
      <c r="AJ8" s="1">
        <f>H8*'All Demand '!AV9/$B$1</f>
        <v>0</v>
      </c>
      <c r="AK8" s="1">
        <f>I8*'All Demand '!AW9/$B$1</f>
        <v>0</v>
      </c>
      <c r="AL8" s="1">
        <f>J8*'All Demand '!AX9/$B$1</f>
        <v>0</v>
      </c>
      <c r="AM8" s="1">
        <f>K8*'All Demand '!AY9/$B$1</f>
        <v>0</v>
      </c>
      <c r="AN8" s="1">
        <f>L8*'All Demand '!AZ9/$B$1</f>
        <v>0</v>
      </c>
      <c r="AO8" s="1">
        <f>M8*'All Demand '!BA9/$B$1</f>
        <v>0</v>
      </c>
      <c r="AP8" s="1">
        <f>N8*'All Demand '!BB9/$B$1</f>
        <v>0</v>
      </c>
      <c r="AQ8" s="1">
        <f>O8*'All Demand '!BC9/$B$1</f>
        <v>0</v>
      </c>
      <c r="AR8" s="1">
        <f>P8*'All Demand '!BD9/$B$1</f>
        <v>0</v>
      </c>
      <c r="AS8" s="1">
        <f>Q8*'All Demand '!BE9/$B$1</f>
        <v>0</v>
      </c>
      <c r="AT8" s="1">
        <f>R8*'All Demand '!BF9/$B$1</f>
        <v>0</v>
      </c>
      <c r="AU8" s="1">
        <f>S8*'All Demand '!BG9/$B$1</f>
        <v>0</v>
      </c>
      <c r="AV8" s="1">
        <f t="shared" si="7"/>
        <v>0</v>
      </c>
    </row>
    <row r="9" spans="1:48">
      <c r="A9" s="343">
        <f>'All Demand '!A10</f>
        <v>5</v>
      </c>
      <c r="B9" s="278" t="str">
        <f>'All Demand '!C10</f>
        <v>8AJ946-4830-Jab</v>
      </c>
      <c r="C9" s="278" t="str">
        <f>'All Demand '!F10</f>
        <v>M21</v>
      </c>
      <c r="D9" s="278" t="str">
        <f>'All Demand '!D10</f>
        <v>AJ946-4830-Jab</v>
      </c>
      <c r="E9" s="278" t="str">
        <f>'All Demand '!G10</f>
        <v>ABC</v>
      </c>
      <c r="F9" s="278" t="str">
        <f>'All Demand '!H10</f>
        <v>CTU FATP</v>
      </c>
      <c r="G9" s="278"/>
      <c r="H9" s="1">
        <f>'All Demand '!J10*'All Demand '!BO10</f>
        <v>0</v>
      </c>
      <c r="I9" s="1">
        <f>'All Demand '!K10*'All Demand '!BP10</f>
        <v>0</v>
      </c>
      <c r="J9" s="1">
        <f>'All Demand '!L10*'All Demand '!BQ10</f>
        <v>0</v>
      </c>
      <c r="K9" s="1">
        <f>'All Demand '!M10*'All Demand '!BR10</f>
        <v>0</v>
      </c>
      <c r="L9" s="1">
        <f>'All Demand '!N10*'All Demand '!BS10</f>
        <v>0</v>
      </c>
      <c r="M9" s="1">
        <f>'All Demand '!O10*'All Demand '!BT10</f>
        <v>0</v>
      </c>
      <c r="N9" s="1">
        <f>'All Demand '!P10*'All Demand '!BU10</f>
        <v>0</v>
      </c>
      <c r="O9" s="1">
        <f>'All Demand '!Q10*'All Demand '!BV10</f>
        <v>0</v>
      </c>
      <c r="P9" s="1">
        <f>'All Demand '!R10*'All Demand '!BW10</f>
        <v>0</v>
      </c>
      <c r="Q9" s="1">
        <f>'All Demand '!S10*'All Demand '!BX10</f>
        <v>0</v>
      </c>
      <c r="R9" s="1">
        <f>'All Demand '!T10*'All Demand '!BY10</f>
        <v>0</v>
      </c>
      <c r="S9" s="1">
        <f>'All Demand '!U10*'All Demand '!BZ10</f>
        <v>0</v>
      </c>
      <c r="T9" s="1">
        <f t="shared" si="5"/>
        <v>0</v>
      </c>
      <c r="U9" s="1"/>
      <c r="V9" s="1">
        <f>H9*'All Demand '!AD10/$B$1</f>
        <v>0</v>
      </c>
      <c r="W9" s="1">
        <f>I9*'All Demand '!AE10/$B$1</f>
        <v>0</v>
      </c>
      <c r="X9" s="1">
        <f>J9*'All Demand '!AF10/$B$1</f>
        <v>0</v>
      </c>
      <c r="Y9" s="1">
        <f>K9*'All Demand '!AG10/$B$1</f>
        <v>0</v>
      </c>
      <c r="Z9" s="1">
        <f>L9*'All Demand '!AH10/$B$1</f>
        <v>0</v>
      </c>
      <c r="AA9" s="1">
        <f>M9*'All Demand '!AI10/$B$1</f>
        <v>0</v>
      </c>
      <c r="AB9" s="1">
        <f>N9*'All Demand '!AJ10/$B$1</f>
        <v>0</v>
      </c>
      <c r="AC9" s="1">
        <f>O9*'All Demand '!AK10/$B$1</f>
        <v>0</v>
      </c>
      <c r="AD9" s="1">
        <f>P9*'All Demand '!AL10/$B$1</f>
        <v>0</v>
      </c>
      <c r="AE9" s="1">
        <f>Q9*'All Demand '!AM10/$B$1</f>
        <v>0</v>
      </c>
      <c r="AF9" s="1">
        <f>R9*'All Demand '!AN10/$B$1</f>
        <v>0</v>
      </c>
      <c r="AG9" s="1">
        <f>S9*'All Demand '!AO10/$B$1</f>
        <v>0</v>
      </c>
      <c r="AH9" s="1">
        <f t="shared" si="6"/>
        <v>0</v>
      </c>
      <c r="AI9" s="1"/>
      <c r="AJ9" s="1">
        <f>H9*'All Demand '!AV10/$B$1</f>
        <v>0</v>
      </c>
      <c r="AK9" s="1">
        <f>I9*'All Demand '!AW10/$B$1</f>
        <v>0</v>
      </c>
      <c r="AL9" s="1">
        <f>J9*'All Demand '!AX10/$B$1</f>
        <v>0</v>
      </c>
      <c r="AM9" s="1">
        <f>K9*'All Demand '!AY10/$B$1</f>
        <v>0</v>
      </c>
      <c r="AN9" s="1">
        <f>L9*'All Demand '!AZ10/$B$1</f>
        <v>0</v>
      </c>
      <c r="AO9" s="1">
        <f>M9*'All Demand '!BA10/$B$1</f>
        <v>0</v>
      </c>
      <c r="AP9" s="1">
        <f>N9*'All Demand '!BB10/$B$1</f>
        <v>0</v>
      </c>
      <c r="AQ9" s="1">
        <f>O9*'All Demand '!BC10/$B$1</f>
        <v>0</v>
      </c>
      <c r="AR9" s="1">
        <f>P9*'All Demand '!BD10/$B$1</f>
        <v>0</v>
      </c>
      <c r="AS9" s="1">
        <f>Q9*'All Demand '!BE10/$B$1</f>
        <v>0</v>
      </c>
      <c r="AT9" s="1">
        <f>R9*'All Demand '!BF10/$B$1</f>
        <v>0</v>
      </c>
      <c r="AU9" s="1">
        <f>S9*'All Demand '!BG10/$B$1</f>
        <v>0</v>
      </c>
      <c r="AV9" s="1">
        <f t="shared" si="7"/>
        <v>0</v>
      </c>
    </row>
    <row r="10" spans="1:48">
      <c r="A10" s="343">
        <f>'All Demand '!A11</f>
        <v>6</v>
      </c>
      <c r="B10" s="278" t="str">
        <f>'All Demand '!C11</f>
        <v>8AJ870-2101-Jab</v>
      </c>
      <c r="C10" s="278" t="str">
        <f>'All Demand '!F11</f>
        <v>M21</v>
      </c>
      <c r="D10" s="278" t="str">
        <f>'All Demand '!D11</f>
        <v>AJ870-2101-Jab</v>
      </c>
      <c r="E10" s="278" t="str">
        <f>'All Demand '!G11</f>
        <v>ABC</v>
      </c>
      <c r="F10" s="278" t="str">
        <f>'All Demand '!H11</f>
        <v>CTU FATP</v>
      </c>
      <c r="G10" s="278"/>
      <c r="H10" s="1">
        <f>'All Demand '!J11*'All Demand '!BO11</f>
        <v>0</v>
      </c>
      <c r="I10" s="1">
        <f>'All Demand '!K11*'All Demand '!BP11</f>
        <v>0</v>
      </c>
      <c r="J10" s="1">
        <f>'All Demand '!L11*'All Demand '!BQ11</f>
        <v>0</v>
      </c>
      <c r="K10" s="1">
        <f>'All Demand '!M11*'All Demand '!BR11</f>
        <v>0</v>
      </c>
      <c r="L10" s="1">
        <f>'All Demand '!N11*'All Demand '!BS11</f>
        <v>0</v>
      </c>
      <c r="M10" s="1">
        <f>'All Demand '!O11*'All Demand '!BT11</f>
        <v>0</v>
      </c>
      <c r="N10" s="1">
        <f>'All Demand '!P11*'All Demand '!BU11</f>
        <v>0</v>
      </c>
      <c r="O10" s="1">
        <f>'All Demand '!Q11*'All Demand '!BV11</f>
        <v>0</v>
      </c>
      <c r="P10" s="1">
        <f>'All Demand '!R11*'All Demand '!BW11</f>
        <v>0</v>
      </c>
      <c r="Q10" s="1">
        <f>'All Demand '!S11*'All Demand '!BX11</f>
        <v>0</v>
      </c>
      <c r="R10" s="1">
        <f>'All Demand '!T11*'All Demand '!BY11</f>
        <v>0</v>
      </c>
      <c r="S10" s="1">
        <f>'All Demand '!U11*'All Demand '!BZ11</f>
        <v>0</v>
      </c>
      <c r="T10" s="1">
        <f t="shared" si="5"/>
        <v>0</v>
      </c>
      <c r="U10" s="1"/>
      <c r="V10" s="1">
        <f>H10*'All Demand '!AD11/$B$1</f>
        <v>0</v>
      </c>
      <c r="W10" s="1">
        <f>I10*'All Demand '!AE11/$B$1</f>
        <v>0</v>
      </c>
      <c r="X10" s="1">
        <f>J10*'All Demand '!AF11/$B$1</f>
        <v>0</v>
      </c>
      <c r="Y10" s="1">
        <f>K10*'All Demand '!AG11/$B$1</f>
        <v>0</v>
      </c>
      <c r="Z10" s="1">
        <f>L10*'All Demand '!AH11/$B$1</f>
        <v>0</v>
      </c>
      <c r="AA10" s="1">
        <f>M10*'All Demand '!AI11/$B$1</f>
        <v>0</v>
      </c>
      <c r="AB10" s="1">
        <f>N10*'All Demand '!AJ11/$B$1</f>
        <v>0</v>
      </c>
      <c r="AC10" s="1">
        <f>O10*'All Demand '!AK11/$B$1</f>
        <v>0</v>
      </c>
      <c r="AD10" s="1">
        <f>P10*'All Demand '!AL11/$B$1</f>
        <v>0</v>
      </c>
      <c r="AE10" s="1">
        <f>Q10*'All Demand '!AM11/$B$1</f>
        <v>0</v>
      </c>
      <c r="AF10" s="1">
        <f>R10*'All Demand '!AN11/$B$1</f>
        <v>0</v>
      </c>
      <c r="AG10" s="1">
        <f>S10*'All Demand '!AO11/$B$1</f>
        <v>0</v>
      </c>
      <c r="AH10" s="1">
        <f t="shared" si="6"/>
        <v>0</v>
      </c>
      <c r="AI10" s="1"/>
      <c r="AJ10" s="1">
        <f>H10*'All Demand '!AV11/$B$1</f>
        <v>0</v>
      </c>
      <c r="AK10" s="1">
        <f>I10*'All Demand '!AW11/$B$1</f>
        <v>0</v>
      </c>
      <c r="AL10" s="1">
        <f>J10*'All Demand '!AX11/$B$1</f>
        <v>0</v>
      </c>
      <c r="AM10" s="1">
        <f>K10*'All Demand '!AY11/$B$1</f>
        <v>0</v>
      </c>
      <c r="AN10" s="1">
        <f>L10*'All Demand '!AZ11/$B$1</f>
        <v>0</v>
      </c>
      <c r="AO10" s="1">
        <f>M10*'All Demand '!BA11/$B$1</f>
        <v>0</v>
      </c>
      <c r="AP10" s="1">
        <f>N10*'All Demand '!BB11/$B$1</f>
        <v>0</v>
      </c>
      <c r="AQ10" s="1">
        <f>O10*'All Demand '!BC11/$B$1</f>
        <v>0</v>
      </c>
      <c r="AR10" s="1">
        <f>P10*'All Demand '!BD11/$B$1</f>
        <v>0</v>
      </c>
      <c r="AS10" s="1">
        <f>Q10*'All Demand '!BE11/$B$1</f>
        <v>0</v>
      </c>
      <c r="AT10" s="1">
        <f>R10*'All Demand '!BF11/$B$1</f>
        <v>0</v>
      </c>
      <c r="AU10" s="1">
        <f>S10*'All Demand '!BG11/$B$1</f>
        <v>0</v>
      </c>
      <c r="AV10" s="1">
        <f t="shared" si="7"/>
        <v>0</v>
      </c>
    </row>
    <row r="11" spans="1:48">
      <c r="A11" s="343">
        <f>'All Demand '!A12</f>
        <v>7</v>
      </c>
      <c r="B11" s="278" t="str">
        <f>'All Demand '!C12</f>
        <v>8AJ870-2138-jab</v>
      </c>
      <c r="C11" s="278" t="str">
        <f>'All Demand '!F12</f>
        <v>M21</v>
      </c>
      <c r="D11" s="278" t="str">
        <f>'All Demand '!D12</f>
        <v>AJ870-2138-jab</v>
      </c>
      <c r="E11" s="278" t="str">
        <f>'All Demand '!G12</f>
        <v>ABC</v>
      </c>
      <c r="F11" s="278" t="str">
        <f>'All Demand '!H12</f>
        <v>CTU FATP</v>
      </c>
      <c r="G11" s="278"/>
      <c r="H11" s="1">
        <f>'All Demand '!J12*'All Demand '!BO12</f>
        <v>0</v>
      </c>
      <c r="I11" s="1">
        <f>'All Demand '!K12*'All Demand '!BP12</f>
        <v>0</v>
      </c>
      <c r="J11" s="1">
        <f>'All Demand '!L12*'All Demand '!BQ12</f>
        <v>0</v>
      </c>
      <c r="K11" s="1">
        <f>'All Demand '!M12*'All Demand '!BR12</f>
        <v>0</v>
      </c>
      <c r="L11" s="1">
        <f>'All Demand '!N12*'All Demand '!BS12</f>
        <v>0</v>
      </c>
      <c r="M11" s="1">
        <f>'All Demand '!O12*'All Demand '!BT12</f>
        <v>0</v>
      </c>
      <c r="N11" s="1">
        <f>'All Demand '!P12*'All Demand '!BU12</f>
        <v>0</v>
      </c>
      <c r="O11" s="1">
        <f>'All Demand '!Q12*'All Demand '!BV12</f>
        <v>0</v>
      </c>
      <c r="P11" s="1">
        <f>'All Demand '!R12*'All Demand '!BW12</f>
        <v>0</v>
      </c>
      <c r="Q11" s="1">
        <f>'All Demand '!S12*'All Demand '!BX12</f>
        <v>0</v>
      </c>
      <c r="R11" s="1">
        <f>'All Demand '!T12*'All Demand '!BY12</f>
        <v>0</v>
      </c>
      <c r="S11" s="1">
        <f>'All Demand '!U12*'All Demand '!BZ12</f>
        <v>0</v>
      </c>
      <c r="T11" s="1">
        <f t="shared" si="5"/>
        <v>0</v>
      </c>
      <c r="U11" s="1"/>
      <c r="V11" s="1">
        <f>H11*'All Demand '!AD12/$B$1</f>
        <v>0</v>
      </c>
      <c r="W11" s="1">
        <f>I11*'All Demand '!AE12/$B$1</f>
        <v>0</v>
      </c>
      <c r="X11" s="1">
        <f>J11*'All Demand '!AF12/$B$1</f>
        <v>0</v>
      </c>
      <c r="Y11" s="1">
        <f>K11*'All Demand '!AG12/$B$1</f>
        <v>0</v>
      </c>
      <c r="Z11" s="1">
        <f>L11*'All Demand '!AH12/$B$1</f>
        <v>0</v>
      </c>
      <c r="AA11" s="1">
        <f>M11*'All Demand '!AI12/$B$1</f>
        <v>0</v>
      </c>
      <c r="AB11" s="1">
        <f>N11*'All Demand '!AJ12/$B$1</f>
        <v>0</v>
      </c>
      <c r="AC11" s="1">
        <f>O11*'All Demand '!AK12/$B$1</f>
        <v>0</v>
      </c>
      <c r="AD11" s="1">
        <f>P11*'All Demand '!AL12/$B$1</f>
        <v>0</v>
      </c>
      <c r="AE11" s="1">
        <f>Q11*'All Demand '!AM12/$B$1</f>
        <v>0</v>
      </c>
      <c r="AF11" s="1">
        <f>R11*'All Demand '!AN12/$B$1</f>
        <v>0</v>
      </c>
      <c r="AG11" s="1">
        <f>S11*'All Demand '!AO12/$B$1</f>
        <v>0</v>
      </c>
      <c r="AH11" s="1">
        <f t="shared" si="6"/>
        <v>0</v>
      </c>
      <c r="AI11" s="1"/>
      <c r="AJ11" s="1">
        <f>H11*'All Demand '!AV12/$B$1</f>
        <v>0</v>
      </c>
      <c r="AK11" s="1">
        <f>I11*'All Demand '!AW12/$B$1</f>
        <v>0</v>
      </c>
      <c r="AL11" s="1">
        <f>J11*'All Demand '!AX12/$B$1</f>
        <v>0</v>
      </c>
      <c r="AM11" s="1">
        <f>K11*'All Demand '!AY12/$B$1</f>
        <v>0</v>
      </c>
      <c r="AN11" s="1">
        <f>L11*'All Demand '!AZ12/$B$1</f>
        <v>0</v>
      </c>
      <c r="AO11" s="1">
        <f>M11*'All Demand '!BA12/$B$1</f>
        <v>0</v>
      </c>
      <c r="AP11" s="1">
        <f>N11*'All Demand '!BB12/$B$1</f>
        <v>0</v>
      </c>
      <c r="AQ11" s="1">
        <f>O11*'All Demand '!BC12/$B$1</f>
        <v>0</v>
      </c>
      <c r="AR11" s="1">
        <f>P11*'All Demand '!BD12/$B$1</f>
        <v>0</v>
      </c>
      <c r="AS11" s="1">
        <f>Q11*'All Demand '!BE12/$B$1</f>
        <v>0</v>
      </c>
      <c r="AT11" s="1">
        <f>R11*'All Demand '!BF12/$B$1</f>
        <v>0</v>
      </c>
      <c r="AU11" s="1">
        <f>S11*'All Demand '!BG12/$B$1</f>
        <v>0</v>
      </c>
      <c r="AV11" s="1">
        <f t="shared" si="7"/>
        <v>0</v>
      </c>
    </row>
    <row r="12" spans="1:48">
      <c r="A12" s="343">
        <f>'All Demand '!A13</f>
        <v>8</v>
      </c>
      <c r="B12" s="278" t="str">
        <f>'All Demand '!C13</f>
        <v>8AJ946-2528-Jab</v>
      </c>
      <c r="C12" s="278" t="str">
        <f>'All Demand '!F13</f>
        <v>M21</v>
      </c>
      <c r="D12" s="278" t="str">
        <f>'All Demand '!D13</f>
        <v>AJ946-2528-Jab</v>
      </c>
      <c r="E12" s="278" t="str">
        <f>'All Demand '!G13</f>
        <v>ABC</v>
      </c>
      <c r="F12" s="278" t="str">
        <f>'All Demand '!H13</f>
        <v>CTU FATP</v>
      </c>
      <c r="G12" s="278"/>
      <c r="H12" s="1">
        <f>'All Demand '!J13*'All Demand '!BO13</f>
        <v>0</v>
      </c>
      <c r="I12" s="1">
        <f>'All Demand '!K13*'All Demand '!BP13</f>
        <v>0</v>
      </c>
      <c r="J12" s="1">
        <f>'All Demand '!L13*'All Demand '!BQ13</f>
        <v>0</v>
      </c>
      <c r="K12" s="1">
        <f>'All Demand '!M13*'All Demand '!BR13</f>
        <v>0</v>
      </c>
      <c r="L12" s="1">
        <f>'All Demand '!N13*'All Demand '!BS13</f>
        <v>0</v>
      </c>
      <c r="M12" s="1">
        <f>'All Demand '!O13*'All Demand '!BT13</f>
        <v>0</v>
      </c>
      <c r="N12" s="1">
        <f>'All Demand '!P13*'All Demand '!BU13</f>
        <v>0</v>
      </c>
      <c r="O12" s="1">
        <f>'All Demand '!Q13*'All Demand '!BV13</f>
        <v>0</v>
      </c>
      <c r="P12" s="1">
        <f>'All Demand '!R13*'All Demand '!BW13</f>
        <v>0</v>
      </c>
      <c r="Q12" s="1">
        <f>'All Demand '!S13*'All Demand '!BX13</f>
        <v>0</v>
      </c>
      <c r="R12" s="1">
        <f>'All Demand '!T13*'All Demand '!BY13</f>
        <v>0</v>
      </c>
      <c r="S12" s="1">
        <f>'All Demand '!U13*'All Demand '!BZ13</f>
        <v>0</v>
      </c>
      <c r="T12" s="1">
        <f t="shared" si="5"/>
        <v>0</v>
      </c>
      <c r="U12" s="1"/>
      <c r="V12" s="1">
        <f>H12*'All Demand '!AD13/$B$1</f>
        <v>0</v>
      </c>
      <c r="W12" s="1">
        <f>I12*'All Demand '!AE13/$B$1</f>
        <v>0</v>
      </c>
      <c r="X12" s="1">
        <f>J12*'All Demand '!AF13/$B$1</f>
        <v>0</v>
      </c>
      <c r="Y12" s="1">
        <f>K12*'All Demand '!AG13/$B$1</f>
        <v>0</v>
      </c>
      <c r="Z12" s="1">
        <f>L12*'All Demand '!AH13/$B$1</f>
        <v>0</v>
      </c>
      <c r="AA12" s="1">
        <f>M12*'All Demand '!AI13/$B$1</f>
        <v>0</v>
      </c>
      <c r="AB12" s="1">
        <f>N12*'All Demand '!AJ13/$B$1</f>
        <v>0</v>
      </c>
      <c r="AC12" s="1">
        <f>O12*'All Demand '!AK13/$B$1</f>
        <v>0</v>
      </c>
      <c r="AD12" s="1">
        <f>P12*'All Demand '!AL13/$B$1</f>
        <v>0</v>
      </c>
      <c r="AE12" s="1">
        <f>Q12*'All Demand '!AM13/$B$1</f>
        <v>0</v>
      </c>
      <c r="AF12" s="1">
        <f>R12*'All Demand '!AN13/$B$1</f>
        <v>0</v>
      </c>
      <c r="AG12" s="1">
        <f>S12*'All Demand '!AO13/$B$1</f>
        <v>0</v>
      </c>
      <c r="AH12" s="1">
        <f t="shared" si="6"/>
        <v>0</v>
      </c>
      <c r="AI12" s="1"/>
      <c r="AJ12" s="1">
        <f>H12*'All Demand '!AV13/$B$1</f>
        <v>0</v>
      </c>
      <c r="AK12" s="1">
        <f>I12*'All Demand '!AW13/$B$1</f>
        <v>0</v>
      </c>
      <c r="AL12" s="1">
        <f>J12*'All Demand '!AX13/$B$1</f>
        <v>0</v>
      </c>
      <c r="AM12" s="1">
        <f>K12*'All Demand '!AY13/$B$1</f>
        <v>0</v>
      </c>
      <c r="AN12" s="1">
        <f>L12*'All Demand '!AZ13/$B$1</f>
        <v>0</v>
      </c>
      <c r="AO12" s="1">
        <f>M12*'All Demand '!BA13/$B$1</f>
        <v>0</v>
      </c>
      <c r="AP12" s="1">
        <f>N12*'All Demand '!BB13/$B$1</f>
        <v>0</v>
      </c>
      <c r="AQ12" s="1">
        <f>O12*'All Demand '!BC13/$B$1</f>
        <v>0</v>
      </c>
      <c r="AR12" s="1">
        <f>P12*'All Demand '!BD13/$B$1</f>
        <v>0</v>
      </c>
      <c r="AS12" s="1">
        <f>Q12*'All Demand '!BE13/$B$1</f>
        <v>0</v>
      </c>
      <c r="AT12" s="1">
        <f>R12*'All Demand '!BF13/$B$1</f>
        <v>0</v>
      </c>
      <c r="AU12" s="1">
        <f>S12*'All Demand '!BG13/$B$1</f>
        <v>0</v>
      </c>
      <c r="AV12" s="1">
        <f t="shared" si="7"/>
        <v>0</v>
      </c>
    </row>
    <row r="13" spans="1:48">
      <c r="A13" s="343">
        <f>'All Demand '!A14</f>
        <v>9</v>
      </c>
      <c r="B13" s="278" t="str">
        <f>'All Demand '!C14</f>
        <v>8AJ946-2402-Jab</v>
      </c>
      <c r="C13" s="278" t="str">
        <f>'All Demand '!F14</f>
        <v>M21</v>
      </c>
      <c r="D13" s="278" t="str">
        <f>'All Demand '!D14</f>
        <v>AJ946-2402-Jab</v>
      </c>
      <c r="E13" s="278" t="str">
        <f>'All Demand '!G14</f>
        <v>ABC</v>
      </c>
      <c r="F13" s="278" t="str">
        <f>'All Demand '!H14</f>
        <v>CTU FATP</v>
      </c>
      <c r="G13" s="278"/>
      <c r="H13" s="1">
        <f>'All Demand '!J14*'All Demand '!BO14</f>
        <v>0</v>
      </c>
      <c r="I13" s="1">
        <f>'All Demand '!K14*'All Demand '!BP14</f>
        <v>0</v>
      </c>
      <c r="J13" s="1">
        <f>'All Demand '!L14*'All Demand '!BQ14</f>
        <v>0</v>
      </c>
      <c r="K13" s="1">
        <f>'All Demand '!M14*'All Demand '!BR14</f>
        <v>0</v>
      </c>
      <c r="L13" s="1">
        <f>'All Demand '!N14*'All Demand '!BS14</f>
        <v>0</v>
      </c>
      <c r="M13" s="1">
        <f>'All Demand '!O14*'All Demand '!BT14</f>
        <v>0</v>
      </c>
      <c r="N13" s="1">
        <f>'All Demand '!P14*'All Demand '!BU14</f>
        <v>0</v>
      </c>
      <c r="O13" s="1">
        <f>'All Demand '!Q14*'All Demand '!BV14</f>
        <v>0</v>
      </c>
      <c r="P13" s="1">
        <f>'All Demand '!R14*'All Demand '!BW14</f>
        <v>0</v>
      </c>
      <c r="Q13" s="1">
        <f>'All Demand '!S14*'All Demand '!BX14</f>
        <v>0</v>
      </c>
      <c r="R13" s="1">
        <f>'All Demand '!T14*'All Demand '!BY14</f>
        <v>0</v>
      </c>
      <c r="S13" s="1">
        <f>'All Demand '!U14*'All Demand '!BZ14</f>
        <v>0</v>
      </c>
      <c r="T13" s="1">
        <f t="shared" si="5"/>
        <v>0</v>
      </c>
      <c r="U13" s="1"/>
      <c r="V13" s="1">
        <f>H13*'All Demand '!AD14/$B$1</f>
        <v>0</v>
      </c>
      <c r="W13" s="1">
        <f>I13*'All Demand '!AE14/$B$1</f>
        <v>0</v>
      </c>
      <c r="X13" s="1">
        <f>J13*'All Demand '!AF14/$B$1</f>
        <v>0</v>
      </c>
      <c r="Y13" s="1">
        <f>K13*'All Demand '!AG14/$B$1</f>
        <v>0</v>
      </c>
      <c r="Z13" s="1">
        <f>L13*'All Demand '!AH14/$B$1</f>
        <v>0</v>
      </c>
      <c r="AA13" s="1">
        <f>M13*'All Demand '!AI14/$B$1</f>
        <v>0</v>
      </c>
      <c r="AB13" s="1">
        <f>N13*'All Demand '!AJ14/$B$1</f>
        <v>0</v>
      </c>
      <c r="AC13" s="1">
        <f>O13*'All Demand '!AK14/$B$1</f>
        <v>0</v>
      </c>
      <c r="AD13" s="1">
        <f>P13*'All Demand '!AL14/$B$1</f>
        <v>0</v>
      </c>
      <c r="AE13" s="1">
        <f>Q13*'All Demand '!AM14/$B$1</f>
        <v>0</v>
      </c>
      <c r="AF13" s="1">
        <f>R13*'All Demand '!AN14/$B$1</f>
        <v>0</v>
      </c>
      <c r="AG13" s="1">
        <f>S13*'All Demand '!AO14/$B$1</f>
        <v>0</v>
      </c>
      <c r="AH13" s="1">
        <f t="shared" si="6"/>
        <v>0</v>
      </c>
      <c r="AI13" s="1"/>
      <c r="AJ13" s="1">
        <f>H13*'All Demand '!AV14/$B$1</f>
        <v>0</v>
      </c>
      <c r="AK13" s="1">
        <f>I13*'All Demand '!AW14/$B$1</f>
        <v>0</v>
      </c>
      <c r="AL13" s="1">
        <f>J13*'All Demand '!AX14/$B$1</f>
        <v>0</v>
      </c>
      <c r="AM13" s="1">
        <f>K13*'All Demand '!AY14/$B$1</f>
        <v>0</v>
      </c>
      <c r="AN13" s="1">
        <f>L13*'All Demand '!AZ14/$B$1</f>
        <v>0</v>
      </c>
      <c r="AO13" s="1">
        <f>M13*'All Demand '!BA14/$B$1</f>
        <v>0</v>
      </c>
      <c r="AP13" s="1">
        <f>N13*'All Demand '!BB14/$B$1</f>
        <v>0</v>
      </c>
      <c r="AQ13" s="1">
        <f>O13*'All Demand '!BC14/$B$1</f>
        <v>0</v>
      </c>
      <c r="AR13" s="1">
        <f>P13*'All Demand '!BD14/$B$1</f>
        <v>0</v>
      </c>
      <c r="AS13" s="1">
        <f>Q13*'All Demand '!BE14/$B$1</f>
        <v>0</v>
      </c>
      <c r="AT13" s="1">
        <f>R13*'All Demand '!BF14/$B$1</f>
        <v>0</v>
      </c>
      <c r="AU13" s="1">
        <f>S13*'All Demand '!BG14/$B$1</f>
        <v>0</v>
      </c>
      <c r="AV13" s="1">
        <f t="shared" si="7"/>
        <v>0</v>
      </c>
    </row>
    <row r="14" spans="1:48">
      <c r="A14" s="343">
        <f>'All Demand '!A15</f>
        <v>10</v>
      </c>
      <c r="B14" s="278" t="str">
        <f>'All Demand '!C15</f>
        <v>8AJ825-7565</v>
      </c>
      <c r="C14" s="278" t="str">
        <f>'All Demand '!F15</f>
        <v>M21</v>
      </c>
      <c r="D14" s="278" t="str">
        <f>'All Demand '!D15</f>
        <v>AJ825-7565</v>
      </c>
      <c r="E14" s="278" t="str">
        <f>'All Demand '!G15</f>
        <v>ABC</v>
      </c>
      <c r="F14" s="278" t="str">
        <f>'All Demand '!H15</f>
        <v>CTU FATP</v>
      </c>
      <c r="G14" s="278"/>
      <c r="H14" s="1">
        <f>'All Demand '!J15*'All Demand '!BO15</f>
        <v>0</v>
      </c>
      <c r="I14" s="1">
        <f>'All Demand '!K15*'All Demand '!BP15</f>
        <v>0</v>
      </c>
      <c r="J14" s="1">
        <f>'All Demand '!L15*'All Demand '!BQ15</f>
        <v>0</v>
      </c>
      <c r="K14" s="1">
        <f>'All Demand '!M15*'All Demand '!BR15</f>
        <v>0</v>
      </c>
      <c r="L14" s="1">
        <f>'All Demand '!N15*'All Demand '!BS15</f>
        <v>0</v>
      </c>
      <c r="M14" s="1">
        <f>'All Demand '!O15*'All Demand '!BT15</f>
        <v>0</v>
      </c>
      <c r="N14" s="1">
        <f>'All Demand '!P15*'All Demand '!BU15</f>
        <v>0</v>
      </c>
      <c r="O14" s="1">
        <f>'All Demand '!Q15*'All Demand '!BV15</f>
        <v>0</v>
      </c>
      <c r="P14" s="1">
        <f>'All Demand '!R15*'All Demand '!BW15</f>
        <v>0</v>
      </c>
      <c r="Q14" s="1">
        <f>'All Demand '!S15*'All Demand '!BX15</f>
        <v>0</v>
      </c>
      <c r="R14" s="1">
        <f>'All Demand '!T15*'All Demand '!BY15</f>
        <v>0</v>
      </c>
      <c r="S14" s="1">
        <f>'All Demand '!U15*'All Demand '!BZ15</f>
        <v>0</v>
      </c>
      <c r="T14" s="1">
        <f t="shared" si="5"/>
        <v>0</v>
      </c>
      <c r="U14" s="1"/>
      <c r="V14" s="1">
        <f>H14*'All Demand '!AD15/$B$1</f>
        <v>0</v>
      </c>
      <c r="W14" s="1">
        <f>I14*'All Demand '!AE15/$B$1</f>
        <v>0</v>
      </c>
      <c r="X14" s="1">
        <f>J14*'All Demand '!AF15/$B$1</f>
        <v>0</v>
      </c>
      <c r="Y14" s="1">
        <f>K14*'All Demand '!AG15/$B$1</f>
        <v>0</v>
      </c>
      <c r="Z14" s="1">
        <f>L14*'All Demand '!AH15/$B$1</f>
        <v>0</v>
      </c>
      <c r="AA14" s="1">
        <f>M14*'All Demand '!AI15/$B$1</f>
        <v>0</v>
      </c>
      <c r="AB14" s="1">
        <f>N14*'All Demand '!AJ15/$B$1</f>
        <v>0</v>
      </c>
      <c r="AC14" s="1">
        <f>O14*'All Demand '!AK15/$B$1</f>
        <v>0</v>
      </c>
      <c r="AD14" s="1">
        <f>P14*'All Demand '!AL15/$B$1</f>
        <v>0</v>
      </c>
      <c r="AE14" s="1">
        <f>Q14*'All Demand '!AM15/$B$1</f>
        <v>0</v>
      </c>
      <c r="AF14" s="1">
        <f>R14*'All Demand '!AN15/$B$1</f>
        <v>0</v>
      </c>
      <c r="AG14" s="1">
        <f>S14*'All Demand '!AO15/$B$1</f>
        <v>0</v>
      </c>
      <c r="AH14" s="1">
        <f t="shared" si="6"/>
        <v>0</v>
      </c>
      <c r="AI14" s="1"/>
      <c r="AJ14" s="1">
        <f>H14*'All Demand '!AV15/$B$1</f>
        <v>0</v>
      </c>
      <c r="AK14" s="1">
        <f>I14*'All Demand '!AW15/$B$1</f>
        <v>0</v>
      </c>
      <c r="AL14" s="1">
        <f>J14*'All Demand '!AX15/$B$1</f>
        <v>0</v>
      </c>
      <c r="AM14" s="1">
        <f>K14*'All Demand '!AY15/$B$1</f>
        <v>0</v>
      </c>
      <c r="AN14" s="1">
        <f>L14*'All Demand '!AZ15/$B$1</f>
        <v>0</v>
      </c>
      <c r="AO14" s="1">
        <f>M14*'All Demand '!BA15/$B$1</f>
        <v>0</v>
      </c>
      <c r="AP14" s="1">
        <f>N14*'All Demand '!BB15/$B$1</f>
        <v>0</v>
      </c>
      <c r="AQ14" s="1">
        <f>O14*'All Demand '!BC15/$B$1</f>
        <v>0</v>
      </c>
      <c r="AR14" s="1">
        <f>P14*'All Demand '!BD15/$B$1</f>
        <v>0</v>
      </c>
      <c r="AS14" s="1">
        <f>Q14*'All Demand '!BE15/$B$1</f>
        <v>0</v>
      </c>
      <c r="AT14" s="1">
        <f>R14*'All Demand '!BF15/$B$1</f>
        <v>0</v>
      </c>
      <c r="AU14" s="1">
        <f>S14*'All Demand '!BG15/$B$1</f>
        <v>0</v>
      </c>
      <c r="AV14" s="1">
        <f t="shared" si="7"/>
        <v>0</v>
      </c>
    </row>
    <row r="15" spans="1:48">
      <c r="A15" s="343">
        <f>'All Demand '!A16</f>
        <v>11</v>
      </c>
      <c r="B15" s="278" t="str">
        <f>'All Demand '!C16</f>
        <v>8AJ946-2449-Jab</v>
      </c>
      <c r="C15" s="278" t="str">
        <f>'All Demand '!F16</f>
        <v>M21</v>
      </c>
      <c r="D15" s="278" t="str">
        <f>'All Demand '!D16</f>
        <v>AJ946-2449-Jab</v>
      </c>
      <c r="E15" s="278" t="str">
        <f>'All Demand '!G16</f>
        <v>ABC</v>
      </c>
      <c r="F15" s="278" t="str">
        <f>'All Demand '!H16</f>
        <v>CTU FATP</v>
      </c>
      <c r="G15" s="278"/>
      <c r="H15" s="1">
        <f>'All Demand '!J16*'All Demand '!BO16</f>
        <v>0</v>
      </c>
      <c r="I15" s="1">
        <f>'All Demand '!K16*'All Demand '!BP16</f>
        <v>0</v>
      </c>
      <c r="J15" s="1">
        <f>'All Demand '!L16*'All Demand '!BQ16</f>
        <v>0</v>
      </c>
      <c r="K15" s="1">
        <f>'All Demand '!M16*'All Demand '!BR16</f>
        <v>0</v>
      </c>
      <c r="L15" s="1">
        <f>'All Demand '!N16*'All Demand '!BS16</f>
        <v>0</v>
      </c>
      <c r="M15" s="1">
        <f>'All Demand '!O16*'All Demand '!BT16</f>
        <v>0</v>
      </c>
      <c r="N15" s="1">
        <f>'All Demand '!P16*'All Demand '!BU16</f>
        <v>0</v>
      </c>
      <c r="O15" s="1">
        <f>'All Demand '!Q16*'All Demand '!BV16</f>
        <v>0</v>
      </c>
      <c r="P15" s="1">
        <f>'All Demand '!R16*'All Demand '!BW16</f>
        <v>0</v>
      </c>
      <c r="Q15" s="1">
        <f>'All Demand '!S16*'All Demand '!BX16</f>
        <v>0</v>
      </c>
      <c r="R15" s="1">
        <f>'All Demand '!T16*'All Demand '!BY16</f>
        <v>0</v>
      </c>
      <c r="S15" s="1">
        <f>'All Demand '!U16*'All Demand '!BZ16</f>
        <v>0</v>
      </c>
      <c r="T15" s="1">
        <f t="shared" si="5"/>
        <v>0</v>
      </c>
      <c r="U15" s="1"/>
      <c r="V15" s="1">
        <f>H15*'All Demand '!AD16/$B$1</f>
        <v>0</v>
      </c>
      <c r="W15" s="1">
        <f>I15*'All Demand '!AE16/$B$1</f>
        <v>0</v>
      </c>
      <c r="X15" s="1">
        <f>J15*'All Demand '!AF16/$B$1</f>
        <v>0</v>
      </c>
      <c r="Y15" s="1">
        <f>K15*'All Demand '!AG16/$B$1</f>
        <v>0</v>
      </c>
      <c r="Z15" s="1">
        <f>L15*'All Demand '!AH16/$B$1</f>
        <v>0</v>
      </c>
      <c r="AA15" s="1">
        <f>M15*'All Demand '!AI16/$B$1</f>
        <v>0</v>
      </c>
      <c r="AB15" s="1">
        <f>N15*'All Demand '!AJ16/$B$1</f>
        <v>0</v>
      </c>
      <c r="AC15" s="1">
        <f>O15*'All Demand '!AK16/$B$1</f>
        <v>0</v>
      </c>
      <c r="AD15" s="1">
        <f>P15*'All Demand '!AL16/$B$1</f>
        <v>0</v>
      </c>
      <c r="AE15" s="1">
        <f>Q15*'All Demand '!AM16/$B$1</f>
        <v>0</v>
      </c>
      <c r="AF15" s="1">
        <f>R15*'All Demand '!AN16/$B$1</f>
        <v>0</v>
      </c>
      <c r="AG15" s="1">
        <f>S15*'All Demand '!AO16/$B$1</f>
        <v>0</v>
      </c>
      <c r="AH15" s="1">
        <f t="shared" si="6"/>
        <v>0</v>
      </c>
      <c r="AI15" s="1"/>
      <c r="AJ15" s="1">
        <f>H15*'All Demand '!AV16/$B$1</f>
        <v>0</v>
      </c>
      <c r="AK15" s="1">
        <f>I15*'All Demand '!AW16/$B$1</f>
        <v>0</v>
      </c>
      <c r="AL15" s="1">
        <f>J15*'All Demand '!AX16/$B$1</f>
        <v>0</v>
      </c>
      <c r="AM15" s="1">
        <f>K15*'All Demand '!AY16/$B$1</f>
        <v>0</v>
      </c>
      <c r="AN15" s="1">
        <f>L15*'All Demand '!AZ16/$B$1</f>
        <v>0</v>
      </c>
      <c r="AO15" s="1">
        <f>M15*'All Demand '!BA16/$B$1</f>
        <v>0</v>
      </c>
      <c r="AP15" s="1">
        <f>N15*'All Demand '!BB16/$B$1</f>
        <v>0</v>
      </c>
      <c r="AQ15" s="1">
        <f>O15*'All Demand '!BC16/$B$1</f>
        <v>0</v>
      </c>
      <c r="AR15" s="1">
        <f>P15*'All Demand '!BD16/$B$1</f>
        <v>0</v>
      </c>
      <c r="AS15" s="1">
        <f>Q15*'All Demand '!BE16/$B$1</f>
        <v>0</v>
      </c>
      <c r="AT15" s="1">
        <f>R15*'All Demand '!BF16/$B$1</f>
        <v>0</v>
      </c>
      <c r="AU15" s="1">
        <f>S15*'All Demand '!BG16/$B$1</f>
        <v>0</v>
      </c>
      <c r="AV15" s="1">
        <f t="shared" si="7"/>
        <v>0</v>
      </c>
    </row>
    <row r="16" spans="1:48">
      <c r="A16" s="343">
        <f>'All Demand '!A17</f>
        <v>12</v>
      </c>
      <c r="B16" s="278" t="str">
        <f>'All Demand '!C17</f>
        <v>8DCADH99002AP</v>
      </c>
      <c r="C16" s="278" t="str">
        <f>'All Demand '!F17</f>
        <v>V17</v>
      </c>
      <c r="D16" s="278" t="str">
        <f>'All Demand '!D17</f>
        <v>DCADH99002AP</v>
      </c>
      <c r="E16" s="278" t="str">
        <f>'All Demand '!G17</f>
        <v>ABC</v>
      </c>
      <c r="F16" s="278" t="str">
        <f>'All Demand '!H17</f>
        <v>CTU-CNC</v>
      </c>
      <c r="G16" s="278"/>
      <c r="H16" s="1">
        <f>'All Demand '!J17*'All Demand '!BO17</f>
        <v>0</v>
      </c>
      <c r="I16" s="1">
        <f>'All Demand '!K17*'All Demand '!BP17</f>
        <v>0</v>
      </c>
      <c r="J16" s="1">
        <f>'All Demand '!L17*'All Demand '!BQ17</f>
        <v>0</v>
      </c>
      <c r="K16" s="1">
        <f>'All Demand '!M17*'All Demand '!BR17</f>
        <v>0</v>
      </c>
      <c r="L16" s="1">
        <f>'All Demand '!N17*'All Demand '!BS17</f>
        <v>0</v>
      </c>
      <c r="M16" s="1">
        <f>'All Demand '!O17*'All Demand '!BT17</f>
        <v>0</v>
      </c>
      <c r="N16" s="1">
        <f>'All Demand '!P17*'All Demand '!BU17</f>
        <v>0</v>
      </c>
      <c r="O16" s="1">
        <f>'All Demand '!Q17*'All Demand '!BV17</f>
        <v>0</v>
      </c>
      <c r="P16" s="1">
        <f>'All Demand '!R17*'All Demand '!BW17</f>
        <v>0</v>
      </c>
      <c r="Q16" s="1">
        <f>'All Demand '!S17*'All Demand '!BX17</f>
        <v>0</v>
      </c>
      <c r="R16" s="1">
        <f>'All Demand '!T17*'All Demand '!BY17</f>
        <v>0</v>
      </c>
      <c r="S16" s="1">
        <f>'All Demand '!U17*'All Demand '!BZ17</f>
        <v>0</v>
      </c>
      <c r="T16" s="1">
        <f t="shared" si="5"/>
        <v>0</v>
      </c>
      <c r="U16" s="1"/>
      <c r="V16" s="1">
        <f>H16*'All Demand '!AD17/$B$1</f>
        <v>0</v>
      </c>
      <c r="W16" s="1">
        <f>I16*'All Demand '!AE17/$B$1</f>
        <v>0</v>
      </c>
      <c r="X16" s="1">
        <f>J16*'All Demand '!AF17/$B$1</f>
        <v>0</v>
      </c>
      <c r="Y16" s="1">
        <f>K16*'All Demand '!AG17/$B$1</f>
        <v>0</v>
      </c>
      <c r="Z16" s="1">
        <f>L16*'All Demand '!AH17/$B$1</f>
        <v>0</v>
      </c>
      <c r="AA16" s="1">
        <f>M16*'All Demand '!AI17/$B$1</f>
        <v>0</v>
      </c>
      <c r="AB16" s="1">
        <f>N16*'All Demand '!AJ17/$B$1</f>
        <v>0</v>
      </c>
      <c r="AC16" s="1">
        <f>O16*'All Demand '!AK17/$B$1</f>
        <v>0</v>
      </c>
      <c r="AD16" s="1">
        <f>P16*'All Demand '!AL17/$B$1</f>
        <v>0</v>
      </c>
      <c r="AE16" s="1">
        <f>Q16*'All Demand '!AM17/$B$1</f>
        <v>0</v>
      </c>
      <c r="AF16" s="1">
        <f>R16*'All Demand '!AN17/$B$1</f>
        <v>0</v>
      </c>
      <c r="AG16" s="1">
        <f>S16*'All Demand '!AO17/$B$1</f>
        <v>0</v>
      </c>
      <c r="AH16" s="1">
        <f t="shared" si="6"/>
        <v>0</v>
      </c>
      <c r="AI16" s="1"/>
      <c r="AJ16" s="1">
        <f>H16*'All Demand '!AV17/$B$1</f>
        <v>0</v>
      </c>
      <c r="AK16" s="1">
        <f>I16*'All Demand '!AW17/$B$1</f>
        <v>0</v>
      </c>
      <c r="AL16" s="1">
        <f>J16*'All Demand '!AX17/$B$1</f>
        <v>0</v>
      </c>
      <c r="AM16" s="1">
        <f>K16*'All Demand '!AY17/$B$1</f>
        <v>0</v>
      </c>
      <c r="AN16" s="1">
        <f>L16*'All Demand '!AZ17/$B$1</f>
        <v>0</v>
      </c>
      <c r="AO16" s="1">
        <f>M16*'All Demand '!BA17/$B$1</f>
        <v>0</v>
      </c>
      <c r="AP16" s="1">
        <f>N16*'All Demand '!BB17/$B$1</f>
        <v>0</v>
      </c>
      <c r="AQ16" s="1">
        <f>O16*'All Demand '!BC17/$B$1</f>
        <v>0</v>
      </c>
      <c r="AR16" s="1">
        <f>P16*'All Demand '!BD17/$B$1</f>
        <v>0</v>
      </c>
      <c r="AS16" s="1">
        <f>Q16*'All Demand '!BE17/$B$1</f>
        <v>0</v>
      </c>
      <c r="AT16" s="1">
        <f>R16*'All Demand '!BF17/$B$1</f>
        <v>0</v>
      </c>
      <c r="AU16" s="1">
        <f>S16*'All Demand '!BG17/$B$1</f>
        <v>0</v>
      </c>
      <c r="AV16" s="1">
        <f t="shared" si="7"/>
        <v>0</v>
      </c>
    </row>
    <row r="17" spans="1:48">
      <c r="A17" s="343">
        <f>'All Demand '!A18</f>
        <v>13</v>
      </c>
      <c r="B17" s="278" t="str">
        <f>'All Demand '!C18</f>
        <v>8DCPFM05022AP</v>
      </c>
      <c r="C17" s="278" t="str">
        <f>'All Demand '!F18</f>
        <v>V17</v>
      </c>
      <c r="D17" s="278" t="str">
        <f>'All Demand '!D18</f>
        <v>DCPFM05022AP</v>
      </c>
      <c r="E17" s="278" t="str">
        <f>'All Demand '!G18</f>
        <v>ABC</v>
      </c>
      <c r="F17" s="278" t="str">
        <f>'All Demand '!H18</f>
        <v>CTU-CNC</v>
      </c>
      <c r="G17" s="278"/>
      <c r="H17" s="1">
        <f>'All Demand '!J18*'All Demand '!BO18</f>
        <v>260000</v>
      </c>
      <c r="I17" s="1">
        <f>'All Demand '!K18*'All Demand '!BP18</f>
        <v>305000</v>
      </c>
      <c r="J17" s="1">
        <f>'All Demand '!L18*'All Demand '!BQ18</f>
        <v>358000</v>
      </c>
      <c r="K17" s="1">
        <f>'All Demand '!M18*'All Demand '!BR18</f>
        <v>176000</v>
      </c>
      <c r="L17" s="1">
        <f>'All Demand '!N18*'All Demand '!BS18</f>
        <v>250000</v>
      </c>
      <c r="M17" s="1">
        <f>'All Demand '!O18*'All Demand '!BT18</f>
        <v>500000</v>
      </c>
      <c r="N17" s="1">
        <f>'All Demand '!P18*'All Demand '!BU18</f>
        <v>500000</v>
      </c>
      <c r="O17" s="1">
        <f>'All Demand '!Q18*'All Demand '!BV18</f>
        <v>500000</v>
      </c>
      <c r="P17" s="1">
        <f>'All Demand '!R18*'All Demand '!BW18</f>
        <v>500000</v>
      </c>
      <c r="Q17" s="1">
        <f>'All Demand '!S18*'All Demand '!BX18</f>
        <v>200000</v>
      </c>
      <c r="R17" s="1">
        <f>'All Demand '!T18*'All Demand '!BY18</f>
        <v>200000</v>
      </c>
      <c r="S17" s="1">
        <f>'All Demand '!U18*'All Demand '!BZ18</f>
        <v>200000</v>
      </c>
      <c r="T17" s="1">
        <f t="shared" si="5"/>
        <v>3949000</v>
      </c>
      <c r="U17" s="1"/>
      <c r="V17" s="1">
        <f>H17*'All Demand '!AD18/$B$1</f>
        <v>933.79290699330591</v>
      </c>
      <c r="W17" s="1">
        <f>I17*'All Demand '!AE18/$B$1</f>
        <v>1095.4109101267627</v>
      </c>
      <c r="X17" s="1">
        <f>J17*'All Demand '!AF18/$B$1</f>
        <v>1285.7610027061673</v>
      </c>
      <c r="Y17" s="1">
        <f>K17*'All Demand '!AG18/$B$1</f>
        <v>622.47998860561177</v>
      </c>
      <c r="Z17" s="1">
        <f>L17*'All Demand '!AH18/$B$1</f>
        <v>884.2045292693349</v>
      </c>
      <c r="AA17" s="1">
        <f>M17*'All Demand '!AI18/$B$1</f>
        <v>1768.4090585386698</v>
      </c>
      <c r="AB17" s="1">
        <f>N17*'All Demand '!AJ18/$B$1</f>
        <v>1741.0625267055975</v>
      </c>
      <c r="AC17" s="1">
        <f>O17*'All Demand '!AK18/$B$1</f>
        <v>1741.0625267055975</v>
      </c>
      <c r="AD17" s="1">
        <f>P17*'All Demand '!AL18/$B$1</f>
        <v>1741.0625267055975</v>
      </c>
      <c r="AE17" s="1">
        <f>Q17*'All Demand '!AM18/$B$1</f>
        <v>674.54778521578135</v>
      </c>
      <c r="AF17" s="1">
        <f>R17*'All Demand '!AN18/$B$1</f>
        <v>674.54778521578135</v>
      </c>
      <c r="AG17" s="1">
        <f>S17*'All Demand '!AO18/$B$1</f>
        <v>674.54778521578135</v>
      </c>
      <c r="AH17" s="1">
        <f t="shared" si="6"/>
        <v>13836.889332003993</v>
      </c>
      <c r="AI17" s="1"/>
      <c r="AJ17" s="1">
        <f>H17*'All Demand '!AV18/$B$1</f>
        <v>75.211163659022915</v>
      </c>
      <c r="AK17" s="1">
        <f>I17*'All Demand '!AW18/$B$1</f>
        <v>88.228480446161498</v>
      </c>
      <c r="AL17" s="1">
        <f>J17*'All Demand '!AX18/$B$1</f>
        <v>103.55998688434694</v>
      </c>
      <c r="AM17" s="1">
        <f>K17*'All Demand '!AY18/$B$1</f>
        <v>50.403050599800579</v>
      </c>
      <c r="AN17" s="1">
        <f>L17*'All Demand '!AZ18/$B$1</f>
        <v>71.595242329262206</v>
      </c>
      <c r="AO17" s="1">
        <f>M17*'All Demand '!BA18/$B$1</f>
        <v>143.19048465852441</v>
      </c>
      <c r="AP17" s="1">
        <f>N17*'All Demand '!BB18/$B$1</f>
        <v>141.7441161266201</v>
      </c>
      <c r="AQ17" s="1">
        <f>O17*'All Demand '!BC18/$B$1</f>
        <v>141.7441161266201</v>
      </c>
      <c r="AR17" s="1">
        <f>P17*'All Demand '!BD18/$B$1</f>
        <v>141.7441161266201</v>
      </c>
      <c r="AS17" s="1">
        <f>Q17*'All Demand '!BE18/$B$1</f>
        <v>56.119099037886329</v>
      </c>
      <c r="AT17" s="1">
        <f>R17*'All Demand '!BF18/$B$1</f>
        <v>56.119099037886329</v>
      </c>
      <c r="AU17" s="1">
        <f>S17*'All Demand '!BG18/$B$1</f>
        <v>56.119099037886329</v>
      </c>
      <c r="AV17" s="1">
        <f t="shared" si="7"/>
        <v>1125.7780540706381</v>
      </c>
    </row>
    <row r="18" spans="1:48">
      <c r="A18" s="343">
        <f>'All Demand '!A19</f>
        <v>14</v>
      </c>
      <c r="B18" s="278" t="str">
        <f>'All Demand '!C19</f>
        <v>8PSA18413-WHP</v>
      </c>
      <c r="C18" s="278" t="str">
        <f>'All Demand '!F19</f>
        <v>Whirlpool</v>
      </c>
      <c r="D18" s="278" t="str">
        <f>'All Demand '!D19</f>
        <v>PSA18413-WHP</v>
      </c>
      <c r="E18" s="278" t="str">
        <f>'All Demand '!G19</f>
        <v>Whirlpool</v>
      </c>
      <c r="F18" s="278" t="str">
        <f>'All Demand '!H19</f>
        <v>Jabil MX</v>
      </c>
      <c r="G18" s="278"/>
      <c r="H18" s="1">
        <f>'All Demand '!J19*'All Demand '!BO19</f>
        <v>0</v>
      </c>
      <c r="I18" s="1">
        <f>'All Demand '!K19*'All Demand '!BP19</f>
        <v>0</v>
      </c>
      <c r="J18" s="1">
        <f>'All Demand '!L19*'All Demand '!BQ19</f>
        <v>0</v>
      </c>
      <c r="K18" s="1">
        <f>'All Demand '!M19*'All Demand '!BR19</f>
        <v>0</v>
      </c>
      <c r="L18" s="1">
        <f>'All Demand '!N19*'All Demand '!BS19</f>
        <v>0</v>
      </c>
      <c r="M18" s="1">
        <f>'All Demand '!O19*'All Demand '!BT19</f>
        <v>0</v>
      </c>
      <c r="N18" s="1">
        <f>'All Demand '!P19*'All Demand '!BU19</f>
        <v>0</v>
      </c>
      <c r="O18" s="1">
        <f>'All Demand '!Q19*'All Demand '!BV19</f>
        <v>0</v>
      </c>
      <c r="P18" s="1">
        <f>'All Demand '!R19*'All Demand '!BW19</f>
        <v>0</v>
      </c>
      <c r="Q18" s="1">
        <f>'All Demand '!S19*'All Demand '!BX19</f>
        <v>0</v>
      </c>
      <c r="R18" s="1">
        <f>'All Demand '!T19*'All Demand '!BY19</f>
        <v>0</v>
      </c>
      <c r="S18" s="1">
        <f>'All Demand '!U19*'All Demand '!BZ19</f>
        <v>0</v>
      </c>
      <c r="T18" s="1">
        <f t="shared" si="5"/>
        <v>0</v>
      </c>
      <c r="U18" s="1"/>
      <c r="V18" s="1">
        <f>H18*'All Demand '!AD19/$B$1</f>
        <v>0</v>
      </c>
      <c r="W18" s="1">
        <f>I18*'All Demand '!AE19/$B$1</f>
        <v>0</v>
      </c>
      <c r="X18" s="1">
        <f>J18*'All Demand '!AF19/$B$1</f>
        <v>0</v>
      </c>
      <c r="Y18" s="1">
        <f>K18*'All Demand '!AG19/$B$1</f>
        <v>0</v>
      </c>
      <c r="Z18" s="1">
        <f>L18*'All Demand '!AH19/$B$1</f>
        <v>0</v>
      </c>
      <c r="AA18" s="1">
        <f>M18*'All Demand '!AI19/$B$1</f>
        <v>0</v>
      </c>
      <c r="AB18" s="1">
        <f>N18*'All Demand '!AJ19/$B$1</f>
        <v>0</v>
      </c>
      <c r="AC18" s="1">
        <f>O18*'All Demand '!AK19/$B$1</f>
        <v>0</v>
      </c>
      <c r="AD18" s="1">
        <f>P18*'All Demand '!AL19/$B$1</f>
        <v>0</v>
      </c>
      <c r="AE18" s="1">
        <f>Q18*'All Demand '!AM19/$B$1</f>
        <v>0</v>
      </c>
      <c r="AF18" s="1">
        <f>R18*'All Demand '!AN19/$B$1</f>
        <v>0</v>
      </c>
      <c r="AG18" s="1">
        <f>S18*'All Demand '!AO19/$B$1</f>
        <v>0</v>
      </c>
      <c r="AH18" s="1">
        <f t="shared" si="6"/>
        <v>0</v>
      </c>
      <c r="AI18" s="1"/>
      <c r="AJ18" s="1">
        <f>H18*'All Demand '!AV19/$B$1</f>
        <v>0</v>
      </c>
      <c r="AK18" s="1">
        <f>I18*'All Demand '!AW19/$B$1</f>
        <v>0</v>
      </c>
      <c r="AL18" s="1">
        <f>J18*'All Demand '!AX19/$B$1</f>
        <v>0</v>
      </c>
      <c r="AM18" s="1">
        <f>K18*'All Demand '!AY19/$B$1</f>
        <v>0</v>
      </c>
      <c r="AN18" s="1">
        <f>L18*'All Demand '!AZ19/$B$1</f>
        <v>0</v>
      </c>
      <c r="AO18" s="1">
        <f>M18*'All Demand '!BA19/$B$1</f>
        <v>0</v>
      </c>
      <c r="AP18" s="1">
        <f>N18*'All Demand '!BB19/$B$1</f>
        <v>0</v>
      </c>
      <c r="AQ18" s="1">
        <f>O18*'All Demand '!BC19/$B$1</f>
        <v>0</v>
      </c>
      <c r="AR18" s="1">
        <f>P18*'All Demand '!BD19/$B$1</f>
        <v>0</v>
      </c>
      <c r="AS18" s="1">
        <f>Q18*'All Demand '!BE19/$B$1</f>
        <v>0</v>
      </c>
      <c r="AT18" s="1">
        <f>R18*'All Demand '!BF19/$B$1</f>
        <v>0</v>
      </c>
      <c r="AU18" s="1">
        <f>S18*'All Demand '!BG19/$B$1</f>
        <v>0</v>
      </c>
      <c r="AV18" s="1">
        <f t="shared" si="7"/>
        <v>0</v>
      </c>
    </row>
    <row r="19" spans="1:48">
      <c r="A19" s="343">
        <f>'All Demand '!A20</f>
        <v>15</v>
      </c>
      <c r="B19" s="278" t="str">
        <f>'All Demand '!C20</f>
        <v>8EL316257201C</v>
      </c>
      <c r="C19" s="278" t="str">
        <f>'All Demand '!F20</f>
        <v>Whirlpool</v>
      </c>
      <c r="D19" s="278" t="str">
        <f>'All Demand '!D20</f>
        <v>EL316257201C</v>
      </c>
      <c r="E19" s="278" t="str">
        <f>'All Demand '!G20</f>
        <v>Whirlpool</v>
      </c>
      <c r="F19" s="278" t="str">
        <f>'All Demand '!H20</f>
        <v>Jabil MX</v>
      </c>
      <c r="G19" s="278"/>
      <c r="H19" s="1">
        <f>'All Demand '!J20*'All Demand '!BO20</f>
        <v>0</v>
      </c>
      <c r="I19" s="1">
        <f>'All Demand '!K20*'All Demand '!BP20</f>
        <v>0</v>
      </c>
      <c r="J19" s="1">
        <f>'All Demand '!L20*'All Demand '!BQ20</f>
        <v>0</v>
      </c>
      <c r="K19" s="1">
        <f>'All Demand '!M20*'All Demand '!BR20</f>
        <v>0</v>
      </c>
      <c r="L19" s="1">
        <f>'All Demand '!N20*'All Demand '!BS20</f>
        <v>0</v>
      </c>
      <c r="M19" s="1">
        <f>'All Demand '!O20*'All Demand '!BT20</f>
        <v>0</v>
      </c>
      <c r="N19" s="1">
        <f>'All Demand '!P20*'All Demand '!BU20</f>
        <v>0</v>
      </c>
      <c r="O19" s="1">
        <f>'All Demand '!Q20*'All Demand '!BV20</f>
        <v>0</v>
      </c>
      <c r="P19" s="1">
        <f>'All Demand '!R20*'All Demand '!BW20</f>
        <v>0</v>
      </c>
      <c r="Q19" s="1">
        <f>'All Demand '!S20*'All Demand '!BX20</f>
        <v>0</v>
      </c>
      <c r="R19" s="1">
        <f>'All Demand '!T20*'All Demand '!BY20</f>
        <v>0</v>
      </c>
      <c r="S19" s="1">
        <f>'All Demand '!U20*'All Demand '!BZ20</f>
        <v>0</v>
      </c>
      <c r="T19" s="1">
        <f t="shared" si="5"/>
        <v>0</v>
      </c>
      <c r="U19" s="1"/>
      <c r="V19" s="1">
        <f>H19*'All Demand '!AD20/$B$1</f>
        <v>0</v>
      </c>
      <c r="W19" s="1">
        <f>I19*'All Demand '!AE20/$B$1</f>
        <v>0</v>
      </c>
      <c r="X19" s="1">
        <f>J19*'All Demand '!AF20/$B$1</f>
        <v>0</v>
      </c>
      <c r="Y19" s="1">
        <f>K19*'All Demand '!AG20/$B$1</f>
        <v>0</v>
      </c>
      <c r="Z19" s="1">
        <f>L19*'All Demand '!AH20/$B$1</f>
        <v>0</v>
      </c>
      <c r="AA19" s="1">
        <f>M19*'All Demand '!AI20/$B$1</f>
        <v>0</v>
      </c>
      <c r="AB19" s="1">
        <f>N19*'All Demand '!AJ20/$B$1</f>
        <v>0</v>
      </c>
      <c r="AC19" s="1">
        <f>O19*'All Demand '!AK20/$B$1</f>
        <v>0</v>
      </c>
      <c r="AD19" s="1">
        <f>P19*'All Demand '!AL20/$B$1</f>
        <v>0</v>
      </c>
      <c r="AE19" s="1">
        <f>Q19*'All Demand '!AM20/$B$1</f>
        <v>0</v>
      </c>
      <c r="AF19" s="1">
        <f>R19*'All Demand '!AN20/$B$1</f>
        <v>0</v>
      </c>
      <c r="AG19" s="1">
        <f>S19*'All Demand '!AO20/$B$1</f>
        <v>0</v>
      </c>
      <c r="AH19" s="1">
        <f t="shared" si="6"/>
        <v>0</v>
      </c>
      <c r="AI19" s="1"/>
      <c r="AJ19" s="1">
        <f>H19*'All Demand '!AV20/$B$1</f>
        <v>0</v>
      </c>
      <c r="AK19" s="1">
        <f>I19*'All Demand '!AW20/$B$1</f>
        <v>0</v>
      </c>
      <c r="AL19" s="1">
        <f>J19*'All Demand '!AX20/$B$1</f>
        <v>0</v>
      </c>
      <c r="AM19" s="1">
        <f>K19*'All Demand '!AY20/$B$1</f>
        <v>0</v>
      </c>
      <c r="AN19" s="1">
        <f>L19*'All Demand '!AZ20/$B$1</f>
        <v>0</v>
      </c>
      <c r="AO19" s="1">
        <f>M19*'All Demand '!BA20/$B$1</f>
        <v>0</v>
      </c>
      <c r="AP19" s="1">
        <f>N19*'All Demand '!BB20/$B$1</f>
        <v>0</v>
      </c>
      <c r="AQ19" s="1">
        <f>O19*'All Demand '!BC20/$B$1</f>
        <v>0</v>
      </c>
      <c r="AR19" s="1">
        <f>P19*'All Demand '!BD20/$B$1</f>
        <v>0</v>
      </c>
      <c r="AS19" s="1">
        <f>Q19*'All Demand '!BE20/$B$1</f>
        <v>0</v>
      </c>
      <c r="AT19" s="1">
        <f>R19*'All Demand '!BF20/$B$1</f>
        <v>0</v>
      </c>
      <c r="AU19" s="1">
        <f>S19*'All Demand '!BG20/$B$1</f>
        <v>0</v>
      </c>
      <c r="AV19" s="1">
        <f t="shared" si="7"/>
        <v>0</v>
      </c>
    </row>
    <row r="20" spans="1:48">
      <c r="A20" s="343">
        <f>'All Demand '!A21</f>
        <v>16</v>
      </c>
      <c r="B20" s="278" t="str">
        <f>'All Demand '!C21</f>
        <v>8AJ875-02656-A</v>
      </c>
      <c r="C20" s="278" t="str">
        <f>'All Demand '!F21</f>
        <v>M25</v>
      </c>
      <c r="D20" s="278" t="str">
        <f>'All Demand '!D21</f>
        <v>AJ875-02656-A</v>
      </c>
      <c r="E20" s="278" t="str">
        <f>'All Demand '!G21</f>
        <v>ABC</v>
      </c>
      <c r="F20" s="278" t="str">
        <f>'All Demand '!H21</f>
        <v>CTU FATP</v>
      </c>
      <c r="G20" s="278"/>
      <c r="H20" s="1">
        <f>'All Demand '!J21*'All Demand '!BO21</f>
        <v>0</v>
      </c>
      <c r="I20" s="1">
        <f>'All Demand '!K21*'All Demand '!BP21</f>
        <v>0</v>
      </c>
      <c r="J20" s="1">
        <f>'All Demand '!L21*'All Demand '!BQ21</f>
        <v>0</v>
      </c>
      <c r="K20" s="1">
        <f>'All Demand '!M21*'All Demand '!BR21</f>
        <v>0</v>
      </c>
      <c r="L20" s="1">
        <f>'All Demand '!N21*'All Demand '!BS21</f>
        <v>0</v>
      </c>
      <c r="M20" s="1">
        <f>'All Demand '!O21*'All Demand '!BT21</f>
        <v>0</v>
      </c>
      <c r="N20" s="1">
        <f>'All Demand '!P21*'All Demand '!BU21</f>
        <v>0</v>
      </c>
      <c r="O20" s="1">
        <f>'All Demand '!Q21*'All Demand '!BV21</f>
        <v>0</v>
      </c>
      <c r="P20" s="1">
        <f>'All Demand '!R21*'All Demand '!BW21</f>
        <v>0</v>
      </c>
      <c r="Q20" s="1">
        <f>'All Demand '!S21*'All Demand '!BX21</f>
        <v>0</v>
      </c>
      <c r="R20" s="1">
        <f>'All Demand '!T21*'All Demand '!BY21</f>
        <v>0</v>
      </c>
      <c r="S20" s="1">
        <f>'All Demand '!U21*'All Demand '!BZ21</f>
        <v>0</v>
      </c>
      <c r="T20" s="1">
        <f t="shared" si="5"/>
        <v>0</v>
      </c>
      <c r="U20" s="1"/>
      <c r="V20" s="1">
        <f>H20*'All Demand '!AD21/$B$1</f>
        <v>0</v>
      </c>
      <c r="W20" s="1">
        <f>I20*'All Demand '!AE21/$B$1</f>
        <v>0</v>
      </c>
      <c r="X20" s="1">
        <f>J20*'All Demand '!AF21/$B$1</f>
        <v>0</v>
      </c>
      <c r="Y20" s="1">
        <f>K20*'All Demand '!AG21/$B$1</f>
        <v>0</v>
      </c>
      <c r="Z20" s="1">
        <f>L20*'All Demand '!AH21/$B$1</f>
        <v>0</v>
      </c>
      <c r="AA20" s="1">
        <f>M20*'All Demand '!AI21/$B$1</f>
        <v>0</v>
      </c>
      <c r="AB20" s="1">
        <f>N20*'All Demand '!AJ21/$B$1</f>
        <v>0</v>
      </c>
      <c r="AC20" s="1">
        <f>O20*'All Demand '!AK21/$B$1</f>
        <v>0</v>
      </c>
      <c r="AD20" s="1">
        <f>P20*'All Demand '!AL21/$B$1</f>
        <v>0</v>
      </c>
      <c r="AE20" s="1">
        <f>Q20*'All Demand '!AM21/$B$1</f>
        <v>0</v>
      </c>
      <c r="AF20" s="1">
        <f>R20*'All Demand '!AN21/$B$1</f>
        <v>0</v>
      </c>
      <c r="AG20" s="1">
        <f>S20*'All Demand '!AO21/$B$1</f>
        <v>0</v>
      </c>
      <c r="AH20" s="1">
        <f t="shared" si="6"/>
        <v>0</v>
      </c>
      <c r="AI20" s="1"/>
      <c r="AJ20" s="1">
        <f>H20*'All Demand '!AV21/$B$1</f>
        <v>0</v>
      </c>
      <c r="AK20" s="1">
        <f>I20*'All Demand '!AW21/$B$1</f>
        <v>0</v>
      </c>
      <c r="AL20" s="1">
        <f>J20*'All Demand '!AX21/$B$1</f>
        <v>0</v>
      </c>
      <c r="AM20" s="1">
        <f>K20*'All Demand '!AY21/$B$1</f>
        <v>0</v>
      </c>
      <c r="AN20" s="1">
        <f>L20*'All Demand '!AZ21/$B$1</f>
        <v>0</v>
      </c>
      <c r="AO20" s="1">
        <f>M20*'All Demand '!BA21/$B$1</f>
        <v>0</v>
      </c>
      <c r="AP20" s="1">
        <f>N20*'All Demand '!BB21/$B$1</f>
        <v>0</v>
      </c>
      <c r="AQ20" s="1">
        <f>O20*'All Demand '!BC21/$B$1</f>
        <v>0</v>
      </c>
      <c r="AR20" s="1">
        <f>P20*'All Demand '!BD21/$B$1</f>
        <v>0</v>
      </c>
      <c r="AS20" s="1">
        <f>Q20*'All Demand '!BE21/$B$1</f>
        <v>0</v>
      </c>
      <c r="AT20" s="1">
        <f>R20*'All Demand '!BF21/$B$1</f>
        <v>0</v>
      </c>
      <c r="AU20" s="1">
        <f>S20*'All Demand '!BG21/$B$1</f>
        <v>0</v>
      </c>
      <c r="AV20" s="1">
        <f t="shared" si="7"/>
        <v>0</v>
      </c>
    </row>
    <row r="21" spans="1:48">
      <c r="A21" s="343">
        <f>'All Demand '!A22</f>
        <v>17</v>
      </c>
      <c r="B21" s="278" t="str">
        <f>'All Demand '!C22</f>
        <v>8AJ946-00090</v>
      </c>
      <c r="C21" s="278" t="str">
        <f>'All Demand '!F22</f>
        <v>M25</v>
      </c>
      <c r="D21" s="278" t="str">
        <f>'All Demand '!D22</f>
        <v>AJ946-00090</v>
      </c>
      <c r="E21" s="278" t="str">
        <f>'All Demand '!G22</f>
        <v>ABC</v>
      </c>
      <c r="F21" s="278" t="str">
        <f>'All Demand '!H22</f>
        <v>CTU FATP</v>
      </c>
      <c r="G21" s="278"/>
      <c r="H21" s="1">
        <f>'All Demand '!J22*'All Demand '!BO22</f>
        <v>0</v>
      </c>
      <c r="I21" s="1">
        <f>'All Demand '!K22*'All Demand '!BP22</f>
        <v>0</v>
      </c>
      <c r="J21" s="1">
        <f>'All Demand '!L22*'All Demand '!BQ22</f>
        <v>0</v>
      </c>
      <c r="K21" s="1">
        <f>'All Demand '!M22*'All Demand '!BR22</f>
        <v>0</v>
      </c>
      <c r="L21" s="1">
        <f>'All Demand '!N22*'All Demand '!BS22</f>
        <v>0</v>
      </c>
      <c r="M21" s="1">
        <f>'All Demand '!O22*'All Demand '!BT22</f>
        <v>0</v>
      </c>
      <c r="N21" s="1">
        <f>'All Demand '!P22*'All Demand '!BU22</f>
        <v>0</v>
      </c>
      <c r="O21" s="1">
        <f>'All Demand '!Q22*'All Demand '!BV22</f>
        <v>0</v>
      </c>
      <c r="P21" s="1">
        <f>'All Demand '!R22*'All Demand '!BW22</f>
        <v>0</v>
      </c>
      <c r="Q21" s="1">
        <f>'All Demand '!S22*'All Demand '!BX22</f>
        <v>0</v>
      </c>
      <c r="R21" s="1">
        <f>'All Demand '!T22*'All Demand '!BY22</f>
        <v>0</v>
      </c>
      <c r="S21" s="1">
        <f>'All Demand '!U22*'All Demand '!BZ22</f>
        <v>0</v>
      </c>
      <c r="T21" s="1">
        <f t="shared" si="5"/>
        <v>0</v>
      </c>
      <c r="U21" s="1"/>
      <c r="V21" s="1">
        <f>H21*'All Demand '!AD22/$B$1</f>
        <v>0</v>
      </c>
      <c r="W21" s="1">
        <f>I21*'All Demand '!AE22/$B$1</f>
        <v>0</v>
      </c>
      <c r="X21" s="1">
        <f>J21*'All Demand '!AF22/$B$1</f>
        <v>0</v>
      </c>
      <c r="Y21" s="1">
        <f>K21*'All Demand '!AG22/$B$1</f>
        <v>0</v>
      </c>
      <c r="Z21" s="1">
        <f>L21*'All Demand '!AH22/$B$1</f>
        <v>0</v>
      </c>
      <c r="AA21" s="1">
        <f>M21*'All Demand '!AI22/$B$1</f>
        <v>0</v>
      </c>
      <c r="AB21" s="1">
        <f>N21*'All Demand '!AJ22/$B$1</f>
        <v>0</v>
      </c>
      <c r="AC21" s="1">
        <f>O21*'All Demand '!AK22/$B$1</f>
        <v>0</v>
      </c>
      <c r="AD21" s="1">
        <f>P21*'All Demand '!AL22/$B$1</f>
        <v>0</v>
      </c>
      <c r="AE21" s="1">
        <f>Q21*'All Demand '!AM22/$B$1</f>
        <v>0</v>
      </c>
      <c r="AF21" s="1">
        <f>R21*'All Demand '!AN22/$B$1</f>
        <v>0</v>
      </c>
      <c r="AG21" s="1">
        <f>S21*'All Demand '!AO22/$B$1</f>
        <v>0</v>
      </c>
      <c r="AH21" s="1">
        <f t="shared" si="6"/>
        <v>0</v>
      </c>
      <c r="AI21" s="1"/>
      <c r="AJ21" s="1">
        <f>H21*'All Demand '!AV22/$B$1</f>
        <v>0</v>
      </c>
      <c r="AK21" s="1">
        <f>I21*'All Demand '!AW22/$B$1</f>
        <v>0</v>
      </c>
      <c r="AL21" s="1">
        <f>J21*'All Demand '!AX22/$B$1</f>
        <v>0</v>
      </c>
      <c r="AM21" s="1">
        <f>K21*'All Demand '!AY22/$B$1</f>
        <v>0</v>
      </c>
      <c r="AN21" s="1">
        <f>L21*'All Demand '!AZ22/$B$1</f>
        <v>0</v>
      </c>
      <c r="AO21" s="1">
        <f>M21*'All Demand '!BA22/$B$1</f>
        <v>0</v>
      </c>
      <c r="AP21" s="1">
        <f>N21*'All Demand '!BB22/$B$1</f>
        <v>0</v>
      </c>
      <c r="AQ21" s="1">
        <f>O21*'All Demand '!BC22/$B$1</f>
        <v>0</v>
      </c>
      <c r="AR21" s="1">
        <f>P21*'All Demand '!BD22/$B$1</f>
        <v>0</v>
      </c>
      <c r="AS21" s="1">
        <f>Q21*'All Demand '!BE22/$B$1</f>
        <v>0</v>
      </c>
      <c r="AT21" s="1">
        <f>R21*'All Demand '!BF22/$B$1</f>
        <v>0</v>
      </c>
      <c r="AU21" s="1">
        <f>S21*'All Demand '!BG22/$B$1</f>
        <v>0</v>
      </c>
      <c r="AV21" s="1">
        <f t="shared" si="7"/>
        <v>0</v>
      </c>
    </row>
    <row r="22" spans="1:48">
      <c r="A22" s="343">
        <f>'All Demand '!A23</f>
        <v>18</v>
      </c>
      <c r="B22" s="278" t="str">
        <f>'All Demand '!C23</f>
        <v>8AJ946-00092</v>
      </c>
      <c r="C22" s="278" t="str">
        <f>'All Demand '!F23</f>
        <v>M25</v>
      </c>
      <c r="D22" s="278" t="str">
        <f>'All Demand '!D23</f>
        <v>AJ946-00092</v>
      </c>
      <c r="E22" s="278" t="str">
        <f>'All Demand '!G23</f>
        <v>ABC</v>
      </c>
      <c r="F22" s="278" t="str">
        <f>'All Demand '!H23</f>
        <v>CTU FATP</v>
      </c>
      <c r="G22" s="278"/>
      <c r="H22" s="1">
        <f>'All Demand '!J23*'All Demand '!BO23</f>
        <v>0</v>
      </c>
      <c r="I22" s="1">
        <f>'All Demand '!K23*'All Demand '!BP23</f>
        <v>0</v>
      </c>
      <c r="J22" s="1">
        <f>'All Demand '!L23*'All Demand '!BQ23</f>
        <v>0</v>
      </c>
      <c r="K22" s="1">
        <f>'All Demand '!M23*'All Demand '!BR23</f>
        <v>0</v>
      </c>
      <c r="L22" s="1">
        <f>'All Demand '!N23*'All Demand '!BS23</f>
        <v>0</v>
      </c>
      <c r="M22" s="1">
        <f>'All Demand '!O23*'All Demand '!BT23</f>
        <v>0</v>
      </c>
      <c r="N22" s="1">
        <f>'All Demand '!P23*'All Demand '!BU23</f>
        <v>0</v>
      </c>
      <c r="O22" s="1">
        <f>'All Demand '!Q23*'All Demand '!BV23</f>
        <v>0</v>
      </c>
      <c r="P22" s="1">
        <f>'All Demand '!R23*'All Demand '!BW23</f>
        <v>0</v>
      </c>
      <c r="Q22" s="1">
        <f>'All Demand '!S23*'All Demand '!BX23</f>
        <v>0</v>
      </c>
      <c r="R22" s="1">
        <f>'All Demand '!T23*'All Demand '!BY23</f>
        <v>0</v>
      </c>
      <c r="S22" s="1">
        <f>'All Demand '!U23*'All Demand '!BZ23</f>
        <v>0</v>
      </c>
      <c r="T22" s="1">
        <f t="shared" si="5"/>
        <v>0</v>
      </c>
      <c r="U22" s="1"/>
      <c r="V22" s="1">
        <f>H22*'All Demand '!AD23/$B$1</f>
        <v>0</v>
      </c>
      <c r="W22" s="1">
        <f>I22*'All Demand '!AE23/$B$1</f>
        <v>0</v>
      </c>
      <c r="X22" s="1">
        <f>J22*'All Demand '!AF23/$B$1</f>
        <v>0</v>
      </c>
      <c r="Y22" s="1">
        <f>K22*'All Demand '!AG23/$B$1</f>
        <v>0</v>
      </c>
      <c r="Z22" s="1">
        <f>L22*'All Demand '!AH23/$B$1</f>
        <v>0</v>
      </c>
      <c r="AA22" s="1">
        <f>M22*'All Demand '!AI23/$B$1</f>
        <v>0</v>
      </c>
      <c r="AB22" s="1">
        <f>N22*'All Demand '!AJ23/$B$1</f>
        <v>0</v>
      </c>
      <c r="AC22" s="1">
        <f>O22*'All Demand '!AK23/$B$1</f>
        <v>0</v>
      </c>
      <c r="AD22" s="1">
        <f>P22*'All Demand '!AL23/$B$1</f>
        <v>0</v>
      </c>
      <c r="AE22" s="1">
        <f>Q22*'All Demand '!AM23/$B$1</f>
        <v>0</v>
      </c>
      <c r="AF22" s="1">
        <f>R22*'All Demand '!AN23/$B$1</f>
        <v>0</v>
      </c>
      <c r="AG22" s="1">
        <f>S22*'All Demand '!AO23/$B$1</f>
        <v>0</v>
      </c>
      <c r="AH22" s="1">
        <f t="shared" si="6"/>
        <v>0</v>
      </c>
      <c r="AI22" s="1"/>
      <c r="AJ22" s="1">
        <f>H22*'All Demand '!AV23/$B$1</f>
        <v>0</v>
      </c>
      <c r="AK22" s="1">
        <f>I22*'All Demand '!AW23/$B$1</f>
        <v>0</v>
      </c>
      <c r="AL22" s="1">
        <f>J22*'All Demand '!AX23/$B$1</f>
        <v>0</v>
      </c>
      <c r="AM22" s="1">
        <f>K22*'All Demand '!AY23/$B$1</f>
        <v>0</v>
      </c>
      <c r="AN22" s="1">
        <f>L22*'All Demand '!AZ23/$B$1</f>
        <v>0</v>
      </c>
      <c r="AO22" s="1">
        <f>M22*'All Demand '!BA23/$B$1</f>
        <v>0</v>
      </c>
      <c r="AP22" s="1">
        <f>N22*'All Demand '!BB23/$B$1</f>
        <v>0</v>
      </c>
      <c r="AQ22" s="1">
        <f>O22*'All Demand '!BC23/$B$1</f>
        <v>0</v>
      </c>
      <c r="AR22" s="1">
        <f>P22*'All Demand '!BD23/$B$1</f>
        <v>0</v>
      </c>
      <c r="AS22" s="1">
        <f>Q22*'All Demand '!BE23/$B$1</f>
        <v>0</v>
      </c>
      <c r="AT22" s="1">
        <f>R22*'All Demand '!BF23/$B$1</f>
        <v>0</v>
      </c>
      <c r="AU22" s="1">
        <f>S22*'All Demand '!BG23/$B$1</f>
        <v>0</v>
      </c>
      <c r="AV22" s="1">
        <f t="shared" si="7"/>
        <v>0</v>
      </c>
    </row>
    <row r="23" spans="1:48">
      <c r="A23" s="343">
        <f>'All Demand '!A24</f>
        <v>19</v>
      </c>
      <c r="B23" s="278" t="str">
        <f>'All Demand '!C24</f>
        <v>8AJ875-00003-JAB</v>
      </c>
      <c r="C23" s="278" t="str">
        <f>'All Demand '!F24</f>
        <v>M25</v>
      </c>
      <c r="D23" s="278" t="str">
        <f>'All Demand '!D24</f>
        <v>AJ875-00003</v>
      </c>
      <c r="E23" s="278" t="str">
        <f>'All Demand '!G24</f>
        <v>ABC</v>
      </c>
      <c r="F23" s="278" t="str">
        <f>'All Demand '!H24</f>
        <v>CTU FATP</v>
      </c>
      <c r="G23" s="278"/>
      <c r="H23" s="1">
        <f>'All Demand '!J24*'All Demand '!BO24</f>
        <v>0</v>
      </c>
      <c r="I23" s="1">
        <f>'All Demand '!K24*'All Demand '!BP24</f>
        <v>0</v>
      </c>
      <c r="J23" s="1">
        <f>'All Demand '!L24*'All Demand '!BQ24</f>
        <v>0</v>
      </c>
      <c r="K23" s="1">
        <f>'All Demand '!M24*'All Demand '!BR24</f>
        <v>0</v>
      </c>
      <c r="L23" s="1">
        <f>'All Demand '!N24*'All Demand '!BS24</f>
        <v>0</v>
      </c>
      <c r="M23" s="1">
        <f>'All Demand '!O24*'All Demand '!BT24</f>
        <v>0</v>
      </c>
      <c r="N23" s="1">
        <f>'All Demand '!P24*'All Demand '!BU24</f>
        <v>0</v>
      </c>
      <c r="O23" s="1">
        <f>'All Demand '!Q24*'All Demand '!BV24</f>
        <v>0</v>
      </c>
      <c r="P23" s="1">
        <f>'All Demand '!R24*'All Demand '!BW24</f>
        <v>0</v>
      </c>
      <c r="Q23" s="1">
        <f>'All Demand '!S24*'All Demand '!BX24</f>
        <v>0</v>
      </c>
      <c r="R23" s="1">
        <f>'All Demand '!T24*'All Demand '!BY24</f>
        <v>0</v>
      </c>
      <c r="S23" s="1">
        <f>'All Demand '!U24*'All Demand '!BZ24</f>
        <v>0</v>
      </c>
      <c r="T23" s="1">
        <f t="shared" si="5"/>
        <v>0</v>
      </c>
      <c r="U23" s="1"/>
      <c r="V23" s="1">
        <f>H23*'All Demand '!AD24/$B$1</f>
        <v>0</v>
      </c>
      <c r="W23" s="1">
        <f>I23*'All Demand '!AE24/$B$1</f>
        <v>0</v>
      </c>
      <c r="X23" s="1">
        <f>J23*'All Demand '!AF24/$B$1</f>
        <v>0</v>
      </c>
      <c r="Y23" s="1">
        <f>K23*'All Demand '!AG24/$B$1</f>
        <v>0</v>
      </c>
      <c r="Z23" s="1">
        <f>L23*'All Demand '!AH24/$B$1</f>
        <v>0</v>
      </c>
      <c r="AA23" s="1">
        <f>M23*'All Demand '!AI24/$B$1</f>
        <v>0</v>
      </c>
      <c r="AB23" s="1">
        <f>N23*'All Demand '!AJ24/$B$1</f>
        <v>0</v>
      </c>
      <c r="AC23" s="1">
        <f>O23*'All Demand '!AK24/$B$1</f>
        <v>0</v>
      </c>
      <c r="AD23" s="1">
        <f>P23*'All Demand '!AL24/$B$1</f>
        <v>0</v>
      </c>
      <c r="AE23" s="1">
        <f>Q23*'All Demand '!AM24/$B$1</f>
        <v>0</v>
      </c>
      <c r="AF23" s="1">
        <f>R23*'All Demand '!AN24/$B$1</f>
        <v>0</v>
      </c>
      <c r="AG23" s="1">
        <f>S23*'All Demand '!AO24/$B$1</f>
        <v>0</v>
      </c>
      <c r="AH23" s="1">
        <f t="shared" si="6"/>
        <v>0</v>
      </c>
      <c r="AI23" s="1"/>
      <c r="AJ23" s="1">
        <f>H23*'All Demand '!AV24/$B$1</f>
        <v>0</v>
      </c>
      <c r="AK23" s="1">
        <f>I23*'All Demand '!AW24/$B$1</f>
        <v>0</v>
      </c>
      <c r="AL23" s="1">
        <f>J23*'All Demand '!AX24/$B$1</f>
        <v>0</v>
      </c>
      <c r="AM23" s="1">
        <f>K23*'All Demand '!AY24/$B$1</f>
        <v>0</v>
      </c>
      <c r="AN23" s="1">
        <f>L23*'All Demand '!AZ24/$B$1</f>
        <v>0</v>
      </c>
      <c r="AO23" s="1">
        <f>M23*'All Demand '!BA24/$B$1</f>
        <v>0</v>
      </c>
      <c r="AP23" s="1">
        <f>N23*'All Demand '!BB24/$B$1</f>
        <v>0</v>
      </c>
      <c r="AQ23" s="1">
        <f>O23*'All Demand '!BC24/$B$1</f>
        <v>0</v>
      </c>
      <c r="AR23" s="1">
        <f>P23*'All Demand '!BD24/$B$1</f>
        <v>0</v>
      </c>
      <c r="AS23" s="1">
        <f>Q23*'All Demand '!BE24/$B$1</f>
        <v>0</v>
      </c>
      <c r="AT23" s="1">
        <f>R23*'All Demand '!BF24/$B$1</f>
        <v>0</v>
      </c>
      <c r="AU23" s="1">
        <f>S23*'All Demand '!BG24/$B$1</f>
        <v>0</v>
      </c>
      <c r="AV23" s="1">
        <f t="shared" si="7"/>
        <v>0</v>
      </c>
    </row>
    <row r="24" spans="1:48">
      <c r="A24" s="343">
        <f>'All Demand '!A25</f>
        <v>20</v>
      </c>
      <c r="B24" s="278" t="str">
        <f>'All Demand '!C25</f>
        <v>8AJ946-04905</v>
      </c>
      <c r="C24" s="278" t="str">
        <f>'All Demand '!F25</f>
        <v>M25</v>
      </c>
      <c r="D24" s="278" t="str">
        <f>'All Demand '!D25</f>
        <v>AJ946-04905</v>
      </c>
      <c r="E24" s="278" t="str">
        <f>'All Demand '!G25</f>
        <v>ABC</v>
      </c>
      <c r="F24" s="278" t="str">
        <f>'All Demand '!H25</f>
        <v>CTU FATP</v>
      </c>
      <c r="G24" s="278"/>
      <c r="H24" s="1">
        <f>'All Demand '!J25*'All Demand '!BO25</f>
        <v>0</v>
      </c>
      <c r="I24" s="1">
        <f>'All Demand '!K25*'All Demand '!BP25</f>
        <v>0</v>
      </c>
      <c r="J24" s="1">
        <f>'All Demand '!L25*'All Demand '!BQ25</f>
        <v>0</v>
      </c>
      <c r="K24" s="1">
        <f>'All Demand '!M25*'All Demand '!BR25</f>
        <v>0</v>
      </c>
      <c r="L24" s="1">
        <f>'All Demand '!N25*'All Demand '!BS25</f>
        <v>0</v>
      </c>
      <c r="M24" s="1">
        <f>'All Demand '!O25*'All Demand '!BT25</f>
        <v>0</v>
      </c>
      <c r="N24" s="1">
        <f>'All Demand '!P25*'All Demand '!BU25</f>
        <v>0</v>
      </c>
      <c r="O24" s="1">
        <f>'All Demand '!Q25*'All Demand '!BV25</f>
        <v>0</v>
      </c>
      <c r="P24" s="1">
        <f>'All Demand '!R25*'All Demand '!BW25</f>
        <v>0</v>
      </c>
      <c r="Q24" s="1">
        <f>'All Demand '!S25*'All Demand '!BX25</f>
        <v>0</v>
      </c>
      <c r="R24" s="1">
        <f>'All Demand '!T25*'All Demand '!BY25</f>
        <v>0</v>
      </c>
      <c r="S24" s="1">
        <f>'All Demand '!U25*'All Demand '!BZ25</f>
        <v>0</v>
      </c>
      <c r="T24" s="1">
        <f t="shared" si="5"/>
        <v>0</v>
      </c>
      <c r="U24" s="1"/>
      <c r="V24" s="1">
        <f>H24*'All Demand '!AD25/$B$1</f>
        <v>0</v>
      </c>
      <c r="W24" s="1">
        <f>I24*'All Demand '!AE25/$B$1</f>
        <v>0</v>
      </c>
      <c r="X24" s="1">
        <f>J24*'All Demand '!AF25/$B$1</f>
        <v>0</v>
      </c>
      <c r="Y24" s="1">
        <f>K24*'All Demand '!AG25/$B$1</f>
        <v>0</v>
      </c>
      <c r="Z24" s="1">
        <f>L24*'All Demand '!AH25/$B$1</f>
        <v>0</v>
      </c>
      <c r="AA24" s="1">
        <f>M24*'All Demand '!AI25/$B$1</f>
        <v>0</v>
      </c>
      <c r="AB24" s="1">
        <f>N24*'All Demand '!AJ25/$B$1</f>
        <v>0</v>
      </c>
      <c r="AC24" s="1">
        <f>O24*'All Demand '!AK25/$B$1</f>
        <v>0</v>
      </c>
      <c r="AD24" s="1">
        <f>P24*'All Demand '!AL25/$B$1</f>
        <v>0</v>
      </c>
      <c r="AE24" s="1">
        <f>Q24*'All Demand '!AM25/$B$1</f>
        <v>0</v>
      </c>
      <c r="AF24" s="1">
        <f>R24*'All Demand '!AN25/$B$1</f>
        <v>0</v>
      </c>
      <c r="AG24" s="1">
        <f>S24*'All Demand '!AO25/$B$1</f>
        <v>0</v>
      </c>
      <c r="AH24" s="1">
        <f t="shared" si="6"/>
        <v>0</v>
      </c>
      <c r="AI24" s="1"/>
      <c r="AJ24" s="1">
        <f>H24*'All Demand '!AV25/$B$1</f>
        <v>0</v>
      </c>
      <c r="AK24" s="1">
        <f>I24*'All Demand '!AW25/$B$1</f>
        <v>0</v>
      </c>
      <c r="AL24" s="1">
        <f>J24*'All Demand '!AX25/$B$1</f>
        <v>0</v>
      </c>
      <c r="AM24" s="1">
        <f>K24*'All Demand '!AY25/$B$1</f>
        <v>0</v>
      </c>
      <c r="AN24" s="1">
        <f>L24*'All Demand '!AZ25/$B$1</f>
        <v>0</v>
      </c>
      <c r="AO24" s="1">
        <f>M24*'All Demand '!BA25/$B$1</f>
        <v>0</v>
      </c>
      <c r="AP24" s="1">
        <f>N24*'All Demand '!BB25/$B$1</f>
        <v>0</v>
      </c>
      <c r="AQ24" s="1">
        <f>O24*'All Demand '!BC25/$B$1</f>
        <v>0</v>
      </c>
      <c r="AR24" s="1">
        <f>P24*'All Demand '!BD25/$B$1</f>
        <v>0</v>
      </c>
      <c r="AS24" s="1">
        <f>Q24*'All Demand '!BE25/$B$1</f>
        <v>0</v>
      </c>
      <c r="AT24" s="1">
        <f>R24*'All Demand '!BF25/$B$1</f>
        <v>0</v>
      </c>
      <c r="AU24" s="1">
        <f>S24*'All Demand '!BG25/$B$1</f>
        <v>0</v>
      </c>
      <c r="AV24" s="1">
        <f t="shared" si="7"/>
        <v>0</v>
      </c>
    </row>
    <row r="25" spans="1:48">
      <c r="A25" s="343">
        <f>'All Demand '!A26</f>
        <v>21</v>
      </c>
      <c r="B25" s="278" t="str">
        <f>'All Demand '!C26</f>
        <v>8AJ946-04717</v>
      </c>
      <c r="C25" s="278" t="str">
        <f>'All Demand '!F26</f>
        <v>M25</v>
      </c>
      <c r="D25" s="278" t="str">
        <f>'All Demand '!D26</f>
        <v>AJ946-04717</v>
      </c>
      <c r="E25" s="278" t="str">
        <f>'All Demand '!G26</f>
        <v>ABC</v>
      </c>
      <c r="F25" s="278" t="str">
        <f>'All Demand '!H26</f>
        <v>CTU FATP</v>
      </c>
      <c r="G25" s="278"/>
      <c r="H25" s="1">
        <f>'All Demand '!J26*'All Demand '!BO26</f>
        <v>0</v>
      </c>
      <c r="I25" s="1">
        <f>'All Demand '!K26*'All Demand '!BP26</f>
        <v>0</v>
      </c>
      <c r="J25" s="1">
        <f>'All Demand '!L26*'All Demand '!BQ26</f>
        <v>0</v>
      </c>
      <c r="K25" s="1">
        <f>'All Demand '!M26*'All Demand '!BR26</f>
        <v>0</v>
      </c>
      <c r="L25" s="1">
        <f>'All Demand '!N26*'All Demand '!BS26</f>
        <v>0</v>
      </c>
      <c r="M25" s="1">
        <f>'All Demand '!O26*'All Demand '!BT26</f>
        <v>0</v>
      </c>
      <c r="N25" s="1">
        <f>'All Demand '!P26*'All Demand '!BU26</f>
        <v>0</v>
      </c>
      <c r="O25" s="1">
        <f>'All Demand '!Q26*'All Demand '!BV26</f>
        <v>0</v>
      </c>
      <c r="P25" s="1">
        <f>'All Demand '!R26*'All Demand '!BW26</f>
        <v>0</v>
      </c>
      <c r="Q25" s="1">
        <f>'All Demand '!S26*'All Demand '!BX26</f>
        <v>0</v>
      </c>
      <c r="R25" s="1">
        <f>'All Demand '!T26*'All Demand '!BY26</f>
        <v>0</v>
      </c>
      <c r="S25" s="1">
        <f>'All Demand '!U26*'All Demand '!BZ26</f>
        <v>0</v>
      </c>
      <c r="T25" s="1">
        <f t="shared" si="5"/>
        <v>0</v>
      </c>
      <c r="U25" s="1"/>
      <c r="V25" s="1">
        <f>H25*'All Demand '!AD26/$B$1</f>
        <v>0</v>
      </c>
      <c r="W25" s="1">
        <f>I25*'All Demand '!AE26/$B$1</f>
        <v>0</v>
      </c>
      <c r="X25" s="1">
        <f>J25*'All Demand '!AF26/$B$1</f>
        <v>0</v>
      </c>
      <c r="Y25" s="1">
        <f>K25*'All Demand '!AG26/$B$1</f>
        <v>0</v>
      </c>
      <c r="Z25" s="1">
        <f>L25*'All Demand '!AH26/$B$1</f>
        <v>0</v>
      </c>
      <c r="AA25" s="1">
        <f>M25*'All Demand '!AI26/$B$1</f>
        <v>0</v>
      </c>
      <c r="AB25" s="1">
        <f>N25*'All Demand '!AJ26/$B$1</f>
        <v>0</v>
      </c>
      <c r="AC25" s="1">
        <f>O25*'All Demand '!AK26/$B$1</f>
        <v>0</v>
      </c>
      <c r="AD25" s="1">
        <f>P25*'All Demand '!AL26/$B$1</f>
        <v>0</v>
      </c>
      <c r="AE25" s="1">
        <f>Q25*'All Demand '!AM26/$B$1</f>
        <v>0</v>
      </c>
      <c r="AF25" s="1">
        <f>R25*'All Demand '!AN26/$B$1</f>
        <v>0</v>
      </c>
      <c r="AG25" s="1">
        <f>S25*'All Demand '!AO26/$B$1</f>
        <v>0</v>
      </c>
      <c r="AH25" s="1">
        <f t="shared" si="6"/>
        <v>0</v>
      </c>
      <c r="AI25" s="1"/>
      <c r="AJ25" s="1">
        <f>H25*'All Demand '!AV26/$B$1</f>
        <v>0</v>
      </c>
      <c r="AK25" s="1">
        <f>I25*'All Demand '!AW26/$B$1</f>
        <v>0</v>
      </c>
      <c r="AL25" s="1">
        <f>J25*'All Demand '!AX26/$B$1</f>
        <v>0</v>
      </c>
      <c r="AM25" s="1">
        <f>K25*'All Demand '!AY26/$B$1</f>
        <v>0</v>
      </c>
      <c r="AN25" s="1">
        <f>L25*'All Demand '!AZ26/$B$1</f>
        <v>0</v>
      </c>
      <c r="AO25" s="1">
        <f>M25*'All Demand '!BA26/$B$1</f>
        <v>0</v>
      </c>
      <c r="AP25" s="1">
        <f>N25*'All Demand '!BB26/$B$1</f>
        <v>0</v>
      </c>
      <c r="AQ25" s="1">
        <f>O25*'All Demand '!BC26/$B$1</f>
        <v>0</v>
      </c>
      <c r="AR25" s="1">
        <f>P25*'All Demand '!BD26/$B$1</f>
        <v>0</v>
      </c>
      <c r="AS25" s="1">
        <f>Q25*'All Demand '!BE26/$B$1</f>
        <v>0</v>
      </c>
      <c r="AT25" s="1">
        <f>R25*'All Demand '!BF26/$B$1</f>
        <v>0</v>
      </c>
      <c r="AU25" s="1">
        <f>S25*'All Demand '!BG26/$B$1</f>
        <v>0</v>
      </c>
      <c r="AV25" s="1">
        <f t="shared" si="7"/>
        <v>0</v>
      </c>
    </row>
    <row r="26" spans="1:48">
      <c r="A26" s="343">
        <f>'All Demand '!A27</f>
        <v>22</v>
      </c>
      <c r="B26" s="278" t="str">
        <f>'All Demand '!C27</f>
        <v>8AJ946-04716</v>
      </c>
      <c r="C26" s="278" t="str">
        <f>'All Demand '!F27</f>
        <v>M25</v>
      </c>
      <c r="D26" s="278" t="str">
        <f>'All Demand '!D27</f>
        <v>AJ946-04716</v>
      </c>
      <c r="E26" s="278" t="str">
        <f>'All Demand '!G27</f>
        <v>ABC</v>
      </c>
      <c r="F26" s="278" t="str">
        <f>'All Demand '!H27</f>
        <v>CTU FATP</v>
      </c>
      <c r="G26" s="278"/>
      <c r="H26" s="1">
        <f>'All Demand '!J27*'All Demand '!BO27</f>
        <v>0</v>
      </c>
      <c r="I26" s="1">
        <f>'All Demand '!K27*'All Demand '!BP27</f>
        <v>0</v>
      </c>
      <c r="J26" s="1">
        <f>'All Demand '!L27*'All Demand '!BQ27</f>
        <v>0</v>
      </c>
      <c r="K26" s="1">
        <f>'All Demand '!M27*'All Demand '!BR27</f>
        <v>0</v>
      </c>
      <c r="L26" s="1">
        <f>'All Demand '!N27*'All Demand '!BS27</f>
        <v>0</v>
      </c>
      <c r="M26" s="1">
        <f>'All Demand '!O27*'All Demand '!BT27</f>
        <v>0</v>
      </c>
      <c r="N26" s="1">
        <f>'All Demand '!P27*'All Demand '!BU27</f>
        <v>0</v>
      </c>
      <c r="O26" s="1">
        <f>'All Demand '!Q27*'All Demand '!BV27</f>
        <v>0</v>
      </c>
      <c r="P26" s="1">
        <f>'All Demand '!R27*'All Demand '!BW27</f>
        <v>0</v>
      </c>
      <c r="Q26" s="1">
        <f>'All Demand '!S27*'All Demand '!BX27</f>
        <v>0</v>
      </c>
      <c r="R26" s="1">
        <f>'All Demand '!T27*'All Demand '!BY27</f>
        <v>0</v>
      </c>
      <c r="S26" s="1">
        <f>'All Demand '!U27*'All Demand '!BZ27</f>
        <v>0</v>
      </c>
      <c r="T26" s="1">
        <f t="shared" si="5"/>
        <v>0</v>
      </c>
      <c r="U26" s="1"/>
      <c r="V26" s="1">
        <f>H26*'All Demand '!AD27/$B$1</f>
        <v>0</v>
      </c>
      <c r="W26" s="1">
        <f>I26*'All Demand '!AE27/$B$1</f>
        <v>0</v>
      </c>
      <c r="X26" s="1">
        <f>J26*'All Demand '!AF27/$B$1</f>
        <v>0</v>
      </c>
      <c r="Y26" s="1">
        <f>K26*'All Demand '!AG27/$B$1</f>
        <v>0</v>
      </c>
      <c r="Z26" s="1">
        <f>L26*'All Demand '!AH27/$B$1</f>
        <v>0</v>
      </c>
      <c r="AA26" s="1">
        <f>M26*'All Demand '!AI27/$B$1</f>
        <v>0</v>
      </c>
      <c r="AB26" s="1">
        <f>N26*'All Demand '!AJ27/$B$1</f>
        <v>0</v>
      </c>
      <c r="AC26" s="1">
        <f>O26*'All Demand '!AK27/$B$1</f>
        <v>0</v>
      </c>
      <c r="AD26" s="1">
        <f>P26*'All Demand '!AL27/$B$1</f>
        <v>0</v>
      </c>
      <c r="AE26" s="1">
        <f>Q26*'All Demand '!AM27/$B$1</f>
        <v>0</v>
      </c>
      <c r="AF26" s="1">
        <f>R26*'All Demand '!AN27/$B$1</f>
        <v>0</v>
      </c>
      <c r="AG26" s="1">
        <f>S26*'All Demand '!AO27/$B$1</f>
        <v>0</v>
      </c>
      <c r="AH26" s="1">
        <f t="shared" si="6"/>
        <v>0</v>
      </c>
      <c r="AI26" s="1"/>
      <c r="AJ26" s="1">
        <f>H26*'All Demand '!AV27/$B$1</f>
        <v>0</v>
      </c>
      <c r="AK26" s="1">
        <f>I26*'All Demand '!AW27/$B$1</f>
        <v>0</v>
      </c>
      <c r="AL26" s="1">
        <f>J26*'All Demand '!AX27/$B$1</f>
        <v>0</v>
      </c>
      <c r="AM26" s="1">
        <f>K26*'All Demand '!AY27/$B$1</f>
        <v>0</v>
      </c>
      <c r="AN26" s="1">
        <f>L26*'All Demand '!AZ27/$B$1</f>
        <v>0</v>
      </c>
      <c r="AO26" s="1">
        <f>M26*'All Demand '!BA27/$B$1</f>
        <v>0</v>
      </c>
      <c r="AP26" s="1">
        <f>N26*'All Demand '!BB27/$B$1</f>
        <v>0</v>
      </c>
      <c r="AQ26" s="1">
        <f>O26*'All Demand '!BC27/$B$1</f>
        <v>0</v>
      </c>
      <c r="AR26" s="1">
        <f>P26*'All Demand '!BD27/$B$1</f>
        <v>0</v>
      </c>
      <c r="AS26" s="1">
        <f>Q26*'All Demand '!BE27/$B$1</f>
        <v>0</v>
      </c>
      <c r="AT26" s="1">
        <f>R26*'All Demand '!BF27/$B$1</f>
        <v>0</v>
      </c>
      <c r="AU26" s="1">
        <f>S26*'All Demand '!BG27/$B$1</f>
        <v>0</v>
      </c>
      <c r="AV26" s="1">
        <f t="shared" si="7"/>
        <v>0</v>
      </c>
    </row>
    <row r="27" spans="1:48">
      <c r="A27" s="343">
        <f>'All Demand '!A28</f>
        <v>23</v>
      </c>
      <c r="B27" s="278" t="str">
        <f>'All Demand '!C28</f>
        <v>8AJ725-00418</v>
      </c>
      <c r="C27" s="278" t="str">
        <f>'All Demand '!F28</f>
        <v>M25</v>
      </c>
      <c r="D27" s="278" t="str">
        <f>'All Demand '!D28</f>
        <v>AJ725-00418</v>
      </c>
      <c r="E27" s="278" t="str">
        <f>'All Demand '!G28</f>
        <v>ABC</v>
      </c>
      <c r="F27" s="278" t="str">
        <f>'All Demand '!H28</f>
        <v>CTU FATP</v>
      </c>
      <c r="G27" s="278"/>
      <c r="H27" s="1">
        <f>'All Demand '!J28*'All Demand '!BO28</f>
        <v>0</v>
      </c>
      <c r="I27" s="1">
        <f>'All Demand '!K28*'All Demand '!BP28</f>
        <v>0</v>
      </c>
      <c r="J27" s="1">
        <f>'All Demand '!L28*'All Demand '!BQ28</f>
        <v>0</v>
      </c>
      <c r="K27" s="1">
        <f>'All Demand '!M28*'All Demand '!BR28</f>
        <v>0</v>
      </c>
      <c r="L27" s="1">
        <f>'All Demand '!N28*'All Demand '!BS28</f>
        <v>0</v>
      </c>
      <c r="M27" s="1">
        <f>'All Demand '!O28*'All Demand '!BT28</f>
        <v>0</v>
      </c>
      <c r="N27" s="1">
        <f>'All Demand '!P28*'All Demand '!BU28</f>
        <v>0</v>
      </c>
      <c r="O27" s="1">
        <f>'All Demand '!Q28*'All Demand '!BV28</f>
        <v>0</v>
      </c>
      <c r="P27" s="1">
        <f>'All Demand '!R28*'All Demand '!BW28</f>
        <v>0</v>
      </c>
      <c r="Q27" s="1">
        <f>'All Demand '!S28*'All Demand '!BX28</f>
        <v>0</v>
      </c>
      <c r="R27" s="1">
        <f>'All Demand '!T28*'All Demand '!BY28</f>
        <v>0</v>
      </c>
      <c r="S27" s="1">
        <f>'All Demand '!U28*'All Demand '!BZ28</f>
        <v>0</v>
      </c>
      <c r="T27" s="1">
        <f t="shared" si="5"/>
        <v>0</v>
      </c>
      <c r="U27" s="1"/>
      <c r="V27" s="1">
        <f>H27*'All Demand '!AD28/$B$1</f>
        <v>0</v>
      </c>
      <c r="W27" s="1">
        <f>I27*'All Demand '!AE28/$B$1</f>
        <v>0</v>
      </c>
      <c r="X27" s="1">
        <f>J27*'All Demand '!AF28/$B$1</f>
        <v>0</v>
      </c>
      <c r="Y27" s="1">
        <f>K27*'All Demand '!AG28/$B$1</f>
        <v>0</v>
      </c>
      <c r="Z27" s="1">
        <f>L27*'All Demand '!AH28/$B$1</f>
        <v>0</v>
      </c>
      <c r="AA27" s="1">
        <f>M27*'All Demand '!AI28/$B$1</f>
        <v>0</v>
      </c>
      <c r="AB27" s="1">
        <f>N27*'All Demand '!AJ28/$B$1</f>
        <v>0</v>
      </c>
      <c r="AC27" s="1">
        <f>O27*'All Demand '!AK28/$B$1</f>
        <v>0</v>
      </c>
      <c r="AD27" s="1">
        <f>P27*'All Demand '!AL28/$B$1</f>
        <v>0</v>
      </c>
      <c r="AE27" s="1">
        <f>Q27*'All Demand '!AM28/$B$1</f>
        <v>0</v>
      </c>
      <c r="AF27" s="1">
        <f>R27*'All Demand '!AN28/$B$1</f>
        <v>0</v>
      </c>
      <c r="AG27" s="1">
        <f>S27*'All Demand '!AO28/$B$1</f>
        <v>0</v>
      </c>
      <c r="AH27" s="1">
        <f t="shared" si="6"/>
        <v>0</v>
      </c>
      <c r="AI27" s="1"/>
      <c r="AJ27" s="1">
        <f>H27*'All Demand '!AV28/$B$1</f>
        <v>0</v>
      </c>
      <c r="AK27" s="1">
        <f>I27*'All Demand '!AW28/$B$1</f>
        <v>0</v>
      </c>
      <c r="AL27" s="1">
        <f>J27*'All Demand '!AX28/$B$1</f>
        <v>0</v>
      </c>
      <c r="AM27" s="1">
        <f>K27*'All Demand '!AY28/$B$1</f>
        <v>0</v>
      </c>
      <c r="AN27" s="1">
        <f>L27*'All Demand '!AZ28/$B$1</f>
        <v>0</v>
      </c>
      <c r="AO27" s="1">
        <f>M27*'All Demand '!BA28/$B$1</f>
        <v>0</v>
      </c>
      <c r="AP27" s="1">
        <f>N27*'All Demand '!BB28/$B$1</f>
        <v>0</v>
      </c>
      <c r="AQ27" s="1">
        <f>O27*'All Demand '!BC28/$B$1</f>
        <v>0</v>
      </c>
      <c r="AR27" s="1">
        <f>P27*'All Demand '!BD28/$B$1</f>
        <v>0</v>
      </c>
      <c r="AS27" s="1">
        <f>Q27*'All Demand '!BE28/$B$1</f>
        <v>0</v>
      </c>
      <c r="AT27" s="1">
        <f>R27*'All Demand '!BF28/$B$1</f>
        <v>0</v>
      </c>
      <c r="AU27" s="1">
        <f>S27*'All Demand '!BG28/$B$1</f>
        <v>0</v>
      </c>
      <c r="AV27" s="1">
        <f t="shared" si="7"/>
        <v>0</v>
      </c>
    </row>
    <row r="28" spans="1:48">
      <c r="A28" s="343">
        <f>'All Demand '!A29</f>
        <v>24</v>
      </c>
      <c r="B28" s="278" t="str">
        <f>'All Demand '!C29</f>
        <v>8AJ946-04853</v>
      </c>
      <c r="C28" s="278" t="str">
        <f>'All Demand '!F29</f>
        <v>M26</v>
      </c>
      <c r="D28" s="278" t="str">
        <f>'All Demand '!D29</f>
        <v>AJ946-04853</v>
      </c>
      <c r="E28" s="278" t="str">
        <f>'All Demand '!G29</f>
        <v>ABC</v>
      </c>
      <c r="F28" s="278" t="str">
        <f>'All Demand '!H29</f>
        <v>CTU FATP</v>
      </c>
      <c r="G28" s="278"/>
      <c r="H28" s="1">
        <f>'All Demand '!J29*'All Demand '!BO29</f>
        <v>0</v>
      </c>
      <c r="I28" s="1">
        <f>'All Demand '!K29*'All Demand '!BP29</f>
        <v>0</v>
      </c>
      <c r="J28" s="1">
        <f>'All Demand '!L29*'All Demand '!BQ29</f>
        <v>0</v>
      </c>
      <c r="K28" s="1">
        <f>'All Demand '!M29*'All Demand '!BR29</f>
        <v>0</v>
      </c>
      <c r="L28" s="1">
        <f>'All Demand '!N29*'All Demand '!BS29</f>
        <v>0</v>
      </c>
      <c r="M28" s="1">
        <f>'All Demand '!O29*'All Demand '!BT29</f>
        <v>0</v>
      </c>
      <c r="N28" s="1">
        <f>'All Demand '!P29*'All Demand '!BU29</f>
        <v>0</v>
      </c>
      <c r="O28" s="1">
        <f>'All Demand '!Q29*'All Demand '!BV29</f>
        <v>0</v>
      </c>
      <c r="P28" s="1">
        <f>'All Demand '!R29*'All Demand '!BW29</f>
        <v>0</v>
      </c>
      <c r="Q28" s="1">
        <f>'All Demand '!S29*'All Demand '!BX29</f>
        <v>0</v>
      </c>
      <c r="R28" s="1">
        <f>'All Demand '!T29*'All Demand '!BY29</f>
        <v>0</v>
      </c>
      <c r="S28" s="1">
        <f>'All Demand '!U29*'All Demand '!BZ29</f>
        <v>0</v>
      </c>
      <c r="T28" s="1">
        <f t="shared" si="5"/>
        <v>0</v>
      </c>
      <c r="U28" s="1"/>
      <c r="V28" s="1">
        <f>H28*'All Demand '!AD29/$B$1</f>
        <v>0</v>
      </c>
      <c r="W28" s="1">
        <f>I28*'All Demand '!AE29/$B$1</f>
        <v>0</v>
      </c>
      <c r="X28" s="1">
        <f>J28*'All Demand '!AF29/$B$1</f>
        <v>0</v>
      </c>
      <c r="Y28" s="1">
        <f>K28*'All Demand '!AG29/$B$1</f>
        <v>0</v>
      </c>
      <c r="Z28" s="1">
        <f>L28*'All Demand '!AH29/$B$1</f>
        <v>0</v>
      </c>
      <c r="AA28" s="1">
        <f>M28*'All Demand '!AI29/$B$1</f>
        <v>0</v>
      </c>
      <c r="AB28" s="1">
        <f>N28*'All Demand '!AJ29/$B$1</f>
        <v>0</v>
      </c>
      <c r="AC28" s="1">
        <f>O28*'All Demand '!AK29/$B$1</f>
        <v>0</v>
      </c>
      <c r="AD28" s="1">
        <f>P28*'All Demand '!AL29/$B$1</f>
        <v>0</v>
      </c>
      <c r="AE28" s="1">
        <f>Q28*'All Demand '!AM29/$B$1</f>
        <v>0</v>
      </c>
      <c r="AF28" s="1">
        <f>R28*'All Demand '!AN29/$B$1</f>
        <v>0</v>
      </c>
      <c r="AG28" s="1">
        <f>S28*'All Demand '!AO29/$B$1</f>
        <v>0</v>
      </c>
      <c r="AH28" s="1">
        <f t="shared" si="6"/>
        <v>0</v>
      </c>
      <c r="AI28" s="1"/>
      <c r="AJ28" s="1">
        <f>H28*'All Demand '!AV29/$B$1</f>
        <v>0</v>
      </c>
      <c r="AK28" s="1">
        <f>I28*'All Demand '!AW29/$B$1</f>
        <v>0</v>
      </c>
      <c r="AL28" s="1">
        <f>J28*'All Demand '!AX29/$B$1</f>
        <v>0</v>
      </c>
      <c r="AM28" s="1">
        <f>K28*'All Demand '!AY29/$B$1</f>
        <v>0</v>
      </c>
      <c r="AN28" s="1">
        <f>L28*'All Demand '!AZ29/$B$1</f>
        <v>0</v>
      </c>
      <c r="AO28" s="1">
        <f>M28*'All Demand '!BA29/$B$1</f>
        <v>0</v>
      </c>
      <c r="AP28" s="1">
        <f>N28*'All Demand '!BB29/$B$1</f>
        <v>0</v>
      </c>
      <c r="AQ28" s="1">
        <f>O28*'All Demand '!BC29/$B$1</f>
        <v>0</v>
      </c>
      <c r="AR28" s="1">
        <f>P28*'All Demand '!BD29/$B$1</f>
        <v>0</v>
      </c>
      <c r="AS28" s="1">
        <f>Q28*'All Demand '!BE29/$B$1</f>
        <v>0</v>
      </c>
      <c r="AT28" s="1">
        <f>R28*'All Demand '!BF29/$B$1</f>
        <v>0</v>
      </c>
      <c r="AU28" s="1">
        <f>S28*'All Demand '!BG29/$B$1</f>
        <v>0</v>
      </c>
      <c r="AV28" s="1">
        <f t="shared" si="7"/>
        <v>0</v>
      </c>
    </row>
    <row r="29" spans="1:48">
      <c r="A29" s="343">
        <f>'All Demand '!A30</f>
        <v>25</v>
      </c>
      <c r="B29" s="278" t="str">
        <f>'All Demand '!C30</f>
        <v>8AJ875-03564</v>
      </c>
      <c r="C29" s="278" t="str">
        <f>'All Demand '!F30</f>
        <v>M26</v>
      </c>
      <c r="D29" s="278" t="str">
        <f>'All Demand '!D30</f>
        <v>AJ875-03564</v>
      </c>
      <c r="E29" s="278" t="str">
        <f>'All Demand '!G30</f>
        <v>ABC</v>
      </c>
      <c r="F29" s="278" t="str">
        <f>'All Demand '!H30</f>
        <v>CTU FATP</v>
      </c>
      <c r="G29" s="278"/>
      <c r="H29" s="1">
        <f>'All Demand '!J30*'All Demand '!BO30</f>
        <v>0</v>
      </c>
      <c r="I29" s="1">
        <f>'All Demand '!K30*'All Demand '!BP30</f>
        <v>0</v>
      </c>
      <c r="J29" s="1">
        <f>'All Demand '!L30*'All Demand '!BQ30</f>
        <v>0</v>
      </c>
      <c r="K29" s="1">
        <f>'All Demand '!M30*'All Demand '!BR30</f>
        <v>0</v>
      </c>
      <c r="L29" s="1">
        <f>'All Demand '!N30*'All Demand '!BS30</f>
        <v>0</v>
      </c>
      <c r="M29" s="1">
        <f>'All Demand '!O30*'All Demand '!BT30</f>
        <v>0</v>
      </c>
      <c r="N29" s="1">
        <f>'All Demand '!P30*'All Demand '!BU30</f>
        <v>0</v>
      </c>
      <c r="O29" s="1">
        <f>'All Demand '!Q30*'All Demand '!BV30</f>
        <v>0</v>
      </c>
      <c r="P29" s="1">
        <f>'All Demand '!R30*'All Demand '!BW30</f>
        <v>0</v>
      </c>
      <c r="Q29" s="1">
        <f>'All Demand '!S30*'All Demand '!BX30</f>
        <v>0</v>
      </c>
      <c r="R29" s="1">
        <f>'All Demand '!T30*'All Demand '!BY30</f>
        <v>0</v>
      </c>
      <c r="S29" s="1">
        <f>'All Demand '!U30*'All Demand '!BZ30</f>
        <v>0</v>
      </c>
      <c r="T29" s="1">
        <f t="shared" si="5"/>
        <v>0</v>
      </c>
      <c r="U29" s="1"/>
      <c r="V29" s="1">
        <f>H29*'All Demand '!AD30/$B$1</f>
        <v>0</v>
      </c>
      <c r="W29" s="1">
        <f>I29*'All Demand '!AE30/$B$1</f>
        <v>0</v>
      </c>
      <c r="X29" s="1">
        <f>J29*'All Demand '!AF30/$B$1</f>
        <v>0</v>
      </c>
      <c r="Y29" s="1">
        <f>K29*'All Demand '!AG30/$B$1</f>
        <v>0</v>
      </c>
      <c r="Z29" s="1">
        <f>L29*'All Demand '!AH30/$B$1</f>
        <v>0</v>
      </c>
      <c r="AA29" s="1">
        <f>M29*'All Demand '!AI30/$B$1</f>
        <v>0</v>
      </c>
      <c r="AB29" s="1">
        <f>N29*'All Demand '!AJ30/$B$1</f>
        <v>0</v>
      </c>
      <c r="AC29" s="1">
        <f>O29*'All Demand '!AK30/$B$1</f>
        <v>0</v>
      </c>
      <c r="AD29" s="1">
        <f>P29*'All Demand '!AL30/$B$1</f>
        <v>0</v>
      </c>
      <c r="AE29" s="1">
        <f>Q29*'All Demand '!AM30/$B$1</f>
        <v>0</v>
      </c>
      <c r="AF29" s="1">
        <f>R29*'All Demand '!AN30/$B$1</f>
        <v>0</v>
      </c>
      <c r="AG29" s="1">
        <f>S29*'All Demand '!AO30/$B$1</f>
        <v>0</v>
      </c>
      <c r="AH29" s="1">
        <f t="shared" si="6"/>
        <v>0</v>
      </c>
      <c r="AI29" s="1"/>
      <c r="AJ29" s="1">
        <f>H29*'All Demand '!AV30/$B$1</f>
        <v>0</v>
      </c>
      <c r="AK29" s="1">
        <f>I29*'All Demand '!AW30/$B$1</f>
        <v>0</v>
      </c>
      <c r="AL29" s="1">
        <f>J29*'All Demand '!AX30/$B$1</f>
        <v>0</v>
      </c>
      <c r="AM29" s="1">
        <f>K29*'All Demand '!AY30/$B$1</f>
        <v>0</v>
      </c>
      <c r="AN29" s="1">
        <f>L29*'All Demand '!AZ30/$B$1</f>
        <v>0</v>
      </c>
      <c r="AO29" s="1">
        <f>M29*'All Demand '!BA30/$B$1</f>
        <v>0</v>
      </c>
      <c r="AP29" s="1">
        <f>N29*'All Demand '!BB30/$B$1</f>
        <v>0</v>
      </c>
      <c r="AQ29" s="1">
        <f>O29*'All Demand '!BC30/$B$1</f>
        <v>0</v>
      </c>
      <c r="AR29" s="1">
        <f>P29*'All Demand '!BD30/$B$1</f>
        <v>0</v>
      </c>
      <c r="AS29" s="1">
        <f>Q29*'All Demand '!BE30/$B$1</f>
        <v>0</v>
      </c>
      <c r="AT29" s="1">
        <f>R29*'All Demand '!BF30/$B$1</f>
        <v>0</v>
      </c>
      <c r="AU29" s="1">
        <f>S29*'All Demand '!BG30/$B$1</f>
        <v>0</v>
      </c>
      <c r="AV29" s="1">
        <f t="shared" si="7"/>
        <v>0</v>
      </c>
    </row>
    <row r="30" spans="1:48">
      <c r="A30" s="343">
        <f>'All Demand '!A31</f>
        <v>26</v>
      </c>
      <c r="B30" s="278" t="str">
        <f>'All Demand '!C31</f>
        <v>8AJ946-05945</v>
      </c>
      <c r="C30" s="278" t="str">
        <f>'All Demand '!F31</f>
        <v>M26</v>
      </c>
      <c r="D30" s="278" t="str">
        <f>'All Demand '!D31</f>
        <v>AJ946-05945</v>
      </c>
      <c r="E30" s="278" t="str">
        <f>'All Demand '!G31</f>
        <v>ABC</v>
      </c>
      <c r="F30" s="278" t="str">
        <f>'All Demand '!H31</f>
        <v>CTU FATP</v>
      </c>
      <c r="G30" s="278"/>
      <c r="H30" s="1">
        <f>'All Demand '!J31*'All Demand '!BO31</f>
        <v>0</v>
      </c>
      <c r="I30" s="1">
        <f>'All Demand '!K31*'All Demand '!BP31</f>
        <v>0</v>
      </c>
      <c r="J30" s="1">
        <f>'All Demand '!L31*'All Demand '!BQ31</f>
        <v>0</v>
      </c>
      <c r="K30" s="1">
        <f>'All Demand '!M31*'All Demand '!BR31</f>
        <v>0</v>
      </c>
      <c r="L30" s="1">
        <f>'All Demand '!N31*'All Demand '!BS31</f>
        <v>0</v>
      </c>
      <c r="M30" s="1">
        <f>'All Demand '!O31*'All Demand '!BT31</f>
        <v>0</v>
      </c>
      <c r="N30" s="1">
        <f>'All Demand '!P31*'All Demand '!BU31</f>
        <v>0</v>
      </c>
      <c r="O30" s="1">
        <f>'All Demand '!Q31*'All Demand '!BV31</f>
        <v>0</v>
      </c>
      <c r="P30" s="1">
        <f>'All Demand '!R31*'All Demand '!BW31</f>
        <v>0</v>
      </c>
      <c r="Q30" s="1">
        <f>'All Demand '!S31*'All Demand '!BX31</f>
        <v>0</v>
      </c>
      <c r="R30" s="1">
        <f>'All Demand '!T31*'All Demand '!BY31</f>
        <v>0</v>
      </c>
      <c r="S30" s="1">
        <f>'All Demand '!U31*'All Demand '!BZ31</f>
        <v>0</v>
      </c>
      <c r="T30" s="1">
        <f t="shared" si="5"/>
        <v>0</v>
      </c>
      <c r="U30" s="1"/>
      <c r="V30" s="1">
        <f>H30*'All Demand '!AD31/$B$1</f>
        <v>0</v>
      </c>
      <c r="W30" s="1">
        <f>I30*'All Demand '!AE31/$B$1</f>
        <v>0</v>
      </c>
      <c r="X30" s="1">
        <f>J30*'All Demand '!AF31/$B$1</f>
        <v>0</v>
      </c>
      <c r="Y30" s="1">
        <f>K30*'All Demand '!AG31/$B$1</f>
        <v>0</v>
      </c>
      <c r="Z30" s="1">
        <f>L30*'All Demand '!AH31/$B$1</f>
        <v>0</v>
      </c>
      <c r="AA30" s="1">
        <f>M30*'All Demand '!AI31/$B$1</f>
        <v>0</v>
      </c>
      <c r="AB30" s="1">
        <f>N30*'All Demand '!AJ31/$B$1</f>
        <v>0</v>
      </c>
      <c r="AC30" s="1">
        <f>O30*'All Demand '!AK31/$B$1</f>
        <v>0</v>
      </c>
      <c r="AD30" s="1">
        <f>P30*'All Demand '!AL31/$B$1</f>
        <v>0</v>
      </c>
      <c r="AE30" s="1">
        <f>Q30*'All Demand '!AM31/$B$1</f>
        <v>0</v>
      </c>
      <c r="AF30" s="1">
        <f>R30*'All Demand '!AN31/$B$1</f>
        <v>0</v>
      </c>
      <c r="AG30" s="1">
        <f>S30*'All Demand '!AO31/$B$1</f>
        <v>0</v>
      </c>
      <c r="AH30" s="1">
        <f t="shared" si="6"/>
        <v>0</v>
      </c>
      <c r="AI30" s="1"/>
      <c r="AJ30" s="1">
        <f>H30*'All Demand '!AV31/$B$1</f>
        <v>0</v>
      </c>
      <c r="AK30" s="1">
        <f>I30*'All Demand '!AW31/$B$1</f>
        <v>0</v>
      </c>
      <c r="AL30" s="1">
        <f>J30*'All Demand '!AX31/$B$1</f>
        <v>0</v>
      </c>
      <c r="AM30" s="1">
        <f>K30*'All Demand '!AY31/$B$1</f>
        <v>0</v>
      </c>
      <c r="AN30" s="1">
        <f>L30*'All Demand '!AZ31/$B$1</f>
        <v>0</v>
      </c>
      <c r="AO30" s="1">
        <f>M30*'All Demand '!BA31/$B$1</f>
        <v>0</v>
      </c>
      <c r="AP30" s="1">
        <f>N30*'All Demand '!BB31/$B$1</f>
        <v>0</v>
      </c>
      <c r="AQ30" s="1">
        <f>O30*'All Demand '!BC31/$B$1</f>
        <v>0</v>
      </c>
      <c r="AR30" s="1">
        <f>P30*'All Demand '!BD31/$B$1</f>
        <v>0</v>
      </c>
      <c r="AS30" s="1">
        <f>Q30*'All Demand '!BE31/$B$1</f>
        <v>0</v>
      </c>
      <c r="AT30" s="1">
        <f>R30*'All Demand '!BF31/$B$1</f>
        <v>0</v>
      </c>
      <c r="AU30" s="1">
        <f>S30*'All Demand '!BG31/$B$1</f>
        <v>0</v>
      </c>
      <c r="AV30" s="1">
        <f t="shared" si="7"/>
        <v>0</v>
      </c>
    </row>
    <row r="31" spans="1:48">
      <c r="A31" s="343">
        <f>'All Demand '!A32</f>
        <v>27</v>
      </c>
      <c r="B31" s="278" t="str">
        <f>'All Demand '!C32</f>
        <v>8AJ875-03566</v>
      </c>
      <c r="C31" s="278" t="str">
        <f>'All Demand '!F32</f>
        <v>M26</v>
      </c>
      <c r="D31" s="278" t="str">
        <f>'All Demand '!D32</f>
        <v>AJ875-03566</v>
      </c>
      <c r="E31" s="278" t="str">
        <f>'All Demand '!G32</f>
        <v>ABC</v>
      </c>
      <c r="F31" s="278" t="str">
        <f>'All Demand '!H32</f>
        <v>CTU FATP</v>
      </c>
      <c r="G31" s="278"/>
      <c r="H31" s="1">
        <f>'All Demand '!J32*'All Demand '!BO32</f>
        <v>0</v>
      </c>
      <c r="I31" s="1">
        <f>'All Demand '!K32*'All Demand '!BP32</f>
        <v>0</v>
      </c>
      <c r="J31" s="1">
        <f>'All Demand '!L32*'All Demand '!BQ32</f>
        <v>0</v>
      </c>
      <c r="K31" s="1">
        <f>'All Demand '!M32*'All Demand '!BR32</f>
        <v>0</v>
      </c>
      <c r="L31" s="1">
        <f>'All Demand '!N32*'All Demand '!BS32</f>
        <v>0</v>
      </c>
      <c r="M31" s="1">
        <f>'All Demand '!O32*'All Demand '!BT32</f>
        <v>0</v>
      </c>
      <c r="N31" s="1">
        <f>'All Demand '!P32*'All Demand '!BU32</f>
        <v>0</v>
      </c>
      <c r="O31" s="1">
        <f>'All Demand '!Q32*'All Demand '!BV32</f>
        <v>0</v>
      </c>
      <c r="P31" s="1">
        <f>'All Demand '!R32*'All Demand '!BW32</f>
        <v>0</v>
      </c>
      <c r="Q31" s="1">
        <f>'All Demand '!S32*'All Demand '!BX32</f>
        <v>0</v>
      </c>
      <c r="R31" s="1">
        <f>'All Demand '!T32*'All Demand '!BY32</f>
        <v>0</v>
      </c>
      <c r="S31" s="1">
        <f>'All Demand '!U32*'All Demand '!BZ32</f>
        <v>0</v>
      </c>
      <c r="T31" s="1">
        <f t="shared" si="5"/>
        <v>0</v>
      </c>
      <c r="U31" s="1"/>
      <c r="V31" s="1">
        <f>H31*'All Demand '!AD32/$B$1</f>
        <v>0</v>
      </c>
      <c r="W31" s="1">
        <f>I31*'All Demand '!AE32/$B$1</f>
        <v>0</v>
      </c>
      <c r="X31" s="1">
        <f>J31*'All Demand '!AF32/$B$1</f>
        <v>0</v>
      </c>
      <c r="Y31" s="1">
        <f>K31*'All Demand '!AG32/$B$1</f>
        <v>0</v>
      </c>
      <c r="Z31" s="1">
        <f>L31*'All Demand '!AH32/$B$1</f>
        <v>0</v>
      </c>
      <c r="AA31" s="1">
        <f>M31*'All Demand '!AI32/$B$1</f>
        <v>0</v>
      </c>
      <c r="AB31" s="1">
        <f>N31*'All Demand '!AJ32/$B$1</f>
        <v>0</v>
      </c>
      <c r="AC31" s="1">
        <f>O31*'All Demand '!AK32/$B$1</f>
        <v>0</v>
      </c>
      <c r="AD31" s="1">
        <f>P31*'All Demand '!AL32/$B$1</f>
        <v>0</v>
      </c>
      <c r="AE31" s="1">
        <f>Q31*'All Demand '!AM32/$B$1</f>
        <v>0</v>
      </c>
      <c r="AF31" s="1">
        <f>R31*'All Demand '!AN32/$B$1</f>
        <v>0</v>
      </c>
      <c r="AG31" s="1">
        <f>S31*'All Demand '!AO32/$B$1</f>
        <v>0</v>
      </c>
      <c r="AH31" s="1">
        <f t="shared" si="6"/>
        <v>0</v>
      </c>
      <c r="AI31" s="1"/>
      <c r="AJ31" s="1">
        <f>H31*'All Demand '!AV32/$B$1</f>
        <v>0</v>
      </c>
      <c r="AK31" s="1">
        <f>I31*'All Demand '!AW32/$B$1</f>
        <v>0</v>
      </c>
      <c r="AL31" s="1">
        <f>J31*'All Demand '!AX32/$B$1</f>
        <v>0</v>
      </c>
      <c r="AM31" s="1">
        <f>K31*'All Demand '!AY32/$B$1</f>
        <v>0</v>
      </c>
      <c r="AN31" s="1">
        <f>L31*'All Demand '!AZ32/$B$1</f>
        <v>0</v>
      </c>
      <c r="AO31" s="1">
        <f>M31*'All Demand '!BA32/$B$1</f>
        <v>0</v>
      </c>
      <c r="AP31" s="1">
        <f>N31*'All Demand '!BB32/$B$1</f>
        <v>0</v>
      </c>
      <c r="AQ31" s="1">
        <f>O31*'All Demand '!BC32/$B$1</f>
        <v>0</v>
      </c>
      <c r="AR31" s="1">
        <f>P31*'All Demand '!BD32/$B$1</f>
        <v>0</v>
      </c>
      <c r="AS31" s="1">
        <f>Q31*'All Demand '!BE32/$B$1</f>
        <v>0</v>
      </c>
      <c r="AT31" s="1">
        <f>R31*'All Demand '!BF32/$B$1</f>
        <v>0</v>
      </c>
      <c r="AU31" s="1">
        <f>S31*'All Demand '!BG32/$B$1</f>
        <v>0</v>
      </c>
      <c r="AV31" s="1">
        <f t="shared" si="7"/>
        <v>0</v>
      </c>
    </row>
    <row r="32" spans="1:48">
      <c r="A32" s="343">
        <f>'All Demand '!A33</f>
        <v>28</v>
      </c>
      <c r="B32" s="278" t="str">
        <f>'All Demand '!C33</f>
        <v>89ZU000301AGEN</v>
      </c>
      <c r="C32" s="278" t="str">
        <f>'All Demand '!F33</f>
        <v>M21</v>
      </c>
      <c r="D32" s="278" t="str">
        <f>'All Demand '!D33</f>
        <v>9ZU000301AGEN</v>
      </c>
      <c r="E32" s="278" t="str">
        <f>'All Demand '!G33</f>
        <v>ABC</v>
      </c>
      <c r="F32" s="278" t="str">
        <f>'All Demand '!H33</f>
        <v>CTU FATP</v>
      </c>
      <c r="G32" s="278"/>
      <c r="H32" s="1">
        <f>'All Demand '!J33*'All Demand '!BO33</f>
        <v>0</v>
      </c>
      <c r="I32" s="1">
        <f>'All Demand '!K33*'All Demand '!BP33</f>
        <v>0</v>
      </c>
      <c r="J32" s="1">
        <f>'All Demand '!L33*'All Demand '!BQ33</f>
        <v>0</v>
      </c>
      <c r="K32" s="1">
        <f>'All Demand '!M33*'All Demand '!BR33</f>
        <v>0</v>
      </c>
      <c r="L32" s="1">
        <f>'All Demand '!N33*'All Demand '!BS33</f>
        <v>0</v>
      </c>
      <c r="M32" s="1">
        <f>'All Demand '!O33*'All Demand '!BT33</f>
        <v>0</v>
      </c>
      <c r="N32" s="1">
        <f>'All Demand '!P33*'All Demand '!BU33</f>
        <v>0</v>
      </c>
      <c r="O32" s="1">
        <f>'All Demand '!Q33*'All Demand '!BV33</f>
        <v>0</v>
      </c>
      <c r="P32" s="1">
        <f>'All Demand '!R33*'All Demand '!BW33</f>
        <v>0</v>
      </c>
      <c r="Q32" s="1">
        <f>'All Demand '!S33*'All Demand '!BX33</f>
        <v>0</v>
      </c>
      <c r="R32" s="1">
        <f>'All Demand '!T33*'All Demand '!BY33</f>
        <v>0</v>
      </c>
      <c r="S32" s="1">
        <f>'All Demand '!U33*'All Demand '!BZ33</f>
        <v>0</v>
      </c>
      <c r="T32" s="1">
        <f t="shared" si="5"/>
        <v>0</v>
      </c>
      <c r="U32" s="1"/>
      <c r="V32" s="1">
        <f>H32*'All Demand '!AD33/$B$1</f>
        <v>0</v>
      </c>
      <c r="W32" s="1">
        <f>I32*'All Demand '!AE33/$B$1</f>
        <v>0</v>
      </c>
      <c r="X32" s="1">
        <f>J32*'All Demand '!AF33/$B$1</f>
        <v>0</v>
      </c>
      <c r="Y32" s="1">
        <f>K32*'All Demand '!AG33/$B$1</f>
        <v>0</v>
      </c>
      <c r="Z32" s="1">
        <f>L32*'All Demand '!AH33/$B$1</f>
        <v>0</v>
      </c>
      <c r="AA32" s="1">
        <f>M32*'All Demand '!AI33/$B$1</f>
        <v>0</v>
      </c>
      <c r="AB32" s="1">
        <f>N32*'All Demand '!AJ33/$B$1</f>
        <v>0</v>
      </c>
      <c r="AC32" s="1">
        <f>O32*'All Demand '!AK33/$B$1</f>
        <v>0</v>
      </c>
      <c r="AD32" s="1">
        <f>P32*'All Demand '!AL33/$B$1</f>
        <v>0</v>
      </c>
      <c r="AE32" s="1">
        <f>Q32*'All Demand '!AM33/$B$1</f>
        <v>0</v>
      </c>
      <c r="AF32" s="1">
        <f>R32*'All Demand '!AN33/$B$1</f>
        <v>0</v>
      </c>
      <c r="AG32" s="1">
        <f>S32*'All Demand '!AO33/$B$1</f>
        <v>0</v>
      </c>
      <c r="AH32" s="1">
        <f t="shared" si="6"/>
        <v>0</v>
      </c>
      <c r="AI32" s="1"/>
      <c r="AJ32" s="1">
        <f>H32*'All Demand '!AV33/$B$1</f>
        <v>0</v>
      </c>
      <c r="AK32" s="1">
        <f>I32*'All Demand '!AW33/$B$1</f>
        <v>0</v>
      </c>
      <c r="AL32" s="1">
        <f>J32*'All Demand '!AX33/$B$1</f>
        <v>0</v>
      </c>
      <c r="AM32" s="1">
        <f>K32*'All Demand '!AY33/$B$1</f>
        <v>0</v>
      </c>
      <c r="AN32" s="1">
        <f>L32*'All Demand '!AZ33/$B$1</f>
        <v>0</v>
      </c>
      <c r="AO32" s="1">
        <f>M32*'All Demand '!BA33/$B$1</f>
        <v>0</v>
      </c>
      <c r="AP32" s="1">
        <f>N32*'All Demand '!BB33/$B$1</f>
        <v>0</v>
      </c>
      <c r="AQ32" s="1">
        <f>O32*'All Demand '!BC33/$B$1</f>
        <v>0</v>
      </c>
      <c r="AR32" s="1">
        <f>P32*'All Demand '!BD33/$B$1</f>
        <v>0</v>
      </c>
      <c r="AS32" s="1">
        <f>Q32*'All Demand '!BE33/$B$1</f>
        <v>0</v>
      </c>
      <c r="AT32" s="1">
        <f>R32*'All Demand '!BF33/$B$1</f>
        <v>0</v>
      </c>
      <c r="AU32" s="1">
        <f>S32*'All Demand '!BG33/$B$1</f>
        <v>0</v>
      </c>
      <c r="AV32" s="1">
        <f t="shared" si="7"/>
        <v>0</v>
      </c>
    </row>
    <row r="33" spans="1:48">
      <c r="A33" s="343">
        <f>'All Demand '!A34</f>
        <v>29</v>
      </c>
      <c r="B33" s="278" t="str">
        <f>'All Demand '!C34</f>
        <v>8AJ818-00050C</v>
      </c>
      <c r="C33" s="278" t="str">
        <f>'All Demand '!F34</f>
        <v>M26</v>
      </c>
      <c r="D33" s="278" t="str">
        <f>'All Demand '!D34</f>
        <v>AJ818-00050C-R</v>
      </c>
      <c r="E33" s="278" t="str">
        <f>'All Demand '!G34</f>
        <v>ABC</v>
      </c>
      <c r="F33" s="278" t="str">
        <f>'All Demand '!H34</f>
        <v>CTU FATP</v>
      </c>
      <c r="G33" s="278"/>
      <c r="H33" s="1">
        <f>'All Demand '!J34*'All Demand '!BO34</f>
        <v>0</v>
      </c>
      <c r="I33" s="1">
        <f>'All Demand '!K34*'All Demand '!BP34</f>
        <v>0</v>
      </c>
      <c r="J33" s="1">
        <f>'All Demand '!L34*'All Demand '!BQ34</f>
        <v>0</v>
      </c>
      <c r="K33" s="1">
        <f>'All Demand '!M34*'All Demand '!BR34</f>
        <v>0</v>
      </c>
      <c r="L33" s="1">
        <f>'All Demand '!N34*'All Demand '!BS34</f>
        <v>0</v>
      </c>
      <c r="M33" s="1">
        <f>'All Demand '!O34*'All Demand '!BT34</f>
        <v>0</v>
      </c>
      <c r="N33" s="1">
        <f>'All Demand '!P34*'All Demand '!BU34</f>
        <v>0</v>
      </c>
      <c r="O33" s="1">
        <f>'All Demand '!Q34*'All Demand '!BV34</f>
        <v>0</v>
      </c>
      <c r="P33" s="1">
        <f>'All Demand '!R34*'All Demand '!BW34</f>
        <v>0</v>
      </c>
      <c r="Q33" s="1">
        <f>'All Demand '!S34*'All Demand '!BX34</f>
        <v>0</v>
      </c>
      <c r="R33" s="1">
        <f>'All Demand '!T34*'All Demand '!BY34</f>
        <v>0</v>
      </c>
      <c r="S33" s="1">
        <f>'All Demand '!U34*'All Demand '!BZ34</f>
        <v>0</v>
      </c>
      <c r="T33" s="1">
        <f t="shared" si="5"/>
        <v>0</v>
      </c>
      <c r="U33" s="1"/>
      <c r="V33" s="1">
        <f>H33*'All Demand '!AD34/$B$1</f>
        <v>0</v>
      </c>
      <c r="W33" s="1">
        <f>I33*'All Demand '!AE34/$B$1</f>
        <v>0</v>
      </c>
      <c r="X33" s="1">
        <f>J33*'All Demand '!AF34/$B$1</f>
        <v>0</v>
      </c>
      <c r="Y33" s="1">
        <f>K33*'All Demand '!AG34/$B$1</f>
        <v>0</v>
      </c>
      <c r="Z33" s="1">
        <f>L33*'All Demand '!AH34/$B$1</f>
        <v>0</v>
      </c>
      <c r="AA33" s="1">
        <f>M33*'All Demand '!AI34/$B$1</f>
        <v>0</v>
      </c>
      <c r="AB33" s="1">
        <f>N33*'All Demand '!AJ34/$B$1</f>
        <v>0</v>
      </c>
      <c r="AC33" s="1">
        <f>O33*'All Demand '!AK34/$B$1</f>
        <v>0</v>
      </c>
      <c r="AD33" s="1">
        <f>P33*'All Demand '!AL34/$B$1</f>
        <v>0</v>
      </c>
      <c r="AE33" s="1">
        <f>Q33*'All Demand '!AM34/$B$1</f>
        <v>0</v>
      </c>
      <c r="AF33" s="1">
        <f>R33*'All Demand '!AN34/$B$1</f>
        <v>0</v>
      </c>
      <c r="AG33" s="1">
        <f>S33*'All Demand '!AO34/$B$1</f>
        <v>0</v>
      </c>
      <c r="AH33" s="1">
        <f t="shared" si="6"/>
        <v>0</v>
      </c>
      <c r="AI33" s="1"/>
      <c r="AJ33" s="1">
        <f>H33*'All Demand '!AV34/$B$1</f>
        <v>0</v>
      </c>
      <c r="AK33" s="1">
        <f>I33*'All Demand '!AW34/$B$1</f>
        <v>0</v>
      </c>
      <c r="AL33" s="1">
        <f>J33*'All Demand '!AX34/$B$1</f>
        <v>0</v>
      </c>
      <c r="AM33" s="1">
        <f>K33*'All Demand '!AY34/$B$1</f>
        <v>0</v>
      </c>
      <c r="AN33" s="1">
        <f>L33*'All Demand '!AZ34/$B$1</f>
        <v>0</v>
      </c>
      <c r="AO33" s="1">
        <f>M33*'All Demand '!BA34/$B$1</f>
        <v>0</v>
      </c>
      <c r="AP33" s="1">
        <f>N33*'All Demand '!BB34/$B$1</f>
        <v>0</v>
      </c>
      <c r="AQ33" s="1">
        <f>O33*'All Demand '!BC34/$B$1</f>
        <v>0</v>
      </c>
      <c r="AR33" s="1">
        <f>P33*'All Demand '!BD34/$B$1</f>
        <v>0</v>
      </c>
      <c r="AS33" s="1">
        <f>Q33*'All Demand '!BE34/$B$1</f>
        <v>0</v>
      </c>
      <c r="AT33" s="1">
        <f>R33*'All Demand '!BF34/$B$1</f>
        <v>0</v>
      </c>
      <c r="AU33" s="1">
        <f>S33*'All Demand '!BG34/$B$1</f>
        <v>0</v>
      </c>
      <c r="AV33" s="1">
        <f t="shared" si="7"/>
        <v>0</v>
      </c>
    </row>
    <row r="34" spans="1:48">
      <c r="A34" s="343">
        <f>'All Demand '!A35</f>
        <v>30</v>
      </c>
      <c r="B34" s="278" t="str">
        <f>'All Demand '!C35</f>
        <v>8AJ946-00098</v>
      </c>
      <c r="C34" s="278" t="str">
        <f>'All Demand '!F35</f>
        <v>M26</v>
      </c>
      <c r="D34" s="278" t="str">
        <f>'All Demand '!D35</f>
        <v>AJ946-00098</v>
      </c>
      <c r="E34" s="278" t="str">
        <f>'All Demand '!G35</f>
        <v>ABC</v>
      </c>
      <c r="F34" s="278" t="str">
        <f>'All Demand '!H35</f>
        <v>CTU FATP</v>
      </c>
      <c r="G34" s="278"/>
      <c r="H34" s="1">
        <f>'All Demand '!J35*'All Demand '!BO35</f>
        <v>0</v>
      </c>
      <c r="I34" s="1">
        <f>'All Demand '!K35*'All Demand '!BP35</f>
        <v>0</v>
      </c>
      <c r="J34" s="1">
        <f>'All Demand '!L35*'All Demand '!BQ35</f>
        <v>0</v>
      </c>
      <c r="K34" s="1">
        <f>'All Demand '!M35*'All Demand '!BR35</f>
        <v>0</v>
      </c>
      <c r="L34" s="1">
        <f>'All Demand '!N35*'All Demand '!BS35</f>
        <v>0</v>
      </c>
      <c r="M34" s="1">
        <f>'All Demand '!O35*'All Demand '!BT35</f>
        <v>0</v>
      </c>
      <c r="N34" s="1">
        <f>'All Demand '!P35*'All Demand '!BU35</f>
        <v>0</v>
      </c>
      <c r="O34" s="1">
        <f>'All Demand '!Q35*'All Demand '!BV35</f>
        <v>0</v>
      </c>
      <c r="P34" s="1">
        <f>'All Demand '!R35*'All Demand '!BW35</f>
        <v>0</v>
      </c>
      <c r="Q34" s="1">
        <f>'All Demand '!S35*'All Demand '!BX35</f>
        <v>0</v>
      </c>
      <c r="R34" s="1">
        <f>'All Demand '!T35*'All Demand '!BY35</f>
        <v>0</v>
      </c>
      <c r="S34" s="1">
        <f>'All Demand '!U35*'All Demand '!BZ35</f>
        <v>0</v>
      </c>
      <c r="T34" s="1">
        <f t="shared" si="5"/>
        <v>0</v>
      </c>
      <c r="U34" s="1"/>
      <c r="V34" s="1">
        <f>H34*'All Demand '!AD35/$B$1</f>
        <v>0</v>
      </c>
      <c r="W34" s="1">
        <f>I34*'All Demand '!AE35/$B$1</f>
        <v>0</v>
      </c>
      <c r="X34" s="1">
        <f>J34*'All Demand '!AF35/$B$1</f>
        <v>0</v>
      </c>
      <c r="Y34" s="1">
        <f>K34*'All Demand '!AG35/$B$1</f>
        <v>0</v>
      </c>
      <c r="Z34" s="1">
        <f>L34*'All Demand '!AH35/$B$1</f>
        <v>0</v>
      </c>
      <c r="AA34" s="1">
        <f>M34*'All Demand '!AI35/$B$1</f>
        <v>0</v>
      </c>
      <c r="AB34" s="1">
        <f>N34*'All Demand '!AJ35/$B$1</f>
        <v>0</v>
      </c>
      <c r="AC34" s="1">
        <f>O34*'All Demand '!AK35/$B$1</f>
        <v>0</v>
      </c>
      <c r="AD34" s="1">
        <f>P34*'All Demand '!AL35/$B$1</f>
        <v>0</v>
      </c>
      <c r="AE34" s="1">
        <f>Q34*'All Demand '!AM35/$B$1</f>
        <v>0</v>
      </c>
      <c r="AF34" s="1">
        <f>R34*'All Demand '!AN35/$B$1</f>
        <v>0</v>
      </c>
      <c r="AG34" s="1">
        <f>S34*'All Demand '!AO35/$B$1</f>
        <v>0</v>
      </c>
      <c r="AH34" s="1">
        <f t="shared" si="6"/>
        <v>0</v>
      </c>
      <c r="AI34" s="1"/>
      <c r="AJ34" s="1">
        <f>H34*'All Demand '!AV35/$B$1</f>
        <v>0</v>
      </c>
      <c r="AK34" s="1">
        <f>I34*'All Demand '!AW35/$B$1</f>
        <v>0</v>
      </c>
      <c r="AL34" s="1">
        <f>J34*'All Demand '!AX35/$B$1</f>
        <v>0</v>
      </c>
      <c r="AM34" s="1">
        <f>K34*'All Demand '!AY35/$B$1</f>
        <v>0</v>
      </c>
      <c r="AN34" s="1">
        <f>L34*'All Demand '!AZ35/$B$1</f>
        <v>0</v>
      </c>
      <c r="AO34" s="1">
        <f>M34*'All Demand '!BA35/$B$1</f>
        <v>0</v>
      </c>
      <c r="AP34" s="1">
        <f>N34*'All Demand '!BB35/$B$1</f>
        <v>0</v>
      </c>
      <c r="AQ34" s="1">
        <f>O34*'All Demand '!BC35/$B$1</f>
        <v>0</v>
      </c>
      <c r="AR34" s="1">
        <f>P34*'All Demand '!BD35/$B$1</f>
        <v>0</v>
      </c>
      <c r="AS34" s="1">
        <f>Q34*'All Demand '!BE35/$B$1</f>
        <v>0</v>
      </c>
      <c r="AT34" s="1">
        <f>R34*'All Demand '!BF35/$B$1</f>
        <v>0</v>
      </c>
      <c r="AU34" s="1">
        <f>S34*'All Demand '!BG35/$B$1</f>
        <v>0</v>
      </c>
      <c r="AV34" s="1">
        <f t="shared" si="7"/>
        <v>0</v>
      </c>
    </row>
    <row r="35" spans="1:48">
      <c r="A35" s="343">
        <f>'All Demand '!A36</f>
        <v>31</v>
      </c>
      <c r="B35" s="278" t="str">
        <f>'All Demand '!C36</f>
        <v>8AJ946-00099</v>
      </c>
      <c r="C35" s="278" t="str">
        <f>'All Demand '!F36</f>
        <v>M26</v>
      </c>
      <c r="D35" s="278" t="str">
        <f>'All Demand '!D36</f>
        <v>AJ946-00099</v>
      </c>
      <c r="E35" s="278" t="str">
        <f>'All Demand '!G36</f>
        <v>ABC</v>
      </c>
      <c r="F35" s="278" t="str">
        <f>'All Demand '!H36</f>
        <v>CTU FATP</v>
      </c>
      <c r="G35" s="278"/>
      <c r="H35" s="1">
        <f>'All Demand '!J36*'All Demand '!BO36</f>
        <v>0</v>
      </c>
      <c r="I35" s="1">
        <f>'All Demand '!K36*'All Demand '!BP36</f>
        <v>0</v>
      </c>
      <c r="J35" s="1">
        <f>'All Demand '!L36*'All Demand '!BQ36</f>
        <v>0</v>
      </c>
      <c r="K35" s="1">
        <f>'All Demand '!M36*'All Demand '!BR36</f>
        <v>0</v>
      </c>
      <c r="L35" s="1">
        <f>'All Demand '!N36*'All Demand '!BS36</f>
        <v>0</v>
      </c>
      <c r="M35" s="1">
        <f>'All Demand '!O36*'All Demand '!BT36</f>
        <v>0</v>
      </c>
      <c r="N35" s="1">
        <f>'All Demand '!P36*'All Demand '!BU36</f>
        <v>0</v>
      </c>
      <c r="O35" s="1">
        <f>'All Demand '!Q36*'All Demand '!BV36</f>
        <v>0</v>
      </c>
      <c r="P35" s="1">
        <f>'All Demand '!R36*'All Demand '!BW36</f>
        <v>0</v>
      </c>
      <c r="Q35" s="1">
        <f>'All Demand '!S36*'All Demand '!BX36</f>
        <v>0</v>
      </c>
      <c r="R35" s="1">
        <f>'All Demand '!T36*'All Demand '!BY36</f>
        <v>0</v>
      </c>
      <c r="S35" s="1">
        <f>'All Demand '!U36*'All Demand '!BZ36</f>
        <v>0</v>
      </c>
      <c r="T35" s="1">
        <f t="shared" si="5"/>
        <v>0</v>
      </c>
      <c r="U35" s="1"/>
      <c r="V35" s="1">
        <f>H35*'All Demand '!AD36/$B$1</f>
        <v>0</v>
      </c>
      <c r="W35" s="1">
        <f>I35*'All Demand '!AE36/$B$1</f>
        <v>0</v>
      </c>
      <c r="X35" s="1">
        <f>J35*'All Demand '!AF36/$B$1</f>
        <v>0</v>
      </c>
      <c r="Y35" s="1">
        <f>K35*'All Demand '!AG36/$B$1</f>
        <v>0</v>
      </c>
      <c r="Z35" s="1">
        <f>L35*'All Demand '!AH36/$B$1</f>
        <v>0</v>
      </c>
      <c r="AA35" s="1">
        <f>M35*'All Demand '!AI36/$B$1</f>
        <v>0</v>
      </c>
      <c r="AB35" s="1">
        <f>N35*'All Demand '!AJ36/$B$1</f>
        <v>0</v>
      </c>
      <c r="AC35" s="1">
        <f>O35*'All Demand '!AK36/$B$1</f>
        <v>0</v>
      </c>
      <c r="AD35" s="1">
        <f>P35*'All Demand '!AL36/$B$1</f>
        <v>0</v>
      </c>
      <c r="AE35" s="1">
        <f>Q35*'All Demand '!AM36/$B$1</f>
        <v>0</v>
      </c>
      <c r="AF35" s="1">
        <f>R35*'All Demand '!AN36/$B$1</f>
        <v>0</v>
      </c>
      <c r="AG35" s="1">
        <f>S35*'All Demand '!AO36/$B$1</f>
        <v>0</v>
      </c>
      <c r="AH35" s="1">
        <f t="shared" si="6"/>
        <v>0</v>
      </c>
      <c r="AI35" s="1"/>
      <c r="AJ35" s="1">
        <f>H35*'All Demand '!AV36/$B$1</f>
        <v>0</v>
      </c>
      <c r="AK35" s="1">
        <f>I35*'All Demand '!AW36/$B$1</f>
        <v>0</v>
      </c>
      <c r="AL35" s="1">
        <f>J35*'All Demand '!AX36/$B$1</f>
        <v>0</v>
      </c>
      <c r="AM35" s="1">
        <f>K35*'All Demand '!AY36/$B$1</f>
        <v>0</v>
      </c>
      <c r="AN35" s="1">
        <f>L35*'All Demand '!AZ36/$B$1</f>
        <v>0</v>
      </c>
      <c r="AO35" s="1">
        <f>M35*'All Demand '!BA36/$B$1</f>
        <v>0</v>
      </c>
      <c r="AP35" s="1">
        <f>N35*'All Demand '!BB36/$B$1</f>
        <v>0</v>
      </c>
      <c r="AQ35" s="1">
        <f>O35*'All Demand '!BC36/$B$1</f>
        <v>0</v>
      </c>
      <c r="AR35" s="1">
        <f>P35*'All Demand '!BD36/$B$1</f>
        <v>0</v>
      </c>
      <c r="AS35" s="1">
        <f>Q35*'All Demand '!BE36/$B$1</f>
        <v>0</v>
      </c>
      <c r="AT35" s="1">
        <f>R35*'All Demand '!BF36/$B$1</f>
        <v>0</v>
      </c>
      <c r="AU35" s="1">
        <f>S35*'All Demand '!BG36/$B$1</f>
        <v>0</v>
      </c>
      <c r="AV35" s="1">
        <f t="shared" si="7"/>
        <v>0</v>
      </c>
    </row>
    <row r="36" spans="1:48">
      <c r="A36" s="343">
        <f>'All Demand '!A37</f>
        <v>32</v>
      </c>
      <c r="B36" s="278" t="str">
        <f>'All Demand '!C37</f>
        <v>8AJ818-00030C</v>
      </c>
      <c r="C36" s="278" t="str">
        <f>'All Demand '!F37</f>
        <v>M25</v>
      </c>
      <c r="D36" s="278" t="str">
        <f>'All Demand '!D37</f>
        <v>AJ818-00030C</v>
      </c>
      <c r="E36" s="278" t="str">
        <f>'All Demand '!G37</f>
        <v>ABC</v>
      </c>
      <c r="F36" s="278" t="str">
        <f>'All Demand '!H37</f>
        <v>CTU FATP</v>
      </c>
      <c r="G36" s="278"/>
      <c r="H36" s="1">
        <f>'All Demand '!J37*'All Demand '!BO37</f>
        <v>0</v>
      </c>
      <c r="I36" s="1">
        <f>'All Demand '!K37*'All Demand '!BP37</f>
        <v>0</v>
      </c>
      <c r="J36" s="1">
        <f>'All Demand '!L37*'All Demand '!BQ37</f>
        <v>0</v>
      </c>
      <c r="K36" s="1">
        <f>'All Demand '!M37*'All Demand '!BR37</f>
        <v>0</v>
      </c>
      <c r="L36" s="1">
        <f>'All Demand '!N37*'All Demand '!BS37</f>
        <v>0</v>
      </c>
      <c r="M36" s="1">
        <f>'All Demand '!O37*'All Demand '!BT37</f>
        <v>0</v>
      </c>
      <c r="N36" s="1">
        <f>'All Demand '!P37*'All Demand '!BU37</f>
        <v>0</v>
      </c>
      <c r="O36" s="1">
        <f>'All Demand '!Q37*'All Demand '!BV37</f>
        <v>0</v>
      </c>
      <c r="P36" s="1">
        <f>'All Demand '!R37*'All Demand '!BW37</f>
        <v>0</v>
      </c>
      <c r="Q36" s="1">
        <f>'All Demand '!S37*'All Demand '!BX37</f>
        <v>0</v>
      </c>
      <c r="R36" s="1">
        <f>'All Demand '!T37*'All Demand '!BY37</f>
        <v>0</v>
      </c>
      <c r="S36" s="1">
        <f>'All Demand '!U37*'All Demand '!BZ37</f>
        <v>0</v>
      </c>
      <c r="T36" s="1">
        <f t="shared" si="5"/>
        <v>0</v>
      </c>
      <c r="U36" s="1"/>
      <c r="V36" s="1">
        <f>H36*'All Demand '!AD37/$B$1</f>
        <v>0</v>
      </c>
      <c r="W36" s="1">
        <f>I36*'All Demand '!AE37/$B$1</f>
        <v>0</v>
      </c>
      <c r="X36" s="1">
        <f>J36*'All Demand '!AF37/$B$1</f>
        <v>0</v>
      </c>
      <c r="Y36" s="1">
        <f>K36*'All Demand '!AG37/$B$1</f>
        <v>0</v>
      </c>
      <c r="Z36" s="1">
        <f>L36*'All Demand '!AH37/$B$1</f>
        <v>0</v>
      </c>
      <c r="AA36" s="1">
        <f>M36*'All Demand '!AI37/$B$1</f>
        <v>0</v>
      </c>
      <c r="AB36" s="1">
        <f>N36*'All Demand '!AJ37/$B$1</f>
        <v>0</v>
      </c>
      <c r="AC36" s="1">
        <f>O36*'All Demand '!AK37/$B$1</f>
        <v>0</v>
      </c>
      <c r="AD36" s="1">
        <f>P36*'All Demand '!AL37/$B$1</f>
        <v>0</v>
      </c>
      <c r="AE36" s="1">
        <f>Q36*'All Demand '!AM37/$B$1</f>
        <v>0</v>
      </c>
      <c r="AF36" s="1">
        <f>R36*'All Demand '!AN37/$B$1</f>
        <v>0</v>
      </c>
      <c r="AG36" s="1">
        <f>S36*'All Demand '!AO37/$B$1</f>
        <v>0</v>
      </c>
      <c r="AH36" s="1">
        <f t="shared" si="6"/>
        <v>0</v>
      </c>
      <c r="AI36" s="1"/>
      <c r="AJ36" s="1">
        <f>H36*'All Demand '!AV37/$B$1</f>
        <v>0</v>
      </c>
      <c r="AK36" s="1">
        <f>I36*'All Demand '!AW37/$B$1</f>
        <v>0</v>
      </c>
      <c r="AL36" s="1">
        <f>J36*'All Demand '!AX37/$B$1</f>
        <v>0</v>
      </c>
      <c r="AM36" s="1">
        <f>K36*'All Demand '!AY37/$B$1</f>
        <v>0</v>
      </c>
      <c r="AN36" s="1">
        <f>L36*'All Demand '!AZ37/$B$1</f>
        <v>0</v>
      </c>
      <c r="AO36" s="1">
        <f>M36*'All Demand '!BA37/$B$1</f>
        <v>0</v>
      </c>
      <c r="AP36" s="1">
        <f>N36*'All Demand '!BB37/$B$1</f>
        <v>0</v>
      </c>
      <c r="AQ36" s="1">
        <f>O36*'All Demand '!BC37/$B$1</f>
        <v>0</v>
      </c>
      <c r="AR36" s="1">
        <f>P36*'All Demand '!BD37/$B$1</f>
        <v>0</v>
      </c>
      <c r="AS36" s="1">
        <f>Q36*'All Demand '!BE37/$B$1</f>
        <v>0</v>
      </c>
      <c r="AT36" s="1">
        <f>R36*'All Demand '!BF37/$B$1</f>
        <v>0</v>
      </c>
      <c r="AU36" s="1">
        <f>S36*'All Demand '!BG37/$B$1</f>
        <v>0</v>
      </c>
      <c r="AV36" s="1">
        <f t="shared" si="7"/>
        <v>0</v>
      </c>
    </row>
    <row r="37" spans="1:48">
      <c r="A37" s="343">
        <f>'All Demand '!A38</f>
        <v>33</v>
      </c>
      <c r="B37" s="278" t="str">
        <f>'All Demand '!C38</f>
        <v>8AJ725-00006</v>
      </c>
      <c r="C37" s="278" t="str">
        <f>'All Demand '!F38</f>
        <v>M26</v>
      </c>
      <c r="D37" s="278" t="str">
        <f>'All Demand '!D38</f>
        <v>AJ725-00006</v>
      </c>
      <c r="E37" s="278" t="str">
        <f>'All Demand '!G38</f>
        <v>ABC</v>
      </c>
      <c r="F37" s="278" t="str">
        <f>'All Demand '!H38</f>
        <v>CTU FATP</v>
      </c>
      <c r="G37" s="278"/>
      <c r="H37" s="1">
        <f>'All Demand '!J38*'All Demand '!BO38</f>
        <v>0</v>
      </c>
      <c r="I37" s="1">
        <f>'All Demand '!K38*'All Demand '!BP38</f>
        <v>0</v>
      </c>
      <c r="J37" s="1">
        <f>'All Demand '!L38*'All Demand '!BQ38</f>
        <v>0</v>
      </c>
      <c r="K37" s="1">
        <f>'All Demand '!M38*'All Demand '!BR38</f>
        <v>0</v>
      </c>
      <c r="L37" s="1">
        <f>'All Demand '!N38*'All Demand '!BS38</f>
        <v>0</v>
      </c>
      <c r="M37" s="1">
        <f>'All Demand '!O38*'All Demand '!BT38</f>
        <v>0</v>
      </c>
      <c r="N37" s="1">
        <f>'All Demand '!P38*'All Demand '!BU38</f>
        <v>0</v>
      </c>
      <c r="O37" s="1">
        <f>'All Demand '!Q38*'All Demand '!BV38</f>
        <v>0</v>
      </c>
      <c r="P37" s="1">
        <f>'All Demand '!R38*'All Demand '!BW38</f>
        <v>0</v>
      </c>
      <c r="Q37" s="1">
        <f>'All Demand '!S38*'All Demand '!BX38</f>
        <v>0</v>
      </c>
      <c r="R37" s="1">
        <f>'All Demand '!T38*'All Demand '!BY38</f>
        <v>0</v>
      </c>
      <c r="S37" s="1">
        <f>'All Demand '!U38*'All Demand '!BZ38</f>
        <v>0</v>
      </c>
      <c r="T37" s="1">
        <f t="shared" si="5"/>
        <v>0</v>
      </c>
      <c r="U37" s="1"/>
      <c r="V37" s="1">
        <f>H37*'All Demand '!AD38/$B$1</f>
        <v>0</v>
      </c>
      <c r="W37" s="1">
        <f>I37*'All Demand '!AE38/$B$1</f>
        <v>0</v>
      </c>
      <c r="X37" s="1">
        <f>J37*'All Demand '!AF38/$B$1</f>
        <v>0</v>
      </c>
      <c r="Y37" s="1">
        <f>K37*'All Demand '!AG38/$B$1</f>
        <v>0</v>
      </c>
      <c r="Z37" s="1">
        <f>L37*'All Demand '!AH38/$B$1</f>
        <v>0</v>
      </c>
      <c r="AA37" s="1">
        <f>M37*'All Demand '!AI38/$B$1</f>
        <v>0</v>
      </c>
      <c r="AB37" s="1">
        <f>N37*'All Demand '!AJ38/$B$1</f>
        <v>0</v>
      </c>
      <c r="AC37" s="1">
        <f>O37*'All Demand '!AK38/$B$1</f>
        <v>0</v>
      </c>
      <c r="AD37" s="1">
        <f>P37*'All Demand '!AL38/$B$1</f>
        <v>0</v>
      </c>
      <c r="AE37" s="1">
        <f>Q37*'All Demand '!AM38/$B$1</f>
        <v>0</v>
      </c>
      <c r="AF37" s="1">
        <f>R37*'All Demand '!AN38/$B$1</f>
        <v>0</v>
      </c>
      <c r="AG37" s="1">
        <f>S37*'All Demand '!AO38/$B$1</f>
        <v>0</v>
      </c>
      <c r="AH37" s="1">
        <f t="shared" si="6"/>
        <v>0</v>
      </c>
      <c r="AI37" s="1"/>
      <c r="AJ37" s="1">
        <f>H37*'All Demand '!AV38/$B$1</f>
        <v>0</v>
      </c>
      <c r="AK37" s="1">
        <f>I37*'All Demand '!AW38/$B$1</f>
        <v>0</v>
      </c>
      <c r="AL37" s="1">
        <f>J37*'All Demand '!AX38/$B$1</f>
        <v>0</v>
      </c>
      <c r="AM37" s="1">
        <f>K37*'All Demand '!AY38/$B$1</f>
        <v>0</v>
      </c>
      <c r="AN37" s="1">
        <f>L37*'All Demand '!AZ38/$B$1</f>
        <v>0</v>
      </c>
      <c r="AO37" s="1">
        <f>M37*'All Demand '!BA38/$B$1</f>
        <v>0</v>
      </c>
      <c r="AP37" s="1">
        <f>N37*'All Demand '!BB38/$B$1</f>
        <v>0</v>
      </c>
      <c r="AQ37" s="1">
        <f>O37*'All Demand '!BC38/$B$1</f>
        <v>0</v>
      </c>
      <c r="AR37" s="1">
        <f>P37*'All Demand '!BD38/$B$1</f>
        <v>0</v>
      </c>
      <c r="AS37" s="1">
        <f>Q37*'All Demand '!BE38/$B$1</f>
        <v>0</v>
      </c>
      <c r="AT37" s="1">
        <f>R37*'All Demand '!BF38/$B$1</f>
        <v>0</v>
      </c>
      <c r="AU37" s="1">
        <f>S37*'All Demand '!BG38/$B$1</f>
        <v>0</v>
      </c>
      <c r="AV37" s="1">
        <f t="shared" si="7"/>
        <v>0</v>
      </c>
    </row>
    <row r="38" spans="1:48">
      <c r="A38" s="343">
        <f>'All Demand '!A39</f>
        <v>34</v>
      </c>
      <c r="B38" s="278" t="str">
        <f>'All Demand '!C39</f>
        <v>8AJ725-00007</v>
      </c>
      <c r="C38" s="278" t="str">
        <f>'All Demand '!F39</f>
        <v>M26</v>
      </c>
      <c r="D38" s="278" t="str">
        <f>'All Demand '!D39</f>
        <v>AJ725-00007</v>
      </c>
      <c r="E38" s="278" t="str">
        <f>'All Demand '!G39</f>
        <v>ABC</v>
      </c>
      <c r="F38" s="278" t="str">
        <f>'All Demand '!H39</f>
        <v>CTU FATP</v>
      </c>
      <c r="G38" s="278"/>
      <c r="H38" s="1">
        <f>'All Demand '!J39*'All Demand '!BO39</f>
        <v>0</v>
      </c>
      <c r="I38" s="1">
        <f>'All Demand '!K39*'All Demand '!BP39</f>
        <v>0</v>
      </c>
      <c r="J38" s="1">
        <f>'All Demand '!L39*'All Demand '!BQ39</f>
        <v>0</v>
      </c>
      <c r="K38" s="1">
        <f>'All Demand '!M39*'All Demand '!BR39</f>
        <v>0</v>
      </c>
      <c r="L38" s="1">
        <f>'All Demand '!N39*'All Demand '!BS39</f>
        <v>0</v>
      </c>
      <c r="M38" s="1">
        <f>'All Demand '!O39*'All Demand '!BT39</f>
        <v>0</v>
      </c>
      <c r="N38" s="1">
        <f>'All Demand '!P39*'All Demand '!BU39</f>
        <v>0</v>
      </c>
      <c r="O38" s="1">
        <f>'All Demand '!Q39*'All Demand '!BV39</f>
        <v>0</v>
      </c>
      <c r="P38" s="1">
        <f>'All Demand '!R39*'All Demand '!BW39</f>
        <v>0</v>
      </c>
      <c r="Q38" s="1">
        <f>'All Demand '!S39*'All Demand '!BX39</f>
        <v>0</v>
      </c>
      <c r="R38" s="1">
        <f>'All Demand '!T39*'All Demand '!BY39</f>
        <v>0</v>
      </c>
      <c r="S38" s="1">
        <f>'All Demand '!U39*'All Demand '!BZ39</f>
        <v>0</v>
      </c>
      <c r="T38" s="1">
        <f t="shared" si="5"/>
        <v>0</v>
      </c>
      <c r="U38" s="1"/>
      <c r="V38" s="1">
        <f>H38*'All Demand '!AD39/$B$1</f>
        <v>0</v>
      </c>
      <c r="W38" s="1">
        <f>I38*'All Demand '!AE39/$B$1</f>
        <v>0</v>
      </c>
      <c r="X38" s="1">
        <f>J38*'All Demand '!AF39/$B$1</f>
        <v>0</v>
      </c>
      <c r="Y38" s="1">
        <f>K38*'All Demand '!AG39/$B$1</f>
        <v>0</v>
      </c>
      <c r="Z38" s="1">
        <f>L38*'All Demand '!AH39/$B$1</f>
        <v>0</v>
      </c>
      <c r="AA38" s="1">
        <f>M38*'All Demand '!AI39/$B$1</f>
        <v>0</v>
      </c>
      <c r="AB38" s="1">
        <f>N38*'All Demand '!AJ39/$B$1</f>
        <v>0</v>
      </c>
      <c r="AC38" s="1">
        <f>O38*'All Demand '!AK39/$B$1</f>
        <v>0</v>
      </c>
      <c r="AD38" s="1">
        <f>P38*'All Demand '!AL39/$B$1</f>
        <v>0</v>
      </c>
      <c r="AE38" s="1">
        <f>Q38*'All Demand '!AM39/$B$1</f>
        <v>0</v>
      </c>
      <c r="AF38" s="1">
        <f>R38*'All Demand '!AN39/$B$1</f>
        <v>0</v>
      </c>
      <c r="AG38" s="1">
        <f>S38*'All Demand '!AO39/$B$1</f>
        <v>0</v>
      </c>
      <c r="AH38" s="1">
        <f t="shared" si="6"/>
        <v>0</v>
      </c>
      <c r="AI38" s="1"/>
      <c r="AJ38" s="1">
        <f>H38*'All Demand '!AV39/$B$1</f>
        <v>0</v>
      </c>
      <c r="AK38" s="1">
        <f>I38*'All Demand '!AW39/$B$1</f>
        <v>0</v>
      </c>
      <c r="AL38" s="1">
        <f>J38*'All Demand '!AX39/$B$1</f>
        <v>0</v>
      </c>
      <c r="AM38" s="1">
        <f>K38*'All Demand '!AY39/$B$1</f>
        <v>0</v>
      </c>
      <c r="AN38" s="1">
        <f>L38*'All Demand '!AZ39/$B$1</f>
        <v>0</v>
      </c>
      <c r="AO38" s="1">
        <f>M38*'All Demand '!BA39/$B$1</f>
        <v>0</v>
      </c>
      <c r="AP38" s="1">
        <f>N38*'All Demand '!BB39/$B$1</f>
        <v>0</v>
      </c>
      <c r="AQ38" s="1">
        <f>O38*'All Demand '!BC39/$B$1</f>
        <v>0</v>
      </c>
      <c r="AR38" s="1">
        <f>P38*'All Demand '!BD39/$B$1</f>
        <v>0</v>
      </c>
      <c r="AS38" s="1">
        <f>Q38*'All Demand '!BE39/$B$1</f>
        <v>0</v>
      </c>
      <c r="AT38" s="1">
        <f>R38*'All Demand '!BF39/$B$1</f>
        <v>0</v>
      </c>
      <c r="AU38" s="1">
        <f>S38*'All Demand '!BG39/$B$1</f>
        <v>0</v>
      </c>
      <c r="AV38" s="1">
        <f t="shared" si="7"/>
        <v>0</v>
      </c>
    </row>
    <row r="39" spans="1:48">
      <c r="A39" s="343">
        <f>'All Demand '!A40</f>
        <v>35</v>
      </c>
      <c r="B39" s="278" t="str">
        <f>'All Demand '!C40</f>
        <v>8AJ725-00408</v>
      </c>
      <c r="C39" s="278" t="str">
        <f>'All Demand '!F40</f>
        <v>M26</v>
      </c>
      <c r="D39" s="278" t="str">
        <f>'All Demand '!D40</f>
        <v>AJ725-00408</v>
      </c>
      <c r="E39" s="278" t="str">
        <f>'All Demand '!G40</f>
        <v>ABC</v>
      </c>
      <c r="F39" s="278" t="str">
        <f>'All Demand '!H40</f>
        <v>CTU FATP</v>
      </c>
      <c r="G39" s="278"/>
      <c r="H39" s="1">
        <f>'All Demand '!J40*'All Demand '!BO40</f>
        <v>0</v>
      </c>
      <c r="I39" s="1">
        <f>'All Demand '!K40*'All Demand '!BP40</f>
        <v>0</v>
      </c>
      <c r="J39" s="1">
        <f>'All Demand '!L40*'All Demand '!BQ40</f>
        <v>0</v>
      </c>
      <c r="K39" s="1">
        <f>'All Demand '!M40*'All Demand '!BR40</f>
        <v>0</v>
      </c>
      <c r="L39" s="1">
        <f>'All Demand '!N40*'All Demand '!BS40</f>
        <v>0</v>
      </c>
      <c r="M39" s="1">
        <f>'All Demand '!O40*'All Demand '!BT40</f>
        <v>0</v>
      </c>
      <c r="N39" s="1">
        <f>'All Demand '!P40*'All Demand '!BU40</f>
        <v>0</v>
      </c>
      <c r="O39" s="1">
        <f>'All Demand '!Q40*'All Demand '!BV40</f>
        <v>0</v>
      </c>
      <c r="P39" s="1">
        <f>'All Demand '!R40*'All Demand '!BW40</f>
        <v>0</v>
      </c>
      <c r="Q39" s="1">
        <f>'All Demand '!S40*'All Demand '!BX40</f>
        <v>0</v>
      </c>
      <c r="R39" s="1">
        <f>'All Demand '!T40*'All Demand '!BY40</f>
        <v>0</v>
      </c>
      <c r="S39" s="1">
        <f>'All Demand '!U40*'All Demand '!BZ40</f>
        <v>0</v>
      </c>
      <c r="T39" s="1">
        <f t="shared" si="5"/>
        <v>0</v>
      </c>
      <c r="U39" s="1"/>
      <c r="V39" s="1">
        <f>H39*'All Demand '!AD40/$B$1</f>
        <v>0</v>
      </c>
      <c r="W39" s="1">
        <f>I39*'All Demand '!AE40/$B$1</f>
        <v>0</v>
      </c>
      <c r="X39" s="1">
        <f>J39*'All Demand '!AF40/$B$1</f>
        <v>0</v>
      </c>
      <c r="Y39" s="1">
        <f>K39*'All Demand '!AG40/$B$1</f>
        <v>0</v>
      </c>
      <c r="Z39" s="1">
        <f>L39*'All Demand '!AH40/$B$1</f>
        <v>0</v>
      </c>
      <c r="AA39" s="1">
        <f>M39*'All Demand '!AI40/$B$1</f>
        <v>0</v>
      </c>
      <c r="AB39" s="1">
        <f>N39*'All Demand '!AJ40/$B$1</f>
        <v>0</v>
      </c>
      <c r="AC39" s="1">
        <f>O39*'All Demand '!AK40/$B$1</f>
        <v>0</v>
      </c>
      <c r="AD39" s="1">
        <f>P39*'All Demand '!AL40/$B$1</f>
        <v>0</v>
      </c>
      <c r="AE39" s="1">
        <f>Q39*'All Demand '!AM40/$B$1</f>
        <v>0</v>
      </c>
      <c r="AF39" s="1">
        <f>R39*'All Demand '!AN40/$B$1</f>
        <v>0</v>
      </c>
      <c r="AG39" s="1">
        <f>S39*'All Demand '!AO40/$B$1</f>
        <v>0</v>
      </c>
      <c r="AH39" s="1">
        <f t="shared" si="6"/>
        <v>0</v>
      </c>
      <c r="AI39" s="1"/>
      <c r="AJ39" s="1">
        <f>H39*'All Demand '!AV40/$B$1</f>
        <v>0</v>
      </c>
      <c r="AK39" s="1">
        <f>I39*'All Demand '!AW40/$B$1</f>
        <v>0</v>
      </c>
      <c r="AL39" s="1">
        <f>J39*'All Demand '!AX40/$B$1</f>
        <v>0</v>
      </c>
      <c r="AM39" s="1">
        <f>K39*'All Demand '!AY40/$B$1</f>
        <v>0</v>
      </c>
      <c r="AN39" s="1">
        <f>L39*'All Demand '!AZ40/$B$1</f>
        <v>0</v>
      </c>
      <c r="AO39" s="1">
        <f>M39*'All Demand '!BA40/$B$1</f>
        <v>0</v>
      </c>
      <c r="AP39" s="1">
        <f>N39*'All Demand '!BB40/$B$1</f>
        <v>0</v>
      </c>
      <c r="AQ39" s="1">
        <f>O39*'All Demand '!BC40/$B$1</f>
        <v>0</v>
      </c>
      <c r="AR39" s="1">
        <f>P39*'All Demand '!BD40/$B$1</f>
        <v>0</v>
      </c>
      <c r="AS39" s="1">
        <f>Q39*'All Demand '!BE40/$B$1</f>
        <v>0</v>
      </c>
      <c r="AT39" s="1">
        <f>R39*'All Demand '!BF40/$B$1</f>
        <v>0</v>
      </c>
      <c r="AU39" s="1">
        <f>S39*'All Demand '!BG40/$B$1</f>
        <v>0</v>
      </c>
      <c r="AV39" s="1">
        <f t="shared" si="7"/>
        <v>0</v>
      </c>
    </row>
    <row r="40" spans="1:48">
      <c r="A40" s="343">
        <f>'All Demand '!A41</f>
        <v>36</v>
      </c>
      <c r="B40" s="278" t="str">
        <f>'All Demand '!C41</f>
        <v>8AJ946-09907</v>
      </c>
      <c r="C40" s="278" t="str">
        <f>'All Demand '!F41</f>
        <v>M101</v>
      </c>
      <c r="D40" s="278" t="str">
        <f>'All Demand '!D41</f>
        <v>AJ946-09907</v>
      </c>
      <c r="E40" s="278" t="str">
        <f>'All Demand '!G41</f>
        <v>ABC</v>
      </c>
      <c r="F40" s="278" t="str">
        <f>'All Demand '!H41</f>
        <v>CTU FATP</v>
      </c>
      <c r="G40" s="278"/>
      <c r="H40" s="1">
        <f>'All Demand '!J41*'All Demand '!BO41</f>
        <v>0</v>
      </c>
      <c r="I40" s="1">
        <f>'All Demand '!K41*'All Demand '!BP41</f>
        <v>0</v>
      </c>
      <c r="J40" s="1">
        <f>'All Demand '!L41*'All Demand '!BQ41</f>
        <v>0</v>
      </c>
      <c r="K40" s="1">
        <f>'All Demand '!M41*'All Demand '!BR41</f>
        <v>0</v>
      </c>
      <c r="L40" s="1">
        <f>'All Demand '!N41*'All Demand '!BS41</f>
        <v>0</v>
      </c>
      <c r="M40" s="1">
        <f>'All Demand '!O41*'All Demand '!BT41</f>
        <v>0</v>
      </c>
      <c r="N40" s="1">
        <f>'All Demand '!P41*'All Demand '!BU41</f>
        <v>0</v>
      </c>
      <c r="O40" s="1">
        <f>'All Demand '!Q41*'All Demand '!BV41</f>
        <v>0</v>
      </c>
      <c r="P40" s="1">
        <f>'All Demand '!R41*'All Demand '!BW41</f>
        <v>0</v>
      </c>
      <c r="Q40" s="1">
        <f>'All Demand '!S41*'All Demand '!BX41</f>
        <v>0</v>
      </c>
      <c r="R40" s="1">
        <f>'All Demand '!T41*'All Demand '!BY41</f>
        <v>0</v>
      </c>
      <c r="S40" s="1">
        <f>'All Demand '!U41*'All Demand '!BZ41</f>
        <v>0</v>
      </c>
      <c r="T40" s="1">
        <f t="shared" si="5"/>
        <v>0</v>
      </c>
      <c r="U40" s="1"/>
      <c r="V40" s="1">
        <f>H40*'All Demand '!AD41/$B$1</f>
        <v>0</v>
      </c>
      <c r="W40" s="1">
        <f>I40*'All Demand '!AE41/$B$1</f>
        <v>0</v>
      </c>
      <c r="X40" s="1">
        <f>J40*'All Demand '!AF41/$B$1</f>
        <v>0</v>
      </c>
      <c r="Y40" s="1">
        <f>K40*'All Demand '!AG41/$B$1</f>
        <v>0</v>
      </c>
      <c r="Z40" s="1">
        <f>L40*'All Demand '!AH41/$B$1</f>
        <v>0</v>
      </c>
      <c r="AA40" s="1">
        <f>M40*'All Demand '!AI41/$B$1</f>
        <v>0</v>
      </c>
      <c r="AB40" s="1">
        <f>N40*'All Demand '!AJ41/$B$1</f>
        <v>0</v>
      </c>
      <c r="AC40" s="1">
        <f>O40*'All Demand '!AK41/$B$1</f>
        <v>0</v>
      </c>
      <c r="AD40" s="1">
        <f>P40*'All Demand '!AL41/$B$1</f>
        <v>0</v>
      </c>
      <c r="AE40" s="1">
        <f>Q40*'All Demand '!AM41/$B$1</f>
        <v>0</v>
      </c>
      <c r="AF40" s="1">
        <f>R40*'All Demand '!AN41/$B$1</f>
        <v>0</v>
      </c>
      <c r="AG40" s="1">
        <f>S40*'All Demand '!AO41/$B$1</f>
        <v>0</v>
      </c>
      <c r="AH40" s="1">
        <f t="shared" si="6"/>
        <v>0</v>
      </c>
      <c r="AI40" s="1"/>
      <c r="AJ40" s="1">
        <f>H40*'All Demand '!AV41/$B$1</f>
        <v>0</v>
      </c>
      <c r="AK40" s="1">
        <f>I40*'All Demand '!AW41/$B$1</f>
        <v>0</v>
      </c>
      <c r="AL40" s="1">
        <f>J40*'All Demand '!AX41/$B$1</f>
        <v>0</v>
      </c>
      <c r="AM40" s="1">
        <f>K40*'All Demand '!AY41/$B$1</f>
        <v>0</v>
      </c>
      <c r="AN40" s="1">
        <f>L40*'All Demand '!AZ41/$B$1</f>
        <v>0</v>
      </c>
      <c r="AO40" s="1">
        <f>M40*'All Demand '!BA41/$B$1</f>
        <v>0</v>
      </c>
      <c r="AP40" s="1">
        <f>N40*'All Demand '!BB41/$B$1</f>
        <v>0</v>
      </c>
      <c r="AQ40" s="1">
        <f>O40*'All Demand '!BC41/$B$1</f>
        <v>0</v>
      </c>
      <c r="AR40" s="1">
        <f>P40*'All Demand '!BD41/$B$1</f>
        <v>0</v>
      </c>
      <c r="AS40" s="1">
        <f>Q40*'All Demand '!BE41/$B$1</f>
        <v>0</v>
      </c>
      <c r="AT40" s="1">
        <f>R40*'All Demand '!BF41/$B$1</f>
        <v>0</v>
      </c>
      <c r="AU40" s="1">
        <f>S40*'All Demand '!BG41/$B$1</f>
        <v>0</v>
      </c>
      <c r="AV40" s="1">
        <f t="shared" si="7"/>
        <v>0</v>
      </c>
    </row>
    <row r="41" spans="1:48">
      <c r="A41" s="343">
        <f>'All Demand '!A42</f>
        <v>37</v>
      </c>
      <c r="B41" s="278" t="str">
        <f>'All Demand '!C42</f>
        <v>Potential</v>
      </c>
      <c r="C41" s="278" t="str">
        <f>'All Demand '!F42</f>
        <v>Crestron</v>
      </c>
      <c r="D41" s="278" t="str">
        <f>'All Demand '!D42</f>
        <v>Crestron 10 parts</v>
      </c>
      <c r="E41" s="278" t="str">
        <f>'All Demand '!G42</f>
        <v>Potential</v>
      </c>
      <c r="F41" s="278" t="str">
        <f>'All Demand '!H42</f>
        <v>Jabil MX</v>
      </c>
      <c r="G41" s="278"/>
      <c r="H41" s="1">
        <f>'All Demand '!J42*'All Demand '!BO42</f>
        <v>0</v>
      </c>
      <c r="I41" s="1">
        <f>'All Demand '!K42*'All Demand '!BP42</f>
        <v>0</v>
      </c>
      <c r="J41" s="1">
        <f>'All Demand '!L42*'All Demand '!BQ42</f>
        <v>0</v>
      </c>
      <c r="K41" s="1">
        <f>'All Demand '!M42*'All Demand '!BR42</f>
        <v>0</v>
      </c>
      <c r="L41" s="1">
        <f>'All Demand '!N42*'All Demand '!BS42</f>
        <v>0</v>
      </c>
      <c r="M41" s="1">
        <f>'All Demand '!O42*'All Demand '!BT42</f>
        <v>0</v>
      </c>
      <c r="N41" s="1">
        <f>'All Demand '!P42*'All Demand '!BU42</f>
        <v>0</v>
      </c>
      <c r="O41" s="1">
        <f>'All Demand '!Q42*'All Demand '!BV42</f>
        <v>0</v>
      </c>
      <c r="P41" s="1">
        <f>'All Demand '!R42*'All Demand '!BW42</f>
        <v>0</v>
      </c>
      <c r="Q41" s="1">
        <f>'All Demand '!S42*'All Demand '!BX42</f>
        <v>0</v>
      </c>
      <c r="R41" s="1">
        <f>'All Demand '!T42*'All Demand '!BY42</f>
        <v>0</v>
      </c>
      <c r="S41" s="1">
        <f>'All Demand '!U42*'All Demand '!BZ42</f>
        <v>0</v>
      </c>
      <c r="T41" s="1">
        <f t="shared" si="5"/>
        <v>0</v>
      </c>
      <c r="U41" s="1"/>
      <c r="V41" s="1">
        <f>H41*'All Demand '!AD42/$B$1</f>
        <v>0</v>
      </c>
      <c r="W41" s="1">
        <f>I41*'All Demand '!AE42/$B$1</f>
        <v>0</v>
      </c>
      <c r="X41" s="1">
        <f>J41*'All Demand '!AF42/$B$1</f>
        <v>0</v>
      </c>
      <c r="Y41" s="1">
        <f>K41*'All Demand '!AG42/$B$1</f>
        <v>0</v>
      </c>
      <c r="Z41" s="1">
        <f>L41*'All Demand '!AH42/$B$1</f>
        <v>0</v>
      </c>
      <c r="AA41" s="1">
        <f>M41*'All Demand '!AI42/$B$1</f>
        <v>0</v>
      </c>
      <c r="AB41" s="1">
        <f>N41*'All Demand '!AJ42/$B$1</f>
        <v>0</v>
      </c>
      <c r="AC41" s="1">
        <f>O41*'All Demand '!AK42/$B$1</f>
        <v>0</v>
      </c>
      <c r="AD41" s="1">
        <f>P41*'All Demand '!AL42/$B$1</f>
        <v>0</v>
      </c>
      <c r="AE41" s="1">
        <f>Q41*'All Demand '!AM42/$B$1</f>
        <v>0</v>
      </c>
      <c r="AF41" s="1">
        <f>R41*'All Demand '!AN42/$B$1</f>
        <v>0</v>
      </c>
      <c r="AG41" s="1">
        <f>S41*'All Demand '!AO42/$B$1</f>
        <v>0</v>
      </c>
      <c r="AH41" s="1">
        <f t="shared" si="6"/>
        <v>0</v>
      </c>
      <c r="AI41" s="1"/>
      <c r="AJ41" s="1">
        <f>H41*'All Demand '!AV42/$B$1</f>
        <v>0</v>
      </c>
      <c r="AK41" s="1">
        <f>I41*'All Demand '!AW42/$B$1</f>
        <v>0</v>
      </c>
      <c r="AL41" s="1">
        <f>J41*'All Demand '!AX42/$B$1</f>
        <v>0</v>
      </c>
      <c r="AM41" s="1">
        <f>K41*'All Demand '!AY42/$B$1</f>
        <v>0</v>
      </c>
      <c r="AN41" s="1">
        <f>L41*'All Demand '!AZ42/$B$1</f>
        <v>0</v>
      </c>
      <c r="AO41" s="1">
        <f>M41*'All Demand '!BA42/$B$1</f>
        <v>0</v>
      </c>
      <c r="AP41" s="1">
        <f>N41*'All Demand '!BB42/$B$1</f>
        <v>0</v>
      </c>
      <c r="AQ41" s="1">
        <f>O41*'All Demand '!BC42/$B$1</f>
        <v>0</v>
      </c>
      <c r="AR41" s="1">
        <f>P41*'All Demand '!BD42/$B$1</f>
        <v>0</v>
      </c>
      <c r="AS41" s="1">
        <f>Q41*'All Demand '!BE42/$B$1</f>
        <v>0</v>
      </c>
      <c r="AT41" s="1">
        <f>R41*'All Demand '!BF42/$B$1</f>
        <v>0</v>
      </c>
      <c r="AU41" s="1">
        <f>S41*'All Demand '!BG42/$B$1</f>
        <v>0</v>
      </c>
      <c r="AV41" s="1">
        <f t="shared" si="7"/>
        <v>0</v>
      </c>
    </row>
    <row r="42" spans="1:48">
      <c r="A42" s="343">
        <f>'All Demand '!A43</f>
        <v>38</v>
      </c>
      <c r="B42" s="278" t="str">
        <f>'All Demand '!C43</f>
        <v>Potential</v>
      </c>
      <c r="C42" s="278" t="str">
        <f>'All Demand '!F43</f>
        <v>Philip</v>
      </c>
      <c r="D42" s="278" t="str">
        <f>'All Demand '!D43</f>
        <v>Philip</v>
      </c>
      <c r="E42" s="278" t="str">
        <f>'All Demand '!G43</f>
        <v>Nypro</v>
      </c>
      <c r="F42" s="278" t="str">
        <f>'All Demand '!H43</f>
        <v>Nypro Shenzhen</v>
      </c>
      <c r="G42" s="278"/>
      <c r="H42" s="1">
        <f>'All Demand '!J43*'All Demand '!BO43</f>
        <v>0</v>
      </c>
      <c r="I42" s="1">
        <f>'All Demand '!K43*'All Demand '!BP43</f>
        <v>0</v>
      </c>
      <c r="J42" s="1">
        <f>'All Demand '!L43*'All Demand '!BQ43</f>
        <v>0</v>
      </c>
      <c r="K42" s="1">
        <f>'All Demand '!M43*'All Demand '!BR43</f>
        <v>0</v>
      </c>
      <c r="L42" s="1">
        <f>'All Demand '!N43*'All Demand '!BS43</f>
        <v>0</v>
      </c>
      <c r="M42" s="1">
        <f>'All Demand '!O43*'All Demand '!BT43</f>
        <v>0</v>
      </c>
      <c r="N42" s="1">
        <f>'All Demand '!P43*'All Demand '!BU43</f>
        <v>0</v>
      </c>
      <c r="O42" s="1">
        <f>'All Demand '!Q43*'All Demand '!BV43</f>
        <v>0</v>
      </c>
      <c r="P42" s="1">
        <f>'All Demand '!R43*'All Demand '!BW43</f>
        <v>0</v>
      </c>
      <c r="Q42" s="1">
        <f>'All Demand '!S43*'All Demand '!BX43</f>
        <v>0</v>
      </c>
      <c r="R42" s="1">
        <f>'All Demand '!T43*'All Demand '!BY43</f>
        <v>0</v>
      </c>
      <c r="S42" s="1">
        <f>'All Demand '!U43*'All Demand '!BZ43</f>
        <v>0</v>
      </c>
      <c r="T42" s="1">
        <f t="shared" si="5"/>
        <v>0</v>
      </c>
      <c r="U42" s="1"/>
      <c r="V42" s="1">
        <f>H42*'All Demand '!AD43/$B$1</f>
        <v>0</v>
      </c>
      <c r="W42" s="1">
        <f>I42*'All Demand '!AE43/$B$1</f>
        <v>0</v>
      </c>
      <c r="X42" s="1">
        <f>J42*'All Demand '!AF43/$B$1</f>
        <v>0</v>
      </c>
      <c r="Y42" s="1">
        <f>K42*'All Demand '!AG43/$B$1</f>
        <v>0</v>
      </c>
      <c r="Z42" s="1">
        <f>L42*'All Demand '!AH43/$B$1</f>
        <v>0</v>
      </c>
      <c r="AA42" s="1">
        <f>M42*'All Demand '!AI43/$B$1</f>
        <v>0</v>
      </c>
      <c r="AB42" s="1">
        <f>N42*'All Demand '!AJ43/$B$1</f>
        <v>0</v>
      </c>
      <c r="AC42" s="1">
        <f>O42*'All Demand '!AK43/$B$1</f>
        <v>0</v>
      </c>
      <c r="AD42" s="1">
        <f>P42*'All Demand '!AL43/$B$1</f>
        <v>0</v>
      </c>
      <c r="AE42" s="1">
        <f>Q42*'All Demand '!AM43/$B$1</f>
        <v>0</v>
      </c>
      <c r="AF42" s="1">
        <f>R42*'All Demand '!AN43/$B$1</f>
        <v>0</v>
      </c>
      <c r="AG42" s="1">
        <f>S42*'All Demand '!AO43/$B$1</f>
        <v>0</v>
      </c>
      <c r="AH42" s="1">
        <f t="shared" si="6"/>
        <v>0</v>
      </c>
      <c r="AI42" s="1"/>
      <c r="AJ42" s="1">
        <f>H42*'All Demand '!AV43/$B$1</f>
        <v>0</v>
      </c>
      <c r="AK42" s="1">
        <f>I42*'All Demand '!AW43/$B$1</f>
        <v>0</v>
      </c>
      <c r="AL42" s="1">
        <f>J42*'All Demand '!AX43/$B$1</f>
        <v>0</v>
      </c>
      <c r="AM42" s="1">
        <f>K42*'All Demand '!AY43/$B$1</f>
        <v>0</v>
      </c>
      <c r="AN42" s="1">
        <f>L42*'All Demand '!AZ43/$B$1</f>
        <v>0</v>
      </c>
      <c r="AO42" s="1">
        <f>M42*'All Demand '!BA43/$B$1</f>
        <v>0</v>
      </c>
      <c r="AP42" s="1">
        <f>N42*'All Demand '!BB43/$B$1</f>
        <v>0</v>
      </c>
      <c r="AQ42" s="1">
        <f>O42*'All Demand '!BC43/$B$1</f>
        <v>0</v>
      </c>
      <c r="AR42" s="1">
        <f>P42*'All Demand '!BD43/$B$1</f>
        <v>0</v>
      </c>
      <c r="AS42" s="1">
        <f>Q42*'All Demand '!BE43/$B$1</f>
        <v>0</v>
      </c>
      <c r="AT42" s="1">
        <f>R42*'All Demand '!BF43/$B$1</f>
        <v>0</v>
      </c>
      <c r="AU42" s="1">
        <f>S42*'All Demand '!BG43/$B$1</f>
        <v>0</v>
      </c>
      <c r="AV42" s="1">
        <f t="shared" si="7"/>
        <v>0</v>
      </c>
    </row>
    <row r="43" spans="1:48">
      <c r="A43" s="343">
        <f>'All Demand '!A44</f>
        <v>39</v>
      </c>
      <c r="B43" s="278" t="str">
        <f>'All Demand '!C44</f>
        <v>8296154708AB</v>
      </c>
      <c r="C43" s="278" t="str">
        <f>'All Demand '!F44</f>
        <v>Ingenico</v>
      </c>
      <c r="D43" s="278" t="str">
        <f>'All Demand '!D44</f>
        <v>296154708AB</v>
      </c>
      <c r="E43" s="278" t="str">
        <f>'All Demand '!G44</f>
        <v>Ingenico</v>
      </c>
      <c r="F43" s="278" t="str">
        <f>'All Demand '!H44</f>
        <v>Vietnam</v>
      </c>
      <c r="G43" s="278"/>
      <c r="H43" s="1">
        <f>'All Demand '!J44*'All Demand '!BO44</f>
        <v>0</v>
      </c>
      <c r="I43" s="1">
        <f>'All Demand '!K44*'All Demand '!BP44</f>
        <v>0</v>
      </c>
      <c r="J43" s="1">
        <f>'All Demand '!L44*'All Demand '!BQ44</f>
        <v>0</v>
      </c>
      <c r="K43" s="1">
        <f>'All Demand '!M44*'All Demand '!BR44</f>
        <v>0</v>
      </c>
      <c r="L43" s="1">
        <f>'All Demand '!N44*'All Demand '!BS44</f>
        <v>0</v>
      </c>
      <c r="M43" s="1">
        <f>'All Demand '!O44*'All Demand '!BT44</f>
        <v>0</v>
      </c>
      <c r="N43" s="1">
        <f>'All Demand '!P44*'All Demand '!BU44</f>
        <v>0</v>
      </c>
      <c r="O43" s="1">
        <f>'All Demand '!Q44*'All Demand '!BV44</f>
        <v>0</v>
      </c>
      <c r="P43" s="1">
        <f>'All Demand '!R44*'All Demand '!BW44</f>
        <v>0</v>
      </c>
      <c r="Q43" s="1">
        <f>'All Demand '!S44*'All Demand '!BX44</f>
        <v>0</v>
      </c>
      <c r="R43" s="1">
        <f>'All Demand '!T44*'All Demand '!BY44</f>
        <v>0</v>
      </c>
      <c r="S43" s="1">
        <f>'All Demand '!U44*'All Demand '!BZ44</f>
        <v>0</v>
      </c>
      <c r="T43" s="1">
        <f t="shared" si="5"/>
        <v>0</v>
      </c>
      <c r="U43" s="1"/>
      <c r="V43" s="1">
        <f>H43*'All Demand '!AD44/$B$1</f>
        <v>0</v>
      </c>
      <c r="W43" s="1">
        <f>I43*'All Demand '!AE44/$B$1</f>
        <v>0</v>
      </c>
      <c r="X43" s="1">
        <f>J43*'All Demand '!AF44/$B$1</f>
        <v>0</v>
      </c>
      <c r="Y43" s="1">
        <f>K43*'All Demand '!AG44/$B$1</f>
        <v>0</v>
      </c>
      <c r="Z43" s="1">
        <f>L43*'All Demand '!AH44/$B$1</f>
        <v>0</v>
      </c>
      <c r="AA43" s="1">
        <f>M43*'All Demand '!AI44/$B$1</f>
        <v>0</v>
      </c>
      <c r="AB43" s="1">
        <f>N43*'All Demand '!AJ44/$B$1</f>
        <v>0</v>
      </c>
      <c r="AC43" s="1">
        <f>O43*'All Demand '!AK44/$B$1</f>
        <v>0</v>
      </c>
      <c r="AD43" s="1">
        <f>P43*'All Demand '!AL44/$B$1</f>
        <v>0</v>
      </c>
      <c r="AE43" s="1">
        <f>Q43*'All Demand '!AM44/$B$1</f>
        <v>0</v>
      </c>
      <c r="AF43" s="1">
        <f>R43*'All Demand '!AN44/$B$1</f>
        <v>0</v>
      </c>
      <c r="AG43" s="1">
        <f>S43*'All Demand '!AO44/$B$1</f>
        <v>0</v>
      </c>
      <c r="AH43" s="1">
        <f t="shared" si="6"/>
        <v>0</v>
      </c>
      <c r="AI43" s="1"/>
      <c r="AJ43" s="1">
        <f>H43*'All Demand '!AV44/$B$1</f>
        <v>0</v>
      </c>
      <c r="AK43" s="1">
        <f>I43*'All Demand '!AW44/$B$1</f>
        <v>0</v>
      </c>
      <c r="AL43" s="1">
        <f>J43*'All Demand '!AX44/$B$1</f>
        <v>0</v>
      </c>
      <c r="AM43" s="1">
        <f>K43*'All Demand '!AY44/$B$1</f>
        <v>0</v>
      </c>
      <c r="AN43" s="1">
        <f>L43*'All Demand '!AZ44/$B$1</f>
        <v>0</v>
      </c>
      <c r="AO43" s="1">
        <f>M43*'All Demand '!BA44/$B$1</f>
        <v>0</v>
      </c>
      <c r="AP43" s="1">
        <f>N43*'All Demand '!BB44/$B$1</f>
        <v>0</v>
      </c>
      <c r="AQ43" s="1">
        <f>O43*'All Demand '!BC44/$B$1</f>
        <v>0</v>
      </c>
      <c r="AR43" s="1">
        <f>P43*'All Demand '!BD44/$B$1</f>
        <v>0</v>
      </c>
      <c r="AS43" s="1">
        <f>Q43*'All Demand '!BE44/$B$1</f>
        <v>0</v>
      </c>
      <c r="AT43" s="1">
        <f>R43*'All Demand '!BF44/$B$1</f>
        <v>0</v>
      </c>
      <c r="AU43" s="1">
        <f>S43*'All Demand '!BG44/$B$1</f>
        <v>0</v>
      </c>
      <c r="AV43" s="1">
        <f t="shared" si="7"/>
        <v>0</v>
      </c>
    </row>
    <row r="44" spans="1:48">
      <c r="A44" s="343">
        <f>'All Demand '!A45</f>
        <v>40</v>
      </c>
      <c r="B44" s="278" t="str">
        <f>'All Demand '!C45</f>
        <v>8DCPFM05023AP</v>
      </c>
      <c r="C44" s="278" t="str">
        <f>'All Demand '!F45</f>
        <v>V17</v>
      </c>
      <c r="D44" s="278" t="str">
        <f>'All Demand '!D45</f>
        <v>DCPFM05023AP</v>
      </c>
      <c r="E44" s="278" t="str">
        <f>'All Demand '!G45</f>
        <v>ABC</v>
      </c>
      <c r="F44" s="278" t="str">
        <f>'All Demand '!H45</f>
        <v>CTU-CNC</v>
      </c>
      <c r="G44" s="278"/>
      <c r="H44" s="1">
        <f>'All Demand '!J45*'All Demand '!BO45</f>
        <v>260000</v>
      </c>
      <c r="I44" s="1">
        <f>'All Demand '!K45*'All Demand '!BP45</f>
        <v>305000</v>
      </c>
      <c r="J44" s="1">
        <f>'All Demand '!L45*'All Demand '!BQ45</f>
        <v>358000</v>
      </c>
      <c r="K44" s="1">
        <f>'All Demand '!M45*'All Demand '!BR45</f>
        <v>176000</v>
      </c>
      <c r="L44" s="1">
        <f>'All Demand '!N45*'All Demand '!BS45</f>
        <v>250000</v>
      </c>
      <c r="M44" s="1">
        <f>'All Demand '!O45*'All Demand '!BT45</f>
        <v>500000</v>
      </c>
      <c r="N44" s="1">
        <f>'All Demand '!P45*'All Demand '!BU45</f>
        <v>500000</v>
      </c>
      <c r="O44" s="1">
        <f>'All Demand '!Q45*'All Demand '!BV45</f>
        <v>500000</v>
      </c>
      <c r="P44" s="1">
        <f>'All Demand '!R45*'All Demand '!BW45</f>
        <v>500000</v>
      </c>
      <c r="Q44" s="1">
        <f>'All Demand '!S45*'All Demand '!BX45</f>
        <v>200000</v>
      </c>
      <c r="R44" s="1">
        <f>'All Demand '!T45*'All Demand '!BY45</f>
        <v>200000</v>
      </c>
      <c r="S44" s="1">
        <f>'All Demand '!U45*'All Demand '!BZ45</f>
        <v>200000</v>
      </c>
      <c r="T44" s="1">
        <f t="shared" si="5"/>
        <v>3949000</v>
      </c>
      <c r="U44" s="1"/>
      <c r="V44" s="1">
        <f>H44*'All Demand '!AD45/$B$1</f>
        <v>1178.1840193704602</v>
      </c>
      <c r="W44" s="1">
        <f>I44*'All Demand '!AE45/$B$1</f>
        <v>1382.1004842615014</v>
      </c>
      <c r="X44" s="1">
        <f>J44*'All Demand '!AF45/$B$1</f>
        <v>1622.2687651331721</v>
      </c>
      <c r="Y44" s="1">
        <f>K44*'All Demand '!AG45/$B$1</f>
        <v>785.39467312348688</v>
      </c>
      <c r="Z44" s="1">
        <f>L44*'All Demand '!AH45/$B$1</f>
        <v>1115.6174334140437</v>
      </c>
      <c r="AA44" s="1">
        <f>M44*'All Demand '!AI45/$B$1</f>
        <v>2231.2348668280874</v>
      </c>
      <c r="AB44" s="1">
        <f>N44*'All Demand '!AJ45/$B$1</f>
        <v>2196.7312348668283</v>
      </c>
      <c r="AC44" s="1">
        <f>O44*'All Demand '!AK45/$B$1</f>
        <v>2196.7312348668283</v>
      </c>
      <c r="AD44" s="1">
        <f>P44*'All Demand '!AL45/$B$1</f>
        <v>2196.7312348668283</v>
      </c>
      <c r="AE44" s="1">
        <f>Q44*'All Demand '!AM45/$B$1</f>
        <v>851.08958837772411</v>
      </c>
      <c r="AF44" s="1">
        <f>R44*'All Demand '!AN45/$B$1</f>
        <v>851.08958837772411</v>
      </c>
      <c r="AG44" s="1">
        <f>S44*'All Demand '!AO45/$B$1</f>
        <v>851.08958837772411</v>
      </c>
      <c r="AH44" s="1">
        <f t="shared" si="6"/>
        <v>17458.262711864405</v>
      </c>
      <c r="AI44" s="1"/>
      <c r="AJ44" s="1">
        <f>H44*'All Demand '!AV45/$B$1</f>
        <v>137.01727546959123</v>
      </c>
      <c r="AK44" s="1">
        <f>I44*'All Demand '!AW45/$B$1</f>
        <v>160.73180391625124</v>
      </c>
      <c r="AL44" s="1">
        <f>J44*'All Demand '!AX45/$B$1</f>
        <v>188.66224853120636</v>
      </c>
      <c r="AM44" s="1">
        <f>K44*'All Demand '!AY45/$B$1</f>
        <v>91.822654145467595</v>
      </c>
      <c r="AN44" s="1">
        <f>L44*'All Demand '!AZ45/$B$1</f>
        <v>130.42990645663011</v>
      </c>
      <c r="AO44" s="1">
        <f>M44*'All Demand '!BA45/$B$1</f>
        <v>260.85981291326021</v>
      </c>
      <c r="AP44" s="1">
        <f>N44*'All Demand '!BB45/$B$1</f>
        <v>258.22486530807572</v>
      </c>
      <c r="AQ44" s="1">
        <f>O44*'All Demand '!BC45/$B$1</f>
        <v>258.22486530807572</v>
      </c>
      <c r="AR44" s="1">
        <f>P44*'All Demand '!BD45/$B$1</f>
        <v>258.22486530807572</v>
      </c>
      <c r="AS44" s="1">
        <f>Q44*'All Demand '!BE45/$B$1</f>
        <v>102.23596708115653</v>
      </c>
      <c r="AT44" s="1">
        <f>R44*'All Demand '!BF45/$B$1</f>
        <v>102.23596708115653</v>
      </c>
      <c r="AU44" s="1">
        <f>S44*'All Demand '!BG45/$B$1</f>
        <v>102.23596708115653</v>
      </c>
      <c r="AV44" s="1">
        <f t="shared" si="7"/>
        <v>2050.9061986001038</v>
      </c>
    </row>
    <row r="45" spans="1:48">
      <c r="A45" s="343">
        <f>'All Demand '!A46</f>
        <v>41</v>
      </c>
      <c r="B45" s="278" t="str">
        <f>'All Demand '!C46</f>
        <v>8AJ946-09216</v>
      </c>
      <c r="C45" s="278" t="str">
        <f>'All Demand '!F46</f>
        <v>M101</v>
      </c>
      <c r="D45" s="278" t="str">
        <f>'All Demand '!D46</f>
        <v>AJ946-09216</v>
      </c>
      <c r="E45" s="278" t="str">
        <f>'All Demand '!G46</f>
        <v>ABC</v>
      </c>
      <c r="F45" s="278" t="str">
        <f>'All Demand '!H46</f>
        <v>CTU FATP</v>
      </c>
      <c r="G45" s="278"/>
      <c r="H45" s="1">
        <f>'All Demand '!J46*'All Demand '!BO46</f>
        <v>0</v>
      </c>
      <c r="I45" s="1">
        <f>'All Demand '!K46*'All Demand '!BP46</f>
        <v>0</v>
      </c>
      <c r="J45" s="1">
        <f>'All Demand '!L46*'All Demand '!BQ46</f>
        <v>0</v>
      </c>
      <c r="K45" s="1">
        <f>'All Demand '!M46*'All Demand '!BR46</f>
        <v>0</v>
      </c>
      <c r="L45" s="1">
        <f>'All Demand '!N46*'All Demand '!BS46</f>
        <v>0</v>
      </c>
      <c r="M45" s="1">
        <f>'All Demand '!O46*'All Demand '!BT46</f>
        <v>0</v>
      </c>
      <c r="N45" s="1">
        <f>'All Demand '!P46*'All Demand '!BU46</f>
        <v>0</v>
      </c>
      <c r="O45" s="1">
        <f>'All Demand '!Q46*'All Demand '!BV46</f>
        <v>0</v>
      </c>
      <c r="P45" s="1">
        <f>'All Demand '!R46*'All Demand '!BW46</f>
        <v>0</v>
      </c>
      <c r="Q45" s="1">
        <f>'All Demand '!S46*'All Demand '!BX46</f>
        <v>0</v>
      </c>
      <c r="R45" s="1">
        <f>'All Demand '!T46*'All Demand '!BY46</f>
        <v>0</v>
      </c>
      <c r="S45" s="1">
        <f>'All Demand '!U46*'All Demand '!BZ46</f>
        <v>0</v>
      </c>
      <c r="T45" s="1">
        <f t="shared" si="5"/>
        <v>0</v>
      </c>
      <c r="U45" s="1"/>
      <c r="V45" s="1">
        <f>H45*'All Demand '!AD46/$B$1</f>
        <v>0</v>
      </c>
      <c r="W45" s="1">
        <f>I45*'All Demand '!AE46/$B$1</f>
        <v>0</v>
      </c>
      <c r="X45" s="1">
        <f>J45*'All Demand '!AF46/$B$1</f>
        <v>0</v>
      </c>
      <c r="Y45" s="1">
        <f>K45*'All Demand '!AG46/$B$1</f>
        <v>0</v>
      </c>
      <c r="Z45" s="1">
        <f>L45*'All Demand '!AH46/$B$1</f>
        <v>0</v>
      </c>
      <c r="AA45" s="1">
        <f>M45*'All Demand '!AI46/$B$1</f>
        <v>0</v>
      </c>
      <c r="AB45" s="1">
        <f>N45*'All Demand '!AJ46/$B$1</f>
        <v>0</v>
      </c>
      <c r="AC45" s="1">
        <f>O45*'All Demand '!AK46/$B$1</f>
        <v>0</v>
      </c>
      <c r="AD45" s="1">
        <f>P45*'All Demand '!AL46/$B$1</f>
        <v>0</v>
      </c>
      <c r="AE45" s="1">
        <f>Q45*'All Demand '!AM46/$B$1</f>
        <v>0</v>
      </c>
      <c r="AF45" s="1">
        <f>R45*'All Demand '!AN46/$B$1</f>
        <v>0</v>
      </c>
      <c r="AG45" s="1">
        <f>S45*'All Demand '!AO46/$B$1</f>
        <v>0</v>
      </c>
      <c r="AH45" s="1">
        <f t="shared" si="6"/>
        <v>0</v>
      </c>
      <c r="AI45" s="1"/>
      <c r="AJ45" s="1">
        <f>H45*'All Demand '!AV46/$B$1</f>
        <v>0</v>
      </c>
      <c r="AK45" s="1">
        <f>I45*'All Demand '!AW46/$B$1</f>
        <v>0</v>
      </c>
      <c r="AL45" s="1">
        <f>J45*'All Demand '!AX46/$B$1</f>
        <v>0</v>
      </c>
      <c r="AM45" s="1">
        <f>K45*'All Demand '!AY46/$B$1</f>
        <v>0</v>
      </c>
      <c r="AN45" s="1">
        <f>L45*'All Demand '!AZ46/$B$1</f>
        <v>0</v>
      </c>
      <c r="AO45" s="1">
        <f>M45*'All Demand '!BA46/$B$1</f>
        <v>0</v>
      </c>
      <c r="AP45" s="1">
        <f>N45*'All Demand '!BB46/$B$1</f>
        <v>0</v>
      </c>
      <c r="AQ45" s="1">
        <f>O45*'All Demand '!BC46/$B$1</f>
        <v>0</v>
      </c>
      <c r="AR45" s="1">
        <f>P45*'All Demand '!BD46/$B$1</f>
        <v>0</v>
      </c>
      <c r="AS45" s="1">
        <f>Q45*'All Demand '!BE46/$B$1</f>
        <v>0</v>
      </c>
      <c r="AT45" s="1">
        <f>R45*'All Demand '!BF46/$B$1</f>
        <v>0</v>
      </c>
      <c r="AU45" s="1">
        <f>S45*'All Demand '!BG46/$B$1</f>
        <v>0</v>
      </c>
      <c r="AV45" s="1">
        <f t="shared" si="7"/>
        <v>0</v>
      </c>
    </row>
    <row r="46" spans="1:48">
      <c r="A46" s="343">
        <f>'All Demand '!A47</f>
        <v>42</v>
      </c>
      <c r="B46" s="278" t="str">
        <f>'All Demand '!C47</f>
        <v>8AJ946-09217</v>
      </c>
      <c r="C46" s="278" t="str">
        <f>'All Demand '!F47</f>
        <v>M101</v>
      </c>
      <c r="D46" s="278" t="str">
        <f>'All Demand '!D47</f>
        <v>AJ946-09217</v>
      </c>
      <c r="E46" s="278" t="str">
        <f>'All Demand '!G47</f>
        <v>ABC</v>
      </c>
      <c r="F46" s="278" t="str">
        <f>'All Demand '!H47</f>
        <v>CTU FATP</v>
      </c>
      <c r="G46" s="278"/>
      <c r="H46" s="1">
        <f>'All Demand '!J47*'All Demand '!BO47</f>
        <v>0</v>
      </c>
      <c r="I46" s="1">
        <f>'All Demand '!K47*'All Demand '!BP47</f>
        <v>0</v>
      </c>
      <c r="J46" s="1">
        <f>'All Demand '!L47*'All Demand '!BQ47</f>
        <v>0</v>
      </c>
      <c r="K46" s="1">
        <f>'All Demand '!M47*'All Demand '!BR47</f>
        <v>0</v>
      </c>
      <c r="L46" s="1">
        <f>'All Demand '!N47*'All Demand '!BS47</f>
        <v>0</v>
      </c>
      <c r="M46" s="1">
        <f>'All Demand '!O47*'All Demand '!BT47</f>
        <v>0</v>
      </c>
      <c r="N46" s="1">
        <f>'All Demand '!P47*'All Demand '!BU47</f>
        <v>0</v>
      </c>
      <c r="O46" s="1">
        <f>'All Demand '!Q47*'All Demand '!BV47</f>
        <v>0</v>
      </c>
      <c r="P46" s="1">
        <f>'All Demand '!R47*'All Demand '!BW47</f>
        <v>0</v>
      </c>
      <c r="Q46" s="1">
        <f>'All Demand '!S47*'All Demand '!BX47</f>
        <v>0</v>
      </c>
      <c r="R46" s="1">
        <f>'All Demand '!T47*'All Demand '!BY47</f>
        <v>0</v>
      </c>
      <c r="S46" s="1">
        <f>'All Demand '!U47*'All Demand '!BZ47</f>
        <v>0</v>
      </c>
      <c r="T46" s="1">
        <f t="shared" si="5"/>
        <v>0</v>
      </c>
      <c r="U46" s="1"/>
      <c r="V46" s="1">
        <f>H46*'All Demand '!AD47/$B$1</f>
        <v>0</v>
      </c>
      <c r="W46" s="1">
        <f>I46*'All Demand '!AE47/$B$1</f>
        <v>0</v>
      </c>
      <c r="X46" s="1">
        <f>J46*'All Demand '!AF47/$B$1</f>
        <v>0</v>
      </c>
      <c r="Y46" s="1">
        <f>K46*'All Demand '!AG47/$B$1</f>
        <v>0</v>
      </c>
      <c r="Z46" s="1">
        <f>L46*'All Demand '!AH47/$B$1</f>
        <v>0</v>
      </c>
      <c r="AA46" s="1">
        <f>M46*'All Demand '!AI47/$B$1</f>
        <v>0</v>
      </c>
      <c r="AB46" s="1">
        <f>N46*'All Demand '!AJ47/$B$1</f>
        <v>0</v>
      </c>
      <c r="AC46" s="1">
        <f>O46*'All Demand '!AK47/$B$1</f>
        <v>0</v>
      </c>
      <c r="AD46" s="1">
        <f>P46*'All Demand '!AL47/$B$1</f>
        <v>0</v>
      </c>
      <c r="AE46" s="1">
        <f>Q46*'All Demand '!AM47/$B$1</f>
        <v>0</v>
      </c>
      <c r="AF46" s="1">
        <f>R46*'All Demand '!AN47/$B$1</f>
        <v>0</v>
      </c>
      <c r="AG46" s="1">
        <f>S46*'All Demand '!AO47/$B$1</f>
        <v>0</v>
      </c>
      <c r="AH46" s="1">
        <f t="shared" si="6"/>
        <v>0</v>
      </c>
      <c r="AI46" s="1"/>
      <c r="AJ46" s="1">
        <f>H46*'All Demand '!AV47/$B$1</f>
        <v>0</v>
      </c>
      <c r="AK46" s="1">
        <f>I46*'All Demand '!AW47/$B$1</f>
        <v>0</v>
      </c>
      <c r="AL46" s="1">
        <f>J46*'All Demand '!AX47/$B$1</f>
        <v>0</v>
      </c>
      <c r="AM46" s="1">
        <f>K46*'All Demand '!AY47/$B$1</f>
        <v>0</v>
      </c>
      <c r="AN46" s="1">
        <f>L46*'All Demand '!AZ47/$B$1</f>
        <v>0</v>
      </c>
      <c r="AO46" s="1">
        <f>M46*'All Demand '!BA47/$B$1</f>
        <v>0</v>
      </c>
      <c r="AP46" s="1">
        <f>N46*'All Demand '!BB47/$B$1</f>
        <v>0</v>
      </c>
      <c r="AQ46" s="1">
        <f>O46*'All Demand '!BC47/$B$1</f>
        <v>0</v>
      </c>
      <c r="AR46" s="1">
        <f>P46*'All Demand '!BD47/$B$1</f>
        <v>0</v>
      </c>
      <c r="AS46" s="1">
        <f>Q46*'All Demand '!BE47/$B$1</f>
        <v>0</v>
      </c>
      <c r="AT46" s="1">
        <f>R46*'All Demand '!BF47/$B$1</f>
        <v>0</v>
      </c>
      <c r="AU46" s="1">
        <f>S46*'All Demand '!BG47/$B$1</f>
        <v>0</v>
      </c>
      <c r="AV46" s="1">
        <f t="shared" si="7"/>
        <v>0</v>
      </c>
    </row>
    <row r="47" spans="1:48">
      <c r="A47" s="343">
        <f>'All Demand '!A48</f>
        <v>43</v>
      </c>
      <c r="B47" s="278" t="str">
        <f>'All Demand '!C48</f>
        <v>8AJ946-08512</v>
      </c>
      <c r="C47" s="278" t="str">
        <f>'All Demand '!F48</f>
        <v>M101</v>
      </c>
      <c r="D47" s="278" t="str">
        <f>'All Demand '!D48</f>
        <v>AJ946-08512</v>
      </c>
      <c r="E47" s="278" t="str">
        <f>'All Demand '!G48</f>
        <v>ABC</v>
      </c>
      <c r="F47" s="278" t="str">
        <f>'All Demand '!H48</f>
        <v>CTU FATP</v>
      </c>
      <c r="G47" s="278"/>
      <c r="H47" s="1">
        <f>'All Demand '!J48*'All Demand '!BO48</f>
        <v>0</v>
      </c>
      <c r="I47" s="1">
        <f>'All Demand '!K48*'All Demand '!BP48</f>
        <v>0</v>
      </c>
      <c r="J47" s="1">
        <f>'All Demand '!L48*'All Demand '!BQ48</f>
        <v>0</v>
      </c>
      <c r="K47" s="1">
        <f>'All Demand '!M48*'All Demand '!BR48</f>
        <v>0</v>
      </c>
      <c r="L47" s="1">
        <f>'All Demand '!N48*'All Demand '!BS48</f>
        <v>0</v>
      </c>
      <c r="M47" s="1">
        <f>'All Demand '!O48*'All Demand '!BT48</f>
        <v>0</v>
      </c>
      <c r="N47" s="1">
        <f>'All Demand '!P48*'All Demand '!BU48</f>
        <v>0</v>
      </c>
      <c r="O47" s="1">
        <f>'All Demand '!Q48*'All Demand '!BV48</f>
        <v>0</v>
      </c>
      <c r="P47" s="1">
        <f>'All Demand '!R48*'All Demand '!BW48</f>
        <v>0</v>
      </c>
      <c r="Q47" s="1">
        <f>'All Demand '!S48*'All Demand '!BX48</f>
        <v>0</v>
      </c>
      <c r="R47" s="1">
        <f>'All Demand '!T48*'All Demand '!BY48</f>
        <v>0</v>
      </c>
      <c r="S47" s="1">
        <f>'All Demand '!U48*'All Demand '!BZ48</f>
        <v>0</v>
      </c>
      <c r="T47" s="1">
        <f t="shared" si="5"/>
        <v>0</v>
      </c>
      <c r="U47" s="1"/>
      <c r="V47" s="1">
        <f>H47*'All Demand '!AD48/$B$1</f>
        <v>0</v>
      </c>
      <c r="W47" s="1">
        <f>I47*'All Demand '!AE48/$B$1</f>
        <v>0</v>
      </c>
      <c r="X47" s="1">
        <f>J47*'All Demand '!AF48/$B$1</f>
        <v>0</v>
      </c>
      <c r="Y47" s="1">
        <f>K47*'All Demand '!AG48/$B$1</f>
        <v>0</v>
      </c>
      <c r="Z47" s="1">
        <f>L47*'All Demand '!AH48/$B$1</f>
        <v>0</v>
      </c>
      <c r="AA47" s="1">
        <f>M47*'All Demand '!AI48/$B$1</f>
        <v>0</v>
      </c>
      <c r="AB47" s="1">
        <f>N47*'All Demand '!AJ48/$B$1</f>
        <v>0</v>
      </c>
      <c r="AC47" s="1">
        <f>O47*'All Demand '!AK48/$B$1</f>
        <v>0</v>
      </c>
      <c r="AD47" s="1">
        <f>P47*'All Demand '!AL48/$B$1</f>
        <v>0</v>
      </c>
      <c r="AE47" s="1">
        <f>Q47*'All Demand '!AM48/$B$1</f>
        <v>0</v>
      </c>
      <c r="AF47" s="1">
        <f>R47*'All Demand '!AN48/$B$1</f>
        <v>0</v>
      </c>
      <c r="AG47" s="1">
        <f>S47*'All Demand '!AO48/$B$1</f>
        <v>0</v>
      </c>
      <c r="AH47" s="1">
        <f t="shared" si="6"/>
        <v>0</v>
      </c>
      <c r="AI47" s="1"/>
      <c r="AJ47" s="1">
        <f>H47*'All Demand '!AV48/$B$1</f>
        <v>0</v>
      </c>
      <c r="AK47" s="1">
        <f>I47*'All Demand '!AW48/$B$1</f>
        <v>0</v>
      </c>
      <c r="AL47" s="1">
        <f>J47*'All Demand '!AX48/$B$1</f>
        <v>0</v>
      </c>
      <c r="AM47" s="1">
        <f>K47*'All Demand '!AY48/$B$1</f>
        <v>0</v>
      </c>
      <c r="AN47" s="1">
        <f>L47*'All Demand '!AZ48/$B$1</f>
        <v>0</v>
      </c>
      <c r="AO47" s="1">
        <f>M47*'All Demand '!BA48/$B$1</f>
        <v>0</v>
      </c>
      <c r="AP47" s="1">
        <f>N47*'All Demand '!BB48/$B$1</f>
        <v>0</v>
      </c>
      <c r="AQ47" s="1">
        <f>O47*'All Demand '!BC48/$B$1</f>
        <v>0</v>
      </c>
      <c r="AR47" s="1">
        <f>P47*'All Demand '!BD48/$B$1</f>
        <v>0</v>
      </c>
      <c r="AS47" s="1">
        <f>Q47*'All Demand '!BE48/$B$1</f>
        <v>0</v>
      </c>
      <c r="AT47" s="1">
        <f>R47*'All Demand '!BF48/$B$1</f>
        <v>0</v>
      </c>
      <c r="AU47" s="1">
        <f>S47*'All Demand '!BG48/$B$1</f>
        <v>0</v>
      </c>
      <c r="AV47" s="1">
        <f t="shared" si="7"/>
        <v>0</v>
      </c>
    </row>
    <row r="48" spans="1:48">
      <c r="A48" s="343">
        <f>'All Demand '!A49</f>
        <v>44</v>
      </c>
      <c r="B48" s="278" t="str">
        <f>'All Demand '!C49</f>
        <v>8AJ946-08514-L</v>
      </c>
      <c r="C48" s="278" t="str">
        <f>'All Demand '!F49</f>
        <v>M101</v>
      </c>
      <c r="D48" s="278" t="str">
        <f>'All Demand '!D49</f>
        <v>AJ946-08514-L</v>
      </c>
      <c r="E48" s="278" t="str">
        <f>'All Demand '!G49</f>
        <v>ABC</v>
      </c>
      <c r="F48" s="278" t="str">
        <f>'All Demand '!H49</f>
        <v>CTU FATP</v>
      </c>
      <c r="G48" s="278"/>
      <c r="H48" s="1">
        <f>'All Demand '!J49*'All Demand '!BO49</f>
        <v>0</v>
      </c>
      <c r="I48" s="1">
        <f>'All Demand '!K49*'All Demand '!BP49</f>
        <v>0</v>
      </c>
      <c r="J48" s="1">
        <f>'All Demand '!L49*'All Demand '!BQ49</f>
        <v>0</v>
      </c>
      <c r="K48" s="1">
        <f>'All Demand '!M49*'All Demand '!BR49</f>
        <v>0</v>
      </c>
      <c r="L48" s="1">
        <f>'All Demand '!N49*'All Demand '!BS49</f>
        <v>0</v>
      </c>
      <c r="M48" s="1">
        <f>'All Demand '!O49*'All Demand '!BT49</f>
        <v>0</v>
      </c>
      <c r="N48" s="1">
        <f>'All Demand '!P49*'All Demand '!BU49</f>
        <v>0</v>
      </c>
      <c r="O48" s="1">
        <f>'All Demand '!Q49*'All Demand '!BV49</f>
        <v>0</v>
      </c>
      <c r="P48" s="1">
        <f>'All Demand '!R49*'All Demand '!BW49</f>
        <v>0</v>
      </c>
      <c r="Q48" s="1">
        <f>'All Demand '!S49*'All Demand '!BX49</f>
        <v>0</v>
      </c>
      <c r="R48" s="1">
        <f>'All Demand '!T49*'All Demand '!BY49</f>
        <v>0</v>
      </c>
      <c r="S48" s="1">
        <f>'All Demand '!U49*'All Demand '!BZ49</f>
        <v>0</v>
      </c>
      <c r="T48" s="1">
        <f t="shared" si="5"/>
        <v>0</v>
      </c>
      <c r="U48" s="1"/>
      <c r="V48" s="1">
        <f>H48*'All Demand '!AD49/$B$1</f>
        <v>0</v>
      </c>
      <c r="W48" s="1">
        <f>I48*'All Demand '!AE49/$B$1</f>
        <v>0</v>
      </c>
      <c r="X48" s="1">
        <f>J48*'All Demand '!AF49/$B$1</f>
        <v>0</v>
      </c>
      <c r="Y48" s="1">
        <f>K48*'All Demand '!AG49/$B$1</f>
        <v>0</v>
      </c>
      <c r="Z48" s="1">
        <f>L48*'All Demand '!AH49/$B$1</f>
        <v>0</v>
      </c>
      <c r="AA48" s="1">
        <f>M48*'All Demand '!AI49/$B$1</f>
        <v>0</v>
      </c>
      <c r="AB48" s="1">
        <f>N48*'All Demand '!AJ49/$B$1</f>
        <v>0</v>
      </c>
      <c r="AC48" s="1">
        <f>O48*'All Demand '!AK49/$B$1</f>
        <v>0</v>
      </c>
      <c r="AD48" s="1">
        <f>P48*'All Demand '!AL49/$B$1</f>
        <v>0</v>
      </c>
      <c r="AE48" s="1">
        <f>Q48*'All Demand '!AM49/$B$1</f>
        <v>0</v>
      </c>
      <c r="AF48" s="1">
        <f>R48*'All Demand '!AN49/$B$1</f>
        <v>0</v>
      </c>
      <c r="AG48" s="1">
        <f>S48*'All Demand '!AO49/$B$1</f>
        <v>0</v>
      </c>
      <c r="AH48" s="1">
        <f t="shared" si="6"/>
        <v>0</v>
      </c>
      <c r="AI48" s="1"/>
      <c r="AJ48" s="1">
        <f>H48*'All Demand '!AV49/$B$1</f>
        <v>0</v>
      </c>
      <c r="AK48" s="1">
        <f>I48*'All Demand '!AW49/$B$1</f>
        <v>0</v>
      </c>
      <c r="AL48" s="1">
        <f>J48*'All Demand '!AX49/$B$1</f>
        <v>0</v>
      </c>
      <c r="AM48" s="1">
        <f>K48*'All Demand '!AY49/$B$1</f>
        <v>0</v>
      </c>
      <c r="AN48" s="1">
        <f>L48*'All Demand '!AZ49/$B$1</f>
        <v>0</v>
      </c>
      <c r="AO48" s="1">
        <f>M48*'All Demand '!BA49/$B$1</f>
        <v>0</v>
      </c>
      <c r="AP48" s="1">
        <f>N48*'All Demand '!BB49/$B$1</f>
        <v>0</v>
      </c>
      <c r="AQ48" s="1">
        <f>O48*'All Demand '!BC49/$B$1</f>
        <v>0</v>
      </c>
      <c r="AR48" s="1">
        <f>P48*'All Demand '!BD49/$B$1</f>
        <v>0</v>
      </c>
      <c r="AS48" s="1">
        <f>Q48*'All Demand '!BE49/$B$1</f>
        <v>0</v>
      </c>
      <c r="AT48" s="1">
        <f>R48*'All Demand '!BF49/$B$1</f>
        <v>0</v>
      </c>
      <c r="AU48" s="1">
        <f>S48*'All Demand '!BG49/$B$1</f>
        <v>0</v>
      </c>
      <c r="AV48" s="1">
        <f t="shared" si="7"/>
        <v>0</v>
      </c>
    </row>
    <row r="49" spans="1:48">
      <c r="A49" s="343">
        <f>'All Demand '!A50</f>
        <v>45</v>
      </c>
      <c r="B49" s="278" t="str">
        <f>'All Demand '!C50</f>
        <v>8AJ725-00775</v>
      </c>
      <c r="C49" s="278" t="str">
        <f>'All Demand '!F50</f>
        <v>M101</v>
      </c>
      <c r="D49" s="278" t="str">
        <f>'All Demand '!D50</f>
        <v>AJ725-00775</v>
      </c>
      <c r="E49" s="278" t="str">
        <f>'All Demand '!G50</f>
        <v>ABC</v>
      </c>
      <c r="F49" s="278" t="str">
        <f>'All Demand '!H50</f>
        <v>CTU FATP</v>
      </c>
      <c r="G49" s="278"/>
      <c r="H49" s="1">
        <f>'All Demand '!J50*'All Demand '!BO50</f>
        <v>0</v>
      </c>
      <c r="I49" s="1">
        <f>'All Demand '!K50*'All Demand '!BP50</f>
        <v>0</v>
      </c>
      <c r="J49" s="1">
        <f>'All Demand '!L50*'All Demand '!BQ50</f>
        <v>0</v>
      </c>
      <c r="K49" s="1">
        <f>'All Demand '!M50*'All Demand '!BR50</f>
        <v>0</v>
      </c>
      <c r="L49" s="1">
        <f>'All Demand '!N50*'All Demand '!BS50</f>
        <v>0</v>
      </c>
      <c r="M49" s="1">
        <f>'All Demand '!O50*'All Demand '!BT50</f>
        <v>0</v>
      </c>
      <c r="N49" s="1">
        <f>'All Demand '!P50*'All Demand '!BU50</f>
        <v>0</v>
      </c>
      <c r="O49" s="1">
        <f>'All Demand '!Q50*'All Demand '!BV50</f>
        <v>0</v>
      </c>
      <c r="P49" s="1">
        <f>'All Demand '!R50*'All Demand '!BW50</f>
        <v>0</v>
      </c>
      <c r="Q49" s="1">
        <f>'All Demand '!S50*'All Demand '!BX50</f>
        <v>0</v>
      </c>
      <c r="R49" s="1">
        <f>'All Demand '!T50*'All Demand '!BY50</f>
        <v>0</v>
      </c>
      <c r="S49" s="1">
        <f>'All Demand '!U50*'All Demand '!BZ50</f>
        <v>0</v>
      </c>
      <c r="T49" s="1">
        <f t="shared" si="5"/>
        <v>0</v>
      </c>
      <c r="U49" s="1"/>
      <c r="V49" s="1">
        <f>H49*'All Demand '!AD50/$B$1</f>
        <v>0</v>
      </c>
      <c r="W49" s="1">
        <f>I49*'All Demand '!AE50/$B$1</f>
        <v>0</v>
      </c>
      <c r="X49" s="1">
        <f>J49*'All Demand '!AF50/$B$1</f>
        <v>0</v>
      </c>
      <c r="Y49" s="1">
        <f>K49*'All Demand '!AG50/$B$1</f>
        <v>0</v>
      </c>
      <c r="Z49" s="1">
        <f>L49*'All Demand '!AH50/$B$1</f>
        <v>0</v>
      </c>
      <c r="AA49" s="1">
        <f>M49*'All Demand '!AI50/$B$1</f>
        <v>0</v>
      </c>
      <c r="AB49" s="1">
        <f>N49*'All Demand '!AJ50/$B$1</f>
        <v>0</v>
      </c>
      <c r="AC49" s="1">
        <f>O49*'All Demand '!AK50/$B$1</f>
        <v>0</v>
      </c>
      <c r="AD49" s="1">
        <f>P49*'All Demand '!AL50/$B$1</f>
        <v>0</v>
      </c>
      <c r="AE49" s="1">
        <f>Q49*'All Demand '!AM50/$B$1</f>
        <v>0</v>
      </c>
      <c r="AF49" s="1">
        <f>R49*'All Demand '!AN50/$B$1</f>
        <v>0</v>
      </c>
      <c r="AG49" s="1">
        <f>S49*'All Demand '!AO50/$B$1</f>
        <v>0</v>
      </c>
      <c r="AH49" s="1">
        <f t="shared" si="6"/>
        <v>0</v>
      </c>
      <c r="AI49" s="1"/>
      <c r="AJ49" s="1">
        <f>H49*'All Demand '!AV50/$B$1</f>
        <v>0</v>
      </c>
      <c r="AK49" s="1">
        <f>I49*'All Demand '!AW50/$B$1</f>
        <v>0</v>
      </c>
      <c r="AL49" s="1">
        <f>J49*'All Demand '!AX50/$B$1</f>
        <v>0</v>
      </c>
      <c r="AM49" s="1">
        <f>K49*'All Demand '!AY50/$B$1</f>
        <v>0</v>
      </c>
      <c r="AN49" s="1">
        <f>L49*'All Demand '!AZ50/$B$1</f>
        <v>0</v>
      </c>
      <c r="AO49" s="1">
        <f>M49*'All Demand '!BA50/$B$1</f>
        <v>0</v>
      </c>
      <c r="AP49" s="1">
        <f>N49*'All Demand '!BB50/$B$1</f>
        <v>0</v>
      </c>
      <c r="AQ49" s="1">
        <f>O49*'All Demand '!BC50/$B$1</f>
        <v>0</v>
      </c>
      <c r="AR49" s="1">
        <f>P49*'All Demand '!BD50/$B$1</f>
        <v>0</v>
      </c>
      <c r="AS49" s="1">
        <f>Q49*'All Demand '!BE50/$B$1</f>
        <v>0</v>
      </c>
      <c r="AT49" s="1">
        <f>R49*'All Demand '!BF50/$B$1</f>
        <v>0</v>
      </c>
      <c r="AU49" s="1">
        <f>S49*'All Demand '!BG50/$B$1</f>
        <v>0</v>
      </c>
      <c r="AV49" s="1">
        <f t="shared" si="7"/>
        <v>0</v>
      </c>
    </row>
    <row r="50" spans="1:48">
      <c r="A50" s="343">
        <f>'All Demand '!A51</f>
        <v>46</v>
      </c>
      <c r="B50" s="278" t="str">
        <f>'All Demand '!C51</f>
        <v>8AJ946-08514-R</v>
      </c>
      <c r="C50" s="278" t="str">
        <f>'All Demand '!F51</f>
        <v>M101</v>
      </c>
      <c r="D50" s="278" t="str">
        <f>'All Demand '!D51</f>
        <v>AJ946-08514-R</v>
      </c>
      <c r="E50" s="278" t="str">
        <f>'All Demand '!G51</f>
        <v>ABC</v>
      </c>
      <c r="F50" s="278" t="str">
        <f>'All Demand '!H51</f>
        <v>CTU FATP</v>
      </c>
      <c r="G50" s="278"/>
      <c r="H50" s="1">
        <f>'All Demand '!J51*'All Demand '!BO51</f>
        <v>0</v>
      </c>
      <c r="I50" s="1">
        <f>'All Demand '!K51*'All Demand '!BP51</f>
        <v>0</v>
      </c>
      <c r="J50" s="1">
        <f>'All Demand '!L51*'All Demand '!BQ51</f>
        <v>0</v>
      </c>
      <c r="K50" s="1">
        <f>'All Demand '!M51*'All Demand '!BR51</f>
        <v>0</v>
      </c>
      <c r="L50" s="1">
        <f>'All Demand '!N51*'All Demand '!BS51</f>
        <v>0</v>
      </c>
      <c r="M50" s="1">
        <f>'All Demand '!O51*'All Demand '!BT51</f>
        <v>0</v>
      </c>
      <c r="N50" s="1">
        <f>'All Demand '!P51*'All Demand '!BU51</f>
        <v>0</v>
      </c>
      <c r="O50" s="1">
        <f>'All Demand '!Q51*'All Demand '!BV51</f>
        <v>0</v>
      </c>
      <c r="P50" s="1">
        <f>'All Demand '!R51*'All Demand '!BW51</f>
        <v>0</v>
      </c>
      <c r="Q50" s="1">
        <f>'All Demand '!S51*'All Demand '!BX51</f>
        <v>0</v>
      </c>
      <c r="R50" s="1">
        <f>'All Demand '!T51*'All Demand '!BY51</f>
        <v>0</v>
      </c>
      <c r="S50" s="1">
        <f>'All Demand '!U51*'All Demand '!BZ51</f>
        <v>0</v>
      </c>
      <c r="T50" s="1">
        <f t="shared" si="5"/>
        <v>0</v>
      </c>
      <c r="U50" s="1"/>
      <c r="V50" s="1">
        <f>H50*'All Demand '!AD51/$B$1</f>
        <v>0</v>
      </c>
      <c r="W50" s="1">
        <f>I50*'All Demand '!AE51/$B$1</f>
        <v>0</v>
      </c>
      <c r="X50" s="1">
        <f>J50*'All Demand '!AF51/$B$1</f>
        <v>0</v>
      </c>
      <c r="Y50" s="1">
        <f>K50*'All Demand '!AG51/$B$1</f>
        <v>0</v>
      </c>
      <c r="Z50" s="1">
        <f>L50*'All Demand '!AH51/$B$1</f>
        <v>0</v>
      </c>
      <c r="AA50" s="1">
        <f>M50*'All Demand '!AI51/$B$1</f>
        <v>0</v>
      </c>
      <c r="AB50" s="1">
        <f>N50*'All Demand '!AJ51/$B$1</f>
        <v>0</v>
      </c>
      <c r="AC50" s="1">
        <f>O50*'All Demand '!AK51/$B$1</f>
        <v>0</v>
      </c>
      <c r="AD50" s="1">
        <f>P50*'All Demand '!AL51/$B$1</f>
        <v>0</v>
      </c>
      <c r="AE50" s="1">
        <f>Q50*'All Demand '!AM51/$B$1</f>
        <v>0</v>
      </c>
      <c r="AF50" s="1">
        <f>R50*'All Demand '!AN51/$B$1</f>
        <v>0</v>
      </c>
      <c r="AG50" s="1">
        <f>S50*'All Demand '!AO51/$B$1</f>
        <v>0</v>
      </c>
      <c r="AH50" s="1">
        <f t="shared" si="6"/>
        <v>0</v>
      </c>
      <c r="AI50" s="1"/>
      <c r="AJ50" s="1">
        <f>H50*'All Demand '!AV51/$B$1</f>
        <v>0</v>
      </c>
      <c r="AK50" s="1">
        <f>I50*'All Demand '!AW51/$B$1</f>
        <v>0</v>
      </c>
      <c r="AL50" s="1">
        <f>J50*'All Demand '!AX51/$B$1</f>
        <v>0</v>
      </c>
      <c r="AM50" s="1">
        <f>K50*'All Demand '!AY51/$B$1</f>
        <v>0</v>
      </c>
      <c r="AN50" s="1">
        <f>L50*'All Demand '!AZ51/$B$1</f>
        <v>0</v>
      </c>
      <c r="AO50" s="1">
        <f>M50*'All Demand '!BA51/$B$1</f>
        <v>0</v>
      </c>
      <c r="AP50" s="1">
        <f>N50*'All Demand '!BB51/$B$1</f>
        <v>0</v>
      </c>
      <c r="AQ50" s="1">
        <f>O50*'All Demand '!BC51/$B$1</f>
        <v>0</v>
      </c>
      <c r="AR50" s="1">
        <f>P50*'All Demand '!BD51/$B$1</f>
        <v>0</v>
      </c>
      <c r="AS50" s="1">
        <f>Q50*'All Demand '!BE51/$B$1</f>
        <v>0</v>
      </c>
      <c r="AT50" s="1">
        <f>R50*'All Demand '!BF51/$B$1</f>
        <v>0</v>
      </c>
      <c r="AU50" s="1">
        <f>S50*'All Demand '!BG51/$B$1</f>
        <v>0</v>
      </c>
      <c r="AV50" s="1">
        <f t="shared" si="7"/>
        <v>0</v>
      </c>
    </row>
    <row r="51" spans="1:48">
      <c r="A51" s="343">
        <f>'All Demand '!A52</f>
        <v>47</v>
      </c>
      <c r="B51" s="278" t="str">
        <f>'All Demand '!C52</f>
        <v>8AJ725-00867</v>
      </c>
      <c r="C51" s="278" t="str">
        <f>'All Demand '!F52</f>
        <v>M101</v>
      </c>
      <c r="D51" s="278" t="str">
        <f>'All Demand '!D52</f>
        <v>AJ725-00867</v>
      </c>
      <c r="E51" s="278" t="str">
        <f>'All Demand '!G52</f>
        <v>ABC</v>
      </c>
      <c r="F51" s="278" t="str">
        <f>'All Demand '!H52</f>
        <v>CTU FATP</v>
      </c>
      <c r="G51" s="278"/>
      <c r="H51" s="1">
        <f>'All Demand '!J52*'All Demand '!BO52</f>
        <v>0</v>
      </c>
      <c r="I51" s="1">
        <f>'All Demand '!K52*'All Demand '!BP52</f>
        <v>0</v>
      </c>
      <c r="J51" s="1">
        <f>'All Demand '!L52*'All Demand '!BQ52</f>
        <v>0</v>
      </c>
      <c r="K51" s="1">
        <f>'All Demand '!M52*'All Demand '!BR52</f>
        <v>0</v>
      </c>
      <c r="L51" s="1">
        <f>'All Demand '!N52*'All Demand '!BS52</f>
        <v>0</v>
      </c>
      <c r="M51" s="1">
        <f>'All Demand '!O52*'All Demand '!BT52</f>
        <v>0</v>
      </c>
      <c r="N51" s="1">
        <f>'All Demand '!P52*'All Demand '!BU52</f>
        <v>0</v>
      </c>
      <c r="O51" s="1">
        <f>'All Demand '!Q52*'All Demand '!BV52</f>
        <v>0</v>
      </c>
      <c r="P51" s="1">
        <f>'All Demand '!R52*'All Demand '!BW52</f>
        <v>0</v>
      </c>
      <c r="Q51" s="1">
        <f>'All Demand '!S52*'All Demand '!BX52</f>
        <v>0</v>
      </c>
      <c r="R51" s="1">
        <f>'All Demand '!T52*'All Demand '!BY52</f>
        <v>0</v>
      </c>
      <c r="S51" s="1">
        <f>'All Demand '!U52*'All Demand '!BZ52</f>
        <v>0</v>
      </c>
      <c r="T51" s="1">
        <f t="shared" si="5"/>
        <v>0</v>
      </c>
      <c r="U51" s="1"/>
      <c r="V51" s="1">
        <f>H51*'All Demand '!AD52/$B$1</f>
        <v>0</v>
      </c>
      <c r="W51" s="1">
        <f>I51*'All Demand '!AE52/$B$1</f>
        <v>0</v>
      </c>
      <c r="X51" s="1">
        <f>J51*'All Demand '!AF52/$B$1</f>
        <v>0</v>
      </c>
      <c r="Y51" s="1">
        <f>K51*'All Demand '!AG52/$B$1</f>
        <v>0</v>
      </c>
      <c r="Z51" s="1">
        <f>L51*'All Demand '!AH52/$B$1</f>
        <v>0</v>
      </c>
      <c r="AA51" s="1">
        <f>M51*'All Demand '!AI52/$B$1</f>
        <v>0</v>
      </c>
      <c r="AB51" s="1">
        <f>N51*'All Demand '!AJ52/$B$1</f>
        <v>0</v>
      </c>
      <c r="AC51" s="1">
        <f>O51*'All Demand '!AK52/$B$1</f>
        <v>0</v>
      </c>
      <c r="AD51" s="1">
        <f>P51*'All Demand '!AL52/$B$1</f>
        <v>0</v>
      </c>
      <c r="AE51" s="1">
        <f>Q51*'All Demand '!AM52/$B$1</f>
        <v>0</v>
      </c>
      <c r="AF51" s="1">
        <f>R51*'All Demand '!AN52/$B$1</f>
        <v>0</v>
      </c>
      <c r="AG51" s="1">
        <f>S51*'All Demand '!AO52/$B$1</f>
        <v>0</v>
      </c>
      <c r="AH51" s="1">
        <f t="shared" si="6"/>
        <v>0</v>
      </c>
      <c r="AI51" s="1"/>
      <c r="AJ51" s="1">
        <f>H51*'All Demand '!AV52/$B$1</f>
        <v>0</v>
      </c>
      <c r="AK51" s="1">
        <f>I51*'All Demand '!AW52/$B$1</f>
        <v>0</v>
      </c>
      <c r="AL51" s="1">
        <f>J51*'All Demand '!AX52/$B$1</f>
        <v>0</v>
      </c>
      <c r="AM51" s="1">
        <f>K51*'All Demand '!AY52/$B$1</f>
        <v>0</v>
      </c>
      <c r="AN51" s="1">
        <f>L51*'All Demand '!AZ52/$B$1</f>
        <v>0</v>
      </c>
      <c r="AO51" s="1">
        <f>M51*'All Demand '!BA52/$B$1</f>
        <v>0</v>
      </c>
      <c r="AP51" s="1">
        <f>N51*'All Demand '!BB52/$B$1</f>
        <v>0</v>
      </c>
      <c r="AQ51" s="1">
        <f>O51*'All Demand '!BC52/$B$1</f>
        <v>0</v>
      </c>
      <c r="AR51" s="1">
        <f>P51*'All Demand '!BD52/$B$1</f>
        <v>0</v>
      </c>
      <c r="AS51" s="1">
        <f>Q51*'All Demand '!BE52/$B$1</f>
        <v>0</v>
      </c>
      <c r="AT51" s="1">
        <f>R51*'All Demand '!BF52/$B$1</f>
        <v>0</v>
      </c>
      <c r="AU51" s="1">
        <f>S51*'All Demand '!BG52/$B$1</f>
        <v>0</v>
      </c>
      <c r="AV51" s="1">
        <f t="shared" si="7"/>
        <v>0</v>
      </c>
    </row>
    <row r="52" spans="1:48">
      <c r="A52" s="343">
        <f>'All Demand '!A53</f>
        <v>48</v>
      </c>
      <c r="B52" s="278" t="str">
        <f>'All Demand '!C53</f>
        <v>8AJ946-09906</v>
      </c>
      <c r="C52" s="278" t="str">
        <f>'All Demand '!F53</f>
        <v>M101</v>
      </c>
      <c r="D52" s="278" t="str">
        <f>'All Demand '!D53</f>
        <v>AJ946-09906</v>
      </c>
      <c r="E52" s="278" t="str">
        <f>'All Demand '!G53</f>
        <v>ABC</v>
      </c>
      <c r="F52" s="278" t="str">
        <f>'All Demand '!H53</f>
        <v>CTU FATP</v>
      </c>
      <c r="G52" s="278"/>
      <c r="H52" s="1">
        <f>'All Demand '!J53*'All Demand '!BO53</f>
        <v>0</v>
      </c>
      <c r="I52" s="1">
        <f>'All Demand '!K53*'All Demand '!BP53</f>
        <v>0</v>
      </c>
      <c r="J52" s="1">
        <f>'All Demand '!L53*'All Demand '!BQ53</f>
        <v>0</v>
      </c>
      <c r="K52" s="1">
        <f>'All Demand '!M53*'All Demand '!BR53</f>
        <v>0</v>
      </c>
      <c r="L52" s="1">
        <f>'All Demand '!N53*'All Demand '!BS53</f>
        <v>0</v>
      </c>
      <c r="M52" s="1">
        <f>'All Demand '!O53*'All Demand '!BT53</f>
        <v>0</v>
      </c>
      <c r="N52" s="1">
        <f>'All Demand '!P53*'All Demand '!BU53</f>
        <v>0</v>
      </c>
      <c r="O52" s="1">
        <f>'All Demand '!Q53*'All Demand '!BV53</f>
        <v>0</v>
      </c>
      <c r="P52" s="1">
        <f>'All Demand '!R53*'All Demand '!BW53</f>
        <v>0</v>
      </c>
      <c r="Q52" s="1">
        <f>'All Demand '!S53*'All Demand '!BX53</f>
        <v>0</v>
      </c>
      <c r="R52" s="1">
        <f>'All Demand '!T53*'All Demand '!BY53</f>
        <v>0</v>
      </c>
      <c r="S52" s="1">
        <f>'All Demand '!U53*'All Demand '!BZ53</f>
        <v>0</v>
      </c>
      <c r="T52" s="1">
        <f t="shared" si="5"/>
        <v>0</v>
      </c>
      <c r="U52" s="1"/>
      <c r="V52" s="1">
        <f>H52*'All Demand '!AD53/$B$1</f>
        <v>0</v>
      </c>
      <c r="W52" s="1">
        <f>I52*'All Demand '!AE53/$B$1</f>
        <v>0</v>
      </c>
      <c r="X52" s="1">
        <f>J52*'All Demand '!AF53/$B$1</f>
        <v>0</v>
      </c>
      <c r="Y52" s="1">
        <f>K52*'All Demand '!AG53/$B$1</f>
        <v>0</v>
      </c>
      <c r="Z52" s="1">
        <f>L52*'All Demand '!AH53/$B$1</f>
        <v>0</v>
      </c>
      <c r="AA52" s="1">
        <f>M52*'All Demand '!AI53/$B$1</f>
        <v>0</v>
      </c>
      <c r="AB52" s="1">
        <f>N52*'All Demand '!AJ53/$B$1</f>
        <v>0</v>
      </c>
      <c r="AC52" s="1">
        <f>O52*'All Demand '!AK53/$B$1</f>
        <v>0</v>
      </c>
      <c r="AD52" s="1">
        <f>P52*'All Demand '!AL53/$B$1</f>
        <v>0</v>
      </c>
      <c r="AE52" s="1">
        <f>Q52*'All Demand '!AM53/$B$1</f>
        <v>0</v>
      </c>
      <c r="AF52" s="1">
        <f>R52*'All Demand '!AN53/$B$1</f>
        <v>0</v>
      </c>
      <c r="AG52" s="1">
        <f>S52*'All Demand '!AO53/$B$1</f>
        <v>0</v>
      </c>
      <c r="AH52" s="1">
        <f t="shared" si="6"/>
        <v>0</v>
      </c>
      <c r="AI52" s="1"/>
      <c r="AJ52" s="1">
        <f>H52*'All Demand '!AV53/$B$1</f>
        <v>0</v>
      </c>
      <c r="AK52" s="1">
        <f>I52*'All Demand '!AW53/$B$1</f>
        <v>0</v>
      </c>
      <c r="AL52" s="1">
        <f>J52*'All Demand '!AX53/$B$1</f>
        <v>0</v>
      </c>
      <c r="AM52" s="1">
        <f>K52*'All Demand '!AY53/$B$1</f>
        <v>0</v>
      </c>
      <c r="AN52" s="1">
        <f>L52*'All Demand '!AZ53/$B$1</f>
        <v>0</v>
      </c>
      <c r="AO52" s="1">
        <f>M52*'All Demand '!BA53/$B$1</f>
        <v>0</v>
      </c>
      <c r="AP52" s="1">
        <f>N52*'All Demand '!BB53/$B$1</f>
        <v>0</v>
      </c>
      <c r="AQ52" s="1">
        <f>O52*'All Demand '!BC53/$B$1</f>
        <v>0</v>
      </c>
      <c r="AR52" s="1">
        <f>P52*'All Demand '!BD53/$B$1</f>
        <v>0</v>
      </c>
      <c r="AS52" s="1">
        <f>Q52*'All Demand '!BE53/$B$1</f>
        <v>0</v>
      </c>
      <c r="AT52" s="1">
        <f>R52*'All Demand '!BF53/$B$1</f>
        <v>0</v>
      </c>
      <c r="AU52" s="1">
        <f>S52*'All Demand '!BG53/$B$1</f>
        <v>0</v>
      </c>
      <c r="AV52" s="1">
        <f t="shared" si="7"/>
        <v>0</v>
      </c>
    </row>
    <row r="53" spans="1:48">
      <c r="A53" s="343">
        <f>'All Demand '!A54</f>
        <v>49</v>
      </c>
      <c r="B53" s="278" t="str">
        <f>'All Demand '!C54</f>
        <v>8AJ875-00741</v>
      </c>
      <c r="C53" s="278" t="str">
        <f>'All Demand '!F54</f>
        <v>M101</v>
      </c>
      <c r="D53" s="278" t="str">
        <f>'All Demand '!D54</f>
        <v>AJ875-00741</v>
      </c>
      <c r="E53" s="278" t="str">
        <f>'All Demand '!G54</f>
        <v>ABC</v>
      </c>
      <c r="F53" s="278" t="str">
        <f>'All Demand '!H54</f>
        <v>CTU FATP</v>
      </c>
      <c r="G53" s="278"/>
      <c r="H53" s="1">
        <f>'All Demand '!J54*'All Demand '!BO54</f>
        <v>0</v>
      </c>
      <c r="I53" s="1">
        <f>'All Demand '!K54*'All Demand '!BP54</f>
        <v>0</v>
      </c>
      <c r="J53" s="1">
        <f>'All Demand '!L54*'All Demand '!BQ54</f>
        <v>0</v>
      </c>
      <c r="K53" s="1">
        <f>'All Demand '!M54*'All Demand '!BR54</f>
        <v>0</v>
      </c>
      <c r="L53" s="1">
        <f>'All Demand '!N54*'All Demand '!BS54</f>
        <v>0</v>
      </c>
      <c r="M53" s="1">
        <f>'All Demand '!O54*'All Demand '!BT54</f>
        <v>0</v>
      </c>
      <c r="N53" s="1">
        <f>'All Demand '!P54*'All Demand '!BU54</f>
        <v>0</v>
      </c>
      <c r="O53" s="1">
        <f>'All Demand '!Q54*'All Demand '!BV54</f>
        <v>0</v>
      </c>
      <c r="P53" s="1">
        <f>'All Demand '!R54*'All Demand '!BW54</f>
        <v>0</v>
      </c>
      <c r="Q53" s="1">
        <f>'All Demand '!S54*'All Demand '!BX54</f>
        <v>0</v>
      </c>
      <c r="R53" s="1">
        <f>'All Demand '!T54*'All Demand '!BY54</f>
        <v>0</v>
      </c>
      <c r="S53" s="1">
        <f>'All Demand '!U54*'All Demand '!BZ54</f>
        <v>0</v>
      </c>
      <c r="T53" s="1">
        <f t="shared" si="5"/>
        <v>0</v>
      </c>
      <c r="U53" s="1"/>
      <c r="V53" s="1">
        <f>H53*'All Demand '!AD54/$B$1</f>
        <v>0</v>
      </c>
      <c r="W53" s="1">
        <f>I53*'All Demand '!AE54/$B$1</f>
        <v>0</v>
      </c>
      <c r="X53" s="1">
        <f>J53*'All Demand '!AF54/$B$1</f>
        <v>0</v>
      </c>
      <c r="Y53" s="1">
        <f>K53*'All Demand '!AG54/$B$1</f>
        <v>0</v>
      </c>
      <c r="Z53" s="1">
        <f>L53*'All Demand '!AH54/$B$1</f>
        <v>0</v>
      </c>
      <c r="AA53" s="1">
        <f>M53*'All Demand '!AI54/$B$1</f>
        <v>0</v>
      </c>
      <c r="AB53" s="1">
        <f>N53*'All Demand '!AJ54/$B$1</f>
        <v>0</v>
      </c>
      <c r="AC53" s="1">
        <f>O53*'All Demand '!AK54/$B$1</f>
        <v>0</v>
      </c>
      <c r="AD53" s="1">
        <f>P53*'All Demand '!AL54/$B$1</f>
        <v>0</v>
      </c>
      <c r="AE53" s="1">
        <f>Q53*'All Demand '!AM54/$B$1</f>
        <v>0</v>
      </c>
      <c r="AF53" s="1">
        <f>R53*'All Demand '!AN54/$B$1</f>
        <v>0</v>
      </c>
      <c r="AG53" s="1">
        <f>S53*'All Demand '!AO54/$B$1</f>
        <v>0</v>
      </c>
      <c r="AH53" s="1">
        <f t="shared" si="6"/>
        <v>0</v>
      </c>
      <c r="AI53" s="1"/>
      <c r="AJ53" s="1">
        <f>H53*'All Demand '!AV54/$B$1</f>
        <v>0</v>
      </c>
      <c r="AK53" s="1">
        <f>I53*'All Demand '!AW54/$B$1</f>
        <v>0</v>
      </c>
      <c r="AL53" s="1">
        <f>J53*'All Demand '!AX54/$B$1</f>
        <v>0</v>
      </c>
      <c r="AM53" s="1">
        <f>K53*'All Demand '!AY54/$B$1</f>
        <v>0</v>
      </c>
      <c r="AN53" s="1">
        <f>L53*'All Demand '!AZ54/$B$1</f>
        <v>0</v>
      </c>
      <c r="AO53" s="1">
        <f>M53*'All Demand '!BA54/$B$1</f>
        <v>0</v>
      </c>
      <c r="AP53" s="1">
        <f>N53*'All Demand '!BB54/$B$1</f>
        <v>0</v>
      </c>
      <c r="AQ53" s="1">
        <f>O53*'All Demand '!BC54/$B$1</f>
        <v>0</v>
      </c>
      <c r="AR53" s="1">
        <f>P53*'All Demand '!BD54/$B$1</f>
        <v>0</v>
      </c>
      <c r="AS53" s="1">
        <f>Q53*'All Demand '!BE54/$B$1</f>
        <v>0</v>
      </c>
      <c r="AT53" s="1">
        <f>R53*'All Demand '!BF54/$B$1</f>
        <v>0</v>
      </c>
      <c r="AU53" s="1">
        <f>S53*'All Demand '!BG54/$B$1</f>
        <v>0</v>
      </c>
      <c r="AV53" s="1">
        <f t="shared" si="7"/>
        <v>0</v>
      </c>
    </row>
    <row r="54" spans="1:48">
      <c r="A54" s="343">
        <f>'All Demand '!A55</f>
        <v>50</v>
      </c>
      <c r="B54" s="278" t="str">
        <f>'All Demand '!C55</f>
        <v>8DRPFM01069</v>
      </c>
      <c r="C54" s="278" t="str">
        <f>'All Demand '!F55</f>
        <v>Cortes(2.5)</v>
      </c>
      <c r="D54" s="278" t="str">
        <f>'All Demand '!D55</f>
        <v>DRPFM01069</v>
      </c>
      <c r="E54" s="278" t="str">
        <f>'All Demand '!G55</f>
        <v>PMI</v>
      </c>
      <c r="F54" s="278" t="str">
        <f>'All Demand '!H55</f>
        <v>WGT</v>
      </c>
      <c r="G54" s="278"/>
      <c r="H54" s="1">
        <f>'All Demand '!J55*'All Demand '!BO55</f>
        <v>0</v>
      </c>
      <c r="I54" s="1">
        <f>'All Demand '!K55*'All Demand '!BP55</f>
        <v>0</v>
      </c>
      <c r="J54" s="1">
        <f>'All Demand '!L55*'All Demand '!BQ55</f>
        <v>0</v>
      </c>
      <c r="K54" s="1">
        <f>'All Demand '!M55*'All Demand '!BR55</f>
        <v>0</v>
      </c>
      <c r="L54" s="1">
        <f>'All Demand '!N55*'All Demand '!BS55</f>
        <v>0</v>
      </c>
      <c r="M54" s="1">
        <f>'All Demand '!O55*'All Demand '!BT55</f>
        <v>0</v>
      </c>
      <c r="N54" s="1">
        <f>'All Demand '!P55*'All Demand '!BU55</f>
        <v>0</v>
      </c>
      <c r="O54" s="1">
        <f>'All Demand '!Q55*'All Demand '!BV55</f>
        <v>0</v>
      </c>
      <c r="P54" s="1">
        <f>'All Demand '!R55*'All Demand '!BW55</f>
        <v>0</v>
      </c>
      <c r="Q54" s="1">
        <f>'All Demand '!S55*'All Demand '!BX55</f>
        <v>0</v>
      </c>
      <c r="R54" s="1">
        <f>'All Demand '!T55*'All Demand '!BY55</f>
        <v>0</v>
      </c>
      <c r="S54" s="1">
        <f>'All Demand '!U55*'All Demand '!BZ55</f>
        <v>0</v>
      </c>
      <c r="T54" s="1">
        <f t="shared" si="5"/>
        <v>0</v>
      </c>
      <c r="U54" s="1"/>
      <c r="V54" s="1">
        <f>H54*'All Demand '!AD55/$B$1</f>
        <v>0</v>
      </c>
      <c r="W54" s="1">
        <f>I54*'All Demand '!AE55/$B$1</f>
        <v>0</v>
      </c>
      <c r="X54" s="1">
        <f>J54*'All Demand '!AF55/$B$1</f>
        <v>0</v>
      </c>
      <c r="Y54" s="1">
        <f>K54*'All Demand '!AG55/$B$1</f>
        <v>0</v>
      </c>
      <c r="Z54" s="1">
        <f>L54*'All Demand '!AH55/$B$1</f>
        <v>0</v>
      </c>
      <c r="AA54" s="1">
        <f>M54*'All Demand '!AI55/$B$1</f>
        <v>0</v>
      </c>
      <c r="AB54" s="1">
        <f>N54*'All Demand '!AJ55/$B$1</f>
        <v>0</v>
      </c>
      <c r="AC54" s="1">
        <f>O54*'All Demand '!AK55/$B$1</f>
        <v>0</v>
      </c>
      <c r="AD54" s="1">
        <f>P54*'All Demand '!AL55/$B$1</f>
        <v>0</v>
      </c>
      <c r="AE54" s="1">
        <f>Q54*'All Demand '!AM55/$B$1</f>
        <v>0</v>
      </c>
      <c r="AF54" s="1">
        <f>R54*'All Demand '!AN55/$B$1</f>
        <v>0</v>
      </c>
      <c r="AG54" s="1">
        <f>S54*'All Demand '!AO55/$B$1</f>
        <v>0</v>
      </c>
      <c r="AH54" s="1">
        <f t="shared" si="6"/>
        <v>0</v>
      </c>
      <c r="AI54" s="1"/>
      <c r="AJ54" s="1">
        <f>H54*'All Demand '!AV55/$B$1</f>
        <v>0</v>
      </c>
      <c r="AK54" s="1">
        <f>I54*'All Demand '!AW55/$B$1</f>
        <v>0</v>
      </c>
      <c r="AL54" s="1">
        <f>J54*'All Demand '!AX55/$B$1</f>
        <v>0</v>
      </c>
      <c r="AM54" s="1">
        <f>K54*'All Demand '!AY55/$B$1</f>
        <v>0</v>
      </c>
      <c r="AN54" s="1">
        <f>L54*'All Demand '!AZ55/$B$1</f>
        <v>0</v>
      </c>
      <c r="AO54" s="1">
        <f>M54*'All Demand '!BA55/$B$1</f>
        <v>0</v>
      </c>
      <c r="AP54" s="1">
        <f>N54*'All Demand '!BB55/$B$1</f>
        <v>0</v>
      </c>
      <c r="AQ54" s="1">
        <f>O54*'All Demand '!BC55/$B$1</f>
        <v>0</v>
      </c>
      <c r="AR54" s="1">
        <f>P54*'All Demand '!BD55/$B$1</f>
        <v>0</v>
      </c>
      <c r="AS54" s="1">
        <f>Q54*'All Demand '!BE55/$B$1</f>
        <v>0</v>
      </c>
      <c r="AT54" s="1">
        <f>R54*'All Demand '!BF55/$B$1</f>
        <v>0</v>
      </c>
      <c r="AU54" s="1">
        <f>S54*'All Demand '!BG55/$B$1</f>
        <v>0</v>
      </c>
      <c r="AV54" s="1">
        <f t="shared" si="7"/>
        <v>0</v>
      </c>
    </row>
    <row r="55" spans="1:48">
      <c r="A55" s="343">
        <f>'All Demand '!A56</f>
        <v>51</v>
      </c>
      <c r="B55" s="278" t="str">
        <f>'All Demand '!C56</f>
        <v>8DRPFM01070</v>
      </c>
      <c r="C55" s="278" t="str">
        <f>'All Demand '!F56</f>
        <v>Cortes(2.5)</v>
      </c>
      <c r="D55" s="278" t="str">
        <f>'All Demand '!D56</f>
        <v>DRPFM01070</v>
      </c>
      <c r="E55" s="278" t="str">
        <f>'All Demand '!G56</f>
        <v>PMI</v>
      </c>
      <c r="F55" s="278" t="str">
        <f>'All Demand '!H56</f>
        <v>WGT</v>
      </c>
      <c r="G55" s="278"/>
      <c r="H55" s="1">
        <f>'All Demand '!J56*'All Demand '!BO56</f>
        <v>0</v>
      </c>
      <c r="I55" s="1">
        <f>'All Demand '!K56*'All Demand '!BP56</f>
        <v>0</v>
      </c>
      <c r="J55" s="1">
        <f>'All Demand '!L56*'All Demand '!BQ56</f>
        <v>0</v>
      </c>
      <c r="K55" s="1">
        <f>'All Demand '!M56*'All Demand '!BR56</f>
        <v>0</v>
      </c>
      <c r="L55" s="1">
        <f>'All Demand '!N56*'All Demand '!BS56</f>
        <v>0</v>
      </c>
      <c r="M55" s="1">
        <f>'All Demand '!O56*'All Demand '!BT56</f>
        <v>0</v>
      </c>
      <c r="N55" s="1">
        <f>'All Demand '!P56*'All Demand '!BU56</f>
        <v>0</v>
      </c>
      <c r="O55" s="1">
        <f>'All Demand '!Q56*'All Demand '!BV56</f>
        <v>0</v>
      </c>
      <c r="P55" s="1">
        <f>'All Demand '!R56*'All Demand '!BW56</f>
        <v>0</v>
      </c>
      <c r="Q55" s="1">
        <f>'All Demand '!S56*'All Demand '!BX56</f>
        <v>0</v>
      </c>
      <c r="R55" s="1">
        <f>'All Demand '!T56*'All Demand '!BY56</f>
        <v>0</v>
      </c>
      <c r="S55" s="1">
        <f>'All Demand '!U56*'All Demand '!BZ56</f>
        <v>0</v>
      </c>
      <c r="T55" s="1">
        <f t="shared" si="5"/>
        <v>0</v>
      </c>
      <c r="U55" s="1"/>
      <c r="V55" s="1">
        <f>H55*'All Demand '!AD56/$B$1</f>
        <v>0</v>
      </c>
      <c r="W55" s="1">
        <f>I55*'All Demand '!AE56/$B$1</f>
        <v>0</v>
      </c>
      <c r="X55" s="1">
        <f>J55*'All Demand '!AF56/$B$1</f>
        <v>0</v>
      </c>
      <c r="Y55" s="1">
        <f>K55*'All Demand '!AG56/$B$1</f>
        <v>0</v>
      </c>
      <c r="Z55" s="1">
        <f>L55*'All Demand '!AH56/$B$1</f>
        <v>0</v>
      </c>
      <c r="AA55" s="1">
        <f>M55*'All Demand '!AI56/$B$1</f>
        <v>0</v>
      </c>
      <c r="AB55" s="1">
        <f>N55*'All Demand '!AJ56/$B$1</f>
        <v>0</v>
      </c>
      <c r="AC55" s="1">
        <f>O55*'All Demand '!AK56/$B$1</f>
        <v>0</v>
      </c>
      <c r="AD55" s="1">
        <f>P55*'All Demand '!AL56/$B$1</f>
        <v>0</v>
      </c>
      <c r="AE55" s="1">
        <f>Q55*'All Demand '!AM56/$B$1</f>
        <v>0</v>
      </c>
      <c r="AF55" s="1">
        <f>R55*'All Demand '!AN56/$B$1</f>
        <v>0</v>
      </c>
      <c r="AG55" s="1">
        <f>S55*'All Demand '!AO56/$B$1</f>
        <v>0</v>
      </c>
      <c r="AH55" s="1">
        <f t="shared" si="6"/>
        <v>0</v>
      </c>
      <c r="AI55" s="1"/>
      <c r="AJ55" s="1">
        <f>H55*'All Demand '!AV56/$B$1</f>
        <v>0</v>
      </c>
      <c r="AK55" s="1">
        <f>I55*'All Demand '!AW56/$B$1</f>
        <v>0</v>
      </c>
      <c r="AL55" s="1">
        <f>J55*'All Demand '!AX56/$B$1</f>
        <v>0</v>
      </c>
      <c r="AM55" s="1">
        <f>K55*'All Demand '!AY56/$B$1</f>
        <v>0</v>
      </c>
      <c r="AN55" s="1">
        <f>L55*'All Demand '!AZ56/$B$1</f>
        <v>0</v>
      </c>
      <c r="AO55" s="1">
        <f>M55*'All Demand '!BA56/$B$1</f>
        <v>0</v>
      </c>
      <c r="AP55" s="1">
        <f>N55*'All Demand '!BB56/$B$1</f>
        <v>0</v>
      </c>
      <c r="AQ55" s="1">
        <f>O55*'All Demand '!BC56/$B$1</f>
        <v>0</v>
      </c>
      <c r="AR55" s="1">
        <f>P55*'All Demand '!BD56/$B$1</f>
        <v>0</v>
      </c>
      <c r="AS55" s="1">
        <f>Q55*'All Demand '!BE56/$B$1</f>
        <v>0</v>
      </c>
      <c r="AT55" s="1">
        <f>R55*'All Demand '!BF56/$B$1</f>
        <v>0</v>
      </c>
      <c r="AU55" s="1">
        <f>S55*'All Demand '!BG56/$B$1</f>
        <v>0</v>
      </c>
      <c r="AV55" s="1">
        <f t="shared" si="7"/>
        <v>0</v>
      </c>
    </row>
    <row r="56" spans="1:48">
      <c r="A56" s="343">
        <f>'All Demand '!A57</f>
        <v>52</v>
      </c>
      <c r="B56" s="278" t="str">
        <f>'All Demand '!C57</f>
        <v>8DCPFM01360MI</v>
      </c>
      <c r="C56" s="278" t="str">
        <f>'All Demand '!F57</f>
        <v>Cortes(2.5)</v>
      </c>
      <c r="D56" s="278" t="str">
        <f>'All Demand '!D57</f>
        <v>DCPFM01360MI</v>
      </c>
      <c r="E56" s="278" t="str">
        <f>'All Demand '!G57</f>
        <v>PMI</v>
      </c>
      <c r="F56" s="278" t="str">
        <f>'All Demand '!H57</f>
        <v>WGT</v>
      </c>
      <c r="G56" s="278"/>
      <c r="H56" s="1">
        <f>'All Demand '!J57*'All Demand '!BO57</f>
        <v>0</v>
      </c>
      <c r="I56" s="1">
        <f>'All Demand '!K57*'All Demand '!BP57</f>
        <v>0</v>
      </c>
      <c r="J56" s="1">
        <f>'All Demand '!L57*'All Demand '!BQ57</f>
        <v>0</v>
      </c>
      <c r="K56" s="1">
        <f>'All Demand '!M57*'All Demand '!BR57</f>
        <v>0</v>
      </c>
      <c r="L56" s="1">
        <f>'All Demand '!N57*'All Demand '!BS57</f>
        <v>0</v>
      </c>
      <c r="M56" s="1">
        <f>'All Demand '!O57*'All Demand '!BT57</f>
        <v>0</v>
      </c>
      <c r="N56" s="1">
        <f>'All Demand '!P57*'All Demand '!BU57</f>
        <v>0</v>
      </c>
      <c r="O56" s="1">
        <f>'All Demand '!Q57*'All Demand '!BV57</f>
        <v>0</v>
      </c>
      <c r="P56" s="1">
        <f>'All Demand '!R57*'All Demand '!BW57</f>
        <v>0</v>
      </c>
      <c r="Q56" s="1">
        <f>'All Demand '!S57*'All Demand '!BX57</f>
        <v>0</v>
      </c>
      <c r="R56" s="1">
        <f>'All Demand '!T57*'All Demand '!BY57</f>
        <v>0</v>
      </c>
      <c r="S56" s="1">
        <f>'All Demand '!U57*'All Demand '!BZ57</f>
        <v>0</v>
      </c>
      <c r="T56" s="1">
        <f t="shared" si="5"/>
        <v>0</v>
      </c>
      <c r="U56" s="1"/>
      <c r="V56" s="1">
        <f>H56*'All Demand '!AD57/$B$1</f>
        <v>0</v>
      </c>
      <c r="W56" s="1">
        <f>I56*'All Demand '!AE57/$B$1</f>
        <v>0</v>
      </c>
      <c r="X56" s="1">
        <f>J56*'All Demand '!AF57/$B$1</f>
        <v>0</v>
      </c>
      <c r="Y56" s="1">
        <f>K56*'All Demand '!AG57/$B$1</f>
        <v>0</v>
      </c>
      <c r="Z56" s="1">
        <f>L56*'All Demand '!AH57/$B$1</f>
        <v>0</v>
      </c>
      <c r="AA56" s="1">
        <f>M56*'All Demand '!AI57/$B$1</f>
        <v>0</v>
      </c>
      <c r="AB56" s="1">
        <f>N56*'All Demand '!AJ57/$B$1</f>
        <v>0</v>
      </c>
      <c r="AC56" s="1">
        <f>O56*'All Demand '!AK57/$B$1</f>
        <v>0</v>
      </c>
      <c r="AD56" s="1">
        <f>P56*'All Demand '!AL57/$B$1</f>
        <v>0</v>
      </c>
      <c r="AE56" s="1">
        <f>Q56*'All Demand '!AM57/$B$1</f>
        <v>0</v>
      </c>
      <c r="AF56" s="1">
        <f>R56*'All Demand '!AN57/$B$1</f>
        <v>0</v>
      </c>
      <c r="AG56" s="1">
        <f>S56*'All Demand '!AO57/$B$1</f>
        <v>0</v>
      </c>
      <c r="AH56" s="1">
        <f t="shared" si="6"/>
        <v>0</v>
      </c>
      <c r="AI56" s="1"/>
      <c r="AJ56" s="1">
        <f>H56*'All Demand '!AV57/$B$1</f>
        <v>0</v>
      </c>
      <c r="AK56" s="1">
        <f>I56*'All Demand '!AW57/$B$1</f>
        <v>0</v>
      </c>
      <c r="AL56" s="1">
        <f>J56*'All Demand '!AX57/$B$1</f>
        <v>0</v>
      </c>
      <c r="AM56" s="1">
        <f>K56*'All Demand '!AY57/$B$1</f>
        <v>0</v>
      </c>
      <c r="AN56" s="1">
        <f>L56*'All Demand '!AZ57/$B$1</f>
        <v>0</v>
      </c>
      <c r="AO56" s="1">
        <f>M56*'All Demand '!BA57/$B$1</f>
        <v>0</v>
      </c>
      <c r="AP56" s="1">
        <f>N56*'All Demand '!BB57/$B$1</f>
        <v>0</v>
      </c>
      <c r="AQ56" s="1">
        <f>O56*'All Demand '!BC57/$B$1</f>
        <v>0</v>
      </c>
      <c r="AR56" s="1">
        <f>P56*'All Demand '!BD57/$B$1</f>
        <v>0</v>
      </c>
      <c r="AS56" s="1">
        <f>Q56*'All Demand '!BE57/$B$1</f>
        <v>0</v>
      </c>
      <c r="AT56" s="1">
        <f>R56*'All Demand '!BF57/$B$1</f>
        <v>0</v>
      </c>
      <c r="AU56" s="1">
        <f>S56*'All Demand '!BG57/$B$1</f>
        <v>0</v>
      </c>
      <c r="AV56" s="1">
        <f t="shared" si="7"/>
        <v>0</v>
      </c>
    </row>
    <row r="57" spans="1:48">
      <c r="A57" s="343">
        <f>'All Demand '!A58</f>
        <v>53</v>
      </c>
      <c r="B57" s="278" t="str">
        <f>'All Demand '!C58</f>
        <v>8DCPFM01361MI</v>
      </c>
      <c r="C57" s="278" t="str">
        <f>'All Demand '!F58</f>
        <v>Cortes(2.5)</v>
      </c>
      <c r="D57" s="278" t="str">
        <f>'All Demand '!D58</f>
        <v>DCPFM01361MI</v>
      </c>
      <c r="E57" s="278" t="str">
        <f>'All Demand '!G58</f>
        <v>PMI</v>
      </c>
      <c r="F57" s="278" t="str">
        <f>'All Demand '!H58</f>
        <v>WGT</v>
      </c>
      <c r="G57" s="278"/>
      <c r="H57" s="1">
        <f>'All Demand '!J58*'All Demand '!BO58</f>
        <v>0</v>
      </c>
      <c r="I57" s="1">
        <f>'All Demand '!K58*'All Demand '!BP58</f>
        <v>0</v>
      </c>
      <c r="J57" s="1">
        <f>'All Demand '!L58*'All Demand '!BQ58</f>
        <v>0</v>
      </c>
      <c r="K57" s="1">
        <f>'All Demand '!M58*'All Demand '!BR58</f>
        <v>0</v>
      </c>
      <c r="L57" s="1">
        <f>'All Demand '!N58*'All Demand '!BS58</f>
        <v>0</v>
      </c>
      <c r="M57" s="1">
        <f>'All Demand '!O58*'All Demand '!BT58</f>
        <v>0</v>
      </c>
      <c r="N57" s="1">
        <f>'All Demand '!P58*'All Demand '!BU58</f>
        <v>0</v>
      </c>
      <c r="O57" s="1">
        <f>'All Demand '!Q58*'All Demand '!BV58</f>
        <v>0</v>
      </c>
      <c r="P57" s="1">
        <f>'All Demand '!R58*'All Demand '!BW58</f>
        <v>0</v>
      </c>
      <c r="Q57" s="1">
        <f>'All Demand '!S58*'All Demand '!BX58</f>
        <v>0</v>
      </c>
      <c r="R57" s="1">
        <f>'All Demand '!T58*'All Demand '!BY58</f>
        <v>0</v>
      </c>
      <c r="S57" s="1">
        <f>'All Demand '!U58*'All Demand '!BZ58</f>
        <v>0</v>
      </c>
      <c r="T57" s="1">
        <f t="shared" si="5"/>
        <v>0</v>
      </c>
      <c r="U57" s="1"/>
      <c r="V57" s="1">
        <f>H57*'All Demand '!AD58/$B$1</f>
        <v>0</v>
      </c>
      <c r="W57" s="1">
        <f>I57*'All Demand '!AE58/$B$1</f>
        <v>0</v>
      </c>
      <c r="X57" s="1">
        <f>J57*'All Demand '!AF58/$B$1</f>
        <v>0</v>
      </c>
      <c r="Y57" s="1">
        <f>K57*'All Demand '!AG58/$B$1</f>
        <v>0</v>
      </c>
      <c r="Z57" s="1">
        <f>L57*'All Demand '!AH58/$B$1</f>
        <v>0</v>
      </c>
      <c r="AA57" s="1">
        <f>M57*'All Demand '!AI58/$B$1</f>
        <v>0</v>
      </c>
      <c r="AB57" s="1">
        <f>N57*'All Demand '!AJ58/$B$1</f>
        <v>0</v>
      </c>
      <c r="AC57" s="1">
        <f>O57*'All Demand '!AK58/$B$1</f>
        <v>0</v>
      </c>
      <c r="AD57" s="1">
        <f>P57*'All Demand '!AL58/$B$1</f>
        <v>0</v>
      </c>
      <c r="AE57" s="1">
        <f>Q57*'All Demand '!AM58/$B$1</f>
        <v>0</v>
      </c>
      <c r="AF57" s="1">
        <f>R57*'All Demand '!AN58/$B$1</f>
        <v>0</v>
      </c>
      <c r="AG57" s="1">
        <f>S57*'All Demand '!AO58/$B$1</f>
        <v>0</v>
      </c>
      <c r="AH57" s="1">
        <f t="shared" si="6"/>
        <v>0</v>
      </c>
      <c r="AI57" s="1"/>
      <c r="AJ57" s="1">
        <f>H57*'All Demand '!AV58/$B$1</f>
        <v>0</v>
      </c>
      <c r="AK57" s="1">
        <f>I57*'All Demand '!AW58/$B$1</f>
        <v>0</v>
      </c>
      <c r="AL57" s="1">
        <f>J57*'All Demand '!AX58/$B$1</f>
        <v>0</v>
      </c>
      <c r="AM57" s="1">
        <f>K57*'All Demand '!AY58/$B$1</f>
        <v>0</v>
      </c>
      <c r="AN57" s="1">
        <f>L57*'All Demand '!AZ58/$B$1</f>
        <v>0</v>
      </c>
      <c r="AO57" s="1">
        <f>M57*'All Demand '!BA58/$B$1</f>
        <v>0</v>
      </c>
      <c r="AP57" s="1">
        <f>N57*'All Demand '!BB58/$B$1</f>
        <v>0</v>
      </c>
      <c r="AQ57" s="1">
        <f>O57*'All Demand '!BC58/$B$1</f>
        <v>0</v>
      </c>
      <c r="AR57" s="1">
        <f>P57*'All Demand '!BD58/$B$1</f>
        <v>0</v>
      </c>
      <c r="AS57" s="1">
        <f>Q57*'All Demand '!BE58/$B$1</f>
        <v>0</v>
      </c>
      <c r="AT57" s="1">
        <f>R57*'All Demand '!BF58/$B$1</f>
        <v>0</v>
      </c>
      <c r="AU57" s="1">
        <f>S57*'All Demand '!BG58/$B$1</f>
        <v>0</v>
      </c>
      <c r="AV57" s="1">
        <f t="shared" si="7"/>
        <v>0</v>
      </c>
    </row>
    <row r="58" spans="1:48">
      <c r="A58" s="343">
        <f>'All Demand '!A59</f>
        <v>54</v>
      </c>
      <c r="B58" s="278" t="str">
        <f>'All Demand '!C59</f>
        <v>8DCPFM01371AP</v>
      </c>
      <c r="C58" s="278" t="str">
        <f>'All Demand '!F59</f>
        <v>C11</v>
      </c>
      <c r="D58" s="278" t="str">
        <f>'All Demand '!D59</f>
        <v>DCPFM01371AP</v>
      </c>
      <c r="E58" s="278" t="str">
        <f>'All Demand '!G59</f>
        <v>ABC</v>
      </c>
      <c r="F58" s="278" t="str">
        <f>'All Demand '!H59</f>
        <v>WGT</v>
      </c>
      <c r="G58" s="278"/>
      <c r="H58" s="1">
        <f>'All Demand '!J59*'All Demand '!BO59</f>
        <v>0</v>
      </c>
      <c r="I58" s="1">
        <f>'All Demand '!K59*'All Demand '!BP59</f>
        <v>0</v>
      </c>
      <c r="J58" s="1">
        <f>'All Demand '!L59*'All Demand '!BQ59</f>
        <v>0</v>
      </c>
      <c r="K58" s="1">
        <f>'All Demand '!M59*'All Demand '!BR59</f>
        <v>0</v>
      </c>
      <c r="L58" s="1">
        <f>'All Demand '!N59*'All Demand '!BS59</f>
        <v>0</v>
      </c>
      <c r="M58" s="1">
        <f>'All Demand '!O59*'All Demand '!BT59</f>
        <v>0</v>
      </c>
      <c r="N58" s="1">
        <f>'All Demand '!P59*'All Demand '!BU59</f>
        <v>0</v>
      </c>
      <c r="O58" s="1">
        <f>'All Demand '!Q59*'All Demand '!BV59</f>
        <v>0</v>
      </c>
      <c r="P58" s="1">
        <f>'All Demand '!R59*'All Demand '!BW59</f>
        <v>0</v>
      </c>
      <c r="Q58" s="1">
        <f>'All Demand '!S59*'All Demand '!BX59</f>
        <v>0</v>
      </c>
      <c r="R58" s="1">
        <f>'All Demand '!T59*'All Demand '!BY59</f>
        <v>0</v>
      </c>
      <c r="S58" s="1">
        <f>'All Demand '!U59*'All Demand '!BZ59</f>
        <v>0</v>
      </c>
      <c r="T58" s="1">
        <f t="shared" si="5"/>
        <v>0</v>
      </c>
      <c r="U58" s="1"/>
      <c r="V58" s="1">
        <f>H58*'All Demand '!AD59/$B$1</f>
        <v>0</v>
      </c>
      <c r="W58" s="1">
        <f>I58*'All Demand '!AE59/$B$1</f>
        <v>0</v>
      </c>
      <c r="X58" s="1">
        <f>J58*'All Demand '!AF59/$B$1</f>
        <v>0</v>
      </c>
      <c r="Y58" s="1">
        <f>K58*'All Demand '!AG59/$B$1</f>
        <v>0</v>
      </c>
      <c r="Z58" s="1">
        <f>L58*'All Demand '!AH59/$B$1</f>
        <v>0</v>
      </c>
      <c r="AA58" s="1">
        <f>M58*'All Demand '!AI59/$B$1</f>
        <v>0</v>
      </c>
      <c r="AB58" s="1">
        <f>N58*'All Demand '!AJ59/$B$1</f>
        <v>0</v>
      </c>
      <c r="AC58" s="1">
        <f>O58*'All Demand '!AK59/$B$1</f>
        <v>0</v>
      </c>
      <c r="AD58" s="1">
        <f>P58*'All Demand '!AL59/$B$1</f>
        <v>0</v>
      </c>
      <c r="AE58" s="1">
        <f>Q58*'All Demand '!AM59/$B$1</f>
        <v>0</v>
      </c>
      <c r="AF58" s="1">
        <f>R58*'All Demand '!AN59/$B$1</f>
        <v>0</v>
      </c>
      <c r="AG58" s="1">
        <f>S58*'All Demand '!AO59/$B$1</f>
        <v>0</v>
      </c>
      <c r="AH58" s="1">
        <f t="shared" si="6"/>
        <v>0</v>
      </c>
      <c r="AI58" s="1"/>
      <c r="AJ58" s="1">
        <f>H58*'All Demand '!AV59/$B$1</f>
        <v>0</v>
      </c>
      <c r="AK58" s="1">
        <f>I58*'All Demand '!AW59/$B$1</f>
        <v>0</v>
      </c>
      <c r="AL58" s="1">
        <f>J58*'All Demand '!AX59/$B$1</f>
        <v>0</v>
      </c>
      <c r="AM58" s="1">
        <f>K58*'All Demand '!AY59/$B$1</f>
        <v>0</v>
      </c>
      <c r="AN58" s="1">
        <f>L58*'All Demand '!AZ59/$B$1</f>
        <v>0</v>
      </c>
      <c r="AO58" s="1">
        <f>M58*'All Demand '!BA59/$B$1</f>
        <v>0</v>
      </c>
      <c r="AP58" s="1">
        <f>N58*'All Demand '!BB59/$B$1</f>
        <v>0</v>
      </c>
      <c r="AQ58" s="1">
        <f>O58*'All Demand '!BC59/$B$1</f>
        <v>0</v>
      </c>
      <c r="AR58" s="1">
        <f>P58*'All Demand '!BD59/$B$1</f>
        <v>0</v>
      </c>
      <c r="AS58" s="1">
        <f>Q58*'All Demand '!BE59/$B$1</f>
        <v>0</v>
      </c>
      <c r="AT58" s="1">
        <f>R58*'All Demand '!BF59/$B$1</f>
        <v>0</v>
      </c>
      <c r="AU58" s="1">
        <f>S58*'All Demand '!BG59/$B$1</f>
        <v>0</v>
      </c>
      <c r="AV58" s="1">
        <f t="shared" si="7"/>
        <v>0</v>
      </c>
    </row>
    <row r="59" spans="1:48">
      <c r="A59" s="343">
        <f>'All Demand '!A60</f>
        <v>55</v>
      </c>
      <c r="B59" s="278" t="str">
        <f>'All Demand '!C60</f>
        <v>8DCPFM01108AP-1</v>
      </c>
      <c r="C59" s="278" t="str">
        <f>'All Demand '!F60</f>
        <v>C11</v>
      </c>
      <c r="D59" s="278" t="str">
        <f>'All Demand '!D60</f>
        <v>DCPFM01108AP-TJ</v>
      </c>
      <c r="E59" s="278" t="str">
        <f>'All Demand '!G60</f>
        <v>ABC</v>
      </c>
      <c r="F59" s="278" t="str">
        <f>'All Demand '!H60</f>
        <v>WGT</v>
      </c>
      <c r="G59" s="278"/>
      <c r="H59" s="1">
        <f>'All Demand '!J60*'All Demand '!BO60</f>
        <v>0</v>
      </c>
      <c r="I59" s="1">
        <f>'All Demand '!K60*'All Demand '!BP60</f>
        <v>0</v>
      </c>
      <c r="J59" s="1">
        <f>'All Demand '!L60*'All Demand '!BQ60</f>
        <v>0</v>
      </c>
      <c r="K59" s="1">
        <f>'All Demand '!M60*'All Demand '!BR60</f>
        <v>0</v>
      </c>
      <c r="L59" s="1">
        <f>'All Demand '!N60*'All Demand '!BS60</f>
        <v>0</v>
      </c>
      <c r="M59" s="1">
        <f>'All Demand '!O60*'All Demand '!BT60</f>
        <v>0</v>
      </c>
      <c r="N59" s="1">
        <f>'All Demand '!P60*'All Demand '!BU60</f>
        <v>0</v>
      </c>
      <c r="O59" s="1">
        <f>'All Demand '!Q60*'All Demand '!BV60</f>
        <v>0</v>
      </c>
      <c r="P59" s="1">
        <f>'All Demand '!R60*'All Demand '!BW60</f>
        <v>0</v>
      </c>
      <c r="Q59" s="1">
        <f>'All Demand '!S60*'All Demand '!BX60</f>
        <v>0</v>
      </c>
      <c r="R59" s="1">
        <f>'All Demand '!T60*'All Demand '!BY60</f>
        <v>0</v>
      </c>
      <c r="S59" s="1">
        <f>'All Demand '!U60*'All Demand '!BZ60</f>
        <v>0</v>
      </c>
      <c r="T59" s="1">
        <f t="shared" si="5"/>
        <v>0</v>
      </c>
      <c r="U59" s="1"/>
      <c r="V59" s="1">
        <f>H59*'All Demand '!AD60/$B$1</f>
        <v>0</v>
      </c>
      <c r="W59" s="1">
        <f>I59*'All Demand '!AE60/$B$1</f>
        <v>0</v>
      </c>
      <c r="X59" s="1">
        <f>J59*'All Demand '!AF60/$B$1</f>
        <v>0</v>
      </c>
      <c r="Y59" s="1">
        <f>K59*'All Demand '!AG60/$B$1</f>
        <v>0</v>
      </c>
      <c r="Z59" s="1">
        <f>L59*'All Demand '!AH60/$B$1</f>
        <v>0</v>
      </c>
      <c r="AA59" s="1">
        <f>M59*'All Demand '!AI60/$B$1</f>
        <v>0</v>
      </c>
      <c r="AB59" s="1">
        <f>N59*'All Demand '!AJ60/$B$1</f>
        <v>0</v>
      </c>
      <c r="AC59" s="1">
        <f>O59*'All Demand '!AK60/$B$1</f>
        <v>0</v>
      </c>
      <c r="AD59" s="1">
        <f>P59*'All Demand '!AL60/$B$1</f>
        <v>0</v>
      </c>
      <c r="AE59" s="1">
        <f>Q59*'All Demand '!AM60/$B$1</f>
        <v>0</v>
      </c>
      <c r="AF59" s="1">
        <f>R59*'All Demand '!AN60/$B$1</f>
        <v>0</v>
      </c>
      <c r="AG59" s="1">
        <f>S59*'All Demand '!AO60/$B$1</f>
        <v>0</v>
      </c>
      <c r="AH59" s="1">
        <f t="shared" si="6"/>
        <v>0</v>
      </c>
      <c r="AI59" s="1"/>
      <c r="AJ59" s="1">
        <f>H59*'All Demand '!AV60/$B$1</f>
        <v>0</v>
      </c>
      <c r="AK59" s="1">
        <f>I59*'All Demand '!AW60/$B$1</f>
        <v>0</v>
      </c>
      <c r="AL59" s="1">
        <f>J59*'All Demand '!AX60/$B$1</f>
        <v>0</v>
      </c>
      <c r="AM59" s="1">
        <f>K59*'All Demand '!AY60/$B$1</f>
        <v>0</v>
      </c>
      <c r="AN59" s="1">
        <f>L59*'All Demand '!AZ60/$B$1</f>
        <v>0</v>
      </c>
      <c r="AO59" s="1">
        <f>M59*'All Demand '!BA60/$B$1</f>
        <v>0</v>
      </c>
      <c r="AP59" s="1">
        <f>N59*'All Demand '!BB60/$B$1</f>
        <v>0</v>
      </c>
      <c r="AQ59" s="1">
        <f>O59*'All Demand '!BC60/$B$1</f>
        <v>0</v>
      </c>
      <c r="AR59" s="1">
        <f>P59*'All Demand '!BD60/$B$1</f>
        <v>0</v>
      </c>
      <c r="AS59" s="1">
        <f>Q59*'All Demand '!BE60/$B$1</f>
        <v>0</v>
      </c>
      <c r="AT59" s="1">
        <f>R59*'All Demand '!BF60/$B$1</f>
        <v>0</v>
      </c>
      <c r="AU59" s="1">
        <f>S59*'All Demand '!BG60/$B$1</f>
        <v>0</v>
      </c>
      <c r="AV59" s="1">
        <f t="shared" si="7"/>
        <v>0</v>
      </c>
    </row>
    <row r="60" spans="1:48">
      <c r="A60" s="343">
        <f>'All Demand '!A61</f>
        <v>56</v>
      </c>
      <c r="B60" s="278" t="str">
        <f>'All Demand '!C61</f>
        <v>8DCPFM01171AP</v>
      </c>
      <c r="C60" s="278" t="str">
        <f>'All Demand '!F61</f>
        <v>C11</v>
      </c>
      <c r="D60" s="278" t="str">
        <f>'All Demand '!D61</f>
        <v>DCPFM01171AP</v>
      </c>
      <c r="E60" s="278" t="str">
        <f>'All Demand '!G61</f>
        <v>ABC</v>
      </c>
      <c r="F60" s="278" t="str">
        <f>'All Demand '!H61</f>
        <v>WGT</v>
      </c>
      <c r="G60" s="278"/>
      <c r="H60" s="1">
        <f>'All Demand '!J61*'All Demand '!BO61</f>
        <v>0</v>
      </c>
      <c r="I60" s="1">
        <f>'All Demand '!K61*'All Demand '!BP61</f>
        <v>0</v>
      </c>
      <c r="J60" s="1">
        <f>'All Demand '!L61*'All Demand '!BQ61</f>
        <v>0</v>
      </c>
      <c r="K60" s="1">
        <f>'All Demand '!M61*'All Demand '!BR61</f>
        <v>0</v>
      </c>
      <c r="L60" s="1">
        <f>'All Demand '!N61*'All Demand '!BS61</f>
        <v>0</v>
      </c>
      <c r="M60" s="1">
        <f>'All Demand '!O61*'All Demand '!BT61</f>
        <v>0</v>
      </c>
      <c r="N60" s="1">
        <f>'All Demand '!P61*'All Demand '!BU61</f>
        <v>0</v>
      </c>
      <c r="O60" s="1">
        <f>'All Demand '!Q61*'All Demand '!BV61</f>
        <v>0</v>
      </c>
      <c r="P60" s="1">
        <f>'All Demand '!R61*'All Demand '!BW61</f>
        <v>0</v>
      </c>
      <c r="Q60" s="1">
        <f>'All Demand '!S61*'All Demand '!BX61</f>
        <v>0</v>
      </c>
      <c r="R60" s="1">
        <f>'All Demand '!T61*'All Demand '!BY61</f>
        <v>0</v>
      </c>
      <c r="S60" s="1">
        <f>'All Demand '!U61*'All Demand '!BZ61</f>
        <v>0</v>
      </c>
      <c r="T60" s="1">
        <f t="shared" si="5"/>
        <v>0</v>
      </c>
      <c r="U60" s="1"/>
      <c r="V60" s="1">
        <f>H60*'All Demand '!AD61/$B$1</f>
        <v>0</v>
      </c>
      <c r="W60" s="1">
        <f>I60*'All Demand '!AE61/$B$1</f>
        <v>0</v>
      </c>
      <c r="X60" s="1">
        <f>J60*'All Demand '!AF61/$B$1</f>
        <v>0</v>
      </c>
      <c r="Y60" s="1">
        <f>K60*'All Demand '!AG61/$B$1</f>
        <v>0</v>
      </c>
      <c r="Z60" s="1">
        <f>L60*'All Demand '!AH61/$B$1</f>
        <v>0</v>
      </c>
      <c r="AA60" s="1">
        <f>M60*'All Demand '!AI61/$B$1</f>
        <v>0</v>
      </c>
      <c r="AB60" s="1">
        <f>N60*'All Demand '!AJ61/$B$1</f>
        <v>0</v>
      </c>
      <c r="AC60" s="1">
        <f>O60*'All Demand '!AK61/$B$1</f>
        <v>0</v>
      </c>
      <c r="AD60" s="1">
        <f>P60*'All Demand '!AL61/$B$1</f>
        <v>0</v>
      </c>
      <c r="AE60" s="1">
        <f>Q60*'All Demand '!AM61/$B$1</f>
        <v>0</v>
      </c>
      <c r="AF60" s="1">
        <f>R60*'All Demand '!AN61/$B$1</f>
        <v>0</v>
      </c>
      <c r="AG60" s="1">
        <f>S60*'All Demand '!AO61/$B$1</f>
        <v>0</v>
      </c>
      <c r="AH60" s="1">
        <f t="shared" si="6"/>
        <v>0</v>
      </c>
      <c r="AI60" s="1"/>
      <c r="AJ60" s="1">
        <f>H60*'All Demand '!AV61/$B$1</f>
        <v>0</v>
      </c>
      <c r="AK60" s="1">
        <f>I60*'All Demand '!AW61/$B$1</f>
        <v>0</v>
      </c>
      <c r="AL60" s="1">
        <f>J60*'All Demand '!AX61/$B$1</f>
        <v>0</v>
      </c>
      <c r="AM60" s="1">
        <f>K60*'All Demand '!AY61/$B$1</f>
        <v>0</v>
      </c>
      <c r="AN60" s="1">
        <f>L60*'All Demand '!AZ61/$B$1</f>
        <v>0</v>
      </c>
      <c r="AO60" s="1">
        <f>M60*'All Demand '!BA61/$B$1</f>
        <v>0</v>
      </c>
      <c r="AP60" s="1">
        <f>N60*'All Demand '!BB61/$B$1</f>
        <v>0</v>
      </c>
      <c r="AQ60" s="1">
        <f>O60*'All Demand '!BC61/$B$1</f>
        <v>0</v>
      </c>
      <c r="AR60" s="1">
        <f>P60*'All Demand '!BD61/$B$1</f>
        <v>0</v>
      </c>
      <c r="AS60" s="1">
        <f>Q60*'All Demand '!BE61/$B$1</f>
        <v>0</v>
      </c>
      <c r="AT60" s="1">
        <f>R60*'All Demand '!BF61/$B$1</f>
        <v>0</v>
      </c>
      <c r="AU60" s="1">
        <f>S60*'All Demand '!BG61/$B$1</f>
        <v>0</v>
      </c>
      <c r="AV60" s="1">
        <f t="shared" si="7"/>
        <v>0</v>
      </c>
    </row>
    <row r="61" spans="1:48">
      <c r="A61" s="343">
        <f>'All Demand '!A62</f>
        <v>57</v>
      </c>
      <c r="B61" s="278" t="str">
        <f>'All Demand '!C62</f>
        <v>8DCPFM01487AP</v>
      </c>
      <c r="C61" s="278" t="str">
        <f>'All Demand '!F62</f>
        <v>F7</v>
      </c>
      <c r="D61" s="278" t="str">
        <f>'All Demand '!D62</f>
        <v>DCPFM01487AP</v>
      </c>
      <c r="E61" s="278" t="str">
        <f>'All Demand '!G62</f>
        <v>ABC</v>
      </c>
      <c r="F61" s="278" t="str">
        <f>'All Demand '!H62</f>
        <v>WGT</v>
      </c>
      <c r="G61" s="278"/>
      <c r="H61" s="1">
        <f>'All Demand '!J62*'All Demand '!BO62</f>
        <v>0</v>
      </c>
      <c r="I61" s="1">
        <f>'All Demand '!K62*'All Demand '!BP62</f>
        <v>0</v>
      </c>
      <c r="J61" s="1">
        <f>'All Demand '!L62*'All Demand '!BQ62</f>
        <v>0</v>
      </c>
      <c r="K61" s="1">
        <f>'All Demand '!M62*'All Demand '!BR62</f>
        <v>0</v>
      </c>
      <c r="L61" s="1">
        <f>'All Demand '!N62*'All Demand '!BS62</f>
        <v>0</v>
      </c>
      <c r="M61" s="1">
        <f>'All Demand '!O62*'All Demand '!BT62</f>
        <v>0</v>
      </c>
      <c r="N61" s="1">
        <f>'All Demand '!P62*'All Demand '!BU62</f>
        <v>0</v>
      </c>
      <c r="O61" s="1">
        <f>'All Demand '!Q62*'All Demand '!BV62</f>
        <v>0</v>
      </c>
      <c r="P61" s="1">
        <f>'All Demand '!R62*'All Demand '!BW62</f>
        <v>0</v>
      </c>
      <c r="Q61" s="1">
        <f>'All Demand '!S62*'All Demand '!BX62</f>
        <v>0</v>
      </c>
      <c r="R61" s="1">
        <f>'All Demand '!T62*'All Demand '!BY62</f>
        <v>0</v>
      </c>
      <c r="S61" s="1">
        <f>'All Demand '!U62*'All Demand '!BZ62</f>
        <v>0</v>
      </c>
      <c r="T61" s="1">
        <f t="shared" si="5"/>
        <v>0</v>
      </c>
      <c r="U61" s="1"/>
      <c r="V61" s="1">
        <f>H61*'All Demand '!AD62/$B$1</f>
        <v>0</v>
      </c>
      <c r="W61" s="1">
        <f>I61*'All Demand '!AE62/$B$1</f>
        <v>0</v>
      </c>
      <c r="X61" s="1">
        <f>J61*'All Demand '!AF62/$B$1</f>
        <v>0</v>
      </c>
      <c r="Y61" s="1">
        <f>K61*'All Demand '!AG62/$B$1</f>
        <v>0</v>
      </c>
      <c r="Z61" s="1">
        <f>L61*'All Demand '!AH62/$B$1</f>
        <v>0</v>
      </c>
      <c r="AA61" s="1">
        <f>M61*'All Demand '!AI62/$B$1</f>
        <v>0</v>
      </c>
      <c r="AB61" s="1">
        <f>N61*'All Demand '!AJ62/$B$1</f>
        <v>0</v>
      </c>
      <c r="AC61" s="1">
        <f>O61*'All Demand '!AK62/$B$1</f>
        <v>0</v>
      </c>
      <c r="AD61" s="1">
        <f>P61*'All Demand '!AL62/$B$1</f>
        <v>0</v>
      </c>
      <c r="AE61" s="1">
        <f>Q61*'All Demand '!AM62/$B$1</f>
        <v>0</v>
      </c>
      <c r="AF61" s="1">
        <f>R61*'All Demand '!AN62/$B$1</f>
        <v>0</v>
      </c>
      <c r="AG61" s="1">
        <f>S61*'All Demand '!AO62/$B$1</f>
        <v>0</v>
      </c>
      <c r="AH61" s="1">
        <f t="shared" si="6"/>
        <v>0</v>
      </c>
      <c r="AI61" s="1"/>
      <c r="AJ61" s="1">
        <f>H61*'All Demand '!AV62/$B$1</f>
        <v>0</v>
      </c>
      <c r="AK61" s="1">
        <f>I61*'All Demand '!AW62/$B$1</f>
        <v>0</v>
      </c>
      <c r="AL61" s="1">
        <f>J61*'All Demand '!AX62/$B$1</f>
        <v>0</v>
      </c>
      <c r="AM61" s="1">
        <f>K61*'All Demand '!AY62/$B$1</f>
        <v>0</v>
      </c>
      <c r="AN61" s="1">
        <f>L61*'All Demand '!AZ62/$B$1</f>
        <v>0</v>
      </c>
      <c r="AO61" s="1">
        <f>M61*'All Demand '!BA62/$B$1</f>
        <v>0</v>
      </c>
      <c r="AP61" s="1">
        <f>N61*'All Demand '!BB62/$B$1</f>
        <v>0</v>
      </c>
      <c r="AQ61" s="1">
        <f>O61*'All Demand '!BC62/$B$1</f>
        <v>0</v>
      </c>
      <c r="AR61" s="1">
        <f>P61*'All Demand '!BD62/$B$1</f>
        <v>0</v>
      </c>
      <c r="AS61" s="1">
        <f>Q61*'All Demand '!BE62/$B$1</f>
        <v>0</v>
      </c>
      <c r="AT61" s="1">
        <f>R61*'All Demand '!BF62/$B$1</f>
        <v>0</v>
      </c>
      <c r="AU61" s="1">
        <f>S61*'All Demand '!BG62/$B$1</f>
        <v>0</v>
      </c>
      <c r="AV61" s="1">
        <f t="shared" si="7"/>
        <v>0</v>
      </c>
    </row>
    <row r="62" spans="1:48">
      <c r="A62" s="343">
        <f>'All Demand '!A63</f>
        <v>58</v>
      </c>
      <c r="B62" s="278" t="str">
        <f>'All Demand '!C63</f>
        <v>8DCPFM01585AP</v>
      </c>
      <c r="C62" s="278" t="str">
        <f>'All Demand '!F63</f>
        <v>F7</v>
      </c>
      <c r="D62" s="278" t="str">
        <f>'All Demand '!D63</f>
        <v>DCPFM01585AP</v>
      </c>
      <c r="E62" s="278" t="str">
        <f>'All Demand '!G63</f>
        <v>ABC</v>
      </c>
      <c r="F62" s="278" t="str">
        <f>'All Demand '!H63</f>
        <v>WGT</v>
      </c>
      <c r="G62" s="278"/>
      <c r="H62" s="1">
        <f>'All Demand '!J63*'All Demand '!BO63</f>
        <v>0</v>
      </c>
      <c r="I62" s="1">
        <f>'All Demand '!K63*'All Demand '!BP63</f>
        <v>0</v>
      </c>
      <c r="J62" s="1">
        <f>'All Demand '!L63*'All Demand '!BQ63</f>
        <v>0</v>
      </c>
      <c r="K62" s="1">
        <f>'All Demand '!M63*'All Demand '!BR63</f>
        <v>0</v>
      </c>
      <c r="L62" s="1">
        <f>'All Demand '!N63*'All Demand '!BS63</f>
        <v>0</v>
      </c>
      <c r="M62" s="1">
        <f>'All Demand '!O63*'All Demand '!BT63</f>
        <v>0</v>
      </c>
      <c r="N62" s="1">
        <f>'All Demand '!P63*'All Demand '!BU63</f>
        <v>0</v>
      </c>
      <c r="O62" s="1">
        <f>'All Demand '!Q63*'All Demand '!BV63</f>
        <v>0</v>
      </c>
      <c r="P62" s="1">
        <f>'All Demand '!R63*'All Demand '!BW63</f>
        <v>0</v>
      </c>
      <c r="Q62" s="1">
        <f>'All Demand '!S63*'All Demand '!BX63</f>
        <v>0</v>
      </c>
      <c r="R62" s="1">
        <f>'All Demand '!T63*'All Demand '!BY63</f>
        <v>0</v>
      </c>
      <c r="S62" s="1">
        <f>'All Demand '!U63*'All Demand '!BZ63</f>
        <v>0</v>
      </c>
      <c r="T62" s="1">
        <f t="shared" si="5"/>
        <v>0</v>
      </c>
      <c r="U62" s="1"/>
      <c r="V62" s="1">
        <f>H62*'All Demand '!AD63/$B$1</f>
        <v>0</v>
      </c>
      <c r="W62" s="1">
        <f>I62*'All Demand '!AE63/$B$1</f>
        <v>0</v>
      </c>
      <c r="X62" s="1">
        <f>J62*'All Demand '!AF63/$B$1</f>
        <v>0</v>
      </c>
      <c r="Y62" s="1">
        <f>K62*'All Demand '!AG63/$B$1</f>
        <v>0</v>
      </c>
      <c r="Z62" s="1">
        <f>L62*'All Demand '!AH63/$B$1</f>
        <v>0</v>
      </c>
      <c r="AA62" s="1">
        <f>M62*'All Demand '!AI63/$B$1</f>
        <v>0</v>
      </c>
      <c r="AB62" s="1">
        <f>N62*'All Demand '!AJ63/$B$1</f>
        <v>0</v>
      </c>
      <c r="AC62" s="1">
        <f>O62*'All Demand '!AK63/$B$1</f>
        <v>0</v>
      </c>
      <c r="AD62" s="1">
        <f>P62*'All Demand '!AL63/$B$1</f>
        <v>0</v>
      </c>
      <c r="AE62" s="1">
        <f>Q62*'All Demand '!AM63/$B$1</f>
        <v>0</v>
      </c>
      <c r="AF62" s="1">
        <f>R62*'All Demand '!AN63/$B$1</f>
        <v>0</v>
      </c>
      <c r="AG62" s="1">
        <f>S62*'All Demand '!AO63/$B$1</f>
        <v>0</v>
      </c>
      <c r="AH62" s="1">
        <f t="shared" si="6"/>
        <v>0</v>
      </c>
      <c r="AI62" s="1"/>
      <c r="AJ62" s="1">
        <f>H62*'All Demand '!AV63/$B$1</f>
        <v>0</v>
      </c>
      <c r="AK62" s="1">
        <f>I62*'All Demand '!AW63/$B$1</f>
        <v>0</v>
      </c>
      <c r="AL62" s="1">
        <f>J62*'All Demand '!AX63/$B$1</f>
        <v>0</v>
      </c>
      <c r="AM62" s="1">
        <f>K62*'All Demand '!AY63/$B$1</f>
        <v>0</v>
      </c>
      <c r="AN62" s="1">
        <f>L62*'All Demand '!AZ63/$B$1</f>
        <v>0</v>
      </c>
      <c r="AO62" s="1">
        <f>M62*'All Demand '!BA63/$B$1</f>
        <v>0</v>
      </c>
      <c r="AP62" s="1">
        <f>N62*'All Demand '!BB63/$B$1</f>
        <v>0</v>
      </c>
      <c r="AQ62" s="1">
        <f>O62*'All Demand '!BC63/$B$1</f>
        <v>0</v>
      </c>
      <c r="AR62" s="1">
        <f>P62*'All Demand '!BD63/$B$1</f>
        <v>0</v>
      </c>
      <c r="AS62" s="1">
        <f>Q62*'All Demand '!BE63/$B$1</f>
        <v>0</v>
      </c>
      <c r="AT62" s="1">
        <f>R62*'All Demand '!BF63/$B$1</f>
        <v>0</v>
      </c>
      <c r="AU62" s="1">
        <f>S62*'All Demand '!BG63/$B$1</f>
        <v>0</v>
      </c>
      <c r="AV62" s="1">
        <f t="shared" si="7"/>
        <v>0</v>
      </c>
    </row>
    <row r="63" spans="1:48">
      <c r="A63" s="343">
        <f>'All Demand '!A64</f>
        <v>59</v>
      </c>
      <c r="B63" s="278" t="str">
        <f>'All Demand '!C64</f>
        <v>8DCPFM01363AP</v>
      </c>
      <c r="C63" s="278" t="str">
        <f>'All Demand '!F64</f>
        <v>F9</v>
      </c>
      <c r="D63" s="278" t="str">
        <f>'All Demand '!D64</f>
        <v>DCPFM01363AP</v>
      </c>
      <c r="E63" s="278" t="str">
        <f>'All Demand '!G64</f>
        <v>ABC</v>
      </c>
      <c r="F63" s="278" t="str">
        <f>'All Demand '!H64</f>
        <v>WGT</v>
      </c>
      <c r="G63" s="278"/>
      <c r="H63" s="1">
        <f>'All Demand '!J64*'All Demand '!BO64</f>
        <v>0</v>
      </c>
      <c r="I63" s="1">
        <f>'All Demand '!K64*'All Demand '!BP64</f>
        <v>0</v>
      </c>
      <c r="J63" s="1">
        <f>'All Demand '!L64*'All Demand '!BQ64</f>
        <v>0</v>
      </c>
      <c r="K63" s="1">
        <f>'All Demand '!M64*'All Demand '!BR64</f>
        <v>0</v>
      </c>
      <c r="L63" s="1">
        <f>'All Demand '!N64*'All Demand '!BS64</f>
        <v>0</v>
      </c>
      <c r="M63" s="1">
        <f>'All Demand '!O64*'All Demand '!BT64</f>
        <v>0</v>
      </c>
      <c r="N63" s="1">
        <f>'All Demand '!P64*'All Demand '!BU64</f>
        <v>0</v>
      </c>
      <c r="O63" s="1">
        <f>'All Demand '!Q64*'All Demand '!BV64</f>
        <v>0</v>
      </c>
      <c r="P63" s="1">
        <f>'All Demand '!R64*'All Demand '!BW64</f>
        <v>0</v>
      </c>
      <c r="Q63" s="1">
        <f>'All Demand '!S64*'All Demand '!BX64</f>
        <v>0</v>
      </c>
      <c r="R63" s="1">
        <f>'All Demand '!T64*'All Demand '!BY64</f>
        <v>0</v>
      </c>
      <c r="S63" s="1">
        <f>'All Demand '!U64*'All Demand '!BZ64</f>
        <v>0</v>
      </c>
      <c r="T63" s="1">
        <f t="shared" si="5"/>
        <v>0</v>
      </c>
      <c r="U63" s="1"/>
      <c r="V63" s="1">
        <f>H63*'All Demand '!AD64/$B$1</f>
        <v>0</v>
      </c>
      <c r="W63" s="1">
        <f>I63*'All Demand '!AE64/$B$1</f>
        <v>0</v>
      </c>
      <c r="X63" s="1">
        <f>J63*'All Demand '!AF64/$B$1</f>
        <v>0</v>
      </c>
      <c r="Y63" s="1">
        <f>K63*'All Demand '!AG64/$B$1</f>
        <v>0</v>
      </c>
      <c r="Z63" s="1">
        <f>L63*'All Demand '!AH64/$B$1</f>
        <v>0</v>
      </c>
      <c r="AA63" s="1">
        <f>M63*'All Demand '!AI64/$B$1</f>
        <v>0</v>
      </c>
      <c r="AB63" s="1">
        <f>N63*'All Demand '!AJ64/$B$1</f>
        <v>0</v>
      </c>
      <c r="AC63" s="1">
        <f>O63*'All Demand '!AK64/$B$1</f>
        <v>0</v>
      </c>
      <c r="AD63" s="1">
        <f>P63*'All Demand '!AL64/$B$1</f>
        <v>0</v>
      </c>
      <c r="AE63" s="1">
        <f>Q63*'All Demand '!AM64/$B$1</f>
        <v>0</v>
      </c>
      <c r="AF63" s="1">
        <f>R63*'All Demand '!AN64/$B$1</f>
        <v>0</v>
      </c>
      <c r="AG63" s="1">
        <f>S63*'All Demand '!AO64/$B$1</f>
        <v>0</v>
      </c>
      <c r="AH63" s="1">
        <f t="shared" si="6"/>
        <v>0</v>
      </c>
      <c r="AI63" s="1"/>
      <c r="AJ63" s="1">
        <f>H63*'All Demand '!AV64/$B$1</f>
        <v>0</v>
      </c>
      <c r="AK63" s="1">
        <f>I63*'All Demand '!AW64/$B$1</f>
        <v>0</v>
      </c>
      <c r="AL63" s="1">
        <f>J63*'All Demand '!AX64/$B$1</f>
        <v>0</v>
      </c>
      <c r="AM63" s="1">
        <f>K63*'All Demand '!AY64/$B$1</f>
        <v>0</v>
      </c>
      <c r="AN63" s="1">
        <f>L63*'All Demand '!AZ64/$B$1</f>
        <v>0</v>
      </c>
      <c r="AO63" s="1">
        <f>M63*'All Demand '!BA64/$B$1</f>
        <v>0</v>
      </c>
      <c r="AP63" s="1">
        <f>N63*'All Demand '!BB64/$B$1</f>
        <v>0</v>
      </c>
      <c r="AQ63" s="1">
        <f>O63*'All Demand '!BC64/$B$1</f>
        <v>0</v>
      </c>
      <c r="AR63" s="1">
        <f>P63*'All Demand '!BD64/$B$1</f>
        <v>0</v>
      </c>
      <c r="AS63" s="1">
        <f>Q63*'All Demand '!BE64/$B$1</f>
        <v>0</v>
      </c>
      <c r="AT63" s="1">
        <f>R63*'All Demand '!BF64/$B$1</f>
        <v>0</v>
      </c>
      <c r="AU63" s="1">
        <f>S63*'All Demand '!BG64/$B$1</f>
        <v>0</v>
      </c>
      <c r="AV63" s="1">
        <f t="shared" si="7"/>
        <v>0</v>
      </c>
    </row>
    <row r="64" spans="1:48">
      <c r="A64" s="343">
        <f>'All Demand '!A65</f>
        <v>60</v>
      </c>
      <c r="B64" s="278" t="str">
        <f>'All Demand '!C65</f>
        <v>8DCPFM01638AP</v>
      </c>
      <c r="C64" s="278" t="str">
        <f>'All Demand '!F65</f>
        <v>F9</v>
      </c>
      <c r="D64" s="278" t="str">
        <f>'All Demand '!D65</f>
        <v>DCPFM01638AP</v>
      </c>
      <c r="E64" s="278" t="str">
        <f>'All Demand '!G65</f>
        <v>ABC</v>
      </c>
      <c r="F64" s="278" t="str">
        <f>'All Demand '!H65</f>
        <v>WGT</v>
      </c>
      <c r="G64" s="278"/>
      <c r="H64" s="1">
        <f>'All Demand '!J65*'All Demand '!BO65</f>
        <v>0</v>
      </c>
      <c r="I64" s="1">
        <f>'All Demand '!K65*'All Demand '!BP65</f>
        <v>0</v>
      </c>
      <c r="J64" s="1">
        <f>'All Demand '!L65*'All Demand '!BQ65</f>
        <v>0</v>
      </c>
      <c r="K64" s="1">
        <f>'All Demand '!M65*'All Demand '!BR65</f>
        <v>0</v>
      </c>
      <c r="L64" s="1">
        <f>'All Demand '!N65*'All Demand '!BS65</f>
        <v>0</v>
      </c>
      <c r="M64" s="1">
        <f>'All Demand '!O65*'All Demand '!BT65</f>
        <v>0</v>
      </c>
      <c r="N64" s="1">
        <f>'All Demand '!P65*'All Demand '!BU65</f>
        <v>0</v>
      </c>
      <c r="O64" s="1">
        <f>'All Demand '!Q65*'All Demand '!BV65</f>
        <v>0</v>
      </c>
      <c r="P64" s="1">
        <f>'All Demand '!R65*'All Demand '!BW65</f>
        <v>0</v>
      </c>
      <c r="Q64" s="1">
        <f>'All Demand '!S65*'All Demand '!BX65</f>
        <v>0</v>
      </c>
      <c r="R64" s="1">
        <f>'All Demand '!T65*'All Demand '!BY65</f>
        <v>0</v>
      </c>
      <c r="S64" s="1">
        <f>'All Demand '!U65*'All Demand '!BZ65</f>
        <v>0</v>
      </c>
      <c r="T64" s="1">
        <f t="shared" si="5"/>
        <v>0</v>
      </c>
      <c r="U64" s="1"/>
      <c r="V64" s="1">
        <f>H64*'All Demand '!AD65/$B$1</f>
        <v>0</v>
      </c>
      <c r="W64" s="1">
        <f>I64*'All Demand '!AE65/$B$1</f>
        <v>0</v>
      </c>
      <c r="X64" s="1">
        <f>J64*'All Demand '!AF65/$B$1</f>
        <v>0</v>
      </c>
      <c r="Y64" s="1">
        <f>K64*'All Demand '!AG65/$B$1</f>
        <v>0</v>
      </c>
      <c r="Z64" s="1">
        <f>L64*'All Demand '!AH65/$B$1</f>
        <v>0</v>
      </c>
      <c r="AA64" s="1">
        <f>M64*'All Demand '!AI65/$B$1</f>
        <v>0</v>
      </c>
      <c r="AB64" s="1">
        <f>N64*'All Demand '!AJ65/$B$1</f>
        <v>0</v>
      </c>
      <c r="AC64" s="1">
        <f>O64*'All Demand '!AK65/$B$1</f>
        <v>0</v>
      </c>
      <c r="AD64" s="1">
        <f>P64*'All Demand '!AL65/$B$1</f>
        <v>0</v>
      </c>
      <c r="AE64" s="1">
        <f>Q64*'All Demand '!AM65/$B$1</f>
        <v>0</v>
      </c>
      <c r="AF64" s="1">
        <f>R64*'All Demand '!AN65/$B$1</f>
        <v>0</v>
      </c>
      <c r="AG64" s="1">
        <f>S64*'All Demand '!AO65/$B$1</f>
        <v>0</v>
      </c>
      <c r="AH64" s="1">
        <f t="shared" si="6"/>
        <v>0</v>
      </c>
      <c r="AI64" s="1"/>
      <c r="AJ64" s="1">
        <f>H64*'All Demand '!AV65/$B$1</f>
        <v>0</v>
      </c>
      <c r="AK64" s="1">
        <f>I64*'All Demand '!AW65/$B$1</f>
        <v>0</v>
      </c>
      <c r="AL64" s="1">
        <f>J64*'All Demand '!AX65/$B$1</f>
        <v>0</v>
      </c>
      <c r="AM64" s="1">
        <f>K64*'All Demand '!AY65/$B$1</f>
        <v>0</v>
      </c>
      <c r="AN64" s="1">
        <f>L64*'All Demand '!AZ65/$B$1</f>
        <v>0</v>
      </c>
      <c r="AO64" s="1">
        <f>M64*'All Demand '!BA65/$B$1</f>
        <v>0</v>
      </c>
      <c r="AP64" s="1">
        <f>N64*'All Demand '!BB65/$B$1</f>
        <v>0</v>
      </c>
      <c r="AQ64" s="1">
        <f>O64*'All Demand '!BC65/$B$1</f>
        <v>0</v>
      </c>
      <c r="AR64" s="1">
        <f>P64*'All Demand '!BD65/$B$1</f>
        <v>0</v>
      </c>
      <c r="AS64" s="1">
        <f>Q64*'All Demand '!BE65/$B$1</f>
        <v>0</v>
      </c>
      <c r="AT64" s="1">
        <f>R64*'All Demand '!BF65/$B$1</f>
        <v>0</v>
      </c>
      <c r="AU64" s="1">
        <f>S64*'All Demand '!BG65/$B$1</f>
        <v>0</v>
      </c>
      <c r="AV64" s="1">
        <f t="shared" si="7"/>
        <v>0</v>
      </c>
    </row>
    <row r="65" spans="1:48">
      <c r="A65" s="343">
        <f>'All Demand '!A66</f>
        <v>61</v>
      </c>
      <c r="B65" s="278" t="str">
        <f>'All Demand '!C66</f>
        <v>8DCPFM01140AP</v>
      </c>
      <c r="C65" s="278" t="str">
        <f>'All Demand '!F66</f>
        <v>F7</v>
      </c>
      <c r="D65" s="278" t="str">
        <f>'All Demand '!D66</f>
        <v>DCPFM01140AP-TJ</v>
      </c>
      <c r="E65" s="278" t="str">
        <f>'All Demand '!G66</f>
        <v>ABC</v>
      </c>
      <c r="F65" s="278" t="str">
        <f>'All Demand '!H66</f>
        <v>WGT</v>
      </c>
      <c r="G65" s="278"/>
      <c r="H65" s="1">
        <f>'All Demand '!J66*'All Demand '!BO66</f>
        <v>0</v>
      </c>
      <c r="I65" s="1">
        <f>'All Demand '!K66*'All Demand '!BP66</f>
        <v>0</v>
      </c>
      <c r="J65" s="1">
        <f>'All Demand '!L66*'All Demand '!BQ66</f>
        <v>0</v>
      </c>
      <c r="K65" s="1">
        <f>'All Demand '!M66*'All Demand '!BR66</f>
        <v>0</v>
      </c>
      <c r="L65" s="1">
        <f>'All Demand '!N66*'All Demand '!BS66</f>
        <v>0</v>
      </c>
      <c r="M65" s="1">
        <f>'All Demand '!O66*'All Demand '!BT66</f>
        <v>0</v>
      </c>
      <c r="N65" s="1">
        <f>'All Demand '!P66*'All Demand '!BU66</f>
        <v>0</v>
      </c>
      <c r="O65" s="1">
        <f>'All Demand '!Q66*'All Demand '!BV66</f>
        <v>0</v>
      </c>
      <c r="P65" s="1">
        <f>'All Demand '!R66*'All Demand '!BW66</f>
        <v>0</v>
      </c>
      <c r="Q65" s="1">
        <f>'All Demand '!S66*'All Demand '!BX66</f>
        <v>0</v>
      </c>
      <c r="R65" s="1">
        <f>'All Demand '!T66*'All Demand '!BY66</f>
        <v>0</v>
      </c>
      <c r="S65" s="1">
        <f>'All Demand '!U66*'All Demand '!BZ66</f>
        <v>0</v>
      </c>
      <c r="T65" s="1">
        <f t="shared" si="5"/>
        <v>0</v>
      </c>
      <c r="U65" s="1"/>
      <c r="V65" s="1">
        <f>H65*'All Demand '!AD66/$B$1</f>
        <v>0</v>
      </c>
      <c r="W65" s="1">
        <f>I65*'All Demand '!AE66/$B$1</f>
        <v>0</v>
      </c>
      <c r="X65" s="1">
        <f>J65*'All Demand '!AF66/$B$1</f>
        <v>0</v>
      </c>
      <c r="Y65" s="1">
        <f>K65*'All Demand '!AG66/$B$1</f>
        <v>0</v>
      </c>
      <c r="Z65" s="1">
        <f>L65*'All Demand '!AH66/$B$1</f>
        <v>0</v>
      </c>
      <c r="AA65" s="1">
        <f>M65*'All Demand '!AI66/$B$1</f>
        <v>0</v>
      </c>
      <c r="AB65" s="1">
        <f>N65*'All Demand '!AJ66/$B$1</f>
        <v>0</v>
      </c>
      <c r="AC65" s="1">
        <f>O65*'All Demand '!AK66/$B$1</f>
        <v>0</v>
      </c>
      <c r="AD65" s="1">
        <f>P65*'All Demand '!AL66/$B$1</f>
        <v>0</v>
      </c>
      <c r="AE65" s="1">
        <f>Q65*'All Demand '!AM66/$B$1</f>
        <v>0</v>
      </c>
      <c r="AF65" s="1">
        <f>R65*'All Demand '!AN66/$B$1</f>
        <v>0</v>
      </c>
      <c r="AG65" s="1">
        <f>S65*'All Demand '!AO66/$B$1</f>
        <v>0</v>
      </c>
      <c r="AH65" s="1">
        <f t="shared" si="6"/>
        <v>0</v>
      </c>
      <c r="AI65" s="1"/>
      <c r="AJ65" s="1">
        <f>H65*'All Demand '!AV66/$B$1</f>
        <v>0</v>
      </c>
      <c r="AK65" s="1">
        <f>I65*'All Demand '!AW66/$B$1</f>
        <v>0</v>
      </c>
      <c r="AL65" s="1">
        <f>J65*'All Demand '!AX66/$B$1</f>
        <v>0</v>
      </c>
      <c r="AM65" s="1">
        <f>K65*'All Demand '!AY66/$B$1</f>
        <v>0</v>
      </c>
      <c r="AN65" s="1">
        <f>L65*'All Demand '!AZ66/$B$1</f>
        <v>0</v>
      </c>
      <c r="AO65" s="1">
        <f>M65*'All Demand '!BA66/$B$1</f>
        <v>0</v>
      </c>
      <c r="AP65" s="1">
        <f>N65*'All Demand '!BB66/$B$1</f>
        <v>0</v>
      </c>
      <c r="AQ65" s="1">
        <f>O65*'All Demand '!BC66/$B$1</f>
        <v>0</v>
      </c>
      <c r="AR65" s="1">
        <f>P65*'All Demand '!BD66/$B$1</f>
        <v>0</v>
      </c>
      <c r="AS65" s="1">
        <f>Q65*'All Demand '!BE66/$B$1</f>
        <v>0</v>
      </c>
      <c r="AT65" s="1">
        <f>R65*'All Demand '!BF66/$B$1</f>
        <v>0</v>
      </c>
      <c r="AU65" s="1">
        <f>S65*'All Demand '!BG66/$B$1</f>
        <v>0</v>
      </c>
      <c r="AV65" s="1">
        <f t="shared" si="7"/>
        <v>0</v>
      </c>
    </row>
    <row r="66" spans="1:48">
      <c r="A66" s="343">
        <f>'All Demand '!A67</f>
        <v>62</v>
      </c>
      <c r="B66" s="278" t="str">
        <f>'All Demand '!C67</f>
        <v>8DCPFM01492AP</v>
      </c>
      <c r="C66" s="278" t="str">
        <f>'All Demand '!F67</f>
        <v>F7</v>
      </c>
      <c r="D66" s="278" t="str">
        <f>'All Demand '!D67</f>
        <v>DCPFM01492AP</v>
      </c>
      <c r="E66" s="278" t="str">
        <f>'All Demand '!G67</f>
        <v>ABC</v>
      </c>
      <c r="F66" s="278" t="str">
        <f>'All Demand '!H67</f>
        <v>WGT</v>
      </c>
      <c r="G66" s="278"/>
      <c r="H66" s="1">
        <f>'All Demand '!J67*'All Demand '!BO67</f>
        <v>0</v>
      </c>
      <c r="I66" s="1">
        <f>'All Demand '!K67*'All Demand '!BP67</f>
        <v>0</v>
      </c>
      <c r="J66" s="1">
        <f>'All Demand '!L67*'All Demand '!BQ67</f>
        <v>0</v>
      </c>
      <c r="K66" s="1">
        <f>'All Demand '!M67*'All Demand '!BR67</f>
        <v>0</v>
      </c>
      <c r="L66" s="1">
        <f>'All Demand '!N67*'All Demand '!BS67</f>
        <v>0</v>
      </c>
      <c r="M66" s="1">
        <f>'All Demand '!O67*'All Demand '!BT67</f>
        <v>0</v>
      </c>
      <c r="N66" s="1">
        <f>'All Demand '!P67*'All Demand '!BU67</f>
        <v>0</v>
      </c>
      <c r="O66" s="1">
        <f>'All Demand '!Q67*'All Demand '!BV67</f>
        <v>0</v>
      </c>
      <c r="P66" s="1">
        <f>'All Demand '!R67*'All Demand '!BW67</f>
        <v>0</v>
      </c>
      <c r="Q66" s="1">
        <f>'All Demand '!S67*'All Demand '!BX67</f>
        <v>0</v>
      </c>
      <c r="R66" s="1">
        <f>'All Demand '!T67*'All Demand '!BY67</f>
        <v>0</v>
      </c>
      <c r="S66" s="1">
        <f>'All Demand '!U67*'All Demand '!BZ67</f>
        <v>0</v>
      </c>
      <c r="T66" s="1">
        <f t="shared" si="5"/>
        <v>0</v>
      </c>
      <c r="U66" s="1"/>
      <c r="V66" s="1">
        <f>H66*'All Demand '!AD67/$B$1</f>
        <v>0</v>
      </c>
      <c r="W66" s="1">
        <f>I66*'All Demand '!AE67/$B$1</f>
        <v>0</v>
      </c>
      <c r="X66" s="1">
        <f>J66*'All Demand '!AF67/$B$1</f>
        <v>0</v>
      </c>
      <c r="Y66" s="1">
        <f>K66*'All Demand '!AG67/$B$1</f>
        <v>0</v>
      </c>
      <c r="Z66" s="1">
        <f>L66*'All Demand '!AH67/$B$1</f>
        <v>0</v>
      </c>
      <c r="AA66" s="1">
        <f>M66*'All Demand '!AI67/$B$1</f>
        <v>0</v>
      </c>
      <c r="AB66" s="1">
        <f>N66*'All Demand '!AJ67/$B$1</f>
        <v>0</v>
      </c>
      <c r="AC66" s="1">
        <f>O66*'All Demand '!AK67/$B$1</f>
        <v>0</v>
      </c>
      <c r="AD66" s="1">
        <f>P66*'All Demand '!AL67/$B$1</f>
        <v>0</v>
      </c>
      <c r="AE66" s="1">
        <f>Q66*'All Demand '!AM67/$B$1</f>
        <v>0</v>
      </c>
      <c r="AF66" s="1">
        <f>R66*'All Demand '!AN67/$B$1</f>
        <v>0</v>
      </c>
      <c r="AG66" s="1">
        <f>S66*'All Demand '!AO67/$B$1</f>
        <v>0</v>
      </c>
      <c r="AH66" s="1">
        <f t="shared" si="6"/>
        <v>0</v>
      </c>
      <c r="AI66" s="1"/>
      <c r="AJ66" s="1">
        <f>H66*'All Demand '!AV67/$B$1</f>
        <v>0</v>
      </c>
      <c r="AK66" s="1">
        <f>I66*'All Demand '!AW67/$B$1</f>
        <v>0</v>
      </c>
      <c r="AL66" s="1">
        <f>J66*'All Demand '!AX67/$B$1</f>
        <v>0</v>
      </c>
      <c r="AM66" s="1">
        <f>K66*'All Demand '!AY67/$B$1</f>
        <v>0</v>
      </c>
      <c r="AN66" s="1">
        <f>L66*'All Demand '!AZ67/$B$1</f>
        <v>0</v>
      </c>
      <c r="AO66" s="1">
        <f>M66*'All Demand '!BA67/$B$1</f>
        <v>0</v>
      </c>
      <c r="AP66" s="1">
        <f>N66*'All Demand '!BB67/$B$1</f>
        <v>0</v>
      </c>
      <c r="AQ66" s="1">
        <f>O66*'All Demand '!BC67/$B$1</f>
        <v>0</v>
      </c>
      <c r="AR66" s="1">
        <f>P66*'All Demand '!BD67/$B$1</f>
        <v>0</v>
      </c>
      <c r="AS66" s="1">
        <f>Q66*'All Demand '!BE67/$B$1</f>
        <v>0</v>
      </c>
      <c r="AT66" s="1">
        <f>R66*'All Demand '!BF67/$B$1</f>
        <v>0</v>
      </c>
      <c r="AU66" s="1">
        <f>S66*'All Demand '!BG67/$B$1</f>
        <v>0</v>
      </c>
      <c r="AV66" s="1">
        <f t="shared" si="7"/>
        <v>0</v>
      </c>
    </row>
    <row r="67" spans="1:48">
      <c r="A67" s="343">
        <f>'All Demand '!A68</f>
        <v>63</v>
      </c>
      <c r="B67" s="278" t="str">
        <f>'All Demand '!C68</f>
        <v>Potential_Z series</v>
      </c>
      <c r="C67" s="278" t="str">
        <f>'All Demand '!F68</f>
        <v>Z series</v>
      </c>
      <c r="D67" s="278" t="str">
        <f>'All Demand '!D68</f>
        <v>Potential_Z series</v>
      </c>
      <c r="E67" s="278" t="str">
        <f>'All Demand '!G68</f>
        <v>ABC</v>
      </c>
      <c r="F67" s="278" t="str">
        <f>'All Demand '!H68</f>
        <v>Shenzhen GP</v>
      </c>
      <c r="G67" s="278"/>
      <c r="H67" s="1">
        <f>'All Demand '!J68*'All Demand '!BO68</f>
        <v>0</v>
      </c>
      <c r="I67" s="1">
        <f>'All Demand '!K68*'All Demand '!BP68</f>
        <v>0</v>
      </c>
      <c r="J67" s="1">
        <f>'All Demand '!L68*'All Demand '!BQ68</f>
        <v>0</v>
      </c>
      <c r="K67" s="1">
        <f>'All Demand '!M68*'All Demand '!BR68</f>
        <v>0</v>
      </c>
      <c r="L67" s="1">
        <f>'All Demand '!N68*'All Demand '!BS68</f>
        <v>0</v>
      </c>
      <c r="M67" s="1">
        <f>'All Demand '!O68*'All Demand '!BT68</f>
        <v>0</v>
      </c>
      <c r="N67" s="1">
        <f>'All Demand '!P68*'All Demand '!BU68</f>
        <v>0</v>
      </c>
      <c r="O67" s="1">
        <f>'All Demand '!Q68*'All Demand '!BV68</f>
        <v>0</v>
      </c>
      <c r="P67" s="1">
        <f>'All Demand '!R68*'All Demand '!BW68</f>
        <v>0</v>
      </c>
      <c r="Q67" s="1">
        <f>'All Demand '!S68*'All Demand '!BX68</f>
        <v>0</v>
      </c>
      <c r="R67" s="1">
        <f>'All Demand '!T68*'All Demand '!BY68</f>
        <v>0</v>
      </c>
      <c r="S67" s="1">
        <f>'All Demand '!U68*'All Demand '!BZ68</f>
        <v>0</v>
      </c>
      <c r="T67" s="1">
        <f t="shared" si="5"/>
        <v>0</v>
      </c>
      <c r="U67" s="1"/>
      <c r="V67" s="1">
        <f>H67*'All Demand '!AD68/$B$1</f>
        <v>0</v>
      </c>
      <c r="W67" s="1">
        <f>I67*'All Demand '!AE68/$B$1</f>
        <v>0</v>
      </c>
      <c r="X67" s="1">
        <f>J67*'All Demand '!AF68/$B$1</f>
        <v>0</v>
      </c>
      <c r="Y67" s="1">
        <f>K67*'All Demand '!AG68/$B$1</f>
        <v>0</v>
      </c>
      <c r="Z67" s="1">
        <f>L67*'All Demand '!AH68/$B$1</f>
        <v>0</v>
      </c>
      <c r="AA67" s="1">
        <f>M67*'All Demand '!AI68/$B$1</f>
        <v>0</v>
      </c>
      <c r="AB67" s="1">
        <f>N67*'All Demand '!AJ68/$B$1</f>
        <v>0</v>
      </c>
      <c r="AC67" s="1">
        <f>O67*'All Demand '!AK68/$B$1</f>
        <v>0</v>
      </c>
      <c r="AD67" s="1">
        <f>P67*'All Demand '!AL68/$B$1</f>
        <v>0</v>
      </c>
      <c r="AE67" s="1">
        <f>Q67*'All Demand '!AM68/$B$1</f>
        <v>0</v>
      </c>
      <c r="AF67" s="1">
        <f>R67*'All Demand '!AN68/$B$1</f>
        <v>0</v>
      </c>
      <c r="AG67" s="1">
        <f>S67*'All Demand '!AO68/$B$1</f>
        <v>0</v>
      </c>
      <c r="AH67" s="1">
        <f t="shared" si="6"/>
        <v>0</v>
      </c>
      <c r="AI67" s="1"/>
      <c r="AJ67" s="1">
        <f>H67*'All Demand '!AV68/$B$1</f>
        <v>0</v>
      </c>
      <c r="AK67" s="1">
        <f>I67*'All Demand '!AW68/$B$1</f>
        <v>0</v>
      </c>
      <c r="AL67" s="1">
        <f>J67*'All Demand '!AX68/$B$1</f>
        <v>0</v>
      </c>
      <c r="AM67" s="1">
        <f>K67*'All Demand '!AY68/$B$1</f>
        <v>0</v>
      </c>
      <c r="AN67" s="1">
        <f>L67*'All Demand '!AZ68/$B$1</f>
        <v>0</v>
      </c>
      <c r="AO67" s="1">
        <f>M67*'All Demand '!BA68/$B$1</f>
        <v>0</v>
      </c>
      <c r="AP67" s="1">
        <f>N67*'All Demand '!BB68/$B$1</f>
        <v>0</v>
      </c>
      <c r="AQ67" s="1">
        <f>O67*'All Demand '!BC68/$B$1</f>
        <v>0</v>
      </c>
      <c r="AR67" s="1">
        <f>P67*'All Demand '!BD68/$B$1</f>
        <v>0</v>
      </c>
      <c r="AS67" s="1">
        <f>Q67*'All Demand '!BE68/$B$1</f>
        <v>0</v>
      </c>
      <c r="AT67" s="1">
        <f>R67*'All Demand '!BF68/$B$1</f>
        <v>0</v>
      </c>
      <c r="AU67" s="1">
        <f>S67*'All Demand '!BG68/$B$1</f>
        <v>0</v>
      </c>
      <c r="AV67" s="1">
        <f t="shared" si="7"/>
        <v>0</v>
      </c>
    </row>
    <row r="68" spans="1:48">
      <c r="A68" s="343">
        <f>'All Demand '!A69</f>
        <v>64</v>
      </c>
      <c r="B68" s="278" t="str">
        <f>'All Demand '!C69</f>
        <v>8DCPFM01258AP</v>
      </c>
      <c r="C68" s="278" t="str">
        <f>'All Demand '!F69</f>
        <v>C11</v>
      </c>
      <c r="D68" s="278" t="str">
        <f>'All Demand '!D69</f>
        <v>DCPFM01258AP</v>
      </c>
      <c r="E68" s="278" t="str">
        <f>'All Demand '!G69</f>
        <v>ABC</v>
      </c>
      <c r="F68" s="278" t="str">
        <f>'All Demand '!H69</f>
        <v>WGT</v>
      </c>
      <c r="G68" s="278"/>
      <c r="H68" s="1">
        <f>'All Demand '!J69*'All Demand '!BO69</f>
        <v>0</v>
      </c>
      <c r="I68" s="1">
        <f>'All Demand '!K69*'All Demand '!BP69</f>
        <v>0</v>
      </c>
      <c r="J68" s="1">
        <f>'All Demand '!L69*'All Demand '!BQ69</f>
        <v>0</v>
      </c>
      <c r="K68" s="1">
        <f>'All Demand '!M69*'All Demand '!BR69</f>
        <v>0</v>
      </c>
      <c r="L68" s="1">
        <f>'All Demand '!N69*'All Demand '!BS69</f>
        <v>0</v>
      </c>
      <c r="M68" s="1">
        <f>'All Demand '!O69*'All Demand '!BT69</f>
        <v>0</v>
      </c>
      <c r="N68" s="1">
        <f>'All Demand '!P69*'All Demand '!BU69</f>
        <v>0</v>
      </c>
      <c r="O68" s="1">
        <f>'All Demand '!Q69*'All Demand '!BV69</f>
        <v>0</v>
      </c>
      <c r="P68" s="1">
        <f>'All Demand '!R69*'All Demand '!BW69</f>
        <v>0</v>
      </c>
      <c r="Q68" s="1">
        <f>'All Demand '!S69*'All Demand '!BX69</f>
        <v>0</v>
      </c>
      <c r="R68" s="1">
        <f>'All Demand '!T69*'All Demand '!BY69</f>
        <v>0</v>
      </c>
      <c r="S68" s="1">
        <f>'All Demand '!U69*'All Demand '!BZ69</f>
        <v>0</v>
      </c>
      <c r="T68" s="1">
        <f t="shared" si="5"/>
        <v>0</v>
      </c>
      <c r="U68" s="1"/>
      <c r="V68" s="1">
        <f>H68*'All Demand '!AD69/$B$1</f>
        <v>0</v>
      </c>
      <c r="W68" s="1">
        <f>I68*'All Demand '!AE69/$B$1</f>
        <v>0</v>
      </c>
      <c r="X68" s="1">
        <f>J68*'All Demand '!AF69/$B$1</f>
        <v>0</v>
      </c>
      <c r="Y68" s="1">
        <f>K68*'All Demand '!AG69/$B$1</f>
        <v>0</v>
      </c>
      <c r="Z68" s="1">
        <f>L68*'All Demand '!AH69/$B$1</f>
        <v>0</v>
      </c>
      <c r="AA68" s="1">
        <f>M68*'All Demand '!AI69/$B$1</f>
        <v>0</v>
      </c>
      <c r="AB68" s="1">
        <f>N68*'All Demand '!AJ69/$B$1</f>
        <v>0</v>
      </c>
      <c r="AC68" s="1">
        <f>O68*'All Demand '!AK69/$B$1</f>
        <v>0</v>
      </c>
      <c r="AD68" s="1">
        <f>P68*'All Demand '!AL69/$B$1</f>
        <v>0</v>
      </c>
      <c r="AE68" s="1">
        <f>Q68*'All Demand '!AM69/$B$1</f>
        <v>0</v>
      </c>
      <c r="AF68" s="1">
        <f>R68*'All Demand '!AN69/$B$1</f>
        <v>0</v>
      </c>
      <c r="AG68" s="1">
        <f>S68*'All Demand '!AO69/$B$1</f>
        <v>0</v>
      </c>
      <c r="AH68" s="1">
        <f t="shared" si="6"/>
        <v>0</v>
      </c>
      <c r="AI68" s="1"/>
      <c r="AJ68" s="1">
        <f>H68*'All Demand '!AV69/$B$1</f>
        <v>0</v>
      </c>
      <c r="AK68" s="1">
        <f>I68*'All Demand '!AW69/$B$1</f>
        <v>0</v>
      </c>
      <c r="AL68" s="1">
        <f>J68*'All Demand '!AX69/$B$1</f>
        <v>0</v>
      </c>
      <c r="AM68" s="1">
        <f>K68*'All Demand '!AY69/$B$1</f>
        <v>0</v>
      </c>
      <c r="AN68" s="1">
        <f>L68*'All Demand '!AZ69/$B$1</f>
        <v>0</v>
      </c>
      <c r="AO68" s="1">
        <f>M68*'All Demand '!BA69/$B$1</f>
        <v>0</v>
      </c>
      <c r="AP68" s="1">
        <f>N68*'All Demand '!BB69/$B$1</f>
        <v>0</v>
      </c>
      <c r="AQ68" s="1">
        <f>O68*'All Demand '!BC69/$B$1</f>
        <v>0</v>
      </c>
      <c r="AR68" s="1">
        <f>P68*'All Demand '!BD69/$B$1</f>
        <v>0</v>
      </c>
      <c r="AS68" s="1">
        <f>Q68*'All Demand '!BE69/$B$1</f>
        <v>0</v>
      </c>
      <c r="AT68" s="1">
        <f>R68*'All Demand '!BF69/$B$1</f>
        <v>0</v>
      </c>
      <c r="AU68" s="1">
        <f>S68*'All Demand '!BG69/$B$1</f>
        <v>0</v>
      </c>
      <c r="AV68" s="1">
        <f t="shared" si="7"/>
        <v>0</v>
      </c>
    </row>
    <row r="69" spans="1:48">
      <c r="A69" s="343">
        <f>'All Demand '!A70</f>
        <v>65</v>
      </c>
      <c r="B69" s="278" t="str">
        <f>'All Demand '!C70</f>
        <v>8DCPFM01098AP</v>
      </c>
      <c r="C69" s="278" t="str">
        <f>'All Demand '!F70</f>
        <v>F7</v>
      </c>
      <c r="D69" s="278" t="str">
        <f>'All Demand '!D70</f>
        <v>DCPFM01098AP-TJ</v>
      </c>
      <c r="E69" s="278" t="str">
        <f>'All Demand '!G70</f>
        <v>ABC</v>
      </c>
      <c r="F69" s="278" t="str">
        <f>'All Demand '!H70</f>
        <v>WGT</v>
      </c>
      <c r="G69" s="278"/>
      <c r="H69" s="1">
        <f>'All Demand '!J70*'All Demand '!BO70</f>
        <v>0</v>
      </c>
      <c r="I69" s="1">
        <f>'All Demand '!K70*'All Demand '!BP70</f>
        <v>0</v>
      </c>
      <c r="J69" s="1">
        <f>'All Demand '!L70*'All Demand '!BQ70</f>
        <v>0</v>
      </c>
      <c r="K69" s="1">
        <f>'All Demand '!M70*'All Demand '!BR70</f>
        <v>0</v>
      </c>
      <c r="L69" s="1">
        <f>'All Demand '!N70*'All Demand '!BS70</f>
        <v>0</v>
      </c>
      <c r="M69" s="1">
        <f>'All Demand '!O70*'All Demand '!BT70</f>
        <v>0</v>
      </c>
      <c r="N69" s="1">
        <f>'All Demand '!P70*'All Demand '!BU70</f>
        <v>0</v>
      </c>
      <c r="O69" s="1">
        <f>'All Demand '!Q70*'All Demand '!BV70</f>
        <v>0</v>
      </c>
      <c r="P69" s="1">
        <f>'All Demand '!R70*'All Demand '!BW70</f>
        <v>0</v>
      </c>
      <c r="Q69" s="1">
        <f>'All Demand '!S70*'All Demand '!BX70</f>
        <v>0</v>
      </c>
      <c r="R69" s="1">
        <f>'All Demand '!T70*'All Demand '!BY70</f>
        <v>0</v>
      </c>
      <c r="S69" s="1">
        <f>'All Demand '!U70*'All Demand '!BZ70</f>
        <v>0</v>
      </c>
      <c r="T69" s="1">
        <f t="shared" si="5"/>
        <v>0</v>
      </c>
      <c r="U69" s="1"/>
      <c r="V69" s="1">
        <f>H69*'All Demand '!AD70/$B$1</f>
        <v>0</v>
      </c>
      <c r="W69" s="1">
        <f>I69*'All Demand '!AE70/$B$1</f>
        <v>0</v>
      </c>
      <c r="X69" s="1">
        <f>J69*'All Demand '!AF70/$B$1</f>
        <v>0</v>
      </c>
      <c r="Y69" s="1">
        <f>K69*'All Demand '!AG70/$B$1</f>
        <v>0</v>
      </c>
      <c r="Z69" s="1">
        <f>L69*'All Demand '!AH70/$B$1</f>
        <v>0</v>
      </c>
      <c r="AA69" s="1">
        <f>M69*'All Demand '!AI70/$B$1</f>
        <v>0</v>
      </c>
      <c r="AB69" s="1">
        <f>N69*'All Demand '!AJ70/$B$1</f>
        <v>0</v>
      </c>
      <c r="AC69" s="1">
        <f>O69*'All Demand '!AK70/$B$1</f>
        <v>0</v>
      </c>
      <c r="AD69" s="1">
        <f>P69*'All Demand '!AL70/$B$1</f>
        <v>0</v>
      </c>
      <c r="AE69" s="1">
        <f>Q69*'All Demand '!AM70/$B$1</f>
        <v>0</v>
      </c>
      <c r="AF69" s="1">
        <f>R69*'All Demand '!AN70/$B$1</f>
        <v>0</v>
      </c>
      <c r="AG69" s="1">
        <f>S69*'All Demand '!AO70/$B$1</f>
        <v>0</v>
      </c>
      <c r="AH69" s="1">
        <f t="shared" si="6"/>
        <v>0</v>
      </c>
      <c r="AI69" s="1"/>
      <c r="AJ69" s="1">
        <f>H69*'All Demand '!AV70/$B$1</f>
        <v>0</v>
      </c>
      <c r="AK69" s="1">
        <f>I69*'All Demand '!AW70/$B$1</f>
        <v>0</v>
      </c>
      <c r="AL69" s="1">
        <f>J69*'All Demand '!AX70/$B$1</f>
        <v>0</v>
      </c>
      <c r="AM69" s="1">
        <f>K69*'All Demand '!AY70/$B$1</f>
        <v>0</v>
      </c>
      <c r="AN69" s="1">
        <f>L69*'All Demand '!AZ70/$B$1</f>
        <v>0</v>
      </c>
      <c r="AO69" s="1">
        <f>M69*'All Demand '!BA70/$B$1</f>
        <v>0</v>
      </c>
      <c r="AP69" s="1">
        <f>N69*'All Demand '!BB70/$B$1</f>
        <v>0</v>
      </c>
      <c r="AQ69" s="1">
        <f>O69*'All Demand '!BC70/$B$1</f>
        <v>0</v>
      </c>
      <c r="AR69" s="1">
        <f>P69*'All Demand '!BD70/$B$1</f>
        <v>0</v>
      </c>
      <c r="AS69" s="1">
        <f>Q69*'All Demand '!BE70/$B$1</f>
        <v>0</v>
      </c>
      <c r="AT69" s="1">
        <f>R69*'All Demand '!BF70/$B$1</f>
        <v>0</v>
      </c>
      <c r="AU69" s="1">
        <f>S69*'All Demand '!BG70/$B$1</f>
        <v>0</v>
      </c>
      <c r="AV69" s="1">
        <f t="shared" si="7"/>
        <v>0</v>
      </c>
    </row>
    <row r="70" spans="1:48">
      <c r="A70" s="343">
        <f>'All Demand '!A71</f>
        <v>66</v>
      </c>
      <c r="B70" s="278" t="str">
        <f>'All Demand '!C71</f>
        <v>8DCPFM01099AP</v>
      </c>
      <c r="C70" s="278" t="str">
        <f>'All Demand '!F71</f>
        <v>F7</v>
      </c>
      <c r="D70" s="278" t="str">
        <f>'All Demand '!D71</f>
        <v>DCPFM01099AP-TJ</v>
      </c>
      <c r="E70" s="278" t="str">
        <f>'All Demand '!G71</f>
        <v>ABC</v>
      </c>
      <c r="F70" s="278" t="str">
        <f>'All Demand '!H71</f>
        <v>WGT</v>
      </c>
      <c r="G70" s="278"/>
      <c r="H70" s="1">
        <f>'All Demand '!J71*'All Demand '!BO71</f>
        <v>0</v>
      </c>
      <c r="I70" s="1">
        <f>'All Demand '!K71*'All Demand '!BP71</f>
        <v>0</v>
      </c>
      <c r="J70" s="1">
        <f>'All Demand '!L71*'All Demand '!BQ71</f>
        <v>0</v>
      </c>
      <c r="K70" s="1">
        <f>'All Demand '!M71*'All Demand '!BR71</f>
        <v>0</v>
      </c>
      <c r="L70" s="1">
        <f>'All Demand '!N71*'All Demand '!BS71</f>
        <v>0</v>
      </c>
      <c r="M70" s="1">
        <f>'All Demand '!O71*'All Demand '!BT71</f>
        <v>0</v>
      </c>
      <c r="N70" s="1">
        <f>'All Demand '!P71*'All Demand '!BU71</f>
        <v>0</v>
      </c>
      <c r="O70" s="1">
        <f>'All Demand '!Q71*'All Demand '!BV71</f>
        <v>0</v>
      </c>
      <c r="P70" s="1">
        <f>'All Demand '!R71*'All Demand '!BW71</f>
        <v>0</v>
      </c>
      <c r="Q70" s="1">
        <f>'All Demand '!S71*'All Demand '!BX71</f>
        <v>0</v>
      </c>
      <c r="R70" s="1">
        <f>'All Demand '!T71*'All Demand '!BY71</f>
        <v>0</v>
      </c>
      <c r="S70" s="1">
        <f>'All Demand '!U71*'All Demand '!BZ71</f>
        <v>0</v>
      </c>
      <c r="T70" s="1">
        <f t="shared" ref="T70:T133" si="8">SUM(H70:S70)</f>
        <v>0</v>
      </c>
      <c r="U70" s="1"/>
      <c r="V70" s="1">
        <f>H70*'All Demand '!AD71/$B$1</f>
        <v>0</v>
      </c>
      <c r="W70" s="1">
        <f>I70*'All Demand '!AE71/$B$1</f>
        <v>0</v>
      </c>
      <c r="X70" s="1">
        <f>J70*'All Demand '!AF71/$B$1</f>
        <v>0</v>
      </c>
      <c r="Y70" s="1">
        <f>K70*'All Demand '!AG71/$B$1</f>
        <v>0</v>
      </c>
      <c r="Z70" s="1">
        <f>L70*'All Demand '!AH71/$B$1</f>
        <v>0</v>
      </c>
      <c r="AA70" s="1">
        <f>M70*'All Demand '!AI71/$B$1</f>
        <v>0</v>
      </c>
      <c r="AB70" s="1">
        <f>N70*'All Demand '!AJ71/$B$1</f>
        <v>0</v>
      </c>
      <c r="AC70" s="1">
        <f>O70*'All Demand '!AK71/$B$1</f>
        <v>0</v>
      </c>
      <c r="AD70" s="1">
        <f>P70*'All Demand '!AL71/$B$1</f>
        <v>0</v>
      </c>
      <c r="AE70" s="1">
        <f>Q70*'All Demand '!AM71/$B$1</f>
        <v>0</v>
      </c>
      <c r="AF70" s="1">
        <f>R70*'All Demand '!AN71/$B$1</f>
        <v>0</v>
      </c>
      <c r="AG70" s="1">
        <f>S70*'All Demand '!AO71/$B$1</f>
        <v>0</v>
      </c>
      <c r="AH70" s="1">
        <f t="shared" ref="AH70:AH133" si="9">SUM(V70:AG70)</f>
        <v>0</v>
      </c>
      <c r="AI70" s="1"/>
      <c r="AJ70" s="1">
        <f>H70*'All Demand '!AV71/$B$1</f>
        <v>0</v>
      </c>
      <c r="AK70" s="1">
        <f>I70*'All Demand '!AW71/$B$1</f>
        <v>0</v>
      </c>
      <c r="AL70" s="1">
        <f>J70*'All Demand '!AX71/$B$1</f>
        <v>0</v>
      </c>
      <c r="AM70" s="1">
        <f>K70*'All Demand '!AY71/$B$1</f>
        <v>0</v>
      </c>
      <c r="AN70" s="1">
        <f>L70*'All Demand '!AZ71/$B$1</f>
        <v>0</v>
      </c>
      <c r="AO70" s="1">
        <f>M70*'All Demand '!BA71/$B$1</f>
        <v>0</v>
      </c>
      <c r="AP70" s="1">
        <f>N70*'All Demand '!BB71/$B$1</f>
        <v>0</v>
      </c>
      <c r="AQ70" s="1">
        <f>O70*'All Demand '!BC71/$B$1</f>
        <v>0</v>
      </c>
      <c r="AR70" s="1">
        <f>P70*'All Demand '!BD71/$B$1</f>
        <v>0</v>
      </c>
      <c r="AS70" s="1">
        <f>Q70*'All Demand '!BE71/$B$1</f>
        <v>0</v>
      </c>
      <c r="AT70" s="1">
        <f>R70*'All Demand '!BF71/$B$1</f>
        <v>0</v>
      </c>
      <c r="AU70" s="1">
        <f>S70*'All Demand '!BG71/$B$1</f>
        <v>0</v>
      </c>
      <c r="AV70" s="1">
        <f t="shared" ref="AV70:AV133" si="10">SUM(AJ70:AU70)</f>
        <v>0</v>
      </c>
    </row>
    <row r="71" spans="1:48">
      <c r="A71" s="343">
        <f>'All Demand '!A72</f>
        <v>67</v>
      </c>
      <c r="B71" s="278" t="str">
        <f>'All Demand '!C72</f>
        <v>8DCPFM01263AP</v>
      </c>
      <c r="C71" s="278" t="str">
        <f>'All Demand '!F72</f>
        <v>F7</v>
      </c>
      <c r="D71" s="278" t="str">
        <f>'All Demand '!D72</f>
        <v>DCPFM01263AP</v>
      </c>
      <c r="E71" s="278" t="str">
        <f>'All Demand '!G72</f>
        <v>ABC</v>
      </c>
      <c r="F71" s="278" t="str">
        <f>'All Demand '!H72</f>
        <v>WGT</v>
      </c>
      <c r="G71" s="278"/>
      <c r="H71" s="1">
        <f>'All Demand '!J72*'All Demand '!BO72</f>
        <v>0</v>
      </c>
      <c r="I71" s="1">
        <f>'All Demand '!K72*'All Demand '!BP72</f>
        <v>0</v>
      </c>
      <c r="J71" s="1">
        <f>'All Demand '!L72*'All Demand '!BQ72</f>
        <v>0</v>
      </c>
      <c r="K71" s="1">
        <f>'All Demand '!M72*'All Demand '!BR72</f>
        <v>0</v>
      </c>
      <c r="L71" s="1">
        <f>'All Demand '!N72*'All Demand '!BS72</f>
        <v>0</v>
      </c>
      <c r="M71" s="1">
        <f>'All Demand '!O72*'All Demand '!BT72</f>
        <v>0</v>
      </c>
      <c r="N71" s="1">
        <f>'All Demand '!P72*'All Demand '!BU72</f>
        <v>0</v>
      </c>
      <c r="O71" s="1">
        <f>'All Demand '!Q72*'All Demand '!BV72</f>
        <v>0</v>
      </c>
      <c r="P71" s="1">
        <f>'All Demand '!R72*'All Demand '!BW72</f>
        <v>0</v>
      </c>
      <c r="Q71" s="1">
        <f>'All Demand '!S72*'All Demand '!BX72</f>
        <v>0</v>
      </c>
      <c r="R71" s="1">
        <f>'All Demand '!T72*'All Demand '!BY72</f>
        <v>0</v>
      </c>
      <c r="S71" s="1">
        <f>'All Demand '!U72*'All Demand '!BZ72</f>
        <v>0</v>
      </c>
      <c r="T71" s="1">
        <f t="shared" si="8"/>
        <v>0</v>
      </c>
      <c r="U71" s="1"/>
      <c r="V71" s="1">
        <f>H71*'All Demand '!AD72/$B$1</f>
        <v>0</v>
      </c>
      <c r="W71" s="1">
        <f>I71*'All Demand '!AE72/$B$1</f>
        <v>0</v>
      </c>
      <c r="X71" s="1">
        <f>J71*'All Demand '!AF72/$B$1</f>
        <v>0</v>
      </c>
      <c r="Y71" s="1">
        <f>K71*'All Demand '!AG72/$B$1</f>
        <v>0</v>
      </c>
      <c r="Z71" s="1">
        <f>L71*'All Demand '!AH72/$B$1</f>
        <v>0</v>
      </c>
      <c r="AA71" s="1">
        <f>M71*'All Demand '!AI72/$B$1</f>
        <v>0</v>
      </c>
      <c r="AB71" s="1">
        <f>N71*'All Demand '!AJ72/$B$1</f>
        <v>0</v>
      </c>
      <c r="AC71" s="1">
        <f>O71*'All Demand '!AK72/$B$1</f>
        <v>0</v>
      </c>
      <c r="AD71" s="1">
        <f>P71*'All Demand '!AL72/$B$1</f>
        <v>0</v>
      </c>
      <c r="AE71" s="1">
        <f>Q71*'All Demand '!AM72/$B$1</f>
        <v>0</v>
      </c>
      <c r="AF71" s="1">
        <f>R71*'All Demand '!AN72/$B$1</f>
        <v>0</v>
      </c>
      <c r="AG71" s="1">
        <f>S71*'All Demand '!AO72/$B$1</f>
        <v>0</v>
      </c>
      <c r="AH71" s="1">
        <f t="shared" si="9"/>
        <v>0</v>
      </c>
      <c r="AI71" s="1"/>
      <c r="AJ71" s="1">
        <f>H71*'All Demand '!AV72/$B$1</f>
        <v>0</v>
      </c>
      <c r="AK71" s="1">
        <f>I71*'All Demand '!AW72/$B$1</f>
        <v>0</v>
      </c>
      <c r="AL71" s="1">
        <f>J71*'All Demand '!AX72/$B$1</f>
        <v>0</v>
      </c>
      <c r="AM71" s="1">
        <f>K71*'All Demand '!AY72/$B$1</f>
        <v>0</v>
      </c>
      <c r="AN71" s="1">
        <f>L71*'All Demand '!AZ72/$B$1</f>
        <v>0</v>
      </c>
      <c r="AO71" s="1">
        <f>M71*'All Demand '!BA72/$B$1</f>
        <v>0</v>
      </c>
      <c r="AP71" s="1">
        <f>N71*'All Demand '!BB72/$B$1</f>
        <v>0</v>
      </c>
      <c r="AQ71" s="1">
        <f>O71*'All Demand '!BC72/$B$1</f>
        <v>0</v>
      </c>
      <c r="AR71" s="1">
        <f>P71*'All Demand '!BD72/$B$1</f>
        <v>0</v>
      </c>
      <c r="AS71" s="1">
        <f>Q71*'All Demand '!BE72/$B$1</f>
        <v>0</v>
      </c>
      <c r="AT71" s="1">
        <f>R71*'All Demand '!BF72/$B$1</f>
        <v>0</v>
      </c>
      <c r="AU71" s="1">
        <f>S71*'All Demand '!BG72/$B$1</f>
        <v>0</v>
      </c>
      <c r="AV71" s="1">
        <f t="shared" si="10"/>
        <v>0</v>
      </c>
    </row>
    <row r="72" spans="1:48">
      <c r="A72" s="343">
        <f>'All Demand '!A73</f>
        <v>68</v>
      </c>
      <c r="B72" s="278" t="str">
        <f>'All Demand '!C73</f>
        <v>8DCPFM01246AP</v>
      </c>
      <c r="C72" s="278" t="str">
        <f>'All Demand '!F73</f>
        <v xml:space="preserve">F12 </v>
      </c>
      <c r="D72" s="278" t="str">
        <f>'All Demand '!D73</f>
        <v>DCPFM01246AP</v>
      </c>
      <c r="E72" s="278" t="str">
        <f>'All Demand '!G73</f>
        <v>ABC</v>
      </c>
      <c r="F72" s="278" t="str">
        <f>'All Demand '!H73</f>
        <v>Shenzhen GP</v>
      </c>
      <c r="G72" s="278"/>
      <c r="H72" s="1">
        <f>'All Demand '!J73*'All Demand '!BO73</f>
        <v>0</v>
      </c>
      <c r="I72" s="1">
        <f>'All Demand '!K73*'All Demand '!BP73</f>
        <v>0</v>
      </c>
      <c r="J72" s="1">
        <f>'All Demand '!L73*'All Demand '!BQ73</f>
        <v>0</v>
      </c>
      <c r="K72" s="1">
        <f>'All Demand '!M73*'All Demand '!BR73</f>
        <v>0</v>
      </c>
      <c r="L72" s="1">
        <f>'All Demand '!N73*'All Demand '!BS73</f>
        <v>0</v>
      </c>
      <c r="M72" s="1">
        <f>'All Demand '!O73*'All Demand '!BT73</f>
        <v>0</v>
      </c>
      <c r="N72" s="1">
        <f>'All Demand '!P73*'All Demand '!BU73</f>
        <v>0</v>
      </c>
      <c r="O72" s="1">
        <f>'All Demand '!Q73*'All Demand '!BV73</f>
        <v>0</v>
      </c>
      <c r="P72" s="1">
        <f>'All Demand '!R73*'All Demand '!BW73</f>
        <v>0</v>
      </c>
      <c r="Q72" s="1">
        <f>'All Demand '!S73*'All Demand '!BX73</f>
        <v>0</v>
      </c>
      <c r="R72" s="1">
        <f>'All Demand '!T73*'All Demand '!BY73</f>
        <v>0</v>
      </c>
      <c r="S72" s="1">
        <f>'All Demand '!U73*'All Demand '!BZ73</f>
        <v>0</v>
      </c>
      <c r="T72" s="1">
        <f t="shared" si="8"/>
        <v>0</v>
      </c>
      <c r="U72" s="1"/>
      <c r="V72" s="1">
        <f>H72*'All Demand '!AD73/$B$1</f>
        <v>0</v>
      </c>
      <c r="W72" s="1">
        <f>I72*'All Demand '!AE73/$B$1</f>
        <v>0</v>
      </c>
      <c r="X72" s="1">
        <f>J72*'All Demand '!AF73/$B$1</f>
        <v>0</v>
      </c>
      <c r="Y72" s="1">
        <f>K72*'All Demand '!AG73/$B$1</f>
        <v>0</v>
      </c>
      <c r="Z72" s="1">
        <f>L72*'All Demand '!AH73/$B$1</f>
        <v>0</v>
      </c>
      <c r="AA72" s="1">
        <f>M72*'All Demand '!AI73/$B$1</f>
        <v>0</v>
      </c>
      <c r="AB72" s="1">
        <f>N72*'All Demand '!AJ73/$B$1</f>
        <v>0</v>
      </c>
      <c r="AC72" s="1">
        <f>O72*'All Demand '!AK73/$B$1</f>
        <v>0</v>
      </c>
      <c r="AD72" s="1">
        <f>P72*'All Demand '!AL73/$B$1</f>
        <v>0</v>
      </c>
      <c r="AE72" s="1">
        <f>Q72*'All Demand '!AM73/$B$1</f>
        <v>0</v>
      </c>
      <c r="AF72" s="1">
        <f>R72*'All Demand '!AN73/$B$1</f>
        <v>0</v>
      </c>
      <c r="AG72" s="1">
        <f>S72*'All Demand '!AO73/$B$1</f>
        <v>0</v>
      </c>
      <c r="AH72" s="1">
        <f t="shared" si="9"/>
        <v>0</v>
      </c>
      <c r="AI72" s="1"/>
      <c r="AJ72" s="1">
        <f>H72*'All Demand '!AV73/$B$1</f>
        <v>0</v>
      </c>
      <c r="AK72" s="1">
        <f>I72*'All Demand '!AW73/$B$1</f>
        <v>0</v>
      </c>
      <c r="AL72" s="1">
        <f>J72*'All Demand '!AX73/$B$1</f>
        <v>0</v>
      </c>
      <c r="AM72" s="1">
        <f>K72*'All Demand '!AY73/$B$1</f>
        <v>0</v>
      </c>
      <c r="AN72" s="1">
        <f>L72*'All Demand '!AZ73/$B$1</f>
        <v>0</v>
      </c>
      <c r="AO72" s="1">
        <f>M72*'All Demand '!BA73/$B$1</f>
        <v>0</v>
      </c>
      <c r="AP72" s="1">
        <f>N72*'All Demand '!BB73/$B$1</f>
        <v>0</v>
      </c>
      <c r="AQ72" s="1">
        <f>O72*'All Demand '!BC73/$B$1</f>
        <v>0</v>
      </c>
      <c r="AR72" s="1">
        <f>P72*'All Demand '!BD73/$B$1</f>
        <v>0</v>
      </c>
      <c r="AS72" s="1">
        <f>Q72*'All Demand '!BE73/$B$1</f>
        <v>0</v>
      </c>
      <c r="AT72" s="1">
        <f>R72*'All Demand '!BF73/$B$1</f>
        <v>0</v>
      </c>
      <c r="AU72" s="1">
        <f>S72*'All Demand '!BG73/$B$1</f>
        <v>0</v>
      </c>
      <c r="AV72" s="1">
        <f t="shared" si="10"/>
        <v>0</v>
      </c>
    </row>
    <row r="73" spans="1:48">
      <c r="A73" s="343">
        <f>'All Demand '!A74</f>
        <v>69</v>
      </c>
      <c r="B73" s="278" t="str">
        <f>'All Demand '!C74</f>
        <v>8DCPFM01620AP</v>
      </c>
      <c r="C73" s="278" t="str">
        <f>'All Demand '!F74</f>
        <v xml:space="preserve">F12 </v>
      </c>
      <c r="D73" s="278" t="str">
        <f>'All Demand '!D74</f>
        <v>DCPFM01620AP</v>
      </c>
      <c r="E73" s="278" t="str">
        <f>'All Demand '!G74</f>
        <v>ABC</v>
      </c>
      <c r="F73" s="278" t="str">
        <f>'All Demand '!H74</f>
        <v>Shenzhen GP</v>
      </c>
      <c r="G73" s="278"/>
      <c r="H73" s="1">
        <f>'All Demand '!J74*'All Demand '!BO74</f>
        <v>0</v>
      </c>
      <c r="I73" s="1">
        <f>'All Demand '!K74*'All Demand '!BP74</f>
        <v>0</v>
      </c>
      <c r="J73" s="1">
        <f>'All Demand '!L74*'All Demand '!BQ74</f>
        <v>0</v>
      </c>
      <c r="K73" s="1">
        <f>'All Demand '!M74*'All Demand '!BR74</f>
        <v>0</v>
      </c>
      <c r="L73" s="1">
        <f>'All Demand '!N74*'All Demand '!BS74</f>
        <v>0</v>
      </c>
      <c r="M73" s="1">
        <f>'All Demand '!O74*'All Demand '!BT74</f>
        <v>0</v>
      </c>
      <c r="N73" s="1">
        <f>'All Demand '!P74*'All Demand '!BU74</f>
        <v>0</v>
      </c>
      <c r="O73" s="1">
        <f>'All Demand '!Q74*'All Demand '!BV74</f>
        <v>0</v>
      </c>
      <c r="P73" s="1">
        <f>'All Demand '!R74*'All Demand '!BW74</f>
        <v>0</v>
      </c>
      <c r="Q73" s="1">
        <f>'All Demand '!S74*'All Demand '!BX74</f>
        <v>0</v>
      </c>
      <c r="R73" s="1">
        <f>'All Demand '!T74*'All Demand '!BY74</f>
        <v>0</v>
      </c>
      <c r="S73" s="1">
        <f>'All Demand '!U74*'All Demand '!BZ74</f>
        <v>0</v>
      </c>
      <c r="T73" s="1">
        <f t="shared" si="8"/>
        <v>0</v>
      </c>
      <c r="U73" s="1"/>
      <c r="V73" s="1">
        <f>H73*'All Demand '!AD74/$B$1</f>
        <v>0</v>
      </c>
      <c r="W73" s="1">
        <f>I73*'All Demand '!AE74/$B$1</f>
        <v>0</v>
      </c>
      <c r="X73" s="1">
        <f>J73*'All Demand '!AF74/$B$1</f>
        <v>0</v>
      </c>
      <c r="Y73" s="1">
        <f>K73*'All Demand '!AG74/$B$1</f>
        <v>0</v>
      </c>
      <c r="Z73" s="1">
        <f>L73*'All Demand '!AH74/$B$1</f>
        <v>0</v>
      </c>
      <c r="AA73" s="1">
        <f>M73*'All Demand '!AI74/$B$1</f>
        <v>0</v>
      </c>
      <c r="AB73" s="1">
        <f>N73*'All Demand '!AJ74/$B$1</f>
        <v>0</v>
      </c>
      <c r="AC73" s="1">
        <f>O73*'All Demand '!AK74/$B$1</f>
        <v>0</v>
      </c>
      <c r="AD73" s="1">
        <f>P73*'All Demand '!AL74/$B$1</f>
        <v>0</v>
      </c>
      <c r="AE73" s="1">
        <f>Q73*'All Demand '!AM74/$B$1</f>
        <v>0</v>
      </c>
      <c r="AF73" s="1">
        <f>R73*'All Demand '!AN74/$B$1</f>
        <v>0</v>
      </c>
      <c r="AG73" s="1">
        <f>S73*'All Demand '!AO74/$B$1</f>
        <v>0</v>
      </c>
      <c r="AH73" s="1">
        <f t="shared" si="9"/>
        <v>0</v>
      </c>
      <c r="AI73" s="1"/>
      <c r="AJ73" s="1">
        <f>H73*'All Demand '!AV74/$B$1</f>
        <v>0</v>
      </c>
      <c r="AK73" s="1">
        <f>I73*'All Demand '!AW74/$B$1</f>
        <v>0</v>
      </c>
      <c r="AL73" s="1">
        <f>J73*'All Demand '!AX74/$B$1</f>
        <v>0</v>
      </c>
      <c r="AM73" s="1">
        <f>K73*'All Demand '!AY74/$B$1</f>
        <v>0</v>
      </c>
      <c r="AN73" s="1">
        <f>L73*'All Demand '!AZ74/$B$1</f>
        <v>0</v>
      </c>
      <c r="AO73" s="1">
        <f>M73*'All Demand '!BA74/$B$1</f>
        <v>0</v>
      </c>
      <c r="AP73" s="1">
        <f>N73*'All Demand '!BB74/$B$1</f>
        <v>0</v>
      </c>
      <c r="AQ73" s="1">
        <f>O73*'All Demand '!BC74/$B$1</f>
        <v>0</v>
      </c>
      <c r="AR73" s="1">
        <f>P73*'All Demand '!BD74/$B$1</f>
        <v>0</v>
      </c>
      <c r="AS73" s="1">
        <f>Q73*'All Demand '!BE74/$B$1</f>
        <v>0</v>
      </c>
      <c r="AT73" s="1">
        <f>R73*'All Demand '!BF74/$B$1</f>
        <v>0</v>
      </c>
      <c r="AU73" s="1">
        <f>S73*'All Demand '!BG74/$B$1</f>
        <v>0</v>
      </c>
      <c r="AV73" s="1">
        <f t="shared" si="10"/>
        <v>0</v>
      </c>
    </row>
    <row r="74" spans="1:48">
      <c r="A74" s="343">
        <f>'All Demand '!A75</f>
        <v>70</v>
      </c>
      <c r="B74" s="278" t="str">
        <f>'All Demand '!C75</f>
        <v>8DCPFM01627AP</v>
      </c>
      <c r="C74" s="278" t="str">
        <f>'All Demand '!F75</f>
        <v xml:space="preserve">F12 </v>
      </c>
      <c r="D74" s="278" t="str">
        <f>'All Demand '!D75</f>
        <v>DCPFM01627AP</v>
      </c>
      <c r="E74" s="278" t="str">
        <f>'All Demand '!G75</f>
        <v>ABC</v>
      </c>
      <c r="F74" s="278" t="str">
        <f>'All Demand '!H75</f>
        <v>Shenzhen GP</v>
      </c>
      <c r="G74" s="278"/>
      <c r="H74" s="1">
        <f>'All Demand '!J75*'All Demand '!BO75</f>
        <v>0</v>
      </c>
      <c r="I74" s="1">
        <f>'All Demand '!K75*'All Demand '!BP75</f>
        <v>0</v>
      </c>
      <c r="J74" s="1">
        <f>'All Demand '!L75*'All Demand '!BQ75</f>
        <v>0</v>
      </c>
      <c r="K74" s="1">
        <f>'All Demand '!M75*'All Demand '!BR75</f>
        <v>0</v>
      </c>
      <c r="L74" s="1">
        <f>'All Demand '!N75*'All Demand '!BS75</f>
        <v>0</v>
      </c>
      <c r="M74" s="1">
        <f>'All Demand '!O75*'All Demand '!BT75</f>
        <v>0</v>
      </c>
      <c r="N74" s="1">
        <f>'All Demand '!P75*'All Demand '!BU75</f>
        <v>0</v>
      </c>
      <c r="O74" s="1">
        <f>'All Demand '!Q75*'All Demand '!BV75</f>
        <v>0</v>
      </c>
      <c r="P74" s="1">
        <f>'All Demand '!R75*'All Demand '!BW75</f>
        <v>0</v>
      </c>
      <c r="Q74" s="1">
        <f>'All Demand '!S75*'All Demand '!BX75</f>
        <v>0</v>
      </c>
      <c r="R74" s="1">
        <f>'All Demand '!T75*'All Demand '!BY75</f>
        <v>0</v>
      </c>
      <c r="S74" s="1">
        <f>'All Demand '!U75*'All Demand '!BZ75</f>
        <v>0</v>
      </c>
      <c r="T74" s="1">
        <f t="shared" si="8"/>
        <v>0</v>
      </c>
      <c r="U74" s="1"/>
      <c r="V74" s="1">
        <f>H74*'All Demand '!AD75/$B$1</f>
        <v>0</v>
      </c>
      <c r="W74" s="1">
        <f>I74*'All Demand '!AE75/$B$1</f>
        <v>0</v>
      </c>
      <c r="X74" s="1">
        <f>J74*'All Demand '!AF75/$B$1</f>
        <v>0</v>
      </c>
      <c r="Y74" s="1">
        <f>K74*'All Demand '!AG75/$B$1</f>
        <v>0</v>
      </c>
      <c r="Z74" s="1">
        <f>L74*'All Demand '!AH75/$B$1</f>
        <v>0</v>
      </c>
      <c r="AA74" s="1">
        <f>M74*'All Demand '!AI75/$B$1</f>
        <v>0</v>
      </c>
      <c r="AB74" s="1">
        <f>N74*'All Demand '!AJ75/$B$1</f>
        <v>0</v>
      </c>
      <c r="AC74" s="1">
        <f>O74*'All Demand '!AK75/$B$1</f>
        <v>0</v>
      </c>
      <c r="AD74" s="1">
        <f>P74*'All Demand '!AL75/$B$1</f>
        <v>0</v>
      </c>
      <c r="AE74" s="1">
        <f>Q74*'All Demand '!AM75/$B$1</f>
        <v>0</v>
      </c>
      <c r="AF74" s="1">
        <f>R74*'All Demand '!AN75/$B$1</f>
        <v>0</v>
      </c>
      <c r="AG74" s="1">
        <f>S74*'All Demand '!AO75/$B$1</f>
        <v>0</v>
      </c>
      <c r="AH74" s="1">
        <f t="shared" si="9"/>
        <v>0</v>
      </c>
      <c r="AI74" s="1"/>
      <c r="AJ74" s="1">
        <f>H74*'All Demand '!AV75/$B$1</f>
        <v>0</v>
      </c>
      <c r="AK74" s="1">
        <f>I74*'All Demand '!AW75/$B$1</f>
        <v>0</v>
      </c>
      <c r="AL74" s="1">
        <f>J74*'All Demand '!AX75/$B$1</f>
        <v>0</v>
      </c>
      <c r="AM74" s="1">
        <f>K74*'All Demand '!AY75/$B$1</f>
        <v>0</v>
      </c>
      <c r="AN74" s="1">
        <f>L74*'All Demand '!AZ75/$B$1</f>
        <v>0</v>
      </c>
      <c r="AO74" s="1">
        <f>M74*'All Demand '!BA75/$B$1</f>
        <v>0</v>
      </c>
      <c r="AP74" s="1">
        <f>N74*'All Demand '!BB75/$B$1</f>
        <v>0</v>
      </c>
      <c r="AQ74" s="1">
        <f>O74*'All Demand '!BC75/$B$1</f>
        <v>0</v>
      </c>
      <c r="AR74" s="1">
        <f>P74*'All Demand '!BD75/$B$1</f>
        <v>0</v>
      </c>
      <c r="AS74" s="1">
        <f>Q74*'All Demand '!BE75/$B$1</f>
        <v>0</v>
      </c>
      <c r="AT74" s="1">
        <f>R74*'All Demand '!BF75/$B$1</f>
        <v>0</v>
      </c>
      <c r="AU74" s="1">
        <f>S74*'All Demand '!BG75/$B$1</f>
        <v>0</v>
      </c>
      <c r="AV74" s="1">
        <f t="shared" si="10"/>
        <v>0</v>
      </c>
    </row>
    <row r="75" spans="1:48">
      <c r="A75" s="343">
        <f>'All Demand '!A76</f>
        <v>71</v>
      </c>
      <c r="B75" s="278" t="str">
        <f>'All Demand '!C76</f>
        <v>8DCPFM01650AP</v>
      </c>
      <c r="C75" s="278" t="str">
        <f>'All Demand '!F76</f>
        <v xml:space="preserve">F12 </v>
      </c>
      <c r="D75" s="278" t="str">
        <f>'All Demand '!D76</f>
        <v>DCPFM01650AP</v>
      </c>
      <c r="E75" s="278" t="str">
        <f>'All Demand '!G76</f>
        <v>ABC</v>
      </c>
      <c r="F75" s="278" t="str">
        <f>'All Demand '!H76</f>
        <v>Shenzhen GP</v>
      </c>
      <c r="G75" s="278"/>
      <c r="H75" s="1">
        <f>'All Demand '!J76*'All Demand '!BO76</f>
        <v>0</v>
      </c>
      <c r="I75" s="1">
        <f>'All Demand '!K76*'All Demand '!BP76</f>
        <v>0</v>
      </c>
      <c r="J75" s="1">
        <f>'All Demand '!L76*'All Demand '!BQ76</f>
        <v>0</v>
      </c>
      <c r="K75" s="1">
        <f>'All Demand '!M76*'All Demand '!BR76</f>
        <v>0</v>
      </c>
      <c r="L75" s="1">
        <f>'All Demand '!N76*'All Demand '!BS76</f>
        <v>0</v>
      </c>
      <c r="M75" s="1">
        <f>'All Demand '!O76*'All Demand '!BT76</f>
        <v>0</v>
      </c>
      <c r="N75" s="1">
        <f>'All Demand '!P76*'All Demand '!BU76</f>
        <v>0</v>
      </c>
      <c r="O75" s="1">
        <f>'All Demand '!Q76*'All Demand '!BV76</f>
        <v>0</v>
      </c>
      <c r="P75" s="1">
        <f>'All Demand '!R76*'All Demand '!BW76</f>
        <v>0</v>
      </c>
      <c r="Q75" s="1">
        <f>'All Demand '!S76*'All Demand '!BX76</f>
        <v>0</v>
      </c>
      <c r="R75" s="1">
        <f>'All Demand '!T76*'All Demand '!BY76</f>
        <v>0</v>
      </c>
      <c r="S75" s="1">
        <f>'All Demand '!U76*'All Demand '!BZ76</f>
        <v>0</v>
      </c>
      <c r="T75" s="1">
        <f t="shared" si="8"/>
        <v>0</v>
      </c>
      <c r="U75" s="1"/>
      <c r="V75" s="1">
        <f>H75*'All Demand '!AD76/$B$1</f>
        <v>0</v>
      </c>
      <c r="W75" s="1">
        <f>I75*'All Demand '!AE76/$B$1</f>
        <v>0</v>
      </c>
      <c r="X75" s="1">
        <f>J75*'All Demand '!AF76/$B$1</f>
        <v>0</v>
      </c>
      <c r="Y75" s="1">
        <f>K75*'All Demand '!AG76/$B$1</f>
        <v>0</v>
      </c>
      <c r="Z75" s="1">
        <f>L75*'All Demand '!AH76/$B$1</f>
        <v>0</v>
      </c>
      <c r="AA75" s="1">
        <f>M75*'All Demand '!AI76/$B$1</f>
        <v>0</v>
      </c>
      <c r="AB75" s="1">
        <f>N75*'All Demand '!AJ76/$B$1</f>
        <v>0</v>
      </c>
      <c r="AC75" s="1">
        <f>O75*'All Demand '!AK76/$B$1</f>
        <v>0</v>
      </c>
      <c r="AD75" s="1">
        <f>P75*'All Demand '!AL76/$B$1</f>
        <v>0</v>
      </c>
      <c r="AE75" s="1">
        <f>Q75*'All Demand '!AM76/$B$1</f>
        <v>0</v>
      </c>
      <c r="AF75" s="1">
        <f>R75*'All Demand '!AN76/$B$1</f>
        <v>0</v>
      </c>
      <c r="AG75" s="1">
        <f>S75*'All Demand '!AO76/$B$1</f>
        <v>0</v>
      </c>
      <c r="AH75" s="1">
        <f t="shared" si="9"/>
        <v>0</v>
      </c>
      <c r="AI75" s="1"/>
      <c r="AJ75" s="1">
        <f>H75*'All Demand '!AV76/$B$1</f>
        <v>0</v>
      </c>
      <c r="AK75" s="1">
        <f>I75*'All Demand '!AW76/$B$1</f>
        <v>0</v>
      </c>
      <c r="AL75" s="1">
        <f>J75*'All Demand '!AX76/$B$1</f>
        <v>0</v>
      </c>
      <c r="AM75" s="1">
        <f>K75*'All Demand '!AY76/$B$1</f>
        <v>0</v>
      </c>
      <c r="AN75" s="1">
        <f>L75*'All Demand '!AZ76/$B$1</f>
        <v>0</v>
      </c>
      <c r="AO75" s="1">
        <f>M75*'All Demand '!BA76/$B$1</f>
        <v>0</v>
      </c>
      <c r="AP75" s="1">
        <f>N75*'All Demand '!BB76/$B$1</f>
        <v>0</v>
      </c>
      <c r="AQ75" s="1">
        <f>O75*'All Demand '!BC76/$B$1</f>
        <v>0</v>
      </c>
      <c r="AR75" s="1">
        <f>P75*'All Demand '!BD76/$B$1</f>
        <v>0</v>
      </c>
      <c r="AS75" s="1">
        <f>Q75*'All Demand '!BE76/$B$1</f>
        <v>0</v>
      </c>
      <c r="AT75" s="1">
        <f>R75*'All Demand '!BF76/$B$1</f>
        <v>0</v>
      </c>
      <c r="AU75" s="1">
        <f>S75*'All Demand '!BG76/$B$1</f>
        <v>0</v>
      </c>
      <c r="AV75" s="1">
        <f t="shared" si="10"/>
        <v>0</v>
      </c>
    </row>
    <row r="76" spans="1:48">
      <c r="A76" s="343">
        <f>'All Demand '!A77</f>
        <v>72</v>
      </c>
      <c r="B76" s="278" t="str">
        <f>'All Demand '!C77</f>
        <v>8DCPFM01651AP</v>
      </c>
      <c r="C76" s="278" t="str">
        <f>'All Demand '!F77</f>
        <v xml:space="preserve">F12 </v>
      </c>
      <c r="D76" s="278" t="str">
        <f>'All Demand '!D77</f>
        <v>DCPFM01651AP</v>
      </c>
      <c r="E76" s="278" t="str">
        <f>'All Demand '!G77</f>
        <v>ABC</v>
      </c>
      <c r="F76" s="278" t="str">
        <f>'All Demand '!H77</f>
        <v>Shenzhen GP</v>
      </c>
      <c r="G76" s="278"/>
      <c r="H76" s="1">
        <f>'All Demand '!J77*'All Demand '!BO77</f>
        <v>0</v>
      </c>
      <c r="I76" s="1">
        <f>'All Demand '!K77*'All Demand '!BP77</f>
        <v>0</v>
      </c>
      <c r="J76" s="1">
        <f>'All Demand '!L77*'All Demand '!BQ77</f>
        <v>0</v>
      </c>
      <c r="K76" s="1">
        <f>'All Demand '!M77*'All Demand '!BR77</f>
        <v>0</v>
      </c>
      <c r="L76" s="1">
        <f>'All Demand '!N77*'All Demand '!BS77</f>
        <v>0</v>
      </c>
      <c r="M76" s="1">
        <f>'All Demand '!O77*'All Demand '!BT77</f>
        <v>0</v>
      </c>
      <c r="N76" s="1">
        <f>'All Demand '!P77*'All Demand '!BU77</f>
        <v>0</v>
      </c>
      <c r="O76" s="1">
        <f>'All Demand '!Q77*'All Demand '!BV77</f>
        <v>0</v>
      </c>
      <c r="P76" s="1">
        <f>'All Demand '!R77*'All Demand '!BW77</f>
        <v>0</v>
      </c>
      <c r="Q76" s="1">
        <f>'All Demand '!S77*'All Demand '!BX77</f>
        <v>0</v>
      </c>
      <c r="R76" s="1">
        <f>'All Demand '!T77*'All Demand '!BY77</f>
        <v>0</v>
      </c>
      <c r="S76" s="1">
        <f>'All Demand '!U77*'All Demand '!BZ77</f>
        <v>0</v>
      </c>
      <c r="T76" s="1">
        <f t="shared" si="8"/>
        <v>0</v>
      </c>
      <c r="U76" s="1"/>
      <c r="V76" s="1">
        <f>H76*'All Demand '!AD77/$B$1</f>
        <v>0</v>
      </c>
      <c r="W76" s="1">
        <f>I76*'All Demand '!AE77/$B$1</f>
        <v>0</v>
      </c>
      <c r="X76" s="1">
        <f>J76*'All Demand '!AF77/$B$1</f>
        <v>0</v>
      </c>
      <c r="Y76" s="1">
        <f>K76*'All Demand '!AG77/$B$1</f>
        <v>0</v>
      </c>
      <c r="Z76" s="1">
        <f>L76*'All Demand '!AH77/$B$1</f>
        <v>0</v>
      </c>
      <c r="AA76" s="1">
        <f>M76*'All Demand '!AI77/$B$1</f>
        <v>0</v>
      </c>
      <c r="AB76" s="1">
        <f>N76*'All Demand '!AJ77/$B$1</f>
        <v>0</v>
      </c>
      <c r="AC76" s="1">
        <f>O76*'All Demand '!AK77/$B$1</f>
        <v>0</v>
      </c>
      <c r="AD76" s="1">
        <f>P76*'All Demand '!AL77/$B$1</f>
        <v>0</v>
      </c>
      <c r="AE76" s="1">
        <f>Q76*'All Demand '!AM77/$B$1</f>
        <v>0</v>
      </c>
      <c r="AF76" s="1">
        <f>R76*'All Demand '!AN77/$B$1</f>
        <v>0</v>
      </c>
      <c r="AG76" s="1">
        <f>S76*'All Demand '!AO77/$B$1</f>
        <v>0</v>
      </c>
      <c r="AH76" s="1">
        <f t="shared" si="9"/>
        <v>0</v>
      </c>
      <c r="AI76" s="1"/>
      <c r="AJ76" s="1">
        <f>H76*'All Demand '!AV77/$B$1</f>
        <v>0</v>
      </c>
      <c r="AK76" s="1">
        <f>I76*'All Demand '!AW77/$B$1</f>
        <v>0</v>
      </c>
      <c r="AL76" s="1">
        <f>J76*'All Demand '!AX77/$B$1</f>
        <v>0</v>
      </c>
      <c r="AM76" s="1">
        <f>K76*'All Demand '!AY77/$B$1</f>
        <v>0</v>
      </c>
      <c r="AN76" s="1">
        <f>L76*'All Demand '!AZ77/$B$1</f>
        <v>0</v>
      </c>
      <c r="AO76" s="1">
        <f>M76*'All Demand '!BA77/$B$1</f>
        <v>0</v>
      </c>
      <c r="AP76" s="1">
        <f>N76*'All Demand '!BB77/$B$1</f>
        <v>0</v>
      </c>
      <c r="AQ76" s="1">
        <f>O76*'All Demand '!BC77/$B$1</f>
        <v>0</v>
      </c>
      <c r="AR76" s="1">
        <f>P76*'All Demand '!BD77/$B$1</f>
        <v>0</v>
      </c>
      <c r="AS76" s="1">
        <f>Q76*'All Demand '!BE77/$B$1</f>
        <v>0</v>
      </c>
      <c r="AT76" s="1">
        <f>R76*'All Demand '!BF77/$B$1</f>
        <v>0</v>
      </c>
      <c r="AU76" s="1">
        <f>S76*'All Demand '!BG77/$B$1</f>
        <v>0</v>
      </c>
      <c r="AV76" s="1">
        <f t="shared" si="10"/>
        <v>0</v>
      </c>
    </row>
    <row r="77" spans="1:48">
      <c r="A77" s="343">
        <f>'All Demand '!A78</f>
        <v>73</v>
      </c>
      <c r="B77" s="278" t="str">
        <f>'All Demand '!C78</f>
        <v>8DCPFM01653AP</v>
      </c>
      <c r="C77" s="278" t="str">
        <f>'All Demand '!F78</f>
        <v xml:space="preserve">F12 </v>
      </c>
      <c r="D77" s="278" t="str">
        <f>'All Demand '!D78</f>
        <v>DCPFM01653AP</v>
      </c>
      <c r="E77" s="278" t="str">
        <f>'All Demand '!G78</f>
        <v>ABC</v>
      </c>
      <c r="F77" s="278" t="str">
        <f>'All Demand '!H78</f>
        <v>Shenzhen GP</v>
      </c>
      <c r="G77" s="278"/>
      <c r="H77" s="1">
        <f>'All Demand '!J78*'All Demand '!BO78</f>
        <v>0</v>
      </c>
      <c r="I77" s="1">
        <f>'All Demand '!K78*'All Demand '!BP78</f>
        <v>0</v>
      </c>
      <c r="J77" s="1">
        <f>'All Demand '!L78*'All Demand '!BQ78</f>
        <v>0</v>
      </c>
      <c r="K77" s="1">
        <f>'All Demand '!M78*'All Demand '!BR78</f>
        <v>0</v>
      </c>
      <c r="L77" s="1">
        <f>'All Demand '!N78*'All Demand '!BS78</f>
        <v>0</v>
      </c>
      <c r="M77" s="1">
        <f>'All Demand '!O78*'All Demand '!BT78</f>
        <v>0</v>
      </c>
      <c r="N77" s="1">
        <f>'All Demand '!P78*'All Demand '!BU78</f>
        <v>0</v>
      </c>
      <c r="O77" s="1">
        <f>'All Demand '!Q78*'All Demand '!BV78</f>
        <v>0</v>
      </c>
      <c r="P77" s="1">
        <f>'All Demand '!R78*'All Demand '!BW78</f>
        <v>0</v>
      </c>
      <c r="Q77" s="1">
        <f>'All Demand '!S78*'All Demand '!BX78</f>
        <v>0</v>
      </c>
      <c r="R77" s="1">
        <f>'All Demand '!T78*'All Demand '!BY78</f>
        <v>0</v>
      </c>
      <c r="S77" s="1">
        <f>'All Demand '!U78*'All Demand '!BZ78</f>
        <v>0</v>
      </c>
      <c r="T77" s="1">
        <f t="shared" si="8"/>
        <v>0</v>
      </c>
      <c r="U77" s="1"/>
      <c r="V77" s="1">
        <f>H77*'All Demand '!AD78/$B$1</f>
        <v>0</v>
      </c>
      <c r="W77" s="1">
        <f>I77*'All Demand '!AE78/$B$1</f>
        <v>0</v>
      </c>
      <c r="X77" s="1">
        <f>J77*'All Demand '!AF78/$B$1</f>
        <v>0</v>
      </c>
      <c r="Y77" s="1">
        <f>K77*'All Demand '!AG78/$B$1</f>
        <v>0</v>
      </c>
      <c r="Z77" s="1">
        <f>L77*'All Demand '!AH78/$B$1</f>
        <v>0</v>
      </c>
      <c r="AA77" s="1">
        <f>M77*'All Demand '!AI78/$B$1</f>
        <v>0</v>
      </c>
      <c r="AB77" s="1">
        <f>N77*'All Demand '!AJ78/$B$1</f>
        <v>0</v>
      </c>
      <c r="AC77" s="1">
        <f>O77*'All Demand '!AK78/$B$1</f>
        <v>0</v>
      </c>
      <c r="AD77" s="1">
        <f>P77*'All Demand '!AL78/$B$1</f>
        <v>0</v>
      </c>
      <c r="AE77" s="1">
        <f>Q77*'All Demand '!AM78/$B$1</f>
        <v>0</v>
      </c>
      <c r="AF77" s="1">
        <f>R77*'All Demand '!AN78/$B$1</f>
        <v>0</v>
      </c>
      <c r="AG77" s="1">
        <f>S77*'All Demand '!AO78/$B$1</f>
        <v>0</v>
      </c>
      <c r="AH77" s="1">
        <f t="shared" si="9"/>
        <v>0</v>
      </c>
      <c r="AI77" s="1"/>
      <c r="AJ77" s="1">
        <f>H77*'All Demand '!AV78/$B$1</f>
        <v>0</v>
      </c>
      <c r="AK77" s="1">
        <f>I77*'All Demand '!AW78/$B$1</f>
        <v>0</v>
      </c>
      <c r="AL77" s="1">
        <f>J77*'All Demand '!AX78/$B$1</f>
        <v>0</v>
      </c>
      <c r="AM77" s="1">
        <f>K77*'All Demand '!AY78/$B$1</f>
        <v>0</v>
      </c>
      <c r="AN77" s="1">
        <f>L77*'All Demand '!AZ78/$B$1</f>
        <v>0</v>
      </c>
      <c r="AO77" s="1">
        <f>M77*'All Demand '!BA78/$B$1</f>
        <v>0</v>
      </c>
      <c r="AP77" s="1">
        <f>N77*'All Demand '!BB78/$B$1</f>
        <v>0</v>
      </c>
      <c r="AQ77" s="1">
        <f>O77*'All Demand '!BC78/$B$1</f>
        <v>0</v>
      </c>
      <c r="AR77" s="1">
        <f>P77*'All Demand '!BD78/$B$1</f>
        <v>0</v>
      </c>
      <c r="AS77" s="1">
        <f>Q77*'All Demand '!BE78/$B$1</f>
        <v>0</v>
      </c>
      <c r="AT77" s="1">
        <f>R77*'All Demand '!BF78/$B$1</f>
        <v>0</v>
      </c>
      <c r="AU77" s="1">
        <f>S77*'All Demand '!BG78/$B$1</f>
        <v>0</v>
      </c>
      <c r="AV77" s="1">
        <f t="shared" si="10"/>
        <v>0</v>
      </c>
    </row>
    <row r="78" spans="1:48">
      <c r="A78" s="343">
        <f>'All Demand '!A79</f>
        <v>74</v>
      </c>
      <c r="B78" s="278" t="str">
        <f>'All Demand '!C79</f>
        <v>8DCPFM01652AP</v>
      </c>
      <c r="C78" s="278" t="str">
        <f>'All Demand '!F79</f>
        <v xml:space="preserve">F12 </v>
      </c>
      <c r="D78" s="278" t="str">
        <f>'All Demand '!D79</f>
        <v>DCPFM01652AP</v>
      </c>
      <c r="E78" s="278" t="str">
        <f>'All Demand '!G79</f>
        <v>ABC</v>
      </c>
      <c r="F78" s="278" t="str">
        <f>'All Demand '!H79</f>
        <v>Shenzhen GP</v>
      </c>
      <c r="G78" s="278"/>
      <c r="H78" s="1">
        <f>'All Demand '!J79*'All Demand '!BO79</f>
        <v>0</v>
      </c>
      <c r="I78" s="1">
        <f>'All Demand '!K79*'All Demand '!BP79</f>
        <v>0</v>
      </c>
      <c r="J78" s="1">
        <f>'All Demand '!L79*'All Demand '!BQ79</f>
        <v>0</v>
      </c>
      <c r="K78" s="1">
        <f>'All Demand '!M79*'All Demand '!BR79</f>
        <v>0</v>
      </c>
      <c r="L78" s="1">
        <f>'All Demand '!N79*'All Demand '!BS79</f>
        <v>0</v>
      </c>
      <c r="M78" s="1">
        <f>'All Demand '!O79*'All Demand '!BT79</f>
        <v>0</v>
      </c>
      <c r="N78" s="1">
        <f>'All Demand '!P79*'All Demand '!BU79</f>
        <v>0</v>
      </c>
      <c r="O78" s="1">
        <f>'All Demand '!Q79*'All Demand '!BV79</f>
        <v>0</v>
      </c>
      <c r="P78" s="1">
        <f>'All Demand '!R79*'All Demand '!BW79</f>
        <v>0</v>
      </c>
      <c r="Q78" s="1">
        <f>'All Demand '!S79*'All Demand '!BX79</f>
        <v>0</v>
      </c>
      <c r="R78" s="1">
        <f>'All Demand '!T79*'All Demand '!BY79</f>
        <v>0</v>
      </c>
      <c r="S78" s="1">
        <f>'All Demand '!U79*'All Demand '!BZ79</f>
        <v>0</v>
      </c>
      <c r="T78" s="1">
        <f t="shared" si="8"/>
        <v>0</v>
      </c>
      <c r="U78" s="1"/>
      <c r="V78" s="1">
        <f>H78*'All Demand '!AD79/$B$1</f>
        <v>0</v>
      </c>
      <c r="W78" s="1">
        <f>I78*'All Demand '!AE79/$B$1</f>
        <v>0</v>
      </c>
      <c r="X78" s="1">
        <f>J78*'All Demand '!AF79/$B$1</f>
        <v>0</v>
      </c>
      <c r="Y78" s="1">
        <f>K78*'All Demand '!AG79/$B$1</f>
        <v>0</v>
      </c>
      <c r="Z78" s="1">
        <f>L78*'All Demand '!AH79/$B$1</f>
        <v>0</v>
      </c>
      <c r="AA78" s="1">
        <f>M78*'All Demand '!AI79/$B$1</f>
        <v>0</v>
      </c>
      <c r="AB78" s="1">
        <f>N78*'All Demand '!AJ79/$B$1</f>
        <v>0</v>
      </c>
      <c r="AC78" s="1">
        <f>O78*'All Demand '!AK79/$B$1</f>
        <v>0</v>
      </c>
      <c r="AD78" s="1">
        <f>P78*'All Demand '!AL79/$B$1</f>
        <v>0</v>
      </c>
      <c r="AE78" s="1">
        <f>Q78*'All Demand '!AM79/$B$1</f>
        <v>0</v>
      </c>
      <c r="AF78" s="1">
        <f>R78*'All Demand '!AN79/$B$1</f>
        <v>0</v>
      </c>
      <c r="AG78" s="1">
        <f>S78*'All Demand '!AO79/$B$1</f>
        <v>0</v>
      </c>
      <c r="AH78" s="1">
        <f t="shared" si="9"/>
        <v>0</v>
      </c>
      <c r="AI78" s="1"/>
      <c r="AJ78" s="1">
        <f>H78*'All Demand '!AV79/$B$1</f>
        <v>0</v>
      </c>
      <c r="AK78" s="1">
        <f>I78*'All Demand '!AW79/$B$1</f>
        <v>0</v>
      </c>
      <c r="AL78" s="1">
        <f>J78*'All Demand '!AX79/$B$1</f>
        <v>0</v>
      </c>
      <c r="AM78" s="1">
        <f>K78*'All Demand '!AY79/$B$1</f>
        <v>0</v>
      </c>
      <c r="AN78" s="1">
        <f>L78*'All Demand '!AZ79/$B$1</f>
        <v>0</v>
      </c>
      <c r="AO78" s="1">
        <f>M78*'All Demand '!BA79/$B$1</f>
        <v>0</v>
      </c>
      <c r="AP78" s="1">
        <f>N78*'All Demand '!BB79/$B$1</f>
        <v>0</v>
      </c>
      <c r="AQ78" s="1">
        <f>O78*'All Demand '!BC79/$B$1</f>
        <v>0</v>
      </c>
      <c r="AR78" s="1">
        <f>P78*'All Demand '!BD79/$B$1</f>
        <v>0</v>
      </c>
      <c r="AS78" s="1">
        <f>Q78*'All Demand '!BE79/$B$1</f>
        <v>0</v>
      </c>
      <c r="AT78" s="1">
        <f>R78*'All Demand '!BF79/$B$1</f>
        <v>0</v>
      </c>
      <c r="AU78" s="1">
        <f>S78*'All Demand '!BG79/$B$1</f>
        <v>0</v>
      </c>
      <c r="AV78" s="1">
        <f t="shared" si="10"/>
        <v>0</v>
      </c>
    </row>
    <row r="79" spans="1:48">
      <c r="A79" s="343">
        <f>'All Demand '!A80</f>
        <v>75</v>
      </c>
      <c r="B79" s="278" t="str">
        <f>'All Demand '!C80</f>
        <v>8DCPFM01554AP</v>
      </c>
      <c r="C79" s="278" t="str">
        <f>'All Demand '!F80</f>
        <v xml:space="preserve">F12 </v>
      </c>
      <c r="D79" s="278" t="str">
        <f>'All Demand '!D80</f>
        <v>DCPFM01554AP</v>
      </c>
      <c r="E79" s="278" t="str">
        <f>'All Demand '!G80</f>
        <v>ABC</v>
      </c>
      <c r="F79" s="278" t="str">
        <f>'All Demand '!H80</f>
        <v>Shenzhen GP</v>
      </c>
      <c r="G79" s="278"/>
      <c r="H79" s="1">
        <f>'All Demand '!J80*'All Demand '!BO80</f>
        <v>0</v>
      </c>
      <c r="I79" s="1">
        <f>'All Demand '!K80*'All Demand '!BP80</f>
        <v>0</v>
      </c>
      <c r="J79" s="1">
        <f>'All Demand '!L80*'All Demand '!BQ80</f>
        <v>0</v>
      </c>
      <c r="K79" s="1">
        <f>'All Demand '!M80*'All Demand '!BR80</f>
        <v>0</v>
      </c>
      <c r="L79" s="1">
        <f>'All Demand '!N80*'All Demand '!BS80</f>
        <v>0</v>
      </c>
      <c r="M79" s="1">
        <f>'All Demand '!O80*'All Demand '!BT80</f>
        <v>0</v>
      </c>
      <c r="N79" s="1">
        <f>'All Demand '!P80*'All Demand '!BU80</f>
        <v>0</v>
      </c>
      <c r="O79" s="1">
        <f>'All Demand '!Q80*'All Demand '!BV80</f>
        <v>0</v>
      </c>
      <c r="P79" s="1">
        <f>'All Demand '!R80*'All Demand '!BW80</f>
        <v>0</v>
      </c>
      <c r="Q79" s="1">
        <f>'All Demand '!S80*'All Demand '!BX80</f>
        <v>0</v>
      </c>
      <c r="R79" s="1">
        <f>'All Demand '!T80*'All Demand '!BY80</f>
        <v>0</v>
      </c>
      <c r="S79" s="1">
        <f>'All Demand '!U80*'All Demand '!BZ80</f>
        <v>0</v>
      </c>
      <c r="T79" s="1">
        <f t="shared" si="8"/>
        <v>0</v>
      </c>
      <c r="U79" s="1"/>
      <c r="V79" s="1">
        <f>H79*'All Demand '!AD80/$B$1</f>
        <v>0</v>
      </c>
      <c r="W79" s="1">
        <f>I79*'All Demand '!AE80/$B$1</f>
        <v>0</v>
      </c>
      <c r="X79" s="1">
        <f>J79*'All Demand '!AF80/$B$1</f>
        <v>0</v>
      </c>
      <c r="Y79" s="1">
        <f>K79*'All Demand '!AG80/$B$1</f>
        <v>0</v>
      </c>
      <c r="Z79" s="1">
        <f>L79*'All Demand '!AH80/$B$1</f>
        <v>0</v>
      </c>
      <c r="AA79" s="1">
        <f>M79*'All Demand '!AI80/$B$1</f>
        <v>0</v>
      </c>
      <c r="AB79" s="1">
        <f>N79*'All Demand '!AJ80/$B$1</f>
        <v>0</v>
      </c>
      <c r="AC79" s="1">
        <f>O79*'All Demand '!AK80/$B$1</f>
        <v>0</v>
      </c>
      <c r="AD79" s="1">
        <f>P79*'All Demand '!AL80/$B$1</f>
        <v>0</v>
      </c>
      <c r="AE79" s="1">
        <f>Q79*'All Demand '!AM80/$B$1</f>
        <v>0</v>
      </c>
      <c r="AF79" s="1">
        <f>R79*'All Demand '!AN80/$B$1</f>
        <v>0</v>
      </c>
      <c r="AG79" s="1">
        <f>S79*'All Demand '!AO80/$B$1</f>
        <v>0</v>
      </c>
      <c r="AH79" s="1">
        <f t="shared" si="9"/>
        <v>0</v>
      </c>
      <c r="AI79" s="1"/>
      <c r="AJ79" s="1">
        <f>H79*'All Demand '!AV80/$B$1</f>
        <v>0</v>
      </c>
      <c r="AK79" s="1">
        <f>I79*'All Demand '!AW80/$B$1</f>
        <v>0</v>
      </c>
      <c r="AL79" s="1">
        <f>J79*'All Demand '!AX80/$B$1</f>
        <v>0</v>
      </c>
      <c r="AM79" s="1">
        <f>K79*'All Demand '!AY80/$B$1</f>
        <v>0</v>
      </c>
      <c r="AN79" s="1">
        <f>L79*'All Demand '!AZ80/$B$1</f>
        <v>0</v>
      </c>
      <c r="AO79" s="1">
        <f>M79*'All Demand '!BA80/$B$1</f>
        <v>0</v>
      </c>
      <c r="AP79" s="1">
        <f>N79*'All Demand '!BB80/$B$1</f>
        <v>0</v>
      </c>
      <c r="AQ79" s="1">
        <f>O79*'All Demand '!BC80/$B$1</f>
        <v>0</v>
      </c>
      <c r="AR79" s="1">
        <f>P79*'All Demand '!BD80/$B$1</f>
        <v>0</v>
      </c>
      <c r="AS79" s="1">
        <f>Q79*'All Demand '!BE80/$B$1</f>
        <v>0</v>
      </c>
      <c r="AT79" s="1">
        <f>R79*'All Demand '!BF80/$B$1</f>
        <v>0</v>
      </c>
      <c r="AU79" s="1">
        <f>S79*'All Demand '!BG80/$B$1</f>
        <v>0</v>
      </c>
      <c r="AV79" s="1">
        <f t="shared" si="10"/>
        <v>0</v>
      </c>
    </row>
    <row r="80" spans="1:48">
      <c r="A80" s="343">
        <f>'All Demand '!A81</f>
        <v>76</v>
      </c>
      <c r="B80" s="278" t="str">
        <f>'All Demand '!C81</f>
        <v>89ZU000080AGEN</v>
      </c>
      <c r="C80" s="278" t="str">
        <f>'All Demand '!F81</f>
        <v>M21</v>
      </c>
      <c r="D80" s="278" t="str">
        <f>'All Demand '!D81</f>
        <v>9ZU000080AGEN</v>
      </c>
      <c r="E80" s="278" t="str">
        <f>'All Demand '!G81</f>
        <v>ABC</v>
      </c>
      <c r="F80" s="278" t="str">
        <f>'All Demand '!H81</f>
        <v>CTU FATP</v>
      </c>
      <c r="G80" s="278"/>
      <c r="H80" s="1">
        <f>'All Demand '!J81*'All Demand '!BO81</f>
        <v>0</v>
      </c>
      <c r="I80" s="1">
        <f>'All Demand '!K81*'All Demand '!BP81</f>
        <v>0</v>
      </c>
      <c r="J80" s="1">
        <f>'All Demand '!L81*'All Demand '!BQ81</f>
        <v>0</v>
      </c>
      <c r="K80" s="1">
        <f>'All Demand '!M81*'All Demand '!BR81</f>
        <v>0</v>
      </c>
      <c r="L80" s="1">
        <f>'All Demand '!N81*'All Demand '!BS81</f>
        <v>0</v>
      </c>
      <c r="M80" s="1">
        <f>'All Demand '!O81*'All Demand '!BT81</f>
        <v>0</v>
      </c>
      <c r="N80" s="1">
        <f>'All Demand '!P81*'All Demand '!BU81</f>
        <v>0</v>
      </c>
      <c r="O80" s="1">
        <f>'All Demand '!Q81*'All Demand '!BV81</f>
        <v>0</v>
      </c>
      <c r="P80" s="1">
        <f>'All Demand '!R81*'All Demand '!BW81</f>
        <v>0</v>
      </c>
      <c r="Q80" s="1">
        <f>'All Demand '!S81*'All Demand '!BX81</f>
        <v>0</v>
      </c>
      <c r="R80" s="1">
        <f>'All Demand '!T81*'All Demand '!BY81</f>
        <v>0</v>
      </c>
      <c r="S80" s="1">
        <f>'All Demand '!U81*'All Demand '!BZ81</f>
        <v>0</v>
      </c>
      <c r="T80" s="1">
        <f t="shared" si="8"/>
        <v>0</v>
      </c>
      <c r="U80" s="1"/>
      <c r="V80" s="1">
        <f>H80*'All Demand '!AD81/$B$1</f>
        <v>0</v>
      </c>
      <c r="W80" s="1">
        <f>I80*'All Demand '!AE81/$B$1</f>
        <v>0</v>
      </c>
      <c r="X80" s="1">
        <f>J80*'All Demand '!AF81/$B$1</f>
        <v>0</v>
      </c>
      <c r="Y80" s="1">
        <f>K80*'All Demand '!AG81/$B$1</f>
        <v>0</v>
      </c>
      <c r="Z80" s="1">
        <f>L80*'All Demand '!AH81/$B$1</f>
        <v>0</v>
      </c>
      <c r="AA80" s="1">
        <f>M80*'All Demand '!AI81/$B$1</f>
        <v>0</v>
      </c>
      <c r="AB80" s="1">
        <f>N80*'All Demand '!AJ81/$B$1</f>
        <v>0</v>
      </c>
      <c r="AC80" s="1">
        <f>O80*'All Demand '!AK81/$B$1</f>
        <v>0</v>
      </c>
      <c r="AD80" s="1">
        <f>P80*'All Demand '!AL81/$B$1</f>
        <v>0</v>
      </c>
      <c r="AE80" s="1">
        <f>Q80*'All Demand '!AM81/$B$1</f>
        <v>0</v>
      </c>
      <c r="AF80" s="1">
        <f>R80*'All Demand '!AN81/$B$1</f>
        <v>0</v>
      </c>
      <c r="AG80" s="1">
        <f>S80*'All Demand '!AO81/$B$1</f>
        <v>0</v>
      </c>
      <c r="AH80" s="1">
        <f t="shared" si="9"/>
        <v>0</v>
      </c>
      <c r="AI80" s="1"/>
      <c r="AJ80" s="1">
        <f>H80*'All Demand '!AV81/$B$1</f>
        <v>0</v>
      </c>
      <c r="AK80" s="1">
        <f>I80*'All Demand '!AW81/$B$1</f>
        <v>0</v>
      </c>
      <c r="AL80" s="1">
        <f>J80*'All Demand '!AX81/$B$1</f>
        <v>0</v>
      </c>
      <c r="AM80" s="1">
        <f>K80*'All Demand '!AY81/$B$1</f>
        <v>0</v>
      </c>
      <c r="AN80" s="1">
        <f>L80*'All Demand '!AZ81/$B$1</f>
        <v>0</v>
      </c>
      <c r="AO80" s="1">
        <f>M80*'All Demand '!BA81/$B$1</f>
        <v>0</v>
      </c>
      <c r="AP80" s="1">
        <f>N80*'All Demand '!BB81/$B$1</f>
        <v>0</v>
      </c>
      <c r="AQ80" s="1">
        <f>O80*'All Demand '!BC81/$B$1</f>
        <v>0</v>
      </c>
      <c r="AR80" s="1">
        <f>P80*'All Demand '!BD81/$B$1</f>
        <v>0</v>
      </c>
      <c r="AS80" s="1">
        <f>Q80*'All Demand '!BE81/$B$1</f>
        <v>0</v>
      </c>
      <c r="AT80" s="1">
        <f>R80*'All Demand '!BF81/$B$1</f>
        <v>0</v>
      </c>
      <c r="AU80" s="1">
        <f>S80*'All Demand '!BG81/$B$1</f>
        <v>0</v>
      </c>
      <c r="AV80" s="1">
        <f t="shared" si="10"/>
        <v>0</v>
      </c>
    </row>
    <row r="81" spans="1:48">
      <c r="A81" s="343">
        <f>'All Demand '!A82</f>
        <v>77</v>
      </c>
      <c r="B81" s="278" t="str">
        <f>'All Demand '!C82</f>
        <v>8DCPFM05021SE</v>
      </c>
      <c r="C81" s="278" t="str">
        <f>'All Demand '!F82</f>
        <v>Griffin</v>
      </c>
      <c r="D81" s="278" t="str">
        <f>'All Demand '!D82</f>
        <v>DCPFM05021SE</v>
      </c>
      <c r="E81" s="278" t="str">
        <f>'All Demand '!G82</f>
        <v xml:space="preserve">Sony </v>
      </c>
      <c r="F81" s="278" t="str">
        <f>'All Demand '!H82</f>
        <v>WGT</v>
      </c>
      <c r="G81" s="278"/>
      <c r="H81" s="1">
        <f>'All Demand '!J82*'All Demand '!BO82</f>
        <v>0</v>
      </c>
      <c r="I81" s="1">
        <f>'All Demand '!K82*'All Demand '!BP82</f>
        <v>0</v>
      </c>
      <c r="J81" s="1">
        <f>'All Demand '!L82*'All Demand '!BQ82</f>
        <v>0</v>
      </c>
      <c r="K81" s="1">
        <f>'All Demand '!M82*'All Demand '!BR82</f>
        <v>0</v>
      </c>
      <c r="L81" s="1">
        <f>'All Demand '!N82*'All Demand '!BS82</f>
        <v>0</v>
      </c>
      <c r="M81" s="1">
        <f>'All Demand '!O82*'All Demand '!BT82</f>
        <v>0</v>
      </c>
      <c r="N81" s="1">
        <f>'All Demand '!P82*'All Demand '!BU82</f>
        <v>0</v>
      </c>
      <c r="O81" s="1">
        <f>'All Demand '!Q82*'All Demand '!BV82</f>
        <v>0</v>
      </c>
      <c r="P81" s="1">
        <f>'All Demand '!R82*'All Demand '!BW82</f>
        <v>0</v>
      </c>
      <c r="Q81" s="1">
        <f>'All Demand '!S82*'All Demand '!BX82</f>
        <v>0</v>
      </c>
      <c r="R81" s="1">
        <f>'All Demand '!T82*'All Demand '!BY82</f>
        <v>0</v>
      </c>
      <c r="S81" s="1">
        <f>'All Demand '!U82*'All Demand '!BZ82</f>
        <v>0</v>
      </c>
      <c r="T81" s="1">
        <f t="shared" si="8"/>
        <v>0</v>
      </c>
      <c r="U81" s="1"/>
      <c r="V81" s="1">
        <f>H81*'All Demand '!AD82/$B$1</f>
        <v>0</v>
      </c>
      <c r="W81" s="1">
        <f>I81*'All Demand '!AE82/$B$1</f>
        <v>0</v>
      </c>
      <c r="X81" s="1">
        <f>J81*'All Demand '!AF82/$B$1</f>
        <v>0</v>
      </c>
      <c r="Y81" s="1">
        <f>K81*'All Demand '!AG82/$B$1</f>
        <v>0</v>
      </c>
      <c r="Z81" s="1">
        <f>L81*'All Demand '!AH82/$B$1</f>
        <v>0</v>
      </c>
      <c r="AA81" s="1">
        <f>M81*'All Demand '!AI82/$B$1</f>
        <v>0</v>
      </c>
      <c r="AB81" s="1">
        <f>N81*'All Demand '!AJ82/$B$1</f>
        <v>0</v>
      </c>
      <c r="AC81" s="1">
        <f>O81*'All Demand '!AK82/$B$1</f>
        <v>0</v>
      </c>
      <c r="AD81" s="1">
        <f>P81*'All Demand '!AL82/$B$1</f>
        <v>0</v>
      </c>
      <c r="AE81" s="1">
        <f>Q81*'All Demand '!AM82/$B$1</f>
        <v>0</v>
      </c>
      <c r="AF81" s="1">
        <f>R81*'All Demand '!AN82/$B$1</f>
        <v>0</v>
      </c>
      <c r="AG81" s="1">
        <f>S81*'All Demand '!AO82/$B$1</f>
        <v>0</v>
      </c>
      <c r="AH81" s="1">
        <f t="shared" si="9"/>
        <v>0</v>
      </c>
      <c r="AI81" s="1"/>
      <c r="AJ81" s="1">
        <f>H81*'All Demand '!AV82/$B$1</f>
        <v>0</v>
      </c>
      <c r="AK81" s="1">
        <f>I81*'All Demand '!AW82/$B$1</f>
        <v>0</v>
      </c>
      <c r="AL81" s="1">
        <f>J81*'All Demand '!AX82/$B$1</f>
        <v>0</v>
      </c>
      <c r="AM81" s="1">
        <f>K81*'All Demand '!AY82/$B$1</f>
        <v>0</v>
      </c>
      <c r="AN81" s="1">
        <f>L81*'All Demand '!AZ82/$B$1</f>
        <v>0</v>
      </c>
      <c r="AO81" s="1">
        <f>M81*'All Demand '!BA82/$B$1</f>
        <v>0</v>
      </c>
      <c r="AP81" s="1">
        <f>N81*'All Demand '!BB82/$B$1</f>
        <v>0</v>
      </c>
      <c r="AQ81" s="1">
        <f>O81*'All Demand '!BC82/$B$1</f>
        <v>0</v>
      </c>
      <c r="AR81" s="1">
        <f>P81*'All Demand '!BD82/$B$1</f>
        <v>0</v>
      </c>
      <c r="AS81" s="1">
        <f>Q81*'All Demand '!BE82/$B$1</f>
        <v>0</v>
      </c>
      <c r="AT81" s="1">
        <f>R81*'All Demand '!BF82/$B$1</f>
        <v>0</v>
      </c>
      <c r="AU81" s="1">
        <f>S81*'All Demand '!BG82/$B$1</f>
        <v>0</v>
      </c>
      <c r="AV81" s="1">
        <f t="shared" si="10"/>
        <v>0</v>
      </c>
    </row>
    <row r="82" spans="1:48">
      <c r="A82" s="343">
        <f>'All Demand '!A83</f>
        <v>78</v>
      </c>
      <c r="B82" s="278" t="str">
        <f>'All Demand '!C83</f>
        <v>8DCPFM05024SE</v>
      </c>
      <c r="C82" s="278" t="str">
        <f>'All Demand '!F83</f>
        <v>Griffin</v>
      </c>
      <c r="D82" s="278" t="str">
        <f>'All Demand '!D83</f>
        <v>DCPFM05024SE</v>
      </c>
      <c r="E82" s="278" t="str">
        <f>'All Demand '!G83</f>
        <v xml:space="preserve">Sony </v>
      </c>
      <c r="F82" s="278" t="str">
        <f>'All Demand '!H83</f>
        <v>WGT</v>
      </c>
      <c r="G82" s="278"/>
      <c r="H82" s="1">
        <f>'All Demand '!J83*'All Demand '!BO83</f>
        <v>0</v>
      </c>
      <c r="I82" s="1">
        <f>'All Demand '!K83*'All Demand '!BP83</f>
        <v>0</v>
      </c>
      <c r="J82" s="1">
        <f>'All Demand '!L83*'All Demand '!BQ83</f>
        <v>0</v>
      </c>
      <c r="K82" s="1">
        <f>'All Demand '!M83*'All Demand '!BR83</f>
        <v>0</v>
      </c>
      <c r="L82" s="1">
        <f>'All Demand '!N83*'All Demand '!BS83</f>
        <v>0</v>
      </c>
      <c r="M82" s="1">
        <f>'All Demand '!O83*'All Demand '!BT83</f>
        <v>0</v>
      </c>
      <c r="N82" s="1">
        <f>'All Demand '!P83*'All Demand '!BU83</f>
        <v>0</v>
      </c>
      <c r="O82" s="1">
        <f>'All Demand '!Q83*'All Demand '!BV83</f>
        <v>0</v>
      </c>
      <c r="P82" s="1">
        <f>'All Demand '!R83*'All Demand '!BW83</f>
        <v>0</v>
      </c>
      <c r="Q82" s="1">
        <f>'All Demand '!S83*'All Demand '!BX83</f>
        <v>0</v>
      </c>
      <c r="R82" s="1">
        <f>'All Demand '!T83*'All Demand '!BY83</f>
        <v>0</v>
      </c>
      <c r="S82" s="1">
        <f>'All Demand '!U83*'All Demand '!BZ83</f>
        <v>0</v>
      </c>
      <c r="T82" s="1">
        <f t="shared" si="8"/>
        <v>0</v>
      </c>
      <c r="U82" s="1"/>
      <c r="V82" s="1">
        <f>H82*'All Demand '!AD83/$B$1</f>
        <v>0</v>
      </c>
      <c r="W82" s="1">
        <f>I82*'All Demand '!AE83/$B$1</f>
        <v>0</v>
      </c>
      <c r="X82" s="1">
        <f>J82*'All Demand '!AF83/$B$1</f>
        <v>0</v>
      </c>
      <c r="Y82" s="1">
        <f>K82*'All Demand '!AG83/$B$1</f>
        <v>0</v>
      </c>
      <c r="Z82" s="1">
        <f>L82*'All Demand '!AH83/$B$1</f>
        <v>0</v>
      </c>
      <c r="AA82" s="1">
        <f>M82*'All Demand '!AI83/$B$1</f>
        <v>0</v>
      </c>
      <c r="AB82" s="1">
        <f>N82*'All Demand '!AJ83/$B$1</f>
        <v>0</v>
      </c>
      <c r="AC82" s="1">
        <f>O82*'All Demand '!AK83/$B$1</f>
        <v>0</v>
      </c>
      <c r="AD82" s="1">
        <f>P82*'All Demand '!AL83/$B$1</f>
        <v>0</v>
      </c>
      <c r="AE82" s="1">
        <f>Q82*'All Demand '!AM83/$B$1</f>
        <v>0</v>
      </c>
      <c r="AF82" s="1">
        <f>R82*'All Demand '!AN83/$B$1</f>
        <v>0</v>
      </c>
      <c r="AG82" s="1">
        <f>S82*'All Demand '!AO83/$B$1</f>
        <v>0</v>
      </c>
      <c r="AH82" s="1">
        <f t="shared" si="9"/>
        <v>0</v>
      </c>
      <c r="AI82" s="1"/>
      <c r="AJ82" s="1">
        <f>H82*'All Demand '!AV83/$B$1</f>
        <v>0</v>
      </c>
      <c r="AK82" s="1">
        <f>I82*'All Demand '!AW83/$B$1</f>
        <v>0</v>
      </c>
      <c r="AL82" s="1">
        <f>J82*'All Demand '!AX83/$B$1</f>
        <v>0</v>
      </c>
      <c r="AM82" s="1">
        <f>K82*'All Demand '!AY83/$B$1</f>
        <v>0</v>
      </c>
      <c r="AN82" s="1">
        <f>L82*'All Demand '!AZ83/$B$1</f>
        <v>0</v>
      </c>
      <c r="AO82" s="1">
        <f>M82*'All Demand '!BA83/$B$1</f>
        <v>0</v>
      </c>
      <c r="AP82" s="1">
        <f>N82*'All Demand '!BB83/$B$1</f>
        <v>0</v>
      </c>
      <c r="AQ82" s="1">
        <f>O82*'All Demand '!BC83/$B$1</f>
        <v>0</v>
      </c>
      <c r="AR82" s="1">
        <f>P82*'All Demand '!BD83/$B$1</f>
        <v>0</v>
      </c>
      <c r="AS82" s="1">
        <f>Q82*'All Demand '!BE83/$B$1</f>
        <v>0</v>
      </c>
      <c r="AT82" s="1">
        <f>R82*'All Demand '!BF83/$B$1</f>
        <v>0</v>
      </c>
      <c r="AU82" s="1">
        <f>S82*'All Demand '!BG83/$B$1</f>
        <v>0</v>
      </c>
      <c r="AV82" s="1">
        <f t="shared" si="10"/>
        <v>0</v>
      </c>
    </row>
    <row r="83" spans="1:48">
      <c r="A83" s="343">
        <f>'All Demand '!A84</f>
        <v>79</v>
      </c>
      <c r="B83" s="278" t="str">
        <f>'All Demand '!C84</f>
        <v>8DCGSK01022SE</v>
      </c>
      <c r="C83" s="278" t="str">
        <f>'All Demand '!F84</f>
        <v>Griffin</v>
      </c>
      <c r="D83" s="278" t="str">
        <f>'All Demand '!D84</f>
        <v>DCGSK01022SE</v>
      </c>
      <c r="E83" s="278" t="str">
        <f>'All Demand '!G84</f>
        <v xml:space="preserve">Sony </v>
      </c>
      <c r="F83" s="278" t="str">
        <f>'All Demand '!H84</f>
        <v>WGT</v>
      </c>
      <c r="G83" s="278"/>
      <c r="H83" s="1">
        <f>'All Demand '!J84*'All Demand '!BO84</f>
        <v>0</v>
      </c>
      <c r="I83" s="1">
        <f>'All Demand '!K84*'All Demand '!BP84</f>
        <v>0</v>
      </c>
      <c r="J83" s="1">
        <f>'All Demand '!L84*'All Demand '!BQ84</f>
        <v>0</v>
      </c>
      <c r="K83" s="1">
        <f>'All Demand '!M84*'All Demand '!BR84</f>
        <v>0</v>
      </c>
      <c r="L83" s="1">
        <f>'All Demand '!N84*'All Demand '!BS84</f>
        <v>0</v>
      </c>
      <c r="M83" s="1">
        <f>'All Demand '!O84*'All Demand '!BT84</f>
        <v>0</v>
      </c>
      <c r="N83" s="1">
        <f>'All Demand '!P84*'All Demand '!BU84</f>
        <v>0</v>
      </c>
      <c r="O83" s="1">
        <f>'All Demand '!Q84*'All Demand '!BV84</f>
        <v>0</v>
      </c>
      <c r="P83" s="1">
        <f>'All Demand '!R84*'All Demand '!BW84</f>
        <v>0</v>
      </c>
      <c r="Q83" s="1">
        <f>'All Demand '!S84*'All Demand '!BX84</f>
        <v>0</v>
      </c>
      <c r="R83" s="1">
        <f>'All Demand '!T84*'All Demand '!BY84</f>
        <v>0</v>
      </c>
      <c r="S83" s="1">
        <f>'All Demand '!U84*'All Demand '!BZ84</f>
        <v>0</v>
      </c>
      <c r="T83" s="1">
        <f t="shared" si="8"/>
        <v>0</v>
      </c>
      <c r="U83" s="1"/>
      <c r="V83" s="1">
        <f>H83*'All Demand '!AD84/$B$1</f>
        <v>0</v>
      </c>
      <c r="W83" s="1">
        <f>I83*'All Demand '!AE84/$B$1</f>
        <v>0</v>
      </c>
      <c r="X83" s="1">
        <f>J83*'All Demand '!AF84/$B$1</f>
        <v>0</v>
      </c>
      <c r="Y83" s="1">
        <f>K83*'All Demand '!AG84/$B$1</f>
        <v>0</v>
      </c>
      <c r="Z83" s="1">
        <f>L83*'All Demand '!AH84/$B$1</f>
        <v>0</v>
      </c>
      <c r="AA83" s="1">
        <f>M83*'All Demand '!AI84/$B$1</f>
        <v>0</v>
      </c>
      <c r="AB83" s="1">
        <f>N83*'All Demand '!AJ84/$B$1</f>
        <v>0</v>
      </c>
      <c r="AC83" s="1">
        <f>O83*'All Demand '!AK84/$B$1</f>
        <v>0</v>
      </c>
      <c r="AD83" s="1">
        <f>P83*'All Demand '!AL84/$B$1</f>
        <v>0</v>
      </c>
      <c r="AE83" s="1">
        <f>Q83*'All Demand '!AM84/$B$1</f>
        <v>0</v>
      </c>
      <c r="AF83" s="1">
        <f>R83*'All Demand '!AN84/$B$1</f>
        <v>0</v>
      </c>
      <c r="AG83" s="1">
        <f>S83*'All Demand '!AO84/$B$1</f>
        <v>0</v>
      </c>
      <c r="AH83" s="1">
        <f t="shared" si="9"/>
        <v>0</v>
      </c>
      <c r="AI83" s="1"/>
      <c r="AJ83" s="1">
        <f>H83*'All Demand '!AV84/$B$1</f>
        <v>0</v>
      </c>
      <c r="AK83" s="1">
        <f>I83*'All Demand '!AW84/$B$1</f>
        <v>0</v>
      </c>
      <c r="AL83" s="1">
        <f>J83*'All Demand '!AX84/$B$1</f>
        <v>0</v>
      </c>
      <c r="AM83" s="1">
        <f>K83*'All Demand '!AY84/$B$1</f>
        <v>0</v>
      </c>
      <c r="AN83" s="1">
        <f>L83*'All Demand '!AZ84/$B$1</f>
        <v>0</v>
      </c>
      <c r="AO83" s="1">
        <f>M83*'All Demand '!BA84/$B$1</f>
        <v>0</v>
      </c>
      <c r="AP83" s="1">
        <f>N83*'All Demand '!BB84/$B$1</f>
        <v>0</v>
      </c>
      <c r="AQ83" s="1">
        <f>O83*'All Demand '!BC84/$B$1</f>
        <v>0</v>
      </c>
      <c r="AR83" s="1">
        <f>P83*'All Demand '!BD84/$B$1</f>
        <v>0</v>
      </c>
      <c r="AS83" s="1">
        <f>Q83*'All Demand '!BE84/$B$1</f>
        <v>0</v>
      </c>
      <c r="AT83" s="1">
        <f>R83*'All Demand '!BF84/$B$1</f>
        <v>0</v>
      </c>
      <c r="AU83" s="1">
        <f>S83*'All Demand '!BG84/$B$1</f>
        <v>0</v>
      </c>
      <c r="AV83" s="1">
        <f t="shared" si="10"/>
        <v>0</v>
      </c>
    </row>
    <row r="84" spans="1:48">
      <c r="A84" s="343">
        <f>'All Demand '!A85</f>
        <v>80</v>
      </c>
      <c r="B84" s="278" t="str">
        <f>'All Demand '!C85</f>
        <v>8DCADH01260SE</v>
      </c>
      <c r="C84" s="278" t="str">
        <f>'All Demand '!F85</f>
        <v>Bahamut</v>
      </c>
      <c r="D84" s="278" t="str">
        <f>'All Demand '!D85</f>
        <v>DCADH01260SE</v>
      </c>
      <c r="E84" s="278" t="str">
        <f>'All Demand '!G85</f>
        <v>Sony</v>
      </c>
      <c r="F84" s="278" t="str">
        <f>'All Demand '!H85</f>
        <v>WGT</v>
      </c>
      <c r="G84" s="278"/>
      <c r="H84" s="1">
        <f>'All Demand '!J85*'All Demand '!BO85</f>
        <v>0</v>
      </c>
      <c r="I84" s="1">
        <f>'All Demand '!K85*'All Demand '!BP85</f>
        <v>0</v>
      </c>
      <c r="J84" s="1">
        <f>'All Demand '!L85*'All Demand '!BQ85</f>
        <v>0</v>
      </c>
      <c r="K84" s="1">
        <f>'All Demand '!M85*'All Demand '!BR85</f>
        <v>0</v>
      </c>
      <c r="L84" s="1">
        <f>'All Demand '!N85*'All Demand '!BS85</f>
        <v>0</v>
      </c>
      <c r="M84" s="1">
        <f>'All Demand '!O85*'All Demand '!BT85</f>
        <v>0</v>
      </c>
      <c r="N84" s="1">
        <f>'All Demand '!P85*'All Demand '!BU85</f>
        <v>0</v>
      </c>
      <c r="O84" s="1">
        <f>'All Demand '!Q85*'All Demand '!BV85</f>
        <v>0</v>
      </c>
      <c r="P84" s="1">
        <f>'All Demand '!R85*'All Demand '!BW85</f>
        <v>0</v>
      </c>
      <c r="Q84" s="1">
        <f>'All Demand '!S85*'All Demand '!BX85</f>
        <v>0</v>
      </c>
      <c r="R84" s="1">
        <f>'All Demand '!T85*'All Demand '!BY85</f>
        <v>0</v>
      </c>
      <c r="S84" s="1">
        <f>'All Demand '!U85*'All Demand '!BZ85</f>
        <v>0</v>
      </c>
      <c r="T84" s="1">
        <f t="shared" si="8"/>
        <v>0</v>
      </c>
      <c r="U84" s="1"/>
      <c r="V84" s="1">
        <f>H84*'All Demand '!AD85/$B$1</f>
        <v>0</v>
      </c>
      <c r="W84" s="1">
        <f>I84*'All Demand '!AE85/$B$1</f>
        <v>0</v>
      </c>
      <c r="X84" s="1">
        <f>J84*'All Demand '!AF85/$B$1</f>
        <v>0</v>
      </c>
      <c r="Y84" s="1">
        <f>K84*'All Demand '!AG85/$B$1</f>
        <v>0</v>
      </c>
      <c r="Z84" s="1">
        <f>L84*'All Demand '!AH85/$B$1</f>
        <v>0</v>
      </c>
      <c r="AA84" s="1">
        <f>M84*'All Demand '!AI85/$B$1</f>
        <v>0</v>
      </c>
      <c r="AB84" s="1">
        <f>N84*'All Demand '!AJ85/$B$1</f>
        <v>0</v>
      </c>
      <c r="AC84" s="1">
        <f>O84*'All Demand '!AK85/$B$1</f>
        <v>0</v>
      </c>
      <c r="AD84" s="1">
        <f>P84*'All Demand '!AL85/$B$1</f>
        <v>0</v>
      </c>
      <c r="AE84" s="1">
        <f>Q84*'All Demand '!AM85/$B$1</f>
        <v>0</v>
      </c>
      <c r="AF84" s="1">
        <f>R84*'All Demand '!AN85/$B$1</f>
        <v>0</v>
      </c>
      <c r="AG84" s="1">
        <f>S84*'All Demand '!AO85/$B$1</f>
        <v>0</v>
      </c>
      <c r="AH84" s="1">
        <f t="shared" si="9"/>
        <v>0</v>
      </c>
      <c r="AI84" s="1"/>
      <c r="AJ84" s="1">
        <f>H84*'All Demand '!AV85/$B$1</f>
        <v>0</v>
      </c>
      <c r="AK84" s="1">
        <f>I84*'All Demand '!AW85/$B$1</f>
        <v>0</v>
      </c>
      <c r="AL84" s="1">
        <f>J84*'All Demand '!AX85/$B$1</f>
        <v>0</v>
      </c>
      <c r="AM84" s="1">
        <f>K84*'All Demand '!AY85/$B$1</f>
        <v>0</v>
      </c>
      <c r="AN84" s="1">
        <f>L84*'All Demand '!AZ85/$B$1</f>
        <v>0</v>
      </c>
      <c r="AO84" s="1">
        <f>M84*'All Demand '!BA85/$B$1</f>
        <v>0</v>
      </c>
      <c r="AP84" s="1">
        <f>N84*'All Demand '!BB85/$B$1</f>
        <v>0</v>
      </c>
      <c r="AQ84" s="1">
        <f>O84*'All Demand '!BC85/$B$1</f>
        <v>0</v>
      </c>
      <c r="AR84" s="1">
        <f>P84*'All Demand '!BD85/$B$1</f>
        <v>0</v>
      </c>
      <c r="AS84" s="1">
        <f>Q84*'All Demand '!BE85/$B$1</f>
        <v>0</v>
      </c>
      <c r="AT84" s="1">
        <f>R84*'All Demand '!BF85/$B$1</f>
        <v>0</v>
      </c>
      <c r="AU84" s="1">
        <f>S84*'All Demand '!BG85/$B$1</f>
        <v>0</v>
      </c>
      <c r="AV84" s="1">
        <f t="shared" si="10"/>
        <v>0</v>
      </c>
    </row>
    <row r="85" spans="1:48">
      <c r="A85" s="343">
        <f>'All Demand '!A86</f>
        <v>81</v>
      </c>
      <c r="B85" s="278" t="str">
        <f>'All Demand '!C86</f>
        <v>8DCADH01239SE</v>
      </c>
      <c r="C85" s="278" t="str">
        <f>'All Demand '!F86</f>
        <v>Bahamut</v>
      </c>
      <c r="D85" s="278" t="str">
        <f>'All Demand '!D86</f>
        <v>DCADH01239SE</v>
      </c>
      <c r="E85" s="278" t="str">
        <f>'All Demand '!G86</f>
        <v>Sony</v>
      </c>
      <c r="F85" s="278" t="str">
        <f>'All Demand '!H86</f>
        <v>WGT</v>
      </c>
      <c r="G85" s="278"/>
      <c r="H85" s="1">
        <f>'All Demand '!J86*'All Demand '!BO86</f>
        <v>0</v>
      </c>
      <c r="I85" s="1">
        <f>'All Demand '!K86*'All Demand '!BP86</f>
        <v>0</v>
      </c>
      <c r="J85" s="1">
        <f>'All Demand '!L86*'All Demand '!BQ86</f>
        <v>0</v>
      </c>
      <c r="K85" s="1">
        <f>'All Demand '!M86*'All Demand '!BR86</f>
        <v>0</v>
      </c>
      <c r="L85" s="1">
        <f>'All Demand '!N86*'All Demand '!BS86</f>
        <v>0</v>
      </c>
      <c r="M85" s="1">
        <f>'All Demand '!O86*'All Demand '!BT86</f>
        <v>0</v>
      </c>
      <c r="N85" s="1">
        <f>'All Demand '!P86*'All Demand '!BU86</f>
        <v>0</v>
      </c>
      <c r="O85" s="1">
        <f>'All Demand '!Q86*'All Demand '!BV86</f>
        <v>0</v>
      </c>
      <c r="P85" s="1">
        <f>'All Demand '!R86*'All Demand '!BW86</f>
        <v>0</v>
      </c>
      <c r="Q85" s="1">
        <f>'All Demand '!S86*'All Demand '!BX86</f>
        <v>0</v>
      </c>
      <c r="R85" s="1">
        <f>'All Demand '!T86*'All Demand '!BY86</f>
        <v>0</v>
      </c>
      <c r="S85" s="1">
        <f>'All Demand '!U86*'All Demand '!BZ86</f>
        <v>0</v>
      </c>
      <c r="T85" s="1">
        <f t="shared" si="8"/>
        <v>0</v>
      </c>
      <c r="U85" s="1"/>
      <c r="V85" s="1">
        <f>H85*'All Demand '!AD86/$B$1</f>
        <v>0</v>
      </c>
      <c r="W85" s="1">
        <f>I85*'All Demand '!AE86/$B$1</f>
        <v>0</v>
      </c>
      <c r="X85" s="1">
        <f>J85*'All Demand '!AF86/$B$1</f>
        <v>0</v>
      </c>
      <c r="Y85" s="1">
        <f>K85*'All Demand '!AG86/$B$1</f>
        <v>0</v>
      </c>
      <c r="Z85" s="1">
        <f>L85*'All Demand '!AH86/$B$1</f>
        <v>0</v>
      </c>
      <c r="AA85" s="1">
        <f>M85*'All Demand '!AI86/$B$1</f>
        <v>0</v>
      </c>
      <c r="AB85" s="1">
        <f>N85*'All Demand '!AJ86/$B$1</f>
        <v>0</v>
      </c>
      <c r="AC85" s="1">
        <f>O85*'All Demand '!AK86/$B$1</f>
        <v>0</v>
      </c>
      <c r="AD85" s="1">
        <f>P85*'All Demand '!AL86/$B$1</f>
        <v>0</v>
      </c>
      <c r="AE85" s="1">
        <f>Q85*'All Demand '!AM86/$B$1</f>
        <v>0</v>
      </c>
      <c r="AF85" s="1">
        <f>R85*'All Demand '!AN86/$B$1</f>
        <v>0</v>
      </c>
      <c r="AG85" s="1">
        <f>S85*'All Demand '!AO86/$B$1</f>
        <v>0</v>
      </c>
      <c r="AH85" s="1">
        <f t="shared" si="9"/>
        <v>0</v>
      </c>
      <c r="AI85" s="1"/>
      <c r="AJ85" s="1">
        <f>H85*'All Demand '!AV86/$B$1</f>
        <v>0</v>
      </c>
      <c r="AK85" s="1">
        <f>I85*'All Demand '!AW86/$B$1</f>
        <v>0</v>
      </c>
      <c r="AL85" s="1">
        <f>J85*'All Demand '!AX86/$B$1</f>
        <v>0</v>
      </c>
      <c r="AM85" s="1">
        <f>K85*'All Demand '!AY86/$B$1</f>
        <v>0</v>
      </c>
      <c r="AN85" s="1">
        <f>L85*'All Demand '!AZ86/$B$1</f>
        <v>0</v>
      </c>
      <c r="AO85" s="1">
        <f>M85*'All Demand '!BA86/$B$1</f>
        <v>0</v>
      </c>
      <c r="AP85" s="1">
        <f>N85*'All Demand '!BB86/$B$1</f>
        <v>0</v>
      </c>
      <c r="AQ85" s="1">
        <f>O85*'All Demand '!BC86/$B$1</f>
        <v>0</v>
      </c>
      <c r="AR85" s="1">
        <f>P85*'All Demand '!BD86/$B$1</f>
        <v>0</v>
      </c>
      <c r="AS85" s="1">
        <f>Q85*'All Demand '!BE86/$B$1</f>
        <v>0</v>
      </c>
      <c r="AT85" s="1">
        <f>R85*'All Demand '!BF86/$B$1</f>
        <v>0</v>
      </c>
      <c r="AU85" s="1">
        <f>S85*'All Demand '!BG86/$B$1</f>
        <v>0</v>
      </c>
      <c r="AV85" s="1">
        <f t="shared" si="10"/>
        <v>0</v>
      </c>
    </row>
    <row r="86" spans="1:48">
      <c r="A86" s="343">
        <f>'All Demand '!A87</f>
        <v>82</v>
      </c>
      <c r="B86" s="278" t="str">
        <f>'All Demand '!C87</f>
        <v>8DCADH01315SE</v>
      </c>
      <c r="C86" s="278" t="str">
        <f>'All Demand '!F87</f>
        <v>Bahamut</v>
      </c>
      <c r="D86" s="278" t="str">
        <f>'All Demand '!D87</f>
        <v>DCADH01315SE</v>
      </c>
      <c r="E86" s="278" t="str">
        <f>'All Demand '!G87</f>
        <v>Sony</v>
      </c>
      <c r="F86" s="278" t="str">
        <f>'All Demand '!H87</f>
        <v>WGT</v>
      </c>
      <c r="G86" s="278"/>
      <c r="H86" s="1">
        <f>'All Demand '!J87*'All Demand '!BO87</f>
        <v>0</v>
      </c>
      <c r="I86" s="1">
        <f>'All Demand '!K87*'All Demand '!BP87</f>
        <v>0</v>
      </c>
      <c r="J86" s="1">
        <f>'All Demand '!L87*'All Demand '!BQ87</f>
        <v>0</v>
      </c>
      <c r="K86" s="1">
        <f>'All Demand '!M87*'All Demand '!BR87</f>
        <v>0</v>
      </c>
      <c r="L86" s="1">
        <f>'All Demand '!N87*'All Demand '!BS87</f>
        <v>0</v>
      </c>
      <c r="M86" s="1">
        <f>'All Demand '!O87*'All Demand '!BT87</f>
        <v>0</v>
      </c>
      <c r="N86" s="1">
        <f>'All Demand '!P87*'All Demand '!BU87</f>
        <v>0</v>
      </c>
      <c r="O86" s="1">
        <f>'All Demand '!Q87*'All Demand '!BV87</f>
        <v>0</v>
      </c>
      <c r="P86" s="1">
        <f>'All Demand '!R87*'All Demand '!BW87</f>
        <v>0</v>
      </c>
      <c r="Q86" s="1">
        <f>'All Demand '!S87*'All Demand '!BX87</f>
        <v>0</v>
      </c>
      <c r="R86" s="1">
        <f>'All Demand '!T87*'All Demand '!BY87</f>
        <v>0</v>
      </c>
      <c r="S86" s="1">
        <f>'All Demand '!U87*'All Demand '!BZ87</f>
        <v>0</v>
      </c>
      <c r="T86" s="1">
        <f t="shared" si="8"/>
        <v>0</v>
      </c>
      <c r="U86" s="1"/>
      <c r="V86" s="1">
        <f>H86*'All Demand '!AD87/$B$1</f>
        <v>0</v>
      </c>
      <c r="W86" s="1">
        <f>I86*'All Demand '!AE87/$B$1</f>
        <v>0</v>
      </c>
      <c r="X86" s="1">
        <f>J86*'All Demand '!AF87/$B$1</f>
        <v>0</v>
      </c>
      <c r="Y86" s="1">
        <f>K86*'All Demand '!AG87/$B$1</f>
        <v>0</v>
      </c>
      <c r="Z86" s="1">
        <f>L86*'All Demand '!AH87/$B$1</f>
        <v>0</v>
      </c>
      <c r="AA86" s="1">
        <f>M86*'All Demand '!AI87/$B$1</f>
        <v>0</v>
      </c>
      <c r="AB86" s="1">
        <f>N86*'All Demand '!AJ87/$B$1</f>
        <v>0</v>
      </c>
      <c r="AC86" s="1">
        <f>O86*'All Demand '!AK87/$B$1</f>
        <v>0</v>
      </c>
      <c r="AD86" s="1">
        <f>P86*'All Demand '!AL87/$B$1</f>
        <v>0</v>
      </c>
      <c r="AE86" s="1">
        <f>Q86*'All Demand '!AM87/$B$1</f>
        <v>0</v>
      </c>
      <c r="AF86" s="1">
        <f>R86*'All Demand '!AN87/$B$1</f>
        <v>0</v>
      </c>
      <c r="AG86" s="1">
        <f>S86*'All Demand '!AO87/$B$1</f>
        <v>0</v>
      </c>
      <c r="AH86" s="1">
        <f t="shared" si="9"/>
        <v>0</v>
      </c>
      <c r="AI86" s="1"/>
      <c r="AJ86" s="1">
        <f>H86*'All Demand '!AV87/$B$1</f>
        <v>0</v>
      </c>
      <c r="AK86" s="1">
        <f>I86*'All Demand '!AW87/$B$1</f>
        <v>0</v>
      </c>
      <c r="AL86" s="1">
        <f>J86*'All Demand '!AX87/$B$1</f>
        <v>0</v>
      </c>
      <c r="AM86" s="1">
        <f>K86*'All Demand '!AY87/$B$1</f>
        <v>0</v>
      </c>
      <c r="AN86" s="1">
        <f>L86*'All Demand '!AZ87/$B$1</f>
        <v>0</v>
      </c>
      <c r="AO86" s="1">
        <f>M86*'All Demand '!BA87/$B$1</f>
        <v>0</v>
      </c>
      <c r="AP86" s="1">
        <f>N86*'All Demand '!BB87/$B$1</f>
        <v>0</v>
      </c>
      <c r="AQ86" s="1">
        <f>O86*'All Demand '!BC87/$B$1</f>
        <v>0</v>
      </c>
      <c r="AR86" s="1">
        <f>P86*'All Demand '!BD87/$B$1</f>
        <v>0</v>
      </c>
      <c r="AS86" s="1">
        <f>Q86*'All Demand '!BE87/$B$1</f>
        <v>0</v>
      </c>
      <c r="AT86" s="1">
        <f>R86*'All Demand '!BF87/$B$1</f>
        <v>0</v>
      </c>
      <c r="AU86" s="1">
        <f>S86*'All Demand '!BG87/$B$1</f>
        <v>0</v>
      </c>
      <c r="AV86" s="1">
        <f t="shared" si="10"/>
        <v>0</v>
      </c>
    </row>
    <row r="87" spans="1:48">
      <c r="A87" s="343">
        <f>'All Demand '!A88</f>
        <v>83</v>
      </c>
      <c r="B87" s="278" t="str">
        <f>'All Demand '!C88</f>
        <v>8DCPFM01507SE</v>
      </c>
      <c r="C87" s="278" t="str">
        <f>'All Demand '!F88</f>
        <v>Bahamut</v>
      </c>
      <c r="D87" s="278" t="str">
        <f>'All Demand '!D88</f>
        <v>DCPFM01507SE</v>
      </c>
      <c r="E87" s="278" t="str">
        <f>'All Demand '!G88</f>
        <v>Sony</v>
      </c>
      <c r="F87" s="278" t="str">
        <f>'All Demand '!H88</f>
        <v>WGT</v>
      </c>
      <c r="G87" s="278"/>
      <c r="H87" s="1">
        <f>'All Demand '!J88*'All Demand '!BO88</f>
        <v>0</v>
      </c>
      <c r="I87" s="1">
        <f>'All Demand '!K88*'All Demand '!BP88</f>
        <v>0</v>
      </c>
      <c r="J87" s="1">
        <f>'All Demand '!L88*'All Demand '!BQ88</f>
        <v>0</v>
      </c>
      <c r="K87" s="1">
        <f>'All Demand '!M88*'All Demand '!BR88</f>
        <v>0</v>
      </c>
      <c r="L87" s="1">
        <f>'All Demand '!N88*'All Demand '!BS88</f>
        <v>0</v>
      </c>
      <c r="M87" s="1">
        <f>'All Demand '!O88*'All Demand '!BT88</f>
        <v>0</v>
      </c>
      <c r="N87" s="1">
        <f>'All Demand '!P88*'All Demand '!BU88</f>
        <v>0</v>
      </c>
      <c r="O87" s="1">
        <f>'All Demand '!Q88*'All Demand '!BV88</f>
        <v>0</v>
      </c>
      <c r="P87" s="1">
        <f>'All Demand '!R88*'All Demand '!BW88</f>
        <v>0</v>
      </c>
      <c r="Q87" s="1">
        <f>'All Demand '!S88*'All Demand '!BX88</f>
        <v>0</v>
      </c>
      <c r="R87" s="1">
        <f>'All Demand '!T88*'All Demand '!BY88</f>
        <v>0</v>
      </c>
      <c r="S87" s="1">
        <f>'All Demand '!U88*'All Demand '!BZ88</f>
        <v>0</v>
      </c>
      <c r="T87" s="1">
        <f t="shared" si="8"/>
        <v>0</v>
      </c>
      <c r="U87" s="1"/>
      <c r="V87" s="1">
        <f>H87*'All Demand '!AD88/$B$1</f>
        <v>0</v>
      </c>
      <c r="W87" s="1">
        <f>I87*'All Demand '!AE88/$B$1</f>
        <v>0</v>
      </c>
      <c r="X87" s="1">
        <f>J87*'All Demand '!AF88/$B$1</f>
        <v>0</v>
      </c>
      <c r="Y87" s="1">
        <f>K87*'All Demand '!AG88/$B$1</f>
        <v>0</v>
      </c>
      <c r="Z87" s="1">
        <f>L87*'All Demand '!AH88/$B$1</f>
        <v>0</v>
      </c>
      <c r="AA87" s="1">
        <f>M87*'All Demand '!AI88/$B$1</f>
        <v>0</v>
      </c>
      <c r="AB87" s="1">
        <f>N87*'All Demand '!AJ88/$B$1</f>
        <v>0</v>
      </c>
      <c r="AC87" s="1">
        <f>O87*'All Demand '!AK88/$B$1</f>
        <v>0</v>
      </c>
      <c r="AD87" s="1">
        <f>P87*'All Demand '!AL88/$B$1</f>
        <v>0</v>
      </c>
      <c r="AE87" s="1">
        <f>Q87*'All Demand '!AM88/$B$1</f>
        <v>0</v>
      </c>
      <c r="AF87" s="1">
        <f>R87*'All Demand '!AN88/$B$1</f>
        <v>0</v>
      </c>
      <c r="AG87" s="1">
        <f>S87*'All Demand '!AO88/$B$1</f>
        <v>0</v>
      </c>
      <c r="AH87" s="1">
        <f t="shared" si="9"/>
        <v>0</v>
      </c>
      <c r="AI87" s="1"/>
      <c r="AJ87" s="1">
        <f>H87*'All Demand '!AV88/$B$1</f>
        <v>0</v>
      </c>
      <c r="AK87" s="1">
        <f>I87*'All Demand '!AW88/$B$1</f>
        <v>0</v>
      </c>
      <c r="AL87" s="1">
        <f>J87*'All Demand '!AX88/$B$1</f>
        <v>0</v>
      </c>
      <c r="AM87" s="1">
        <f>K87*'All Demand '!AY88/$B$1</f>
        <v>0</v>
      </c>
      <c r="AN87" s="1">
        <f>L87*'All Demand '!AZ88/$B$1</f>
        <v>0</v>
      </c>
      <c r="AO87" s="1">
        <f>M87*'All Demand '!BA88/$B$1</f>
        <v>0</v>
      </c>
      <c r="AP87" s="1">
        <f>N87*'All Demand '!BB88/$B$1</f>
        <v>0</v>
      </c>
      <c r="AQ87" s="1">
        <f>O87*'All Demand '!BC88/$B$1</f>
        <v>0</v>
      </c>
      <c r="AR87" s="1">
        <f>P87*'All Demand '!BD88/$B$1</f>
        <v>0</v>
      </c>
      <c r="AS87" s="1">
        <f>Q87*'All Demand '!BE88/$B$1</f>
        <v>0</v>
      </c>
      <c r="AT87" s="1">
        <f>R87*'All Demand '!BF88/$B$1</f>
        <v>0</v>
      </c>
      <c r="AU87" s="1">
        <f>S87*'All Demand '!BG88/$B$1</f>
        <v>0</v>
      </c>
      <c r="AV87" s="1">
        <f t="shared" si="10"/>
        <v>0</v>
      </c>
    </row>
    <row r="88" spans="1:48">
      <c r="A88" s="343">
        <f>'All Demand '!A89</f>
        <v>84</v>
      </c>
      <c r="B88" s="278" t="str">
        <f>'All Demand '!C89</f>
        <v>8DCPFM02031</v>
      </c>
      <c r="C88" s="278" t="str">
        <f>'All Demand '!F89</f>
        <v>Bahamut</v>
      </c>
      <c r="D88" s="278" t="str">
        <f>'All Demand '!D89</f>
        <v>DCPFM02031</v>
      </c>
      <c r="E88" s="278" t="str">
        <f>'All Demand '!G89</f>
        <v>Sony</v>
      </c>
      <c r="F88" s="278" t="str">
        <f>'All Demand '!H89</f>
        <v>WGT</v>
      </c>
      <c r="G88" s="278"/>
      <c r="H88" s="1">
        <f>'All Demand '!J89*'All Demand '!BO89</f>
        <v>0</v>
      </c>
      <c r="I88" s="1">
        <f>'All Demand '!K89*'All Demand '!BP89</f>
        <v>0</v>
      </c>
      <c r="J88" s="1">
        <f>'All Demand '!L89*'All Demand '!BQ89</f>
        <v>0</v>
      </c>
      <c r="K88" s="1">
        <f>'All Demand '!M89*'All Demand '!BR89</f>
        <v>0</v>
      </c>
      <c r="L88" s="1">
        <f>'All Demand '!N89*'All Demand '!BS89</f>
        <v>0</v>
      </c>
      <c r="M88" s="1">
        <f>'All Demand '!O89*'All Demand '!BT89</f>
        <v>0</v>
      </c>
      <c r="N88" s="1">
        <f>'All Demand '!P89*'All Demand '!BU89</f>
        <v>0</v>
      </c>
      <c r="O88" s="1">
        <f>'All Demand '!Q89*'All Demand '!BV89</f>
        <v>0</v>
      </c>
      <c r="P88" s="1">
        <f>'All Demand '!R89*'All Demand '!BW89</f>
        <v>0</v>
      </c>
      <c r="Q88" s="1">
        <f>'All Demand '!S89*'All Demand '!BX89</f>
        <v>0</v>
      </c>
      <c r="R88" s="1">
        <f>'All Demand '!T89*'All Demand '!BY89</f>
        <v>0</v>
      </c>
      <c r="S88" s="1">
        <f>'All Demand '!U89*'All Demand '!BZ89</f>
        <v>0</v>
      </c>
      <c r="T88" s="1">
        <f t="shared" si="8"/>
        <v>0</v>
      </c>
      <c r="U88" s="1"/>
      <c r="V88" s="1">
        <f>H88*'All Demand '!AD89/$B$1</f>
        <v>0</v>
      </c>
      <c r="W88" s="1">
        <f>I88*'All Demand '!AE89/$B$1</f>
        <v>0</v>
      </c>
      <c r="X88" s="1">
        <f>J88*'All Demand '!AF89/$B$1</f>
        <v>0</v>
      </c>
      <c r="Y88" s="1">
        <f>K88*'All Demand '!AG89/$B$1</f>
        <v>0</v>
      </c>
      <c r="Z88" s="1">
        <f>L88*'All Demand '!AH89/$B$1</f>
        <v>0</v>
      </c>
      <c r="AA88" s="1">
        <f>M88*'All Demand '!AI89/$B$1</f>
        <v>0</v>
      </c>
      <c r="AB88" s="1">
        <f>N88*'All Demand '!AJ89/$B$1</f>
        <v>0</v>
      </c>
      <c r="AC88" s="1">
        <f>O88*'All Demand '!AK89/$B$1</f>
        <v>0</v>
      </c>
      <c r="AD88" s="1">
        <f>P88*'All Demand '!AL89/$B$1</f>
        <v>0</v>
      </c>
      <c r="AE88" s="1">
        <f>Q88*'All Demand '!AM89/$B$1</f>
        <v>0</v>
      </c>
      <c r="AF88" s="1">
        <f>R88*'All Demand '!AN89/$B$1</f>
        <v>0</v>
      </c>
      <c r="AG88" s="1">
        <f>S88*'All Demand '!AO89/$B$1</f>
        <v>0</v>
      </c>
      <c r="AH88" s="1">
        <f t="shared" si="9"/>
        <v>0</v>
      </c>
      <c r="AI88" s="1"/>
      <c r="AJ88" s="1">
        <f>H88*'All Demand '!AV89/$B$1</f>
        <v>0</v>
      </c>
      <c r="AK88" s="1">
        <f>I88*'All Demand '!AW89/$B$1</f>
        <v>0</v>
      </c>
      <c r="AL88" s="1">
        <f>J88*'All Demand '!AX89/$B$1</f>
        <v>0</v>
      </c>
      <c r="AM88" s="1">
        <f>K88*'All Demand '!AY89/$B$1</f>
        <v>0</v>
      </c>
      <c r="AN88" s="1">
        <f>L88*'All Demand '!AZ89/$B$1</f>
        <v>0</v>
      </c>
      <c r="AO88" s="1">
        <f>M88*'All Demand '!BA89/$B$1</f>
        <v>0</v>
      </c>
      <c r="AP88" s="1">
        <f>N88*'All Demand '!BB89/$B$1</f>
        <v>0</v>
      </c>
      <c r="AQ88" s="1">
        <f>O88*'All Demand '!BC89/$B$1</f>
        <v>0</v>
      </c>
      <c r="AR88" s="1">
        <f>P88*'All Demand '!BD89/$B$1</f>
        <v>0</v>
      </c>
      <c r="AS88" s="1">
        <f>Q88*'All Demand '!BE89/$B$1</f>
        <v>0</v>
      </c>
      <c r="AT88" s="1">
        <f>R88*'All Demand '!BF89/$B$1</f>
        <v>0</v>
      </c>
      <c r="AU88" s="1">
        <f>S88*'All Demand '!BG89/$B$1</f>
        <v>0</v>
      </c>
      <c r="AV88" s="1">
        <f t="shared" si="10"/>
        <v>0</v>
      </c>
    </row>
    <row r="89" spans="1:48">
      <c r="A89" s="343">
        <f>'All Demand '!A90</f>
        <v>85</v>
      </c>
      <c r="B89" s="278" t="str">
        <f>'All Demand '!C90</f>
        <v>8DCGSK01026SE</v>
      </c>
      <c r="C89" s="278" t="str">
        <f>'All Demand '!F90</f>
        <v>Bahamut</v>
      </c>
      <c r="D89" s="278" t="str">
        <f>'All Demand '!D90</f>
        <v>DCGSK01026SE</v>
      </c>
      <c r="E89" s="278" t="str">
        <f>'All Demand '!G90</f>
        <v>Sony</v>
      </c>
      <c r="F89" s="278" t="str">
        <f>'All Demand '!H90</f>
        <v>WGT</v>
      </c>
      <c r="G89" s="278"/>
      <c r="H89" s="1">
        <f>'All Demand '!J90*'All Demand '!BO90</f>
        <v>0</v>
      </c>
      <c r="I89" s="1">
        <f>'All Demand '!K90*'All Demand '!BP90</f>
        <v>0</v>
      </c>
      <c r="J89" s="1">
        <f>'All Demand '!L90*'All Demand '!BQ90</f>
        <v>0</v>
      </c>
      <c r="K89" s="1">
        <f>'All Demand '!M90*'All Demand '!BR90</f>
        <v>0</v>
      </c>
      <c r="L89" s="1">
        <f>'All Demand '!N90*'All Demand '!BS90</f>
        <v>0</v>
      </c>
      <c r="M89" s="1">
        <f>'All Demand '!O90*'All Demand '!BT90</f>
        <v>0</v>
      </c>
      <c r="N89" s="1">
        <f>'All Demand '!P90*'All Demand '!BU90</f>
        <v>0</v>
      </c>
      <c r="O89" s="1">
        <f>'All Demand '!Q90*'All Demand '!BV90</f>
        <v>0</v>
      </c>
      <c r="P89" s="1">
        <f>'All Demand '!R90*'All Demand '!BW90</f>
        <v>0</v>
      </c>
      <c r="Q89" s="1">
        <f>'All Demand '!S90*'All Demand '!BX90</f>
        <v>0</v>
      </c>
      <c r="R89" s="1">
        <f>'All Demand '!T90*'All Demand '!BY90</f>
        <v>0</v>
      </c>
      <c r="S89" s="1">
        <f>'All Demand '!U90*'All Demand '!BZ90</f>
        <v>0</v>
      </c>
      <c r="T89" s="1">
        <f t="shared" si="8"/>
        <v>0</v>
      </c>
      <c r="U89" s="1"/>
      <c r="V89" s="1">
        <f>H89*'All Demand '!AD90/$B$1</f>
        <v>0</v>
      </c>
      <c r="W89" s="1">
        <f>I89*'All Demand '!AE90/$B$1</f>
        <v>0</v>
      </c>
      <c r="X89" s="1">
        <f>J89*'All Demand '!AF90/$B$1</f>
        <v>0</v>
      </c>
      <c r="Y89" s="1">
        <f>K89*'All Demand '!AG90/$B$1</f>
        <v>0</v>
      </c>
      <c r="Z89" s="1">
        <f>L89*'All Demand '!AH90/$B$1</f>
        <v>0</v>
      </c>
      <c r="AA89" s="1">
        <f>M89*'All Demand '!AI90/$B$1</f>
        <v>0</v>
      </c>
      <c r="AB89" s="1">
        <f>N89*'All Demand '!AJ90/$B$1</f>
        <v>0</v>
      </c>
      <c r="AC89" s="1">
        <f>O89*'All Demand '!AK90/$B$1</f>
        <v>0</v>
      </c>
      <c r="AD89" s="1">
        <f>P89*'All Demand '!AL90/$B$1</f>
        <v>0</v>
      </c>
      <c r="AE89" s="1">
        <f>Q89*'All Demand '!AM90/$B$1</f>
        <v>0</v>
      </c>
      <c r="AF89" s="1">
        <f>R89*'All Demand '!AN90/$B$1</f>
        <v>0</v>
      </c>
      <c r="AG89" s="1">
        <f>S89*'All Demand '!AO90/$B$1</f>
        <v>0</v>
      </c>
      <c r="AH89" s="1">
        <f t="shared" si="9"/>
        <v>0</v>
      </c>
      <c r="AI89" s="1"/>
      <c r="AJ89" s="1">
        <f>H89*'All Demand '!AV90/$B$1</f>
        <v>0</v>
      </c>
      <c r="AK89" s="1">
        <f>I89*'All Demand '!AW90/$B$1</f>
        <v>0</v>
      </c>
      <c r="AL89" s="1">
        <f>J89*'All Demand '!AX90/$B$1</f>
        <v>0</v>
      </c>
      <c r="AM89" s="1">
        <f>K89*'All Demand '!AY90/$B$1</f>
        <v>0</v>
      </c>
      <c r="AN89" s="1">
        <f>L89*'All Demand '!AZ90/$B$1</f>
        <v>0</v>
      </c>
      <c r="AO89" s="1">
        <f>M89*'All Demand '!BA90/$B$1</f>
        <v>0</v>
      </c>
      <c r="AP89" s="1">
        <f>N89*'All Demand '!BB90/$B$1</f>
        <v>0</v>
      </c>
      <c r="AQ89" s="1">
        <f>O89*'All Demand '!BC90/$B$1</f>
        <v>0</v>
      </c>
      <c r="AR89" s="1">
        <f>P89*'All Demand '!BD90/$B$1</f>
        <v>0</v>
      </c>
      <c r="AS89" s="1">
        <f>Q89*'All Demand '!BE90/$B$1</f>
        <v>0</v>
      </c>
      <c r="AT89" s="1">
        <f>R89*'All Demand '!BF90/$B$1</f>
        <v>0</v>
      </c>
      <c r="AU89" s="1">
        <f>S89*'All Demand '!BG90/$B$1</f>
        <v>0</v>
      </c>
      <c r="AV89" s="1">
        <f t="shared" si="10"/>
        <v>0</v>
      </c>
    </row>
    <row r="90" spans="1:48">
      <c r="A90" s="343">
        <f>'All Demand '!A91</f>
        <v>86</v>
      </c>
      <c r="B90" s="278" t="str">
        <f>'All Demand '!C91</f>
        <v>8SBC39353159</v>
      </c>
      <c r="C90" s="278" t="str">
        <f>'All Demand '!F91</f>
        <v>Alaska</v>
      </c>
      <c r="D90" s="278" t="str">
        <f>'All Demand '!D91</f>
        <v>SBC39353159</v>
      </c>
      <c r="E90" s="278" t="str">
        <f>'All Demand '!G91</f>
        <v>ABC</v>
      </c>
      <c r="F90" s="278" t="str">
        <f>'All Demand '!H91</f>
        <v>CTU-CNC</v>
      </c>
      <c r="G90" s="278"/>
      <c r="H90" s="1">
        <f>'All Demand '!J91*'All Demand '!BO91</f>
        <v>320</v>
      </c>
      <c r="I90" s="1">
        <f>'All Demand '!K91*'All Demand '!BP91</f>
        <v>320</v>
      </c>
      <c r="J90" s="1">
        <f>'All Demand '!L91*'All Demand '!BQ91</f>
        <v>320</v>
      </c>
      <c r="K90" s="1">
        <f>'All Demand '!M91*'All Demand '!BR91</f>
        <v>320</v>
      </c>
      <c r="L90" s="1">
        <f>'All Demand '!N91*'All Demand '!BS91</f>
        <v>320</v>
      </c>
      <c r="M90" s="1">
        <f>'All Demand '!O91*'All Demand '!BT91</f>
        <v>320</v>
      </c>
      <c r="N90" s="1">
        <f>'All Demand '!P91*'All Demand '!BU91</f>
        <v>320</v>
      </c>
      <c r="O90" s="1">
        <f>'All Demand '!Q91*'All Demand '!BV91</f>
        <v>320</v>
      </c>
      <c r="P90" s="1">
        <f>'All Demand '!R91*'All Demand '!BW91</f>
        <v>320</v>
      </c>
      <c r="Q90" s="1">
        <f>'All Demand '!S91*'All Demand '!BX91</f>
        <v>320</v>
      </c>
      <c r="R90" s="1">
        <f>'All Demand '!T91*'All Demand '!BY91</f>
        <v>320</v>
      </c>
      <c r="S90" s="1">
        <f>'All Demand '!U91*'All Demand '!BZ91</f>
        <v>320</v>
      </c>
      <c r="T90" s="1">
        <f t="shared" si="8"/>
        <v>3840</v>
      </c>
      <c r="U90" s="1"/>
      <c r="V90" s="1">
        <f>H90*'All Demand '!AD91/$B$1</f>
        <v>3238.4422868537249</v>
      </c>
      <c r="W90" s="1">
        <f>I90*'All Demand '!AE91/$B$1</f>
        <v>3238.4422868537249</v>
      </c>
      <c r="X90" s="1">
        <f>J90*'All Demand '!AF91/$B$1</f>
        <v>3238.4422868537249</v>
      </c>
      <c r="Y90" s="1">
        <f>K90*'All Demand '!AG91/$B$1</f>
        <v>3189.1259068508762</v>
      </c>
      <c r="Z90" s="1">
        <f>L90*'All Demand '!AH91/$B$1</f>
        <v>3189.1259068508762</v>
      </c>
      <c r="AA90" s="1">
        <f>M90*'All Demand '!AI91/$B$1</f>
        <v>3189.1259068508762</v>
      </c>
      <c r="AB90" s="1">
        <f>N90*'All Demand '!AJ91/$B$1</f>
        <v>3139.8095268480274</v>
      </c>
      <c r="AC90" s="1">
        <f>O90*'All Demand '!AK91/$B$1</f>
        <v>3139.8095268480274</v>
      </c>
      <c r="AD90" s="1">
        <f>P90*'All Demand '!AL91/$B$1</f>
        <v>3139.8095268480274</v>
      </c>
      <c r="AE90" s="1">
        <f>Q90*'All Demand '!AM91/$B$1</f>
        <v>3041.1767668423304</v>
      </c>
      <c r="AF90" s="1">
        <f>R90*'All Demand '!AN91/$B$1</f>
        <v>3041.1767668423304</v>
      </c>
      <c r="AG90" s="1">
        <f>S90*'All Demand '!AO91/$B$1</f>
        <v>3041.1767668423304</v>
      </c>
      <c r="AH90" s="1">
        <f t="shared" si="9"/>
        <v>37825.663462184879</v>
      </c>
      <c r="AI90" s="1"/>
      <c r="AJ90" s="1">
        <f>H90*'All Demand '!AV91/$B$1</f>
        <v>2098.7041162227601</v>
      </c>
      <c r="AK90" s="1">
        <f>I90*'All Demand '!AW91/$B$1</f>
        <v>2098.7041162227601</v>
      </c>
      <c r="AL90" s="1">
        <f>J90*'All Demand '!AX91/$B$1</f>
        <v>2098.7041162227601</v>
      </c>
      <c r="AM90" s="1">
        <f>K90*'All Demand '!AY91/$B$1</f>
        <v>2077.7170750605324</v>
      </c>
      <c r="AN90" s="1">
        <f>L90*'All Demand '!AZ91/$B$1</f>
        <v>2077.7170750605324</v>
      </c>
      <c r="AO90" s="1">
        <f>M90*'All Demand '!BA91/$B$1</f>
        <v>2077.7170750605324</v>
      </c>
      <c r="AP90" s="1">
        <f>N90*'All Demand '!BB91/$B$1</f>
        <v>2056.7300338983046</v>
      </c>
      <c r="AQ90" s="1">
        <f>O90*'All Demand '!BC91/$B$1</f>
        <v>2056.7300338983046</v>
      </c>
      <c r="AR90" s="1">
        <f>P90*'All Demand '!BD91/$B$1</f>
        <v>2056.7300338983046</v>
      </c>
      <c r="AS90" s="1">
        <f>Q90*'All Demand '!BE91/$B$1</f>
        <v>2035.742992736077</v>
      </c>
      <c r="AT90" s="1">
        <f>R90*'All Demand '!BF91/$B$1</f>
        <v>2035.742992736077</v>
      </c>
      <c r="AU90" s="1">
        <f>S90*'All Demand '!BG91/$B$1</f>
        <v>2035.742992736077</v>
      </c>
      <c r="AV90" s="1">
        <f t="shared" si="10"/>
        <v>24806.682653753018</v>
      </c>
    </row>
    <row r="91" spans="1:48">
      <c r="A91" s="343">
        <f>'All Demand '!A92</f>
        <v>87</v>
      </c>
      <c r="B91" s="278" t="str">
        <f>'All Demand '!C92</f>
        <v>8SBC39353162</v>
      </c>
      <c r="C91" s="278" t="str">
        <f>'All Demand '!F92</f>
        <v>Alaska</v>
      </c>
      <c r="D91" s="278" t="str">
        <f>'All Demand '!D92</f>
        <v>SBC39353162</v>
      </c>
      <c r="E91" s="278" t="str">
        <f>'All Demand '!G92</f>
        <v>ABC</v>
      </c>
      <c r="F91" s="278" t="str">
        <f>'All Demand '!H92</f>
        <v>CTU-CNC</v>
      </c>
      <c r="G91" s="278"/>
      <c r="H91" s="1">
        <f>'All Demand '!J92*'All Demand '!BO92</f>
        <v>926378</v>
      </c>
      <c r="I91" s="1">
        <f>'All Demand '!K92*'All Demand '!BP92</f>
        <v>1397555</v>
      </c>
      <c r="J91" s="1">
        <f>'All Demand '!L92*'All Demand '!BQ92</f>
        <v>973856</v>
      </c>
      <c r="K91" s="1">
        <f>'All Demand '!M92*'All Demand '!BR92</f>
        <v>375000</v>
      </c>
      <c r="L91" s="1">
        <f>'All Demand '!N92*'All Demand '!BS92</f>
        <v>375000</v>
      </c>
      <c r="M91" s="1">
        <f>'All Demand '!O92*'All Demand '!BT92</f>
        <v>375000</v>
      </c>
      <c r="N91" s="1">
        <f>'All Demand '!P92*'All Demand '!BU92</f>
        <v>375000</v>
      </c>
      <c r="O91" s="1">
        <f>'All Demand '!Q92*'All Demand '!BV92</f>
        <v>375000</v>
      </c>
      <c r="P91" s="1">
        <f>'All Demand '!R92*'All Demand '!BW92</f>
        <v>375000</v>
      </c>
      <c r="Q91" s="1">
        <f>'All Demand '!S92*'All Demand '!BX92</f>
        <v>375000</v>
      </c>
      <c r="R91" s="1">
        <f>'All Demand '!T92*'All Demand '!BY92</f>
        <v>375000</v>
      </c>
      <c r="S91" s="1">
        <f>'All Demand '!U92*'All Demand '!BZ92</f>
        <v>375000</v>
      </c>
      <c r="T91" s="1">
        <f t="shared" si="8"/>
        <v>6672789</v>
      </c>
      <c r="U91" s="1"/>
      <c r="V91" s="1">
        <f>H91*'All Demand '!AD92/$B$1</f>
        <v>8143.5896307933335</v>
      </c>
      <c r="W91" s="1">
        <f>I91*'All Demand '!AE92/$B$1</f>
        <v>12285.605235080473</v>
      </c>
      <c r="X91" s="1">
        <f>J91*'All Demand '!AF92/$B$1</f>
        <v>8560.9585109813397</v>
      </c>
      <c r="Y91" s="1">
        <f>K91*'All Demand '!AG92/$B$1</f>
        <v>3246.3431135165929</v>
      </c>
      <c r="Z91" s="1">
        <f>L91*'All Demand '!AH92/$B$1</f>
        <v>3246.3431135165929</v>
      </c>
      <c r="AA91" s="1">
        <f>M91*'All Demand '!AI92/$B$1</f>
        <v>3246.3431135165929</v>
      </c>
      <c r="AB91" s="1">
        <f>N91*'All Demand '!AJ92/$B$1</f>
        <v>3196.14193134881</v>
      </c>
      <c r="AC91" s="1">
        <f>O91*'All Demand '!AK92/$B$1</f>
        <v>3196.14193134881</v>
      </c>
      <c r="AD91" s="1">
        <f>P91*'All Demand '!AL92/$B$1</f>
        <v>3196.14193134881</v>
      </c>
      <c r="AE91" s="1">
        <f>Q91*'All Demand '!AM92/$B$1</f>
        <v>3095.739567013246</v>
      </c>
      <c r="AF91" s="1">
        <f>R91*'All Demand '!AN92/$B$1</f>
        <v>3095.739567013246</v>
      </c>
      <c r="AG91" s="1">
        <f>S91*'All Demand '!AO92/$B$1</f>
        <v>3095.739567013246</v>
      </c>
      <c r="AH91" s="1">
        <f t="shared" si="9"/>
        <v>57604.827212491087</v>
      </c>
      <c r="AI91" s="1"/>
      <c r="AJ91" s="1">
        <f>H91*'All Demand '!AV92/$B$1</f>
        <v>5383.3104116222767</v>
      </c>
      <c r="AK91" s="1">
        <f>I91*'All Demand '!AW92/$B$1</f>
        <v>8121.3849878934634</v>
      </c>
      <c r="AL91" s="1">
        <f>J91*'All Demand '!AX92/$B$1</f>
        <v>5659.2116222760296</v>
      </c>
      <c r="AM91" s="1">
        <f>K91*'All Demand '!AY92/$B$1</f>
        <v>2157.3849878934629</v>
      </c>
      <c r="AN91" s="1">
        <f>L91*'All Demand '!AZ92/$B$1</f>
        <v>2157.3849878934629</v>
      </c>
      <c r="AO91" s="1">
        <f>M91*'All Demand '!BA92/$B$1</f>
        <v>2157.3849878934629</v>
      </c>
      <c r="AP91" s="1">
        <f>N91*'All Demand '!BB92/$B$1</f>
        <v>2135.593220338983</v>
      </c>
      <c r="AQ91" s="1">
        <f>O91*'All Demand '!BC92/$B$1</f>
        <v>2135.593220338983</v>
      </c>
      <c r="AR91" s="1">
        <f>P91*'All Demand '!BD92/$B$1</f>
        <v>2135.593220338983</v>
      </c>
      <c r="AS91" s="1">
        <f>Q91*'All Demand '!BE92/$B$1</f>
        <v>2113.8014527845035</v>
      </c>
      <c r="AT91" s="1">
        <f>R91*'All Demand '!BF92/$B$1</f>
        <v>2113.8014527845035</v>
      </c>
      <c r="AU91" s="1">
        <f>S91*'All Demand '!BG92/$B$1</f>
        <v>2113.8014527845035</v>
      </c>
      <c r="AV91" s="1">
        <f t="shared" si="10"/>
        <v>38384.246004842607</v>
      </c>
    </row>
    <row r="92" spans="1:48">
      <c r="A92" s="343">
        <f>'All Demand '!A93</f>
        <v>88</v>
      </c>
      <c r="B92" s="278" t="str">
        <f>'All Demand '!C93</f>
        <v>8SBC39353160</v>
      </c>
      <c r="C92" s="278" t="str">
        <f>'All Demand '!F93</f>
        <v>Alaska</v>
      </c>
      <c r="D92" s="278" t="str">
        <f>'All Demand '!D93</f>
        <v>SBC39353160</v>
      </c>
      <c r="E92" s="278" t="str">
        <f>'All Demand '!G93</f>
        <v>ABC</v>
      </c>
      <c r="F92" s="278" t="str">
        <f>'All Demand '!H93</f>
        <v>CTU-CNC</v>
      </c>
      <c r="G92" s="278"/>
      <c r="H92" s="1">
        <f>'All Demand '!J93*'All Demand '!BO93</f>
        <v>926378</v>
      </c>
      <c r="I92" s="1">
        <f>'All Demand '!K93*'All Demand '!BP93</f>
        <v>1397555</v>
      </c>
      <c r="J92" s="1">
        <f>'All Demand '!L93*'All Demand '!BQ93</f>
        <v>973856</v>
      </c>
      <c r="K92" s="1">
        <f>'All Demand '!M93*'All Demand '!BR93</f>
        <v>375000</v>
      </c>
      <c r="L92" s="1">
        <f>'All Demand '!N93*'All Demand '!BS93</f>
        <v>375000</v>
      </c>
      <c r="M92" s="1">
        <f>'All Demand '!O93*'All Demand '!BT93</f>
        <v>375000</v>
      </c>
      <c r="N92" s="1">
        <f>'All Demand '!P93*'All Demand '!BU93</f>
        <v>375000</v>
      </c>
      <c r="O92" s="1">
        <f>'All Demand '!Q93*'All Demand '!BV93</f>
        <v>375000</v>
      </c>
      <c r="P92" s="1">
        <f>'All Demand '!R93*'All Demand '!BW93</f>
        <v>375000</v>
      </c>
      <c r="Q92" s="1">
        <f>'All Demand '!S93*'All Demand '!BX93</f>
        <v>375000</v>
      </c>
      <c r="R92" s="1">
        <f>'All Demand '!T93*'All Demand '!BY93</f>
        <v>375000</v>
      </c>
      <c r="S92" s="1">
        <f>'All Demand '!U93*'All Demand '!BZ93</f>
        <v>375000</v>
      </c>
      <c r="T92" s="1">
        <f t="shared" si="8"/>
        <v>6672789</v>
      </c>
      <c r="U92" s="1"/>
      <c r="V92" s="1">
        <f>H92*'All Demand '!AD93/$B$1</f>
        <v>42096.873879831925</v>
      </c>
      <c r="W92" s="1">
        <f>I92*'All Demand '!AE93/$B$1</f>
        <v>63508.305006302515</v>
      </c>
      <c r="X92" s="1">
        <f>J92*'All Demand '!AF93/$B$1</f>
        <v>44254.389902521005</v>
      </c>
      <c r="Y92" s="1">
        <f>K92*'All Demand '!AG93/$B$1</f>
        <v>16781.407563025208</v>
      </c>
      <c r="Z92" s="1">
        <f>L92*'All Demand '!AH93/$B$1</f>
        <v>16781.407563025208</v>
      </c>
      <c r="AA92" s="1">
        <f>M92*'All Demand '!AI93/$B$1</f>
        <v>16781.407563025208</v>
      </c>
      <c r="AB92" s="1">
        <f>N92*'All Demand '!AJ93/$B$1</f>
        <v>16521.901260504201</v>
      </c>
      <c r="AC92" s="1">
        <f>O92*'All Demand '!AK93/$B$1</f>
        <v>16521.901260504201</v>
      </c>
      <c r="AD92" s="1">
        <f>P92*'All Demand '!AL93/$B$1</f>
        <v>16521.901260504201</v>
      </c>
      <c r="AE92" s="1">
        <f>Q92*'All Demand '!AM93/$B$1</f>
        <v>16002.888655462186</v>
      </c>
      <c r="AF92" s="1">
        <f>R92*'All Demand '!AN93/$B$1</f>
        <v>16002.888655462186</v>
      </c>
      <c r="AG92" s="1">
        <f>S92*'All Demand '!AO93/$B$1</f>
        <v>16002.888655462186</v>
      </c>
      <c r="AH92" s="1">
        <f t="shared" si="9"/>
        <v>297778.16122563032</v>
      </c>
      <c r="AI92" s="1"/>
      <c r="AJ92" s="1">
        <f>H92*'All Demand '!AV93/$B$1</f>
        <v>25421.007731576698</v>
      </c>
      <c r="AK92" s="1">
        <f>I92*'All Demand '!AW93/$B$1</f>
        <v>38350.71262519584</v>
      </c>
      <c r="AL92" s="1">
        <f>J92*'All Demand '!AX93/$B$1</f>
        <v>26723.865317874945</v>
      </c>
      <c r="AM92" s="1">
        <f>K92*'All Demand '!AY93/$B$1</f>
        <v>10187.579066372311</v>
      </c>
      <c r="AN92" s="1">
        <f>L92*'All Demand '!AZ93/$B$1</f>
        <v>10187.579066372311</v>
      </c>
      <c r="AO92" s="1">
        <f>M92*'All Demand '!BA93/$B$1</f>
        <v>10187.579066372311</v>
      </c>
      <c r="AP92" s="1">
        <f>N92*'All Demand '!BB93/$B$1</f>
        <v>10084.674227318046</v>
      </c>
      <c r="AQ92" s="1">
        <f>O92*'All Demand '!BC93/$B$1</f>
        <v>10084.674227318046</v>
      </c>
      <c r="AR92" s="1">
        <f>P92*'All Demand '!BD93/$B$1</f>
        <v>10084.674227318046</v>
      </c>
      <c r="AS92" s="1">
        <f>Q92*'All Demand '!BE93/$B$1</f>
        <v>9981.7693882637795</v>
      </c>
      <c r="AT92" s="1">
        <f>R92*'All Demand '!BF93/$B$1</f>
        <v>9981.7693882637795</v>
      </c>
      <c r="AU92" s="1">
        <f>S92*'All Demand '!BG93/$B$1</f>
        <v>9981.7693882637795</v>
      </c>
      <c r="AV92" s="1">
        <f t="shared" si="10"/>
        <v>181257.65372050993</v>
      </c>
    </row>
    <row r="93" spans="1:48">
      <c r="A93" s="343">
        <f>'All Demand '!A94</f>
        <v>89</v>
      </c>
      <c r="B93" s="278" t="str">
        <f>'All Demand '!C94</f>
        <v>8SBC39353161</v>
      </c>
      <c r="C93" s="278" t="str">
        <f>'All Demand '!F94</f>
        <v>Alaska</v>
      </c>
      <c r="D93" s="278" t="str">
        <f>'All Demand '!D94</f>
        <v>SBC39353161</v>
      </c>
      <c r="E93" s="278" t="str">
        <f>'All Demand '!G94</f>
        <v>ABC</v>
      </c>
      <c r="F93" s="278" t="str">
        <f>'All Demand '!H94</f>
        <v>CTU-CNC</v>
      </c>
      <c r="G93" s="278"/>
      <c r="H93" s="1">
        <f>'All Demand '!J94*'All Demand '!BO94</f>
        <v>741102.4</v>
      </c>
      <c r="I93" s="1">
        <f>'All Demand '!K94*'All Demand '!BP94</f>
        <v>1118044</v>
      </c>
      <c r="J93" s="1">
        <f>'All Demand '!L94*'All Demand '!BQ94</f>
        <v>779084.80000000005</v>
      </c>
      <c r="K93" s="1">
        <f>'All Demand '!M94*'All Demand '!BR94</f>
        <v>300000</v>
      </c>
      <c r="L93" s="1">
        <f>'All Demand '!N94*'All Demand '!BS94</f>
        <v>300000</v>
      </c>
      <c r="M93" s="1">
        <f>'All Demand '!O94*'All Demand '!BT94</f>
        <v>300000</v>
      </c>
      <c r="N93" s="1">
        <f>'All Demand '!P94*'All Demand '!BU94</f>
        <v>300000</v>
      </c>
      <c r="O93" s="1">
        <f>'All Demand '!Q94*'All Demand '!BV94</f>
        <v>300000</v>
      </c>
      <c r="P93" s="1">
        <f>'All Demand '!R94*'All Demand '!BW94</f>
        <v>300000</v>
      </c>
      <c r="Q93" s="1">
        <f>'All Demand '!S94*'All Demand '!BX94</f>
        <v>300000</v>
      </c>
      <c r="R93" s="1">
        <f>'All Demand '!T94*'All Demand '!BY94</f>
        <v>300000</v>
      </c>
      <c r="S93" s="1">
        <f>'All Demand '!U94*'All Demand '!BZ94</f>
        <v>300000</v>
      </c>
      <c r="T93" s="1">
        <f t="shared" si="8"/>
        <v>5338231.2</v>
      </c>
      <c r="U93" s="1"/>
      <c r="V93" s="1">
        <f>H93*'All Demand '!AD94/$B$1</f>
        <v>13332.301287668426</v>
      </c>
      <c r="W93" s="1">
        <f>I93*'All Demand '!AE94/$B$1</f>
        <v>20113.414098874808</v>
      </c>
      <c r="X93" s="1">
        <f>J93*'All Demand '!AF94/$B$1</f>
        <v>14015.597955482128</v>
      </c>
      <c r="Y93" s="1">
        <f>K93*'All Demand '!AG94/$B$1</f>
        <v>5314.7600056971942</v>
      </c>
      <c r="Z93" s="1">
        <f>L93*'All Demand '!AH94/$B$1</f>
        <v>5314.7600056971942</v>
      </c>
      <c r="AA93" s="1">
        <f>M93*'All Demand '!AI94/$B$1</f>
        <v>5314.7600056971942</v>
      </c>
      <c r="AB93" s="1">
        <f>N93*'All Demand '!AJ94/$B$1</f>
        <v>5232.5729952998154</v>
      </c>
      <c r="AC93" s="1">
        <f>O93*'All Demand '!AK94/$B$1</f>
        <v>5232.5729952998154</v>
      </c>
      <c r="AD93" s="1">
        <f>P93*'All Demand '!AL94/$B$1</f>
        <v>5232.5729952998154</v>
      </c>
      <c r="AE93" s="1">
        <f>Q93*'All Demand '!AM94/$B$1</f>
        <v>5068.1989745050569</v>
      </c>
      <c r="AF93" s="1">
        <f>R93*'All Demand '!AN94/$B$1</f>
        <v>5068.1989745050569</v>
      </c>
      <c r="AG93" s="1">
        <f>S93*'All Demand '!AO94/$B$1</f>
        <v>5068.1989745050569</v>
      </c>
      <c r="AH93" s="1">
        <f t="shared" si="9"/>
        <v>94307.909268531555</v>
      </c>
      <c r="AI93" s="1"/>
      <c r="AJ93" s="1">
        <f>H93*'All Demand '!AV94/$B$1</f>
        <v>2629.3623756824286</v>
      </c>
      <c r="AK93" s="1">
        <f>I93*'All Demand '!AW94/$B$1</f>
        <v>3966.7161082699035</v>
      </c>
      <c r="AL93" s="1">
        <f>J93*'All Demand '!AX94/$B$1</f>
        <v>2764.1203976482466</v>
      </c>
      <c r="AM93" s="1">
        <f>K93*'All Demand '!AY94/$B$1</f>
        <v>1053.7283721894321</v>
      </c>
      <c r="AN93" s="1">
        <f>L93*'All Demand '!AZ94/$B$1</f>
        <v>1053.7283721894321</v>
      </c>
      <c r="AO93" s="1">
        <f>M93*'All Demand '!BA94/$B$1</f>
        <v>1053.7283721894321</v>
      </c>
      <c r="AP93" s="1">
        <f>N93*'All Demand '!BB94/$B$1</f>
        <v>1043.0846512582254</v>
      </c>
      <c r="AQ93" s="1">
        <f>O93*'All Demand '!BC94/$B$1</f>
        <v>1043.0846512582254</v>
      </c>
      <c r="AR93" s="1">
        <f>P93*'All Demand '!BD94/$B$1</f>
        <v>1043.0846512582254</v>
      </c>
      <c r="AS93" s="1">
        <f>Q93*'All Demand '!BE94/$B$1</f>
        <v>1032.440930327019</v>
      </c>
      <c r="AT93" s="1">
        <f>R93*'All Demand '!BF94/$B$1</f>
        <v>1032.440930327019</v>
      </c>
      <c r="AU93" s="1">
        <f>S93*'All Demand '!BG94/$B$1</f>
        <v>1032.440930327019</v>
      </c>
      <c r="AV93" s="1">
        <f t="shared" si="10"/>
        <v>18747.96074292461</v>
      </c>
    </row>
    <row r="94" spans="1:48">
      <c r="A94" s="343">
        <f>'All Demand '!A95</f>
        <v>90</v>
      </c>
      <c r="B94" s="278" t="str">
        <f>'All Demand '!C95</f>
        <v>8SBCAKASF2038</v>
      </c>
      <c r="C94" s="278" t="str">
        <f>'All Demand '!F95</f>
        <v>Alaska</v>
      </c>
      <c r="D94" s="278" t="str">
        <f>'All Demand '!D95</f>
        <v>SBCAKASF2038</v>
      </c>
      <c r="E94" s="278" t="str">
        <f>'All Demand '!G95</f>
        <v>ABC</v>
      </c>
      <c r="F94" s="278" t="str">
        <f>'All Demand '!H95</f>
        <v>CTU-CNC</v>
      </c>
      <c r="G94" s="278"/>
      <c r="H94" s="1">
        <f>'All Demand '!J95*'All Demand '!BO95</f>
        <v>1447.465625</v>
      </c>
      <c r="I94" s="1">
        <f>'All Demand '!K95*'All Demand '!BP95</f>
        <v>2183.6796875</v>
      </c>
      <c r="J94" s="1">
        <f>'All Demand '!L95*'All Demand '!BQ95</f>
        <v>1521.65</v>
      </c>
      <c r="K94" s="1">
        <f>'All Demand '!M95*'All Demand '!BR95</f>
        <v>585.9375</v>
      </c>
      <c r="L94" s="1">
        <f>'All Demand '!N95*'All Demand '!BS95</f>
        <v>585.9375</v>
      </c>
      <c r="M94" s="1">
        <f>'All Demand '!O95*'All Demand '!BT95</f>
        <v>585.9375</v>
      </c>
      <c r="N94" s="1">
        <f>'All Demand '!P95*'All Demand '!BU95</f>
        <v>585.9375</v>
      </c>
      <c r="O94" s="1">
        <f>'All Demand '!Q95*'All Demand '!BV95</f>
        <v>585.9375</v>
      </c>
      <c r="P94" s="1">
        <f>'All Demand '!R95*'All Demand '!BW95</f>
        <v>585.9375</v>
      </c>
      <c r="Q94" s="1">
        <f>'All Demand '!S95*'All Demand '!BX95</f>
        <v>585.9375</v>
      </c>
      <c r="R94" s="1">
        <f>'All Demand '!T95*'All Demand '!BY95</f>
        <v>585.9375</v>
      </c>
      <c r="S94" s="1">
        <f>'All Demand '!U95*'All Demand '!BZ95</f>
        <v>585.9375</v>
      </c>
      <c r="T94" s="1">
        <f t="shared" si="8"/>
        <v>10426.2328125</v>
      </c>
      <c r="U94" s="1"/>
      <c r="V94" s="1">
        <f>H94*'All Demand '!AD95/$B$1</f>
        <v>78451.987463702637</v>
      </c>
      <c r="W94" s="1">
        <f>I94*'All Demand '!AE95/$B$1</f>
        <v>118354.45934579073</v>
      </c>
      <c r="X94" s="1">
        <f>J94*'All Demand '!AF95/$B$1</f>
        <v>82472.747305583252</v>
      </c>
      <c r="Y94" s="1">
        <f>K94*'All Demand '!AG95/$B$1</f>
        <v>31273.932109920239</v>
      </c>
      <c r="Z94" s="1">
        <f>L94*'All Demand '!AH95/$B$1</f>
        <v>31273.932109920239</v>
      </c>
      <c r="AA94" s="1">
        <f>M94*'All Demand '!AI95/$B$1</f>
        <v>31273.932109920239</v>
      </c>
      <c r="AB94" s="1">
        <f>N94*'All Demand '!AJ95/$B$1</f>
        <v>30790.314603065799</v>
      </c>
      <c r="AC94" s="1">
        <f>O94*'All Demand '!AK95/$B$1</f>
        <v>30790.314603065799</v>
      </c>
      <c r="AD94" s="1">
        <f>P94*'All Demand '!AL95/$B$1</f>
        <v>30790.314603065799</v>
      </c>
      <c r="AE94" s="1">
        <f>Q94*'All Demand '!AM95/$B$1</f>
        <v>29823.07958935693</v>
      </c>
      <c r="AF94" s="1">
        <f>R94*'All Demand '!AN95/$B$1</f>
        <v>29823.07958935693</v>
      </c>
      <c r="AG94" s="1">
        <f>S94*'All Demand '!AO95/$B$1</f>
        <v>29823.07958935693</v>
      </c>
      <c r="AH94" s="1">
        <f t="shared" si="9"/>
        <v>554941.17302210547</v>
      </c>
      <c r="AI94" s="1"/>
      <c r="AJ94" s="1">
        <f>H94*'All Demand '!AV95/$B$1</f>
        <v>75841.962227157826</v>
      </c>
      <c r="AK94" s="1">
        <f>I94*'All Demand '!AW95/$B$1</f>
        <v>114416.91568709051</v>
      </c>
      <c r="AL94" s="1">
        <f>J94*'All Demand '!AX95/$B$1</f>
        <v>79728.95509898875</v>
      </c>
      <c r="AM94" s="1">
        <f>K94*'All Demand '!AY95/$B$1</f>
        <v>30393.995190766986</v>
      </c>
      <c r="AN94" s="1">
        <f>L94*'All Demand '!AZ95/$B$1</f>
        <v>30393.995190766986</v>
      </c>
      <c r="AO94" s="1">
        <f>M94*'All Demand '!BA95/$B$1</f>
        <v>30393.995190766986</v>
      </c>
      <c r="AP94" s="1">
        <f>N94*'All Demand '!BB95/$B$1</f>
        <v>30086.985138334996</v>
      </c>
      <c r="AQ94" s="1">
        <f>O94*'All Demand '!BC95/$B$1</f>
        <v>30086.985138334996</v>
      </c>
      <c r="AR94" s="1">
        <f>P94*'All Demand '!BD95/$B$1</f>
        <v>30086.985138334996</v>
      </c>
      <c r="AS94" s="1">
        <f>Q94*'All Demand '!BE95/$B$1</f>
        <v>29779.975085903006</v>
      </c>
      <c r="AT94" s="1">
        <f>R94*'All Demand '!BF95/$B$1</f>
        <v>29779.975085903006</v>
      </c>
      <c r="AU94" s="1">
        <f>S94*'All Demand '!BG95/$B$1</f>
        <v>29779.975085903006</v>
      </c>
      <c r="AV94" s="1">
        <f t="shared" si="10"/>
        <v>540770.69925825205</v>
      </c>
    </row>
    <row r="95" spans="1:48">
      <c r="A95" s="343">
        <f>'All Demand '!A96</f>
        <v>91</v>
      </c>
      <c r="B95" s="278" t="str">
        <f>'All Demand '!C96</f>
        <v>8SBCAKASF6009</v>
      </c>
      <c r="C95" s="278" t="str">
        <f>'All Demand '!F96</f>
        <v>Alaska</v>
      </c>
      <c r="D95" s="278" t="str">
        <f>'All Demand '!D96</f>
        <v>SBCAKASF6009</v>
      </c>
      <c r="E95" s="278" t="str">
        <f>'All Demand '!G96</f>
        <v>ABC</v>
      </c>
      <c r="F95" s="278" t="str">
        <f>'All Demand '!H96</f>
        <v>CTU-CNC</v>
      </c>
      <c r="G95" s="278"/>
      <c r="H95" s="1">
        <f>'All Demand '!J96*'All Demand '!BO96</f>
        <v>7593.2622950819668</v>
      </c>
      <c r="I95" s="1">
        <f>'All Demand '!K96*'All Demand '!BP96</f>
        <v>11455.368852459016</v>
      </c>
      <c r="J95" s="1">
        <f>'All Demand '!L96*'All Demand '!BQ96</f>
        <v>7982.4262295081971</v>
      </c>
      <c r="K95" s="1">
        <f>'All Demand '!M96*'All Demand '!BR96</f>
        <v>3073.7704918032787</v>
      </c>
      <c r="L95" s="1">
        <f>'All Demand '!N96*'All Demand '!BS96</f>
        <v>3073.7704918032787</v>
      </c>
      <c r="M95" s="1">
        <f>'All Demand '!O96*'All Demand '!BT96</f>
        <v>3073.7704918032787</v>
      </c>
      <c r="N95" s="1">
        <f>'All Demand '!P96*'All Demand '!BU96</f>
        <v>3073.7704918032787</v>
      </c>
      <c r="O95" s="1">
        <f>'All Demand '!Q96*'All Demand '!BV96</f>
        <v>3073.7704918032787</v>
      </c>
      <c r="P95" s="1">
        <f>'All Demand '!R96*'All Demand '!BW96</f>
        <v>3073.7704918032787</v>
      </c>
      <c r="Q95" s="1">
        <f>'All Demand '!S96*'All Demand '!BX96</f>
        <v>3073.7704918032787</v>
      </c>
      <c r="R95" s="1">
        <f>'All Demand '!T96*'All Demand '!BY96</f>
        <v>3073.7704918032787</v>
      </c>
      <c r="S95" s="1">
        <f>'All Demand '!U96*'All Demand '!BZ96</f>
        <v>3073.7704918032787</v>
      </c>
      <c r="T95" s="1">
        <f t="shared" si="8"/>
        <v>54694.991803278666</v>
      </c>
      <c r="U95" s="1"/>
      <c r="V95" s="1">
        <f>H95*'All Demand '!AD96/$B$1</f>
        <v>46872.097439610909</v>
      </c>
      <c r="W95" s="1">
        <f>I95*'All Demand '!AE96/$B$1</f>
        <v>70712.316286888759</v>
      </c>
      <c r="X95" s="1">
        <f>J95*'All Demand '!AF96/$B$1</f>
        <v>49274.34948169077</v>
      </c>
      <c r="Y95" s="1">
        <f>K95*'All Demand '!AG96/$B$1</f>
        <v>18684.992446547942</v>
      </c>
      <c r="Z95" s="1">
        <f>L95*'All Demand '!AH96/$B$1</f>
        <v>18684.992446547942</v>
      </c>
      <c r="AA95" s="1">
        <f>M95*'All Demand '!AI96/$B$1</f>
        <v>18684.992446547942</v>
      </c>
      <c r="AB95" s="1">
        <f>N95*'All Demand '!AJ96/$B$1</f>
        <v>18396.049264384834</v>
      </c>
      <c r="AC95" s="1">
        <f>O95*'All Demand '!AK96/$B$1</f>
        <v>18396.049264384834</v>
      </c>
      <c r="AD95" s="1">
        <f>P95*'All Demand '!AL96/$B$1</f>
        <v>18396.049264384834</v>
      </c>
      <c r="AE95" s="1">
        <f>Q95*'All Demand '!AM96/$B$1</f>
        <v>17818.162900058611</v>
      </c>
      <c r="AF95" s="1">
        <f>R95*'All Demand '!AN96/$B$1</f>
        <v>17818.162900058611</v>
      </c>
      <c r="AG95" s="1">
        <f>S95*'All Demand '!AO96/$B$1</f>
        <v>17818.162900058611</v>
      </c>
      <c r="AH95" s="1">
        <f t="shared" si="9"/>
        <v>331556.37704116467</v>
      </c>
      <c r="AI95" s="1"/>
      <c r="AJ95" s="1">
        <f>H95*'All Demand '!AV96/$B$1</f>
        <v>45596.346411855098</v>
      </c>
      <c r="AK95" s="1">
        <f>I95*'All Demand '!AW96/$B$1</f>
        <v>68787.689161033777</v>
      </c>
      <c r="AL95" s="1">
        <f>J95*'All Demand '!AX96/$B$1</f>
        <v>47933.214661038539</v>
      </c>
      <c r="AM95" s="1">
        <f>K95*'All Demand '!AY96/$B$1</f>
        <v>18272.933516773071</v>
      </c>
      <c r="AN95" s="1">
        <f>L95*'All Demand '!AZ96/$B$1</f>
        <v>18272.933516773071</v>
      </c>
      <c r="AO95" s="1">
        <f>M95*'All Demand '!BA96/$B$1</f>
        <v>18272.933516773071</v>
      </c>
      <c r="AP95" s="1">
        <f>N95*'All Demand '!BB96/$B$1</f>
        <v>18088.358430745062</v>
      </c>
      <c r="AQ95" s="1">
        <f>O95*'All Demand '!BC96/$B$1</f>
        <v>18088.358430745062</v>
      </c>
      <c r="AR95" s="1">
        <f>P95*'All Demand '!BD96/$B$1</f>
        <v>18088.358430745062</v>
      </c>
      <c r="AS95" s="1">
        <f>Q95*'All Demand '!BE96/$B$1</f>
        <v>17903.783344717049</v>
      </c>
      <c r="AT95" s="1">
        <f>R95*'All Demand '!BF96/$B$1</f>
        <v>17903.783344717049</v>
      </c>
      <c r="AU95" s="1">
        <f>S95*'All Demand '!BG96/$B$1</f>
        <v>17903.783344717049</v>
      </c>
      <c r="AV95" s="1">
        <f t="shared" si="10"/>
        <v>325112.476110633</v>
      </c>
    </row>
    <row r="96" spans="1:48">
      <c r="A96" s="343">
        <f>'All Demand '!A97</f>
        <v>92</v>
      </c>
      <c r="B96" s="278" t="str">
        <f>'All Demand '!C97</f>
        <v>8SBCAKASF2019</v>
      </c>
      <c r="C96" s="278" t="str">
        <f>'All Demand '!F97</f>
        <v>Alaska</v>
      </c>
      <c r="D96" s="278" t="str">
        <f>'All Demand '!D97</f>
        <v>SBCAKASF2019</v>
      </c>
      <c r="E96" s="278" t="str">
        <f>'All Demand '!G97</f>
        <v>ABC</v>
      </c>
      <c r="F96" s="278" t="str">
        <f>'All Demand '!H97</f>
        <v>CTU-CNC</v>
      </c>
      <c r="G96" s="278"/>
      <c r="H96" s="1">
        <f>'All Demand '!J97*'All Demand '!BO97</f>
        <v>926378</v>
      </c>
      <c r="I96" s="1">
        <f>'All Demand '!K97*'All Demand '!BP97</f>
        <v>1397555</v>
      </c>
      <c r="J96" s="1">
        <f>'All Demand '!L97*'All Demand '!BQ97</f>
        <v>973856</v>
      </c>
      <c r="K96" s="1">
        <f>'All Demand '!M97*'All Demand '!BR97</f>
        <v>375000</v>
      </c>
      <c r="L96" s="1">
        <f>'All Demand '!N97*'All Demand '!BS97</f>
        <v>375000</v>
      </c>
      <c r="M96" s="1">
        <f>'All Demand '!O97*'All Demand '!BT97</f>
        <v>375000</v>
      </c>
      <c r="N96" s="1">
        <f>'All Demand '!P97*'All Demand '!BU97</f>
        <v>375000</v>
      </c>
      <c r="O96" s="1">
        <f>'All Demand '!Q97*'All Demand '!BV97</f>
        <v>375000</v>
      </c>
      <c r="P96" s="1">
        <f>'All Demand '!R97*'All Demand '!BW97</f>
        <v>375000</v>
      </c>
      <c r="Q96" s="1">
        <f>'All Demand '!S97*'All Demand '!BX97</f>
        <v>375000</v>
      </c>
      <c r="R96" s="1">
        <f>'All Demand '!T97*'All Demand '!BY97</f>
        <v>375000</v>
      </c>
      <c r="S96" s="1">
        <f>'All Demand '!U97*'All Demand '!BZ97</f>
        <v>375000</v>
      </c>
      <c r="T96" s="1">
        <f t="shared" si="8"/>
        <v>6672789</v>
      </c>
      <c r="U96" s="1"/>
      <c r="V96" s="1">
        <f>H96*'All Demand '!AD97/$B$1</f>
        <v>8143.5896307933335</v>
      </c>
      <c r="W96" s="1">
        <f>I96*'All Demand '!AE97/$B$1</f>
        <v>12285.605235080473</v>
      </c>
      <c r="X96" s="1">
        <f>J96*'All Demand '!AF97/$B$1</f>
        <v>8560.9585109813397</v>
      </c>
      <c r="Y96" s="1">
        <f>K96*'All Demand '!AG97/$B$1</f>
        <v>3246.3431135165929</v>
      </c>
      <c r="Z96" s="1">
        <f>L96*'All Demand '!AH97/$B$1</f>
        <v>3246.3431135165929</v>
      </c>
      <c r="AA96" s="1">
        <f>M96*'All Demand '!AI97/$B$1</f>
        <v>3246.3431135165929</v>
      </c>
      <c r="AB96" s="1">
        <f>N96*'All Demand '!AJ97/$B$1</f>
        <v>3196.14193134881</v>
      </c>
      <c r="AC96" s="1">
        <f>O96*'All Demand '!AK97/$B$1</f>
        <v>3196.14193134881</v>
      </c>
      <c r="AD96" s="1">
        <f>P96*'All Demand '!AL97/$B$1</f>
        <v>3196.14193134881</v>
      </c>
      <c r="AE96" s="1">
        <f>Q96*'All Demand '!AM97/$B$1</f>
        <v>3095.739567013246</v>
      </c>
      <c r="AF96" s="1">
        <f>R96*'All Demand '!AN97/$B$1</f>
        <v>3095.739567013246</v>
      </c>
      <c r="AG96" s="1">
        <f>S96*'All Demand '!AO97/$B$1</f>
        <v>3095.739567013246</v>
      </c>
      <c r="AH96" s="1">
        <f t="shared" si="9"/>
        <v>57604.827212491087</v>
      </c>
      <c r="AI96" s="1"/>
      <c r="AJ96" s="1">
        <f>H96*'All Demand '!AV97/$B$1</f>
        <v>8437.8856392597027</v>
      </c>
      <c r="AK96" s="1">
        <f>I96*'All Demand '!AW97/$B$1</f>
        <v>12729.586912227616</v>
      </c>
      <c r="AL96" s="1">
        <f>J96*'All Demand '!AX97/$B$1</f>
        <v>8870.3375480709783</v>
      </c>
      <c r="AM96" s="1">
        <f>K96*'All Demand '!AY97/$B$1</f>
        <v>3381.5192541005558</v>
      </c>
      <c r="AN96" s="1">
        <f>L96*'All Demand '!AZ97/$B$1</f>
        <v>3381.5192541005558</v>
      </c>
      <c r="AO96" s="1">
        <f>M96*'All Demand '!BA97/$B$1</f>
        <v>3381.5192541005558</v>
      </c>
      <c r="AP96" s="1">
        <f>N96*'All Demand '!BB97/$B$1</f>
        <v>3347.3624939581255</v>
      </c>
      <c r="AQ96" s="1">
        <f>O96*'All Demand '!BC97/$B$1</f>
        <v>3347.3624939581255</v>
      </c>
      <c r="AR96" s="1">
        <f>P96*'All Demand '!BD97/$B$1</f>
        <v>3347.3624939581255</v>
      </c>
      <c r="AS96" s="1">
        <f>Q96*'All Demand '!BE97/$B$1</f>
        <v>3313.205733815696</v>
      </c>
      <c r="AT96" s="1">
        <f>R96*'All Demand '!BF97/$B$1</f>
        <v>3313.205733815696</v>
      </c>
      <c r="AU96" s="1">
        <f>S96*'All Demand '!BG97/$B$1</f>
        <v>3313.205733815696</v>
      </c>
      <c r="AV96" s="1">
        <f t="shared" si="10"/>
        <v>60164.072545181429</v>
      </c>
    </row>
    <row r="97" spans="1:48">
      <c r="A97" s="343">
        <f>'All Demand '!A98</f>
        <v>93</v>
      </c>
      <c r="B97" s="278" t="str">
        <f>'All Demand '!C98</f>
        <v>8SBCAKASF9015</v>
      </c>
      <c r="C97" s="278" t="str">
        <f>'All Demand '!F98</f>
        <v>Alaska</v>
      </c>
      <c r="D97" s="278" t="str">
        <f>'All Demand '!D98</f>
        <v>SBCAKASF9015</v>
      </c>
      <c r="E97" s="278" t="str">
        <f>'All Demand '!G98</f>
        <v>ABC</v>
      </c>
      <c r="F97" s="278" t="str">
        <f>'All Demand '!H98</f>
        <v>CTU-CNC</v>
      </c>
      <c r="G97" s="278"/>
      <c r="H97" s="1">
        <f>'All Demand '!J98*'All Demand '!BO98</f>
        <v>231.59450000000001</v>
      </c>
      <c r="I97" s="1">
        <f>'All Demand '!K98*'All Demand '!BP98</f>
        <v>349.38875000000002</v>
      </c>
      <c r="J97" s="1">
        <f>'All Demand '!L98*'All Demand '!BQ98</f>
        <v>243.464</v>
      </c>
      <c r="K97" s="1">
        <f>'All Demand '!M98*'All Demand '!BR98</f>
        <v>93.75</v>
      </c>
      <c r="L97" s="1">
        <f>'All Demand '!N98*'All Demand '!BS98</f>
        <v>93.75</v>
      </c>
      <c r="M97" s="1">
        <f>'All Demand '!O98*'All Demand '!BT98</f>
        <v>93.75</v>
      </c>
      <c r="N97" s="1">
        <f>'All Demand '!P98*'All Demand '!BU98</f>
        <v>93.75</v>
      </c>
      <c r="O97" s="1">
        <f>'All Demand '!Q98*'All Demand '!BV98</f>
        <v>93.75</v>
      </c>
      <c r="P97" s="1">
        <f>'All Demand '!R98*'All Demand '!BW98</f>
        <v>93.75</v>
      </c>
      <c r="Q97" s="1">
        <f>'All Demand '!S98*'All Demand '!BX98</f>
        <v>93.75</v>
      </c>
      <c r="R97" s="1">
        <f>'All Demand '!T98*'All Demand '!BY98</f>
        <v>93.75</v>
      </c>
      <c r="S97" s="1">
        <f>'All Demand '!U98*'All Demand '!BZ98</f>
        <v>93.75</v>
      </c>
      <c r="T97" s="1">
        <f t="shared" si="8"/>
        <v>1668.1972499999999</v>
      </c>
      <c r="U97" s="1"/>
      <c r="V97" s="1">
        <f>H97*'All Demand '!AD98/$B$1</f>
        <v>10293.206172340122</v>
      </c>
      <c r="W97" s="1">
        <f>I97*'All Demand '!AE98/$B$1</f>
        <v>15528.565825381</v>
      </c>
      <c r="X97" s="1">
        <f>J97*'All Demand '!AF98/$B$1</f>
        <v>10820.745516593079</v>
      </c>
      <c r="Y97" s="1">
        <f>K97*'All Demand '!AG98/$B$1</f>
        <v>4103.2616436405069</v>
      </c>
      <c r="Z97" s="1">
        <f>L97*'All Demand '!AH98/$B$1</f>
        <v>4103.2616436405069</v>
      </c>
      <c r="AA97" s="1">
        <f>M97*'All Demand '!AI98/$B$1</f>
        <v>4103.2616436405069</v>
      </c>
      <c r="AB97" s="1">
        <f>N97*'All Demand '!AJ98/$B$1</f>
        <v>4039.809143996582</v>
      </c>
      <c r="AC97" s="1">
        <f>O97*'All Demand '!AK98/$B$1</f>
        <v>4039.809143996582</v>
      </c>
      <c r="AD97" s="1">
        <f>P97*'All Demand '!AL98/$B$1</f>
        <v>4039.809143996582</v>
      </c>
      <c r="AE97" s="1">
        <f>Q97*'All Demand '!AM98/$B$1</f>
        <v>3912.9041447087316</v>
      </c>
      <c r="AF97" s="1">
        <f>R97*'All Demand '!AN98/$B$1</f>
        <v>3912.9041447087316</v>
      </c>
      <c r="AG97" s="1">
        <f>S97*'All Demand '!AO98/$B$1</f>
        <v>3912.9041447087316</v>
      </c>
      <c r="AH97" s="1">
        <f t="shared" si="9"/>
        <v>72810.442311351668</v>
      </c>
      <c r="AI97" s="1"/>
      <c r="AJ97" s="1">
        <f>H97*'All Demand '!AV98/$B$1</f>
        <v>4429.1345124708323</v>
      </c>
      <c r="AK97" s="1">
        <f>I97*'All Demand '!AW98/$B$1</f>
        <v>6681.8934426078495</v>
      </c>
      <c r="AL97" s="1">
        <f>J97*'All Demand '!AX98/$B$1</f>
        <v>4656.1330469600907</v>
      </c>
      <c r="AM97" s="1">
        <f>K97*'All Demand '!AY98/$B$1</f>
        <v>1774.9948592850828</v>
      </c>
      <c r="AN97" s="1">
        <f>L97*'All Demand '!AZ98/$B$1</f>
        <v>1774.9948592850828</v>
      </c>
      <c r="AO97" s="1">
        <f>M97*'All Demand '!BA98/$B$1</f>
        <v>1774.9948592850828</v>
      </c>
      <c r="AP97" s="1">
        <f>N97*'All Demand '!BB98/$B$1</f>
        <v>1757.0656182822029</v>
      </c>
      <c r="AQ97" s="1">
        <f>O97*'All Demand '!BC98/$B$1</f>
        <v>1757.0656182822029</v>
      </c>
      <c r="AR97" s="1">
        <f>P97*'All Demand '!BD98/$B$1</f>
        <v>1757.0656182822029</v>
      </c>
      <c r="AS97" s="1">
        <f>Q97*'All Demand '!BE98/$B$1</f>
        <v>1739.1363772793236</v>
      </c>
      <c r="AT97" s="1">
        <f>R97*'All Demand '!BF98/$B$1</f>
        <v>1739.1363772793236</v>
      </c>
      <c r="AU97" s="1">
        <f>S97*'All Demand '!BG98/$B$1</f>
        <v>1739.1363772793236</v>
      </c>
      <c r="AV97" s="1">
        <f t="shared" si="10"/>
        <v>31580.751566578594</v>
      </c>
    </row>
    <row r="98" spans="1:48">
      <c r="A98" s="343">
        <f>'All Demand '!A99</f>
        <v>94</v>
      </c>
      <c r="B98" s="278" t="str">
        <f>'All Demand '!C99</f>
        <v>8SBCAKASF6007</v>
      </c>
      <c r="C98" s="278" t="str">
        <f>'All Demand '!F99</f>
        <v>Alaska</v>
      </c>
      <c r="D98" s="278" t="str">
        <f>'All Demand '!D99</f>
        <v>SBCAKASF6007</v>
      </c>
      <c r="E98" s="278" t="str">
        <f>'All Demand '!G99</f>
        <v>ABC</v>
      </c>
      <c r="F98" s="278" t="str">
        <f>'All Demand '!H99</f>
        <v>CTU-CNC</v>
      </c>
      <c r="G98" s="278"/>
      <c r="H98" s="1">
        <f>'All Demand '!J99*'All Demand '!BO99</f>
        <v>926378</v>
      </c>
      <c r="I98" s="1">
        <f>'All Demand '!K99*'All Demand '!BP99</f>
        <v>1397555</v>
      </c>
      <c r="J98" s="1">
        <f>'All Demand '!L99*'All Demand '!BQ99</f>
        <v>973856</v>
      </c>
      <c r="K98" s="1">
        <f>'All Demand '!M99*'All Demand '!BR99</f>
        <v>375000</v>
      </c>
      <c r="L98" s="1">
        <f>'All Demand '!N99*'All Demand '!BS99</f>
        <v>375000</v>
      </c>
      <c r="M98" s="1">
        <f>'All Demand '!O99*'All Demand '!BT99</f>
        <v>375000</v>
      </c>
      <c r="N98" s="1">
        <f>'All Demand '!P99*'All Demand '!BU99</f>
        <v>375000</v>
      </c>
      <c r="O98" s="1">
        <f>'All Demand '!Q99*'All Demand '!BV99</f>
        <v>375000</v>
      </c>
      <c r="P98" s="1">
        <f>'All Demand '!R99*'All Demand '!BW99</f>
        <v>375000</v>
      </c>
      <c r="Q98" s="1">
        <f>'All Demand '!S99*'All Demand '!BX99</f>
        <v>375000</v>
      </c>
      <c r="R98" s="1">
        <f>'All Demand '!T99*'All Demand '!BY99</f>
        <v>375000</v>
      </c>
      <c r="S98" s="1">
        <f>'All Demand '!U99*'All Demand '!BZ99</f>
        <v>375000</v>
      </c>
      <c r="T98" s="1">
        <f t="shared" si="8"/>
        <v>6672789</v>
      </c>
      <c r="U98" s="1"/>
      <c r="V98" s="1">
        <f>H98*'All Demand '!AD99/$B$1</f>
        <v>35935.246296111669</v>
      </c>
      <c r="W98" s="1">
        <f>I98*'All Demand '!AE99/$B$1</f>
        <v>54212.732963609174</v>
      </c>
      <c r="X98" s="1">
        <f>J98*'All Demand '!AF99/$B$1</f>
        <v>37776.97140578265</v>
      </c>
      <c r="Y98" s="1">
        <f>K98*'All Demand '!AG99/$B$1</f>
        <v>14325.149551345965</v>
      </c>
      <c r="Z98" s="1">
        <f>L98*'All Demand '!AH99/$B$1</f>
        <v>14325.149551345965</v>
      </c>
      <c r="AA98" s="1">
        <f>M98*'All Demand '!AI99/$B$1</f>
        <v>14325.149551345965</v>
      </c>
      <c r="AB98" s="1">
        <f>N98*'All Demand '!AJ99/$B$1</f>
        <v>14103.626620139581</v>
      </c>
      <c r="AC98" s="1">
        <f>O98*'All Demand '!AK99/$B$1</f>
        <v>14103.626620139581</v>
      </c>
      <c r="AD98" s="1">
        <f>P98*'All Demand '!AL99/$B$1</f>
        <v>14103.626620139581</v>
      </c>
      <c r="AE98" s="1">
        <f>Q98*'All Demand '!AM99/$B$1</f>
        <v>13660.580757726824</v>
      </c>
      <c r="AF98" s="1">
        <f>R98*'All Demand '!AN99/$B$1</f>
        <v>13660.580757726824</v>
      </c>
      <c r="AG98" s="1">
        <f>S98*'All Demand '!AO99/$B$1</f>
        <v>13660.580757726824</v>
      </c>
      <c r="AH98" s="1">
        <f t="shared" si="9"/>
        <v>254193.02145314059</v>
      </c>
      <c r="AI98" s="1"/>
      <c r="AJ98" s="1">
        <f>H98*'All Demand '!AV99/$B$1</f>
        <v>21667.824406779662</v>
      </c>
      <c r="AK98" s="1">
        <f>I98*'All Demand '!AW99/$B$1</f>
        <v>32688.574576271185</v>
      </c>
      <c r="AL98" s="1">
        <f>J98*'All Demand '!AX99/$B$1</f>
        <v>22778.326779661016</v>
      </c>
      <c r="AM98" s="1">
        <f>K98*'All Demand '!AY99/$B$1</f>
        <v>8683.4745762711864</v>
      </c>
      <c r="AN98" s="1">
        <f>L98*'All Demand '!AZ99/$B$1</f>
        <v>8683.4745762711864</v>
      </c>
      <c r="AO98" s="1">
        <f>M98*'All Demand '!BA99/$B$1</f>
        <v>8683.4745762711864</v>
      </c>
      <c r="AP98" s="1">
        <f>N98*'All Demand '!BB99/$B$1</f>
        <v>8595.7627118644086</v>
      </c>
      <c r="AQ98" s="1">
        <f>O98*'All Demand '!BC99/$B$1</f>
        <v>8595.7627118644086</v>
      </c>
      <c r="AR98" s="1">
        <f>P98*'All Demand '!BD99/$B$1</f>
        <v>8595.7627118644086</v>
      </c>
      <c r="AS98" s="1">
        <f>Q98*'All Demand '!BE99/$B$1</f>
        <v>8508.0508474576272</v>
      </c>
      <c r="AT98" s="1">
        <f>R98*'All Demand '!BF99/$B$1</f>
        <v>8508.0508474576272</v>
      </c>
      <c r="AU98" s="1">
        <f>S98*'All Demand '!BG99/$B$1</f>
        <v>8508.0508474576272</v>
      </c>
      <c r="AV98" s="1">
        <f t="shared" si="10"/>
        <v>154496.59016949154</v>
      </c>
    </row>
    <row r="99" spans="1:48">
      <c r="A99" s="343">
        <f>'All Demand '!A100</f>
        <v>95</v>
      </c>
      <c r="B99" s="278" t="str">
        <f>'All Demand '!C100</f>
        <v>8SBCAKASF9017</v>
      </c>
      <c r="C99" s="278" t="str">
        <f>'All Demand '!F100</f>
        <v>Alaska</v>
      </c>
      <c r="D99" s="278" t="str">
        <f>'All Demand '!D100</f>
        <v>SBCAKASF9017</v>
      </c>
      <c r="E99" s="278" t="str">
        <f>'All Demand '!G100</f>
        <v>ABC</v>
      </c>
      <c r="F99" s="278" t="str">
        <f>'All Demand '!H100</f>
        <v>CTU-CNC</v>
      </c>
      <c r="G99" s="278"/>
      <c r="H99" s="1">
        <f>'All Demand '!J100*'All Demand '!BO100</f>
        <v>926378</v>
      </c>
      <c r="I99" s="1">
        <f>'All Demand '!K100*'All Demand '!BP100</f>
        <v>1397555</v>
      </c>
      <c r="J99" s="1">
        <f>'All Demand '!L100*'All Demand '!BQ100</f>
        <v>973856</v>
      </c>
      <c r="K99" s="1">
        <f>'All Demand '!M100*'All Demand '!BR100</f>
        <v>375000</v>
      </c>
      <c r="L99" s="1">
        <f>'All Demand '!N100*'All Demand '!BS100</f>
        <v>375000</v>
      </c>
      <c r="M99" s="1">
        <f>'All Demand '!O100*'All Demand '!BT100</f>
        <v>375000</v>
      </c>
      <c r="N99" s="1">
        <f>'All Demand '!P100*'All Demand '!BU100</f>
        <v>375000</v>
      </c>
      <c r="O99" s="1">
        <f>'All Demand '!Q100*'All Demand '!BV100</f>
        <v>375000</v>
      </c>
      <c r="P99" s="1">
        <f>'All Demand '!R100*'All Demand '!BW100</f>
        <v>375000</v>
      </c>
      <c r="Q99" s="1">
        <f>'All Demand '!S100*'All Demand '!BX100</f>
        <v>375000</v>
      </c>
      <c r="R99" s="1">
        <f>'All Demand '!T100*'All Demand '!BY100</f>
        <v>375000</v>
      </c>
      <c r="S99" s="1">
        <f>'All Demand '!U100*'All Demand '!BZ100</f>
        <v>375000</v>
      </c>
      <c r="T99" s="1">
        <f t="shared" si="8"/>
        <v>6672789</v>
      </c>
      <c r="U99" s="1"/>
      <c r="V99" s="1">
        <f>H99*'All Demand '!AD100/$B$1</f>
        <v>5848.4125979205237</v>
      </c>
      <c r="W99" s="1">
        <f>I99*'All Demand '!AE100/$B$1</f>
        <v>8823.0487644210225</v>
      </c>
      <c r="X99" s="1">
        <f>J99*'All Demand '!AF100/$B$1</f>
        <v>6148.150861700612</v>
      </c>
      <c r="Y99" s="1">
        <f>K99*'All Demand '!AG100/$B$1</f>
        <v>2331.3986611593787</v>
      </c>
      <c r="Z99" s="1">
        <f>L99*'All Demand '!AH100/$B$1</f>
        <v>2331.3986611593787</v>
      </c>
      <c r="AA99" s="1">
        <f>M99*'All Demand '!AI100/$B$1</f>
        <v>2331.3986611593787</v>
      </c>
      <c r="AB99" s="1">
        <f>N99*'All Demand '!AJ100/$B$1</f>
        <v>2295.3461045435124</v>
      </c>
      <c r="AC99" s="1">
        <f>O99*'All Demand '!AK100/$B$1</f>
        <v>2295.3461045435124</v>
      </c>
      <c r="AD99" s="1">
        <f>P99*'All Demand '!AL100/$B$1</f>
        <v>2295.3461045435124</v>
      </c>
      <c r="AE99" s="1">
        <f>Q99*'All Demand '!AM100/$B$1</f>
        <v>2223.240991311779</v>
      </c>
      <c r="AF99" s="1">
        <f>R99*'All Demand '!AN100/$B$1</f>
        <v>2223.240991311779</v>
      </c>
      <c r="AG99" s="1">
        <f>S99*'All Demand '!AO100/$B$1</f>
        <v>2223.240991311779</v>
      </c>
      <c r="AH99" s="1">
        <f t="shared" si="9"/>
        <v>41369.569495086173</v>
      </c>
      <c r="AI99" s="1"/>
      <c r="AJ99" s="1">
        <f>H99*'All Demand '!AV100/$B$1</f>
        <v>4684.007833641931</v>
      </c>
      <c r="AK99" s="1">
        <f>I99*'All Demand '!AW100/$B$1</f>
        <v>7066.4011536818107</v>
      </c>
      <c r="AL99" s="1">
        <f>J99*'All Demand '!AX100/$B$1</f>
        <v>4924.068936048996</v>
      </c>
      <c r="AM99" s="1">
        <f>K99*'All Demand '!AY100/$B$1</f>
        <v>1877.1364477994584</v>
      </c>
      <c r="AN99" s="1">
        <f>L99*'All Demand '!AZ100/$B$1</f>
        <v>1877.1364477994584</v>
      </c>
      <c r="AO99" s="1">
        <f>M99*'All Demand '!BA100/$B$1</f>
        <v>1877.1364477994584</v>
      </c>
      <c r="AP99" s="1">
        <f>N99*'All Demand '!BB100/$B$1</f>
        <v>1858.175473579262</v>
      </c>
      <c r="AQ99" s="1">
        <f>O99*'All Demand '!BC100/$B$1</f>
        <v>1858.175473579262</v>
      </c>
      <c r="AR99" s="1">
        <f>P99*'All Demand '!BD100/$B$1</f>
        <v>1858.175473579262</v>
      </c>
      <c r="AS99" s="1">
        <f>Q99*'All Demand '!BE100/$B$1</f>
        <v>1839.2144993590655</v>
      </c>
      <c r="AT99" s="1">
        <f>R99*'All Demand '!BF100/$B$1</f>
        <v>1839.2144993590655</v>
      </c>
      <c r="AU99" s="1">
        <f>S99*'All Demand '!BG100/$B$1</f>
        <v>1839.2144993590655</v>
      </c>
      <c r="AV99" s="1">
        <f t="shared" si="10"/>
        <v>33398.057185586098</v>
      </c>
    </row>
    <row r="100" spans="1:48">
      <c r="A100" s="343">
        <f>'All Demand '!A101</f>
        <v>96</v>
      </c>
      <c r="B100" s="278" t="str">
        <f>'All Demand '!C101</f>
        <v>8SBCAKASF9019</v>
      </c>
      <c r="C100" s="278" t="str">
        <f>'All Demand '!F101</f>
        <v>Alaska</v>
      </c>
      <c r="D100" s="278" t="str">
        <f>'All Demand '!D101</f>
        <v>SBCAKASF9019</v>
      </c>
      <c r="E100" s="278" t="str">
        <f>'All Demand '!G101</f>
        <v>ABC</v>
      </c>
      <c r="F100" s="278" t="str">
        <f>'All Demand '!H101</f>
        <v>CTU-CNC</v>
      </c>
      <c r="G100" s="278"/>
      <c r="H100" s="1">
        <f>'All Demand '!J101*'All Demand '!BO101</f>
        <v>926378</v>
      </c>
      <c r="I100" s="1">
        <f>'All Demand '!K101*'All Demand '!BP101</f>
        <v>1397555</v>
      </c>
      <c r="J100" s="1">
        <f>'All Demand '!L101*'All Demand '!BQ101</f>
        <v>973856</v>
      </c>
      <c r="K100" s="1">
        <f>'All Demand '!M101*'All Demand '!BR101</f>
        <v>375000</v>
      </c>
      <c r="L100" s="1">
        <f>'All Demand '!N101*'All Demand '!BS101</f>
        <v>375000</v>
      </c>
      <c r="M100" s="1">
        <f>'All Demand '!O101*'All Demand '!BT101</f>
        <v>375000</v>
      </c>
      <c r="N100" s="1">
        <f>'All Demand '!P101*'All Demand '!BU101</f>
        <v>375000</v>
      </c>
      <c r="O100" s="1">
        <f>'All Demand '!Q101*'All Demand '!BV101</f>
        <v>375000</v>
      </c>
      <c r="P100" s="1">
        <f>'All Demand '!R101*'All Demand '!BW101</f>
        <v>375000</v>
      </c>
      <c r="Q100" s="1">
        <f>'All Demand '!S101*'All Demand '!BX101</f>
        <v>375000</v>
      </c>
      <c r="R100" s="1">
        <f>'All Demand '!T101*'All Demand '!BY101</f>
        <v>375000</v>
      </c>
      <c r="S100" s="1">
        <f>'All Demand '!U101*'All Demand '!BZ101</f>
        <v>375000</v>
      </c>
      <c r="T100" s="1">
        <f t="shared" si="8"/>
        <v>6672789</v>
      </c>
      <c r="U100" s="1"/>
      <c r="V100" s="1">
        <f>H100*'All Demand '!AD101/$B$1</f>
        <v>6368.2714955134606</v>
      </c>
      <c r="W100" s="1">
        <f>I100*'All Demand '!AE101/$B$1</f>
        <v>9607.3197657028923</v>
      </c>
      <c r="X100" s="1">
        <f>J100*'All Demand '!AF101/$B$1</f>
        <v>6694.6531605184446</v>
      </c>
      <c r="Y100" s="1">
        <f>K100*'All Demand '!AG101/$B$1</f>
        <v>2538.6340977068794</v>
      </c>
      <c r="Z100" s="1">
        <f>L100*'All Demand '!AH101/$B$1</f>
        <v>2538.6340977068794</v>
      </c>
      <c r="AA100" s="1">
        <f>M100*'All Demand '!AI101/$B$1</f>
        <v>2538.6340977068794</v>
      </c>
      <c r="AB100" s="1">
        <f>N100*'All Demand '!AJ101/$B$1</f>
        <v>2499.3768693918246</v>
      </c>
      <c r="AC100" s="1">
        <f>O100*'All Demand '!AK101/$B$1</f>
        <v>2499.3768693918246</v>
      </c>
      <c r="AD100" s="1">
        <f>P100*'All Demand '!AL101/$B$1</f>
        <v>2499.3768693918246</v>
      </c>
      <c r="AE100" s="1">
        <f>Q100*'All Demand '!AM101/$B$1</f>
        <v>2420.8624127617149</v>
      </c>
      <c r="AF100" s="1">
        <f>R100*'All Demand '!AN101/$B$1</f>
        <v>2420.8624127617149</v>
      </c>
      <c r="AG100" s="1">
        <f>S100*'All Demand '!AO101/$B$1</f>
        <v>2420.8624127617149</v>
      </c>
      <c r="AH100" s="1">
        <f t="shared" si="9"/>
        <v>45046.864561316055</v>
      </c>
      <c r="AI100" s="1"/>
      <c r="AJ100" s="1">
        <f>H100*'All Demand '!AV101/$B$1</f>
        <v>1372.9412603223379</v>
      </c>
      <c r="AK100" s="1">
        <f>I100*'All Demand '!AW101/$B$1</f>
        <v>2071.2505295568171</v>
      </c>
      <c r="AL100" s="1">
        <f>J100*'All Demand '!AX101/$B$1</f>
        <v>1443.3061709285744</v>
      </c>
      <c r="AM100" s="1">
        <f>K100*'All Demand '!AY101/$B$1</f>
        <v>550.21216273990524</v>
      </c>
      <c r="AN100" s="1">
        <f>L100*'All Demand '!AZ101/$B$1</f>
        <v>550.21216273990524</v>
      </c>
      <c r="AO100" s="1">
        <f>M100*'All Demand '!BA101/$B$1</f>
        <v>550.21216273990524</v>
      </c>
      <c r="AP100" s="1">
        <f>N100*'All Demand '!BB101/$B$1</f>
        <v>544.65446412637095</v>
      </c>
      <c r="AQ100" s="1">
        <f>O100*'All Demand '!BC101/$B$1</f>
        <v>544.65446412637095</v>
      </c>
      <c r="AR100" s="1">
        <f>P100*'All Demand '!BD101/$B$1</f>
        <v>544.65446412637095</v>
      </c>
      <c r="AS100" s="1">
        <f>Q100*'All Demand '!BE101/$B$1</f>
        <v>539.09676551283644</v>
      </c>
      <c r="AT100" s="1">
        <f>R100*'All Demand '!BF101/$B$1</f>
        <v>539.09676551283644</v>
      </c>
      <c r="AU100" s="1">
        <f>S100*'All Demand '!BG101/$B$1</f>
        <v>539.09676551283644</v>
      </c>
      <c r="AV100" s="1">
        <f t="shared" si="10"/>
        <v>9789.3881379450704</v>
      </c>
    </row>
    <row r="101" spans="1:48">
      <c r="A101" s="343">
        <f>'All Demand '!A102</f>
        <v>97</v>
      </c>
      <c r="B101" s="278" t="str">
        <f>'All Demand '!C102</f>
        <v>8SBCAKASF9001</v>
      </c>
      <c r="C101" s="278" t="str">
        <f>'All Demand '!F102</f>
        <v>Alaska</v>
      </c>
      <c r="D101" s="278" t="str">
        <f>'All Demand '!D102</f>
        <v>SBCAKASF9001</v>
      </c>
      <c r="E101" s="278" t="str">
        <f>'All Demand '!G102</f>
        <v>ABC</v>
      </c>
      <c r="F101" s="278" t="str">
        <f>'All Demand '!H102</f>
        <v>CTU-CNC</v>
      </c>
      <c r="G101" s="278"/>
      <c r="H101" s="1">
        <f>'All Demand '!J102*'All Demand '!BO102</f>
        <v>305704.74</v>
      </c>
      <c r="I101" s="1">
        <f>'All Demand '!K102*'All Demand '!BP102</f>
        <v>461193.15</v>
      </c>
      <c r="J101" s="1">
        <f>'All Demand '!L102*'All Demand '!BQ102</f>
        <v>321372.48000000004</v>
      </c>
      <c r="K101" s="1">
        <f>'All Demand '!M102*'All Demand '!BR102</f>
        <v>123750</v>
      </c>
      <c r="L101" s="1">
        <f>'All Demand '!N102*'All Demand '!BS102</f>
        <v>123750</v>
      </c>
      <c r="M101" s="1">
        <f>'All Demand '!O102*'All Demand '!BT102</f>
        <v>123750</v>
      </c>
      <c r="N101" s="1">
        <f>'All Demand '!P102*'All Demand '!BU102</f>
        <v>123750</v>
      </c>
      <c r="O101" s="1">
        <f>'All Demand '!Q102*'All Demand '!BV102</f>
        <v>123750</v>
      </c>
      <c r="P101" s="1">
        <f>'All Demand '!R102*'All Demand '!BW102</f>
        <v>123750</v>
      </c>
      <c r="Q101" s="1">
        <f>'All Demand '!S102*'All Demand '!BX102</f>
        <v>123750</v>
      </c>
      <c r="R101" s="1">
        <f>'All Demand '!T102*'All Demand '!BY102</f>
        <v>123750</v>
      </c>
      <c r="S101" s="1">
        <f>'All Demand '!U102*'All Demand '!BZ102</f>
        <v>123750</v>
      </c>
      <c r="T101" s="1">
        <f t="shared" si="8"/>
        <v>2202020.37</v>
      </c>
      <c r="U101" s="1"/>
      <c r="V101" s="1">
        <f>H101*'All Demand '!AD102/$B$1</f>
        <v>7574.5345362503122</v>
      </c>
      <c r="W101" s="1">
        <f>I101*'All Demand '!AE102/$B$1</f>
        <v>11427.115727931045</v>
      </c>
      <c r="X101" s="1">
        <f>J101*'All Demand '!AF102/$B$1</f>
        <v>7962.7386502427571</v>
      </c>
      <c r="Y101" s="1">
        <f>K101*'All Demand '!AG102/$B$1</f>
        <v>3019.4962104757151</v>
      </c>
      <c r="Z101" s="1">
        <f>L101*'All Demand '!AH102/$B$1</f>
        <v>3019.4962104757151</v>
      </c>
      <c r="AA101" s="1">
        <f>M101*'All Demand '!AI102/$B$1</f>
        <v>3019.4962104757151</v>
      </c>
      <c r="AB101" s="1">
        <f>N101*'All Demand '!AJ102/$B$1</f>
        <v>2972.8029701075343</v>
      </c>
      <c r="AC101" s="1">
        <f>O101*'All Demand '!AK102/$B$1</f>
        <v>2972.8029701075343</v>
      </c>
      <c r="AD101" s="1">
        <f>P101*'All Demand '!AL102/$B$1</f>
        <v>2972.8029701075343</v>
      </c>
      <c r="AE101" s="1">
        <f>Q101*'All Demand '!AM102/$B$1</f>
        <v>2879.4164893711718</v>
      </c>
      <c r="AF101" s="1">
        <f>R101*'All Demand '!AN102/$B$1</f>
        <v>2879.4164893711718</v>
      </c>
      <c r="AG101" s="1">
        <f>S101*'All Demand '!AO102/$B$1</f>
        <v>2879.4164893711718</v>
      </c>
      <c r="AH101" s="1">
        <f t="shared" si="9"/>
        <v>53579.535924287382</v>
      </c>
      <c r="AI101" s="1"/>
      <c r="AJ101" s="1">
        <f>H101*'All Demand '!AV102/$B$1</f>
        <v>2811.3139292408164</v>
      </c>
      <c r="AK101" s="1">
        <f>I101*'All Demand '!AW102/$B$1</f>
        <v>4241.2123759201422</v>
      </c>
      <c r="AL101" s="1">
        <f>J101*'All Demand '!AX102/$B$1</f>
        <v>2955.3971897807855</v>
      </c>
      <c r="AM101" s="1">
        <f>K101*'All Demand '!AY102/$B$1</f>
        <v>1126.6462461658773</v>
      </c>
      <c r="AN101" s="1">
        <f>L101*'All Demand '!AZ102/$B$1</f>
        <v>1126.6462461658773</v>
      </c>
      <c r="AO101" s="1">
        <f>M101*'All Demand '!BA102/$B$1</f>
        <v>1126.6462461658773</v>
      </c>
      <c r="AP101" s="1">
        <f>N101*'All Demand '!BB102/$B$1</f>
        <v>1115.2659810530906</v>
      </c>
      <c r="AQ101" s="1">
        <f>O101*'All Demand '!BC102/$B$1</f>
        <v>1115.2659810530906</v>
      </c>
      <c r="AR101" s="1">
        <f>P101*'All Demand '!BD102/$B$1</f>
        <v>1115.2659810530906</v>
      </c>
      <c r="AS101" s="1">
        <f>Q101*'All Demand '!BE102/$B$1</f>
        <v>1103.885715940304</v>
      </c>
      <c r="AT101" s="1">
        <f>R101*'All Demand '!BF102/$B$1</f>
        <v>1103.885715940304</v>
      </c>
      <c r="AU101" s="1">
        <f>S101*'All Demand '!BG102/$B$1</f>
        <v>1103.885715940304</v>
      </c>
      <c r="AV101" s="1">
        <f t="shared" si="10"/>
        <v>20045.317324419564</v>
      </c>
    </row>
    <row r="102" spans="1:48">
      <c r="A102" s="343">
        <f>'All Demand '!A103</f>
        <v>98</v>
      </c>
      <c r="B102" s="278" t="str">
        <f>'All Demand '!C103</f>
        <v>8SBCAKASF9002</v>
      </c>
      <c r="C102" s="278" t="str">
        <f>'All Demand '!F103</f>
        <v>Alaska</v>
      </c>
      <c r="D102" s="278" t="str">
        <f>'All Demand '!D103</f>
        <v>SBCAKASF9002</v>
      </c>
      <c r="E102" s="278" t="str">
        <f>'All Demand '!G103</f>
        <v>ABC</v>
      </c>
      <c r="F102" s="278" t="str">
        <f>'All Demand '!H103</f>
        <v>CTU-CNC</v>
      </c>
      <c r="G102" s="278"/>
      <c r="H102" s="1">
        <f>'All Demand '!J103*'All Demand '!BO103</f>
        <v>926378</v>
      </c>
      <c r="I102" s="1">
        <f>'All Demand '!K103*'All Demand '!BP103</f>
        <v>1397555</v>
      </c>
      <c r="J102" s="1">
        <f>'All Demand '!L103*'All Demand '!BQ103</f>
        <v>973856</v>
      </c>
      <c r="K102" s="1">
        <f>'All Demand '!M103*'All Demand '!BR103</f>
        <v>375000</v>
      </c>
      <c r="L102" s="1">
        <f>'All Demand '!N103*'All Demand '!BS103</f>
        <v>375000</v>
      </c>
      <c r="M102" s="1">
        <f>'All Demand '!O103*'All Demand '!BT103</f>
        <v>375000</v>
      </c>
      <c r="N102" s="1">
        <f>'All Demand '!P103*'All Demand '!BU103</f>
        <v>375000</v>
      </c>
      <c r="O102" s="1">
        <f>'All Demand '!Q103*'All Demand '!BV103</f>
        <v>375000</v>
      </c>
      <c r="P102" s="1">
        <f>'All Demand '!R103*'All Demand '!BW103</f>
        <v>375000</v>
      </c>
      <c r="Q102" s="1">
        <f>'All Demand '!S103*'All Demand '!BX103</f>
        <v>375000</v>
      </c>
      <c r="R102" s="1">
        <f>'All Demand '!T103*'All Demand '!BY103</f>
        <v>375000</v>
      </c>
      <c r="S102" s="1">
        <f>'All Demand '!U103*'All Demand '!BZ103</f>
        <v>375000</v>
      </c>
      <c r="T102" s="1">
        <f t="shared" si="8"/>
        <v>6672789</v>
      </c>
      <c r="U102" s="1"/>
      <c r="V102" s="1">
        <f>H102*'All Demand '!AD103/$B$1</f>
        <v>44123.023933200391</v>
      </c>
      <c r="W102" s="1">
        <f>I102*'All Demand '!AE103/$B$1</f>
        <v>66565.001233798597</v>
      </c>
      <c r="X102" s="1">
        <f>J102*'All Demand '!AF103/$B$1</f>
        <v>46384.382612163507</v>
      </c>
      <c r="Y102" s="1">
        <f>K102*'All Demand '!AG103/$B$1</f>
        <v>17589.107676969092</v>
      </c>
      <c r="Z102" s="1">
        <f>L102*'All Demand '!AH103/$B$1</f>
        <v>17589.107676969092</v>
      </c>
      <c r="AA102" s="1">
        <f>M102*'All Demand '!AI103/$B$1</f>
        <v>17589.107676969092</v>
      </c>
      <c r="AB102" s="1">
        <f>N102*'All Demand '!AJ103/$B$1</f>
        <v>17317.111166500497</v>
      </c>
      <c r="AC102" s="1">
        <f>O102*'All Demand '!AK103/$B$1</f>
        <v>17317.111166500497</v>
      </c>
      <c r="AD102" s="1">
        <f>P102*'All Demand '!AL103/$B$1</f>
        <v>17317.111166500497</v>
      </c>
      <c r="AE102" s="1">
        <f>Q102*'All Demand '!AM103/$B$1</f>
        <v>16773.118145563309</v>
      </c>
      <c r="AF102" s="1">
        <f>R102*'All Demand '!AN103/$B$1</f>
        <v>16773.118145563309</v>
      </c>
      <c r="AG102" s="1">
        <f>S102*'All Demand '!AO103/$B$1</f>
        <v>16773.118145563309</v>
      </c>
      <c r="AH102" s="1">
        <f t="shared" si="9"/>
        <v>312110.4187462611</v>
      </c>
      <c r="AI102" s="1"/>
      <c r="AJ102" s="1">
        <f>H102*'All Demand '!AV103/$B$1</f>
        <v>11396.201092870599</v>
      </c>
      <c r="AK102" s="1">
        <f>I102*'All Demand '!AW103/$B$1</f>
        <v>17192.569143855715</v>
      </c>
      <c r="AL102" s="1">
        <f>J102*'All Demand '!AX103/$B$1</f>
        <v>11980.270269262212</v>
      </c>
      <c r="AM102" s="1">
        <f>K102*'All Demand '!AY103/$B$1</f>
        <v>4567.0769985127126</v>
      </c>
      <c r="AN102" s="1">
        <f>L102*'All Demand '!AZ103/$B$1</f>
        <v>4567.0769985127126</v>
      </c>
      <c r="AO102" s="1">
        <f>M102*'All Demand '!BA103/$B$1</f>
        <v>4567.0769985127126</v>
      </c>
      <c r="AP102" s="1">
        <f>N102*'All Demand '!BB103/$B$1</f>
        <v>4520.9449076186447</v>
      </c>
      <c r="AQ102" s="1">
        <f>O102*'All Demand '!BC103/$B$1</f>
        <v>4520.9449076186447</v>
      </c>
      <c r="AR102" s="1">
        <f>P102*'All Demand '!BD103/$B$1</f>
        <v>4520.9449076186447</v>
      </c>
      <c r="AS102" s="1">
        <f>Q102*'All Demand '!BE103/$B$1</f>
        <v>4474.8128167245768</v>
      </c>
      <c r="AT102" s="1">
        <f>R102*'All Demand '!BF103/$B$1</f>
        <v>4474.8128167245768</v>
      </c>
      <c r="AU102" s="1">
        <f>S102*'All Demand '!BG103/$B$1</f>
        <v>4474.8128167245768</v>
      </c>
      <c r="AV102" s="1">
        <f t="shared" si="10"/>
        <v>81257.544674556309</v>
      </c>
    </row>
    <row r="103" spans="1:48">
      <c r="A103" s="343">
        <f>'All Demand '!A104</f>
        <v>99</v>
      </c>
      <c r="B103" s="278" t="str">
        <f>'All Demand '!C104</f>
        <v>8SBCAKASF9003</v>
      </c>
      <c r="C103" s="278" t="str">
        <f>'All Demand '!F104</f>
        <v>Alaska</v>
      </c>
      <c r="D103" s="278" t="str">
        <f>'All Demand '!D104</f>
        <v>SBCAKASF9003</v>
      </c>
      <c r="E103" s="278" t="str">
        <f>'All Demand '!G104</f>
        <v>ABC</v>
      </c>
      <c r="F103" s="278" t="str">
        <f>'All Demand '!H104</f>
        <v>CTU-CNC</v>
      </c>
      <c r="G103" s="278"/>
      <c r="H103" s="1">
        <f>'All Demand '!J104*'All Demand '!BO104</f>
        <v>305704.74</v>
      </c>
      <c r="I103" s="1">
        <f>'All Demand '!K104*'All Demand '!BP104</f>
        <v>461193.15</v>
      </c>
      <c r="J103" s="1">
        <f>'All Demand '!L104*'All Demand '!BQ104</f>
        <v>321372.48000000004</v>
      </c>
      <c r="K103" s="1">
        <f>'All Demand '!M104*'All Demand '!BR104</f>
        <v>123750</v>
      </c>
      <c r="L103" s="1">
        <f>'All Demand '!N104*'All Demand '!BS104</f>
        <v>123750</v>
      </c>
      <c r="M103" s="1">
        <f>'All Demand '!O104*'All Demand '!BT104</f>
        <v>123750</v>
      </c>
      <c r="N103" s="1">
        <f>'All Demand '!P104*'All Demand '!BU104</f>
        <v>123750</v>
      </c>
      <c r="O103" s="1">
        <f>'All Demand '!Q104*'All Demand '!BV104</f>
        <v>123750</v>
      </c>
      <c r="P103" s="1">
        <f>'All Demand '!R104*'All Demand '!BW104</f>
        <v>123750</v>
      </c>
      <c r="Q103" s="1">
        <f>'All Demand '!S104*'All Demand '!BX104</f>
        <v>123750</v>
      </c>
      <c r="R103" s="1">
        <f>'All Demand '!T104*'All Demand '!BY104</f>
        <v>123750</v>
      </c>
      <c r="S103" s="1">
        <f>'All Demand '!U104*'All Demand '!BZ104</f>
        <v>123750</v>
      </c>
      <c r="T103" s="1">
        <f t="shared" si="8"/>
        <v>2202020.37</v>
      </c>
      <c r="U103" s="1"/>
      <c r="V103" s="1">
        <f>H103*'All Demand '!AD104/$B$1</f>
        <v>7574.5345362503122</v>
      </c>
      <c r="W103" s="1">
        <f>I103*'All Demand '!AE104/$B$1</f>
        <v>11427.115727931045</v>
      </c>
      <c r="X103" s="1">
        <f>J103*'All Demand '!AF104/$B$1</f>
        <v>7962.7386502427571</v>
      </c>
      <c r="Y103" s="1">
        <f>K103*'All Demand '!AG104/$B$1</f>
        <v>3019.4962104757151</v>
      </c>
      <c r="Z103" s="1">
        <f>L103*'All Demand '!AH104/$B$1</f>
        <v>3019.4962104757151</v>
      </c>
      <c r="AA103" s="1">
        <f>M103*'All Demand '!AI104/$B$1</f>
        <v>3019.4962104757151</v>
      </c>
      <c r="AB103" s="1">
        <f>N103*'All Demand '!AJ104/$B$1</f>
        <v>2972.8029701075343</v>
      </c>
      <c r="AC103" s="1">
        <f>O103*'All Demand '!AK104/$B$1</f>
        <v>2972.8029701075343</v>
      </c>
      <c r="AD103" s="1">
        <f>P103*'All Demand '!AL104/$B$1</f>
        <v>2972.8029701075343</v>
      </c>
      <c r="AE103" s="1">
        <f>Q103*'All Demand '!AM104/$B$1</f>
        <v>2879.4164893711718</v>
      </c>
      <c r="AF103" s="1">
        <f>R103*'All Demand '!AN104/$B$1</f>
        <v>2879.4164893711718</v>
      </c>
      <c r="AG103" s="1">
        <f>S103*'All Demand '!AO104/$B$1</f>
        <v>2879.4164893711718</v>
      </c>
      <c r="AH103" s="1">
        <f t="shared" si="9"/>
        <v>53579.535924287382</v>
      </c>
      <c r="AI103" s="1"/>
      <c r="AJ103" s="1">
        <f>H103*'All Demand '!AV104/$B$1</f>
        <v>2793.5264623690714</v>
      </c>
      <c r="AK103" s="1">
        <f>I103*'All Demand '!AW104/$B$1</f>
        <v>4214.3777973097467</v>
      </c>
      <c r="AL103" s="1">
        <f>J103*'All Demand '!AX104/$B$1</f>
        <v>2936.6980935826355</v>
      </c>
      <c r="AM103" s="1">
        <f>K103*'All Demand '!AY104/$B$1</f>
        <v>1119.5178416958497</v>
      </c>
      <c r="AN103" s="1">
        <f>L103*'All Demand '!AZ104/$B$1</f>
        <v>1119.5178416958497</v>
      </c>
      <c r="AO103" s="1">
        <f>M103*'All Demand '!BA104/$B$1</f>
        <v>1119.5178416958497</v>
      </c>
      <c r="AP103" s="1">
        <f>N103*'All Demand '!BB104/$B$1</f>
        <v>1108.2095806686189</v>
      </c>
      <c r="AQ103" s="1">
        <f>O103*'All Demand '!BC104/$B$1</f>
        <v>1108.2095806686189</v>
      </c>
      <c r="AR103" s="1">
        <f>P103*'All Demand '!BD104/$B$1</f>
        <v>1108.2095806686189</v>
      </c>
      <c r="AS103" s="1">
        <f>Q103*'All Demand '!BE104/$B$1</f>
        <v>1096.901319641388</v>
      </c>
      <c r="AT103" s="1">
        <f>R103*'All Demand '!BF104/$B$1</f>
        <v>1096.901319641388</v>
      </c>
      <c r="AU103" s="1">
        <f>S103*'All Demand '!BG104/$B$1</f>
        <v>1096.901319641388</v>
      </c>
      <c r="AV103" s="1">
        <f t="shared" si="10"/>
        <v>19918.488579279023</v>
      </c>
    </row>
    <row r="104" spans="1:48">
      <c r="A104" s="343">
        <f>'All Demand '!A105</f>
        <v>100</v>
      </c>
      <c r="B104" s="278" t="str">
        <f>'All Demand '!C105</f>
        <v>8SBCAKASF9007</v>
      </c>
      <c r="C104" s="278" t="str">
        <f>'All Demand '!F105</f>
        <v>Alaska</v>
      </c>
      <c r="D104" s="278" t="str">
        <f>'All Demand '!D105</f>
        <v>SBCAKASF9007</v>
      </c>
      <c r="E104" s="278" t="str">
        <f>'All Demand '!G105</f>
        <v>ABC</v>
      </c>
      <c r="F104" s="278" t="str">
        <f>'All Demand '!H105</f>
        <v>CTU-CNC</v>
      </c>
      <c r="G104" s="278"/>
      <c r="H104" s="1">
        <f>'All Demand '!J105*'All Demand '!BO105</f>
        <v>305704.74</v>
      </c>
      <c r="I104" s="1">
        <f>'All Demand '!K105*'All Demand '!BP105</f>
        <v>461193.15</v>
      </c>
      <c r="J104" s="1">
        <f>'All Demand '!L105*'All Demand '!BQ105</f>
        <v>321372.48000000004</v>
      </c>
      <c r="K104" s="1">
        <f>'All Demand '!M105*'All Demand '!BR105</f>
        <v>123750</v>
      </c>
      <c r="L104" s="1">
        <f>'All Demand '!N105*'All Demand '!BS105</f>
        <v>123750</v>
      </c>
      <c r="M104" s="1">
        <f>'All Demand '!O105*'All Demand '!BT105</f>
        <v>123750</v>
      </c>
      <c r="N104" s="1">
        <f>'All Demand '!P105*'All Demand '!BU105</f>
        <v>123750</v>
      </c>
      <c r="O104" s="1">
        <f>'All Demand '!Q105*'All Demand '!BV105</f>
        <v>123750</v>
      </c>
      <c r="P104" s="1">
        <f>'All Demand '!R105*'All Demand '!BW105</f>
        <v>123750</v>
      </c>
      <c r="Q104" s="1">
        <f>'All Demand '!S105*'All Demand '!BX105</f>
        <v>123750</v>
      </c>
      <c r="R104" s="1">
        <f>'All Demand '!T105*'All Demand '!BY105</f>
        <v>123750</v>
      </c>
      <c r="S104" s="1">
        <f>'All Demand '!U105*'All Demand '!BZ105</f>
        <v>123750</v>
      </c>
      <c r="T104" s="1">
        <f t="shared" si="8"/>
        <v>2202020.37</v>
      </c>
      <c r="U104" s="1"/>
      <c r="V104" s="1">
        <f>H104*'All Demand '!AD105/$B$1</f>
        <v>7574.5345362503122</v>
      </c>
      <c r="W104" s="1">
        <f>I104*'All Demand '!AE105/$B$1</f>
        <v>11427.115727931045</v>
      </c>
      <c r="X104" s="1">
        <f>J104*'All Demand '!AF105/$B$1</f>
        <v>7962.7386502427571</v>
      </c>
      <c r="Y104" s="1">
        <f>K104*'All Demand '!AG105/$B$1</f>
        <v>3019.4962104757151</v>
      </c>
      <c r="Z104" s="1">
        <f>L104*'All Demand '!AH105/$B$1</f>
        <v>3019.4962104757151</v>
      </c>
      <c r="AA104" s="1">
        <f>M104*'All Demand '!AI105/$B$1</f>
        <v>3019.4962104757151</v>
      </c>
      <c r="AB104" s="1">
        <f>N104*'All Demand '!AJ105/$B$1</f>
        <v>2972.8029701075343</v>
      </c>
      <c r="AC104" s="1">
        <f>O104*'All Demand '!AK105/$B$1</f>
        <v>2972.8029701075343</v>
      </c>
      <c r="AD104" s="1">
        <f>P104*'All Demand '!AL105/$B$1</f>
        <v>2972.8029701075343</v>
      </c>
      <c r="AE104" s="1">
        <f>Q104*'All Demand '!AM105/$B$1</f>
        <v>2879.4164893711718</v>
      </c>
      <c r="AF104" s="1">
        <f>R104*'All Demand '!AN105/$B$1</f>
        <v>2879.4164893711718</v>
      </c>
      <c r="AG104" s="1">
        <f>S104*'All Demand '!AO105/$B$1</f>
        <v>2879.4164893711718</v>
      </c>
      <c r="AH104" s="1">
        <f t="shared" si="9"/>
        <v>53579.535924287382</v>
      </c>
      <c r="AI104" s="1"/>
      <c r="AJ104" s="1">
        <f>H104*'All Demand '!AV105/$B$1</f>
        <v>1975.3668550906373</v>
      </c>
      <c r="AK104" s="1">
        <f>I104*'All Demand '!AW105/$B$1</f>
        <v>2980.0835351942683</v>
      </c>
      <c r="AL104" s="1">
        <f>J104*'All Demand '!AX105/$B$1</f>
        <v>2076.6068106444109</v>
      </c>
      <c r="AM104" s="1">
        <f>K104*'All Demand '!AY105/$B$1</f>
        <v>791.63683178184181</v>
      </c>
      <c r="AN104" s="1">
        <f>L104*'All Demand '!AZ105/$B$1</f>
        <v>791.63683178184181</v>
      </c>
      <c r="AO104" s="1">
        <f>M104*'All Demand '!BA105/$B$1</f>
        <v>791.63683178184181</v>
      </c>
      <c r="AP104" s="1">
        <f>N104*'All Demand '!BB105/$B$1</f>
        <v>783.64050014768179</v>
      </c>
      <c r="AQ104" s="1">
        <f>O104*'All Demand '!BC105/$B$1</f>
        <v>783.64050014768179</v>
      </c>
      <c r="AR104" s="1">
        <f>P104*'All Demand '!BD105/$B$1</f>
        <v>783.64050014768179</v>
      </c>
      <c r="AS104" s="1">
        <f>Q104*'All Demand '!BE105/$B$1</f>
        <v>775.64416851352178</v>
      </c>
      <c r="AT104" s="1">
        <f>R104*'All Demand '!BF105/$B$1</f>
        <v>775.64416851352178</v>
      </c>
      <c r="AU104" s="1">
        <f>S104*'All Demand '!BG105/$B$1</f>
        <v>775.64416851352178</v>
      </c>
      <c r="AV104" s="1">
        <f t="shared" si="10"/>
        <v>14084.82170225845</v>
      </c>
    </row>
    <row r="105" spans="1:48">
      <c r="A105" s="343">
        <f>'All Demand '!A106</f>
        <v>101</v>
      </c>
      <c r="B105" s="278" t="str">
        <f>'All Demand '!C106</f>
        <v>8SBCAKASF9012</v>
      </c>
      <c r="C105" s="278" t="str">
        <f>'All Demand '!F106</f>
        <v>Alaska</v>
      </c>
      <c r="D105" s="278" t="str">
        <f>'All Demand '!D106</f>
        <v>SBCAKASF9012</v>
      </c>
      <c r="E105" s="278" t="str">
        <f>'All Demand '!G106</f>
        <v>ABC</v>
      </c>
      <c r="F105" s="278" t="str">
        <f>'All Demand '!H106</f>
        <v>CTU-CNC</v>
      </c>
      <c r="G105" s="278"/>
      <c r="H105" s="1">
        <f>'All Demand '!J106*'All Demand '!BO106</f>
        <v>926378</v>
      </c>
      <c r="I105" s="1">
        <f>'All Demand '!K106*'All Demand '!BP106</f>
        <v>1397555</v>
      </c>
      <c r="J105" s="1">
        <f>'All Demand '!L106*'All Demand '!BQ106</f>
        <v>973856</v>
      </c>
      <c r="K105" s="1">
        <f>'All Demand '!M106*'All Demand '!BR106</f>
        <v>375000</v>
      </c>
      <c r="L105" s="1">
        <f>'All Demand '!N106*'All Demand '!BS106</f>
        <v>375000</v>
      </c>
      <c r="M105" s="1">
        <f>'All Demand '!O106*'All Demand '!BT106</f>
        <v>375000</v>
      </c>
      <c r="N105" s="1">
        <f>'All Demand '!P106*'All Demand '!BU106</f>
        <v>375000</v>
      </c>
      <c r="O105" s="1">
        <f>'All Demand '!Q106*'All Demand '!BV106</f>
        <v>375000</v>
      </c>
      <c r="P105" s="1">
        <f>'All Demand '!R106*'All Demand '!BW106</f>
        <v>375000</v>
      </c>
      <c r="Q105" s="1">
        <f>'All Demand '!S106*'All Demand '!BX106</f>
        <v>375000</v>
      </c>
      <c r="R105" s="1">
        <f>'All Demand '!T106*'All Demand '!BY106</f>
        <v>375000</v>
      </c>
      <c r="S105" s="1">
        <f>'All Demand '!U106*'All Demand '!BZ106</f>
        <v>375000</v>
      </c>
      <c r="T105" s="1">
        <f t="shared" si="8"/>
        <v>6672789</v>
      </c>
      <c r="U105" s="1"/>
      <c r="V105" s="1">
        <f>H105*'All Demand '!AD106/$B$1</f>
        <v>2573.301543085031</v>
      </c>
      <c r="W105" s="1">
        <f>I105*'All Demand '!AE106/$B$1</f>
        <v>3882.1414563452508</v>
      </c>
      <c r="X105" s="1">
        <f>J105*'All Demand '!AF106/$B$1</f>
        <v>2705.1863791482701</v>
      </c>
      <c r="Y105" s="1">
        <f>K105*'All Demand '!AG106/$B$1</f>
        <v>1025.8154109101267</v>
      </c>
      <c r="Z105" s="1">
        <f>L105*'All Demand '!AH106/$B$1</f>
        <v>1025.8154109101267</v>
      </c>
      <c r="AA105" s="1">
        <f>M105*'All Demand '!AI106/$B$1</f>
        <v>1025.8154109101267</v>
      </c>
      <c r="AB105" s="1">
        <f>N105*'All Demand '!AJ106/$B$1</f>
        <v>1009.9522859991456</v>
      </c>
      <c r="AC105" s="1">
        <f>O105*'All Demand '!AK106/$B$1</f>
        <v>1009.9522859991456</v>
      </c>
      <c r="AD105" s="1">
        <f>P105*'All Demand '!AL106/$B$1</f>
        <v>1009.9522859991456</v>
      </c>
      <c r="AE105" s="1">
        <f>Q105*'All Demand '!AM106/$B$1</f>
        <v>978.22603617718289</v>
      </c>
      <c r="AF105" s="1">
        <f>R105*'All Demand '!AN106/$B$1</f>
        <v>978.22603617718289</v>
      </c>
      <c r="AG105" s="1">
        <f>S105*'All Demand '!AO106/$B$1</f>
        <v>978.22603617718289</v>
      </c>
      <c r="AH105" s="1">
        <f t="shared" si="9"/>
        <v>18202.610577837917</v>
      </c>
      <c r="AI105" s="1"/>
      <c r="AJ105" s="1">
        <f>H105*'All Demand '!AV106/$B$1</f>
        <v>987.06899422370009</v>
      </c>
      <c r="AK105" s="1">
        <f>I105*'All Demand '!AW106/$B$1</f>
        <v>1489.1148194606342</v>
      </c>
      <c r="AL105" s="1">
        <f>J105*'All Demand '!AX106/$B$1</f>
        <v>1037.6574815450233</v>
      </c>
      <c r="AM105" s="1">
        <f>K105*'All Demand '!AY106/$B$1</f>
        <v>395.57217907328186</v>
      </c>
      <c r="AN105" s="1">
        <f>L105*'All Demand '!AZ106/$B$1</f>
        <v>395.57217907328186</v>
      </c>
      <c r="AO105" s="1">
        <f>M105*'All Demand '!BA106/$B$1</f>
        <v>395.57217907328186</v>
      </c>
      <c r="AP105" s="1">
        <f>N105*'All Demand '!BB106/$B$1</f>
        <v>391.57650049678398</v>
      </c>
      <c r="AQ105" s="1">
        <f>O105*'All Demand '!BC106/$B$1</f>
        <v>391.57650049678398</v>
      </c>
      <c r="AR105" s="1">
        <f>P105*'All Demand '!BD106/$B$1</f>
        <v>391.57650049678398</v>
      </c>
      <c r="AS105" s="1">
        <f>Q105*'All Demand '!BE106/$B$1</f>
        <v>387.58082192028621</v>
      </c>
      <c r="AT105" s="1">
        <f>R105*'All Demand '!BF106/$B$1</f>
        <v>387.58082192028621</v>
      </c>
      <c r="AU105" s="1">
        <f>S105*'All Demand '!BG106/$B$1</f>
        <v>387.58082192028621</v>
      </c>
      <c r="AV105" s="1">
        <f t="shared" si="10"/>
        <v>7038.0297997004154</v>
      </c>
    </row>
    <row r="106" spans="1:48">
      <c r="A106" s="343">
        <f>'All Demand '!A107</f>
        <v>102</v>
      </c>
      <c r="B106" s="278" t="str">
        <f>'All Demand '!C107</f>
        <v>8SBCAKASF9013</v>
      </c>
      <c r="C106" s="278" t="str">
        <f>'All Demand '!F107</f>
        <v>Alaska</v>
      </c>
      <c r="D106" s="278" t="str">
        <f>'All Demand '!D107</f>
        <v>SBCAKASF9013</v>
      </c>
      <c r="E106" s="278" t="str">
        <f>'All Demand '!G107</f>
        <v>ABC</v>
      </c>
      <c r="F106" s="278" t="str">
        <f>'All Demand '!H107</f>
        <v>CTU-CNC</v>
      </c>
      <c r="G106" s="278"/>
      <c r="H106" s="1">
        <f>'All Demand '!J107*'All Demand '!BO107</f>
        <v>926378</v>
      </c>
      <c r="I106" s="1">
        <f>'All Demand '!K107*'All Demand '!BP107</f>
        <v>1397555</v>
      </c>
      <c r="J106" s="1">
        <f>'All Demand '!L107*'All Demand '!BQ107</f>
        <v>973856</v>
      </c>
      <c r="K106" s="1">
        <f>'All Demand '!M107*'All Demand '!BR107</f>
        <v>375000</v>
      </c>
      <c r="L106" s="1">
        <f>'All Demand '!N107*'All Demand '!BS107</f>
        <v>375000</v>
      </c>
      <c r="M106" s="1">
        <f>'All Demand '!O107*'All Demand '!BT107</f>
        <v>375000</v>
      </c>
      <c r="N106" s="1">
        <f>'All Demand '!P107*'All Demand '!BU107</f>
        <v>375000</v>
      </c>
      <c r="O106" s="1">
        <f>'All Demand '!Q107*'All Demand '!BV107</f>
        <v>375000</v>
      </c>
      <c r="P106" s="1">
        <f>'All Demand '!R107*'All Demand '!BW107</f>
        <v>375000</v>
      </c>
      <c r="Q106" s="1">
        <f>'All Demand '!S107*'All Demand '!BX107</f>
        <v>375000</v>
      </c>
      <c r="R106" s="1">
        <f>'All Demand '!T107*'All Demand '!BY107</f>
        <v>375000</v>
      </c>
      <c r="S106" s="1">
        <f>'All Demand '!U107*'All Demand '!BZ107</f>
        <v>375000</v>
      </c>
      <c r="T106" s="1">
        <f t="shared" si="8"/>
        <v>6672789</v>
      </c>
      <c r="U106" s="1"/>
      <c r="V106" s="1">
        <f>H106*'All Demand '!AD107/$B$1</f>
        <v>3345.2920060105398</v>
      </c>
      <c r="W106" s="1">
        <f>I106*'All Demand '!AE107/$B$1</f>
        <v>5046.7838932488248</v>
      </c>
      <c r="X106" s="1">
        <f>J106*'All Demand '!AF107/$B$1</f>
        <v>3516.7422928927504</v>
      </c>
      <c r="Y106" s="1">
        <f>K106*'All Demand '!AG107/$B$1</f>
        <v>1333.5600341831648</v>
      </c>
      <c r="Z106" s="1">
        <f>L106*'All Demand '!AH107/$B$1</f>
        <v>1333.5600341831648</v>
      </c>
      <c r="AA106" s="1">
        <f>M106*'All Demand '!AI107/$B$1</f>
        <v>1333.5600341831648</v>
      </c>
      <c r="AB106" s="1">
        <f>N106*'All Demand '!AJ107/$B$1</f>
        <v>1312.9379717988888</v>
      </c>
      <c r="AC106" s="1">
        <f>O106*'All Demand '!AK107/$B$1</f>
        <v>1312.9379717988888</v>
      </c>
      <c r="AD106" s="1">
        <f>P106*'All Demand '!AL107/$B$1</f>
        <v>1312.9379717988888</v>
      </c>
      <c r="AE106" s="1">
        <f>Q106*'All Demand '!AM107/$B$1</f>
        <v>1271.6938470303376</v>
      </c>
      <c r="AF106" s="1">
        <f>R106*'All Demand '!AN107/$B$1</f>
        <v>1271.6938470303376</v>
      </c>
      <c r="AG106" s="1">
        <f>S106*'All Demand '!AO107/$B$1</f>
        <v>1271.6938470303376</v>
      </c>
      <c r="AH106" s="1">
        <f t="shared" si="9"/>
        <v>23663.393751189287</v>
      </c>
      <c r="AI106" s="1"/>
      <c r="AJ106" s="1">
        <f>H106*'All Demand '!AV107/$B$1</f>
        <v>1253.7796628764108</v>
      </c>
      <c r="AK106" s="1">
        <f>I106*'All Demand '!AW107/$B$1</f>
        <v>1891.4806231918744</v>
      </c>
      <c r="AL106" s="1">
        <f>J106*'All Demand '!AX107/$B$1</f>
        <v>1318.0373965812767</v>
      </c>
      <c r="AM106" s="1">
        <f>K106*'All Demand '!AY107/$B$1</f>
        <v>502.45763591413811</v>
      </c>
      <c r="AN106" s="1">
        <f>L106*'All Demand '!AZ107/$B$1</f>
        <v>502.45763591413811</v>
      </c>
      <c r="AO106" s="1">
        <f>M106*'All Demand '!BA107/$B$1</f>
        <v>502.45763591413811</v>
      </c>
      <c r="AP106" s="1">
        <f>N106*'All Demand '!BB107/$B$1</f>
        <v>497.38230625843977</v>
      </c>
      <c r="AQ106" s="1">
        <f>O106*'All Demand '!BC107/$B$1</f>
        <v>497.38230625843977</v>
      </c>
      <c r="AR106" s="1">
        <f>P106*'All Demand '!BD107/$B$1</f>
        <v>497.38230625843977</v>
      </c>
      <c r="AS106" s="1">
        <f>Q106*'All Demand '!BE107/$B$1</f>
        <v>492.30697660274149</v>
      </c>
      <c r="AT106" s="1">
        <f>R106*'All Demand '!BF107/$B$1</f>
        <v>492.30697660274149</v>
      </c>
      <c r="AU106" s="1">
        <f>S106*'All Demand '!BG107/$B$1</f>
        <v>492.30697660274149</v>
      </c>
      <c r="AV106" s="1">
        <f t="shared" si="10"/>
        <v>8939.7384389755207</v>
      </c>
    </row>
    <row r="107" spans="1:48">
      <c r="A107" s="343">
        <f>'All Demand '!A108</f>
        <v>103</v>
      </c>
      <c r="B107" s="278" t="str">
        <f>'All Demand '!C108</f>
        <v>8SBCAKASF9014</v>
      </c>
      <c r="C107" s="278" t="str">
        <f>'All Demand '!F108</f>
        <v>Alaska</v>
      </c>
      <c r="D107" s="278" t="str">
        <f>'All Demand '!D108</f>
        <v>SBCAKASF9014</v>
      </c>
      <c r="E107" s="278" t="str">
        <f>'All Demand '!G108</f>
        <v>ABC</v>
      </c>
      <c r="F107" s="278" t="str">
        <f>'All Demand '!H108</f>
        <v>CTU-CNC</v>
      </c>
      <c r="G107" s="278"/>
      <c r="H107" s="1">
        <f>'All Demand '!J108*'All Demand '!BO108</f>
        <v>926378</v>
      </c>
      <c r="I107" s="1">
        <f>'All Demand '!K108*'All Demand '!BP108</f>
        <v>1397555</v>
      </c>
      <c r="J107" s="1">
        <f>'All Demand '!L108*'All Demand '!BQ108</f>
        <v>973856</v>
      </c>
      <c r="K107" s="1">
        <f>'All Demand '!M108*'All Demand '!BR108</f>
        <v>375000</v>
      </c>
      <c r="L107" s="1">
        <f>'All Demand '!N108*'All Demand '!BS108</f>
        <v>375000</v>
      </c>
      <c r="M107" s="1">
        <f>'All Demand '!O108*'All Demand '!BT108</f>
        <v>375000</v>
      </c>
      <c r="N107" s="1">
        <f>'All Demand '!P108*'All Demand '!BU108</f>
        <v>375000</v>
      </c>
      <c r="O107" s="1">
        <f>'All Demand '!Q108*'All Demand '!BV108</f>
        <v>375000</v>
      </c>
      <c r="P107" s="1">
        <f>'All Demand '!R108*'All Demand '!BW108</f>
        <v>375000</v>
      </c>
      <c r="Q107" s="1">
        <f>'All Demand '!S108*'All Demand '!BX108</f>
        <v>375000</v>
      </c>
      <c r="R107" s="1">
        <f>'All Demand '!T108*'All Demand '!BY108</f>
        <v>375000</v>
      </c>
      <c r="S107" s="1">
        <f>'All Demand '!U108*'All Demand '!BZ108</f>
        <v>375000</v>
      </c>
      <c r="T107" s="1">
        <f t="shared" si="8"/>
        <v>6672789</v>
      </c>
      <c r="U107" s="1"/>
      <c r="V107" s="1">
        <f>H107*'All Demand '!AD108/$B$1</f>
        <v>3280.959467433413</v>
      </c>
      <c r="W107" s="1">
        <f>I107*'All Demand '!AE108/$B$1</f>
        <v>4949.7303568401921</v>
      </c>
      <c r="X107" s="1">
        <f>J107*'All Demand '!AF108/$B$1</f>
        <v>3449.1126334140431</v>
      </c>
      <c r="Y107" s="1">
        <f>K107*'All Demand '!AG108/$B$1</f>
        <v>1307.9146489104114</v>
      </c>
      <c r="Z107" s="1">
        <f>L107*'All Demand '!AH108/$B$1</f>
        <v>1307.9146489104114</v>
      </c>
      <c r="AA107" s="1">
        <f>M107*'All Demand '!AI108/$B$1</f>
        <v>1307.9146489104114</v>
      </c>
      <c r="AB107" s="1">
        <f>N107*'All Demand '!AJ108/$B$1</f>
        <v>1287.6891646489103</v>
      </c>
      <c r="AC107" s="1">
        <f>O107*'All Demand '!AK108/$B$1</f>
        <v>1287.6891646489103</v>
      </c>
      <c r="AD107" s="1">
        <f>P107*'All Demand '!AL108/$B$1</f>
        <v>1287.6891646489103</v>
      </c>
      <c r="AE107" s="1">
        <f>Q107*'All Demand '!AM108/$B$1</f>
        <v>1247.2381961259077</v>
      </c>
      <c r="AF107" s="1">
        <f>R107*'All Demand '!AN108/$B$1</f>
        <v>1247.2381961259077</v>
      </c>
      <c r="AG107" s="1">
        <f>S107*'All Demand '!AO108/$B$1</f>
        <v>1247.2381961259077</v>
      </c>
      <c r="AH107" s="1">
        <f t="shared" si="9"/>
        <v>23208.328486743339</v>
      </c>
      <c r="AI107" s="1"/>
      <c r="AJ107" s="1">
        <f>H107*'All Demand '!AV108/$B$1</f>
        <v>934.01524776362544</v>
      </c>
      <c r="AK107" s="1">
        <f>I107*'All Demand '!AW108/$B$1</f>
        <v>1409.0767263344915</v>
      </c>
      <c r="AL107" s="1">
        <f>J107*'All Demand '!AX108/$B$1</f>
        <v>981.88466600684944</v>
      </c>
      <c r="AM107" s="1">
        <f>K107*'All Demand '!AY108/$B$1</f>
        <v>374.31066015411193</v>
      </c>
      <c r="AN107" s="1">
        <f>L107*'All Demand '!AZ108/$B$1</f>
        <v>374.31066015411193</v>
      </c>
      <c r="AO107" s="1">
        <f>M107*'All Demand '!BA108/$B$1</f>
        <v>374.31066015411193</v>
      </c>
      <c r="AP107" s="1">
        <f>N107*'All Demand '!BB108/$B$1</f>
        <v>370.5297443949795</v>
      </c>
      <c r="AQ107" s="1">
        <f>O107*'All Demand '!BC108/$B$1</f>
        <v>370.5297443949795</v>
      </c>
      <c r="AR107" s="1">
        <f>P107*'All Demand '!BD108/$B$1</f>
        <v>370.5297443949795</v>
      </c>
      <c r="AS107" s="1">
        <f>Q107*'All Demand '!BE108/$B$1</f>
        <v>366.74882863584708</v>
      </c>
      <c r="AT107" s="1">
        <f>R107*'All Demand '!BF108/$B$1</f>
        <v>366.74882863584708</v>
      </c>
      <c r="AU107" s="1">
        <f>S107*'All Demand '!BG108/$B$1</f>
        <v>366.74882863584708</v>
      </c>
      <c r="AV107" s="1">
        <f t="shared" si="10"/>
        <v>6659.7443396597828</v>
      </c>
    </row>
    <row r="108" spans="1:48">
      <c r="A108" s="343">
        <f>'All Demand '!A109</f>
        <v>104</v>
      </c>
      <c r="B108" s="278" t="str">
        <f>'All Demand '!C109</f>
        <v>8SBCAKASF9004</v>
      </c>
      <c r="C108" s="278" t="str">
        <f>'All Demand '!F109</f>
        <v>Alaska</v>
      </c>
      <c r="D108" s="278" t="str">
        <f>'All Demand '!D109</f>
        <v>SBCAKASF9004</v>
      </c>
      <c r="E108" s="278" t="str">
        <f>'All Demand '!G109</f>
        <v>ABC</v>
      </c>
      <c r="F108" s="278" t="str">
        <f>'All Demand '!H109</f>
        <v>CTU-CNC</v>
      </c>
      <c r="G108" s="278"/>
      <c r="H108" s="1">
        <f>'All Demand '!J109*'All Demand '!BO109</f>
        <v>926378</v>
      </c>
      <c r="I108" s="1">
        <f>'All Demand '!K109*'All Demand '!BP109</f>
        <v>1397555</v>
      </c>
      <c r="J108" s="1">
        <f>'All Demand '!L109*'All Demand '!BQ109</f>
        <v>973856</v>
      </c>
      <c r="K108" s="1">
        <f>'All Demand '!M109*'All Demand '!BR109</f>
        <v>375000</v>
      </c>
      <c r="L108" s="1">
        <f>'All Demand '!N109*'All Demand '!BS109</f>
        <v>375000</v>
      </c>
      <c r="M108" s="1">
        <f>'All Demand '!O109*'All Demand '!BT109</f>
        <v>375000</v>
      </c>
      <c r="N108" s="1">
        <f>'All Demand '!P109*'All Demand '!BU109</f>
        <v>375000</v>
      </c>
      <c r="O108" s="1">
        <f>'All Demand '!Q109*'All Demand '!BV109</f>
        <v>375000</v>
      </c>
      <c r="P108" s="1">
        <f>'All Demand '!R109*'All Demand '!BW109</f>
        <v>375000</v>
      </c>
      <c r="Q108" s="1">
        <f>'All Demand '!S109*'All Demand '!BX109</f>
        <v>375000</v>
      </c>
      <c r="R108" s="1">
        <f>'All Demand '!T109*'All Demand '!BY109</f>
        <v>375000</v>
      </c>
      <c r="S108" s="1">
        <f>'All Demand '!U109*'All Demand '!BZ109</f>
        <v>375000</v>
      </c>
      <c r="T108" s="1">
        <f t="shared" si="8"/>
        <v>6672789</v>
      </c>
      <c r="U108" s="1"/>
      <c r="V108" s="1">
        <f>H108*'All Demand '!AD109/$B$1</f>
        <v>9565.403715710012</v>
      </c>
      <c r="W108" s="1">
        <f>I108*'All Demand '!AE109/$B$1</f>
        <v>14430.586423586383</v>
      </c>
      <c r="X108" s="1">
        <f>J108*'All Demand '!AF109/$B$1</f>
        <v>10055.642298248113</v>
      </c>
      <c r="Y108" s="1">
        <f>K108*'All Demand '!AG109/$B$1</f>
        <v>3813.1320324740068</v>
      </c>
      <c r="Z108" s="1">
        <f>L108*'All Demand '!AH109/$B$1</f>
        <v>3813.1320324740068</v>
      </c>
      <c r="AA108" s="1">
        <f>M108*'All Demand '!AI109/$B$1</f>
        <v>3813.1320324740068</v>
      </c>
      <c r="AB108" s="1">
        <f>N108*'All Demand '!AJ109/$B$1</f>
        <v>3754.166073208944</v>
      </c>
      <c r="AC108" s="1">
        <f>O108*'All Demand '!AK109/$B$1</f>
        <v>3754.166073208944</v>
      </c>
      <c r="AD108" s="1">
        <f>P108*'All Demand '!AL109/$B$1</f>
        <v>3754.166073208944</v>
      </c>
      <c r="AE108" s="1">
        <f>Q108*'All Demand '!AM109/$B$1</f>
        <v>3636.2341546788207</v>
      </c>
      <c r="AF108" s="1">
        <f>R108*'All Demand '!AN109/$B$1</f>
        <v>3636.2341546788207</v>
      </c>
      <c r="AG108" s="1">
        <f>S108*'All Demand '!AO109/$B$1</f>
        <v>3636.2341546788207</v>
      </c>
      <c r="AH108" s="1">
        <f t="shared" si="9"/>
        <v>67662.229218629829</v>
      </c>
      <c r="AI108" s="1"/>
      <c r="AJ108" s="1">
        <f>H108*'All Demand '!AV109/$B$1</f>
        <v>7157.4918530498435</v>
      </c>
      <c r="AK108" s="1">
        <f>I108*'All Demand '!AW109/$B$1</f>
        <v>10797.955614974746</v>
      </c>
      <c r="AL108" s="1">
        <f>J108*'All Demand '!AX109/$B$1</f>
        <v>7524.3220219432123</v>
      </c>
      <c r="AM108" s="1">
        <f>K108*'All Demand '!AY109/$B$1</f>
        <v>2868.3958928696002</v>
      </c>
      <c r="AN108" s="1">
        <f>L108*'All Demand '!AZ109/$B$1</f>
        <v>2868.3958928696002</v>
      </c>
      <c r="AO108" s="1">
        <f>M108*'All Demand '!BA109/$B$1</f>
        <v>2868.3958928696002</v>
      </c>
      <c r="AP108" s="1">
        <f>N108*'All Demand '!BB109/$B$1</f>
        <v>2839.4221969820287</v>
      </c>
      <c r="AQ108" s="1">
        <f>O108*'All Demand '!BC109/$B$1</f>
        <v>2839.4221969820287</v>
      </c>
      <c r="AR108" s="1">
        <f>P108*'All Demand '!BD109/$B$1</f>
        <v>2839.4221969820287</v>
      </c>
      <c r="AS108" s="1">
        <f>Q108*'All Demand '!BE109/$B$1</f>
        <v>2810.4485010944572</v>
      </c>
      <c r="AT108" s="1">
        <f>R108*'All Demand '!BF109/$B$1</f>
        <v>2810.4485010944572</v>
      </c>
      <c r="AU108" s="1">
        <f>S108*'All Demand '!BG109/$B$1</f>
        <v>2810.4485010944572</v>
      </c>
      <c r="AV108" s="1">
        <f t="shared" si="10"/>
        <v>51034.569262806057</v>
      </c>
    </row>
    <row r="109" spans="1:48">
      <c r="A109" s="343">
        <f>'All Demand '!A110</f>
        <v>105</v>
      </c>
      <c r="B109" s="278" t="str">
        <f>'All Demand '!C110</f>
        <v>8SBC14650150</v>
      </c>
      <c r="C109" s="278" t="str">
        <f>'All Demand '!F110</f>
        <v>V17</v>
      </c>
      <c r="D109" s="278" t="str">
        <f>'All Demand '!D110</f>
        <v>SBC14650150</v>
      </c>
      <c r="E109" s="278" t="str">
        <f>'All Demand '!G110</f>
        <v>ABC</v>
      </c>
      <c r="F109" s="278" t="str">
        <f>'All Demand '!H110</f>
        <v>CTU-CNC</v>
      </c>
      <c r="G109" s="278"/>
      <c r="H109" s="1">
        <f>'All Demand '!J110*'All Demand '!BO110</f>
        <v>0</v>
      </c>
      <c r="I109" s="1">
        <f>'All Demand '!K110*'All Demand '!BP110</f>
        <v>0</v>
      </c>
      <c r="J109" s="1">
        <f>'All Demand '!L110*'All Demand '!BQ110</f>
        <v>0</v>
      </c>
      <c r="K109" s="1">
        <f>'All Demand '!M110*'All Demand '!BR110</f>
        <v>0</v>
      </c>
      <c r="L109" s="1">
        <f>'All Demand '!N110*'All Demand '!BS110</f>
        <v>0</v>
      </c>
      <c r="M109" s="1">
        <f>'All Demand '!O110*'All Demand '!BT110</f>
        <v>0</v>
      </c>
      <c r="N109" s="1">
        <f>'All Demand '!P110*'All Demand '!BU110</f>
        <v>0</v>
      </c>
      <c r="O109" s="1">
        <f>'All Demand '!Q110*'All Demand '!BV110</f>
        <v>0</v>
      </c>
      <c r="P109" s="1">
        <f>'All Demand '!R110*'All Demand '!BW110</f>
        <v>0</v>
      </c>
      <c r="Q109" s="1">
        <f>'All Demand '!S110*'All Demand '!BX110</f>
        <v>0</v>
      </c>
      <c r="R109" s="1">
        <f>'All Demand '!T110*'All Demand '!BY110</f>
        <v>0</v>
      </c>
      <c r="S109" s="1">
        <f>'All Demand '!U110*'All Demand '!BZ110</f>
        <v>0</v>
      </c>
      <c r="T109" s="1">
        <f t="shared" si="8"/>
        <v>0</v>
      </c>
      <c r="U109" s="1"/>
      <c r="V109" s="1">
        <f>H109*'All Demand '!AD110/$B$1</f>
        <v>0</v>
      </c>
      <c r="W109" s="1">
        <f>I109*'All Demand '!AE110/$B$1</f>
        <v>0</v>
      </c>
      <c r="X109" s="1">
        <f>J109*'All Demand '!AF110/$B$1</f>
        <v>0</v>
      </c>
      <c r="Y109" s="1">
        <f>K109*'All Demand '!AG110/$B$1</f>
        <v>0</v>
      </c>
      <c r="Z109" s="1">
        <f>L109*'All Demand '!AH110/$B$1</f>
        <v>0</v>
      </c>
      <c r="AA109" s="1">
        <f>M109*'All Demand '!AI110/$B$1</f>
        <v>0</v>
      </c>
      <c r="AB109" s="1">
        <f>N109*'All Demand '!AJ110/$B$1</f>
        <v>0</v>
      </c>
      <c r="AC109" s="1">
        <f>O109*'All Demand '!AK110/$B$1</f>
        <v>0</v>
      </c>
      <c r="AD109" s="1">
        <f>P109*'All Demand '!AL110/$B$1</f>
        <v>0</v>
      </c>
      <c r="AE109" s="1">
        <f>Q109*'All Demand '!AM110/$B$1</f>
        <v>0</v>
      </c>
      <c r="AF109" s="1">
        <f>R109*'All Demand '!AN110/$B$1</f>
        <v>0</v>
      </c>
      <c r="AG109" s="1">
        <f>S109*'All Demand '!AO110/$B$1</f>
        <v>0</v>
      </c>
      <c r="AH109" s="1">
        <f t="shared" si="9"/>
        <v>0</v>
      </c>
      <c r="AI109" s="1"/>
      <c r="AJ109" s="1">
        <f>H109*'All Demand '!AV110/$B$1</f>
        <v>0</v>
      </c>
      <c r="AK109" s="1">
        <f>I109*'All Demand '!AW110/$B$1</f>
        <v>0</v>
      </c>
      <c r="AL109" s="1">
        <f>J109*'All Demand '!AX110/$B$1</f>
        <v>0</v>
      </c>
      <c r="AM109" s="1">
        <f>K109*'All Demand '!AY110/$B$1</f>
        <v>0</v>
      </c>
      <c r="AN109" s="1">
        <f>L109*'All Demand '!AZ110/$B$1</f>
        <v>0</v>
      </c>
      <c r="AO109" s="1">
        <f>M109*'All Demand '!BA110/$B$1</f>
        <v>0</v>
      </c>
      <c r="AP109" s="1">
        <f>N109*'All Demand '!BB110/$B$1</f>
        <v>0</v>
      </c>
      <c r="AQ109" s="1">
        <f>O109*'All Demand '!BC110/$B$1</f>
        <v>0</v>
      </c>
      <c r="AR109" s="1">
        <f>P109*'All Demand '!BD110/$B$1</f>
        <v>0</v>
      </c>
      <c r="AS109" s="1">
        <f>Q109*'All Demand '!BE110/$B$1</f>
        <v>0</v>
      </c>
      <c r="AT109" s="1">
        <f>R109*'All Demand '!BF110/$B$1</f>
        <v>0</v>
      </c>
      <c r="AU109" s="1">
        <f>S109*'All Demand '!BG110/$B$1</f>
        <v>0</v>
      </c>
      <c r="AV109" s="1">
        <f t="shared" si="10"/>
        <v>0</v>
      </c>
    </row>
    <row r="110" spans="1:48">
      <c r="A110" s="343">
        <f>'All Demand '!A111</f>
        <v>106</v>
      </c>
      <c r="B110" s="278" t="str">
        <f>'All Demand '!C111</f>
        <v>8SBC14180150</v>
      </c>
      <c r="C110" s="278" t="str">
        <f>'All Demand '!F111</f>
        <v>V17</v>
      </c>
      <c r="D110" s="278" t="str">
        <f>'All Demand '!D111</f>
        <v>SBC14180150</v>
      </c>
      <c r="E110" s="278" t="str">
        <f>'All Demand '!G111</f>
        <v>ABC</v>
      </c>
      <c r="F110" s="278" t="str">
        <f>'All Demand '!H111</f>
        <v>CTU-CNC</v>
      </c>
      <c r="G110" s="278"/>
      <c r="H110" s="1">
        <f>'All Demand '!J111*'All Demand '!BO111</f>
        <v>234000</v>
      </c>
      <c r="I110" s="1">
        <f>'All Demand '!K111*'All Demand '!BP111</f>
        <v>274500</v>
      </c>
      <c r="J110" s="1">
        <f>'All Demand '!L111*'All Demand '!BQ111</f>
        <v>322200</v>
      </c>
      <c r="K110" s="1">
        <f>'All Demand '!M111*'All Demand '!BR111</f>
        <v>158400</v>
      </c>
      <c r="L110" s="1">
        <f>'All Demand '!N111*'All Demand '!BS111</f>
        <v>225000</v>
      </c>
      <c r="M110" s="1">
        <f>'All Demand '!O111*'All Demand '!BT111</f>
        <v>450000</v>
      </c>
      <c r="N110" s="1">
        <f>'All Demand '!P111*'All Demand '!BU111</f>
        <v>450000</v>
      </c>
      <c r="O110" s="1">
        <f>'All Demand '!Q111*'All Demand '!BV111</f>
        <v>450000</v>
      </c>
      <c r="P110" s="1">
        <f>'All Demand '!R111*'All Demand '!BW111</f>
        <v>450000</v>
      </c>
      <c r="Q110" s="1">
        <f>'All Demand '!S111*'All Demand '!BX111</f>
        <v>180000</v>
      </c>
      <c r="R110" s="1">
        <f>'All Demand '!T111*'All Demand '!BY111</f>
        <v>180000</v>
      </c>
      <c r="S110" s="1">
        <f>'All Demand '!U111*'All Demand '!BZ111</f>
        <v>180000</v>
      </c>
      <c r="T110" s="1">
        <f t="shared" si="8"/>
        <v>3554100</v>
      </c>
      <c r="U110" s="1"/>
      <c r="V110" s="1">
        <f>H110*'All Demand '!AD111/$B$1</f>
        <v>31768.291269049994</v>
      </c>
      <c r="W110" s="1">
        <f>I110*'All Demand '!AE111/$B$1</f>
        <v>37266.649373308646</v>
      </c>
      <c r="X110" s="1">
        <f>J110*'All Demand '!AF111/$B$1</f>
        <v>43742.49336276883</v>
      </c>
      <c r="Y110" s="1">
        <f>K110*'All Demand '!AG111/$B$1</f>
        <v>21177.2068936049</v>
      </c>
      <c r="Z110" s="1">
        <f>L110*'All Demand '!AH111/$B$1</f>
        <v>30081.259792052413</v>
      </c>
      <c r="AA110" s="1">
        <f>M110*'All Demand '!AI111/$B$1</f>
        <v>60162.519584104826</v>
      </c>
      <c r="AB110" s="1">
        <f>N110*'All Demand '!AJ111/$B$1</f>
        <v>59232.171343113514</v>
      </c>
      <c r="AC110" s="1">
        <f>O110*'All Demand '!AK111/$B$1</f>
        <v>59232.171343113514</v>
      </c>
      <c r="AD110" s="1">
        <f>P110*'All Demand '!AL111/$B$1</f>
        <v>59232.171343113514</v>
      </c>
      <c r="AE110" s="1">
        <f>Q110*'All Demand '!AM111/$B$1</f>
        <v>22948.58994445236</v>
      </c>
      <c r="AF110" s="1">
        <f>R110*'All Demand '!AN111/$B$1</f>
        <v>22948.58994445236</v>
      </c>
      <c r="AG110" s="1">
        <f>S110*'All Demand '!AO111/$B$1</f>
        <v>22948.58994445236</v>
      </c>
      <c r="AH110" s="1">
        <f t="shared" si="9"/>
        <v>470740.70413758722</v>
      </c>
      <c r="AI110" s="1"/>
      <c r="AJ110" s="1">
        <f>H110*'All Demand '!AV111/$B$1</f>
        <v>15709.643063188481</v>
      </c>
      <c r="AK110" s="1">
        <f>I110*'All Demand '!AW111/$B$1</f>
        <v>18428.619747201872</v>
      </c>
      <c r="AL110" s="1">
        <f>J110*'All Demand '!AX111/$B$1</f>
        <v>21630.970063928755</v>
      </c>
      <c r="AM110" s="1">
        <f>K110*'All Demand '!AY111/$B$1</f>
        <v>10527.87772049985</v>
      </c>
      <c r="AN110" s="1">
        <f>L110*'All Demand '!AZ111/$B$1</f>
        <v>14954.37176207365</v>
      </c>
      <c r="AO110" s="1">
        <f>M110*'All Demand '!BA111/$B$1</f>
        <v>29908.743524147299</v>
      </c>
      <c r="AP110" s="1">
        <f>N110*'All Demand '!BB111/$B$1</f>
        <v>29606.635003701369</v>
      </c>
      <c r="AQ110" s="1">
        <f>O110*'All Demand '!BC111/$B$1</f>
        <v>29606.635003701369</v>
      </c>
      <c r="AR110" s="1">
        <f>P110*'All Demand '!BD111/$B$1</f>
        <v>29606.635003701369</v>
      </c>
      <c r="AS110" s="1">
        <f>Q110*'All Demand '!BE111/$B$1</f>
        <v>11721.810593302172</v>
      </c>
      <c r="AT110" s="1">
        <f>R110*'All Demand '!BF111/$B$1</f>
        <v>11721.810593302172</v>
      </c>
      <c r="AU110" s="1">
        <f>S110*'All Demand '!BG111/$B$1</f>
        <v>11721.810593302172</v>
      </c>
      <c r="AV110" s="1">
        <f t="shared" si="10"/>
        <v>235145.56267205055</v>
      </c>
    </row>
    <row r="111" spans="1:48">
      <c r="A111" s="343">
        <f>'All Demand '!A112</f>
        <v>107</v>
      </c>
      <c r="B111" s="278" t="str">
        <f>'All Demand '!C112</f>
        <v>8DCPFM01563AP</v>
      </c>
      <c r="C111" s="278" t="str">
        <f>'All Demand '!F112</f>
        <v xml:space="preserve">F12 </v>
      </c>
      <c r="D111" s="278" t="str">
        <f>'All Demand '!D112</f>
        <v>DCPFM01563AP</v>
      </c>
      <c r="E111" s="278" t="str">
        <f>'All Demand '!G112</f>
        <v>ABC</v>
      </c>
      <c r="F111" s="278" t="str">
        <f>'All Demand '!H112</f>
        <v>Shenzhen GP</v>
      </c>
      <c r="G111" s="278"/>
      <c r="H111" s="1">
        <f>'All Demand '!J112*'All Demand '!BO112</f>
        <v>0</v>
      </c>
      <c r="I111" s="1">
        <f>'All Demand '!K112*'All Demand '!BP112</f>
        <v>0</v>
      </c>
      <c r="J111" s="1">
        <f>'All Demand '!L112*'All Demand '!BQ112</f>
        <v>0</v>
      </c>
      <c r="K111" s="1">
        <f>'All Demand '!M112*'All Demand '!BR112</f>
        <v>0</v>
      </c>
      <c r="L111" s="1">
        <f>'All Demand '!N112*'All Demand '!BS112</f>
        <v>0</v>
      </c>
      <c r="M111" s="1">
        <f>'All Demand '!O112*'All Demand '!BT112</f>
        <v>0</v>
      </c>
      <c r="N111" s="1">
        <f>'All Demand '!P112*'All Demand '!BU112</f>
        <v>0</v>
      </c>
      <c r="O111" s="1">
        <f>'All Demand '!Q112*'All Demand '!BV112</f>
        <v>0</v>
      </c>
      <c r="P111" s="1">
        <f>'All Demand '!R112*'All Demand '!BW112</f>
        <v>0</v>
      </c>
      <c r="Q111" s="1">
        <f>'All Demand '!S112*'All Demand '!BX112</f>
        <v>0</v>
      </c>
      <c r="R111" s="1">
        <f>'All Demand '!T112*'All Demand '!BY112</f>
        <v>0</v>
      </c>
      <c r="S111" s="1">
        <f>'All Demand '!U112*'All Demand '!BZ112</f>
        <v>0</v>
      </c>
      <c r="T111" s="1">
        <f t="shared" si="8"/>
        <v>0</v>
      </c>
      <c r="U111" s="1"/>
      <c r="V111" s="1">
        <f>H111*'All Demand '!AD112/$B$1</f>
        <v>0</v>
      </c>
      <c r="W111" s="1">
        <f>I111*'All Demand '!AE112/$B$1</f>
        <v>0</v>
      </c>
      <c r="X111" s="1">
        <f>J111*'All Demand '!AF112/$B$1</f>
        <v>0</v>
      </c>
      <c r="Y111" s="1">
        <f>K111*'All Demand '!AG112/$B$1</f>
        <v>0</v>
      </c>
      <c r="Z111" s="1">
        <f>L111*'All Demand '!AH112/$B$1</f>
        <v>0</v>
      </c>
      <c r="AA111" s="1">
        <f>M111*'All Demand '!AI112/$B$1</f>
        <v>0</v>
      </c>
      <c r="AB111" s="1">
        <f>N111*'All Demand '!AJ112/$B$1</f>
        <v>0</v>
      </c>
      <c r="AC111" s="1">
        <f>O111*'All Demand '!AK112/$B$1</f>
        <v>0</v>
      </c>
      <c r="AD111" s="1">
        <f>P111*'All Demand '!AL112/$B$1</f>
        <v>0</v>
      </c>
      <c r="AE111" s="1">
        <f>Q111*'All Demand '!AM112/$B$1</f>
        <v>0</v>
      </c>
      <c r="AF111" s="1">
        <f>R111*'All Demand '!AN112/$B$1</f>
        <v>0</v>
      </c>
      <c r="AG111" s="1">
        <f>S111*'All Demand '!AO112/$B$1</f>
        <v>0</v>
      </c>
      <c r="AH111" s="1">
        <f t="shared" si="9"/>
        <v>0</v>
      </c>
      <c r="AI111" s="1"/>
      <c r="AJ111" s="1">
        <f>H111*'All Demand '!AV112/$B$1</f>
        <v>0</v>
      </c>
      <c r="AK111" s="1">
        <f>I111*'All Demand '!AW112/$B$1</f>
        <v>0</v>
      </c>
      <c r="AL111" s="1">
        <f>J111*'All Demand '!AX112/$B$1</f>
        <v>0</v>
      </c>
      <c r="AM111" s="1">
        <f>K111*'All Demand '!AY112/$B$1</f>
        <v>0</v>
      </c>
      <c r="AN111" s="1">
        <f>L111*'All Demand '!AZ112/$B$1</f>
        <v>0</v>
      </c>
      <c r="AO111" s="1">
        <f>M111*'All Demand '!BA112/$B$1</f>
        <v>0</v>
      </c>
      <c r="AP111" s="1">
        <f>N111*'All Demand '!BB112/$B$1</f>
        <v>0</v>
      </c>
      <c r="AQ111" s="1">
        <f>O111*'All Demand '!BC112/$B$1</f>
        <v>0</v>
      </c>
      <c r="AR111" s="1">
        <f>P111*'All Demand '!BD112/$B$1</f>
        <v>0</v>
      </c>
      <c r="AS111" s="1">
        <f>Q111*'All Demand '!BE112/$B$1</f>
        <v>0</v>
      </c>
      <c r="AT111" s="1">
        <f>R111*'All Demand '!BF112/$B$1</f>
        <v>0</v>
      </c>
      <c r="AU111" s="1">
        <f>S111*'All Demand '!BG112/$B$1</f>
        <v>0</v>
      </c>
      <c r="AV111" s="1">
        <f t="shared" si="10"/>
        <v>0</v>
      </c>
    </row>
    <row r="112" spans="1:48">
      <c r="A112" s="343">
        <f>'All Demand '!A113</f>
        <v>108</v>
      </c>
      <c r="B112" s="278" t="str">
        <f>'All Demand '!C113</f>
        <v>8DCPFM01506AP</v>
      </c>
      <c r="C112" s="278" t="str">
        <f>'All Demand '!F113</f>
        <v>F10</v>
      </c>
      <c r="D112" s="278" t="str">
        <f>'All Demand '!D113</f>
        <v>DCPFM01506AP</v>
      </c>
      <c r="E112" s="278" t="str">
        <f>'All Demand '!G113</f>
        <v>ABC</v>
      </c>
      <c r="F112" s="278" t="str">
        <f>'All Demand '!H113</f>
        <v>WGT</v>
      </c>
      <c r="G112" s="278"/>
      <c r="H112" s="1">
        <f>'All Demand '!J113*'All Demand '!BO113</f>
        <v>0</v>
      </c>
      <c r="I112" s="1">
        <f>'All Demand '!K113*'All Demand '!BP113</f>
        <v>0</v>
      </c>
      <c r="J112" s="1">
        <f>'All Demand '!L113*'All Demand '!BQ113</f>
        <v>0</v>
      </c>
      <c r="K112" s="1">
        <f>'All Demand '!M113*'All Demand '!BR113</f>
        <v>0</v>
      </c>
      <c r="L112" s="1">
        <f>'All Demand '!N113*'All Demand '!BS113</f>
        <v>0</v>
      </c>
      <c r="M112" s="1">
        <f>'All Demand '!O113*'All Demand '!BT113</f>
        <v>0</v>
      </c>
      <c r="N112" s="1">
        <f>'All Demand '!P113*'All Demand '!BU113</f>
        <v>0</v>
      </c>
      <c r="O112" s="1">
        <f>'All Demand '!Q113*'All Demand '!BV113</f>
        <v>0</v>
      </c>
      <c r="P112" s="1">
        <f>'All Demand '!R113*'All Demand '!BW113</f>
        <v>0</v>
      </c>
      <c r="Q112" s="1">
        <f>'All Demand '!S113*'All Demand '!BX113</f>
        <v>0</v>
      </c>
      <c r="R112" s="1">
        <f>'All Demand '!T113*'All Demand '!BY113</f>
        <v>0</v>
      </c>
      <c r="S112" s="1">
        <f>'All Demand '!U113*'All Demand '!BZ113</f>
        <v>0</v>
      </c>
      <c r="T112" s="1">
        <f t="shared" si="8"/>
        <v>0</v>
      </c>
      <c r="U112" s="1"/>
      <c r="V112" s="1">
        <f>H112*'All Demand '!AD113/$B$1</f>
        <v>0</v>
      </c>
      <c r="W112" s="1">
        <f>I112*'All Demand '!AE113/$B$1</f>
        <v>0</v>
      </c>
      <c r="X112" s="1">
        <f>J112*'All Demand '!AF113/$B$1</f>
        <v>0</v>
      </c>
      <c r="Y112" s="1">
        <f>K112*'All Demand '!AG113/$B$1</f>
        <v>0</v>
      </c>
      <c r="Z112" s="1">
        <f>L112*'All Demand '!AH113/$B$1</f>
        <v>0</v>
      </c>
      <c r="AA112" s="1">
        <f>M112*'All Demand '!AI113/$B$1</f>
        <v>0</v>
      </c>
      <c r="AB112" s="1">
        <f>N112*'All Demand '!AJ113/$B$1</f>
        <v>0</v>
      </c>
      <c r="AC112" s="1">
        <f>O112*'All Demand '!AK113/$B$1</f>
        <v>0</v>
      </c>
      <c r="AD112" s="1">
        <f>P112*'All Demand '!AL113/$B$1</f>
        <v>0</v>
      </c>
      <c r="AE112" s="1">
        <f>Q112*'All Demand '!AM113/$B$1</f>
        <v>0</v>
      </c>
      <c r="AF112" s="1">
        <f>R112*'All Demand '!AN113/$B$1</f>
        <v>0</v>
      </c>
      <c r="AG112" s="1">
        <f>S112*'All Demand '!AO113/$B$1</f>
        <v>0</v>
      </c>
      <c r="AH112" s="1">
        <f t="shared" si="9"/>
        <v>0</v>
      </c>
      <c r="AI112" s="1"/>
      <c r="AJ112" s="1">
        <f>H112*'All Demand '!AV113/$B$1</f>
        <v>0</v>
      </c>
      <c r="AK112" s="1">
        <f>I112*'All Demand '!AW113/$B$1</f>
        <v>0</v>
      </c>
      <c r="AL112" s="1">
        <f>J112*'All Demand '!AX113/$B$1</f>
        <v>0</v>
      </c>
      <c r="AM112" s="1">
        <f>K112*'All Demand '!AY113/$B$1</f>
        <v>0</v>
      </c>
      <c r="AN112" s="1">
        <f>L112*'All Demand '!AZ113/$B$1</f>
        <v>0</v>
      </c>
      <c r="AO112" s="1">
        <f>M112*'All Demand '!BA113/$B$1</f>
        <v>0</v>
      </c>
      <c r="AP112" s="1">
        <f>N112*'All Demand '!BB113/$B$1</f>
        <v>0</v>
      </c>
      <c r="AQ112" s="1">
        <f>O112*'All Demand '!BC113/$B$1</f>
        <v>0</v>
      </c>
      <c r="AR112" s="1">
        <f>P112*'All Demand '!BD113/$B$1</f>
        <v>0</v>
      </c>
      <c r="AS112" s="1">
        <f>Q112*'All Demand '!BE113/$B$1</f>
        <v>0</v>
      </c>
      <c r="AT112" s="1">
        <f>R112*'All Demand '!BF113/$B$1</f>
        <v>0</v>
      </c>
      <c r="AU112" s="1">
        <f>S112*'All Demand '!BG113/$B$1</f>
        <v>0</v>
      </c>
      <c r="AV112" s="1">
        <f t="shared" si="10"/>
        <v>0</v>
      </c>
    </row>
    <row r="113" spans="1:48">
      <c r="A113" s="343">
        <f>'All Demand '!A114</f>
        <v>109</v>
      </c>
      <c r="B113" s="278" t="str">
        <f>'All Demand '!C114</f>
        <v>8DCPFM01535AP</v>
      </c>
      <c r="C113" s="278" t="str">
        <f>'All Demand '!F114</f>
        <v>F10</v>
      </c>
      <c r="D113" s="278" t="str">
        <f>'All Demand '!D114</f>
        <v>DCPFM01535AP</v>
      </c>
      <c r="E113" s="278" t="str">
        <f>'All Demand '!G114</f>
        <v>ABC</v>
      </c>
      <c r="F113" s="278" t="str">
        <f>'All Demand '!H114</f>
        <v>WGT</v>
      </c>
      <c r="G113" s="278"/>
      <c r="H113" s="1">
        <f>'All Demand '!J114*'All Demand '!BO114</f>
        <v>0</v>
      </c>
      <c r="I113" s="1">
        <f>'All Demand '!K114*'All Demand '!BP114</f>
        <v>0</v>
      </c>
      <c r="J113" s="1">
        <f>'All Demand '!L114*'All Demand '!BQ114</f>
        <v>0</v>
      </c>
      <c r="K113" s="1">
        <f>'All Demand '!M114*'All Demand '!BR114</f>
        <v>0</v>
      </c>
      <c r="L113" s="1">
        <f>'All Demand '!N114*'All Demand '!BS114</f>
        <v>0</v>
      </c>
      <c r="M113" s="1">
        <f>'All Demand '!O114*'All Demand '!BT114</f>
        <v>0</v>
      </c>
      <c r="N113" s="1">
        <f>'All Demand '!P114*'All Demand '!BU114</f>
        <v>0</v>
      </c>
      <c r="O113" s="1">
        <f>'All Demand '!Q114*'All Demand '!BV114</f>
        <v>0</v>
      </c>
      <c r="P113" s="1">
        <f>'All Demand '!R114*'All Demand '!BW114</f>
        <v>0</v>
      </c>
      <c r="Q113" s="1">
        <f>'All Demand '!S114*'All Demand '!BX114</f>
        <v>0</v>
      </c>
      <c r="R113" s="1">
        <f>'All Demand '!T114*'All Demand '!BY114</f>
        <v>0</v>
      </c>
      <c r="S113" s="1">
        <f>'All Demand '!U114*'All Demand '!BZ114</f>
        <v>0</v>
      </c>
      <c r="T113" s="1">
        <f t="shared" si="8"/>
        <v>0</v>
      </c>
      <c r="U113" s="1"/>
      <c r="V113" s="1">
        <f>H113*'All Demand '!AD114/$B$1</f>
        <v>0</v>
      </c>
      <c r="W113" s="1">
        <f>I113*'All Demand '!AE114/$B$1</f>
        <v>0</v>
      </c>
      <c r="X113" s="1">
        <f>J113*'All Demand '!AF114/$B$1</f>
        <v>0</v>
      </c>
      <c r="Y113" s="1">
        <f>K113*'All Demand '!AG114/$B$1</f>
        <v>0</v>
      </c>
      <c r="Z113" s="1">
        <f>L113*'All Demand '!AH114/$B$1</f>
        <v>0</v>
      </c>
      <c r="AA113" s="1">
        <f>M113*'All Demand '!AI114/$B$1</f>
        <v>0</v>
      </c>
      <c r="AB113" s="1">
        <f>N113*'All Demand '!AJ114/$B$1</f>
        <v>0</v>
      </c>
      <c r="AC113" s="1">
        <f>O113*'All Demand '!AK114/$B$1</f>
        <v>0</v>
      </c>
      <c r="AD113" s="1">
        <f>P113*'All Demand '!AL114/$B$1</f>
        <v>0</v>
      </c>
      <c r="AE113" s="1">
        <f>Q113*'All Demand '!AM114/$B$1</f>
        <v>0</v>
      </c>
      <c r="AF113" s="1">
        <f>R113*'All Demand '!AN114/$B$1</f>
        <v>0</v>
      </c>
      <c r="AG113" s="1">
        <f>S113*'All Demand '!AO114/$B$1</f>
        <v>0</v>
      </c>
      <c r="AH113" s="1">
        <f t="shared" si="9"/>
        <v>0</v>
      </c>
      <c r="AI113" s="1"/>
      <c r="AJ113" s="1">
        <f>H113*'All Demand '!AV114/$B$1</f>
        <v>0</v>
      </c>
      <c r="AK113" s="1">
        <f>I113*'All Demand '!AW114/$B$1</f>
        <v>0</v>
      </c>
      <c r="AL113" s="1">
        <f>J113*'All Demand '!AX114/$B$1</f>
        <v>0</v>
      </c>
      <c r="AM113" s="1">
        <f>K113*'All Demand '!AY114/$B$1</f>
        <v>0</v>
      </c>
      <c r="AN113" s="1">
        <f>L113*'All Demand '!AZ114/$B$1</f>
        <v>0</v>
      </c>
      <c r="AO113" s="1">
        <f>M113*'All Demand '!BA114/$B$1</f>
        <v>0</v>
      </c>
      <c r="AP113" s="1">
        <f>N113*'All Demand '!BB114/$B$1</f>
        <v>0</v>
      </c>
      <c r="AQ113" s="1">
        <f>O113*'All Demand '!BC114/$B$1</f>
        <v>0</v>
      </c>
      <c r="AR113" s="1">
        <f>P113*'All Demand '!BD114/$B$1</f>
        <v>0</v>
      </c>
      <c r="AS113" s="1">
        <f>Q113*'All Demand '!BE114/$B$1</f>
        <v>0</v>
      </c>
      <c r="AT113" s="1">
        <f>R113*'All Demand '!BF114/$B$1</f>
        <v>0</v>
      </c>
      <c r="AU113" s="1">
        <f>S113*'All Demand '!BG114/$B$1</f>
        <v>0</v>
      </c>
      <c r="AV113" s="1">
        <f t="shared" si="10"/>
        <v>0</v>
      </c>
    </row>
    <row r="114" spans="1:48">
      <c r="A114" s="343">
        <f>'All Demand '!A115</f>
        <v>110</v>
      </c>
      <c r="B114" s="278" t="str">
        <f>'All Demand '!C115</f>
        <v>8DCPFM01502AP</v>
      </c>
      <c r="C114" s="278" t="str">
        <f>'All Demand '!F115</f>
        <v>F10</v>
      </c>
      <c r="D114" s="278" t="str">
        <f>'All Demand '!D115</f>
        <v>DCPFM01502AP</v>
      </c>
      <c r="E114" s="278" t="str">
        <f>'All Demand '!G115</f>
        <v>ABC</v>
      </c>
      <c r="F114" s="278" t="str">
        <f>'All Demand '!H115</f>
        <v>WGT</v>
      </c>
      <c r="G114" s="278"/>
      <c r="H114" s="1">
        <f>'All Demand '!J115*'All Demand '!BO115</f>
        <v>0</v>
      </c>
      <c r="I114" s="1">
        <f>'All Demand '!K115*'All Demand '!BP115</f>
        <v>0</v>
      </c>
      <c r="J114" s="1">
        <f>'All Demand '!L115*'All Demand '!BQ115</f>
        <v>0</v>
      </c>
      <c r="K114" s="1">
        <f>'All Demand '!M115*'All Demand '!BR115</f>
        <v>0</v>
      </c>
      <c r="L114" s="1">
        <f>'All Demand '!N115*'All Demand '!BS115</f>
        <v>0</v>
      </c>
      <c r="M114" s="1">
        <f>'All Demand '!O115*'All Demand '!BT115</f>
        <v>0</v>
      </c>
      <c r="N114" s="1">
        <f>'All Demand '!P115*'All Demand '!BU115</f>
        <v>0</v>
      </c>
      <c r="O114" s="1">
        <f>'All Demand '!Q115*'All Demand '!BV115</f>
        <v>0</v>
      </c>
      <c r="P114" s="1">
        <f>'All Demand '!R115*'All Demand '!BW115</f>
        <v>0</v>
      </c>
      <c r="Q114" s="1">
        <f>'All Demand '!S115*'All Demand '!BX115</f>
        <v>0</v>
      </c>
      <c r="R114" s="1">
        <f>'All Demand '!T115*'All Demand '!BY115</f>
        <v>0</v>
      </c>
      <c r="S114" s="1">
        <f>'All Demand '!U115*'All Demand '!BZ115</f>
        <v>0</v>
      </c>
      <c r="T114" s="1">
        <f t="shared" si="8"/>
        <v>0</v>
      </c>
      <c r="U114" s="1"/>
      <c r="V114" s="1">
        <f>H114*'All Demand '!AD115/$B$1</f>
        <v>0</v>
      </c>
      <c r="W114" s="1">
        <f>I114*'All Demand '!AE115/$B$1</f>
        <v>0</v>
      </c>
      <c r="X114" s="1">
        <f>J114*'All Demand '!AF115/$B$1</f>
        <v>0</v>
      </c>
      <c r="Y114" s="1">
        <f>K114*'All Demand '!AG115/$B$1</f>
        <v>0</v>
      </c>
      <c r="Z114" s="1">
        <f>L114*'All Demand '!AH115/$B$1</f>
        <v>0</v>
      </c>
      <c r="AA114" s="1">
        <f>M114*'All Demand '!AI115/$B$1</f>
        <v>0</v>
      </c>
      <c r="AB114" s="1">
        <f>N114*'All Demand '!AJ115/$B$1</f>
        <v>0</v>
      </c>
      <c r="AC114" s="1">
        <f>O114*'All Demand '!AK115/$B$1</f>
        <v>0</v>
      </c>
      <c r="AD114" s="1">
        <f>P114*'All Demand '!AL115/$B$1</f>
        <v>0</v>
      </c>
      <c r="AE114" s="1">
        <f>Q114*'All Demand '!AM115/$B$1</f>
        <v>0</v>
      </c>
      <c r="AF114" s="1">
        <f>R114*'All Demand '!AN115/$B$1</f>
        <v>0</v>
      </c>
      <c r="AG114" s="1">
        <f>S114*'All Demand '!AO115/$B$1</f>
        <v>0</v>
      </c>
      <c r="AH114" s="1">
        <f t="shared" si="9"/>
        <v>0</v>
      </c>
      <c r="AI114" s="1"/>
      <c r="AJ114" s="1">
        <f>H114*'All Demand '!AV115/$B$1</f>
        <v>0</v>
      </c>
      <c r="AK114" s="1">
        <f>I114*'All Demand '!AW115/$B$1</f>
        <v>0</v>
      </c>
      <c r="AL114" s="1">
        <f>J114*'All Demand '!AX115/$B$1</f>
        <v>0</v>
      </c>
      <c r="AM114" s="1">
        <f>K114*'All Demand '!AY115/$B$1</f>
        <v>0</v>
      </c>
      <c r="AN114" s="1">
        <f>L114*'All Demand '!AZ115/$B$1</f>
        <v>0</v>
      </c>
      <c r="AO114" s="1">
        <f>M114*'All Demand '!BA115/$B$1</f>
        <v>0</v>
      </c>
      <c r="AP114" s="1">
        <f>N114*'All Demand '!BB115/$B$1</f>
        <v>0</v>
      </c>
      <c r="AQ114" s="1">
        <f>O114*'All Demand '!BC115/$B$1</f>
        <v>0</v>
      </c>
      <c r="AR114" s="1">
        <f>P114*'All Demand '!BD115/$B$1</f>
        <v>0</v>
      </c>
      <c r="AS114" s="1">
        <f>Q114*'All Demand '!BE115/$B$1</f>
        <v>0</v>
      </c>
      <c r="AT114" s="1">
        <f>R114*'All Demand '!BF115/$B$1</f>
        <v>0</v>
      </c>
      <c r="AU114" s="1">
        <f>S114*'All Demand '!BG115/$B$1</f>
        <v>0</v>
      </c>
      <c r="AV114" s="1">
        <f t="shared" si="10"/>
        <v>0</v>
      </c>
    </row>
    <row r="115" spans="1:48">
      <c r="A115" s="343">
        <f>'All Demand '!A116</f>
        <v>111</v>
      </c>
      <c r="B115" s="278" t="str">
        <f>'All Demand '!C116</f>
        <v>8DCPFM01503AP</v>
      </c>
      <c r="C115" s="278" t="str">
        <f>'All Demand '!F116</f>
        <v>F10</v>
      </c>
      <c r="D115" s="278" t="str">
        <f>'All Demand '!D116</f>
        <v>DCPFM01503AP</v>
      </c>
      <c r="E115" s="278" t="str">
        <f>'All Demand '!G116</f>
        <v>ABC</v>
      </c>
      <c r="F115" s="278" t="str">
        <f>'All Demand '!H116</f>
        <v>WGT</v>
      </c>
      <c r="G115" s="278"/>
      <c r="H115" s="1">
        <f>'All Demand '!J116*'All Demand '!BO116</f>
        <v>0</v>
      </c>
      <c r="I115" s="1">
        <f>'All Demand '!K116*'All Demand '!BP116</f>
        <v>0</v>
      </c>
      <c r="J115" s="1">
        <f>'All Demand '!L116*'All Demand '!BQ116</f>
        <v>0</v>
      </c>
      <c r="K115" s="1">
        <f>'All Demand '!M116*'All Demand '!BR116</f>
        <v>0</v>
      </c>
      <c r="L115" s="1">
        <f>'All Demand '!N116*'All Demand '!BS116</f>
        <v>0</v>
      </c>
      <c r="M115" s="1">
        <f>'All Demand '!O116*'All Demand '!BT116</f>
        <v>0</v>
      </c>
      <c r="N115" s="1">
        <f>'All Demand '!P116*'All Demand '!BU116</f>
        <v>0</v>
      </c>
      <c r="O115" s="1">
        <f>'All Demand '!Q116*'All Demand '!BV116</f>
        <v>0</v>
      </c>
      <c r="P115" s="1">
        <f>'All Demand '!R116*'All Demand '!BW116</f>
        <v>0</v>
      </c>
      <c r="Q115" s="1">
        <f>'All Demand '!S116*'All Demand '!BX116</f>
        <v>0</v>
      </c>
      <c r="R115" s="1">
        <f>'All Demand '!T116*'All Demand '!BY116</f>
        <v>0</v>
      </c>
      <c r="S115" s="1">
        <f>'All Demand '!U116*'All Demand '!BZ116</f>
        <v>0</v>
      </c>
      <c r="T115" s="1">
        <f t="shared" si="8"/>
        <v>0</v>
      </c>
      <c r="U115" s="1"/>
      <c r="V115" s="1">
        <f>H115*'All Demand '!AD116/$B$1</f>
        <v>0</v>
      </c>
      <c r="W115" s="1">
        <f>I115*'All Demand '!AE116/$B$1</f>
        <v>0</v>
      </c>
      <c r="X115" s="1">
        <f>J115*'All Demand '!AF116/$B$1</f>
        <v>0</v>
      </c>
      <c r="Y115" s="1">
        <f>K115*'All Demand '!AG116/$B$1</f>
        <v>0</v>
      </c>
      <c r="Z115" s="1">
        <f>L115*'All Demand '!AH116/$B$1</f>
        <v>0</v>
      </c>
      <c r="AA115" s="1">
        <f>M115*'All Demand '!AI116/$B$1</f>
        <v>0</v>
      </c>
      <c r="AB115" s="1">
        <f>N115*'All Demand '!AJ116/$B$1</f>
        <v>0</v>
      </c>
      <c r="AC115" s="1">
        <f>O115*'All Demand '!AK116/$B$1</f>
        <v>0</v>
      </c>
      <c r="AD115" s="1">
        <f>P115*'All Demand '!AL116/$B$1</f>
        <v>0</v>
      </c>
      <c r="AE115" s="1">
        <f>Q115*'All Demand '!AM116/$B$1</f>
        <v>0</v>
      </c>
      <c r="AF115" s="1">
        <f>R115*'All Demand '!AN116/$B$1</f>
        <v>0</v>
      </c>
      <c r="AG115" s="1">
        <f>S115*'All Demand '!AO116/$B$1</f>
        <v>0</v>
      </c>
      <c r="AH115" s="1">
        <f t="shared" si="9"/>
        <v>0</v>
      </c>
      <c r="AI115" s="1"/>
      <c r="AJ115" s="1">
        <f>H115*'All Demand '!AV116/$B$1</f>
        <v>0</v>
      </c>
      <c r="AK115" s="1">
        <f>I115*'All Demand '!AW116/$B$1</f>
        <v>0</v>
      </c>
      <c r="AL115" s="1">
        <f>J115*'All Demand '!AX116/$B$1</f>
        <v>0</v>
      </c>
      <c r="AM115" s="1">
        <f>K115*'All Demand '!AY116/$B$1</f>
        <v>0</v>
      </c>
      <c r="AN115" s="1">
        <f>L115*'All Demand '!AZ116/$B$1</f>
        <v>0</v>
      </c>
      <c r="AO115" s="1">
        <f>M115*'All Demand '!BA116/$B$1</f>
        <v>0</v>
      </c>
      <c r="AP115" s="1">
        <f>N115*'All Demand '!BB116/$B$1</f>
        <v>0</v>
      </c>
      <c r="AQ115" s="1">
        <f>O115*'All Demand '!BC116/$B$1</f>
        <v>0</v>
      </c>
      <c r="AR115" s="1">
        <f>P115*'All Demand '!BD116/$B$1</f>
        <v>0</v>
      </c>
      <c r="AS115" s="1">
        <f>Q115*'All Demand '!BE116/$B$1</f>
        <v>0</v>
      </c>
      <c r="AT115" s="1">
        <f>R115*'All Demand '!BF116/$B$1</f>
        <v>0</v>
      </c>
      <c r="AU115" s="1">
        <f>S115*'All Demand '!BG116/$B$1</f>
        <v>0</v>
      </c>
      <c r="AV115" s="1">
        <f t="shared" si="10"/>
        <v>0</v>
      </c>
    </row>
    <row r="116" spans="1:48">
      <c r="A116" s="343">
        <f>'All Demand '!A117</f>
        <v>112</v>
      </c>
      <c r="B116" s="278" t="str">
        <f>'All Demand '!C117</f>
        <v>8DCPFM01504AP</v>
      </c>
      <c r="C116" s="278" t="str">
        <f>'All Demand '!F117</f>
        <v>F10</v>
      </c>
      <c r="D116" s="278" t="str">
        <f>'All Demand '!D117</f>
        <v>DCPFM01504AP</v>
      </c>
      <c r="E116" s="278" t="str">
        <f>'All Demand '!G117</f>
        <v>ABC</v>
      </c>
      <c r="F116" s="278" t="str">
        <f>'All Demand '!H117</f>
        <v>WGT</v>
      </c>
      <c r="G116" s="278"/>
      <c r="H116" s="1">
        <f>'All Demand '!J117*'All Demand '!BO117</f>
        <v>0</v>
      </c>
      <c r="I116" s="1">
        <f>'All Demand '!K117*'All Demand '!BP117</f>
        <v>0</v>
      </c>
      <c r="J116" s="1">
        <f>'All Demand '!L117*'All Demand '!BQ117</f>
        <v>0</v>
      </c>
      <c r="K116" s="1">
        <f>'All Demand '!M117*'All Demand '!BR117</f>
        <v>0</v>
      </c>
      <c r="L116" s="1">
        <f>'All Demand '!N117*'All Demand '!BS117</f>
        <v>0</v>
      </c>
      <c r="M116" s="1">
        <f>'All Demand '!O117*'All Demand '!BT117</f>
        <v>0</v>
      </c>
      <c r="N116" s="1">
        <f>'All Demand '!P117*'All Demand '!BU117</f>
        <v>0</v>
      </c>
      <c r="O116" s="1">
        <f>'All Demand '!Q117*'All Demand '!BV117</f>
        <v>0</v>
      </c>
      <c r="P116" s="1">
        <f>'All Demand '!R117*'All Demand '!BW117</f>
        <v>0</v>
      </c>
      <c r="Q116" s="1">
        <f>'All Demand '!S117*'All Demand '!BX117</f>
        <v>0</v>
      </c>
      <c r="R116" s="1">
        <f>'All Demand '!T117*'All Demand '!BY117</f>
        <v>0</v>
      </c>
      <c r="S116" s="1">
        <f>'All Demand '!U117*'All Demand '!BZ117</f>
        <v>0</v>
      </c>
      <c r="T116" s="1">
        <f t="shared" si="8"/>
        <v>0</v>
      </c>
      <c r="U116" s="1"/>
      <c r="V116" s="1">
        <f>H116*'All Demand '!AD117/$B$1</f>
        <v>0</v>
      </c>
      <c r="W116" s="1">
        <f>I116*'All Demand '!AE117/$B$1</f>
        <v>0</v>
      </c>
      <c r="X116" s="1">
        <f>J116*'All Demand '!AF117/$B$1</f>
        <v>0</v>
      </c>
      <c r="Y116" s="1">
        <f>K116*'All Demand '!AG117/$B$1</f>
        <v>0</v>
      </c>
      <c r="Z116" s="1">
        <f>L116*'All Demand '!AH117/$B$1</f>
        <v>0</v>
      </c>
      <c r="AA116" s="1">
        <f>M116*'All Demand '!AI117/$B$1</f>
        <v>0</v>
      </c>
      <c r="AB116" s="1">
        <f>N116*'All Demand '!AJ117/$B$1</f>
        <v>0</v>
      </c>
      <c r="AC116" s="1">
        <f>O116*'All Demand '!AK117/$B$1</f>
        <v>0</v>
      </c>
      <c r="AD116" s="1">
        <f>P116*'All Demand '!AL117/$B$1</f>
        <v>0</v>
      </c>
      <c r="AE116" s="1">
        <f>Q116*'All Demand '!AM117/$B$1</f>
        <v>0</v>
      </c>
      <c r="AF116" s="1">
        <f>R116*'All Demand '!AN117/$B$1</f>
        <v>0</v>
      </c>
      <c r="AG116" s="1">
        <f>S116*'All Demand '!AO117/$B$1</f>
        <v>0</v>
      </c>
      <c r="AH116" s="1">
        <f t="shared" si="9"/>
        <v>0</v>
      </c>
      <c r="AI116" s="1"/>
      <c r="AJ116" s="1">
        <f>H116*'All Demand '!AV117/$B$1</f>
        <v>0</v>
      </c>
      <c r="AK116" s="1">
        <f>I116*'All Demand '!AW117/$B$1</f>
        <v>0</v>
      </c>
      <c r="AL116" s="1">
        <f>J116*'All Demand '!AX117/$B$1</f>
        <v>0</v>
      </c>
      <c r="AM116" s="1">
        <f>K116*'All Demand '!AY117/$B$1</f>
        <v>0</v>
      </c>
      <c r="AN116" s="1">
        <f>L116*'All Demand '!AZ117/$B$1</f>
        <v>0</v>
      </c>
      <c r="AO116" s="1">
        <f>M116*'All Demand '!BA117/$B$1</f>
        <v>0</v>
      </c>
      <c r="AP116" s="1">
        <f>N116*'All Demand '!BB117/$B$1</f>
        <v>0</v>
      </c>
      <c r="AQ116" s="1">
        <f>O116*'All Demand '!BC117/$B$1</f>
        <v>0</v>
      </c>
      <c r="AR116" s="1">
        <f>P116*'All Demand '!BD117/$B$1</f>
        <v>0</v>
      </c>
      <c r="AS116" s="1">
        <f>Q116*'All Demand '!BE117/$B$1</f>
        <v>0</v>
      </c>
      <c r="AT116" s="1">
        <f>R116*'All Demand '!BF117/$B$1</f>
        <v>0</v>
      </c>
      <c r="AU116" s="1">
        <f>S116*'All Demand '!BG117/$B$1</f>
        <v>0</v>
      </c>
      <c r="AV116" s="1">
        <f t="shared" si="10"/>
        <v>0</v>
      </c>
    </row>
    <row r="117" spans="1:48">
      <c r="A117" s="343">
        <f>'All Demand '!A118</f>
        <v>113</v>
      </c>
      <c r="B117" s="278" t="str">
        <f>'All Demand '!C118</f>
        <v>8DCPFM01505AP</v>
      </c>
      <c r="C117" s="278" t="str">
        <f>'All Demand '!F118</f>
        <v>F10</v>
      </c>
      <c r="D117" s="278" t="str">
        <f>'All Demand '!D118</f>
        <v>DCPFM01505AP</v>
      </c>
      <c r="E117" s="278" t="str">
        <f>'All Demand '!G118</f>
        <v>ABC</v>
      </c>
      <c r="F117" s="278" t="str">
        <f>'All Demand '!H118</f>
        <v>WGT</v>
      </c>
      <c r="G117" s="278"/>
      <c r="H117" s="1">
        <f>'All Demand '!J118*'All Demand '!BO118</f>
        <v>0</v>
      </c>
      <c r="I117" s="1">
        <f>'All Demand '!K118*'All Demand '!BP118</f>
        <v>0</v>
      </c>
      <c r="J117" s="1">
        <f>'All Demand '!L118*'All Demand '!BQ118</f>
        <v>0</v>
      </c>
      <c r="K117" s="1">
        <f>'All Demand '!M118*'All Demand '!BR118</f>
        <v>0</v>
      </c>
      <c r="L117" s="1">
        <f>'All Demand '!N118*'All Demand '!BS118</f>
        <v>0</v>
      </c>
      <c r="M117" s="1">
        <f>'All Demand '!O118*'All Demand '!BT118</f>
        <v>0</v>
      </c>
      <c r="N117" s="1">
        <f>'All Demand '!P118*'All Demand '!BU118</f>
        <v>0</v>
      </c>
      <c r="O117" s="1">
        <f>'All Demand '!Q118*'All Demand '!BV118</f>
        <v>0</v>
      </c>
      <c r="P117" s="1">
        <f>'All Demand '!R118*'All Demand '!BW118</f>
        <v>0</v>
      </c>
      <c r="Q117" s="1">
        <f>'All Demand '!S118*'All Demand '!BX118</f>
        <v>0</v>
      </c>
      <c r="R117" s="1">
        <f>'All Demand '!T118*'All Demand '!BY118</f>
        <v>0</v>
      </c>
      <c r="S117" s="1">
        <f>'All Demand '!U118*'All Demand '!BZ118</f>
        <v>0</v>
      </c>
      <c r="T117" s="1">
        <f t="shared" si="8"/>
        <v>0</v>
      </c>
      <c r="U117" s="1"/>
      <c r="V117" s="1">
        <f>H117*'All Demand '!AD118/$B$1</f>
        <v>0</v>
      </c>
      <c r="W117" s="1">
        <f>I117*'All Demand '!AE118/$B$1</f>
        <v>0</v>
      </c>
      <c r="X117" s="1">
        <f>J117*'All Demand '!AF118/$B$1</f>
        <v>0</v>
      </c>
      <c r="Y117" s="1">
        <f>K117*'All Demand '!AG118/$B$1</f>
        <v>0</v>
      </c>
      <c r="Z117" s="1">
        <f>L117*'All Demand '!AH118/$B$1</f>
        <v>0</v>
      </c>
      <c r="AA117" s="1">
        <f>M117*'All Demand '!AI118/$B$1</f>
        <v>0</v>
      </c>
      <c r="AB117" s="1">
        <f>N117*'All Demand '!AJ118/$B$1</f>
        <v>0</v>
      </c>
      <c r="AC117" s="1">
        <f>O117*'All Demand '!AK118/$B$1</f>
        <v>0</v>
      </c>
      <c r="AD117" s="1">
        <f>P117*'All Demand '!AL118/$B$1</f>
        <v>0</v>
      </c>
      <c r="AE117" s="1">
        <f>Q117*'All Demand '!AM118/$B$1</f>
        <v>0</v>
      </c>
      <c r="AF117" s="1">
        <f>R117*'All Demand '!AN118/$B$1</f>
        <v>0</v>
      </c>
      <c r="AG117" s="1">
        <f>S117*'All Demand '!AO118/$B$1</f>
        <v>0</v>
      </c>
      <c r="AH117" s="1">
        <f t="shared" si="9"/>
        <v>0</v>
      </c>
      <c r="AI117" s="1"/>
      <c r="AJ117" s="1">
        <f>H117*'All Demand '!AV118/$B$1</f>
        <v>0</v>
      </c>
      <c r="AK117" s="1">
        <f>I117*'All Demand '!AW118/$B$1</f>
        <v>0</v>
      </c>
      <c r="AL117" s="1">
        <f>J117*'All Demand '!AX118/$B$1</f>
        <v>0</v>
      </c>
      <c r="AM117" s="1">
        <f>K117*'All Demand '!AY118/$B$1</f>
        <v>0</v>
      </c>
      <c r="AN117" s="1">
        <f>L117*'All Demand '!AZ118/$B$1</f>
        <v>0</v>
      </c>
      <c r="AO117" s="1">
        <f>M117*'All Demand '!BA118/$B$1</f>
        <v>0</v>
      </c>
      <c r="AP117" s="1">
        <f>N117*'All Demand '!BB118/$B$1</f>
        <v>0</v>
      </c>
      <c r="AQ117" s="1">
        <f>O117*'All Demand '!BC118/$B$1</f>
        <v>0</v>
      </c>
      <c r="AR117" s="1">
        <f>P117*'All Demand '!BD118/$B$1</f>
        <v>0</v>
      </c>
      <c r="AS117" s="1">
        <f>Q117*'All Demand '!BE118/$B$1</f>
        <v>0</v>
      </c>
      <c r="AT117" s="1">
        <f>R117*'All Demand '!BF118/$B$1</f>
        <v>0</v>
      </c>
      <c r="AU117" s="1">
        <f>S117*'All Demand '!BG118/$B$1</f>
        <v>0</v>
      </c>
      <c r="AV117" s="1">
        <f t="shared" si="10"/>
        <v>0</v>
      </c>
    </row>
    <row r="118" spans="1:48">
      <c r="A118" s="343">
        <f>'All Demand '!A119</f>
        <v>114</v>
      </c>
      <c r="B118" s="278" t="str">
        <f>'All Demand '!C119</f>
        <v>8DCPFM01389AP</v>
      </c>
      <c r="C118" s="278" t="str">
        <f>'All Demand '!F119</f>
        <v>F10</v>
      </c>
      <c r="D118" s="278" t="str">
        <f>'All Demand '!D119</f>
        <v>DCPFM01389AP</v>
      </c>
      <c r="E118" s="278" t="str">
        <f>'All Demand '!G119</f>
        <v>ABC</v>
      </c>
      <c r="F118" s="278" t="str">
        <f>'All Demand '!H119</f>
        <v>WGT</v>
      </c>
      <c r="G118" s="278"/>
      <c r="H118" s="1">
        <f>'All Demand '!J119*'All Demand '!BO119</f>
        <v>0</v>
      </c>
      <c r="I118" s="1">
        <f>'All Demand '!K119*'All Demand '!BP119</f>
        <v>0</v>
      </c>
      <c r="J118" s="1">
        <f>'All Demand '!L119*'All Demand '!BQ119</f>
        <v>0</v>
      </c>
      <c r="K118" s="1">
        <f>'All Demand '!M119*'All Demand '!BR119</f>
        <v>0</v>
      </c>
      <c r="L118" s="1">
        <f>'All Demand '!N119*'All Demand '!BS119</f>
        <v>0</v>
      </c>
      <c r="M118" s="1">
        <f>'All Demand '!O119*'All Demand '!BT119</f>
        <v>0</v>
      </c>
      <c r="N118" s="1">
        <f>'All Demand '!P119*'All Demand '!BU119</f>
        <v>0</v>
      </c>
      <c r="O118" s="1">
        <f>'All Demand '!Q119*'All Demand '!BV119</f>
        <v>0</v>
      </c>
      <c r="P118" s="1">
        <f>'All Demand '!R119*'All Demand '!BW119</f>
        <v>0</v>
      </c>
      <c r="Q118" s="1">
        <f>'All Demand '!S119*'All Demand '!BX119</f>
        <v>0</v>
      </c>
      <c r="R118" s="1">
        <f>'All Demand '!T119*'All Demand '!BY119</f>
        <v>0</v>
      </c>
      <c r="S118" s="1">
        <f>'All Demand '!U119*'All Demand '!BZ119</f>
        <v>0</v>
      </c>
      <c r="T118" s="1">
        <f t="shared" si="8"/>
        <v>0</v>
      </c>
      <c r="U118" s="1"/>
      <c r="V118" s="1">
        <f>H118*'All Demand '!AD119/$B$1</f>
        <v>0</v>
      </c>
      <c r="W118" s="1">
        <f>I118*'All Demand '!AE119/$B$1</f>
        <v>0</v>
      </c>
      <c r="X118" s="1">
        <f>J118*'All Demand '!AF119/$B$1</f>
        <v>0</v>
      </c>
      <c r="Y118" s="1">
        <f>K118*'All Demand '!AG119/$B$1</f>
        <v>0</v>
      </c>
      <c r="Z118" s="1">
        <f>L118*'All Demand '!AH119/$B$1</f>
        <v>0</v>
      </c>
      <c r="AA118" s="1">
        <f>M118*'All Demand '!AI119/$B$1</f>
        <v>0</v>
      </c>
      <c r="AB118" s="1">
        <f>N118*'All Demand '!AJ119/$B$1</f>
        <v>0</v>
      </c>
      <c r="AC118" s="1">
        <f>O118*'All Demand '!AK119/$B$1</f>
        <v>0</v>
      </c>
      <c r="AD118" s="1">
        <f>P118*'All Demand '!AL119/$B$1</f>
        <v>0</v>
      </c>
      <c r="AE118" s="1">
        <f>Q118*'All Demand '!AM119/$B$1</f>
        <v>0</v>
      </c>
      <c r="AF118" s="1">
        <f>R118*'All Demand '!AN119/$B$1</f>
        <v>0</v>
      </c>
      <c r="AG118" s="1">
        <f>S118*'All Demand '!AO119/$B$1</f>
        <v>0</v>
      </c>
      <c r="AH118" s="1">
        <f t="shared" si="9"/>
        <v>0</v>
      </c>
      <c r="AI118" s="1"/>
      <c r="AJ118" s="1">
        <f>H118*'All Demand '!AV119/$B$1</f>
        <v>0</v>
      </c>
      <c r="AK118" s="1">
        <f>I118*'All Demand '!AW119/$B$1</f>
        <v>0</v>
      </c>
      <c r="AL118" s="1">
        <f>J118*'All Demand '!AX119/$B$1</f>
        <v>0</v>
      </c>
      <c r="AM118" s="1">
        <f>K118*'All Demand '!AY119/$B$1</f>
        <v>0</v>
      </c>
      <c r="AN118" s="1">
        <f>L118*'All Demand '!AZ119/$B$1</f>
        <v>0</v>
      </c>
      <c r="AO118" s="1">
        <f>M118*'All Demand '!BA119/$B$1</f>
        <v>0</v>
      </c>
      <c r="AP118" s="1">
        <f>N118*'All Demand '!BB119/$B$1</f>
        <v>0</v>
      </c>
      <c r="AQ118" s="1">
        <f>O118*'All Demand '!BC119/$B$1</f>
        <v>0</v>
      </c>
      <c r="AR118" s="1">
        <f>P118*'All Demand '!BD119/$B$1</f>
        <v>0</v>
      </c>
      <c r="AS118" s="1">
        <f>Q118*'All Demand '!BE119/$B$1</f>
        <v>0</v>
      </c>
      <c r="AT118" s="1">
        <f>R118*'All Demand '!BF119/$B$1</f>
        <v>0</v>
      </c>
      <c r="AU118" s="1">
        <f>S118*'All Demand '!BG119/$B$1</f>
        <v>0</v>
      </c>
      <c r="AV118" s="1">
        <f t="shared" si="10"/>
        <v>0</v>
      </c>
    </row>
    <row r="119" spans="1:48">
      <c r="A119" s="343">
        <f>'All Demand '!A120</f>
        <v>115</v>
      </c>
      <c r="B119" s="278" t="str">
        <f>'All Demand '!C120</f>
        <v>8DCPFM01390AP</v>
      </c>
      <c r="C119" s="278" t="str">
        <f>'All Demand '!F120</f>
        <v>F10</v>
      </c>
      <c r="D119" s="278" t="str">
        <f>'All Demand '!D120</f>
        <v>DCPFM01390AP</v>
      </c>
      <c r="E119" s="278" t="str">
        <f>'All Demand '!G120</f>
        <v>ABC</v>
      </c>
      <c r="F119" s="278" t="str">
        <f>'All Demand '!H120</f>
        <v>WGT</v>
      </c>
      <c r="G119" s="278"/>
      <c r="H119" s="1">
        <f>'All Demand '!J120*'All Demand '!BO120</f>
        <v>0</v>
      </c>
      <c r="I119" s="1">
        <f>'All Demand '!K120*'All Demand '!BP120</f>
        <v>0</v>
      </c>
      <c r="J119" s="1">
        <f>'All Demand '!L120*'All Demand '!BQ120</f>
        <v>0</v>
      </c>
      <c r="K119" s="1">
        <f>'All Demand '!M120*'All Demand '!BR120</f>
        <v>0</v>
      </c>
      <c r="L119" s="1">
        <f>'All Demand '!N120*'All Demand '!BS120</f>
        <v>0</v>
      </c>
      <c r="M119" s="1">
        <f>'All Demand '!O120*'All Demand '!BT120</f>
        <v>0</v>
      </c>
      <c r="N119" s="1">
        <f>'All Demand '!P120*'All Demand '!BU120</f>
        <v>0</v>
      </c>
      <c r="O119" s="1">
        <f>'All Demand '!Q120*'All Demand '!BV120</f>
        <v>0</v>
      </c>
      <c r="P119" s="1">
        <f>'All Demand '!R120*'All Demand '!BW120</f>
        <v>0</v>
      </c>
      <c r="Q119" s="1">
        <f>'All Demand '!S120*'All Demand '!BX120</f>
        <v>0</v>
      </c>
      <c r="R119" s="1">
        <f>'All Demand '!T120*'All Demand '!BY120</f>
        <v>0</v>
      </c>
      <c r="S119" s="1">
        <f>'All Demand '!U120*'All Demand '!BZ120</f>
        <v>0</v>
      </c>
      <c r="T119" s="1">
        <f t="shared" si="8"/>
        <v>0</v>
      </c>
      <c r="U119" s="1"/>
      <c r="V119" s="1">
        <f>H119*'All Demand '!AD120/$B$1</f>
        <v>0</v>
      </c>
      <c r="W119" s="1">
        <f>I119*'All Demand '!AE120/$B$1</f>
        <v>0</v>
      </c>
      <c r="X119" s="1">
        <f>J119*'All Demand '!AF120/$B$1</f>
        <v>0</v>
      </c>
      <c r="Y119" s="1">
        <f>K119*'All Demand '!AG120/$B$1</f>
        <v>0</v>
      </c>
      <c r="Z119" s="1">
        <f>L119*'All Demand '!AH120/$B$1</f>
        <v>0</v>
      </c>
      <c r="AA119" s="1">
        <f>M119*'All Demand '!AI120/$B$1</f>
        <v>0</v>
      </c>
      <c r="AB119" s="1">
        <f>N119*'All Demand '!AJ120/$B$1</f>
        <v>0</v>
      </c>
      <c r="AC119" s="1">
        <f>O119*'All Demand '!AK120/$B$1</f>
        <v>0</v>
      </c>
      <c r="AD119" s="1">
        <f>P119*'All Demand '!AL120/$B$1</f>
        <v>0</v>
      </c>
      <c r="AE119" s="1">
        <f>Q119*'All Demand '!AM120/$B$1</f>
        <v>0</v>
      </c>
      <c r="AF119" s="1">
        <f>R119*'All Demand '!AN120/$B$1</f>
        <v>0</v>
      </c>
      <c r="AG119" s="1">
        <f>S119*'All Demand '!AO120/$B$1</f>
        <v>0</v>
      </c>
      <c r="AH119" s="1">
        <f t="shared" si="9"/>
        <v>0</v>
      </c>
      <c r="AI119" s="1"/>
      <c r="AJ119" s="1">
        <f>H119*'All Demand '!AV120/$B$1</f>
        <v>0</v>
      </c>
      <c r="AK119" s="1">
        <f>I119*'All Demand '!AW120/$B$1</f>
        <v>0</v>
      </c>
      <c r="AL119" s="1">
        <f>J119*'All Demand '!AX120/$B$1</f>
        <v>0</v>
      </c>
      <c r="AM119" s="1">
        <f>K119*'All Demand '!AY120/$B$1</f>
        <v>0</v>
      </c>
      <c r="AN119" s="1">
        <f>L119*'All Demand '!AZ120/$B$1</f>
        <v>0</v>
      </c>
      <c r="AO119" s="1">
        <f>M119*'All Demand '!BA120/$B$1</f>
        <v>0</v>
      </c>
      <c r="AP119" s="1">
        <f>N119*'All Demand '!BB120/$B$1</f>
        <v>0</v>
      </c>
      <c r="AQ119" s="1">
        <f>O119*'All Demand '!BC120/$B$1</f>
        <v>0</v>
      </c>
      <c r="AR119" s="1">
        <f>P119*'All Demand '!BD120/$B$1</f>
        <v>0</v>
      </c>
      <c r="AS119" s="1">
        <f>Q119*'All Demand '!BE120/$B$1</f>
        <v>0</v>
      </c>
      <c r="AT119" s="1">
        <f>R119*'All Demand '!BF120/$B$1</f>
        <v>0</v>
      </c>
      <c r="AU119" s="1">
        <f>S119*'All Demand '!BG120/$B$1</f>
        <v>0</v>
      </c>
      <c r="AV119" s="1">
        <f t="shared" si="10"/>
        <v>0</v>
      </c>
    </row>
    <row r="120" spans="1:48">
      <c r="A120" s="343">
        <f>'All Demand '!A121</f>
        <v>116</v>
      </c>
      <c r="B120" s="278" t="str">
        <f>'All Demand '!C121</f>
        <v>8DCPFM01391AP</v>
      </c>
      <c r="C120" s="278" t="str">
        <f>'All Demand '!F121</f>
        <v>F10</v>
      </c>
      <c r="D120" s="278" t="str">
        <f>'All Demand '!D121</f>
        <v>DCPFM01391AP</v>
      </c>
      <c r="E120" s="278" t="str">
        <f>'All Demand '!G121</f>
        <v>ABC</v>
      </c>
      <c r="F120" s="278" t="str">
        <f>'All Demand '!H121</f>
        <v>WGT</v>
      </c>
      <c r="G120" s="278"/>
      <c r="H120" s="1">
        <f>'All Demand '!J121*'All Demand '!BO121</f>
        <v>0</v>
      </c>
      <c r="I120" s="1">
        <f>'All Demand '!K121*'All Demand '!BP121</f>
        <v>0</v>
      </c>
      <c r="J120" s="1">
        <f>'All Demand '!L121*'All Demand '!BQ121</f>
        <v>0</v>
      </c>
      <c r="K120" s="1">
        <f>'All Demand '!M121*'All Demand '!BR121</f>
        <v>0</v>
      </c>
      <c r="L120" s="1">
        <f>'All Demand '!N121*'All Demand '!BS121</f>
        <v>0</v>
      </c>
      <c r="M120" s="1">
        <f>'All Demand '!O121*'All Demand '!BT121</f>
        <v>0</v>
      </c>
      <c r="N120" s="1">
        <f>'All Demand '!P121*'All Demand '!BU121</f>
        <v>0</v>
      </c>
      <c r="O120" s="1">
        <f>'All Demand '!Q121*'All Demand '!BV121</f>
        <v>0</v>
      </c>
      <c r="P120" s="1">
        <f>'All Demand '!R121*'All Demand '!BW121</f>
        <v>0</v>
      </c>
      <c r="Q120" s="1">
        <f>'All Demand '!S121*'All Demand '!BX121</f>
        <v>0</v>
      </c>
      <c r="R120" s="1">
        <f>'All Demand '!T121*'All Demand '!BY121</f>
        <v>0</v>
      </c>
      <c r="S120" s="1">
        <f>'All Demand '!U121*'All Demand '!BZ121</f>
        <v>0</v>
      </c>
      <c r="T120" s="1">
        <f t="shared" si="8"/>
        <v>0</v>
      </c>
      <c r="U120" s="1"/>
      <c r="V120" s="1">
        <f>H120*'All Demand '!AD121/$B$1</f>
        <v>0</v>
      </c>
      <c r="W120" s="1">
        <f>I120*'All Demand '!AE121/$B$1</f>
        <v>0</v>
      </c>
      <c r="X120" s="1">
        <f>J120*'All Demand '!AF121/$B$1</f>
        <v>0</v>
      </c>
      <c r="Y120" s="1">
        <f>K120*'All Demand '!AG121/$B$1</f>
        <v>0</v>
      </c>
      <c r="Z120" s="1">
        <f>L120*'All Demand '!AH121/$B$1</f>
        <v>0</v>
      </c>
      <c r="AA120" s="1">
        <f>M120*'All Demand '!AI121/$B$1</f>
        <v>0</v>
      </c>
      <c r="AB120" s="1">
        <f>N120*'All Demand '!AJ121/$B$1</f>
        <v>0</v>
      </c>
      <c r="AC120" s="1">
        <f>O120*'All Demand '!AK121/$B$1</f>
        <v>0</v>
      </c>
      <c r="AD120" s="1">
        <f>P120*'All Demand '!AL121/$B$1</f>
        <v>0</v>
      </c>
      <c r="AE120" s="1">
        <f>Q120*'All Demand '!AM121/$B$1</f>
        <v>0</v>
      </c>
      <c r="AF120" s="1">
        <f>R120*'All Demand '!AN121/$B$1</f>
        <v>0</v>
      </c>
      <c r="AG120" s="1">
        <f>S120*'All Demand '!AO121/$B$1</f>
        <v>0</v>
      </c>
      <c r="AH120" s="1">
        <f t="shared" si="9"/>
        <v>0</v>
      </c>
      <c r="AI120" s="1"/>
      <c r="AJ120" s="1">
        <f>H120*'All Demand '!AV121/$B$1</f>
        <v>0</v>
      </c>
      <c r="AK120" s="1">
        <f>I120*'All Demand '!AW121/$B$1</f>
        <v>0</v>
      </c>
      <c r="AL120" s="1">
        <f>J120*'All Demand '!AX121/$B$1</f>
        <v>0</v>
      </c>
      <c r="AM120" s="1">
        <f>K120*'All Demand '!AY121/$B$1</f>
        <v>0</v>
      </c>
      <c r="AN120" s="1">
        <f>L120*'All Demand '!AZ121/$B$1</f>
        <v>0</v>
      </c>
      <c r="AO120" s="1">
        <f>M120*'All Demand '!BA121/$B$1</f>
        <v>0</v>
      </c>
      <c r="AP120" s="1">
        <f>N120*'All Demand '!BB121/$B$1</f>
        <v>0</v>
      </c>
      <c r="AQ120" s="1">
        <f>O120*'All Demand '!BC121/$B$1</f>
        <v>0</v>
      </c>
      <c r="AR120" s="1">
        <f>P120*'All Demand '!BD121/$B$1</f>
        <v>0</v>
      </c>
      <c r="AS120" s="1">
        <f>Q120*'All Demand '!BE121/$B$1</f>
        <v>0</v>
      </c>
      <c r="AT120" s="1">
        <f>R120*'All Demand '!BF121/$B$1</f>
        <v>0</v>
      </c>
      <c r="AU120" s="1">
        <f>S120*'All Demand '!BG121/$B$1</f>
        <v>0</v>
      </c>
      <c r="AV120" s="1">
        <f t="shared" si="10"/>
        <v>0</v>
      </c>
    </row>
    <row r="121" spans="1:48">
      <c r="A121" s="343">
        <f>'All Demand '!A122</f>
        <v>117</v>
      </c>
      <c r="B121" s="278" t="str">
        <f>'All Demand '!C122</f>
        <v>8DCPFM01417AP</v>
      </c>
      <c r="C121" s="278" t="str">
        <f>'All Demand '!F122</f>
        <v>F10</v>
      </c>
      <c r="D121" s="278" t="str">
        <f>'All Demand '!D122</f>
        <v>DCPFM01417AP</v>
      </c>
      <c r="E121" s="278" t="str">
        <f>'All Demand '!G122</f>
        <v>ABC</v>
      </c>
      <c r="F121" s="278" t="str">
        <f>'All Demand '!H122</f>
        <v>WGT</v>
      </c>
      <c r="G121" s="278"/>
      <c r="H121" s="1">
        <f>'All Demand '!J122*'All Demand '!BO122</f>
        <v>0</v>
      </c>
      <c r="I121" s="1">
        <f>'All Demand '!K122*'All Demand '!BP122</f>
        <v>0</v>
      </c>
      <c r="J121" s="1">
        <f>'All Demand '!L122*'All Demand '!BQ122</f>
        <v>0</v>
      </c>
      <c r="K121" s="1">
        <f>'All Demand '!M122*'All Demand '!BR122</f>
        <v>0</v>
      </c>
      <c r="L121" s="1">
        <f>'All Demand '!N122*'All Demand '!BS122</f>
        <v>0</v>
      </c>
      <c r="M121" s="1">
        <f>'All Demand '!O122*'All Demand '!BT122</f>
        <v>0</v>
      </c>
      <c r="N121" s="1">
        <f>'All Demand '!P122*'All Demand '!BU122</f>
        <v>0</v>
      </c>
      <c r="O121" s="1">
        <f>'All Demand '!Q122*'All Demand '!BV122</f>
        <v>0</v>
      </c>
      <c r="P121" s="1">
        <f>'All Demand '!R122*'All Demand '!BW122</f>
        <v>0</v>
      </c>
      <c r="Q121" s="1">
        <f>'All Demand '!S122*'All Demand '!BX122</f>
        <v>0</v>
      </c>
      <c r="R121" s="1">
        <f>'All Demand '!T122*'All Demand '!BY122</f>
        <v>0</v>
      </c>
      <c r="S121" s="1">
        <f>'All Demand '!U122*'All Demand '!BZ122</f>
        <v>0</v>
      </c>
      <c r="T121" s="1">
        <f t="shared" si="8"/>
        <v>0</v>
      </c>
      <c r="U121" s="1"/>
      <c r="V121" s="1">
        <f>H121*'All Demand '!AD122/$B$1</f>
        <v>0</v>
      </c>
      <c r="W121" s="1">
        <f>I121*'All Demand '!AE122/$B$1</f>
        <v>0</v>
      </c>
      <c r="X121" s="1">
        <f>J121*'All Demand '!AF122/$B$1</f>
        <v>0</v>
      </c>
      <c r="Y121" s="1">
        <f>K121*'All Demand '!AG122/$B$1</f>
        <v>0</v>
      </c>
      <c r="Z121" s="1">
        <f>L121*'All Demand '!AH122/$B$1</f>
        <v>0</v>
      </c>
      <c r="AA121" s="1">
        <f>M121*'All Demand '!AI122/$B$1</f>
        <v>0</v>
      </c>
      <c r="AB121" s="1">
        <f>N121*'All Demand '!AJ122/$B$1</f>
        <v>0</v>
      </c>
      <c r="AC121" s="1">
        <f>O121*'All Demand '!AK122/$B$1</f>
        <v>0</v>
      </c>
      <c r="AD121" s="1">
        <f>P121*'All Demand '!AL122/$B$1</f>
        <v>0</v>
      </c>
      <c r="AE121" s="1">
        <f>Q121*'All Demand '!AM122/$B$1</f>
        <v>0</v>
      </c>
      <c r="AF121" s="1">
        <f>R121*'All Demand '!AN122/$B$1</f>
        <v>0</v>
      </c>
      <c r="AG121" s="1">
        <f>S121*'All Demand '!AO122/$B$1</f>
        <v>0</v>
      </c>
      <c r="AH121" s="1">
        <f t="shared" si="9"/>
        <v>0</v>
      </c>
      <c r="AI121" s="1"/>
      <c r="AJ121" s="1">
        <f>H121*'All Demand '!AV122/$B$1</f>
        <v>0</v>
      </c>
      <c r="AK121" s="1">
        <f>I121*'All Demand '!AW122/$B$1</f>
        <v>0</v>
      </c>
      <c r="AL121" s="1">
        <f>J121*'All Demand '!AX122/$B$1</f>
        <v>0</v>
      </c>
      <c r="AM121" s="1">
        <f>K121*'All Demand '!AY122/$B$1</f>
        <v>0</v>
      </c>
      <c r="AN121" s="1">
        <f>L121*'All Demand '!AZ122/$B$1</f>
        <v>0</v>
      </c>
      <c r="AO121" s="1">
        <f>M121*'All Demand '!BA122/$B$1</f>
        <v>0</v>
      </c>
      <c r="AP121" s="1">
        <f>N121*'All Demand '!BB122/$B$1</f>
        <v>0</v>
      </c>
      <c r="AQ121" s="1">
        <f>O121*'All Demand '!BC122/$B$1</f>
        <v>0</v>
      </c>
      <c r="AR121" s="1">
        <f>P121*'All Demand '!BD122/$B$1</f>
        <v>0</v>
      </c>
      <c r="AS121" s="1">
        <f>Q121*'All Demand '!BE122/$B$1</f>
        <v>0</v>
      </c>
      <c r="AT121" s="1">
        <f>R121*'All Demand '!BF122/$B$1</f>
        <v>0</v>
      </c>
      <c r="AU121" s="1">
        <f>S121*'All Demand '!BG122/$B$1</f>
        <v>0</v>
      </c>
      <c r="AV121" s="1">
        <f t="shared" si="10"/>
        <v>0</v>
      </c>
    </row>
    <row r="122" spans="1:48">
      <c r="A122" s="343">
        <f>'All Demand '!A123</f>
        <v>118</v>
      </c>
      <c r="B122" s="278" t="str">
        <f>'All Demand '!C123</f>
        <v>8DCPFM05019AP</v>
      </c>
      <c r="C122" s="278" t="str">
        <f>'All Demand '!F123</f>
        <v>F10</v>
      </c>
      <c r="D122" s="278" t="str">
        <f>'All Demand '!D123</f>
        <v>DCPFM05019AP</v>
      </c>
      <c r="E122" s="278" t="str">
        <f>'All Demand '!G123</f>
        <v>ABC</v>
      </c>
      <c r="F122" s="278" t="str">
        <f>'All Demand '!H123</f>
        <v>WGT</v>
      </c>
      <c r="G122" s="278"/>
      <c r="H122" s="1">
        <f>'All Demand '!J123*'All Demand '!BO123</f>
        <v>0</v>
      </c>
      <c r="I122" s="1">
        <f>'All Demand '!K123*'All Demand '!BP123</f>
        <v>0</v>
      </c>
      <c r="J122" s="1">
        <f>'All Demand '!L123*'All Demand '!BQ123</f>
        <v>0</v>
      </c>
      <c r="K122" s="1">
        <f>'All Demand '!M123*'All Demand '!BR123</f>
        <v>0</v>
      </c>
      <c r="L122" s="1">
        <f>'All Demand '!N123*'All Demand '!BS123</f>
        <v>0</v>
      </c>
      <c r="M122" s="1">
        <f>'All Demand '!O123*'All Demand '!BT123</f>
        <v>0</v>
      </c>
      <c r="N122" s="1">
        <f>'All Demand '!P123*'All Demand '!BU123</f>
        <v>0</v>
      </c>
      <c r="O122" s="1">
        <f>'All Demand '!Q123*'All Demand '!BV123</f>
        <v>0</v>
      </c>
      <c r="P122" s="1">
        <f>'All Demand '!R123*'All Demand '!BW123</f>
        <v>0</v>
      </c>
      <c r="Q122" s="1">
        <f>'All Demand '!S123*'All Demand '!BX123</f>
        <v>0</v>
      </c>
      <c r="R122" s="1">
        <f>'All Demand '!T123*'All Demand '!BY123</f>
        <v>0</v>
      </c>
      <c r="S122" s="1">
        <f>'All Demand '!U123*'All Demand '!BZ123</f>
        <v>0</v>
      </c>
      <c r="T122" s="1">
        <f t="shared" si="8"/>
        <v>0</v>
      </c>
      <c r="U122" s="1"/>
      <c r="V122" s="1">
        <f>H122*'All Demand '!AD123/$B$1</f>
        <v>0</v>
      </c>
      <c r="W122" s="1">
        <f>I122*'All Demand '!AE123/$B$1</f>
        <v>0</v>
      </c>
      <c r="X122" s="1">
        <f>J122*'All Demand '!AF123/$B$1</f>
        <v>0</v>
      </c>
      <c r="Y122" s="1">
        <f>K122*'All Demand '!AG123/$B$1</f>
        <v>0</v>
      </c>
      <c r="Z122" s="1">
        <f>L122*'All Demand '!AH123/$B$1</f>
        <v>0</v>
      </c>
      <c r="AA122" s="1">
        <f>M122*'All Demand '!AI123/$B$1</f>
        <v>0</v>
      </c>
      <c r="AB122" s="1">
        <f>N122*'All Demand '!AJ123/$B$1</f>
        <v>0</v>
      </c>
      <c r="AC122" s="1">
        <f>O122*'All Demand '!AK123/$B$1</f>
        <v>0</v>
      </c>
      <c r="AD122" s="1">
        <f>P122*'All Demand '!AL123/$B$1</f>
        <v>0</v>
      </c>
      <c r="AE122" s="1">
        <f>Q122*'All Demand '!AM123/$B$1</f>
        <v>0</v>
      </c>
      <c r="AF122" s="1">
        <f>R122*'All Demand '!AN123/$B$1</f>
        <v>0</v>
      </c>
      <c r="AG122" s="1">
        <f>S122*'All Demand '!AO123/$B$1</f>
        <v>0</v>
      </c>
      <c r="AH122" s="1">
        <f t="shared" si="9"/>
        <v>0</v>
      </c>
      <c r="AI122" s="1"/>
      <c r="AJ122" s="1">
        <f>H122*'All Demand '!AV123/$B$1</f>
        <v>0</v>
      </c>
      <c r="AK122" s="1">
        <f>I122*'All Demand '!AW123/$B$1</f>
        <v>0</v>
      </c>
      <c r="AL122" s="1">
        <f>J122*'All Demand '!AX123/$B$1</f>
        <v>0</v>
      </c>
      <c r="AM122" s="1">
        <f>K122*'All Demand '!AY123/$B$1</f>
        <v>0</v>
      </c>
      <c r="AN122" s="1">
        <f>L122*'All Demand '!AZ123/$B$1</f>
        <v>0</v>
      </c>
      <c r="AO122" s="1">
        <f>M122*'All Demand '!BA123/$B$1</f>
        <v>0</v>
      </c>
      <c r="AP122" s="1">
        <f>N122*'All Demand '!BB123/$B$1</f>
        <v>0</v>
      </c>
      <c r="AQ122" s="1">
        <f>O122*'All Demand '!BC123/$B$1</f>
        <v>0</v>
      </c>
      <c r="AR122" s="1">
        <f>P122*'All Demand '!BD123/$B$1</f>
        <v>0</v>
      </c>
      <c r="AS122" s="1">
        <f>Q122*'All Demand '!BE123/$B$1</f>
        <v>0</v>
      </c>
      <c r="AT122" s="1">
        <f>R122*'All Demand '!BF123/$B$1</f>
        <v>0</v>
      </c>
      <c r="AU122" s="1">
        <f>S122*'All Demand '!BG123/$B$1</f>
        <v>0</v>
      </c>
      <c r="AV122" s="1">
        <f t="shared" si="10"/>
        <v>0</v>
      </c>
    </row>
    <row r="123" spans="1:48">
      <c r="A123" s="343">
        <f>'All Demand '!A124</f>
        <v>119</v>
      </c>
      <c r="B123" s="278" t="str">
        <f>'All Demand '!C124</f>
        <v>8DCPFM05020AP</v>
      </c>
      <c r="C123" s="278" t="str">
        <f>'All Demand '!F124</f>
        <v>F10</v>
      </c>
      <c r="D123" s="278" t="str">
        <f>'All Demand '!D124</f>
        <v>DCPFM05020AP</v>
      </c>
      <c r="E123" s="278" t="str">
        <f>'All Demand '!G124</f>
        <v>ABC</v>
      </c>
      <c r="F123" s="278" t="str">
        <f>'All Demand '!H124</f>
        <v>WGT</v>
      </c>
      <c r="G123" s="278"/>
      <c r="H123" s="1">
        <f>'All Demand '!J124*'All Demand '!BO124</f>
        <v>0</v>
      </c>
      <c r="I123" s="1">
        <f>'All Demand '!K124*'All Demand '!BP124</f>
        <v>0</v>
      </c>
      <c r="J123" s="1">
        <f>'All Demand '!L124*'All Demand '!BQ124</f>
        <v>0</v>
      </c>
      <c r="K123" s="1">
        <f>'All Demand '!M124*'All Demand '!BR124</f>
        <v>0</v>
      </c>
      <c r="L123" s="1">
        <f>'All Demand '!N124*'All Demand '!BS124</f>
        <v>0</v>
      </c>
      <c r="M123" s="1">
        <f>'All Demand '!O124*'All Demand '!BT124</f>
        <v>0</v>
      </c>
      <c r="N123" s="1">
        <f>'All Demand '!P124*'All Demand '!BU124</f>
        <v>0</v>
      </c>
      <c r="O123" s="1">
        <f>'All Demand '!Q124*'All Demand '!BV124</f>
        <v>0</v>
      </c>
      <c r="P123" s="1">
        <f>'All Demand '!R124*'All Demand '!BW124</f>
        <v>0</v>
      </c>
      <c r="Q123" s="1">
        <f>'All Demand '!S124*'All Demand '!BX124</f>
        <v>0</v>
      </c>
      <c r="R123" s="1">
        <f>'All Demand '!T124*'All Demand '!BY124</f>
        <v>0</v>
      </c>
      <c r="S123" s="1">
        <f>'All Demand '!U124*'All Demand '!BZ124</f>
        <v>0</v>
      </c>
      <c r="T123" s="1">
        <f t="shared" si="8"/>
        <v>0</v>
      </c>
      <c r="U123" s="1"/>
      <c r="V123" s="1">
        <f>H123*'All Demand '!AD124/$B$1</f>
        <v>0</v>
      </c>
      <c r="W123" s="1">
        <f>I123*'All Demand '!AE124/$B$1</f>
        <v>0</v>
      </c>
      <c r="X123" s="1">
        <f>J123*'All Demand '!AF124/$B$1</f>
        <v>0</v>
      </c>
      <c r="Y123" s="1">
        <f>K123*'All Demand '!AG124/$B$1</f>
        <v>0</v>
      </c>
      <c r="Z123" s="1">
        <f>L123*'All Demand '!AH124/$B$1</f>
        <v>0</v>
      </c>
      <c r="AA123" s="1">
        <f>M123*'All Demand '!AI124/$B$1</f>
        <v>0</v>
      </c>
      <c r="AB123" s="1">
        <f>N123*'All Demand '!AJ124/$B$1</f>
        <v>0</v>
      </c>
      <c r="AC123" s="1">
        <f>O123*'All Demand '!AK124/$B$1</f>
        <v>0</v>
      </c>
      <c r="AD123" s="1">
        <f>P123*'All Demand '!AL124/$B$1</f>
        <v>0</v>
      </c>
      <c r="AE123" s="1">
        <f>Q123*'All Demand '!AM124/$B$1</f>
        <v>0</v>
      </c>
      <c r="AF123" s="1">
        <f>R123*'All Demand '!AN124/$B$1</f>
        <v>0</v>
      </c>
      <c r="AG123" s="1">
        <f>S123*'All Demand '!AO124/$B$1</f>
        <v>0</v>
      </c>
      <c r="AH123" s="1">
        <f t="shared" si="9"/>
        <v>0</v>
      </c>
      <c r="AI123" s="1"/>
      <c r="AJ123" s="1">
        <f>H123*'All Demand '!AV124/$B$1</f>
        <v>0</v>
      </c>
      <c r="AK123" s="1">
        <f>I123*'All Demand '!AW124/$B$1</f>
        <v>0</v>
      </c>
      <c r="AL123" s="1">
        <f>J123*'All Demand '!AX124/$B$1</f>
        <v>0</v>
      </c>
      <c r="AM123" s="1">
        <f>K123*'All Demand '!AY124/$B$1</f>
        <v>0</v>
      </c>
      <c r="AN123" s="1">
        <f>L123*'All Demand '!AZ124/$B$1</f>
        <v>0</v>
      </c>
      <c r="AO123" s="1">
        <f>M123*'All Demand '!BA124/$B$1</f>
        <v>0</v>
      </c>
      <c r="AP123" s="1">
        <f>N123*'All Demand '!BB124/$B$1</f>
        <v>0</v>
      </c>
      <c r="AQ123" s="1">
        <f>O123*'All Demand '!BC124/$B$1</f>
        <v>0</v>
      </c>
      <c r="AR123" s="1">
        <f>P123*'All Demand '!BD124/$B$1</f>
        <v>0</v>
      </c>
      <c r="AS123" s="1">
        <f>Q123*'All Demand '!BE124/$B$1</f>
        <v>0</v>
      </c>
      <c r="AT123" s="1">
        <f>R123*'All Demand '!BF124/$B$1</f>
        <v>0</v>
      </c>
      <c r="AU123" s="1">
        <f>S123*'All Demand '!BG124/$B$1</f>
        <v>0</v>
      </c>
      <c r="AV123" s="1">
        <f t="shared" si="10"/>
        <v>0</v>
      </c>
    </row>
    <row r="124" spans="1:48">
      <c r="A124" s="343">
        <f>'All Demand '!A125</f>
        <v>120</v>
      </c>
      <c r="B124" s="278" t="str">
        <f>'All Demand '!C125</f>
        <v>8DCPFM01508AP</v>
      </c>
      <c r="C124" s="278" t="str">
        <f>'All Demand '!F125</f>
        <v>F9</v>
      </c>
      <c r="D124" s="278" t="str">
        <f>'All Demand '!D125</f>
        <v>DCPFM01508AP</v>
      </c>
      <c r="E124" s="278" t="str">
        <f>'All Demand '!G125</f>
        <v>ABC</v>
      </c>
      <c r="F124" s="278" t="str">
        <f>'All Demand '!H125</f>
        <v>WGT</v>
      </c>
      <c r="G124" s="278"/>
      <c r="H124" s="1">
        <f>'All Demand '!J125*'All Demand '!BO125</f>
        <v>0</v>
      </c>
      <c r="I124" s="1">
        <f>'All Demand '!K125*'All Demand '!BP125</f>
        <v>0</v>
      </c>
      <c r="J124" s="1">
        <f>'All Demand '!L125*'All Demand '!BQ125</f>
        <v>0</v>
      </c>
      <c r="K124" s="1">
        <f>'All Demand '!M125*'All Demand '!BR125</f>
        <v>0</v>
      </c>
      <c r="L124" s="1">
        <f>'All Demand '!N125*'All Demand '!BS125</f>
        <v>0</v>
      </c>
      <c r="M124" s="1">
        <f>'All Demand '!O125*'All Demand '!BT125</f>
        <v>0</v>
      </c>
      <c r="N124" s="1">
        <f>'All Demand '!P125*'All Demand '!BU125</f>
        <v>0</v>
      </c>
      <c r="O124" s="1">
        <f>'All Demand '!Q125*'All Demand '!BV125</f>
        <v>0</v>
      </c>
      <c r="P124" s="1">
        <f>'All Demand '!R125*'All Demand '!BW125</f>
        <v>0</v>
      </c>
      <c r="Q124" s="1">
        <f>'All Demand '!S125*'All Demand '!BX125</f>
        <v>0</v>
      </c>
      <c r="R124" s="1">
        <f>'All Demand '!T125*'All Demand '!BY125</f>
        <v>0</v>
      </c>
      <c r="S124" s="1">
        <f>'All Demand '!U125*'All Demand '!BZ125</f>
        <v>0</v>
      </c>
      <c r="T124" s="1">
        <f t="shared" si="8"/>
        <v>0</v>
      </c>
      <c r="U124" s="1"/>
      <c r="V124" s="1">
        <f>H124*'All Demand '!AD125/$B$1</f>
        <v>0</v>
      </c>
      <c r="W124" s="1">
        <f>I124*'All Demand '!AE125/$B$1</f>
        <v>0</v>
      </c>
      <c r="X124" s="1">
        <f>J124*'All Demand '!AF125/$B$1</f>
        <v>0</v>
      </c>
      <c r="Y124" s="1">
        <f>K124*'All Demand '!AG125/$B$1</f>
        <v>0</v>
      </c>
      <c r="Z124" s="1">
        <f>L124*'All Demand '!AH125/$B$1</f>
        <v>0</v>
      </c>
      <c r="AA124" s="1">
        <f>M124*'All Demand '!AI125/$B$1</f>
        <v>0</v>
      </c>
      <c r="AB124" s="1">
        <f>N124*'All Demand '!AJ125/$B$1</f>
        <v>0</v>
      </c>
      <c r="AC124" s="1">
        <f>O124*'All Demand '!AK125/$B$1</f>
        <v>0</v>
      </c>
      <c r="AD124" s="1">
        <f>P124*'All Demand '!AL125/$B$1</f>
        <v>0</v>
      </c>
      <c r="AE124" s="1">
        <f>Q124*'All Demand '!AM125/$B$1</f>
        <v>0</v>
      </c>
      <c r="AF124" s="1">
        <f>R124*'All Demand '!AN125/$B$1</f>
        <v>0</v>
      </c>
      <c r="AG124" s="1">
        <f>S124*'All Demand '!AO125/$B$1</f>
        <v>0</v>
      </c>
      <c r="AH124" s="1">
        <f t="shared" si="9"/>
        <v>0</v>
      </c>
      <c r="AI124" s="1"/>
      <c r="AJ124" s="1">
        <f>H124*'All Demand '!AV125/$B$1</f>
        <v>0</v>
      </c>
      <c r="AK124" s="1">
        <f>I124*'All Demand '!AW125/$B$1</f>
        <v>0</v>
      </c>
      <c r="AL124" s="1">
        <f>J124*'All Demand '!AX125/$B$1</f>
        <v>0</v>
      </c>
      <c r="AM124" s="1">
        <f>K124*'All Demand '!AY125/$B$1</f>
        <v>0</v>
      </c>
      <c r="AN124" s="1">
        <f>L124*'All Demand '!AZ125/$B$1</f>
        <v>0</v>
      </c>
      <c r="AO124" s="1">
        <f>M124*'All Demand '!BA125/$B$1</f>
        <v>0</v>
      </c>
      <c r="AP124" s="1">
        <f>N124*'All Demand '!BB125/$B$1</f>
        <v>0</v>
      </c>
      <c r="AQ124" s="1">
        <f>O124*'All Demand '!BC125/$B$1</f>
        <v>0</v>
      </c>
      <c r="AR124" s="1">
        <f>P124*'All Demand '!BD125/$B$1</f>
        <v>0</v>
      </c>
      <c r="AS124" s="1">
        <f>Q124*'All Demand '!BE125/$B$1</f>
        <v>0</v>
      </c>
      <c r="AT124" s="1">
        <f>R124*'All Demand '!BF125/$B$1</f>
        <v>0</v>
      </c>
      <c r="AU124" s="1">
        <f>S124*'All Demand '!BG125/$B$1</f>
        <v>0</v>
      </c>
      <c r="AV124" s="1">
        <f t="shared" si="10"/>
        <v>0</v>
      </c>
    </row>
    <row r="125" spans="1:48">
      <c r="A125" s="343">
        <f>'All Demand '!A126</f>
        <v>121</v>
      </c>
      <c r="B125" s="278" t="str">
        <f>'All Demand '!C126</f>
        <v>8DCPFM01510AP</v>
      </c>
      <c r="C125" s="278" t="str">
        <f>'All Demand '!F126</f>
        <v>F9</v>
      </c>
      <c r="D125" s="278" t="str">
        <f>'All Demand '!D126</f>
        <v>DCPFM01510AP</v>
      </c>
      <c r="E125" s="278" t="str">
        <f>'All Demand '!G126</f>
        <v>ABC</v>
      </c>
      <c r="F125" s="278" t="str">
        <f>'All Demand '!H126</f>
        <v>WGT</v>
      </c>
      <c r="G125" s="278"/>
      <c r="H125" s="1">
        <f>'All Demand '!J126*'All Demand '!BO126</f>
        <v>0</v>
      </c>
      <c r="I125" s="1">
        <f>'All Demand '!K126*'All Demand '!BP126</f>
        <v>0</v>
      </c>
      <c r="J125" s="1">
        <f>'All Demand '!L126*'All Demand '!BQ126</f>
        <v>0</v>
      </c>
      <c r="K125" s="1">
        <f>'All Demand '!M126*'All Demand '!BR126</f>
        <v>0</v>
      </c>
      <c r="L125" s="1">
        <f>'All Demand '!N126*'All Demand '!BS126</f>
        <v>0</v>
      </c>
      <c r="M125" s="1">
        <f>'All Demand '!O126*'All Demand '!BT126</f>
        <v>0</v>
      </c>
      <c r="N125" s="1">
        <f>'All Demand '!P126*'All Demand '!BU126</f>
        <v>0</v>
      </c>
      <c r="O125" s="1">
        <f>'All Demand '!Q126*'All Demand '!BV126</f>
        <v>0</v>
      </c>
      <c r="P125" s="1">
        <f>'All Demand '!R126*'All Demand '!BW126</f>
        <v>0</v>
      </c>
      <c r="Q125" s="1">
        <f>'All Demand '!S126*'All Demand '!BX126</f>
        <v>0</v>
      </c>
      <c r="R125" s="1">
        <f>'All Demand '!T126*'All Demand '!BY126</f>
        <v>0</v>
      </c>
      <c r="S125" s="1">
        <f>'All Demand '!U126*'All Demand '!BZ126</f>
        <v>0</v>
      </c>
      <c r="T125" s="1">
        <f t="shared" si="8"/>
        <v>0</v>
      </c>
      <c r="U125" s="1"/>
      <c r="V125" s="1">
        <f>H125*'All Demand '!AD126/$B$1</f>
        <v>0</v>
      </c>
      <c r="W125" s="1">
        <f>I125*'All Demand '!AE126/$B$1</f>
        <v>0</v>
      </c>
      <c r="X125" s="1">
        <f>J125*'All Demand '!AF126/$B$1</f>
        <v>0</v>
      </c>
      <c r="Y125" s="1">
        <f>K125*'All Demand '!AG126/$B$1</f>
        <v>0</v>
      </c>
      <c r="Z125" s="1">
        <f>L125*'All Demand '!AH126/$B$1</f>
        <v>0</v>
      </c>
      <c r="AA125" s="1">
        <f>M125*'All Demand '!AI126/$B$1</f>
        <v>0</v>
      </c>
      <c r="AB125" s="1">
        <f>N125*'All Demand '!AJ126/$B$1</f>
        <v>0</v>
      </c>
      <c r="AC125" s="1">
        <f>O125*'All Demand '!AK126/$B$1</f>
        <v>0</v>
      </c>
      <c r="AD125" s="1">
        <f>P125*'All Demand '!AL126/$B$1</f>
        <v>0</v>
      </c>
      <c r="AE125" s="1">
        <f>Q125*'All Demand '!AM126/$B$1</f>
        <v>0</v>
      </c>
      <c r="AF125" s="1">
        <f>R125*'All Demand '!AN126/$B$1</f>
        <v>0</v>
      </c>
      <c r="AG125" s="1">
        <f>S125*'All Demand '!AO126/$B$1</f>
        <v>0</v>
      </c>
      <c r="AH125" s="1">
        <f t="shared" si="9"/>
        <v>0</v>
      </c>
      <c r="AI125" s="1"/>
      <c r="AJ125" s="1">
        <f>H125*'All Demand '!AV126/$B$1</f>
        <v>0</v>
      </c>
      <c r="AK125" s="1">
        <f>I125*'All Demand '!AW126/$B$1</f>
        <v>0</v>
      </c>
      <c r="AL125" s="1">
        <f>J125*'All Demand '!AX126/$B$1</f>
        <v>0</v>
      </c>
      <c r="AM125" s="1">
        <f>K125*'All Demand '!AY126/$B$1</f>
        <v>0</v>
      </c>
      <c r="AN125" s="1">
        <f>L125*'All Demand '!AZ126/$B$1</f>
        <v>0</v>
      </c>
      <c r="AO125" s="1">
        <f>M125*'All Demand '!BA126/$B$1</f>
        <v>0</v>
      </c>
      <c r="AP125" s="1">
        <f>N125*'All Demand '!BB126/$B$1</f>
        <v>0</v>
      </c>
      <c r="AQ125" s="1">
        <f>O125*'All Demand '!BC126/$B$1</f>
        <v>0</v>
      </c>
      <c r="AR125" s="1">
        <f>P125*'All Demand '!BD126/$B$1</f>
        <v>0</v>
      </c>
      <c r="AS125" s="1">
        <f>Q125*'All Demand '!BE126/$B$1</f>
        <v>0</v>
      </c>
      <c r="AT125" s="1">
        <f>R125*'All Demand '!BF126/$B$1</f>
        <v>0</v>
      </c>
      <c r="AU125" s="1">
        <f>S125*'All Demand '!BG126/$B$1</f>
        <v>0</v>
      </c>
      <c r="AV125" s="1">
        <f t="shared" si="10"/>
        <v>0</v>
      </c>
    </row>
    <row r="126" spans="1:48">
      <c r="A126" s="343">
        <f>'All Demand '!A127</f>
        <v>122</v>
      </c>
      <c r="B126" s="278" t="str">
        <f>'All Demand '!C127</f>
        <v>8DCPFM01509AP</v>
      </c>
      <c r="C126" s="278" t="str">
        <f>'All Demand '!F127</f>
        <v>F9</v>
      </c>
      <c r="D126" s="278" t="str">
        <f>'All Demand '!D127</f>
        <v>DCPFM01509AP</v>
      </c>
      <c r="E126" s="278" t="str">
        <f>'All Demand '!G127</f>
        <v>ABC</v>
      </c>
      <c r="F126" s="278" t="str">
        <f>'All Demand '!H127</f>
        <v>WGT</v>
      </c>
      <c r="G126" s="278"/>
      <c r="H126" s="1">
        <f>'All Demand '!J127*'All Demand '!BO127</f>
        <v>0</v>
      </c>
      <c r="I126" s="1">
        <f>'All Demand '!K127*'All Demand '!BP127</f>
        <v>0</v>
      </c>
      <c r="J126" s="1">
        <f>'All Demand '!L127*'All Demand '!BQ127</f>
        <v>0</v>
      </c>
      <c r="K126" s="1">
        <f>'All Demand '!M127*'All Demand '!BR127</f>
        <v>0</v>
      </c>
      <c r="L126" s="1">
        <f>'All Demand '!N127*'All Demand '!BS127</f>
        <v>0</v>
      </c>
      <c r="M126" s="1">
        <f>'All Demand '!O127*'All Demand '!BT127</f>
        <v>0</v>
      </c>
      <c r="N126" s="1">
        <f>'All Demand '!P127*'All Demand '!BU127</f>
        <v>0</v>
      </c>
      <c r="O126" s="1">
        <f>'All Demand '!Q127*'All Demand '!BV127</f>
        <v>0</v>
      </c>
      <c r="P126" s="1">
        <f>'All Demand '!R127*'All Demand '!BW127</f>
        <v>0</v>
      </c>
      <c r="Q126" s="1">
        <f>'All Demand '!S127*'All Demand '!BX127</f>
        <v>0</v>
      </c>
      <c r="R126" s="1">
        <f>'All Demand '!T127*'All Demand '!BY127</f>
        <v>0</v>
      </c>
      <c r="S126" s="1">
        <f>'All Demand '!U127*'All Demand '!BZ127</f>
        <v>0</v>
      </c>
      <c r="T126" s="1">
        <f t="shared" si="8"/>
        <v>0</v>
      </c>
      <c r="U126" s="1"/>
      <c r="V126" s="1">
        <f>H126*'All Demand '!AD127/$B$1</f>
        <v>0</v>
      </c>
      <c r="W126" s="1">
        <f>I126*'All Demand '!AE127/$B$1</f>
        <v>0</v>
      </c>
      <c r="X126" s="1">
        <f>J126*'All Demand '!AF127/$B$1</f>
        <v>0</v>
      </c>
      <c r="Y126" s="1">
        <f>K126*'All Demand '!AG127/$B$1</f>
        <v>0</v>
      </c>
      <c r="Z126" s="1">
        <f>L126*'All Demand '!AH127/$B$1</f>
        <v>0</v>
      </c>
      <c r="AA126" s="1">
        <f>M126*'All Demand '!AI127/$B$1</f>
        <v>0</v>
      </c>
      <c r="AB126" s="1">
        <f>N126*'All Demand '!AJ127/$B$1</f>
        <v>0</v>
      </c>
      <c r="AC126" s="1">
        <f>O126*'All Demand '!AK127/$B$1</f>
        <v>0</v>
      </c>
      <c r="AD126" s="1">
        <f>P126*'All Demand '!AL127/$B$1</f>
        <v>0</v>
      </c>
      <c r="AE126" s="1">
        <f>Q126*'All Demand '!AM127/$B$1</f>
        <v>0</v>
      </c>
      <c r="AF126" s="1">
        <f>R126*'All Demand '!AN127/$B$1</f>
        <v>0</v>
      </c>
      <c r="AG126" s="1">
        <f>S126*'All Demand '!AO127/$B$1</f>
        <v>0</v>
      </c>
      <c r="AH126" s="1">
        <f t="shared" si="9"/>
        <v>0</v>
      </c>
      <c r="AI126" s="1"/>
      <c r="AJ126" s="1">
        <f>H126*'All Demand '!AV127/$B$1</f>
        <v>0</v>
      </c>
      <c r="AK126" s="1">
        <f>I126*'All Demand '!AW127/$B$1</f>
        <v>0</v>
      </c>
      <c r="AL126" s="1">
        <f>J126*'All Demand '!AX127/$B$1</f>
        <v>0</v>
      </c>
      <c r="AM126" s="1">
        <f>K126*'All Demand '!AY127/$B$1</f>
        <v>0</v>
      </c>
      <c r="AN126" s="1">
        <f>L126*'All Demand '!AZ127/$B$1</f>
        <v>0</v>
      </c>
      <c r="AO126" s="1">
        <f>M126*'All Demand '!BA127/$B$1</f>
        <v>0</v>
      </c>
      <c r="AP126" s="1">
        <f>N126*'All Demand '!BB127/$B$1</f>
        <v>0</v>
      </c>
      <c r="AQ126" s="1">
        <f>O126*'All Demand '!BC127/$B$1</f>
        <v>0</v>
      </c>
      <c r="AR126" s="1">
        <f>P126*'All Demand '!BD127/$B$1</f>
        <v>0</v>
      </c>
      <c r="AS126" s="1">
        <f>Q126*'All Demand '!BE127/$B$1</f>
        <v>0</v>
      </c>
      <c r="AT126" s="1">
        <f>R126*'All Demand '!BF127/$B$1</f>
        <v>0</v>
      </c>
      <c r="AU126" s="1">
        <f>S126*'All Demand '!BG127/$B$1</f>
        <v>0</v>
      </c>
      <c r="AV126" s="1">
        <f t="shared" si="10"/>
        <v>0</v>
      </c>
    </row>
    <row r="127" spans="1:48">
      <c r="A127" s="343">
        <f>'All Demand '!A128</f>
        <v>123</v>
      </c>
      <c r="B127" s="278" t="str">
        <f>'All Demand '!C128</f>
        <v>8DRPFM02026</v>
      </c>
      <c r="C127" s="278" t="str">
        <f>'All Demand '!F128</f>
        <v>F9</v>
      </c>
      <c r="D127" s="278" t="str">
        <f>'All Demand '!D128</f>
        <v>DCPFM02026</v>
      </c>
      <c r="E127" s="278" t="str">
        <f>'All Demand '!G128</f>
        <v>ABC</v>
      </c>
      <c r="F127" s="278" t="str">
        <f>'All Demand '!H128</f>
        <v>WGT</v>
      </c>
      <c r="G127" s="278"/>
      <c r="H127" s="1">
        <f>'All Demand '!J128*'All Demand '!BO128</f>
        <v>0</v>
      </c>
      <c r="I127" s="1">
        <f>'All Demand '!K128*'All Demand '!BP128</f>
        <v>0</v>
      </c>
      <c r="J127" s="1">
        <f>'All Demand '!L128*'All Demand '!BQ128</f>
        <v>0</v>
      </c>
      <c r="K127" s="1">
        <f>'All Demand '!M128*'All Demand '!BR128</f>
        <v>0</v>
      </c>
      <c r="L127" s="1">
        <f>'All Demand '!N128*'All Demand '!BS128</f>
        <v>0</v>
      </c>
      <c r="M127" s="1">
        <f>'All Demand '!O128*'All Demand '!BT128</f>
        <v>0</v>
      </c>
      <c r="N127" s="1">
        <f>'All Demand '!P128*'All Demand '!BU128</f>
        <v>0</v>
      </c>
      <c r="O127" s="1">
        <f>'All Demand '!Q128*'All Demand '!BV128</f>
        <v>0</v>
      </c>
      <c r="P127" s="1">
        <f>'All Demand '!R128*'All Demand '!BW128</f>
        <v>0</v>
      </c>
      <c r="Q127" s="1">
        <f>'All Demand '!S128*'All Demand '!BX128</f>
        <v>0</v>
      </c>
      <c r="R127" s="1">
        <f>'All Demand '!T128*'All Demand '!BY128</f>
        <v>0</v>
      </c>
      <c r="S127" s="1">
        <f>'All Demand '!U128*'All Demand '!BZ128</f>
        <v>0</v>
      </c>
      <c r="T127" s="1">
        <f t="shared" si="8"/>
        <v>0</v>
      </c>
      <c r="U127" s="1"/>
      <c r="V127" s="1">
        <f>H127*'All Demand '!AD128/$B$1</f>
        <v>0</v>
      </c>
      <c r="W127" s="1">
        <f>I127*'All Demand '!AE128/$B$1</f>
        <v>0</v>
      </c>
      <c r="X127" s="1">
        <f>J127*'All Demand '!AF128/$B$1</f>
        <v>0</v>
      </c>
      <c r="Y127" s="1">
        <f>K127*'All Demand '!AG128/$B$1</f>
        <v>0</v>
      </c>
      <c r="Z127" s="1">
        <f>L127*'All Demand '!AH128/$B$1</f>
        <v>0</v>
      </c>
      <c r="AA127" s="1">
        <f>M127*'All Demand '!AI128/$B$1</f>
        <v>0</v>
      </c>
      <c r="AB127" s="1">
        <f>N127*'All Demand '!AJ128/$B$1</f>
        <v>0</v>
      </c>
      <c r="AC127" s="1">
        <f>O127*'All Demand '!AK128/$B$1</f>
        <v>0</v>
      </c>
      <c r="AD127" s="1">
        <f>P127*'All Demand '!AL128/$B$1</f>
        <v>0</v>
      </c>
      <c r="AE127" s="1">
        <f>Q127*'All Demand '!AM128/$B$1</f>
        <v>0</v>
      </c>
      <c r="AF127" s="1">
        <f>R127*'All Demand '!AN128/$B$1</f>
        <v>0</v>
      </c>
      <c r="AG127" s="1">
        <f>S127*'All Demand '!AO128/$B$1</f>
        <v>0</v>
      </c>
      <c r="AH127" s="1">
        <f t="shared" si="9"/>
        <v>0</v>
      </c>
      <c r="AI127" s="1"/>
      <c r="AJ127" s="1">
        <f>H127*'All Demand '!AV128/$B$1</f>
        <v>0</v>
      </c>
      <c r="AK127" s="1">
        <f>I127*'All Demand '!AW128/$B$1</f>
        <v>0</v>
      </c>
      <c r="AL127" s="1">
        <f>J127*'All Demand '!AX128/$B$1</f>
        <v>0</v>
      </c>
      <c r="AM127" s="1">
        <f>K127*'All Demand '!AY128/$B$1</f>
        <v>0</v>
      </c>
      <c r="AN127" s="1">
        <f>L127*'All Demand '!AZ128/$B$1</f>
        <v>0</v>
      </c>
      <c r="AO127" s="1">
        <f>M127*'All Demand '!BA128/$B$1</f>
        <v>0</v>
      </c>
      <c r="AP127" s="1">
        <f>N127*'All Demand '!BB128/$B$1</f>
        <v>0</v>
      </c>
      <c r="AQ127" s="1">
        <f>O127*'All Demand '!BC128/$B$1</f>
        <v>0</v>
      </c>
      <c r="AR127" s="1">
        <f>P127*'All Demand '!BD128/$B$1</f>
        <v>0</v>
      </c>
      <c r="AS127" s="1">
        <f>Q127*'All Demand '!BE128/$B$1</f>
        <v>0</v>
      </c>
      <c r="AT127" s="1">
        <f>R127*'All Demand '!BF128/$B$1</f>
        <v>0</v>
      </c>
      <c r="AU127" s="1">
        <f>S127*'All Demand '!BG128/$B$1</f>
        <v>0</v>
      </c>
      <c r="AV127" s="1">
        <f t="shared" si="10"/>
        <v>0</v>
      </c>
    </row>
    <row r="128" spans="1:48">
      <c r="A128" s="343">
        <f>'All Demand '!A129</f>
        <v>124</v>
      </c>
      <c r="B128" s="278" t="str">
        <f>'All Demand '!C129</f>
        <v>8DRPFM02027</v>
      </c>
      <c r="C128" s="278" t="str">
        <f>'All Demand '!F129</f>
        <v>F9</v>
      </c>
      <c r="D128" s="278" t="str">
        <f>'All Demand '!D129</f>
        <v>DCPFM02027</v>
      </c>
      <c r="E128" s="278" t="str">
        <f>'All Demand '!G129</f>
        <v>ABC</v>
      </c>
      <c r="F128" s="278" t="str">
        <f>'All Demand '!H129</f>
        <v>WGT</v>
      </c>
      <c r="G128" s="278"/>
      <c r="H128" s="1">
        <f>'All Demand '!J129*'All Demand '!BO129</f>
        <v>0</v>
      </c>
      <c r="I128" s="1">
        <f>'All Demand '!K129*'All Demand '!BP129</f>
        <v>0</v>
      </c>
      <c r="J128" s="1">
        <f>'All Demand '!L129*'All Demand '!BQ129</f>
        <v>0</v>
      </c>
      <c r="K128" s="1">
        <f>'All Demand '!M129*'All Demand '!BR129</f>
        <v>0</v>
      </c>
      <c r="L128" s="1">
        <f>'All Demand '!N129*'All Demand '!BS129</f>
        <v>0</v>
      </c>
      <c r="M128" s="1">
        <f>'All Demand '!O129*'All Demand '!BT129</f>
        <v>0</v>
      </c>
      <c r="N128" s="1">
        <f>'All Demand '!P129*'All Demand '!BU129</f>
        <v>0</v>
      </c>
      <c r="O128" s="1">
        <f>'All Demand '!Q129*'All Demand '!BV129</f>
        <v>0</v>
      </c>
      <c r="P128" s="1">
        <f>'All Demand '!R129*'All Demand '!BW129</f>
        <v>0</v>
      </c>
      <c r="Q128" s="1">
        <f>'All Demand '!S129*'All Demand '!BX129</f>
        <v>0</v>
      </c>
      <c r="R128" s="1">
        <f>'All Demand '!T129*'All Demand '!BY129</f>
        <v>0</v>
      </c>
      <c r="S128" s="1">
        <f>'All Demand '!U129*'All Demand '!BZ129</f>
        <v>0</v>
      </c>
      <c r="T128" s="1">
        <f t="shared" si="8"/>
        <v>0</v>
      </c>
      <c r="U128" s="1"/>
      <c r="V128" s="1">
        <f>H128*'All Demand '!AD129/$B$1</f>
        <v>0</v>
      </c>
      <c r="W128" s="1">
        <f>I128*'All Demand '!AE129/$B$1</f>
        <v>0</v>
      </c>
      <c r="X128" s="1">
        <f>J128*'All Demand '!AF129/$B$1</f>
        <v>0</v>
      </c>
      <c r="Y128" s="1">
        <f>K128*'All Demand '!AG129/$B$1</f>
        <v>0</v>
      </c>
      <c r="Z128" s="1">
        <f>L128*'All Demand '!AH129/$B$1</f>
        <v>0</v>
      </c>
      <c r="AA128" s="1">
        <f>M128*'All Demand '!AI129/$B$1</f>
        <v>0</v>
      </c>
      <c r="AB128" s="1">
        <f>N128*'All Demand '!AJ129/$B$1</f>
        <v>0</v>
      </c>
      <c r="AC128" s="1">
        <f>O128*'All Demand '!AK129/$B$1</f>
        <v>0</v>
      </c>
      <c r="AD128" s="1">
        <f>P128*'All Demand '!AL129/$B$1</f>
        <v>0</v>
      </c>
      <c r="AE128" s="1">
        <f>Q128*'All Demand '!AM129/$B$1</f>
        <v>0</v>
      </c>
      <c r="AF128" s="1">
        <f>R128*'All Demand '!AN129/$B$1</f>
        <v>0</v>
      </c>
      <c r="AG128" s="1">
        <f>S128*'All Demand '!AO129/$B$1</f>
        <v>0</v>
      </c>
      <c r="AH128" s="1">
        <f t="shared" si="9"/>
        <v>0</v>
      </c>
      <c r="AI128" s="1"/>
      <c r="AJ128" s="1">
        <f>H128*'All Demand '!AV129/$B$1</f>
        <v>0</v>
      </c>
      <c r="AK128" s="1">
        <f>I128*'All Demand '!AW129/$B$1</f>
        <v>0</v>
      </c>
      <c r="AL128" s="1">
        <f>J128*'All Demand '!AX129/$B$1</f>
        <v>0</v>
      </c>
      <c r="AM128" s="1">
        <f>K128*'All Demand '!AY129/$B$1</f>
        <v>0</v>
      </c>
      <c r="AN128" s="1">
        <f>L128*'All Demand '!AZ129/$B$1</f>
        <v>0</v>
      </c>
      <c r="AO128" s="1">
        <f>M128*'All Demand '!BA129/$B$1</f>
        <v>0</v>
      </c>
      <c r="AP128" s="1">
        <f>N128*'All Demand '!BB129/$B$1</f>
        <v>0</v>
      </c>
      <c r="AQ128" s="1">
        <f>O128*'All Demand '!BC129/$B$1</f>
        <v>0</v>
      </c>
      <c r="AR128" s="1">
        <f>P128*'All Demand '!BD129/$B$1</f>
        <v>0</v>
      </c>
      <c r="AS128" s="1">
        <f>Q128*'All Demand '!BE129/$B$1</f>
        <v>0</v>
      </c>
      <c r="AT128" s="1">
        <f>R128*'All Demand '!BF129/$B$1</f>
        <v>0</v>
      </c>
      <c r="AU128" s="1">
        <f>S128*'All Demand '!BG129/$B$1</f>
        <v>0</v>
      </c>
      <c r="AV128" s="1">
        <f t="shared" si="10"/>
        <v>0</v>
      </c>
    </row>
    <row r="129" spans="1:48">
      <c r="A129" s="343">
        <f>'All Demand '!A130</f>
        <v>125</v>
      </c>
      <c r="B129" s="278" t="str">
        <f>'All Demand '!C130</f>
        <v>6402829</v>
      </c>
      <c r="C129" s="278" t="str">
        <f>'All Demand '!F130</f>
        <v>Lifescan</v>
      </c>
      <c r="D129" s="278" t="str">
        <f>'All Demand '!D130</f>
        <v>6402829</v>
      </c>
      <c r="E129" s="278" t="str">
        <f>'All Demand '!G130</f>
        <v>Nypro</v>
      </c>
      <c r="F129" s="278" t="str">
        <f>'All Demand '!H130</f>
        <v>Nypro Shenzhen</v>
      </c>
      <c r="G129" s="278"/>
      <c r="H129" s="1">
        <f>'All Demand '!J130*'All Demand '!BO130</f>
        <v>0</v>
      </c>
      <c r="I129" s="1">
        <f>'All Demand '!K130*'All Demand '!BP130</f>
        <v>0</v>
      </c>
      <c r="J129" s="1">
        <f>'All Demand '!L130*'All Demand '!BQ130</f>
        <v>0</v>
      </c>
      <c r="K129" s="1">
        <f>'All Demand '!M130*'All Demand '!BR130</f>
        <v>0</v>
      </c>
      <c r="L129" s="1">
        <f>'All Demand '!N130*'All Demand '!BS130</f>
        <v>0</v>
      </c>
      <c r="M129" s="1">
        <f>'All Demand '!O130*'All Demand '!BT130</f>
        <v>0</v>
      </c>
      <c r="N129" s="1">
        <f>'All Demand '!P130*'All Demand '!BU130</f>
        <v>0</v>
      </c>
      <c r="O129" s="1">
        <f>'All Demand '!Q130*'All Demand '!BV130</f>
        <v>0</v>
      </c>
      <c r="P129" s="1">
        <f>'All Demand '!R130*'All Demand '!BW130</f>
        <v>0</v>
      </c>
      <c r="Q129" s="1">
        <f>'All Demand '!S130*'All Demand '!BX130</f>
        <v>0</v>
      </c>
      <c r="R129" s="1">
        <f>'All Demand '!T130*'All Demand '!BY130</f>
        <v>0</v>
      </c>
      <c r="S129" s="1">
        <f>'All Demand '!U130*'All Demand '!BZ130</f>
        <v>0</v>
      </c>
      <c r="T129" s="1">
        <f t="shared" si="8"/>
        <v>0</v>
      </c>
      <c r="U129" s="1"/>
      <c r="V129" s="1">
        <f>H129*'All Demand '!AD130/$B$1</f>
        <v>0</v>
      </c>
      <c r="W129" s="1">
        <f>I129*'All Demand '!AE130/$B$1</f>
        <v>0</v>
      </c>
      <c r="X129" s="1">
        <f>J129*'All Demand '!AF130/$B$1</f>
        <v>0</v>
      </c>
      <c r="Y129" s="1">
        <f>K129*'All Demand '!AG130/$B$1</f>
        <v>0</v>
      </c>
      <c r="Z129" s="1">
        <f>L129*'All Demand '!AH130/$B$1</f>
        <v>0</v>
      </c>
      <c r="AA129" s="1">
        <f>M129*'All Demand '!AI130/$B$1</f>
        <v>0</v>
      </c>
      <c r="AB129" s="1">
        <f>N129*'All Demand '!AJ130/$B$1</f>
        <v>0</v>
      </c>
      <c r="AC129" s="1">
        <f>O129*'All Demand '!AK130/$B$1</f>
        <v>0</v>
      </c>
      <c r="AD129" s="1">
        <f>P129*'All Demand '!AL130/$B$1</f>
        <v>0</v>
      </c>
      <c r="AE129" s="1">
        <f>Q129*'All Demand '!AM130/$B$1</f>
        <v>0</v>
      </c>
      <c r="AF129" s="1">
        <f>R129*'All Demand '!AN130/$B$1</f>
        <v>0</v>
      </c>
      <c r="AG129" s="1">
        <f>S129*'All Demand '!AO130/$B$1</f>
        <v>0</v>
      </c>
      <c r="AH129" s="1">
        <f t="shared" si="9"/>
        <v>0</v>
      </c>
      <c r="AI129" s="1"/>
      <c r="AJ129" s="1">
        <f>H129*'All Demand '!AV130/$B$1</f>
        <v>0</v>
      </c>
      <c r="AK129" s="1">
        <f>I129*'All Demand '!AW130/$B$1</f>
        <v>0</v>
      </c>
      <c r="AL129" s="1">
        <f>J129*'All Demand '!AX130/$B$1</f>
        <v>0</v>
      </c>
      <c r="AM129" s="1">
        <f>K129*'All Demand '!AY130/$B$1</f>
        <v>0</v>
      </c>
      <c r="AN129" s="1">
        <f>L129*'All Demand '!AZ130/$B$1</f>
        <v>0</v>
      </c>
      <c r="AO129" s="1">
        <f>M129*'All Demand '!BA130/$B$1</f>
        <v>0</v>
      </c>
      <c r="AP129" s="1">
        <f>N129*'All Demand '!BB130/$B$1</f>
        <v>0</v>
      </c>
      <c r="AQ129" s="1">
        <f>O129*'All Demand '!BC130/$B$1</f>
        <v>0</v>
      </c>
      <c r="AR129" s="1">
        <f>P129*'All Demand '!BD130/$B$1</f>
        <v>0</v>
      </c>
      <c r="AS129" s="1">
        <f>Q129*'All Demand '!BE130/$B$1</f>
        <v>0</v>
      </c>
      <c r="AT129" s="1">
        <f>R129*'All Demand '!BF130/$B$1</f>
        <v>0</v>
      </c>
      <c r="AU129" s="1">
        <f>S129*'All Demand '!BG130/$B$1</f>
        <v>0</v>
      </c>
      <c r="AV129" s="1">
        <f t="shared" si="10"/>
        <v>0</v>
      </c>
    </row>
    <row r="130" spans="1:48">
      <c r="A130" s="343">
        <f>'All Demand '!A131</f>
        <v>126</v>
      </c>
      <c r="B130" s="278" t="str">
        <f>'All Demand '!C131</f>
        <v>6402870</v>
      </c>
      <c r="C130" s="278" t="str">
        <f>'All Demand '!F131</f>
        <v>Lifescan</v>
      </c>
      <c r="D130" s="278" t="str">
        <f>'All Demand '!D131</f>
        <v>6402870</v>
      </c>
      <c r="E130" s="278" t="str">
        <f>'All Demand '!G131</f>
        <v>Nypro</v>
      </c>
      <c r="F130" s="278" t="str">
        <f>'All Demand '!H131</f>
        <v>Nypro Shenzhen</v>
      </c>
      <c r="G130" s="278"/>
      <c r="H130" s="1">
        <f>'All Demand '!J131*'All Demand '!BO131</f>
        <v>0</v>
      </c>
      <c r="I130" s="1">
        <f>'All Demand '!K131*'All Demand '!BP131</f>
        <v>0</v>
      </c>
      <c r="J130" s="1">
        <f>'All Demand '!L131*'All Demand '!BQ131</f>
        <v>0</v>
      </c>
      <c r="K130" s="1">
        <f>'All Demand '!M131*'All Demand '!BR131</f>
        <v>0</v>
      </c>
      <c r="L130" s="1">
        <f>'All Demand '!N131*'All Demand '!BS131</f>
        <v>0</v>
      </c>
      <c r="M130" s="1">
        <f>'All Demand '!O131*'All Demand '!BT131</f>
        <v>0</v>
      </c>
      <c r="N130" s="1">
        <f>'All Demand '!P131*'All Demand '!BU131</f>
        <v>0</v>
      </c>
      <c r="O130" s="1">
        <f>'All Demand '!Q131*'All Demand '!BV131</f>
        <v>0</v>
      </c>
      <c r="P130" s="1">
        <f>'All Demand '!R131*'All Demand '!BW131</f>
        <v>0</v>
      </c>
      <c r="Q130" s="1">
        <f>'All Demand '!S131*'All Demand '!BX131</f>
        <v>0</v>
      </c>
      <c r="R130" s="1">
        <f>'All Demand '!T131*'All Demand '!BY131</f>
        <v>0</v>
      </c>
      <c r="S130" s="1">
        <f>'All Demand '!U131*'All Demand '!BZ131</f>
        <v>0</v>
      </c>
      <c r="T130" s="1">
        <f t="shared" si="8"/>
        <v>0</v>
      </c>
      <c r="U130" s="1"/>
      <c r="V130" s="1">
        <f>H130*'All Demand '!AD131/$B$1</f>
        <v>0</v>
      </c>
      <c r="W130" s="1">
        <f>I130*'All Demand '!AE131/$B$1</f>
        <v>0</v>
      </c>
      <c r="X130" s="1">
        <f>J130*'All Demand '!AF131/$B$1</f>
        <v>0</v>
      </c>
      <c r="Y130" s="1">
        <f>K130*'All Demand '!AG131/$B$1</f>
        <v>0</v>
      </c>
      <c r="Z130" s="1">
        <f>L130*'All Demand '!AH131/$B$1</f>
        <v>0</v>
      </c>
      <c r="AA130" s="1">
        <f>M130*'All Demand '!AI131/$B$1</f>
        <v>0</v>
      </c>
      <c r="AB130" s="1">
        <f>N130*'All Demand '!AJ131/$B$1</f>
        <v>0</v>
      </c>
      <c r="AC130" s="1">
        <f>O130*'All Demand '!AK131/$B$1</f>
        <v>0</v>
      </c>
      <c r="AD130" s="1">
        <f>P130*'All Demand '!AL131/$B$1</f>
        <v>0</v>
      </c>
      <c r="AE130" s="1">
        <f>Q130*'All Demand '!AM131/$B$1</f>
        <v>0</v>
      </c>
      <c r="AF130" s="1">
        <f>R130*'All Demand '!AN131/$B$1</f>
        <v>0</v>
      </c>
      <c r="AG130" s="1">
        <f>S130*'All Demand '!AO131/$B$1</f>
        <v>0</v>
      </c>
      <c r="AH130" s="1">
        <f t="shared" si="9"/>
        <v>0</v>
      </c>
      <c r="AI130" s="1"/>
      <c r="AJ130" s="1">
        <f>H130*'All Demand '!AV131/$B$1</f>
        <v>0</v>
      </c>
      <c r="AK130" s="1">
        <f>I130*'All Demand '!AW131/$B$1</f>
        <v>0</v>
      </c>
      <c r="AL130" s="1">
        <f>J130*'All Demand '!AX131/$B$1</f>
        <v>0</v>
      </c>
      <c r="AM130" s="1">
        <f>K130*'All Demand '!AY131/$B$1</f>
        <v>0</v>
      </c>
      <c r="AN130" s="1">
        <f>L130*'All Demand '!AZ131/$B$1</f>
        <v>0</v>
      </c>
      <c r="AO130" s="1">
        <f>M130*'All Demand '!BA131/$B$1</f>
        <v>0</v>
      </c>
      <c r="AP130" s="1">
        <f>N130*'All Demand '!BB131/$B$1</f>
        <v>0</v>
      </c>
      <c r="AQ130" s="1">
        <f>O130*'All Demand '!BC131/$B$1</f>
        <v>0</v>
      </c>
      <c r="AR130" s="1">
        <f>P130*'All Demand '!BD131/$B$1</f>
        <v>0</v>
      </c>
      <c r="AS130" s="1">
        <f>Q130*'All Demand '!BE131/$B$1</f>
        <v>0</v>
      </c>
      <c r="AT130" s="1">
        <f>R130*'All Demand '!BF131/$B$1</f>
        <v>0</v>
      </c>
      <c r="AU130" s="1">
        <f>S130*'All Demand '!BG131/$B$1</f>
        <v>0</v>
      </c>
      <c r="AV130" s="1">
        <f t="shared" si="10"/>
        <v>0</v>
      </c>
    </row>
    <row r="131" spans="1:48">
      <c r="A131" s="343">
        <f>'All Demand '!A132</f>
        <v>127</v>
      </c>
      <c r="B131" s="278" t="str">
        <f>'All Demand '!C132</f>
        <v>6402888</v>
      </c>
      <c r="C131" s="278" t="str">
        <f>'All Demand '!F132</f>
        <v>Lifescan</v>
      </c>
      <c r="D131" s="278" t="str">
        <f>'All Demand '!D132</f>
        <v>6402888</v>
      </c>
      <c r="E131" s="278" t="str">
        <f>'All Demand '!G132</f>
        <v>Nypro</v>
      </c>
      <c r="F131" s="278" t="str">
        <f>'All Demand '!H132</f>
        <v>Nypro Shenzhen</v>
      </c>
      <c r="G131" s="278"/>
      <c r="H131" s="1">
        <f>'All Demand '!J132*'All Demand '!BO132</f>
        <v>0</v>
      </c>
      <c r="I131" s="1">
        <f>'All Demand '!K132*'All Demand '!BP132</f>
        <v>0</v>
      </c>
      <c r="J131" s="1">
        <f>'All Demand '!L132*'All Demand '!BQ132</f>
        <v>0</v>
      </c>
      <c r="K131" s="1">
        <f>'All Demand '!M132*'All Demand '!BR132</f>
        <v>0</v>
      </c>
      <c r="L131" s="1">
        <f>'All Demand '!N132*'All Demand '!BS132</f>
        <v>0</v>
      </c>
      <c r="M131" s="1">
        <f>'All Demand '!O132*'All Demand '!BT132</f>
        <v>0</v>
      </c>
      <c r="N131" s="1">
        <f>'All Demand '!P132*'All Demand '!BU132</f>
        <v>0</v>
      </c>
      <c r="O131" s="1">
        <f>'All Demand '!Q132*'All Demand '!BV132</f>
        <v>0</v>
      </c>
      <c r="P131" s="1">
        <f>'All Demand '!R132*'All Demand '!BW132</f>
        <v>0</v>
      </c>
      <c r="Q131" s="1">
        <f>'All Demand '!S132*'All Demand '!BX132</f>
        <v>0</v>
      </c>
      <c r="R131" s="1">
        <f>'All Demand '!T132*'All Demand '!BY132</f>
        <v>0</v>
      </c>
      <c r="S131" s="1">
        <f>'All Demand '!U132*'All Demand '!BZ132</f>
        <v>0</v>
      </c>
      <c r="T131" s="1">
        <f t="shared" si="8"/>
        <v>0</v>
      </c>
      <c r="U131" s="1"/>
      <c r="V131" s="1">
        <f>H131*'All Demand '!AD132/$B$1</f>
        <v>0</v>
      </c>
      <c r="W131" s="1">
        <f>I131*'All Demand '!AE132/$B$1</f>
        <v>0</v>
      </c>
      <c r="X131" s="1">
        <f>J131*'All Demand '!AF132/$B$1</f>
        <v>0</v>
      </c>
      <c r="Y131" s="1">
        <f>K131*'All Demand '!AG132/$B$1</f>
        <v>0</v>
      </c>
      <c r="Z131" s="1">
        <f>L131*'All Demand '!AH132/$B$1</f>
        <v>0</v>
      </c>
      <c r="AA131" s="1">
        <f>M131*'All Demand '!AI132/$B$1</f>
        <v>0</v>
      </c>
      <c r="AB131" s="1">
        <f>N131*'All Demand '!AJ132/$B$1</f>
        <v>0</v>
      </c>
      <c r="AC131" s="1">
        <f>O131*'All Demand '!AK132/$B$1</f>
        <v>0</v>
      </c>
      <c r="AD131" s="1">
        <f>P131*'All Demand '!AL132/$B$1</f>
        <v>0</v>
      </c>
      <c r="AE131" s="1">
        <f>Q131*'All Demand '!AM132/$B$1</f>
        <v>0</v>
      </c>
      <c r="AF131" s="1">
        <f>R131*'All Demand '!AN132/$B$1</f>
        <v>0</v>
      </c>
      <c r="AG131" s="1">
        <f>S131*'All Demand '!AO132/$B$1</f>
        <v>0</v>
      </c>
      <c r="AH131" s="1">
        <f t="shared" si="9"/>
        <v>0</v>
      </c>
      <c r="AI131" s="1"/>
      <c r="AJ131" s="1">
        <f>H131*'All Demand '!AV132/$B$1</f>
        <v>0</v>
      </c>
      <c r="AK131" s="1">
        <f>I131*'All Demand '!AW132/$B$1</f>
        <v>0</v>
      </c>
      <c r="AL131" s="1">
        <f>J131*'All Demand '!AX132/$B$1</f>
        <v>0</v>
      </c>
      <c r="AM131" s="1">
        <f>K131*'All Demand '!AY132/$B$1</f>
        <v>0</v>
      </c>
      <c r="AN131" s="1">
        <f>L131*'All Demand '!AZ132/$B$1</f>
        <v>0</v>
      </c>
      <c r="AO131" s="1">
        <f>M131*'All Demand '!BA132/$B$1</f>
        <v>0</v>
      </c>
      <c r="AP131" s="1">
        <f>N131*'All Demand '!BB132/$B$1</f>
        <v>0</v>
      </c>
      <c r="AQ131" s="1">
        <f>O131*'All Demand '!BC132/$B$1</f>
        <v>0</v>
      </c>
      <c r="AR131" s="1">
        <f>P131*'All Demand '!BD132/$B$1</f>
        <v>0</v>
      </c>
      <c r="AS131" s="1">
        <f>Q131*'All Demand '!BE132/$B$1</f>
        <v>0</v>
      </c>
      <c r="AT131" s="1">
        <f>R131*'All Demand '!BF132/$B$1</f>
        <v>0</v>
      </c>
      <c r="AU131" s="1">
        <f>S131*'All Demand '!BG132/$B$1</f>
        <v>0</v>
      </c>
      <c r="AV131" s="1">
        <f t="shared" si="10"/>
        <v>0</v>
      </c>
    </row>
    <row r="132" spans="1:48">
      <c r="A132" s="343">
        <f>'All Demand '!A133</f>
        <v>128</v>
      </c>
      <c r="B132" s="278" t="str">
        <f>'All Demand '!C133</f>
        <v>6402881</v>
      </c>
      <c r="C132" s="278" t="str">
        <f>'All Demand '!F133</f>
        <v>Lifescan</v>
      </c>
      <c r="D132" s="278" t="str">
        <f>'All Demand '!D133</f>
        <v>6402881</v>
      </c>
      <c r="E132" s="278" t="str">
        <f>'All Demand '!G133</f>
        <v>Nypro</v>
      </c>
      <c r="F132" s="278" t="str">
        <f>'All Demand '!H133</f>
        <v>Nypro Shenzhen</v>
      </c>
      <c r="G132" s="278"/>
      <c r="H132" s="1">
        <f>'All Demand '!J133*'All Demand '!BO133</f>
        <v>0</v>
      </c>
      <c r="I132" s="1">
        <f>'All Demand '!K133*'All Demand '!BP133</f>
        <v>0</v>
      </c>
      <c r="J132" s="1">
        <f>'All Demand '!L133*'All Demand '!BQ133</f>
        <v>0</v>
      </c>
      <c r="K132" s="1">
        <f>'All Demand '!M133*'All Demand '!BR133</f>
        <v>0</v>
      </c>
      <c r="L132" s="1">
        <f>'All Demand '!N133*'All Demand '!BS133</f>
        <v>0</v>
      </c>
      <c r="M132" s="1">
        <f>'All Demand '!O133*'All Demand '!BT133</f>
        <v>0</v>
      </c>
      <c r="N132" s="1">
        <f>'All Demand '!P133*'All Demand '!BU133</f>
        <v>0</v>
      </c>
      <c r="O132" s="1">
        <f>'All Demand '!Q133*'All Demand '!BV133</f>
        <v>0</v>
      </c>
      <c r="P132" s="1">
        <f>'All Demand '!R133*'All Demand '!BW133</f>
        <v>0</v>
      </c>
      <c r="Q132" s="1">
        <f>'All Demand '!S133*'All Demand '!BX133</f>
        <v>0</v>
      </c>
      <c r="R132" s="1">
        <f>'All Demand '!T133*'All Demand '!BY133</f>
        <v>0</v>
      </c>
      <c r="S132" s="1">
        <f>'All Demand '!U133*'All Demand '!BZ133</f>
        <v>0</v>
      </c>
      <c r="T132" s="1">
        <f t="shared" si="8"/>
        <v>0</v>
      </c>
      <c r="U132" s="1"/>
      <c r="V132" s="1">
        <f>H132*'All Demand '!AD133/$B$1</f>
        <v>0</v>
      </c>
      <c r="W132" s="1">
        <f>I132*'All Demand '!AE133/$B$1</f>
        <v>0</v>
      </c>
      <c r="X132" s="1">
        <f>J132*'All Demand '!AF133/$B$1</f>
        <v>0</v>
      </c>
      <c r="Y132" s="1">
        <f>K132*'All Demand '!AG133/$B$1</f>
        <v>0</v>
      </c>
      <c r="Z132" s="1">
        <f>L132*'All Demand '!AH133/$B$1</f>
        <v>0</v>
      </c>
      <c r="AA132" s="1">
        <f>M132*'All Demand '!AI133/$B$1</f>
        <v>0</v>
      </c>
      <c r="AB132" s="1">
        <f>N132*'All Demand '!AJ133/$B$1</f>
        <v>0</v>
      </c>
      <c r="AC132" s="1">
        <f>O132*'All Demand '!AK133/$B$1</f>
        <v>0</v>
      </c>
      <c r="AD132" s="1">
        <f>P132*'All Demand '!AL133/$B$1</f>
        <v>0</v>
      </c>
      <c r="AE132" s="1">
        <f>Q132*'All Demand '!AM133/$B$1</f>
        <v>0</v>
      </c>
      <c r="AF132" s="1">
        <f>R132*'All Demand '!AN133/$B$1</f>
        <v>0</v>
      </c>
      <c r="AG132" s="1">
        <f>S132*'All Demand '!AO133/$B$1</f>
        <v>0</v>
      </c>
      <c r="AH132" s="1">
        <f t="shared" si="9"/>
        <v>0</v>
      </c>
      <c r="AI132" s="1"/>
      <c r="AJ132" s="1">
        <f>H132*'All Demand '!AV133/$B$1</f>
        <v>0</v>
      </c>
      <c r="AK132" s="1">
        <f>I132*'All Demand '!AW133/$B$1</f>
        <v>0</v>
      </c>
      <c r="AL132" s="1">
        <f>J132*'All Demand '!AX133/$B$1</f>
        <v>0</v>
      </c>
      <c r="AM132" s="1">
        <f>K132*'All Demand '!AY133/$B$1</f>
        <v>0</v>
      </c>
      <c r="AN132" s="1">
        <f>L132*'All Demand '!AZ133/$B$1</f>
        <v>0</v>
      </c>
      <c r="AO132" s="1">
        <f>M132*'All Demand '!BA133/$B$1</f>
        <v>0</v>
      </c>
      <c r="AP132" s="1">
        <f>N132*'All Demand '!BB133/$B$1</f>
        <v>0</v>
      </c>
      <c r="AQ132" s="1">
        <f>O132*'All Demand '!BC133/$B$1</f>
        <v>0</v>
      </c>
      <c r="AR132" s="1">
        <f>P132*'All Demand '!BD133/$B$1</f>
        <v>0</v>
      </c>
      <c r="AS132" s="1">
        <f>Q132*'All Demand '!BE133/$B$1</f>
        <v>0</v>
      </c>
      <c r="AT132" s="1">
        <f>R132*'All Demand '!BF133/$B$1</f>
        <v>0</v>
      </c>
      <c r="AU132" s="1">
        <f>S132*'All Demand '!BG133/$B$1</f>
        <v>0</v>
      </c>
      <c r="AV132" s="1">
        <f t="shared" si="10"/>
        <v>0</v>
      </c>
    </row>
    <row r="133" spans="1:48">
      <c r="A133" s="343">
        <f>'All Demand '!A134</f>
        <v>129</v>
      </c>
      <c r="B133" s="278" t="str">
        <f>'All Demand '!C134</f>
        <v>8DCPFM01564AP</v>
      </c>
      <c r="C133" s="278" t="str">
        <f>'All Demand '!F134</f>
        <v xml:space="preserve">F12 </v>
      </c>
      <c r="D133" s="278" t="str">
        <f>'All Demand '!D134</f>
        <v>DCPFM01564AP</v>
      </c>
      <c r="E133" s="278" t="str">
        <f>'All Demand '!G134</f>
        <v>ABC</v>
      </c>
      <c r="F133" s="278" t="str">
        <f>'All Demand '!H134</f>
        <v>Shenzhen GP</v>
      </c>
      <c r="G133" s="278"/>
      <c r="H133" s="1">
        <f>'All Demand '!J134*'All Demand '!BO134</f>
        <v>0</v>
      </c>
      <c r="I133" s="1">
        <f>'All Demand '!K134*'All Demand '!BP134</f>
        <v>0</v>
      </c>
      <c r="J133" s="1">
        <f>'All Demand '!L134*'All Demand '!BQ134</f>
        <v>0</v>
      </c>
      <c r="K133" s="1">
        <f>'All Demand '!M134*'All Demand '!BR134</f>
        <v>0</v>
      </c>
      <c r="L133" s="1">
        <f>'All Demand '!N134*'All Demand '!BS134</f>
        <v>0</v>
      </c>
      <c r="M133" s="1">
        <f>'All Demand '!O134*'All Demand '!BT134</f>
        <v>0</v>
      </c>
      <c r="N133" s="1">
        <f>'All Demand '!P134*'All Demand '!BU134</f>
        <v>0</v>
      </c>
      <c r="O133" s="1">
        <f>'All Demand '!Q134*'All Demand '!BV134</f>
        <v>0</v>
      </c>
      <c r="P133" s="1">
        <f>'All Demand '!R134*'All Demand '!BW134</f>
        <v>0</v>
      </c>
      <c r="Q133" s="1">
        <f>'All Demand '!S134*'All Demand '!BX134</f>
        <v>0</v>
      </c>
      <c r="R133" s="1">
        <f>'All Demand '!T134*'All Demand '!BY134</f>
        <v>0</v>
      </c>
      <c r="S133" s="1">
        <f>'All Demand '!U134*'All Demand '!BZ134</f>
        <v>0</v>
      </c>
      <c r="T133" s="1">
        <f t="shared" si="8"/>
        <v>0</v>
      </c>
      <c r="U133" s="1"/>
      <c r="V133" s="1">
        <f>H133*'All Demand '!AD134/$B$1</f>
        <v>0</v>
      </c>
      <c r="W133" s="1">
        <f>I133*'All Demand '!AE134/$B$1</f>
        <v>0</v>
      </c>
      <c r="X133" s="1">
        <f>J133*'All Demand '!AF134/$B$1</f>
        <v>0</v>
      </c>
      <c r="Y133" s="1">
        <f>K133*'All Demand '!AG134/$B$1</f>
        <v>0</v>
      </c>
      <c r="Z133" s="1">
        <f>L133*'All Demand '!AH134/$B$1</f>
        <v>0</v>
      </c>
      <c r="AA133" s="1">
        <f>M133*'All Demand '!AI134/$B$1</f>
        <v>0</v>
      </c>
      <c r="AB133" s="1">
        <f>N133*'All Demand '!AJ134/$B$1</f>
        <v>0</v>
      </c>
      <c r="AC133" s="1">
        <f>O133*'All Demand '!AK134/$B$1</f>
        <v>0</v>
      </c>
      <c r="AD133" s="1">
        <f>P133*'All Demand '!AL134/$B$1</f>
        <v>0</v>
      </c>
      <c r="AE133" s="1">
        <f>Q133*'All Demand '!AM134/$B$1</f>
        <v>0</v>
      </c>
      <c r="AF133" s="1">
        <f>R133*'All Demand '!AN134/$B$1</f>
        <v>0</v>
      </c>
      <c r="AG133" s="1">
        <f>S133*'All Demand '!AO134/$B$1</f>
        <v>0</v>
      </c>
      <c r="AH133" s="1">
        <f t="shared" si="9"/>
        <v>0</v>
      </c>
      <c r="AI133" s="1"/>
      <c r="AJ133" s="1">
        <f>H133*'All Demand '!AV134/$B$1</f>
        <v>0</v>
      </c>
      <c r="AK133" s="1">
        <f>I133*'All Demand '!AW134/$B$1</f>
        <v>0</v>
      </c>
      <c r="AL133" s="1">
        <f>J133*'All Demand '!AX134/$B$1</f>
        <v>0</v>
      </c>
      <c r="AM133" s="1">
        <f>K133*'All Demand '!AY134/$B$1</f>
        <v>0</v>
      </c>
      <c r="AN133" s="1">
        <f>L133*'All Demand '!AZ134/$B$1</f>
        <v>0</v>
      </c>
      <c r="AO133" s="1">
        <f>M133*'All Demand '!BA134/$B$1</f>
        <v>0</v>
      </c>
      <c r="AP133" s="1">
        <f>N133*'All Demand '!BB134/$B$1</f>
        <v>0</v>
      </c>
      <c r="AQ133" s="1">
        <f>O133*'All Demand '!BC134/$B$1</f>
        <v>0</v>
      </c>
      <c r="AR133" s="1">
        <f>P133*'All Demand '!BD134/$B$1</f>
        <v>0</v>
      </c>
      <c r="AS133" s="1">
        <f>Q133*'All Demand '!BE134/$B$1</f>
        <v>0</v>
      </c>
      <c r="AT133" s="1">
        <f>R133*'All Demand '!BF134/$B$1</f>
        <v>0</v>
      </c>
      <c r="AU133" s="1">
        <f>S133*'All Demand '!BG134/$B$1</f>
        <v>0</v>
      </c>
      <c r="AV133" s="1">
        <f t="shared" si="10"/>
        <v>0</v>
      </c>
    </row>
    <row r="134" spans="1:48">
      <c r="A134" s="343">
        <f>'All Demand '!A135</f>
        <v>130</v>
      </c>
      <c r="B134" s="278" t="str">
        <f>'All Demand '!C135</f>
        <v>8SSTPF02044</v>
      </c>
      <c r="C134" s="278" t="str">
        <f>'All Demand '!F135</f>
        <v>Griffin</v>
      </c>
      <c r="D134" s="278" t="str">
        <f>'All Demand '!D135</f>
        <v>Griffin Roll Protective Film 7.9mm*50M/Roll</v>
      </c>
      <c r="E134" s="278" t="str">
        <f>'All Demand '!G135</f>
        <v>Sony</v>
      </c>
      <c r="F134" s="278" t="str">
        <f>'All Demand '!H135</f>
        <v>CTU-CNC</v>
      </c>
      <c r="G134" s="278"/>
      <c r="H134" s="1">
        <f>'All Demand '!J135*'All Demand '!BO135</f>
        <v>0</v>
      </c>
      <c r="I134" s="1">
        <f>'All Demand '!K135*'All Demand '!BP135</f>
        <v>0</v>
      </c>
      <c r="J134" s="1">
        <f>'All Demand '!L135*'All Demand '!BQ135</f>
        <v>0</v>
      </c>
      <c r="K134" s="1">
        <f>'All Demand '!M135*'All Demand '!BR135</f>
        <v>0</v>
      </c>
      <c r="L134" s="1">
        <f>'All Demand '!N135*'All Demand '!BS135</f>
        <v>0</v>
      </c>
      <c r="M134" s="1">
        <f>'All Demand '!O135*'All Demand '!BT135</f>
        <v>0</v>
      </c>
      <c r="N134" s="1">
        <f>'All Demand '!P135*'All Demand '!BU135</f>
        <v>0</v>
      </c>
      <c r="O134" s="1">
        <f>'All Demand '!Q135*'All Demand '!BV135</f>
        <v>0</v>
      </c>
      <c r="P134" s="1">
        <f>'All Demand '!R135*'All Demand '!BW135</f>
        <v>0</v>
      </c>
      <c r="Q134" s="1">
        <f>'All Demand '!S135*'All Demand '!BX135</f>
        <v>0</v>
      </c>
      <c r="R134" s="1">
        <f>'All Demand '!T135*'All Demand '!BY135</f>
        <v>0</v>
      </c>
      <c r="S134" s="1">
        <f>'All Demand '!U135*'All Demand '!BZ135</f>
        <v>0</v>
      </c>
      <c r="T134" s="1">
        <f t="shared" ref="T134:T178" si="11">SUM(H134:S134)</f>
        <v>0</v>
      </c>
      <c r="U134" s="1"/>
      <c r="V134" s="1">
        <f>H134*'All Demand '!AD135/$B$1</f>
        <v>0</v>
      </c>
      <c r="W134" s="1">
        <f>I134*'All Demand '!AE135/$B$1</f>
        <v>0</v>
      </c>
      <c r="X134" s="1">
        <f>J134*'All Demand '!AF135/$B$1</f>
        <v>0</v>
      </c>
      <c r="Y134" s="1">
        <f>K134*'All Demand '!AG135/$B$1</f>
        <v>0</v>
      </c>
      <c r="Z134" s="1">
        <f>L134*'All Demand '!AH135/$B$1</f>
        <v>0</v>
      </c>
      <c r="AA134" s="1">
        <f>M134*'All Demand '!AI135/$B$1</f>
        <v>0</v>
      </c>
      <c r="AB134" s="1">
        <f>N134*'All Demand '!AJ135/$B$1</f>
        <v>0</v>
      </c>
      <c r="AC134" s="1">
        <f>O134*'All Demand '!AK135/$B$1</f>
        <v>0</v>
      </c>
      <c r="AD134" s="1">
        <f>P134*'All Demand '!AL135/$B$1</f>
        <v>0</v>
      </c>
      <c r="AE134" s="1">
        <f>Q134*'All Demand '!AM135/$B$1</f>
        <v>0</v>
      </c>
      <c r="AF134" s="1">
        <f>R134*'All Demand '!AN135/$B$1</f>
        <v>0</v>
      </c>
      <c r="AG134" s="1">
        <f>S134*'All Demand '!AO135/$B$1</f>
        <v>0</v>
      </c>
      <c r="AH134" s="1">
        <f t="shared" ref="AH134:AH178" si="12">SUM(V134:AG134)</f>
        <v>0</v>
      </c>
      <c r="AI134" s="1"/>
      <c r="AJ134" s="1">
        <f>H134*'All Demand '!AV135/$B$1</f>
        <v>0</v>
      </c>
      <c r="AK134" s="1">
        <f>I134*'All Demand '!AW135/$B$1</f>
        <v>0</v>
      </c>
      <c r="AL134" s="1">
        <f>J134*'All Demand '!AX135/$B$1</f>
        <v>0</v>
      </c>
      <c r="AM134" s="1">
        <f>K134*'All Demand '!AY135/$B$1</f>
        <v>0</v>
      </c>
      <c r="AN134" s="1">
        <f>L134*'All Demand '!AZ135/$B$1</f>
        <v>0</v>
      </c>
      <c r="AO134" s="1">
        <f>M134*'All Demand '!BA135/$B$1</f>
        <v>0</v>
      </c>
      <c r="AP134" s="1">
        <f>N134*'All Demand '!BB135/$B$1</f>
        <v>0</v>
      </c>
      <c r="AQ134" s="1">
        <f>O134*'All Demand '!BC135/$B$1</f>
        <v>0</v>
      </c>
      <c r="AR134" s="1">
        <f>P134*'All Demand '!BD135/$B$1</f>
        <v>0</v>
      </c>
      <c r="AS134" s="1">
        <f>Q134*'All Demand '!BE135/$B$1</f>
        <v>0</v>
      </c>
      <c r="AT134" s="1">
        <f>R134*'All Demand '!BF135/$B$1</f>
        <v>0</v>
      </c>
      <c r="AU134" s="1">
        <f>S134*'All Demand '!BG135/$B$1</f>
        <v>0</v>
      </c>
      <c r="AV134" s="1">
        <f t="shared" ref="AV134:AV178" si="13">SUM(AJ134:AU134)</f>
        <v>0</v>
      </c>
    </row>
    <row r="135" spans="1:48">
      <c r="A135" s="343">
        <f>'All Demand '!A136</f>
        <v>131</v>
      </c>
      <c r="B135" s="278" t="str">
        <f>'All Demand '!C136</f>
        <v>8DCPFM01609SE</v>
      </c>
      <c r="C135" s="278" t="str">
        <f>'All Demand '!F136</f>
        <v>Bahamut</v>
      </c>
      <c r="D135" s="278" t="str">
        <f>'All Demand '!D136</f>
        <v>DCPFM01609SE</v>
      </c>
      <c r="E135" s="278" t="str">
        <f>'All Demand '!G136</f>
        <v>Sony</v>
      </c>
      <c r="F135" s="278" t="str">
        <f>'All Demand '!H136</f>
        <v>WGT</v>
      </c>
      <c r="G135" s="278"/>
      <c r="H135" s="1">
        <f>'All Demand '!J136*'All Demand '!BO136</f>
        <v>0</v>
      </c>
      <c r="I135" s="1">
        <f>'All Demand '!K136*'All Demand '!BP136</f>
        <v>0</v>
      </c>
      <c r="J135" s="1">
        <f>'All Demand '!L136*'All Demand '!BQ136</f>
        <v>0</v>
      </c>
      <c r="K135" s="1">
        <f>'All Demand '!M136*'All Demand '!BR136</f>
        <v>0</v>
      </c>
      <c r="L135" s="1">
        <f>'All Demand '!N136*'All Demand '!BS136</f>
        <v>0</v>
      </c>
      <c r="M135" s="1">
        <f>'All Demand '!O136*'All Demand '!BT136</f>
        <v>0</v>
      </c>
      <c r="N135" s="1">
        <f>'All Demand '!P136*'All Demand '!BU136</f>
        <v>0</v>
      </c>
      <c r="O135" s="1">
        <f>'All Demand '!Q136*'All Demand '!BV136</f>
        <v>0</v>
      </c>
      <c r="P135" s="1">
        <f>'All Demand '!R136*'All Demand '!BW136</f>
        <v>0</v>
      </c>
      <c r="Q135" s="1">
        <f>'All Demand '!S136*'All Demand '!BX136</f>
        <v>0</v>
      </c>
      <c r="R135" s="1">
        <f>'All Demand '!T136*'All Demand '!BY136</f>
        <v>0</v>
      </c>
      <c r="S135" s="1">
        <f>'All Demand '!U136*'All Demand '!BZ136</f>
        <v>0</v>
      </c>
      <c r="T135" s="1">
        <f t="shared" si="11"/>
        <v>0</v>
      </c>
      <c r="U135" s="1"/>
      <c r="V135" s="1">
        <f>H135*'All Demand '!AD136/$B$1</f>
        <v>0</v>
      </c>
      <c r="W135" s="1">
        <f>I135*'All Demand '!AE136/$B$1</f>
        <v>0</v>
      </c>
      <c r="X135" s="1">
        <f>J135*'All Demand '!AF136/$B$1</f>
        <v>0</v>
      </c>
      <c r="Y135" s="1">
        <f>K135*'All Demand '!AG136/$B$1</f>
        <v>0</v>
      </c>
      <c r="Z135" s="1">
        <f>L135*'All Demand '!AH136/$B$1</f>
        <v>0</v>
      </c>
      <c r="AA135" s="1">
        <f>M135*'All Demand '!AI136/$B$1</f>
        <v>0</v>
      </c>
      <c r="AB135" s="1">
        <f>N135*'All Demand '!AJ136/$B$1</f>
        <v>0</v>
      </c>
      <c r="AC135" s="1">
        <f>O135*'All Demand '!AK136/$B$1</f>
        <v>0</v>
      </c>
      <c r="AD135" s="1">
        <f>P135*'All Demand '!AL136/$B$1</f>
        <v>0</v>
      </c>
      <c r="AE135" s="1">
        <f>Q135*'All Demand '!AM136/$B$1</f>
        <v>0</v>
      </c>
      <c r="AF135" s="1">
        <f>R135*'All Demand '!AN136/$B$1</f>
        <v>0</v>
      </c>
      <c r="AG135" s="1">
        <f>S135*'All Demand '!AO136/$B$1</f>
        <v>0</v>
      </c>
      <c r="AH135" s="1">
        <f t="shared" si="12"/>
        <v>0</v>
      </c>
      <c r="AI135" s="1"/>
      <c r="AJ135" s="1">
        <f>H135*'All Demand '!AV136/$B$1</f>
        <v>0</v>
      </c>
      <c r="AK135" s="1">
        <f>I135*'All Demand '!AW136/$B$1</f>
        <v>0</v>
      </c>
      <c r="AL135" s="1">
        <f>J135*'All Demand '!AX136/$B$1</f>
        <v>0</v>
      </c>
      <c r="AM135" s="1">
        <f>K135*'All Demand '!AY136/$B$1</f>
        <v>0</v>
      </c>
      <c r="AN135" s="1">
        <f>L135*'All Demand '!AZ136/$B$1</f>
        <v>0</v>
      </c>
      <c r="AO135" s="1">
        <f>M135*'All Demand '!BA136/$B$1</f>
        <v>0</v>
      </c>
      <c r="AP135" s="1">
        <f>N135*'All Demand '!BB136/$B$1</f>
        <v>0</v>
      </c>
      <c r="AQ135" s="1">
        <f>O135*'All Demand '!BC136/$B$1</f>
        <v>0</v>
      </c>
      <c r="AR135" s="1">
        <f>P135*'All Demand '!BD136/$B$1</f>
        <v>0</v>
      </c>
      <c r="AS135" s="1">
        <f>Q135*'All Demand '!BE136/$B$1</f>
        <v>0</v>
      </c>
      <c r="AT135" s="1">
        <f>R135*'All Demand '!BF136/$B$1</f>
        <v>0</v>
      </c>
      <c r="AU135" s="1">
        <f>S135*'All Demand '!BG136/$B$1</f>
        <v>0</v>
      </c>
      <c r="AV135" s="1">
        <f t="shared" si="13"/>
        <v>0</v>
      </c>
    </row>
    <row r="136" spans="1:48">
      <c r="A136" s="343">
        <f>'All Demand '!A137</f>
        <v>132</v>
      </c>
      <c r="B136" s="278" t="str">
        <f>'All Demand '!C137</f>
        <v>89.2mm*0.05MM*50MRoll protective Film</v>
      </c>
      <c r="C136" s="278" t="str">
        <f>'All Demand '!F137</f>
        <v>Bahamut</v>
      </c>
      <c r="D136" s="278" t="str">
        <f>'All Demand '!D137</f>
        <v>9.2mm*0.05MM*50MRoll protective Film</v>
      </c>
      <c r="E136" s="278" t="str">
        <f>'All Demand '!G137</f>
        <v>Sony</v>
      </c>
      <c r="F136" s="278" t="str">
        <f>'All Demand '!H137</f>
        <v>CTU-CNC</v>
      </c>
      <c r="G136" s="278"/>
      <c r="H136" s="1">
        <f>'All Demand '!J137*'All Demand '!BO137</f>
        <v>0</v>
      </c>
      <c r="I136" s="1">
        <f>'All Demand '!K137*'All Demand '!BP137</f>
        <v>0</v>
      </c>
      <c r="J136" s="1">
        <f>'All Demand '!L137*'All Demand '!BQ137</f>
        <v>0</v>
      </c>
      <c r="K136" s="1">
        <f>'All Demand '!M137*'All Demand '!BR137</f>
        <v>0</v>
      </c>
      <c r="L136" s="1">
        <f>'All Demand '!N137*'All Demand '!BS137</f>
        <v>0</v>
      </c>
      <c r="M136" s="1">
        <f>'All Demand '!O137*'All Demand '!BT137</f>
        <v>0</v>
      </c>
      <c r="N136" s="1">
        <f>'All Demand '!P137*'All Demand '!BU137</f>
        <v>0</v>
      </c>
      <c r="O136" s="1">
        <f>'All Demand '!Q137*'All Demand '!BV137</f>
        <v>0</v>
      </c>
      <c r="P136" s="1">
        <f>'All Demand '!R137*'All Demand '!BW137</f>
        <v>0</v>
      </c>
      <c r="Q136" s="1">
        <f>'All Demand '!S137*'All Demand '!BX137</f>
        <v>0</v>
      </c>
      <c r="R136" s="1">
        <f>'All Demand '!T137*'All Demand '!BY137</f>
        <v>0</v>
      </c>
      <c r="S136" s="1">
        <f>'All Demand '!U137*'All Demand '!BZ137</f>
        <v>0</v>
      </c>
      <c r="T136" s="1">
        <f t="shared" si="11"/>
        <v>0</v>
      </c>
      <c r="U136" s="1"/>
      <c r="V136" s="1">
        <f>H136*'All Demand '!AD137/$B$1</f>
        <v>0</v>
      </c>
      <c r="W136" s="1">
        <f>I136*'All Demand '!AE137/$B$1</f>
        <v>0</v>
      </c>
      <c r="X136" s="1">
        <f>J136*'All Demand '!AF137/$B$1</f>
        <v>0</v>
      </c>
      <c r="Y136" s="1">
        <f>K136*'All Demand '!AG137/$B$1</f>
        <v>0</v>
      </c>
      <c r="Z136" s="1">
        <f>L136*'All Demand '!AH137/$B$1</f>
        <v>0</v>
      </c>
      <c r="AA136" s="1">
        <f>M136*'All Demand '!AI137/$B$1</f>
        <v>0</v>
      </c>
      <c r="AB136" s="1">
        <f>N136*'All Demand '!AJ137/$B$1</f>
        <v>0</v>
      </c>
      <c r="AC136" s="1">
        <f>O136*'All Demand '!AK137/$B$1</f>
        <v>0</v>
      </c>
      <c r="AD136" s="1">
        <f>P136*'All Demand '!AL137/$B$1</f>
        <v>0</v>
      </c>
      <c r="AE136" s="1">
        <f>Q136*'All Demand '!AM137/$B$1</f>
        <v>0</v>
      </c>
      <c r="AF136" s="1">
        <f>R136*'All Demand '!AN137/$B$1</f>
        <v>0</v>
      </c>
      <c r="AG136" s="1">
        <f>S136*'All Demand '!AO137/$B$1</f>
        <v>0</v>
      </c>
      <c r="AH136" s="1">
        <f t="shared" si="12"/>
        <v>0</v>
      </c>
      <c r="AI136" s="1"/>
      <c r="AJ136" s="1">
        <f>H136*'All Demand '!AV137/$B$1</f>
        <v>0</v>
      </c>
      <c r="AK136" s="1">
        <f>I136*'All Demand '!AW137/$B$1</f>
        <v>0</v>
      </c>
      <c r="AL136" s="1">
        <f>J136*'All Demand '!AX137/$B$1</f>
        <v>0</v>
      </c>
      <c r="AM136" s="1">
        <f>K136*'All Demand '!AY137/$B$1</f>
        <v>0</v>
      </c>
      <c r="AN136" s="1">
        <f>L136*'All Demand '!AZ137/$B$1</f>
        <v>0</v>
      </c>
      <c r="AO136" s="1">
        <f>M136*'All Demand '!BA137/$B$1</f>
        <v>0</v>
      </c>
      <c r="AP136" s="1">
        <f>N136*'All Demand '!BB137/$B$1</f>
        <v>0</v>
      </c>
      <c r="AQ136" s="1">
        <f>O136*'All Demand '!BC137/$B$1</f>
        <v>0</v>
      </c>
      <c r="AR136" s="1">
        <f>P136*'All Demand '!BD137/$B$1</f>
        <v>0</v>
      </c>
      <c r="AS136" s="1">
        <f>Q136*'All Demand '!BE137/$B$1</f>
        <v>0</v>
      </c>
      <c r="AT136" s="1">
        <f>R136*'All Demand '!BF137/$B$1</f>
        <v>0</v>
      </c>
      <c r="AU136" s="1">
        <f>S136*'All Demand '!BG137/$B$1</f>
        <v>0</v>
      </c>
      <c r="AV136" s="1">
        <f t="shared" si="13"/>
        <v>0</v>
      </c>
    </row>
    <row r="137" spans="1:48">
      <c r="A137" s="343">
        <f>'All Demand '!A138</f>
        <v>133</v>
      </c>
      <c r="B137" s="278" t="str">
        <f>'All Demand '!C138</f>
        <v>8AJ946-12886</v>
      </c>
      <c r="C137" s="278" t="str">
        <f>'All Demand '!F138</f>
        <v>M101</v>
      </c>
      <c r="D137" s="278" t="str">
        <f>'All Demand '!D138</f>
        <v>AJ946-12886</v>
      </c>
      <c r="E137" s="278" t="str">
        <f>'All Demand '!G138</f>
        <v>ABC</v>
      </c>
      <c r="F137" s="278" t="str">
        <f>'All Demand '!H138</f>
        <v>CTU FATP</v>
      </c>
      <c r="G137" s="278"/>
      <c r="H137" s="1">
        <f>'All Demand '!J138*'All Demand '!BO138</f>
        <v>0</v>
      </c>
      <c r="I137" s="1">
        <f>'All Demand '!K138*'All Demand '!BP138</f>
        <v>0</v>
      </c>
      <c r="J137" s="1">
        <f>'All Demand '!L138*'All Demand '!BQ138</f>
        <v>0</v>
      </c>
      <c r="K137" s="1">
        <f>'All Demand '!M138*'All Demand '!BR138</f>
        <v>0</v>
      </c>
      <c r="L137" s="1">
        <f>'All Demand '!N138*'All Demand '!BS138</f>
        <v>0</v>
      </c>
      <c r="M137" s="1">
        <f>'All Demand '!O138*'All Demand '!BT138</f>
        <v>0</v>
      </c>
      <c r="N137" s="1">
        <f>'All Demand '!P138*'All Demand '!BU138</f>
        <v>0</v>
      </c>
      <c r="O137" s="1">
        <f>'All Demand '!Q138*'All Demand '!BV138</f>
        <v>0</v>
      </c>
      <c r="P137" s="1">
        <f>'All Demand '!R138*'All Demand '!BW138</f>
        <v>0</v>
      </c>
      <c r="Q137" s="1">
        <f>'All Demand '!S138*'All Demand '!BX138</f>
        <v>0</v>
      </c>
      <c r="R137" s="1">
        <f>'All Demand '!T138*'All Demand '!BY138</f>
        <v>0</v>
      </c>
      <c r="S137" s="1">
        <f>'All Demand '!U138*'All Demand '!BZ138</f>
        <v>0</v>
      </c>
      <c r="T137" s="1">
        <f t="shared" si="11"/>
        <v>0</v>
      </c>
      <c r="U137" s="1"/>
      <c r="V137" s="1">
        <f>H137*'All Demand '!AD138/$B$1</f>
        <v>0</v>
      </c>
      <c r="W137" s="1">
        <f>I137*'All Demand '!AE138/$B$1</f>
        <v>0</v>
      </c>
      <c r="X137" s="1">
        <f>J137*'All Demand '!AF138/$B$1</f>
        <v>0</v>
      </c>
      <c r="Y137" s="1">
        <f>K137*'All Demand '!AG138/$B$1</f>
        <v>0</v>
      </c>
      <c r="Z137" s="1">
        <f>L137*'All Demand '!AH138/$B$1</f>
        <v>0</v>
      </c>
      <c r="AA137" s="1">
        <f>M137*'All Demand '!AI138/$B$1</f>
        <v>0</v>
      </c>
      <c r="AB137" s="1">
        <f>N137*'All Demand '!AJ138/$B$1</f>
        <v>0</v>
      </c>
      <c r="AC137" s="1">
        <f>O137*'All Demand '!AK138/$B$1</f>
        <v>0</v>
      </c>
      <c r="AD137" s="1">
        <f>P137*'All Demand '!AL138/$B$1</f>
        <v>0</v>
      </c>
      <c r="AE137" s="1">
        <f>Q137*'All Demand '!AM138/$B$1</f>
        <v>0</v>
      </c>
      <c r="AF137" s="1">
        <f>R137*'All Demand '!AN138/$B$1</f>
        <v>0</v>
      </c>
      <c r="AG137" s="1">
        <f>S137*'All Demand '!AO138/$B$1</f>
        <v>0</v>
      </c>
      <c r="AH137" s="1">
        <f t="shared" si="12"/>
        <v>0</v>
      </c>
      <c r="AI137" s="1"/>
      <c r="AJ137" s="1">
        <f>H137*'All Demand '!AV138/$B$1</f>
        <v>0</v>
      </c>
      <c r="AK137" s="1">
        <f>I137*'All Demand '!AW138/$B$1</f>
        <v>0</v>
      </c>
      <c r="AL137" s="1">
        <f>J137*'All Demand '!AX138/$B$1</f>
        <v>0</v>
      </c>
      <c r="AM137" s="1">
        <f>K137*'All Demand '!AY138/$B$1</f>
        <v>0</v>
      </c>
      <c r="AN137" s="1">
        <f>L137*'All Demand '!AZ138/$B$1</f>
        <v>0</v>
      </c>
      <c r="AO137" s="1">
        <f>M137*'All Demand '!BA138/$B$1</f>
        <v>0</v>
      </c>
      <c r="AP137" s="1">
        <f>N137*'All Demand '!BB138/$B$1</f>
        <v>0</v>
      </c>
      <c r="AQ137" s="1">
        <f>O137*'All Demand '!BC138/$B$1</f>
        <v>0</v>
      </c>
      <c r="AR137" s="1">
        <f>P137*'All Demand '!BD138/$B$1</f>
        <v>0</v>
      </c>
      <c r="AS137" s="1">
        <f>Q137*'All Demand '!BE138/$B$1</f>
        <v>0</v>
      </c>
      <c r="AT137" s="1">
        <f>R137*'All Demand '!BF138/$B$1</f>
        <v>0</v>
      </c>
      <c r="AU137" s="1">
        <f>S137*'All Demand '!BG138/$B$1</f>
        <v>0</v>
      </c>
      <c r="AV137" s="1">
        <f t="shared" si="13"/>
        <v>0</v>
      </c>
    </row>
    <row r="138" spans="1:48">
      <c r="A138" s="343">
        <f>'All Demand '!A139</f>
        <v>134</v>
      </c>
      <c r="B138" s="278" t="str">
        <f>'All Demand '!C139</f>
        <v>8AJ818-00030C-101</v>
      </c>
      <c r="C138" s="278" t="str">
        <f>'All Demand '!F139</f>
        <v>M101</v>
      </c>
      <c r="D138" s="278" t="str">
        <f>'All Demand '!D139</f>
        <v>AJ818-00030C-101</v>
      </c>
      <c r="E138" s="278" t="str">
        <f>'All Demand '!G139</f>
        <v>ABC</v>
      </c>
      <c r="F138" s="278" t="str">
        <f>'All Demand '!H139</f>
        <v>CTU FATP</v>
      </c>
      <c r="G138" s="278"/>
      <c r="H138" s="1">
        <f>'All Demand '!J139*'All Demand '!BO139</f>
        <v>0</v>
      </c>
      <c r="I138" s="1">
        <f>'All Demand '!K139*'All Demand '!BP139</f>
        <v>0</v>
      </c>
      <c r="J138" s="1">
        <f>'All Demand '!L139*'All Demand '!BQ139</f>
        <v>0</v>
      </c>
      <c r="K138" s="1">
        <f>'All Demand '!M139*'All Demand '!BR139</f>
        <v>0</v>
      </c>
      <c r="L138" s="1">
        <f>'All Demand '!N139*'All Demand '!BS139</f>
        <v>0</v>
      </c>
      <c r="M138" s="1">
        <f>'All Demand '!O139*'All Demand '!BT139</f>
        <v>0</v>
      </c>
      <c r="N138" s="1">
        <f>'All Demand '!P139*'All Demand '!BU139</f>
        <v>0</v>
      </c>
      <c r="O138" s="1">
        <f>'All Demand '!Q139*'All Demand '!BV139</f>
        <v>0</v>
      </c>
      <c r="P138" s="1">
        <f>'All Demand '!R139*'All Demand '!BW139</f>
        <v>0</v>
      </c>
      <c r="Q138" s="1">
        <f>'All Demand '!S139*'All Demand '!BX139</f>
        <v>0</v>
      </c>
      <c r="R138" s="1">
        <f>'All Demand '!T139*'All Demand '!BY139</f>
        <v>0</v>
      </c>
      <c r="S138" s="1">
        <f>'All Demand '!U139*'All Demand '!BZ139</f>
        <v>0</v>
      </c>
      <c r="T138" s="1">
        <f t="shared" si="11"/>
        <v>0</v>
      </c>
      <c r="U138" s="1"/>
      <c r="V138" s="1">
        <f>H138*'All Demand '!AD139/$B$1</f>
        <v>0</v>
      </c>
      <c r="W138" s="1">
        <f>I138*'All Demand '!AE139/$B$1</f>
        <v>0</v>
      </c>
      <c r="X138" s="1">
        <f>J138*'All Demand '!AF139/$B$1</f>
        <v>0</v>
      </c>
      <c r="Y138" s="1">
        <f>K138*'All Demand '!AG139/$B$1</f>
        <v>0</v>
      </c>
      <c r="Z138" s="1">
        <f>L138*'All Demand '!AH139/$B$1</f>
        <v>0</v>
      </c>
      <c r="AA138" s="1">
        <f>M138*'All Demand '!AI139/$B$1</f>
        <v>0</v>
      </c>
      <c r="AB138" s="1">
        <f>N138*'All Demand '!AJ139/$B$1</f>
        <v>0</v>
      </c>
      <c r="AC138" s="1">
        <f>O138*'All Demand '!AK139/$B$1</f>
        <v>0</v>
      </c>
      <c r="AD138" s="1">
        <f>P138*'All Demand '!AL139/$B$1</f>
        <v>0</v>
      </c>
      <c r="AE138" s="1">
        <f>Q138*'All Demand '!AM139/$B$1</f>
        <v>0</v>
      </c>
      <c r="AF138" s="1">
        <f>R138*'All Demand '!AN139/$B$1</f>
        <v>0</v>
      </c>
      <c r="AG138" s="1">
        <f>S138*'All Demand '!AO139/$B$1</f>
        <v>0</v>
      </c>
      <c r="AH138" s="1">
        <f t="shared" si="12"/>
        <v>0</v>
      </c>
      <c r="AI138" s="1"/>
      <c r="AJ138" s="1">
        <f>H138*'All Demand '!AV139/$B$1</f>
        <v>0</v>
      </c>
      <c r="AK138" s="1">
        <f>I138*'All Demand '!AW139/$B$1</f>
        <v>0</v>
      </c>
      <c r="AL138" s="1">
        <f>J138*'All Demand '!AX139/$B$1</f>
        <v>0</v>
      </c>
      <c r="AM138" s="1">
        <f>K138*'All Demand '!AY139/$B$1</f>
        <v>0</v>
      </c>
      <c r="AN138" s="1">
        <f>L138*'All Demand '!AZ139/$B$1</f>
        <v>0</v>
      </c>
      <c r="AO138" s="1">
        <f>M138*'All Demand '!BA139/$B$1</f>
        <v>0</v>
      </c>
      <c r="AP138" s="1">
        <f>N138*'All Demand '!BB139/$B$1</f>
        <v>0</v>
      </c>
      <c r="AQ138" s="1">
        <f>O138*'All Demand '!BC139/$B$1</f>
        <v>0</v>
      </c>
      <c r="AR138" s="1">
        <f>P138*'All Demand '!BD139/$B$1</f>
        <v>0</v>
      </c>
      <c r="AS138" s="1">
        <f>Q138*'All Demand '!BE139/$B$1</f>
        <v>0</v>
      </c>
      <c r="AT138" s="1">
        <f>R138*'All Demand '!BF139/$B$1</f>
        <v>0</v>
      </c>
      <c r="AU138" s="1">
        <f>S138*'All Demand '!BG139/$B$1</f>
        <v>0</v>
      </c>
      <c r="AV138" s="1">
        <f t="shared" si="13"/>
        <v>0</v>
      </c>
    </row>
    <row r="139" spans="1:48">
      <c r="A139" s="343">
        <f>'All Demand '!A140</f>
        <v>135</v>
      </c>
      <c r="B139" s="278" t="str">
        <f>'All Demand '!C140</f>
        <v>89ZU000311AGEN</v>
      </c>
      <c r="C139" s="278" t="str">
        <f>'All Demand '!F140</f>
        <v>M101</v>
      </c>
      <c r="D139" s="278" t="str">
        <f>'All Demand '!D140</f>
        <v>9ZU000311AGEN</v>
      </c>
      <c r="E139" s="278" t="str">
        <f>'All Demand '!G140</f>
        <v>ABC</v>
      </c>
      <c r="F139" s="278" t="str">
        <f>'All Demand '!H140</f>
        <v>CTU FATP</v>
      </c>
      <c r="G139" s="278"/>
      <c r="H139" s="1">
        <f>'All Demand '!J140*'All Demand '!BO140</f>
        <v>0</v>
      </c>
      <c r="I139" s="1">
        <f>'All Demand '!K140*'All Demand '!BP140</f>
        <v>0</v>
      </c>
      <c r="J139" s="1">
        <f>'All Demand '!L140*'All Demand '!BQ140</f>
        <v>0</v>
      </c>
      <c r="K139" s="1">
        <f>'All Demand '!M140*'All Demand '!BR140</f>
        <v>0</v>
      </c>
      <c r="L139" s="1">
        <f>'All Demand '!N140*'All Demand '!BS140</f>
        <v>0</v>
      </c>
      <c r="M139" s="1">
        <f>'All Demand '!O140*'All Demand '!BT140</f>
        <v>0</v>
      </c>
      <c r="N139" s="1">
        <f>'All Demand '!P140*'All Demand '!BU140</f>
        <v>0</v>
      </c>
      <c r="O139" s="1">
        <f>'All Demand '!Q140*'All Demand '!BV140</f>
        <v>0</v>
      </c>
      <c r="P139" s="1">
        <f>'All Demand '!R140*'All Demand '!BW140</f>
        <v>0</v>
      </c>
      <c r="Q139" s="1">
        <f>'All Demand '!S140*'All Demand '!BX140</f>
        <v>0</v>
      </c>
      <c r="R139" s="1">
        <f>'All Demand '!T140*'All Demand '!BY140</f>
        <v>0</v>
      </c>
      <c r="S139" s="1">
        <f>'All Demand '!U140*'All Demand '!BZ140</f>
        <v>0</v>
      </c>
      <c r="T139" s="1">
        <f t="shared" si="11"/>
        <v>0</v>
      </c>
      <c r="U139" s="1"/>
      <c r="V139" s="1">
        <f>H139*'All Demand '!AD140/$B$1</f>
        <v>0</v>
      </c>
      <c r="W139" s="1">
        <f>I139*'All Demand '!AE140/$B$1</f>
        <v>0</v>
      </c>
      <c r="X139" s="1">
        <f>J139*'All Demand '!AF140/$B$1</f>
        <v>0</v>
      </c>
      <c r="Y139" s="1">
        <f>K139*'All Demand '!AG140/$B$1</f>
        <v>0</v>
      </c>
      <c r="Z139" s="1">
        <f>L139*'All Demand '!AH140/$B$1</f>
        <v>0</v>
      </c>
      <c r="AA139" s="1">
        <f>M139*'All Demand '!AI140/$B$1</f>
        <v>0</v>
      </c>
      <c r="AB139" s="1">
        <f>N139*'All Demand '!AJ140/$B$1</f>
        <v>0</v>
      </c>
      <c r="AC139" s="1">
        <f>O139*'All Demand '!AK140/$B$1</f>
        <v>0</v>
      </c>
      <c r="AD139" s="1">
        <f>P139*'All Demand '!AL140/$B$1</f>
        <v>0</v>
      </c>
      <c r="AE139" s="1">
        <f>Q139*'All Demand '!AM140/$B$1</f>
        <v>0</v>
      </c>
      <c r="AF139" s="1">
        <f>R139*'All Demand '!AN140/$B$1</f>
        <v>0</v>
      </c>
      <c r="AG139" s="1">
        <f>S139*'All Demand '!AO140/$B$1</f>
        <v>0</v>
      </c>
      <c r="AH139" s="1">
        <f t="shared" si="12"/>
        <v>0</v>
      </c>
      <c r="AI139" s="1"/>
      <c r="AJ139" s="1">
        <f>H139*'All Demand '!AV140/$B$1</f>
        <v>0</v>
      </c>
      <c r="AK139" s="1">
        <f>I139*'All Demand '!AW140/$B$1</f>
        <v>0</v>
      </c>
      <c r="AL139" s="1">
        <f>J139*'All Demand '!AX140/$B$1</f>
        <v>0</v>
      </c>
      <c r="AM139" s="1">
        <f>K139*'All Demand '!AY140/$B$1</f>
        <v>0</v>
      </c>
      <c r="AN139" s="1">
        <f>L139*'All Demand '!AZ140/$B$1</f>
        <v>0</v>
      </c>
      <c r="AO139" s="1">
        <f>M139*'All Demand '!BA140/$B$1</f>
        <v>0</v>
      </c>
      <c r="AP139" s="1">
        <f>N139*'All Demand '!BB140/$B$1</f>
        <v>0</v>
      </c>
      <c r="AQ139" s="1">
        <f>O139*'All Demand '!BC140/$B$1</f>
        <v>0</v>
      </c>
      <c r="AR139" s="1">
        <f>P139*'All Demand '!BD140/$B$1</f>
        <v>0</v>
      </c>
      <c r="AS139" s="1">
        <f>Q139*'All Demand '!BE140/$B$1</f>
        <v>0</v>
      </c>
      <c r="AT139" s="1">
        <f>R139*'All Demand '!BF140/$B$1</f>
        <v>0</v>
      </c>
      <c r="AU139" s="1">
        <f>S139*'All Demand '!BG140/$B$1</f>
        <v>0</v>
      </c>
      <c r="AV139" s="1">
        <f t="shared" si="13"/>
        <v>0</v>
      </c>
    </row>
    <row r="140" spans="1:48">
      <c r="A140" s="343">
        <f>'All Demand '!A141</f>
        <v>136</v>
      </c>
      <c r="B140" s="278" t="str">
        <f>'All Demand '!C141</f>
        <v>8AJ946-04905-N</v>
      </c>
      <c r="C140" s="278" t="str">
        <f>'All Demand '!F141</f>
        <v>M105</v>
      </c>
      <c r="D140" s="278" t="str">
        <f>'All Demand '!D141</f>
        <v>AJ946-04905-N</v>
      </c>
      <c r="E140" s="278" t="str">
        <f>'All Demand '!G141</f>
        <v>ABC</v>
      </c>
      <c r="F140" s="278" t="str">
        <f>'All Demand '!H141</f>
        <v>CTU FATP</v>
      </c>
      <c r="G140" s="278"/>
      <c r="H140" s="1">
        <f>'All Demand '!J141*'All Demand '!BO141</f>
        <v>118297.35</v>
      </c>
      <c r="I140" s="1">
        <f>'All Demand '!K141*'All Demand '!BP141</f>
        <v>384.3</v>
      </c>
      <c r="J140" s="1">
        <f>'All Demand '!L141*'All Demand '!BQ141</f>
        <v>0</v>
      </c>
      <c r="K140" s="1">
        <f>'All Demand '!M141*'All Demand '!BR141</f>
        <v>0</v>
      </c>
      <c r="L140" s="1">
        <f>'All Demand '!N141*'All Demand '!BS141</f>
        <v>0</v>
      </c>
      <c r="M140" s="1">
        <f>'All Demand '!O141*'All Demand '!BT141</f>
        <v>0</v>
      </c>
      <c r="N140" s="1">
        <f>'All Demand '!P141*'All Demand '!BU141</f>
        <v>0</v>
      </c>
      <c r="O140" s="1">
        <f>'All Demand '!Q141*'All Demand '!BV141</f>
        <v>0</v>
      </c>
      <c r="P140" s="1">
        <f>'All Demand '!R141*'All Demand '!BW141</f>
        <v>0</v>
      </c>
      <c r="Q140" s="1">
        <f>'All Demand '!S141*'All Demand '!BX141</f>
        <v>0</v>
      </c>
      <c r="R140" s="1">
        <f>'All Demand '!T141*'All Demand '!BY141</f>
        <v>0</v>
      </c>
      <c r="S140" s="1">
        <f>'All Demand '!U141*'All Demand '!BZ141</f>
        <v>0</v>
      </c>
      <c r="T140" s="1">
        <f t="shared" si="11"/>
        <v>118681.65000000001</v>
      </c>
      <c r="U140" s="1"/>
      <c r="V140" s="1">
        <f>H140*'All Demand '!AD141/$B$1</f>
        <v>20790.232728931063</v>
      </c>
      <c r="W140" s="1">
        <f>I140*'All Demand '!AE141/$B$1</f>
        <v>67.539014506480555</v>
      </c>
      <c r="X140" s="1">
        <f>J140*'All Demand '!AF141/$B$1</f>
        <v>0</v>
      </c>
      <c r="Y140" s="1">
        <f>K140*'All Demand '!AG141/$B$1</f>
        <v>0</v>
      </c>
      <c r="Z140" s="1">
        <f>L140*'All Demand '!AH141/$B$1</f>
        <v>0</v>
      </c>
      <c r="AA140" s="1">
        <f>M140*'All Demand '!AI141/$B$1</f>
        <v>0</v>
      </c>
      <c r="AB140" s="1">
        <f>N140*'All Demand '!AJ141/$B$1</f>
        <v>0</v>
      </c>
      <c r="AC140" s="1">
        <f>O140*'All Demand '!AK141/$B$1</f>
        <v>0</v>
      </c>
      <c r="AD140" s="1">
        <f>P140*'All Demand '!AL141/$B$1</f>
        <v>0</v>
      </c>
      <c r="AE140" s="1">
        <f>Q140*'All Demand '!AM141/$B$1</f>
        <v>0</v>
      </c>
      <c r="AF140" s="1">
        <f>R140*'All Demand '!AN141/$B$1</f>
        <v>0</v>
      </c>
      <c r="AG140" s="1">
        <f>S140*'All Demand '!AO141/$B$1</f>
        <v>0</v>
      </c>
      <c r="AH140" s="1">
        <f t="shared" si="12"/>
        <v>20857.771743437545</v>
      </c>
      <c r="AI140" s="1"/>
      <c r="AJ140" s="1">
        <f>H140*'All Demand '!AV141/$B$1</f>
        <v>10786.617410925453</v>
      </c>
      <c r="AK140" s="1">
        <f>I140*'All Demand '!AW141/$B$1</f>
        <v>35.041335000476778</v>
      </c>
      <c r="AL140" s="1">
        <f>J140*'All Demand '!AX141/$B$1</f>
        <v>0</v>
      </c>
      <c r="AM140" s="1">
        <f>K140*'All Demand '!AY141/$B$1</f>
        <v>0</v>
      </c>
      <c r="AN140" s="1">
        <f>L140*'All Demand '!AZ141/$B$1</f>
        <v>0</v>
      </c>
      <c r="AO140" s="1">
        <f>M140*'All Demand '!BA141/$B$1</f>
        <v>0</v>
      </c>
      <c r="AP140" s="1">
        <f>N140*'All Demand '!BB141/$B$1</f>
        <v>0</v>
      </c>
      <c r="AQ140" s="1">
        <f>O140*'All Demand '!BC141/$B$1</f>
        <v>0</v>
      </c>
      <c r="AR140" s="1">
        <f>P140*'All Demand '!BD141/$B$1</f>
        <v>0</v>
      </c>
      <c r="AS140" s="1">
        <f>Q140*'All Demand '!BE141/$B$1</f>
        <v>0</v>
      </c>
      <c r="AT140" s="1">
        <f>R140*'All Demand '!BF141/$B$1</f>
        <v>0</v>
      </c>
      <c r="AU140" s="1">
        <f>S140*'All Demand '!BG141/$B$1</f>
        <v>0</v>
      </c>
      <c r="AV140" s="1">
        <f t="shared" si="13"/>
        <v>10821.65874592593</v>
      </c>
    </row>
    <row r="141" spans="1:48">
      <c r="A141" s="343">
        <f>'All Demand '!A142</f>
        <v>137</v>
      </c>
      <c r="B141" s="278" t="str">
        <f>'All Demand '!C142</f>
        <v>8AJ946-04717-N</v>
      </c>
      <c r="C141" s="278" t="str">
        <f>'All Demand '!F142</f>
        <v>M105</v>
      </c>
      <c r="D141" s="278" t="str">
        <f>'All Demand '!D142</f>
        <v>AJ946-04717-N</v>
      </c>
      <c r="E141" s="278" t="str">
        <f>'All Demand '!G142</f>
        <v>ABC</v>
      </c>
      <c r="F141" s="278" t="str">
        <f>'All Demand '!H142</f>
        <v>CTU FATP</v>
      </c>
      <c r="G141" s="278"/>
      <c r="H141" s="1">
        <f>'All Demand '!J142*'All Demand '!BO142</f>
        <v>92009.049999999988</v>
      </c>
      <c r="I141" s="1">
        <f>'All Demand '!K142*'All Demand '!BP142</f>
        <v>298.89999999999998</v>
      </c>
      <c r="J141" s="1">
        <f>'All Demand '!L142*'All Demand '!BQ142</f>
        <v>0</v>
      </c>
      <c r="K141" s="1">
        <f>'All Demand '!M142*'All Demand '!BR142</f>
        <v>0</v>
      </c>
      <c r="L141" s="1">
        <f>'All Demand '!N142*'All Demand '!BS142</f>
        <v>0</v>
      </c>
      <c r="M141" s="1">
        <f>'All Demand '!O142*'All Demand '!BT142</f>
        <v>0</v>
      </c>
      <c r="N141" s="1">
        <f>'All Demand '!P142*'All Demand '!BU142</f>
        <v>0</v>
      </c>
      <c r="O141" s="1">
        <f>'All Demand '!Q142*'All Demand '!BV142</f>
        <v>0</v>
      </c>
      <c r="P141" s="1">
        <f>'All Demand '!R142*'All Demand '!BW142</f>
        <v>0</v>
      </c>
      <c r="Q141" s="1">
        <f>'All Demand '!S142*'All Demand '!BX142</f>
        <v>0</v>
      </c>
      <c r="R141" s="1">
        <f>'All Demand '!T142*'All Demand '!BY142</f>
        <v>0</v>
      </c>
      <c r="S141" s="1">
        <f>'All Demand '!U142*'All Demand '!BZ142</f>
        <v>0</v>
      </c>
      <c r="T141" s="1">
        <f t="shared" si="11"/>
        <v>92307.949999999983</v>
      </c>
      <c r="U141" s="1"/>
      <c r="V141" s="1">
        <f>H141*'All Demand '!AD142/$B$1</f>
        <v>22486.194078265202</v>
      </c>
      <c r="W141" s="1">
        <f>I141*'All Demand '!AE142/$B$1</f>
        <v>73.048503489531399</v>
      </c>
      <c r="X141" s="1">
        <f>J141*'All Demand '!AF142/$B$1</f>
        <v>0</v>
      </c>
      <c r="Y141" s="1">
        <f>K141*'All Demand '!AG142/$B$1</f>
        <v>0</v>
      </c>
      <c r="Z141" s="1">
        <f>L141*'All Demand '!AH142/$B$1</f>
        <v>0</v>
      </c>
      <c r="AA141" s="1">
        <f>M141*'All Demand '!AI142/$B$1</f>
        <v>0</v>
      </c>
      <c r="AB141" s="1">
        <f>N141*'All Demand '!AJ142/$B$1</f>
        <v>0</v>
      </c>
      <c r="AC141" s="1">
        <f>O141*'All Demand '!AK142/$B$1</f>
        <v>0</v>
      </c>
      <c r="AD141" s="1">
        <f>P141*'All Demand '!AL142/$B$1</f>
        <v>0</v>
      </c>
      <c r="AE141" s="1">
        <f>Q141*'All Demand '!AM142/$B$1</f>
        <v>0</v>
      </c>
      <c r="AF141" s="1">
        <f>R141*'All Demand '!AN142/$B$1</f>
        <v>0</v>
      </c>
      <c r="AG141" s="1">
        <f>S141*'All Demand '!AO142/$B$1</f>
        <v>0</v>
      </c>
      <c r="AH141" s="1">
        <f t="shared" si="12"/>
        <v>22559.242581754734</v>
      </c>
      <c r="AI141" s="1"/>
      <c r="AJ141" s="1">
        <f>H141*'All Demand '!AV142/$B$1</f>
        <v>13339.421809990157</v>
      </c>
      <c r="AK141" s="1">
        <f>I141*'All Demand '!AW142/$B$1</f>
        <v>43.334358728908278</v>
      </c>
      <c r="AL141" s="1">
        <f>J141*'All Demand '!AX142/$B$1</f>
        <v>0</v>
      </c>
      <c r="AM141" s="1">
        <f>K141*'All Demand '!AY142/$B$1</f>
        <v>0</v>
      </c>
      <c r="AN141" s="1">
        <f>L141*'All Demand '!AZ142/$B$1</f>
        <v>0</v>
      </c>
      <c r="AO141" s="1">
        <f>M141*'All Demand '!BA142/$B$1</f>
        <v>0</v>
      </c>
      <c r="AP141" s="1">
        <f>N141*'All Demand '!BB142/$B$1</f>
        <v>0</v>
      </c>
      <c r="AQ141" s="1">
        <f>O141*'All Demand '!BC142/$B$1</f>
        <v>0</v>
      </c>
      <c r="AR141" s="1">
        <f>P141*'All Demand '!BD142/$B$1</f>
        <v>0</v>
      </c>
      <c r="AS141" s="1">
        <f>Q141*'All Demand '!BE142/$B$1</f>
        <v>0</v>
      </c>
      <c r="AT141" s="1">
        <f>R141*'All Demand '!BF142/$B$1</f>
        <v>0</v>
      </c>
      <c r="AU141" s="1">
        <f>S141*'All Demand '!BG142/$B$1</f>
        <v>0</v>
      </c>
      <c r="AV141" s="1">
        <f t="shared" si="13"/>
        <v>13382.756168719066</v>
      </c>
    </row>
    <row r="142" spans="1:48">
      <c r="A142" s="343">
        <f>'All Demand '!A143</f>
        <v>138</v>
      </c>
      <c r="B142" s="278" t="str">
        <f>'All Demand '!C143</f>
        <v>8AJ875-00003-N</v>
      </c>
      <c r="C142" s="278" t="str">
        <f>'All Demand '!F143</f>
        <v>M105</v>
      </c>
      <c r="D142" s="278" t="str">
        <f>'All Demand '!D143</f>
        <v>AJ875-00003-N</v>
      </c>
      <c r="E142" s="278" t="str">
        <f>'All Demand '!G143</f>
        <v>ABC</v>
      </c>
      <c r="F142" s="278" t="str">
        <f>'All Demand '!H143</f>
        <v>CTU FATP</v>
      </c>
      <c r="G142" s="278"/>
      <c r="H142" s="1">
        <f>'All Demand '!J143*'All Demand '!BO143</f>
        <v>92009.049999999988</v>
      </c>
      <c r="I142" s="1">
        <f>'All Demand '!K143*'All Demand '!BP143</f>
        <v>298.89999999999998</v>
      </c>
      <c r="J142" s="1">
        <f>'All Demand '!L143*'All Demand '!BQ143</f>
        <v>0</v>
      </c>
      <c r="K142" s="1">
        <f>'All Demand '!M143*'All Demand '!BR143</f>
        <v>0</v>
      </c>
      <c r="L142" s="1">
        <f>'All Demand '!N143*'All Demand '!BS143</f>
        <v>0</v>
      </c>
      <c r="M142" s="1">
        <f>'All Demand '!O143*'All Demand '!BT143</f>
        <v>0</v>
      </c>
      <c r="N142" s="1">
        <f>'All Demand '!P143*'All Demand '!BU143</f>
        <v>0</v>
      </c>
      <c r="O142" s="1">
        <f>'All Demand '!Q143*'All Demand '!BV143</f>
        <v>0</v>
      </c>
      <c r="P142" s="1">
        <f>'All Demand '!R143*'All Demand '!BW143</f>
        <v>0</v>
      </c>
      <c r="Q142" s="1">
        <f>'All Demand '!S143*'All Demand '!BX143</f>
        <v>0</v>
      </c>
      <c r="R142" s="1">
        <f>'All Demand '!T143*'All Demand '!BY143</f>
        <v>0</v>
      </c>
      <c r="S142" s="1">
        <f>'All Demand '!U143*'All Demand '!BZ143</f>
        <v>0</v>
      </c>
      <c r="T142" s="1">
        <f t="shared" si="11"/>
        <v>92307.949999999983</v>
      </c>
      <c r="U142" s="1"/>
      <c r="V142" s="1">
        <f>H142*'All Demand '!AD143/$B$1</f>
        <v>9678.6155682452645</v>
      </c>
      <c r="W142" s="1">
        <f>I142*'All Demand '!AE143/$B$1</f>
        <v>31.441887437686937</v>
      </c>
      <c r="X142" s="1">
        <f>J142*'All Demand '!AF143/$B$1</f>
        <v>0</v>
      </c>
      <c r="Y142" s="1">
        <f>K142*'All Demand '!AG143/$B$1</f>
        <v>0</v>
      </c>
      <c r="Z142" s="1">
        <f>L142*'All Demand '!AH143/$B$1</f>
        <v>0</v>
      </c>
      <c r="AA142" s="1">
        <f>M142*'All Demand '!AI143/$B$1</f>
        <v>0</v>
      </c>
      <c r="AB142" s="1">
        <f>N142*'All Demand '!AJ143/$B$1</f>
        <v>0</v>
      </c>
      <c r="AC142" s="1">
        <f>O142*'All Demand '!AK143/$B$1</f>
        <v>0</v>
      </c>
      <c r="AD142" s="1">
        <f>P142*'All Demand '!AL143/$B$1</f>
        <v>0</v>
      </c>
      <c r="AE142" s="1">
        <f>Q142*'All Demand '!AM143/$B$1</f>
        <v>0</v>
      </c>
      <c r="AF142" s="1">
        <f>R142*'All Demand '!AN143/$B$1</f>
        <v>0</v>
      </c>
      <c r="AG142" s="1">
        <f>S142*'All Demand '!AO143/$B$1</f>
        <v>0</v>
      </c>
      <c r="AH142" s="1">
        <f t="shared" si="12"/>
        <v>9710.0574556829506</v>
      </c>
      <c r="AI142" s="1"/>
      <c r="AJ142" s="1">
        <f>H142*'All Demand '!AV143/$B$1</f>
        <v>6931.5330262987836</v>
      </c>
      <c r="AK142" s="1">
        <f>I142*'All Demand '!AW143/$B$1</f>
        <v>22.517733000837488</v>
      </c>
      <c r="AL142" s="1">
        <f>J142*'All Demand '!AX143/$B$1</f>
        <v>0</v>
      </c>
      <c r="AM142" s="1">
        <f>K142*'All Demand '!AY143/$B$1</f>
        <v>0</v>
      </c>
      <c r="AN142" s="1">
        <f>L142*'All Demand '!AZ143/$B$1</f>
        <v>0</v>
      </c>
      <c r="AO142" s="1">
        <f>M142*'All Demand '!BA143/$B$1</f>
        <v>0</v>
      </c>
      <c r="AP142" s="1">
        <f>N142*'All Demand '!BB143/$B$1</f>
        <v>0</v>
      </c>
      <c r="AQ142" s="1">
        <f>O142*'All Demand '!BC143/$B$1</f>
        <v>0</v>
      </c>
      <c r="AR142" s="1">
        <f>P142*'All Demand '!BD143/$B$1</f>
        <v>0</v>
      </c>
      <c r="AS142" s="1">
        <f>Q142*'All Demand '!BE143/$B$1</f>
        <v>0</v>
      </c>
      <c r="AT142" s="1">
        <f>R142*'All Demand '!BF143/$B$1</f>
        <v>0</v>
      </c>
      <c r="AU142" s="1">
        <f>S142*'All Demand '!BG143/$B$1</f>
        <v>0</v>
      </c>
      <c r="AV142" s="1">
        <f t="shared" si="13"/>
        <v>6954.0507592996209</v>
      </c>
    </row>
    <row r="143" spans="1:48">
      <c r="A143" s="343">
        <f>'All Demand '!A144</f>
        <v>139</v>
      </c>
      <c r="B143" s="278" t="str">
        <f>'All Demand '!C144</f>
        <v>8AJ875-02656-N</v>
      </c>
      <c r="C143" s="278" t="str">
        <f>'All Demand '!F144</f>
        <v>M105</v>
      </c>
      <c r="D143" s="278" t="str">
        <f>'All Demand '!D144</f>
        <v>AJ875-02656-N</v>
      </c>
      <c r="E143" s="278" t="str">
        <f>'All Demand '!G144</f>
        <v>ABC</v>
      </c>
      <c r="F143" s="278" t="str">
        <f>'All Demand '!H144</f>
        <v>CTU FATP</v>
      </c>
      <c r="G143" s="278"/>
      <c r="H143" s="1">
        <f>'All Demand '!J144*'All Demand '!BO144</f>
        <v>289171.30000000005</v>
      </c>
      <c r="I143" s="1">
        <f>'All Demand '!K144*'All Demand '!BP144</f>
        <v>939.40000000000009</v>
      </c>
      <c r="J143" s="1">
        <f>'All Demand '!L144*'All Demand '!BQ144</f>
        <v>0</v>
      </c>
      <c r="K143" s="1">
        <f>'All Demand '!M144*'All Demand '!BR144</f>
        <v>0</v>
      </c>
      <c r="L143" s="1">
        <f>'All Demand '!N144*'All Demand '!BS144</f>
        <v>0</v>
      </c>
      <c r="M143" s="1">
        <f>'All Demand '!O144*'All Demand '!BT144</f>
        <v>0</v>
      </c>
      <c r="N143" s="1">
        <f>'All Demand '!P144*'All Demand '!BU144</f>
        <v>0</v>
      </c>
      <c r="O143" s="1">
        <f>'All Demand '!Q144*'All Demand '!BV144</f>
        <v>0</v>
      </c>
      <c r="P143" s="1">
        <f>'All Demand '!R144*'All Demand '!BW144</f>
        <v>0</v>
      </c>
      <c r="Q143" s="1">
        <f>'All Demand '!S144*'All Demand '!BX144</f>
        <v>0</v>
      </c>
      <c r="R143" s="1">
        <f>'All Demand '!T144*'All Demand '!BY144</f>
        <v>0</v>
      </c>
      <c r="S143" s="1">
        <f>'All Demand '!U144*'All Demand '!BZ144</f>
        <v>0</v>
      </c>
      <c r="T143" s="1">
        <f t="shared" si="11"/>
        <v>290110.70000000007</v>
      </c>
      <c r="U143" s="1"/>
      <c r="V143" s="1">
        <f>H143*'All Demand '!AD144/$B$1</f>
        <v>4523.4241490884497</v>
      </c>
      <c r="W143" s="1">
        <f>I143*'All Demand '!AE144/$B$1</f>
        <v>14.694766201395813</v>
      </c>
      <c r="X143" s="1">
        <f>J143*'All Demand '!AF144/$B$1</f>
        <v>0</v>
      </c>
      <c r="Y143" s="1">
        <f>K143*'All Demand '!AG144/$B$1</f>
        <v>0</v>
      </c>
      <c r="Z143" s="1">
        <f>L143*'All Demand '!AH144/$B$1</f>
        <v>0</v>
      </c>
      <c r="AA143" s="1">
        <f>M143*'All Demand '!AI144/$B$1</f>
        <v>0</v>
      </c>
      <c r="AB143" s="1">
        <f>N143*'All Demand '!AJ144/$B$1</f>
        <v>0</v>
      </c>
      <c r="AC143" s="1">
        <f>O143*'All Demand '!AK144/$B$1</f>
        <v>0</v>
      </c>
      <c r="AD143" s="1">
        <f>P143*'All Demand '!AL144/$B$1</f>
        <v>0</v>
      </c>
      <c r="AE143" s="1">
        <f>Q143*'All Demand '!AM144/$B$1</f>
        <v>0</v>
      </c>
      <c r="AF143" s="1">
        <f>R143*'All Demand '!AN144/$B$1</f>
        <v>0</v>
      </c>
      <c r="AG143" s="1">
        <f>S143*'All Demand '!AO144/$B$1</f>
        <v>0</v>
      </c>
      <c r="AH143" s="1">
        <f t="shared" si="12"/>
        <v>4538.1189152898451</v>
      </c>
      <c r="AI143" s="1"/>
      <c r="AJ143" s="1">
        <f>H143*'All Demand '!AV144/$B$1</f>
        <v>3055.1869056993105</v>
      </c>
      <c r="AK143" s="1">
        <f>I143*'All Demand '!AW144/$B$1</f>
        <v>9.9250602643275183</v>
      </c>
      <c r="AL143" s="1">
        <f>J143*'All Demand '!AX144/$B$1</f>
        <v>0</v>
      </c>
      <c r="AM143" s="1">
        <f>K143*'All Demand '!AY144/$B$1</f>
        <v>0</v>
      </c>
      <c r="AN143" s="1">
        <f>L143*'All Demand '!AZ144/$B$1</f>
        <v>0</v>
      </c>
      <c r="AO143" s="1">
        <f>M143*'All Demand '!BA144/$B$1</f>
        <v>0</v>
      </c>
      <c r="AP143" s="1">
        <f>N143*'All Demand '!BB144/$B$1</f>
        <v>0</v>
      </c>
      <c r="AQ143" s="1">
        <f>O143*'All Demand '!BC144/$B$1</f>
        <v>0</v>
      </c>
      <c r="AR143" s="1">
        <f>P143*'All Demand '!BD144/$B$1</f>
        <v>0</v>
      </c>
      <c r="AS143" s="1">
        <f>Q143*'All Demand '!BE144/$B$1</f>
        <v>0</v>
      </c>
      <c r="AT143" s="1">
        <f>R143*'All Demand '!BF144/$B$1</f>
        <v>0</v>
      </c>
      <c r="AU143" s="1">
        <f>S143*'All Demand '!BG144/$B$1</f>
        <v>0</v>
      </c>
      <c r="AV143" s="1">
        <f t="shared" si="13"/>
        <v>3065.1119659636379</v>
      </c>
    </row>
    <row r="144" spans="1:48">
      <c r="A144" s="343">
        <f>'All Demand '!A145</f>
        <v>140</v>
      </c>
      <c r="B144" s="278" t="str">
        <f>'All Demand '!C145</f>
        <v>8AJ725-00418-N</v>
      </c>
      <c r="C144" s="278" t="str">
        <f>'All Demand '!F145</f>
        <v>M105</v>
      </c>
      <c r="D144" s="278" t="str">
        <f>'All Demand '!D145</f>
        <v>AJ725-00418-N</v>
      </c>
      <c r="E144" s="278" t="str">
        <f>'All Demand '!G145</f>
        <v>ABC</v>
      </c>
      <c r="F144" s="278" t="str">
        <f>'All Demand '!H145</f>
        <v>CTU FATP</v>
      </c>
      <c r="G144" s="278"/>
      <c r="H144" s="1">
        <f>'All Demand '!J145*'All Demand '!BO145</f>
        <v>236594.7</v>
      </c>
      <c r="I144" s="1">
        <f>'All Demand '!K145*'All Demand '!BP145</f>
        <v>768.6</v>
      </c>
      <c r="J144" s="1">
        <f>'All Demand '!L145*'All Demand '!BQ145</f>
        <v>0</v>
      </c>
      <c r="K144" s="1">
        <f>'All Demand '!M145*'All Demand '!BR145</f>
        <v>0</v>
      </c>
      <c r="L144" s="1">
        <f>'All Demand '!N145*'All Demand '!BS145</f>
        <v>0</v>
      </c>
      <c r="M144" s="1">
        <f>'All Demand '!O145*'All Demand '!BT145</f>
        <v>0</v>
      </c>
      <c r="N144" s="1">
        <f>'All Demand '!P145*'All Demand '!BU145</f>
        <v>0</v>
      </c>
      <c r="O144" s="1">
        <f>'All Demand '!Q145*'All Demand '!BV145</f>
        <v>0</v>
      </c>
      <c r="P144" s="1">
        <f>'All Demand '!R145*'All Demand '!BW145</f>
        <v>0</v>
      </c>
      <c r="Q144" s="1">
        <f>'All Demand '!S145*'All Demand '!BX145</f>
        <v>0</v>
      </c>
      <c r="R144" s="1">
        <f>'All Demand '!T145*'All Demand '!BY145</f>
        <v>0</v>
      </c>
      <c r="S144" s="1">
        <f>'All Demand '!U145*'All Demand '!BZ145</f>
        <v>0</v>
      </c>
      <c r="T144" s="1">
        <f t="shared" si="11"/>
        <v>237363.30000000002</v>
      </c>
      <c r="U144" s="1"/>
      <c r="V144" s="1">
        <f>H144*'All Demand '!AD145/$B$1</f>
        <v>1503.6282312135024</v>
      </c>
      <c r="W144" s="1">
        <f>I144*'All Demand '!AE145/$B$1</f>
        <v>4.884676869391825</v>
      </c>
      <c r="X144" s="1">
        <f>J144*'All Demand '!AF145/$B$1</f>
        <v>0</v>
      </c>
      <c r="Y144" s="1">
        <f>K144*'All Demand '!AG145/$B$1</f>
        <v>0</v>
      </c>
      <c r="Z144" s="1">
        <f>L144*'All Demand '!AH145/$B$1</f>
        <v>0</v>
      </c>
      <c r="AA144" s="1">
        <f>M144*'All Demand '!AI145/$B$1</f>
        <v>0</v>
      </c>
      <c r="AB144" s="1">
        <f>N144*'All Demand '!AJ145/$B$1</f>
        <v>0</v>
      </c>
      <c r="AC144" s="1">
        <f>O144*'All Demand '!AK145/$B$1</f>
        <v>0</v>
      </c>
      <c r="AD144" s="1">
        <f>P144*'All Demand '!AL145/$B$1</f>
        <v>0</v>
      </c>
      <c r="AE144" s="1">
        <f>Q144*'All Demand '!AM145/$B$1</f>
        <v>0</v>
      </c>
      <c r="AF144" s="1">
        <f>R144*'All Demand '!AN145/$B$1</f>
        <v>0</v>
      </c>
      <c r="AG144" s="1">
        <f>S144*'All Demand '!AO145/$B$1</f>
        <v>0</v>
      </c>
      <c r="AH144" s="1">
        <f t="shared" si="12"/>
        <v>1508.5129080828942</v>
      </c>
      <c r="AI144" s="1"/>
      <c r="AJ144" s="1">
        <f>H144*'All Demand '!AV145/$B$1</f>
        <v>559.68751759211148</v>
      </c>
      <c r="AK144" s="1">
        <f>I144*'All Demand '!AW145/$B$1</f>
        <v>1.8181972209068797</v>
      </c>
      <c r="AL144" s="1">
        <f>J144*'All Demand '!AX145/$B$1</f>
        <v>0</v>
      </c>
      <c r="AM144" s="1">
        <f>K144*'All Demand '!AY145/$B$1</f>
        <v>0</v>
      </c>
      <c r="AN144" s="1">
        <f>L144*'All Demand '!AZ145/$B$1</f>
        <v>0</v>
      </c>
      <c r="AO144" s="1">
        <f>M144*'All Demand '!BA145/$B$1</f>
        <v>0</v>
      </c>
      <c r="AP144" s="1">
        <f>N144*'All Demand '!BB145/$B$1</f>
        <v>0</v>
      </c>
      <c r="AQ144" s="1">
        <f>O144*'All Demand '!BC145/$B$1</f>
        <v>0</v>
      </c>
      <c r="AR144" s="1">
        <f>P144*'All Demand '!BD145/$B$1</f>
        <v>0</v>
      </c>
      <c r="AS144" s="1">
        <f>Q144*'All Demand '!BE145/$B$1</f>
        <v>0</v>
      </c>
      <c r="AT144" s="1">
        <f>R144*'All Demand '!BF145/$B$1</f>
        <v>0</v>
      </c>
      <c r="AU144" s="1">
        <f>S144*'All Demand '!BG145/$B$1</f>
        <v>0</v>
      </c>
      <c r="AV144" s="1">
        <f t="shared" si="13"/>
        <v>561.50571481301836</v>
      </c>
    </row>
    <row r="145" spans="1:48">
      <c r="A145" s="343">
        <f>'All Demand '!A146</f>
        <v>141</v>
      </c>
      <c r="B145" s="278" t="str">
        <f>'All Demand '!C146</f>
        <v>8AJ946-04716-N</v>
      </c>
      <c r="C145" s="278" t="str">
        <f>'All Demand '!F146</f>
        <v>M105</v>
      </c>
      <c r="D145" s="278" t="str">
        <f>'All Demand '!D146</f>
        <v>AJ946-04716-N</v>
      </c>
      <c r="E145" s="278" t="str">
        <f>'All Demand '!G146</f>
        <v>ABC</v>
      </c>
      <c r="F145" s="278" t="str">
        <f>'All Demand '!H146</f>
        <v>CTU FATP</v>
      </c>
      <c r="G145" s="278"/>
      <c r="H145" s="1">
        <f>'All Demand '!J146*'All Demand '!BO146</f>
        <v>315459.59999999998</v>
      </c>
      <c r="I145" s="1">
        <f>'All Demand '!K146*'All Demand '!BP146</f>
        <v>1024.8</v>
      </c>
      <c r="J145" s="1">
        <f>'All Demand '!L146*'All Demand '!BQ146</f>
        <v>0</v>
      </c>
      <c r="K145" s="1">
        <f>'All Demand '!M146*'All Demand '!BR146</f>
        <v>0</v>
      </c>
      <c r="L145" s="1">
        <f>'All Demand '!N146*'All Demand '!BS146</f>
        <v>0</v>
      </c>
      <c r="M145" s="1">
        <f>'All Demand '!O146*'All Demand '!BT146</f>
        <v>0</v>
      </c>
      <c r="N145" s="1">
        <f>'All Demand '!P146*'All Demand '!BU146</f>
        <v>0</v>
      </c>
      <c r="O145" s="1">
        <f>'All Demand '!Q146*'All Demand '!BV146</f>
        <v>0</v>
      </c>
      <c r="P145" s="1">
        <f>'All Demand '!R146*'All Demand '!BW146</f>
        <v>0</v>
      </c>
      <c r="Q145" s="1">
        <f>'All Demand '!S146*'All Demand '!BX146</f>
        <v>0</v>
      </c>
      <c r="R145" s="1">
        <f>'All Demand '!T146*'All Demand '!BY146</f>
        <v>0</v>
      </c>
      <c r="S145" s="1">
        <f>'All Demand '!U146*'All Demand '!BZ146</f>
        <v>0</v>
      </c>
      <c r="T145" s="1">
        <f t="shared" si="11"/>
        <v>316484.39999999997</v>
      </c>
      <c r="U145" s="1"/>
      <c r="V145" s="1">
        <f>H145*'All Demand '!AD146/$B$1</f>
        <v>1672.910879760718</v>
      </c>
      <c r="W145" s="1">
        <f>I145*'All Demand '!AE146/$B$1</f>
        <v>5.434607377866401</v>
      </c>
      <c r="X145" s="1">
        <f>J145*'All Demand '!AF146/$B$1</f>
        <v>0</v>
      </c>
      <c r="Y145" s="1">
        <f>K145*'All Demand '!AG146/$B$1</f>
        <v>0</v>
      </c>
      <c r="Z145" s="1">
        <f>L145*'All Demand '!AH146/$B$1</f>
        <v>0</v>
      </c>
      <c r="AA145" s="1">
        <f>M145*'All Demand '!AI146/$B$1</f>
        <v>0</v>
      </c>
      <c r="AB145" s="1">
        <f>N145*'All Demand '!AJ146/$B$1</f>
        <v>0</v>
      </c>
      <c r="AC145" s="1">
        <f>O145*'All Demand '!AK146/$B$1</f>
        <v>0</v>
      </c>
      <c r="AD145" s="1">
        <f>P145*'All Demand '!AL146/$B$1</f>
        <v>0</v>
      </c>
      <c r="AE145" s="1">
        <f>Q145*'All Demand '!AM146/$B$1</f>
        <v>0</v>
      </c>
      <c r="AF145" s="1">
        <f>R145*'All Demand '!AN146/$B$1</f>
        <v>0</v>
      </c>
      <c r="AG145" s="1">
        <f>S145*'All Demand '!AO146/$B$1</f>
        <v>0</v>
      </c>
      <c r="AH145" s="1">
        <f t="shared" si="12"/>
        <v>1678.3454871385843</v>
      </c>
      <c r="AI145" s="1"/>
      <c r="AJ145" s="1">
        <f>H145*'All Demand '!AV146/$B$1</f>
        <v>879.35968385550825</v>
      </c>
      <c r="AK145" s="1">
        <f>I145*'All Demand '!AW146/$B$1</f>
        <v>2.856682136207378</v>
      </c>
      <c r="AL145" s="1">
        <f>J145*'All Demand '!AX146/$B$1</f>
        <v>0</v>
      </c>
      <c r="AM145" s="1">
        <f>K145*'All Demand '!AY146/$B$1</f>
        <v>0</v>
      </c>
      <c r="AN145" s="1">
        <f>L145*'All Demand '!AZ146/$B$1</f>
        <v>0</v>
      </c>
      <c r="AO145" s="1">
        <f>M145*'All Demand '!BA146/$B$1</f>
        <v>0</v>
      </c>
      <c r="AP145" s="1">
        <f>N145*'All Demand '!BB146/$B$1</f>
        <v>0</v>
      </c>
      <c r="AQ145" s="1">
        <f>O145*'All Demand '!BC146/$B$1</f>
        <v>0</v>
      </c>
      <c r="AR145" s="1">
        <f>P145*'All Demand '!BD146/$B$1</f>
        <v>0</v>
      </c>
      <c r="AS145" s="1">
        <f>Q145*'All Demand '!BE146/$B$1</f>
        <v>0</v>
      </c>
      <c r="AT145" s="1">
        <f>R145*'All Demand '!BF146/$B$1</f>
        <v>0</v>
      </c>
      <c r="AU145" s="1">
        <f>S145*'All Demand '!BG146/$B$1</f>
        <v>0</v>
      </c>
      <c r="AV145" s="1">
        <f t="shared" si="13"/>
        <v>882.21636599171563</v>
      </c>
    </row>
    <row r="146" spans="1:48">
      <c r="A146" s="343">
        <f>'All Demand '!A147</f>
        <v>142</v>
      </c>
      <c r="B146" s="278" t="str">
        <f>'All Demand '!C147</f>
        <v>8AJ825-00424-N</v>
      </c>
      <c r="C146" s="278" t="str">
        <f>'All Demand '!F147</f>
        <v>M105</v>
      </c>
      <c r="D146" s="278" t="str">
        <f>'All Demand '!D147</f>
        <v>AJ825-00424-N</v>
      </c>
      <c r="E146" s="278" t="str">
        <f>'All Demand '!G147</f>
        <v>ABC</v>
      </c>
      <c r="F146" s="278" t="str">
        <f>'All Demand '!H147</f>
        <v>CTU FATP</v>
      </c>
      <c r="G146" s="278"/>
      <c r="H146" s="1">
        <f>'All Demand '!J147*'All Demand '!BO147</f>
        <v>184018.09999999998</v>
      </c>
      <c r="I146" s="1">
        <f>'All Demand '!K147*'All Demand '!BP147</f>
        <v>597.79999999999995</v>
      </c>
      <c r="J146" s="1">
        <f>'All Demand '!L147*'All Demand '!BQ147</f>
        <v>0</v>
      </c>
      <c r="K146" s="1">
        <f>'All Demand '!M147*'All Demand '!BR147</f>
        <v>0</v>
      </c>
      <c r="L146" s="1">
        <f>'All Demand '!N147*'All Demand '!BS147</f>
        <v>0</v>
      </c>
      <c r="M146" s="1">
        <f>'All Demand '!O147*'All Demand '!BT147</f>
        <v>0</v>
      </c>
      <c r="N146" s="1">
        <f>'All Demand '!P147*'All Demand '!BU147</f>
        <v>0</v>
      </c>
      <c r="O146" s="1">
        <f>'All Demand '!Q147*'All Demand '!BV147</f>
        <v>0</v>
      </c>
      <c r="P146" s="1">
        <f>'All Demand '!R147*'All Demand '!BW147</f>
        <v>0</v>
      </c>
      <c r="Q146" s="1">
        <f>'All Demand '!S147*'All Demand '!BX147</f>
        <v>0</v>
      </c>
      <c r="R146" s="1">
        <f>'All Demand '!T147*'All Demand '!BY147</f>
        <v>0</v>
      </c>
      <c r="S146" s="1">
        <f>'All Demand '!U147*'All Demand '!BZ147</f>
        <v>0</v>
      </c>
      <c r="T146" s="1">
        <f t="shared" si="11"/>
        <v>184615.89999999997</v>
      </c>
      <c r="U146" s="1"/>
      <c r="V146" s="1">
        <f>H146*'All Demand '!AD147/$B$1</f>
        <v>1626.4411331006979</v>
      </c>
      <c r="W146" s="1">
        <f>I146*'All Demand '!AE147/$B$1</f>
        <v>5.2836460618145553</v>
      </c>
      <c r="X146" s="1">
        <f>J146*'All Demand '!AF147/$B$1</f>
        <v>0</v>
      </c>
      <c r="Y146" s="1">
        <f>K146*'All Demand '!AG147/$B$1</f>
        <v>0</v>
      </c>
      <c r="Z146" s="1">
        <f>L146*'All Demand '!AH147/$B$1</f>
        <v>0</v>
      </c>
      <c r="AA146" s="1">
        <f>M146*'All Demand '!AI147/$B$1</f>
        <v>0</v>
      </c>
      <c r="AB146" s="1">
        <f>N146*'All Demand '!AJ147/$B$1</f>
        <v>0</v>
      </c>
      <c r="AC146" s="1">
        <f>O146*'All Demand '!AK147/$B$1</f>
        <v>0</v>
      </c>
      <c r="AD146" s="1">
        <f>P146*'All Demand '!AL147/$B$1</f>
        <v>0</v>
      </c>
      <c r="AE146" s="1">
        <f>Q146*'All Demand '!AM147/$B$1</f>
        <v>0</v>
      </c>
      <c r="AF146" s="1">
        <f>R146*'All Demand '!AN147/$B$1</f>
        <v>0</v>
      </c>
      <c r="AG146" s="1">
        <f>S146*'All Demand '!AO147/$B$1</f>
        <v>0</v>
      </c>
      <c r="AH146" s="1">
        <f t="shared" si="12"/>
        <v>1631.7247791625125</v>
      </c>
      <c r="AI146" s="1"/>
      <c r="AJ146" s="1">
        <f>H146*'All Demand '!AV147/$B$1</f>
        <v>498.11487573768693</v>
      </c>
      <c r="AK146" s="1">
        <f>I146*'All Demand '!AW147/$B$1</f>
        <v>1.618172737986042</v>
      </c>
      <c r="AL146" s="1">
        <f>J146*'All Demand '!AX147/$B$1</f>
        <v>0</v>
      </c>
      <c r="AM146" s="1">
        <f>K146*'All Demand '!AY147/$B$1</f>
        <v>0</v>
      </c>
      <c r="AN146" s="1">
        <f>L146*'All Demand '!AZ147/$B$1</f>
        <v>0</v>
      </c>
      <c r="AO146" s="1">
        <f>M146*'All Demand '!BA147/$B$1</f>
        <v>0</v>
      </c>
      <c r="AP146" s="1">
        <f>N146*'All Demand '!BB147/$B$1</f>
        <v>0</v>
      </c>
      <c r="AQ146" s="1">
        <f>O146*'All Demand '!BC147/$B$1</f>
        <v>0</v>
      </c>
      <c r="AR146" s="1">
        <f>P146*'All Demand '!BD147/$B$1</f>
        <v>0</v>
      </c>
      <c r="AS146" s="1">
        <f>Q146*'All Demand '!BE147/$B$1</f>
        <v>0</v>
      </c>
      <c r="AT146" s="1">
        <f>R146*'All Demand '!BF147/$B$1</f>
        <v>0</v>
      </c>
      <c r="AU146" s="1">
        <f>S146*'All Demand '!BG147/$B$1</f>
        <v>0</v>
      </c>
      <c r="AV146" s="1">
        <f t="shared" si="13"/>
        <v>499.73304847567294</v>
      </c>
    </row>
    <row r="147" spans="1:48">
      <c r="A147" s="343">
        <f>'All Demand '!A148</f>
        <v>143</v>
      </c>
      <c r="B147" s="278" t="str">
        <f>'All Demand '!C148</f>
        <v>8AJ946-00090-N</v>
      </c>
      <c r="C147" s="278" t="str">
        <f>'All Demand '!F148</f>
        <v>M105</v>
      </c>
      <c r="D147" s="278" t="str">
        <f>'All Demand '!D148</f>
        <v>AJ946-00090-N</v>
      </c>
      <c r="E147" s="278" t="str">
        <f>'All Demand '!G148</f>
        <v>ABC</v>
      </c>
      <c r="F147" s="278" t="str">
        <f>'All Demand '!H148</f>
        <v>CTU FATP</v>
      </c>
      <c r="G147" s="278"/>
      <c r="H147" s="1">
        <f>'All Demand '!J148*'All Demand '!BO148</f>
        <v>157729.79999999999</v>
      </c>
      <c r="I147" s="1">
        <f>'All Demand '!K148*'All Demand '!BP148</f>
        <v>512.4</v>
      </c>
      <c r="J147" s="1">
        <f>'All Demand '!L148*'All Demand '!BQ148</f>
        <v>0</v>
      </c>
      <c r="K147" s="1">
        <f>'All Demand '!M148*'All Demand '!BR148</f>
        <v>0</v>
      </c>
      <c r="L147" s="1">
        <f>'All Demand '!N148*'All Demand '!BS148</f>
        <v>0</v>
      </c>
      <c r="M147" s="1">
        <f>'All Demand '!O148*'All Demand '!BT148</f>
        <v>0</v>
      </c>
      <c r="N147" s="1">
        <f>'All Demand '!P148*'All Demand '!BU148</f>
        <v>0</v>
      </c>
      <c r="O147" s="1">
        <f>'All Demand '!Q148*'All Demand '!BV148</f>
        <v>0</v>
      </c>
      <c r="P147" s="1">
        <f>'All Demand '!R148*'All Demand '!BW148</f>
        <v>0</v>
      </c>
      <c r="Q147" s="1">
        <f>'All Demand '!S148*'All Demand '!BX148</f>
        <v>0</v>
      </c>
      <c r="R147" s="1">
        <f>'All Demand '!T148*'All Demand '!BY148</f>
        <v>0</v>
      </c>
      <c r="S147" s="1">
        <f>'All Demand '!U148*'All Demand '!BZ148</f>
        <v>0</v>
      </c>
      <c r="T147" s="1">
        <f t="shared" si="11"/>
        <v>158242.19999999998</v>
      </c>
      <c r="U147" s="1"/>
      <c r="V147" s="1">
        <f>H147*'All Demand '!AD148/$B$1</f>
        <v>28977.206310141006</v>
      </c>
      <c r="W147" s="1">
        <f>I147*'All Demand '!AE148/$B$1</f>
        <v>94.135163509471596</v>
      </c>
      <c r="X147" s="1">
        <f>J147*'All Demand '!AF148/$B$1</f>
        <v>0</v>
      </c>
      <c r="Y147" s="1">
        <f>K147*'All Demand '!AG148/$B$1</f>
        <v>0</v>
      </c>
      <c r="Z147" s="1">
        <f>L147*'All Demand '!AH148/$B$1</f>
        <v>0</v>
      </c>
      <c r="AA147" s="1">
        <f>M147*'All Demand '!AI148/$B$1</f>
        <v>0</v>
      </c>
      <c r="AB147" s="1">
        <f>N147*'All Demand '!AJ148/$B$1</f>
        <v>0</v>
      </c>
      <c r="AC147" s="1">
        <f>O147*'All Demand '!AK148/$B$1</f>
        <v>0</v>
      </c>
      <c r="AD147" s="1">
        <f>P147*'All Demand '!AL148/$B$1</f>
        <v>0</v>
      </c>
      <c r="AE147" s="1">
        <f>Q147*'All Demand '!AM148/$B$1</f>
        <v>0</v>
      </c>
      <c r="AF147" s="1">
        <f>R147*'All Demand '!AN148/$B$1</f>
        <v>0</v>
      </c>
      <c r="AG147" s="1">
        <f>S147*'All Demand '!AO148/$B$1</f>
        <v>0</v>
      </c>
      <c r="AH147" s="1">
        <f t="shared" si="12"/>
        <v>29071.341473650478</v>
      </c>
      <c r="AI147" s="1"/>
      <c r="AJ147" s="1">
        <f>H147*'All Demand '!AV148/$B$1</f>
        <v>19526.554499945665</v>
      </c>
      <c r="AK147" s="1">
        <f>I147*'All Demand '!AW148/$B$1</f>
        <v>63.433837650032906</v>
      </c>
      <c r="AL147" s="1">
        <f>J147*'All Demand '!AX148/$B$1</f>
        <v>0</v>
      </c>
      <c r="AM147" s="1">
        <f>K147*'All Demand '!AY148/$B$1</f>
        <v>0</v>
      </c>
      <c r="AN147" s="1">
        <f>L147*'All Demand '!AZ148/$B$1</f>
        <v>0</v>
      </c>
      <c r="AO147" s="1">
        <f>M147*'All Demand '!BA148/$B$1</f>
        <v>0</v>
      </c>
      <c r="AP147" s="1">
        <f>N147*'All Demand '!BB148/$B$1</f>
        <v>0</v>
      </c>
      <c r="AQ147" s="1">
        <f>O147*'All Demand '!BC148/$B$1</f>
        <v>0</v>
      </c>
      <c r="AR147" s="1">
        <f>P147*'All Demand '!BD148/$B$1</f>
        <v>0</v>
      </c>
      <c r="AS147" s="1">
        <f>Q147*'All Demand '!BE148/$B$1</f>
        <v>0</v>
      </c>
      <c r="AT147" s="1">
        <f>R147*'All Demand '!BF148/$B$1</f>
        <v>0</v>
      </c>
      <c r="AU147" s="1">
        <f>S147*'All Demand '!BG148/$B$1</f>
        <v>0</v>
      </c>
      <c r="AV147" s="1">
        <f t="shared" si="13"/>
        <v>19589.9883375957</v>
      </c>
    </row>
    <row r="148" spans="1:48">
      <c r="A148" s="343">
        <f>'All Demand '!A149</f>
        <v>144</v>
      </c>
      <c r="B148" s="278" t="str">
        <f>'All Demand '!C149</f>
        <v>8AJ946-00092-N</v>
      </c>
      <c r="C148" s="278" t="str">
        <f>'All Demand '!F149</f>
        <v>M105</v>
      </c>
      <c r="D148" s="278" t="str">
        <f>'All Demand '!D149</f>
        <v>AJ946-00092-N</v>
      </c>
      <c r="E148" s="278" t="str">
        <f>'All Demand '!G149</f>
        <v>ABC</v>
      </c>
      <c r="F148" s="278" t="str">
        <f>'All Demand '!H149</f>
        <v>CTU FATP</v>
      </c>
      <c r="G148" s="278"/>
      <c r="H148" s="1">
        <f>'All Demand '!J149*'All Demand '!BO149</f>
        <v>157729.79999999999</v>
      </c>
      <c r="I148" s="1">
        <f>'All Demand '!K149*'All Demand '!BP149</f>
        <v>512.4</v>
      </c>
      <c r="J148" s="1">
        <f>'All Demand '!L149*'All Demand '!BQ149</f>
        <v>0</v>
      </c>
      <c r="K148" s="1">
        <f>'All Demand '!M149*'All Demand '!BR149</f>
        <v>0</v>
      </c>
      <c r="L148" s="1">
        <f>'All Demand '!N149*'All Demand '!BS149</f>
        <v>0</v>
      </c>
      <c r="M148" s="1">
        <f>'All Demand '!O149*'All Demand '!BT149</f>
        <v>0</v>
      </c>
      <c r="N148" s="1">
        <f>'All Demand '!P149*'All Demand '!BU149</f>
        <v>0</v>
      </c>
      <c r="O148" s="1">
        <f>'All Demand '!Q149*'All Demand '!BV149</f>
        <v>0</v>
      </c>
      <c r="P148" s="1">
        <f>'All Demand '!R149*'All Demand '!BW149</f>
        <v>0</v>
      </c>
      <c r="Q148" s="1">
        <f>'All Demand '!S149*'All Demand '!BX149</f>
        <v>0</v>
      </c>
      <c r="R148" s="1">
        <f>'All Demand '!T149*'All Demand '!BY149</f>
        <v>0</v>
      </c>
      <c r="S148" s="1">
        <f>'All Demand '!U149*'All Demand '!BZ149</f>
        <v>0</v>
      </c>
      <c r="T148" s="1">
        <f t="shared" si="11"/>
        <v>158242.19999999998</v>
      </c>
      <c r="U148" s="1"/>
      <c r="V148" s="1">
        <f>H148*'All Demand '!AD149/$B$1</f>
        <v>28977.206310141006</v>
      </c>
      <c r="W148" s="1">
        <f>I148*'All Demand '!AE149/$B$1</f>
        <v>94.135163509471596</v>
      </c>
      <c r="X148" s="1">
        <f>J148*'All Demand '!AF149/$B$1</f>
        <v>0</v>
      </c>
      <c r="Y148" s="1">
        <f>K148*'All Demand '!AG149/$B$1</f>
        <v>0</v>
      </c>
      <c r="Z148" s="1">
        <f>L148*'All Demand '!AH149/$B$1</f>
        <v>0</v>
      </c>
      <c r="AA148" s="1">
        <f>M148*'All Demand '!AI149/$B$1</f>
        <v>0</v>
      </c>
      <c r="AB148" s="1">
        <f>N148*'All Demand '!AJ149/$B$1</f>
        <v>0</v>
      </c>
      <c r="AC148" s="1">
        <f>O148*'All Demand '!AK149/$B$1</f>
        <v>0</v>
      </c>
      <c r="AD148" s="1">
        <f>P148*'All Demand '!AL149/$B$1</f>
        <v>0</v>
      </c>
      <c r="AE148" s="1">
        <f>Q148*'All Demand '!AM149/$B$1</f>
        <v>0</v>
      </c>
      <c r="AF148" s="1">
        <f>R148*'All Demand '!AN149/$B$1</f>
        <v>0</v>
      </c>
      <c r="AG148" s="1">
        <f>S148*'All Demand '!AO149/$B$1</f>
        <v>0</v>
      </c>
      <c r="AH148" s="1">
        <f t="shared" si="12"/>
        <v>29071.341473650478</v>
      </c>
      <c r="AI148" s="1"/>
      <c r="AJ148" s="1">
        <f>H148*'All Demand '!AV149/$B$1</f>
        <v>19526.554499945665</v>
      </c>
      <c r="AK148" s="1">
        <f>I148*'All Demand '!AW149/$B$1</f>
        <v>63.433837650032906</v>
      </c>
      <c r="AL148" s="1">
        <f>J148*'All Demand '!AX149/$B$1</f>
        <v>0</v>
      </c>
      <c r="AM148" s="1">
        <f>K148*'All Demand '!AY149/$B$1</f>
        <v>0</v>
      </c>
      <c r="AN148" s="1">
        <f>L148*'All Demand '!AZ149/$B$1</f>
        <v>0</v>
      </c>
      <c r="AO148" s="1">
        <f>M148*'All Demand '!BA149/$B$1</f>
        <v>0</v>
      </c>
      <c r="AP148" s="1">
        <f>N148*'All Demand '!BB149/$B$1</f>
        <v>0</v>
      </c>
      <c r="AQ148" s="1">
        <f>O148*'All Demand '!BC149/$B$1</f>
        <v>0</v>
      </c>
      <c r="AR148" s="1">
        <f>P148*'All Demand '!BD149/$B$1</f>
        <v>0</v>
      </c>
      <c r="AS148" s="1">
        <f>Q148*'All Demand '!BE149/$B$1</f>
        <v>0</v>
      </c>
      <c r="AT148" s="1">
        <f>R148*'All Demand '!BF149/$B$1</f>
        <v>0</v>
      </c>
      <c r="AU148" s="1">
        <f>S148*'All Demand '!BG149/$B$1</f>
        <v>0</v>
      </c>
      <c r="AV148" s="1">
        <f t="shared" si="13"/>
        <v>19589.9883375957</v>
      </c>
    </row>
    <row r="149" spans="1:48">
      <c r="A149" s="343">
        <f>'All Demand '!A150</f>
        <v>145</v>
      </c>
      <c r="B149" s="278" t="str">
        <f>'All Demand '!C150</f>
        <v>8AJ946-12618-N</v>
      </c>
      <c r="C149" s="278" t="str">
        <f>'All Demand '!F150</f>
        <v>M106</v>
      </c>
      <c r="D149" s="278" t="str">
        <f>'All Demand '!D150</f>
        <v>AJ946-12618-N</v>
      </c>
      <c r="E149" s="278" t="str">
        <f>'All Demand '!G150</f>
        <v>ABC</v>
      </c>
      <c r="F149" s="278" t="str">
        <f>'All Demand '!H150</f>
        <v>CTU FATP</v>
      </c>
      <c r="G149" s="278"/>
      <c r="H149" s="1">
        <f>'All Demand '!J150*'All Demand '!BO150</f>
        <v>175765.8</v>
      </c>
      <c r="I149" s="1">
        <f>'All Demand '!K150*'All Demand '!BP150</f>
        <v>119270.39999999999</v>
      </c>
      <c r="J149" s="1">
        <f>'All Demand '!L150*'All Demand '!BQ150</f>
        <v>121002.59999999999</v>
      </c>
      <c r="K149" s="1">
        <f>'All Demand '!M150*'All Demand '!BR150</f>
        <v>68304.599999999991</v>
      </c>
      <c r="L149" s="1">
        <f>'All Demand '!N150*'All Demand '!BS150</f>
        <v>180143.4</v>
      </c>
      <c r="M149" s="1">
        <f>'All Demand '!O150*'All Demand '!BT150</f>
        <v>114030.59999999999</v>
      </c>
      <c r="N149" s="1">
        <f>'All Demand '!P150*'All Demand '!BU150</f>
        <v>160026.6</v>
      </c>
      <c r="O149" s="1">
        <f>'All Demand '!Q150*'All Demand '!BV150</f>
        <v>169063.8</v>
      </c>
      <c r="P149" s="1">
        <f>'All Demand '!R150*'All Demand '!BW150</f>
        <v>165079.79999999999</v>
      </c>
      <c r="Q149" s="1">
        <f>'All Demand '!S150*'All Demand '!BX150</f>
        <v>165597</v>
      </c>
      <c r="R149" s="1">
        <f>'All Demand '!T150*'All Demand '!BY150</f>
        <v>135024</v>
      </c>
      <c r="S149" s="1">
        <f>'All Demand '!U150*'All Demand '!BZ150</f>
        <v>64051.199999999997</v>
      </c>
      <c r="T149" s="1">
        <f t="shared" si="11"/>
        <v>1637359.7999999998</v>
      </c>
      <c r="U149" s="1"/>
      <c r="V149" s="1">
        <f>H149*'All Demand '!AD150/$B$1</f>
        <v>42617.774057527407</v>
      </c>
      <c r="W149" s="1">
        <f>I149*'All Demand '!AE150/$B$1</f>
        <v>28919.385676570288</v>
      </c>
      <c r="X149" s="1">
        <f>J149*'All Demand '!AF150/$B$1</f>
        <v>29339.390638983048</v>
      </c>
      <c r="Y149" s="1">
        <f>K149*'All Demand '!AG150/$B$1</f>
        <v>16309.544933000994</v>
      </c>
      <c r="Z149" s="1">
        <f>L149*'All Demand '!AH150/$B$1</f>
        <v>43014.041172681951</v>
      </c>
      <c r="AA149" s="1">
        <f>M149*'All Demand '!AI150/$B$1</f>
        <v>27227.846944965102</v>
      </c>
      <c r="AB149" s="1">
        <f>N149*'All Demand '!AJ150/$B$1</f>
        <v>37619.732802293111</v>
      </c>
      <c r="AC149" s="1">
        <f>O149*'All Demand '!AK150/$B$1</f>
        <v>39744.236161615147</v>
      </c>
      <c r="AD149" s="1">
        <f>P149*'All Demand '!AL150/$B$1</f>
        <v>38807.660520538375</v>
      </c>
      <c r="AE149" s="1">
        <f>Q149*'All Demand '!AM150/$B$1</f>
        <v>37706.337838983054</v>
      </c>
      <c r="AF149" s="1">
        <f>R149*'All Demand '!AN150/$B$1</f>
        <v>30744.88402791625</v>
      </c>
      <c r="AG149" s="1">
        <f>S149*'All Demand '!AO150/$B$1</f>
        <v>14584.419924227317</v>
      </c>
      <c r="AH149" s="1">
        <f t="shared" si="12"/>
        <v>386635.25469930202</v>
      </c>
      <c r="AI149" s="1"/>
      <c r="AJ149" s="1">
        <f>H149*'All Demand '!AV150/$B$1</f>
        <v>23608.998249031109</v>
      </c>
      <c r="AK149" s="1">
        <f>I149*'All Demand '!AW150/$B$1</f>
        <v>16020.492409565684</v>
      </c>
      <c r="AL149" s="1">
        <f>J149*'All Demand '!AX150/$B$1</f>
        <v>16253.162853798704</v>
      </c>
      <c r="AM149" s="1">
        <f>K149*'All Demand '!AY150/$B$1</f>
        <v>9082.9794532426822</v>
      </c>
      <c r="AN149" s="1">
        <f>L149*'All Demand '!AZ150/$B$1</f>
        <v>23955.03085937518</v>
      </c>
      <c r="AO149" s="1">
        <f>M149*'All Demand '!BA150/$B$1</f>
        <v>15163.511635247627</v>
      </c>
      <c r="AP149" s="1">
        <f>N149*'All Demand '!BB150/$B$1</f>
        <v>21064.998792793787</v>
      </c>
      <c r="AQ149" s="1">
        <f>O149*'All Demand '!BC150/$B$1</f>
        <v>22254.604815106552</v>
      </c>
      <c r="AR149" s="1">
        <f>P149*'All Demand '!BD150/$B$1</f>
        <v>21730.173531866825</v>
      </c>
      <c r="AS149" s="1">
        <f>Q149*'All Demand '!BE150/$B$1</f>
        <v>21575.823650297501</v>
      </c>
      <c r="AT149" s="1">
        <f>R149*'All Demand '!BF150/$B$1</f>
        <v>17592.432305885795</v>
      </c>
      <c r="AU149" s="1">
        <f>S149*'All Demand '!BG150/$B$1</f>
        <v>8345.3045392726654</v>
      </c>
      <c r="AV149" s="1">
        <f t="shared" si="13"/>
        <v>216647.51309548414</v>
      </c>
    </row>
    <row r="150" spans="1:48">
      <c r="A150" s="343">
        <f>'All Demand '!A151</f>
        <v>146</v>
      </c>
      <c r="B150" s="278" t="str">
        <f>'All Demand '!C151</f>
        <v>8AJ946-05945-N</v>
      </c>
      <c r="C150" s="278" t="str">
        <f>'All Demand '!F151</f>
        <v>M106</v>
      </c>
      <c r="D150" s="278" t="str">
        <f>'All Demand '!D151</f>
        <v>AJ946-05945-N</v>
      </c>
      <c r="E150" s="278" t="str">
        <f>'All Demand '!G151</f>
        <v>ABC</v>
      </c>
      <c r="F150" s="278" t="str">
        <f>'All Demand '!H151</f>
        <v>CTU FATP</v>
      </c>
      <c r="G150" s="278"/>
      <c r="H150" s="1">
        <f>'All Demand '!J151*'All Demand '!BO151</f>
        <v>117177.20000000001</v>
      </c>
      <c r="I150" s="1">
        <f>'All Demand '!K151*'All Demand '!BP151</f>
        <v>79513.600000000006</v>
      </c>
      <c r="J150" s="1">
        <f>'All Demand '!L151*'All Demand '!BQ151</f>
        <v>80668.400000000009</v>
      </c>
      <c r="K150" s="1">
        <f>'All Demand '!M151*'All Demand '!BR151</f>
        <v>45536.4</v>
      </c>
      <c r="L150" s="1">
        <f>'All Demand '!N151*'All Demand '!BS151</f>
        <v>120095.6</v>
      </c>
      <c r="M150" s="1">
        <f>'All Demand '!O151*'All Demand '!BT151</f>
        <v>76020.400000000009</v>
      </c>
      <c r="N150" s="1">
        <f>'All Demand '!P151*'All Demand '!BU151</f>
        <v>106684.40000000001</v>
      </c>
      <c r="O150" s="1">
        <f>'All Demand '!Q151*'All Demand '!BV151</f>
        <v>112709.20000000001</v>
      </c>
      <c r="P150" s="1">
        <f>'All Demand '!R151*'All Demand '!BW151</f>
        <v>110053.20000000001</v>
      </c>
      <c r="Q150" s="1">
        <f>'All Demand '!S151*'All Demand '!BX151</f>
        <v>110398</v>
      </c>
      <c r="R150" s="1">
        <f>'All Demand '!T151*'All Demand '!BY151</f>
        <v>90016</v>
      </c>
      <c r="S150" s="1">
        <f>'All Demand '!U151*'All Demand '!BZ151</f>
        <v>42700.800000000003</v>
      </c>
      <c r="T150" s="1">
        <f t="shared" si="11"/>
        <v>1091573.2000000002</v>
      </c>
      <c r="U150" s="1"/>
      <c r="V150" s="1">
        <f>H150*'All Demand '!AD151/$B$1</f>
        <v>33014.822133399801</v>
      </c>
      <c r="W150" s="1">
        <f>I150*'All Demand '!AE151/$B$1</f>
        <v>22403.055894715857</v>
      </c>
      <c r="X150" s="1">
        <f>J150*'All Demand '!AF151/$B$1</f>
        <v>22728.422233898309</v>
      </c>
      <c r="Y150" s="1">
        <f>K150*'All Demand '!AG151/$B$1</f>
        <v>12634.55769212363</v>
      </c>
      <c r="Z150" s="1">
        <f>L150*'All Demand '!AH151/$B$1</f>
        <v>33321.799412562315</v>
      </c>
      <c r="AA150" s="1">
        <f>M150*'All Demand '!AI151/$B$1</f>
        <v>21092.667175672985</v>
      </c>
      <c r="AB150" s="1">
        <f>N150*'All Demand '!AJ151/$B$1</f>
        <v>29142.97648434696</v>
      </c>
      <c r="AC150" s="1">
        <f>O150*'All Demand '!AK151/$B$1</f>
        <v>30788.771040279167</v>
      </c>
      <c r="AD150" s="1">
        <f>P150*'All Demand '!AL151/$B$1</f>
        <v>30063.231546759725</v>
      </c>
      <c r="AE150" s="1">
        <f>Q150*'All Demand '!AM151/$B$1</f>
        <v>29210.067033898311</v>
      </c>
      <c r="AF150" s="1">
        <f>R150*'All Demand '!AN151/$B$1</f>
        <v>23817.219461615161</v>
      </c>
      <c r="AG150" s="1">
        <f>S150*'All Demand '!AO151/$B$1</f>
        <v>11298.15060418744</v>
      </c>
      <c r="AH150" s="1">
        <f t="shared" si="12"/>
        <v>299515.74071345961</v>
      </c>
      <c r="AI150" s="1"/>
      <c r="AJ150" s="1">
        <f>H150*'All Demand '!AV151/$B$1</f>
        <v>21030.171872186656</v>
      </c>
      <c r="AK150" s="1">
        <f>I150*'All Demand '!AW151/$B$1</f>
        <v>14270.563507032946</v>
      </c>
      <c r="AL150" s="1">
        <f>J150*'All Demand '!AX151/$B$1</f>
        <v>14477.819205906117</v>
      </c>
      <c r="AM150" s="1">
        <f>K150*'All Demand '!AY151/$B$1</f>
        <v>8090.8396450523996</v>
      </c>
      <c r="AN150" s="1">
        <f>L150*'All Demand '!AZ151/$B$1</f>
        <v>21338.407113350087</v>
      </c>
      <c r="AO150" s="1">
        <f>M150*'All Demand '!BA151/$B$1</f>
        <v>13507.191305257806</v>
      </c>
      <c r="AP150" s="1">
        <f>N150*'All Demand '!BB151/$B$1</f>
        <v>18764.055146559982</v>
      </c>
      <c r="AQ150" s="1">
        <f>O150*'All Demand '!BC151/$B$1</f>
        <v>19823.719722139864</v>
      </c>
      <c r="AR150" s="1">
        <f>P150*'All Demand '!BD151/$B$1</f>
        <v>19356.572412230791</v>
      </c>
      <c r="AS150" s="1">
        <f>Q150*'All Demand '!BE151/$B$1</f>
        <v>19219.082269548104</v>
      </c>
      <c r="AT150" s="1">
        <f>R150*'All Demand '!BF151/$B$1</f>
        <v>15670.799376579669</v>
      </c>
      <c r="AU150" s="1">
        <f>S150*'All Demand '!BG151/$B$1</f>
        <v>7433.7414461812696</v>
      </c>
      <c r="AV150" s="1">
        <f t="shared" si="13"/>
        <v>192982.96302202568</v>
      </c>
    </row>
    <row r="151" spans="1:48">
      <c r="A151" s="343">
        <f>'All Demand '!A152</f>
        <v>147</v>
      </c>
      <c r="B151" s="278" t="str">
        <f>'All Demand '!C152</f>
        <v>8AJ725-00408-N</v>
      </c>
      <c r="C151" s="278" t="str">
        <f>'All Demand '!F152</f>
        <v>M106</v>
      </c>
      <c r="D151" s="278" t="str">
        <f>'All Demand '!D152</f>
        <v>AJ725-00408-N</v>
      </c>
      <c r="E151" s="278" t="str">
        <f>'All Demand '!G152</f>
        <v>ABC</v>
      </c>
      <c r="F151" s="278" t="str">
        <f>'All Demand '!H152</f>
        <v>CTU FATP</v>
      </c>
      <c r="G151" s="278"/>
      <c r="H151" s="1">
        <f>'All Demand '!J152*'All Demand '!BO152</f>
        <v>175765.8</v>
      </c>
      <c r="I151" s="1">
        <f>'All Demand '!K152*'All Demand '!BP152</f>
        <v>119270.39999999999</v>
      </c>
      <c r="J151" s="1">
        <f>'All Demand '!L152*'All Demand '!BQ152</f>
        <v>121002.59999999999</v>
      </c>
      <c r="K151" s="1">
        <f>'All Demand '!M152*'All Demand '!BR152</f>
        <v>68304.599999999991</v>
      </c>
      <c r="L151" s="1">
        <f>'All Demand '!N152*'All Demand '!BS152</f>
        <v>180143.4</v>
      </c>
      <c r="M151" s="1">
        <f>'All Demand '!O152*'All Demand '!BT152</f>
        <v>114030.59999999999</v>
      </c>
      <c r="N151" s="1">
        <f>'All Demand '!P152*'All Demand '!BU152</f>
        <v>160026.6</v>
      </c>
      <c r="O151" s="1">
        <f>'All Demand '!Q152*'All Demand '!BV152</f>
        <v>169063.8</v>
      </c>
      <c r="P151" s="1">
        <f>'All Demand '!R152*'All Demand '!BW152</f>
        <v>165079.79999999999</v>
      </c>
      <c r="Q151" s="1">
        <f>'All Demand '!S152*'All Demand '!BX152</f>
        <v>165597</v>
      </c>
      <c r="R151" s="1">
        <f>'All Demand '!T152*'All Demand '!BY152</f>
        <v>135024</v>
      </c>
      <c r="S151" s="1">
        <f>'All Demand '!U152*'All Demand '!BZ152</f>
        <v>64051.199999999997</v>
      </c>
      <c r="T151" s="1">
        <f t="shared" si="11"/>
        <v>1637359.7999999998</v>
      </c>
      <c r="U151" s="1"/>
      <c r="V151" s="1">
        <f>H151*'All Demand '!AD152/$B$1</f>
        <v>7146.115212562313</v>
      </c>
      <c r="W151" s="1">
        <f>I151*'All Demand '!AE152/$B$1</f>
        <v>4849.1801012961123</v>
      </c>
      <c r="X151" s="1">
        <f>J151*'All Demand '!AF152/$B$1</f>
        <v>4919.6062067796611</v>
      </c>
      <c r="Y151" s="1">
        <f>K151*'All Demand '!AG152/$B$1</f>
        <v>2734.7718113659016</v>
      </c>
      <c r="Z151" s="1">
        <f>L151*'All Demand '!AH152/$B$1</f>
        <v>7212.5609742771676</v>
      </c>
      <c r="AA151" s="1">
        <f>M151*'All Demand '!AI152/$B$1</f>
        <v>4565.5442021934186</v>
      </c>
      <c r="AB151" s="1">
        <f>N151*'All Demand '!AJ152/$B$1</f>
        <v>6308.0475415752744</v>
      </c>
      <c r="AC151" s="1">
        <f>O151*'All Demand '!AK152/$B$1</f>
        <v>6664.2826127617136</v>
      </c>
      <c r="AD151" s="1">
        <f>P151*'All Demand '!AL152/$B$1</f>
        <v>6507.2383375872378</v>
      </c>
      <c r="AE151" s="1">
        <f>Q151*'All Demand '!AM152/$B$1</f>
        <v>6322.5694067796612</v>
      </c>
      <c r="AF151" s="1">
        <f>R151*'All Demand '!AN152/$B$1</f>
        <v>5155.2782452642077</v>
      </c>
      <c r="AG151" s="1">
        <f>S151*'All Demand '!AO152/$B$1</f>
        <v>2445.5041914257226</v>
      </c>
      <c r="AH151" s="1">
        <f t="shared" si="12"/>
        <v>64830.698843868391</v>
      </c>
      <c r="AI151" s="1"/>
      <c r="AJ151" s="1">
        <f>H151*'All Demand '!AV152/$B$1</f>
        <v>3436.325481205457</v>
      </c>
      <c r="AK151" s="1">
        <f>I151*'All Demand '!AW152/$B$1</f>
        <v>2331.8069537621504</v>
      </c>
      <c r="AL151" s="1">
        <f>J151*'All Demand '!AX152/$B$1</f>
        <v>2365.6724895975863</v>
      </c>
      <c r="AM151" s="1">
        <f>K151*'All Demand '!AY152/$B$1</f>
        <v>1322.0414272225355</v>
      </c>
      <c r="AN151" s="1">
        <f>L151*'All Demand '!AZ152/$B$1</f>
        <v>3486.6910521505165</v>
      </c>
      <c r="AO151" s="1">
        <f>M151*'All Demand '!BA152/$B$1</f>
        <v>2207.0721030654172</v>
      </c>
      <c r="AP151" s="1">
        <f>N151*'All Demand '!BB152/$B$1</f>
        <v>3066.0425042053675</v>
      </c>
      <c r="AQ151" s="1">
        <f>O151*'All Demand '!BC152/$B$1</f>
        <v>3239.1914639345923</v>
      </c>
      <c r="AR151" s="1">
        <f>P151*'All Demand '!BD152/$B$1</f>
        <v>3162.8596957363411</v>
      </c>
      <c r="AS151" s="1">
        <f>Q151*'All Demand '!BE152/$B$1</f>
        <v>3140.3938365133872</v>
      </c>
      <c r="AT151" s="1">
        <f>R151*'All Demand '!BF152/$B$1</f>
        <v>2560.6051883873711</v>
      </c>
      <c r="AU151" s="1">
        <f>S151*'All Demand '!BG152/$B$1</f>
        <v>1214.6717253409558</v>
      </c>
      <c r="AV151" s="1">
        <f t="shared" si="13"/>
        <v>31533.373921121674</v>
      </c>
    </row>
    <row r="152" spans="1:48">
      <c r="A152" s="343">
        <f>'All Demand '!A153</f>
        <v>148</v>
      </c>
      <c r="B152" s="278" t="str">
        <f>'All Demand '!C153</f>
        <v>8AJ725-00006-N</v>
      </c>
      <c r="C152" s="278" t="str">
        <f>'All Demand '!F153</f>
        <v>M106</v>
      </c>
      <c r="D152" s="278" t="str">
        <f>'All Demand '!D153</f>
        <v>AJ725-00006-N</v>
      </c>
      <c r="E152" s="278" t="str">
        <f>'All Demand '!G153</f>
        <v>ABC</v>
      </c>
      <c r="F152" s="278" t="str">
        <f>'All Demand '!H153</f>
        <v>CTU FATP</v>
      </c>
      <c r="G152" s="278"/>
      <c r="H152" s="1">
        <f>'All Demand '!J153*'All Demand '!BO153</f>
        <v>146471.5</v>
      </c>
      <c r="I152" s="1">
        <f>'All Demand '!K153*'All Demand '!BP153</f>
        <v>99392</v>
      </c>
      <c r="J152" s="1">
        <f>'All Demand '!L153*'All Demand '!BQ153</f>
        <v>100835.5</v>
      </c>
      <c r="K152" s="1">
        <f>'All Demand '!M153*'All Demand '!BR153</f>
        <v>56920.5</v>
      </c>
      <c r="L152" s="1">
        <f>'All Demand '!N153*'All Demand '!BS153</f>
        <v>150119.5</v>
      </c>
      <c r="M152" s="1">
        <f>'All Demand '!O153*'All Demand '!BT153</f>
        <v>95025.5</v>
      </c>
      <c r="N152" s="1">
        <f>'All Demand '!P153*'All Demand '!BU153</f>
        <v>133355.5</v>
      </c>
      <c r="O152" s="1">
        <f>'All Demand '!Q153*'All Demand '!BV153</f>
        <v>140886.5</v>
      </c>
      <c r="P152" s="1">
        <f>'All Demand '!R153*'All Demand '!BW153</f>
        <v>137566.5</v>
      </c>
      <c r="Q152" s="1">
        <f>'All Demand '!S153*'All Demand '!BX153</f>
        <v>137997.5</v>
      </c>
      <c r="R152" s="1">
        <f>'All Demand '!T153*'All Demand '!BY153</f>
        <v>112520</v>
      </c>
      <c r="S152" s="1">
        <f>'All Demand '!U153*'All Demand '!BZ153</f>
        <v>53376</v>
      </c>
      <c r="T152" s="1">
        <f t="shared" si="11"/>
        <v>1364466.5</v>
      </c>
      <c r="U152" s="1"/>
      <c r="V152" s="1">
        <f>H152*'All Demand '!AD153/$B$1</f>
        <v>7396.2157386429553</v>
      </c>
      <c r="W152" s="1">
        <f>I152*'All Demand '!AE153/$B$1</f>
        <v>5018.8922397544948</v>
      </c>
      <c r="X152" s="1">
        <f>J152*'All Demand '!AF153/$B$1</f>
        <v>5091.7831258226461</v>
      </c>
      <c r="Y152" s="1">
        <f>K152*'All Demand '!AG153/$B$1</f>
        <v>2830.4836559679538</v>
      </c>
      <c r="Z152" s="1">
        <f>L152*'All Demand '!AH153/$B$1</f>
        <v>7464.986976433468</v>
      </c>
      <c r="AA152" s="1">
        <f>M152*'All Demand '!AI153/$B$1</f>
        <v>4725.3296202630472</v>
      </c>
      <c r="AB152" s="1">
        <f>N152*'All Demand '!AJ153/$B$1</f>
        <v>6528.8172831428737</v>
      </c>
      <c r="AC152" s="1">
        <f>O152*'All Demand '!AK153/$B$1</f>
        <v>6897.5199085265212</v>
      </c>
      <c r="AD152" s="1">
        <f>P152*'All Demand '!AL153/$B$1</f>
        <v>6734.9793805390409</v>
      </c>
      <c r="AE152" s="1">
        <f>Q152*'All Demand '!AM153/$B$1</f>
        <v>6543.8473861826797</v>
      </c>
      <c r="AF152" s="1">
        <f>R152*'All Demand '!AN153/$B$1</f>
        <v>5335.7032402273608</v>
      </c>
      <c r="AG152" s="1">
        <f>S152*'All Demand '!AO153/$B$1</f>
        <v>2531.092216053818</v>
      </c>
      <c r="AH152" s="1">
        <f t="shared" si="12"/>
        <v>67099.650771556859</v>
      </c>
      <c r="AI152" s="1"/>
      <c r="AJ152" s="1">
        <f>H152*'All Demand '!AV153/$B$1</f>
        <v>3950.9088527413546</v>
      </c>
      <c r="AK152" s="1">
        <f>I152*'All Demand '!AW153/$B$1</f>
        <v>2680.9907230530766</v>
      </c>
      <c r="AL152" s="1">
        <f>J152*'All Demand '!AX153/$B$1</f>
        <v>2719.9275601096519</v>
      </c>
      <c r="AM152" s="1">
        <f>K152*'All Demand '!AY153/$B$1</f>
        <v>1520.0146805278816</v>
      </c>
      <c r="AN152" s="1">
        <f>L152*'All Demand '!AZ153/$B$1</f>
        <v>4008.8165745821861</v>
      </c>
      <c r="AO152" s="1">
        <f>M152*'All Demand '!BA153/$B$1</f>
        <v>2537.5770596621992</v>
      </c>
      <c r="AP152" s="1">
        <f>N152*'All Demand '!BB153/$B$1</f>
        <v>3525.1766862598847</v>
      </c>
      <c r="AQ152" s="1">
        <f>O152*'All Demand '!BC153/$B$1</f>
        <v>3724.2543817746796</v>
      </c>
      <c r="AR152" s="1">
        <f>P152*'All Demand '!BD153/$B$1</f>
        <v>3636.4920727706804</v>
      </c>
      <c r="AS152" s="1">
        <f>Q152*'All Demand '!BE153/$B$1</f>
        <v>3610.6619927698548</v>
      </c>
      <c r="AT152" s="1">
        <f>R152*'All Demand '!BF153/$B$1</f>
        <v>2944.051069232878</v>
      </c>
      <c r="AU152" s="1">
        <f>S152*'All Demand '!BG153/$B$1</f>
        <v>1396.5665648006941</v>
      </c>
      <c r="AV152" s="1">
        <f t="shared" si="13"/>
        <v>36255.438218285024</v>
      </c>
    </row>
    <row r="153" spans="1:48">
      <c r="A153" s="343">
        <f>'All Demand '!A154</f>
        <v>149</v>
      </c>
      <c r="B153" s="278" t="str">
        <f>'All Demand '!C154</f>
        <v>8AJ725-00007-N</v>
      </c>
      <c r="C153" s="278" t="str">
        <f>'All Demand '!F154</f>
        <v>M106</v>
      </c>
      <c r="D153" s="278" t="str">
        <f>'All Demand '!D154</f>
        <v>AJ725-00007-N</v>
      </c>
      <c r="E153" s="278" t="str">
        <f>'All Demand '!G154</f>
        <v>ABC</v>
      </c>
      <c r="F153" s="278" t="str">
        <f>'All Demand '!H154</f>
        <v>CTU FATP</v>
      </c>
      <c r="G153" s="278"/>
      <c r="H153" s="1">
        <f>'All Demand '!J154*'All Demand '!BO154</f>
        <v>146471.5</v>
      </c>
      <c r="I153" s="1">
        <f>'All Demand '!K154*'All Demand '!BP154</f>
        <v>99392</v>
      </c>
      <c r="J153" s="1">
        <f>'All Demand '!L154*'All Demand '!BQ154</f>
        <v>100835.5</v>
      </c>
      <c r="K153" s="1">
        <f>'All Demand '!M154*'All Demand '!BR154</f>
        <v>56920.5</v>
      </c>
      <c r="L153" s="1">
        <f>'All Demand '!N154*'All Demand '!BS154</f>
        <v>150119.5</v>
      </c>
      <c r="M153" s="1">
        <f>'All Demand '!O154*'All Demand '!BT154</f>
        <v>95025.5</v>
      </c>
      <c r="N153" s="1">
        <f>'All Demand '!P154*'All Demand '!BU154</f>
        <v>133355.5</v>
      </c>
      <c r="O153" s="1">
        <f>'All Demand '!Q154*'All Demand '!BV154</f>
        <v>140886.5</v>
      </c>
      <c r="P153" s="1">
        <f>'All Demand '!R154*'All Demand '!BW154</f>
        <v>137566.5</v>
      </c>
      <c r="Q153" s="1">
        <f>'All Demand '!S154*'All Demand '!BX154</f>
        <v>137997.5</v>
      </c>
      <c r="R153" s="1">
        <f>'All Demand '!T154*'All Demand '!BY154</f>
        <v>112520</v>
      </c>
      <c r="S153" s="1">
        <f>'All Demand '!U154*'All Demand '!BZ154</f>
        <v>53376</v>
      </c>
      <c r="T153" s="1">
        <f t="shared" si="11"/>
        <v>1364466.5</v>
      </c>
      <c r="U153" s="1"/>
      <c r="V153" s="1">
        <f>H153*'All Demand '!AD154/$B$1</f>
        <v>7175.8085096313935</v>
      </c>
      <c r="W153" s="1">
        <f>I153*'All Demand '!AE154/$B$1</f>
        <v>4869.3292510098108</v>
      </c>
      <c r="X153" s="1">
        <f>J153*'All Demand '!AF154/$B$1</f>
        <v>4940.04798867313</v>
      </c>
      <c r="Y153" s="1">
        <f>K153*'All Demand '!AG154/$B$1</f>
        <v>2746.1352430201086</v>
      </c>
      <c r="Z153" s="1">
        <f>L153*'All Demand '!AH154/$B$1</f>
        <v>7242.5303645357508</v>
      </c>
      <c r="AA153" s="1">
        <f>M153*'All Demand '!AI154/$B$1</f>
        <v>4584.5147975792088</v>
      </c>
      <c r="AB153" s="1">
        <f>N153*'All Demand '!AJ154/$B$1</f>
        <v>6334.2585281052152</v>
      </c>
      <c r="AC153" s="1">
        <f>O153*'All Demand '!AK154/$B$1</f>
        <v>6691.9738152524296</v>
      </c>
      <c r="AD153" s="1">
        <f>P153*'All Demand '!AL154/$B$1</f>
        <v>6534.276994998977</v>
      </c>
      <c r="AE153" s="1">
        <f>Q153*'All Demand '!AM154/$B$1</f>
        <v>6348.8407340744361</v>
      </c>
      <c r="AF153" s="1">
        <f>R153*'All Demand '!AN154/$B$1</f>
        <v>5176.699283668584</v>
      </c>
      <c r="AG153" s="1">
        <f>S153*'All Demand '!AO154/$B$1</f>
        <v>2455.6656680154142</v>
      </c>
      <c r="AH153" s="1">
        <f t="shared" si="12"/>
        <v>65100.081178564447</v>
      </c>
      <c r="AI153" s="1"/>
      <c r="AJ153" s="1">
        <f>H153*'All Demand '!AV154/$B$1</f>
        <v>3961.3223423560562</v>
      </c>
      <c r="AK153" s="1">
        <f>I153*'All Demand '!AW154/$B$1</f>
        <v>2688.0570640121332</v>
      </c>
      <c r="AL153" s="1">
        <f>J153*'All Demand '!AX154/$B$1</f>
        <v>2727.0965276701891</v>
      </c>
      <c r="AM153" s="1">
        <f>K153*'All Demand '!AY154/$B$1</f>
        <v>1524.0210136729474</v>
      </c>
      <c r="AN153" s="1">
        <f>L153*'All Demand '!AZ154/$B$1</f>
        <v>4019.382692739453</v>
      </c>
      <c r="AO153" s="1">
        <f>M153*'All Demand '!BA154/$B$1</f>
        <v>2544.2654023555428</v>
      </c>
      <c r="AP153" s="1">
        <f>N153*'All Demand '!BB154/$B$1</f>
        <v>3534.468065074378</v>
      </c>
      <c r="AQ153" s="1">
        <f>O153*'All Demand '!BC154/$B$1</f>
        <v>3734.0704736595144</v>
      </c>
      <c r="AR153" s="1">
        <f>P153*'All Demand '!BD154/$B$1</f>
        <v>3646.076847779465</v>
      </c>
      <c r="AS153" s="1">
        <f>Q153*'All Demand '!BE154/$B$1</f>
        <v>3620.1786869193083</v>
      </c>
      <c r="AT153" s="1">
        <f>R153*'All Demand '!BF154/$B$1</f>
        <v>2951.8107636164464</v>
      </c>
      <c r="AU153" s="1">
        <f>S153*'All Demand '!BG154/$B$1</f>
        <v>1400.2475232740087</v>
      </c>
      <c r="AV153" s="1">
        <f t="shared" si="13"/>
        <v>36350.997403129448</v>
      </c>
    </row>
    <row r="154" spans="1:48">
      <c r="A154" s="343">
        <f>'All Demand '!A155</f>
        <v>150</v>
      </c>
      <c r="B154" s="278" t="str">
        <f>'All Demand '!C155</f>
        <v>8AJ875-03566-N</v>
      </c>
      <c r="C154" s="278" t="str">
        <f>'All Demand '!F155</f>
        <v>M106</v>
      </c>
      <c r="D154" s="278" t="str">
        <f>'All Demand '!D155</f>
        <v>AJ875-03566-N</v>
      </c>
      <c r="E154" s="278" t="str">
        <f>'All Demand '!G155</f>
        <v>ABC</v>
      </c>
      <c r="F154" s="278" t="str">
        <f>'All Demand '!H155</f>
        <v>CTU FATP</v>
      </c>
      <c r="G154" s="278"/>
      <c r="H154" s="1">
        <f>'All Demand '!J155*'All Demand '!BO155</f>
        <v>322237.30000000005</v>
      </c>
      <c r="I154" s="1">
        <f>'All Demand '!K155*'All Demand '!BP155</f>
        <v>218662.40000000002</v>
      </c>
      <c r="J154" s="1">
        <f>'All Demand '!L155*'All Demand '!BQ155</f>
        <v>221838.1</v>
      </c>
      <c r="K154" s="1">
        <f>'All Demand '!M155*'All Demand '!BR155</f>
        <v>125225.1</v>
      </c>
      <c r="L154" s="1">
        <f>'All Demand '!N155*'All Demand '!BS155</f>
        <v>330262.90000000002</v>
      </c>
      <c r="M154" s="1">
        <f>'All Demand '!O155*'All Demand '!BT155</f>
        <v>209056.1</v>
      </c>
      <c r="N154" s="1">
        <f>'All Demand '!P155*'All Demand '!BU155</f>
        <v>293382.10000000003</v>
      </c>
      <c r="O154" s="1">
        <f>'All Demand '!Q155*'All Demand '!BV155</f>
        <v>309950.30000000005</v>
      </c>
      <c r="P154" s="1">
        <f>'All Demand '!R155*'All Demand '!BW155</f>
        <v>302646.30000000005</v>
      </c>
      <c r="Q154" s="1">
        <f>'All Demand '!S155*'All Demand '!BX155</f>
        <v>303594.5</v>
      </c>
      <c r="R154" s="1">
        <f>'All Demand '!T155*'All Demand '!BY155</f>
        <v>247544.00000000003</v>
      </c>
      <c r="S154" s="1">
        <f>'All Demand '!U155*'All Demand '!BZ155</f>
        <v>117427.20000000001</v>
      </c>
      <c r="T154" s="1">
        <f t="shared" si="11"/>
        <v>3001826.3000000007</v>
      </c>
      <c r="U154" s="1"/>
      <c r="V154" s="1">
        <f>H154*'All Demand '!AD155/$B$1</f>
        <v>10151.914696605347</v>
      </c>
      <c r="W154" s="1">
        <f>I154*'All Demand '!AE155/$B$1</f>
        <v>6888.8425770542308</v>
      </c>
      <c r="X154" s="1">
        <f>J154*'All Demand '!AF155/$B$1</f>
        <v>6988.891315986717</v>
      </c>
      <c r="Y154" s="1">
        <f>K154*'All Demand '!AG155/$B$1</f>
        <v>3885.0717232856869</v>
      </c>
      <c r="Z154" s="1">
        <f>L154*'All Demand '!AH155/$B$1</f>
        <v>10246.308879292797</v>
      </c>
      <c r="AA154" s="1">
        <f>M154*'All Demand '!AI155/$B$1</f>
        <v>6485.90372609313</v>
      </c>
      <c r="AB154" s="1">
        <f>N154*'All Demand '!AJ155/$B$1</f>
        <v>8961.3389428186256</v>
      </c>
      <c r="AC154" s="1">
        <f>O154*'All Demand '!AK155/$B$1</f>
        <v>9467.4136347388467</v>
      </c>
      <c r="AD154" s="1">
        <f>P154*'All Demand '!AL155/$B$1</f>
        <v>9244.3133854791031</v>
      </c>
      <c r="AE154" s="1">
        <f>Q154*'All Demand '!AM155/$B$1</f>
        <v>8981.9689959881252</v>
      </c>
      <c r="AF154" s="1">
        <f>R154*'All Demand '!AN155/$B$1</f>
        <v>7323.6917438981436</v>
      </c>
      <c r="AG154" s="1">
        <f>S154*'All Demand '!AO155/$B$1</f>
        <v>3474.1323366717679</v>
      </c>
      <c r="AH154" s="1">
        <f t="shared" si="12"/>
        <v>92099.79195791253</v>
      </c>
      <c r="AI154" s="1"/>
      <c r="AJ154" s="1">
        <f>H154*'All Demand '!AV155/$B$1</f>
        <v>5718.2039622114862</v>
      </c>
      <c r="AK154" s="1">
        <f>I154*'All Demand '!AW155/$B$1</f>
        <v>3880.2342313154709</v>
      </c>
      <c r="AL154" s="1">
        <f>J154*'All Demand '!AX155/$B$1</f>
        <v>3936.5880436233415</v>
      </c>
      <c r="AM154" s="1">
        <f>K154*'All Demand '!AY155/$B$1</f>
        <v>2199.9378605718398</v>
      </c>
      <c r="AN154" s="1">
        <f>L154*'All Demand '!AZ155/$B$1</f>
        <v>5802.0145933383283</v>
      </c>
      <c r="AO154" s="1">
        <f>M154*'All Demand '!BA155/$B$1</f>
        <v>3672.6696914076542</v>
      </c>
      <c r="AP154" s="1">
        <f>N154*'All Demand '!BB155/$B$1</f>
        <v>5102.0360241619692</v>
      </c>
      <c r="AQ154" s="1">
        <f>O154*'All Demand '!BC155/$B$1</f>
        <v>5390.1638726418887</v>
      </c>
      <c r="AR154" s="1">
        <f>P154*'All Demand '!BD155/$B$1</f>
        <v>5263.1442926454292</v>
      </c>
      <c r="AS154" s="1">
        <f>Q154*'All Demand '!BE155/$B$1</f>
        <v>5225.7600675696031</v>
      </c>
      <c r="AT154" s="1">
        <f>R154*'All Demand '!BF155/$B$1</f>
        <v>4260.9650377936687</v>
      </c>
      <c r="AU154" s="1">
        <f>S154*'All Demand '!BG155/$B$1</f>
        <v>2021.2697285573663</v>
      </c>
      <c r="AV154" s="1">
        <f t="shared" si="13"/>
        <v>52472.987405838045</v>
      </c>
    </row>
    <row r="155" spans="1:48">
      <c r="A155" s="343">
        <f>'All Demand '!A156</f>
        <v>151</v>
      </c>
      <c r="B155" s="278" t="str">
        <f>'All Demand '!C156</f>
        <v>8AJ875-03564-N</v>
      </c>
      <c r="C155" s="278" t="str">
        <f>'All Demand '!F156</f>
        <v>M106</v>
      </c>
      <c r="D155" s="278" t="str">
        <f>'All Demand '!D156</f>
        <v>AJ875-03564-N</v>
      </c>
      <c r="E155" s="278" t="str">
        <f>'All Demand '!G156</f>
        <v>ABC</v>
      </c>
      <c r="F155" s="278" t="str">
        <f>'All Demand '!H156</f>
        <v>CTU FATP</v>
      </c>
      <c r="G155" s="278"/>
      <c r="H155" s="1">
        <f>'All Demand '!J156*'All Demand '!BO156</f>
        <v>322237.30000000005</v>
      </c>
      <c r="I155" s="1">
        <f>'All Demand '!K156*'All Demand '!BP156</f>
        <v>218662.40000000002</v>
      </c>
      <c r="J155" s="1">
        <f>'All Demand '!L156*'All Demand '!BQ156</f>
        <v>221838.1</v>
      </c>
      <c r="K155" s="1">
        <f>'All Demand '!M156*'All Demand '!BR156</f>
        <v>125225.1</v>
      </c>
      <c r="L155" s="1">
        <f>'All Demand '!N156*'All Demand '!BS156</f>
        <v>330262.90000000002</v>
      </c>
      <c r="M155" s="1">
        <f>'All Demand '!O156*'All Demand '!BT156</f>
        <v>209056.1</v>
      </c>
      <c r="N155" s="1">
        <f>'All Demand '!P156*'All Demand '!BU156</f>
        <v>293382.10000000003</v>
      </c>
      <c r="O155" s="1">
        <f>'All Demand '!Q156*'All Demand '!BV156</f>
        <v>309950.30000000005</v>
      </c>
      <c r="P155" s="1">
        <f>'All Demand '!R156*'All Demand '!BW156</f>
        <v>302646.30000000005</v>
      </c>
      <c r="Q155" s="1">
        <f>'All Demand '!S156*'All Demand '!BX156</f>
        <v>303594.5</v>
      </c>
      <c r="R155" s="1">
        <f>'All Demand '!T156*'All Demand '!BY156</f>
        <v>247544.00000000003</v>
      </c>
      <c r="S155" s="1">
        <f>'All Demand '!U156*'All Demand '!BZ156</f>
        <v>117427.20000000001</v>
      </c>
      <c r="T155" s="1">
        <f t="shared" si="11"/>
        <v>3001826.3000000007</v>
      </c>
      <c r="U155" s="1"/>
      <c r="V155" s="1">
        <f>H155*'All Demand '!AD156/$B$1</f>
        <v>10151.914696605347</v>
      </c>
      <c r="W155" s="1">
        <f>I155*'All Demand '!AE156/$B$1</f>
        <v>6888.8425770542308</v>
      </c>
      <c r="X155" s="1">
        <f>J155*'All Demand '!AF156/$B$1</f>
        <v>6988.891315986717</v>
      </c>
      <c r="Y155" s="1">
        <f>K155*'All Demand '!AG156/$B$1</f>
        <v>3885.0717232856869</v>
      </c>
      <c r="Z155" s="1">
        <f>L155*'All Demand '!AH156/$B$1</f>
        <v>10246.308879292797</v>
      </c>
      <c r="AA155" s="1">
        <f>M155*'All Demand '!AI156/$B$1</f>
        <v>6485.90372609313</v>
      </c>
      <c r="AB155" s="1">
        <f>N155*'All Demand '!AJ156/$B$1</f>
        <v>8961.3389428186256</v>
      </c>
      <c r="AC155" s="1">
        <f>O155*'All Demand '!AK156/$B$1</f>
        <v>9467.4136347388467</v>
      </c>
      <c r="AD155" s="1">
        <f>P155*'All Demand '!AL156/$B$1</f>
        <v>9244.3133854791031</v>
      </c>
      <c r="AE155" s="1">
        <f>Q155*'All Demand '!AM156/$B$1</f>
        <v>8981.9689959881252</v>
      </c>
      <c r="AF155" s="1">
        <f>R155*'All Demand '!AN156/$B$1</f>
        <v>7323.6917438981436</v>
      </c>
      <c r="AG155" s="1">
        <f>S155*'All Demand '!AO156/$B$1</f>
        <v>3474.1323366717679</v>
      </c>
      <c r="AH155" s="1">
        <f t="shared" si="12"/>
        <v>92099.79195791253</v>
      </c>
      <c r="AI155" s="1"/>
      <c r="AJ155" s="1">
        <f>H155*'All Demand '!AV156/$B$1</f>
        <v>5718.2039622114862</v>
      </c>
      <c r="AK155" s="1">
        <f>I155*'All Demand '!AW156/$B$1</f>
        <v>3880.2342313154709</v>
      </c>
      <c r="AL155" s="1">
        <f>J155*'All Demand '!AX156/$B$1</f>
        <v>3936.5880436233415</v>
      </c>
      <c r="AM155" s="1">
        <f>K155*'All Demand '!AY156/$B$1</f>
        <v>2199.9378605718398</v>
      </c>
      <c r="AN155" s="1">
        <f>L155*'All Demand '!AZ156/$B$1</f>
        <v>5802.0145933383283</v>
      </c>
      <c r="AO155" s="1">
        <f>M155*'All Demand '!BA156/$B$1</f>
        <v>3672.6696914076542</v>
      </c>
      <c r="AP155" s="1">
        <f>N155*'All Demand '!BB156/$B$1</f>
        <v>5102.0360241619692</v>
      </c>
      <c r="AQ155" s="1">
        <f>O155*'All Demand '!BC156/$B$1</f>
        <v>5390.1638726418887</v>
      </c>
      <c r="AR155" s="1">
        <f>P155*'All Demand '!BD156/$B$1</f>
        <v>5263.1442926454292</v>
      </c>
      <c r="AS155" s="1">
        <f>Q155*'All Demand '!BE156/$B$1</f>
        <v>5225.7600675696031</v>
      </c>
      <c r="AT155" s="1">
        <f>R155*'All Demand '!BF156/$B$1</f>
        <v>4260.9650377936687</v>
      </c>
      <c r="AU155" s="1">
        <f>S155*'All Demand '!BG156/$B$1</f>
        <v>2021.2697285573663</v>
      </c>
      <c r="AV155" s="1">
        <f t="shared" si="13"/>
        <v>52472.987405838045</v>
      </c>
    </row>
    <row r="156" spans="1:48">
      <c r="A156" s="343">
        <f>'All Demand '!A157</f>
        <v>152</v>
      </c>
      <c r="B156" s="278" t="str">
        <f>'All Demand '!C157</f>
        <v>8ACUP27274-AP</v>
      </c>
      <c r="C156" s="278" t="str">
        <f>'All Demand '!F157</f>
        <v>B24</v>
      </c>
      <c r="D156" s="278" t="str">
        <f>'All Demand '!D157</f>
        <v>ACUP27274-AP</v>
      </c>
      <c r="E156" s="278" t="str">
        <f>'All Demand '!G157</f>
        <v>ABC</v>
      </c>
      <c r="F156" s="278" t="str">
        <f>'All Demand '!H157</f>
        <v>Shenzhen GP</v>
      </c>
      <c r="G156" s="278"/>
      <c r="H156" s="1">
        <f>'All Demand '!J157*'All Demand '!BO157</f>
        <v>0</v>
      </c>
      <c r="I156" s="1">
        <f>'All Demand '!K157*'All Demand '!BP157</f>
        <v>0</v>
      </c>
      <c r="J156" s="1">
        <f>'All Demand '!L157*'All Demand '!BQ157</f>
        <v>0</v>
      </c>
      <c r="K156" s="1">
        <f>'All Demand '!M157*'All Demand '!BR157</f>
        <v>0</v>
      </c>
      <c r="L156" s="1">
        <f>'All Demand '!N157*'All Demand '!BS157</f>
        <v>0</v>
      </c>
      <c r="M156" s="1">
        <f>'All Demand '!O157*'All Demand '!BT157</f>
        <v>0</v>
      </c>
      <c r="N156" s="1">
        <f>'All Demand '!P157*'All Demand '!BU157</f>
        <v>0</v>
      </c>
      <c r="O156" s="1">
        <f>'All Demand '!Q157*'All Demand '!BV157</f>
        <v>0</v>
      </c>
      <c r="P156" s="1">
        <f>'All Demand '!R157*'All Demand '!BW157</f>
        <v>0</v>
      </c>
      <c r="Q156" s="1">
        <f>'All Demand '!S157*'All Demand '!BX157</f>
        <v>0</v>
      </c>
      <c r="R156" s="1">
        <f>'All Demand '!T157*'All Demand '!BY157</f>
        <v>0</v>
      </c>
      <c r="S156" s="1">
        <f>'All Demand '!U157*'All Demand '!BZ157</f>
        <v>0</v>
      </c>
      <c r="T156" s="1">
        <f t="shared" si="11"/>
        <v>0</v>
      </c>
      <c r="U156" s="1"/>
      <c r="V156" s="1">
        <f>H156*'All Demand '!AD157/$B$1</f>
        <v>0</v>
      </c>
      <c r="W156" s="1">
        <f>I156*'All Demand '!AE157/$B$1</f>
        <v>0</v>
      </c>
      <c r="X156" s="1">
        <f>J156*'All Demand '!AF157/$B$1</f>
        <v>0</v>
      </c>
      <c r="Y156" s="1">
        <f>K156*'All Demand '!AG157/$B$1</f>
        <v>0</v>
      </c>
      <c r="Z156" s="1">
        <f>L156*'All Demand '!AH157/$B$1</f>
        <v>0</v>
      </c>
      <c r="AA156" s="1">
        <f>M156*'All Demand '!AI157/$B$1</f>
        <v>0</v>
      </c>
      <c r="AB156" s="1">
        <f>N156*'All Demand '!AJ157/$B$1</f>
        <v>0</v>
      </c>
      <c r="AC156" s="1">
        <f>O156*'All Demand '!AK157/$B$1</f>
        <v>0</v>
      </c>
      <c r="AD156" s="1">
        <f>P156*'All Demand '!AL157/$B$1</f>
        <v>0</v>
      </c>
      <c r="AE156" s="1">
        <f>Q156*'All Demand '!AM157/$B$1</f>
        <v>0</v>
      </c>
      <c r="AF156" s="1">
        <f>R156*'All Demand '!AN157/$B$1</f>
        <v>0</v>
      </c>
      <c r="AG156" s="1">
        <f>S156*'All Demand '!AO157/$B$1</f>
        <v>0</v>
      </c>
      <c r="AH156" s="1">
        <f t="shared" si="12"/>
        <v>0</v>
      </c>
      <c r="AI156" s="1"/>
      <c r="AJ156" s="1">
        <f>H156*'All Demand '!AV157/$B$1</f>
        <v>0</v>
      </c>
      <c r="AK156" s="1">
        <f>I156*'All Demand '!AW157/$B$1</f>
        <v>0</v>
      </c>
      <c r="AL156" s="1">
        <f>J156*'All Demand '!AX157/$B$1</f>
        <v>0</v>
      </c>
      <c r="AM156" s="1">
        <f>K156*'All Demand '!AY157/$B$1</f>
        <v>0</v>
      </c>
      <c r="AN156" s="1">
        <f>L156*'All Demand '!AZ157/$B$1</f>
        <v>0</v>
      </c>
      <c r="AO156" s="1">
        <f>M156*'All Demand '!BA157/$B$1</f>
        <v>0</v>
      </c>
      <c r="AP156" s="1">
        <f>N156*'All Demand '!BB157/$B$1</f>
        <v>0</v>
      </c>
      <c r="AQ156" s="1">
        <f>O156*'All Demand '!BC157/$B$1</f>
        <v>0</v>
      </c>
      <c r="AR156" s="1">
        <f>P156*'All Demand '!BD157/$B$1</f>
        <v>0</v>
      </c>
      <c r="AS156" s="1">
        <f>Q156*'All Demand '!BE157/$B$1</f>
        <v>0</v>
      </c>
      <c r="AT156" s="1">
        <f>R156*'All Demand '!BF157/$B$1</f>
        <v>0</v>
      </c>
      <c r="AU156" s="1">
        <f>S156*'All Demand '!BG157/$B$1</f>
        <v>0</v>
      </c>
      <c r="AV156" s="1">
        <f t="shared" si="13"/>
        <v>0</v>
      </c>
    </row>
    <row r="157" spans="1:48">
      <c r="A157" s="343">
        <f>'All Demand '!A158</f>
        <v>153</v>
      </c>
      <c r="B157" s="278" t="str">
        <f>'All Demand '!C158</f>
        <v>8AJ725-00418-N</v>
      </c>
      <c r="C157" s="278" t="str">
        <f>'All Demand '!F158</f>
        <v>M106</v>
      </c>
      <c r="D157" s="278" t="str">
        <f>'All Demand '!D158</f>
        <v>AJ725-00418-N</v>
      </c>
      <c r="E157" s="278" t="str">
        <f>'All Demand '!G158</f>
        <v>ABC</v>
      </c>
      <c r="F157" s="278" t="str">
        <f>'All Demand '!H158</f>
        <v>CTU FATP</v>
      </c>
      <c r="G157" s="278"/>
      <c r="H157" s="1">
        <f>'All Demand '!J158*'All Demand '!BO158</f>
        <v>263648.7</v>
      </c>
      <c r="I157" s="1">
        <f>'All Demand '!K158*'All Demand '!BP158</f>
        <v>178905.60000000001</v>
      </c>
      <c r="J157" s="1">
        <f>'All Demand '!L158*'All Demand '!BQ158</f>
        <v>181503.9</v>
      </c>
      <c r="K157" s="1">
        <f>'All Demand '!M158*'All Demand '!BR158</f>
        <v>102456.90000000001</v>
      </c>
      <c r="L157" s="1">
        <f>'All Demand '!N158*'All Demand '!BS158</f>
        <v>270215.10000000003</v>
      </c>
      <c r="M157" s="1">
        <f>'All Demand '!O158*'All Demand '!BT158</f>
        <v>171045.9</v>
      </c>
      <c r="N157" s="1">
        <f>'All Demand '!P158*'All Demand '!BU158</f>
        <v>240039.9</v>
      </c>
      <c r="O157" s="1">
        <f>'All Demand '!Q158*'All Demand '!BV158</f>
        <v>253595.7</v>
      </c>
      <c r="P157" s="1">
        <f>'All Demand '!R158*'All Demand '!BW158</f>
        <v>247619.7</v>
      </c>
      <c r="Q157" s="1">
        <f>'All Demand '!S158*'All Demand '!BX158</f>
        <v>248395.5</v>
      </c>
      <c r="R157" s="1">
        <f>'All Demand '!T158*'All Demand '!BY158</f>
        <v>202536</v>
      </c>
      <c r="S157" s="1">
        <f>'All Demand '!U158*'All Demand '!BZ158</f>
        <v>96076.800000000003</v>
      </c>
      <c r="T157" s="1">
        <f t="shared" si="11"/>
        <v>2456039.6999999997</v>
      </c>
      <c r="U157" s="1"/>
      <c r="V157" s="1">
        <f>H157*'All Demand '!AD158/$B$1</f>
        <v>1675.5642812063809</v>
      </c>
      <c r="W157" s="1">
        <f>I157*'All Demand '!AE158/$B$1</f>
        <v>1136.9971976641505</v>
      </c>
      <c r="X157" s="1">
        <f>J157*'All Demand '!AF158/$B$1</f>
        <v>1153.510150968523</v>
      </c>
      <c r="Y157" s="1">
        <f>K157*'All Demand '!AG158/$B$1</f>
        <v>641.22755204386851</v>
      </c>
      <c r="Z157" s="1">
        <f>L157*'All Demand '!AH158/$B$1</f>
        <v>1691.1439551488395</v>
      </c>
      <c r="AA157" s="1">
        <f>M157*'All Demand '!AI158/$B$1</f>
        <v>1070.4925070360348</v>
      </c>
      <c r="AB157" s="1">
        <f>N157*'All Demand '!AJ158/$B$1</f>
        <v>1479.0608366115937</v>
      </c>
      <c r="AC157" s="1">
        <f>O157*'All Demand '!AK158/$B$1</f>
        <v>1562.5880039239426</v>
      </c>
      <c r="AD157" s="1">
        <f>P157*'All Demand '!AL158/$B$1</f>
        <v>1525.7655108317904</v>
      </c>
      <c r="AE157" s="1">
        <f>Q157*'All Demand '!AM158/$B$1</f>
        <v>1482.4658081113803</v>
      </c>
      <c r="AF157" s="1">
        <f>R157*'All Demand '!AN158/$B$1</f>
        <v>1208.7686568864835</v>
      </c>
      <c r="AG157" s="1">
        <f>S157*'All Demand '!AO158/$B$1</f>
        <v>573.40238028770841</v>
      </c>
      <c r="AH157" s="1">
        <f t="shared" si="12"/>
        <v>15200.986840720694</v>
      </c>
      <c r="AI157" s="1"/>
      <c r="AJ157" s="1">
        <f>H157*'All Demand '!AV158/$B$1</f>
        <v>623.68635653878698</v>
      </c>
      <c r="AK157" s="1">
        <f>I157*'All Demand '!AW158/$B$1</f>
        <v>423.21840323273204</v>
      </c>
      <c r="AL157" s="1">
        <f>J157*'All Demand '!AX158/$B$1</f>
        <v>429.36493177694535</v>
      </c>
      <c r="AM157" s="1">
        <f>K157*'All Demand '!AY158/$B$1</f>
        <v>239.9479343407582</v>
      </c>
      <c r="AN157" s="1">
        <f>L157*'All Demand '!AZ158/$B$1</f>
        <v>632.82760919646614</v>
      </c>
      <c r="AO157" s="1">
        <f>M157*'All Demand '!BA158/$B$1</f>
        <v>400.57927169820562</v>
      </c>
      <c r="AP157" s="1">
        <f>N157*'All Demand '!BB158/$B$1</f>
        <v>556.48072014705951</v>
      </c>
      <c r="AQ157" s="1">
        <f>O157*'All Demand '!BC158/$B$1</f>
        <v>587.90691781740315</v>
      </c>
      <c r="AR157" s="1">
        <f>P157*'All Demand '!BD158/$B$1</f>
        <v>574.05285112432921</v>
      </c>
      <c r="AS157" s="1">
        <f>Q157*'All Demand '!BE158/$B$1</f>
        <v>569.97534159797237</v>
      </c>
      <c r="AT157" s="1">
        <f>R157*'All Demand '!BF158/$B$1</f>
        <v>464.74483549777244</v>
      </c>
      <c r="AU157" s="1">
        <f>S157*'All Demand '!BG158/$B$1</f>
        <v>220.46054336588253</v>
      </c>
      <c r="AV157" s="1">
        <f t="shared" si="13"/>
        <v>5723.2457163343133</v>
      </c>
    </row>
    <row r="158" spans="1:48">
      <c r="A158" s="343">
        <f>'All Demand '!A159</f>
        <v>154</v>
      </c>
      <c r="B158" s="278" t="str">
        <f>'All Demand '!C159</f>
        <v>8AJ946-04716-N</v>
      </c>
      <c r="C158" s="278" t="str">
        <f>'All Demand '!F159</f>
        <v>M106</v>
      </c>
      <c r="D158" s="278" t="str">
        <f>'All Demand '!D159</f>
        <v>AJ946-04716-N</v>
      </c>
      <c r="E158" s="278" t="str">
        <f>'All Demand '!G159</f>
        <v>ABC</v>
      </c>
      <c r="F158" s="278" t="str">
        <f>'All Demand '!H159</f>
        <v>CTU FATP</v>
      </c>
      <c r="G158" s="278"/>
      <c r="H158" s="1">
        <f>'All Demand '!J159*'All Demand '!BO159</f>
        <v>351531.6</v>
      </c>
      <c r="I158" s="1">
        <f>'All Demand '!K159*'All Demand '!BP159</f>
        <v>238540.79999999999</v>
      </c>
      <c r="J158" s="1">
        <f>'All Demand '!L159*'All Demand '!BQ159</f>
        <v>242005.19999999998</v>
      </c>
      <c r="K158" s="1">
        <f>'All Demand '!M159*'All Demand '!BR159</f>
        <v>136609.19999999998</v>
      </c>
      <c r="L158" s="1">
        <f>'All Demand '!N159*'All Demand '!BS159</f>
        <v>360286.8</v>
      </c>
      <c r="M158" s="1">
        <f>'All Demand '!O159*'All Demand '!BT159</f>
        <v>228061.19999999998</v>
      </c>
      <c r="N158" s="1">
        <f>'All Demand '!P159*'All Demand '!BU159</f>
        <v>320053.2</v>
      </c>
      <c r="O158" s="1">
        <f>'All Demand '!Q159*'All Demand '!BV159</f>
        <v>338127.6</v>
      </c>
      <c r="P158" s="1">
        <f>'All Demand '!R159*'All Demand '!BW159</f>
        <v>330159.59999999998</v>
      </c>
      <c r="Q158" s="1">
        <f>'All Demand '!S159*'All Demand '!BX159</f>
        <v>331194</v>
      </c>
      <c r="R158" s="1">
        <f>'All Demand '!T159*'All Demand '!BY159</f>
        <v>270048</v>
      </c>
      <c r="S158" s="1">
        <f>'All Demand '!U159*'All Demand '!BZ159</f>
        <v>128102.39999999999</v>
      </c>
      <c r="T158" s="1">
        <f t="shared" si="11"/>
        <v>3274719.5999999996</v>
      </c>
      <c r="U158" s="1"/>
      <c r="V158" s="1">
        <f>H158*'All Demand '!AD159/$B$1</f>
        <v>1864.2039684945166</v>
      </c>
      <c r="W158" s="1">
        <f>I158*'All Demand '!AE159/$B$1</f>
        <v>1265.0035046859423</v>
      </c>
      <c r="X158" s="1">
        <f>J158*'All Demand '!AF159/$B$1</f>
        <v>1283.3755322033899</v>
      </c>
      <c r="Y158" s="1">
        <f>K158*'All Demand '!AG159/$B$1</f>
        <v>713.41873339980043</v>
      </c>
      <c r="Z158" s="1">
        <f>L158*'All Demand '!AH159/$B$1</f>
        <v>1881.5376454636091</v>
      </c>
      <c r="AA158" s="1">
        <f>M158*'All Demand '!AI159/$B$1</f>
        <v>1191.0115310069789</v>
      </c>
      <c r="AB158" s="1">
        <f>N158*'All Demand '!AJ159/$B$1</f>
        <v>1645.577619541376</v>
      </c>
      <c r="AC158" s="1">
        <f>O158*'All Demand '!AK159/$B$1</f>
        <v>1738.508507676969</v>
      </c>
      <c r="AD158" s="1">
        <f>P158*'All Demand '!AL159/$B$1</f>
        <v>1697.5404358923229</v>
      </c>
      <c r="AE158" s="1">
        <f>Q158*'All Demand '!AM159/$B$1</f>
        <v>1649.36593220339</v>
      </c>
      <c r="AF158" s="1">
        <f>R158*'All Demand '!AN159/$B$1</f>
        <v>1344.8551944167498</v>
      </c>
      <c r="AG158" s="1">
        <f>S158*'All Demand '!AO159/$B$1</f>
        <v>637.95761515453648</v>
      </c>
      <c r="AH158" s="1">
        <f t="shared" si="12"/>
        <v>16912.35622013958</v>
      </c>
      <c r="AI158" s="1"/>
      <c r="AJ158" s="1">
        <f>H158*'All Demand '!AV159/$B$1</f>
        <v>979.91221900116841</v>
      </c>
      <c r="AK158" s="1">
        <f>I158*'All Demand '!AW159/$B$1</f>
        <v>664.94461564853327</v>
      </c>
      <c r="AL158" s="1">
        <f>J158*'All Demand '!AX159/$B$1</f>
        <v>674.60180689821789</v>
      </c>
      <c r="AM158" s="1">
        <f>K158*'All Demand '!AY159/$B$1</f>
        <v>376.99704397810802</v>
      </c>
      <c r="AN158" s="1">
        <f>L158*'All Demand '!AZ159/$B$1</f>
        <v>994.27460657358222</v>
      </c>
      <c r="AO158" s="1">
        <f>M158*'All Demand '!BA159/$B$1</f>
        <v>629.37487552888149</v>
      </c>
      <c r="AP158" s="1">
        <f>N158*'All Demand '!BB159/$B$1</f>
        <v>874.3212860016464</v>
      </c>
      <c r="AQ158" s="1">
        <f>O158*'All Demand '!BC159/$B$1</f>
        <v>923.6969293375297</v>
      </c>
      <c r="AR158" s="1">
        <f>P158*'All Demand '!BD159/$B$1</f>
        <v>901.92994807672324</v>
      </c>
      <c r="AS158" s="1">
        <f>Q158*'All Demand '!BE159/$B$1</f>
        <v>895.52352060547844</v>
      </c>
      <c r="AT158" s="1">
        <f>R158*'All Demand '!BF159/$B$1</f>
        <v>730.18936240532196</v>
      </c>
      <c r="AU158" s="1">
        <f>S158*'All Demand '!BG159/$B$1</f>
        <v>346.37919843358037</v>
      </c>
      <c r="AV158" s="1">
        <f t="shared" si="13"/>
        <v>8992.1454124887714</v>
      </c>
    </row>
    <row r="159" spans="1:48">
      <c r="A159" s="343">
        <f>'All Demand '!A160</f>
        <v>155</v>
      </c>
      <c r="B159" s="278" t="str">
        <f>'All Demand '!C160</f>
        <v>AJ946-14742-N</v>
      </c>
      <c r="C159" s="278" t="str">
        <f>'All Demand '!F160</f>
        <v>M115</v>
      </c>
      <c r="D159" s="278" t="str">
        <f>'All Demand '!D160</f>
        <v>AJ946-14742-N</v>
      </c>
      <c r="E159" s="278" t="str">
        <f>'All Demand '!G160</f>
        <v>ABC</v>
      </c>
      <c r="F159" s="278" t="str">
        <f>'All Demand '!H160</f>
        <v>CTU FATP</v>
      </c>
      <c r="G159" s="278"/>
      <c r="H159" s="1">
        <f>'All Demand '!J160*'All Demand '!BO160</f>
        <v>182281</v>
      </c>
      <c r="I159" s="1">
        <f>'All Demand '!K160*'All Demand '!BP160</f>
        <v>230955.5</v>
      </c>
      <c r="J159" s="1">
        <f>'All Demand '!L160*'All Demand '!BQ160</f>
        <v>216537</v>
      </c>
      <c r="K159" s="1">
        <f>'All Demand '!M160*'All Demand '!BR160</f>
        <v>144029</v>
      </c>
      <c r="L159" s="1">
        <f>'All Demand '!N160*'All Demand '!BS160</f>
        <v>286766.44669300958</v>
      </c>
      <c r="M159" s="1">
        <f>'All Demand '!O160*'All Demand '!BT160</f>
        <v>322311.61673252349</v>
      </c>
      <c r="N159" s="1">
        <f>'All Demand '!P160*'All Demand '!BU160</f>
        <v>228839.55331048599</v>
      </c>
      <c r="O159" s="1">
        <f>'All Demand '!Q160*'All Demand '!BV160</f>
        <v>275333.05331048602</v>
      </c>
      <c r="P159" s="1">
        <f>'All Demand '!R160*'All Demand '!BW160</f>
        <v>215021.88326048551</v>
      </c>
      <c r="Q159" s="1">
        <f>'All Demand '!S160*'All Demand '!BX160</f>
        <v>202800</v>
      </c>
      <c r="R159" s="1">
        <f>'All Demand '!T160*'All Demand '!BY160</f>
        <v>117282.72174607249</v>
      </c>
      <c r="S159" s="1">
        <f>'All Demand '!U160*'All Demand '!BZ160</f>
        <v>142610.28213207249</v>
      </c>
      <c r="T159" s="1">
        <f t="shared" si="11"/>
        <v>2564768.0571851358</v>
      </c>
      <c r="U159" s="1"/>
      <c r="V159" s="1">
        <f>H159*'All Demand '!AD160/$B$1</f>
        <v>32035.074429497225</v>
      </c>
      <c r="W159" s="1">
        <f>I159*'All Demand '!AE160/$B$1</f>
        <v>40589.401157563028</v>
      </c>
      <c r="X159" s="1">
        <f>J159*'All Demand '!AF160/$B$1</f>
        <v>38055.413958339268</v>
      </c>
      <c r="Y159" s="1">
        <f>K159*'All Demand '!AG160/$B$1</f>
        <v>24926.986818259506</v>
      </c>
      <c r="Z159" s="1">
        <f>L159*'All Demand '!AH160/$B$1</f>
        <v>49630.445511916114</v>
      </c>
      <c r="AA159" s="1">
        <f>M159*'All Demand '!AI160/$B$1</f>
        <v>55782.220397722143</v>
      </c>
      <c r="AB159" s="1">
        <f>N159*'All Demand '!AJ160/$B$1</f>
        <v>38992.63346426488</v>
      </c>
      <c r="AC159" s="1">
        <f>O159*'All Demand '!AK160/$B$1</f>
        <v>46914.795423351905</v>
      </c>
      <c r="AD159" s="1">
        <f>P159*'All Demand '!AL160/$B$1</f>
        <v>36638.200693375831</v>
      </c>
      <c r="AE159" s="1">
        <f>Q159*'All Demand '!AM160/$B$1</f>
        <v>33470.159948725253</v>
      </c>
      <c r="AF159" s="1">
        <f>R159*'All Demand '!AN160/$B$1</f>
        <v>19356.36812654282</v>
      </c>
      <c r="AG159" s="1">
        <f>S159*'All Demand '!AO160/$B$1</f>
        <v>23536.434680933438</v>
      </c>
      <c r="AH159" s="1">
        <f t="shared" si="12"/>
        <v>439928.1346104914</v>
      </c>
      <c r="AI159" s="1"/>
      <c r="AJ159" s="1">
        <f>H159*'All Demand '!AV160/$B$1</f>
        <v>19513.75092152115</v>
      </c>
      <c r="AK159" s="1">
        <f>I159*'All Demand '!AW160/$B$1</f>
        <v>24724.508319327731</v>
      </c>
      <c r="AL159" s="1">
        <f>J159*'All Demand '!AX160/$B$1</f>
        <v>23180.962817262498</v>
      </c>
      <c r="AM159" s="1">
        <f>K159*'All Demand '!AY160/$B$1</f>
        <v>15264.567185614585</v>
      </c>
      <c r="AN159" s="1">
        <f>L159*'All Demand '!AZ160/$B$1</f>
        <v>30392.252200080595</v>
      </c>
      <c r="AO159" s="1">
        <f>M159*'All Demand '!BA160/$B$1</f>
        <v>34159.421563141193</v>
      </c>
      <c r="AP159" s="1">
        <f>N159*'All Demand '!BB160/$B$1</f>
        <v>24008.029818835337</v>
      </c>
      <c r="AQ159" s="1">
        <f>O159*'All Demand '!BC160/$B$1</f>
        <v>28885.758857519289</v>
      </c>
      <c r="AR159" s="1">
        <f>P159*'All Demand '!BD160/$B$1</f>
        <v>22558.389536863862</v>
      </c>
      <c r="AS159" s="1">
        <f>Q159*'All Demand '!BE160/$B$1</f>
        <v>21059.062800170916</v>
      </c>
      <c r="AT159" s="1">
        <f>R159*'All Demand '!BF160/$B$1</f>
        <v>12178.817567186941</v>
      </c>
      <c r="AU159" s="1">
        <f>S159*'All Demand '!BG160/$B$1</f>
        <v>14808.870253300822</v>
      </c>
      <c r="AV159" s="1">
        <f t="shared" si="13"/>
        <v>270734.39184082497</v>
      </c>
    </row>
    <row r="160" spans="1:48">
      <c r="A160" s="343">
        <f>'All Demand '!A161</f>
        <v>156</v>
      </c>
      <c r="B160" s="278" t="str">
        <f>'All Demand '!C161</f>
        <v>AJ946-14741-N</v>
      </c>
      <c r="C160" s="278" t="str">
        <f>'All Demand '!F161</f>
        <v>M115</v>
      </c>
      <c r="D160" s="278" t="str">
        <f>'All Demand '!D161</f>
        <v>AJ946-14741-N</v>
      </c>
      <c r="E160" s="278" t="str">
        <f>'All Demand '!G161</f>
        <v>ABC</v>
      </c>
      <c r="F160" s="278" t="str">
        <f>'All Demand '!H161</f>
        <v>CTU FATP</v>
      </c>
      <c r="G160" s="278"/>
      <c r="H160" s="1">
        <f>'All Demand '!J161*'All Demand '!BO161</f>
        <v>182281</v>
      </c>
      <c r="I160" s="1">
        <f>'All Demand '!K161*'All Demand '!BP161</f>
        <v>230955.5</v>
      </c>
      <c r="J160" s="1">
        <f>'All Demand '!L161*'All Demand '!BQ161</f>
        <v>216537</v>
      </c>
      <c r="K160" s="1">
        <f>'All Demand '!M161*'All Demand '!BR161</f>
        <v>144029</v>
      </c>
      <c r="L160" s="1">
        <f>'All Demand '!N161*'All Demand '!BS161</f>
        <v>286766.44669300958</v>
      </c>
      <c r="M160" s="1">
        <f>'All Demand '!O161*'All Demand '!BT161</f>
        <v>322311.61673252349</v>
      </c>
      <c r="N160" s="1">
        <f>'All Demand '!P161*'All Demand '!BU161</f>
        <v>228839.55331048599</v>
      </c>
      <c r="O160" s="1">
        <f>'All Demand '!Q161*'All Demand '!BV161</f>
        <v>275333.05331048602</v>
      </c>
      <c r="P160" s="1">
        <f>'All Demand '!R161*'All Demand '!BW161</f>
        <v>215021.88326048551</v>
      </c>
      <c r="Q160" s="1">
        <f>'All Demand '!S161*'All Demand '!BX161</f>
        <v>202800</v>
      </c>
      <c r="R160" s="1">
        <f>'All Demand '!T161*'All Demand '!BY161</f>
        <v>117282.72174607249</v>
      </c>
      <c r="S160" s="1">
        <f>'All Demand '!U161*'All Demand '!BZ161</f>
        <v>142610.28213207249</v>
      </c>
      <c r="T160" s="1">
        <f t="shared" si="11"/>
        <v>2564768.0571851358</v>
      </c>
      <c r="U160" s="1"/>
      <c r="V160" s="1">
        <f>H160*'All Demand '!AD161/$B$1</f>
        <v>45455.69154500783</v>
      </c>
      <c r="W160" s="1">
        <f>I160*'All Demand '!AE161/$B$1</f>
        <v>57593.725997899164</v>
      </c>
      <c r="X160" s="1">
        <f>J160*'All Demand '!AF161/$B$1</f>
        <v>53998.162617504633</v>
      </c>
      <c r="Y160" s="1">
        <f>K160*'All Demand '!AG161/$B$1</f>
        <v>35369.776538242411</v>
      </c>
      <c r="Z160" s="1">
        <f>L160*'All Demand '!AH161/$B$1</f>
        <v>70422.381174607581</v>
      </c>
      <c r="AA160" s="1">
        <f>M160*'All Demand '!AI161/$B$1</f>
        <v>79151.350488505719</v>
      </c>
      <c r="AB160" s="1">
        <f>N160*'All Demand '!AJ161/$B$1</f>
        <v>55328.016271039218</v>
      </c>
      <c r="AC160" s="1">
        <f>O160*'All Demand '!AK161/$B$1</f>
        <v>66569.049944127109</v>
      </c>
      <c r="AD160" s="1">
        <f>P160*'All Demand '!AL161/$B$1</f>
        <v>51987.228971402212</v>
      </c>
      <c r="AE160" s="1">
        <f>Q160*'All Demand '!AM161/$B$1</f>
        <v>47491.984760005704</v>
      </c>
      <c r="AF160" s="1">
        <f>R160*'All Demand '!AN161/$B$1</f>
        <v>27465.430146826744</v>
      </c>
      <c r="AG160" s="1">
        <f>S160*'All Demand '!AO161/$B$1</f>
        <v>33396.673301955132</v>
      </c>
      <c r="AH160" s="1">
        <f t="shared" si="12"/>
        <v>624229.47175712348</v>
      </c>
      <c r="AI160" s="1"/>
      <c r="AJ160" s="1">
        <f>H160*'All Demand '!AV161/$B$1</f>
        <v>27688.746118786501</v>
      </c>
      <c r="AK160" s="1">
        <f>I160*'All Demand '!AW161/$B$1</f>
        <v>35082.472689075636</v>
      </c>
      <c r="AL160" s="1">
        <f>J160*'All Demand '!AX161/$B$1</f>
        <v>32892.281797464748</v>
      </c>
      <c r="AM160" s="1">
        <f>K160*'All Demand '!AY161/$B$1</f>
        <v>21659.430168779378</v>
      </c>
      <c r="AN160" s="1">
        <f>L160*'All Demand '!AZ161/$B$1</f>
        <v>43124.633420326703</v>
      </c>
      <c r="AO160" s="1">
        <f>M160*'All Demand '!BA161/$B$1</f>
        <v>48470.002257909699</v>
      </c>
      <c r="AP160" s="1">
        <f>N160*'All Demand '!BB161/$B$1</f>
        <v>34065.836196200064</v>
      </c>
      <c r="AQ160" s="1">
        <f>O160*'All Demand '!BC161/$B$1</f>
        <v>40987.017138373551</v>
      </c>
      <c r="AR160" s="1">
        <f>P160*'All Demand '!BD161/$B$1</f>
        <v>32008.890717470676</v>
      </c>
      <c r="AS160" s="1">
        <f>Q160*'All Demand '!BE161/$B$1</f>
        <v>29881.443384133316</v>
      </c>
      <c r="AT160" s="1">
        <f>R160*'All Demand '!BF161/$B$1</f>
        <v>17280.951724814233</v>
      </c>
      <c r="AU160" s="1">
        <f>S160*'All Demand '!BG161/$B$1</f>
        <v>21012.825796473389</v>
      </c>
      <c r="AV160" s="1">
        <f t="shared" si="13"/>
        <v>384154.53140980791</v>
      </c>
    </row>
    <row r="161" spans="1:48">
      <c r="A161" s="343">
        <f>'All Demand '!A162</f>
        <v>157</v>
      </c>
      <c r="B161" s="278" t="str">
        <f>'All Demand '!C162</f>
        <v>AJ875-00003-JN</v>
      </c>
      <c r="C161" s="278" t="str">
        <f>'All Demand '!F162</f>
        <v>M115</v>
      </c>
      <c r="D161" s="278" t="str">
        <f>'All Demand '!D162</f>
        <v>AJ875-00003-JN</v>
      </c>
      <c r="E161" s="278" t="str">
        <f>'All Demand '!G162</f>
        <v>ABC</v>
      </c>
      <c r="F161" s="278" t="str">
        <f>'All Demand '!H162</f>
        <v>CTU FATP</v>
      </c>
      <c r="G161" s="278"/>
      <c r="H161" s="1">
        <f>'All Demand '!J162*'All Demand '!BO162</f>
        <v>182281</v>
      </c>
      <c r="I161" s="1">
        <f>'All Demand '!K162*'All Demand '!BP162</f>
        <v>230955.5</v>
      </c>
      <c r="J161" s="1">
        <f>'All Demand '!L162*'All Demand '!BQ162</f>
        <v>216537</v>
      </c>
      <c r="K161" s="1">
        <f>'All Demand '!M162*'All Demand '!BR162</f>
        <v>144029</v>
      </c>
      <c r="L161" s="1">
        <f>'All Demand '!N162*'All Demand '!BS162</f>
        <v>286766.44669300958</v>
      </c>
      <c r="M161" s="1">
        <f>'All Demand '!O162*'All Demand '!BT162</f>
        <v>322311.61673252349</v>
      </c>
      <c r="N161" s="1">
        <f>'All Demand '!P162*'All Demand '!BU162</f>
        <v>228839.55331048599</v>
      </c>
      <c r="O161" s="1">
        <f>'All Demand '!Q162*'All Demand '!BV162</f>
        <v>275333.05331048602</v>
      </c>
      <c r="P161" s="1">
        <f>'All Demand '!R162*'All Demand '!BW162</f>
        <v>215021.88326048551</v>
      </c>
      <c r="Q161" s="1">
        <f>'All Demand '!S162*'All Demand '!BX162</f>
        <v>202800</v>
      </c>
      <c r="R161" s="1">
        <f>'All Demand '!T162*'All Demand '!BY162</f>
        <v>117282.72174607249</v>
      </c>
      <c r="S161" s="1">
        <f>'All Demand '!U162*'All Demand '!BZ162</f>
        <v>142610.28213207249</v>
      </c>
      <c r="T161" s="1">
        <f t="shared" si="11"/>
        <v>2564768.0571851358</v>
      </c>
      <c r="U161" s="1"/>
      <c r="V161" s="1">
        <f>H161*'All Demand '!AD162/$B$1</f>
        <v>19941.686788634099</v>
      </c>
      <c r="W161" s="1">
        <f>I161*'All Demand '!AE162/$B$1</f>
        <v>25266.71591176471</v>
      </c>
      <c r="X161" s="1">
        <f>J161*'All Demand '!AF162/$B$1</f>
        <v>23689.320511465608</v>
      </c>
      <c r="Y161" s="1">
        <f>K161*'All Demand '!AG162/$B$1</f>
        <v>15516.934877367898</v>
      </c>
      <c r="Z161" s="1">
        <f>L161*'All Demand '!AH162/$B$1</f>
        <v>30894.724523183679</v>
      </c>
      <c r="AA161" s="1">
        <f>M161*'All Demand '!AI162/$B$1</f>
        <v>34724.176152425745</v>
      </c>
      <c r="AB161" s="1">
        <f>N161*'All Demand '!AJ162/$B$1</f>
        <v>24272.735351986717</v>
      </c>
      <c r="AC161" s="1">
        <f>O161*'All Demand '!AK162/$B$1</f>
        <v>29204.244808118325</v>
      </c>
      <c r="AD161" s="1">
        <f>P161*'All Demand '!AL162/$B$1</f>
        <v>22807.111759155807</v>
      </c>
      <c r="AE161" s="1">
        <f>Q161*'All Demand '!AM162/$B$1</f>
        <v>20835.020937188434</v>
      </c>
      <c r="AF161" s="1">
        <f>R161*'All Demand '!AN162/$B$1</f>
        <v>12049.250311389871</v>
      </c>
      <c r="AG161" s="1">
        <f>S161*'All Demand '!AO162/$B$1</f>
        <v>14651.322554635504</v>
      </c>
      <c r="AH161" s="1">
        <f t="shared" si="12"/>
        <v>273853.24448731646</v>
      </c>
      <c r="AI161" s="1"/>
      <c r="AJ161" s="1">
        <f>H161*'All Demand '!AV162/$B$1</f>
        <v>12147.220378863411</v>
      </c>
      <c r="AK161" s="1">
        <f>I161*'All Demand '!AW162/$B$1</f>
        <v>15390.892941176471</v>
      </c>
      <c r="AL161" s="1">
        <f>J161*'All Demand '!AX162/$B$1</f>
        <v>14430.042951146561</v>
      </c>
      <c r="AM161" s="1">
        <f>K161*'All Demand '!AY162/$B$1</f>
        <v>9502.1230073778661</v>
      </c>
      <c r="AN161" s="1">
        <f>L161*'All Demand '!AZ162/$B$1</f>
        <v>18919.037491516607</v>
      </c>
      <c r="AO161" s="1">
        <f>M161*'All Demand '!BA162/$B$1</f>
        <v>21264.083128392675</v>
      </c>
      <c r="AP161" s="1">
        <f>N161*'All Demand '!BB162/$B$1</f>
        <v>14944.888363317474</v>
      </c>
      <c r="AQ161" s="1">
        <f>O161*'All Demand '!BC162/$B$1</f>
        <v>17981.252300705313</v>
      </c>
      <c r="AR161" s="1">
        <f>P161*'All Demand '!BD162/$B$1</f>
        <v>14042.493941762945</v>
      </c>
      <c r="AS161" s="1">
        <f>Q161*'All Demand '!BE162/$B$1</f>
        <v>13109.169930209373</v>
      </c>
      <c r="AT161" s="1">
        <f>R161*'All Demand '!BF162/$B$1</f>
        <v>7581.2580337609779</v>
      </c>
      <c r="AU161" s="1">
        <f>S161*'All Demand '!BG162/$B$1</f>
        <v>9218.4537587003924</v>
      </c>
      <c r="AV161" s="1">
        <f t="shared" si="13"/>
        <v>168530.91622693004</v>
      </c>
    </row>
    <row r="162" spans="1:48">
      <c r="A162" s="343">
        <f>'All Demand '!A163</f>
        <v>158</v>
      </c>
      <c r="B162" s="278" t="str">
        <f>'All Demand '!C163</f>
        <v>8DCPFM01375</v>
      </c>
      <c r="C162" s="278" t="str">
        <f>'All Demand '!F163</f>
        <v>F10</v>
      </c>
      <c r="D162" s="278" t="str">
        <f>'All Demand '!D163</f>
        <v>DCPFM01375</v>
      </c>
      <c r="E162" s="278" t="str">
        <f>'All Demand '!G163</f>
        <v>ABC</v>
      </c>
      <c r="F162" s="278" t="str">
        <f>'All Demand '!H163</f>
        <v>WGT</v>
      </c>
      <c r="G162" s="278"/>
      <c r="H162" s="1">
        <f>'All Demand '!J163*'All Demand '!BO163</f>
        <v>0</v>
      </c>
      <c r="I162" s="1">
        <f>'All Demand '!K163*'All Demand '!BP163</f>
        <v>0</v>
      </c>
      <c r="J162" s="1">
        <f>'All Demand '!L163*'All Demand '!BQ163</f>
        <v>0</v>
      </c>
      <c r="K162" s="1">
        <f>'All Demand '!M163*'All Demand '!BR163</f>
        <v>0</v>
      </c>
      <c r="L162" s="1">
        <f>'All Demand '!N163*'All Demand '!BS163</f>
        <v>0</v>
      </c>
      <c r="M162" s="1">
        <f>'All Demand '!O163*'All Demand '!BT163</f>
        <v>0</v>
      </c>
      <c r="N162" s="1">
        <f>'All Demand '!P163*'All Demand '!BU163</f>
        <v>0</v>
      </c>
      <c r="O162" s="1">
        <f>'All Demand '!Q163*'All Demand '!BV163</f>
        <v>0</v>
      </c>
      <c r="P162" s="1">
        <f>'All Demand '!R163*'All Demand '!BW163</f>
        <v>0</v>
      </c>
      <c r="Q162" s="1">
        <f>'All Demand '!S163*'All Demand '!BX163</f>
        <v>0</v>
      </c>
      <c r="R162" s="1">
        <f>'All Demand '!T163*'All Demand '!BY163</f>
        <v>0</v>
      </c>
      <c r="S162" s="1">
        <f>'All Demand '!U163*'All Demand '!BZ163</f>
        <v>0</v>
      </c>
      <c r="T162" s="1">
        <f t="shared" si="11"/>
        <v>0</v>
      </c>
      <c r="U162" s="1"/>
      <c r="V162" s="1">
        <f>H162*'All Demand '!AD163/$B$1</f>
        <v>0</v>
      </c>
      <c r="W162" s="1">
        <f>I162*'All Demand '!AE163/$B$1</f>
        <v>0</v>
      </c>
      <c r="X162" s="1">
        <f>J162*'All Demand '!AF163/$B$1</f>
        <v>0</v>
      </c>
      <c r="Y162" s="1">
        <f>K162*'All Demand '!AG163/$B$1</f>
        <v>0</v>
      </c>
      <c r="Z162" s="1">
        <f>L162*'All Demand '!AH163/$B$1</f>
        <v>0</v>
      </c>
      <c r="AA162" s="1">
        <f>M162*'All Demand '!AI163/$B$1</f>
        <v>0</v>
      </c>
      <c r="AB162" s="1">
        <f>N162*'All Demand '!AJ163/$B$1</f>
        <v>0</v>
      </c>
      <c r="AC162" s="1">
        <f>O162*'All Demand '!AK163/$B$1</f>
        <v>0</v>
      </c>
      <c r="AD162" s="1">
        <f>P162*'All Demand '!AL163/$B$1</f>
        <v>0</v>
      </c>
      <c r="AE162" s="1">
        <f>Q162*'All Demand '!AM163/$B$1</f>
        <v>0</v>
      </c>
      <c r="AF162" s="1">
        <f>R162*'All Demand '!AN163/$B$1</f>
        <v>0</v>
      </c>
      <c r="AG162" s="1">
        <f>S162*'All Demand '!AO163/$B$1</f>
        <v>0</v>
      </c>
      <c r="AH162" s="1">
        <f t="shared" si="12"/>
        <v>0</v>
      </c>
      <c r="AI162" s="1"/>
      <c r="AJ162" s="1">
        <f>H162*'All Demand '!AV163/$B$1</f>
        <v>0</v>
      </c>
      <c r="AK162" s="1">
        <f>I162*'All Demand '!AW163/$B$1</f>
        <v>0</v>
      </c>
      <c r="AL162" s="1">
        <f>J162*'All Demand '!AX163/$B$1</f>
        <v>0</v>
      </c>
      <c r="AM162" s="1">
        <f>K162*'All Demand '!AY163/$B$1</f>
        <v>0</v>
      </c>
      <c r="AN162" s="1">
        <f>L162*'All Demand '!AZ163/$B$1</f>
        <v>0</v>
      </c>
      <c r="AO162" s="1">
        <f>M162*'All Demand '!BA163/$B$1</f>
        <v>0</v>
      </c>
      <c r="AP162" s="1">
        <f>N162*'All Demand '!BB163/$B$1</f>
        <v>0</v>
      </c>
      <c r="AQ162" s="1">
        <f>O162*'All Demand '!BC163/$B$1</f>
        <v>0</v>
      </c>
      <c r="AR162" s="1">
        <f>P162*'All Demand '!BD163/$B$1</f>
        <v>0</v>
      </c>
      <c r="AS162" s="1">
        <f>Q162*'All Demand '!BE163/$B$1</f>
        <v>0</v>
      </c>
      <c r="AT162" s="1">
        <f>R162*'All Demand '!BF163/$B$1</f>
        <v>0</v>
      </c>
      <c r="AU162" s="1">
        <f>S162*'All Demand '!BG163/$B$1</f>
        <v>0</v>
      </c>
      <c r="AV162" s="1">
        <f t="shared" si="13"/>
        <v>0</v>
      </c>
    </row>
    <row r="163" spans="1:48">
      <c r="A163" s="343">
        <f>'All Demand '!A164</f>
        <v>159</v>
      </c>
      <c r="B163" s="278" t="str">
        <f>'All Demand '!C164</f>
        <v>8DCPFM01494M</v>
      </c>
      <c r="C163" s="278" t="str">
        <f>'All Demand '!F164</f>
        <v>Soyuz</v>
      </c>
      <c r="D163" s="278" t="str">
        <f>'All Demand '!D164</f>
        <v>DCPFM01494M</v>
      </c>
      <c r="E163" s="278" t="str">
        <f>'All Demand '!G164</f>
        <v xml:space="preserve">PMI </v>
      </c>
      <c r="F163" s="278" t="str">
        <f>'All Demand '!H164</f>
        <v>WGT</v>
      </c>
      <c r="G163" s="278"/>
      <c r="H163" s="1">
        <f>'All Demand '!J164*'All Demand '!BO164</f>
        <v>0</v>
      </c>
      <c r="I163" s="1">
        <f>'All Demand '!K164*'All Demand '!BP164</f>
        <v>0</v>
      </c>
      <c r="J163" s="1">
        <f>'All Demand '!L164*'All Demand '!BQ164</f>
        <v>0</v>
      </c>
      <c r="K163" s="1">
        <f>'All Demand '!M164*'All Demand '!BR164</f>
        <v>0</v>
      </c>
      <c r="L163" s="1">
        <f>'All Demand '!N164*'All Demand '!BS164</f>
        <v>0</v>
      </c>
      <c r="M163" s="1">
        <f>'All Demand '!O164*'All Demand '!BT164</f>
        <v>0</v>
      </c>
      <c r="N163" s="1">
        <f>'All Demand '!P164*'All Demand '!BU164</f>
        <v>0</v>
      </c>
      <c r="O163" s="1">
        <f>'All Demand '!Q164*'All Demand '!BV164</f>
        <v>0</v>
      </c>
      <c r="P163" s="1">
        <f>'All Demand '!R164*'All Demand '!BW164</f>
        <v>0</v>
      </c>
      <c r="Q163" s="1">
        <f>'All Demand '!S164*'All Demand '!BX164</f>
        <v>0</v>
      </c>
      <c r="R163" s="1">
        <f>'All Demand '!T164*'All Demand '!BY164</f>
        <v>0</v>
      </c>
      <c r="S163" s="1">
        <f>'All Demand '!U164*'All Demand '!BZ164</f>
        <v>0</v>
      </c>
      <c r="T163" s="1">
        <f t="shared" si="11"/>
        <v>0</v>
      </c>
      <c r="U163" s="1"/>
      <c r="V163" s="1">
        <f>H163*'All Demand '!AD164/$B$1</f>
        <v>0</v>
      </c>
      <c r="W163" s="1">
        <f>I163*'All Demand '!AE164/$B$1</f>
        <v>0</v>
      </c>
      <c r="X163" s="1">
        <f>J163*'All Demand '!AF164/$B$1</f>
        <v>0</v>
      </c>
      <c r="Y163" s="1">
        <f>K163*'All Demand '!AG164/$B$1</f>
        <v>0</v>
      </c>
      <c r="Z163" s="1">
        <f>L163*'All Demand '!AH164/$B$1</f>
        <v>0</v>
      </c>
      <c r="AA163" s="1">
        <f>M163*'All Demand '!AI164/$B$1</f>
        <v>0</v>
      </c>
      <c r="AB163" s="1">
        <f>N163*'All Demand '!AJ164/$B$1</f>
        <v>0</v>
      </c>
      <c r="AC163" s="1">
        <f>O163*'All Demand '!AK164/$B$1</f>
        <v>0</v>
      </c>
      <c r="AD163" s="1">
        <f>P163*'All Demand '!AL164/$B$1</f>
        <v>0</v>
      </c>
      <c r="AE163" s="1">
        <f>Q163*'All Demand '!AM164/$B$1</f>
        <v>0</v>
      </c>
      <c r="AF163" s="1">
        <f>R163*'All Demand '!AN164/$B$1</f>
        <v>0</v>
      </c>
      <c r="AG163" s="1">
        <f>S163*'All Demand '!AO164/$B$1</f>
        <v>0</v>
      </c>
      <c r="AH163" s="1">
        <f t="shared" si="12"/>
        <v>0</v>
      </c>
      <c r="AI163" s="1"/>
      <c r="AJ163" s="1">
        <f>H163*'All Demand '!AV164/$B$1</f>
        <v>0</v>
      </c>
      <c r="AK163" s="1">
        <f>I163*'All Demand '!AW164/$B$1</f>
        <v>0</v>
      </c>
      <c r="AL163" s="1">
        <f>J163*'All Demand '!AX164/$B$1</f>
        <v>0</v>
      </c>
      <c r="AM163" s="1">
        <f>K163*'All Demand '!AY164/$B$1</f>
        <v>0</v>
      </c>
      <c r="AN163" s="1">
        <f>L163*'All Demand '!AZ164/$B$1</f>
        <v>0</v>
      </c>
      <c r="AO163" s="1">
        <f>M163*'All Demand '!BA164/$B$1</f>
        <v>0</v>
      </c>
      <c r="AP163" s="1">
        <f>N163*'All Demand '!BB164/$B$1</f>
        <v>0</v>
      </c>
      <c r="AQ163" s="1">
        <f>O163*'All Demand '!BC164/$B$1</f>
        <v>0</v>
      </c>
      <c r="AR163" s="1">
        <f>P163*'All Demand '!BD164/$B$1</f>
        <v>0</v>
      </c>
      <c r="AS163" s="1">
        <f>Q163*'All Demand '!BE164/$B$1</f>
        <v>0</v>
      </c>
      <c r="AT163" s="1">
        <f>R163*'All Demand '!BF164/$B$1</f>
        <v>0</v>
      </c>
      <c r="AU163" s="1">
        <f>S163*'All Demand '!BG164/$B$1</f>
        <v>0</v>
      </c>
      <c r="AV163" s="1">
        <f t="shared" si="13"/>
        <v>0</v>
      </c>
    </row>
    <row r="164" spans="1:48">
      <c r="A164" s="343">
        <f>'All Demand '!A165</f>
        <v>160</v>
      </c>
      <c r="B164" s="278" t="str">
        <f>'All Demand '!C165</f>
        <v>8DCPFM01448MI</v>
      </c>
      <c r="C164" s="278" t="str">
        <f>'All Demand '!F165</f>
        <v>Soyuz</v>
      </c>
      <c r="D164" s="278" t="str">
        <f>'All Demand '!D165</f>
        <v>DCPFM01448MI</v>
      </c>
      <c r="E164" s="278" t="str">
        <f>'All Demand '!G165</f>
        <v xml:space="preserve">PMI </v>
      </c>
      <c r="F164" s="278" t="str">
        <f>'All Demand '!H165</f>
        <v>WGT</v>
      </c>
      <c r="G164" s="278"/>
      <c r="H164" s="1">
        <f>'All Demand '!J165*'All Demand '!BO165</f>
        <v>0</v>
      </c>
      <c r="I164" s="1">
        <f>'All Demand '!K165*'All Demand '!BP165</f>
        <v>0</v>
      </c>
      <c r="J164" s="1">
        <f>'All Demand '!L165*'All Demand '!BQ165</f>
        <v>0</v>
      </c>
      <c r="K164" s="1">
        <f>'All Demand '!M165*'All Demand '!BR165</f>
        <v>0</v>
      </c>
      <c r="L164" s="1">
        <f>'All Demand '!N165*'All Demand '!BS165</f>
        <v>0</v>
      </c>
      <c r="M164" s="1">
        <f>'All Demand '!O165*'All Demand '!BT165</f>
        <v>0</v>
      </c>
      <c r="N164" s="1">
        <f>'All Demand '!P165*'All Demand '!BU165</f>
        <v>0</v>
      </c>
      <c r="O164" s="1">
        <f>'All Demand '!Q165*'All Demand '!BV165</f>
        <v>0</v>
      </c>
      <c r="P164" s="1">
        <f>'All Demand '!R165*'All Demand '!BW165</f>
        <v>0</v>
      </c>
      <c r="Q164" s="1">
        <f>'All Demand '!S165*'All Demand '!BX165</f>
        <v>0</v>
      </c>
      <c r="R164" s="1">
        <f>'All Demand '!T165*'All Demand '!BY165</f>
        <v>0</v>
      </c>
      <c r="S164" s="1">
        <f>'All Demand '!U165*'All Demand '!BZ165</f>
        <v>0</v>
      </c>
      <c r="T164" s="1">
        <f t="shared" si="11"/>
        <v>0</v>
      </c>
      <c r="U164" s="1"/>
      <c r="V164" s="1">
        <f>H164*'All Demand '!AD165/$B$1</f>
        <v>0</v>
      </c>
      <c r="W164" s="1">
        <f>I164*'All Demand '!AE165/$B$1</f>
        <v>0</v>
      </c>
      <c r="X164" s="1">
        <f>J164*'All Demand '!AF165/$B$1</f>
        <v>0</v>
      </c>
      <c r="Y164" s="1">
        <f>K164*'All Demand '!AG165/$B$1</f>
        <v>0</v>
      </c>
      <c r="Z164" s="1">
        <f>L164*'All Demand '!AH165/$B$1</f>
        <v>0</v>
      </c>
      <c r="AA164" s="1">
        <f>M164*'All Demand '!AI165/$B$1</f>
        <v>0</v>
      </c>
      <c r="AB164" s="1">
        <f>N164*'All Demand '!AJ165/$B$1</f>
        <v>0</v>
      </c>
      <c r="AC164" s="1">
        <f>O164*'All Demand '!AK165/$B$1</f>
        <v>0</v>
      </c>
      <c r="AD164" s="1">
        <f>P164*'All Demand '!AL165/$B$1</f>
        <v>0</v>
      </c>
      <c r="AE164" s="1">
        <f>Q164*'All Demand '!AM165/$B$1</f>
        <v>0</v>
      </c>
      <c r="AF164" s="1">
        <f>R164*'All Demand '!AN165/$B$1</f>
        <v>0</v>
      </c>
      <c r="AG164" s="1">
        <f>S164*'All Demand '!AO165/$B$1</f>
        <v>0</v>
      </c>
      <c r="AH164" s="1">
        <f t="shared" si="12"/>
        <v>0</v>
      </c>
      <c r="AI164" s="1"/>
      <c r="AJ164" s="1">
        <f>H164*'All Demand '!AV165/$B$1</f>
        <v>0</v>
      </c>
      <c r="AK164" s="1">
        <f>I164*'All Demand '!AW165/$B$1</f>
        <v>0</v>
      </c>
      <c r="AL164" s="1">
        <f>J164*'All Demand '!AX165/$B$1</f>
        <v>0</v>
      </c>
      <c r="AM164" s="1">
        <f>K164*'All Demand '!AY165/$B$1</f>
        <v>0</v>
      </c>
      <c r="AN164" s="1">
        <f>L164*'All Demand '!AZ165/$B$1</f>
        <v>0</v>
      </c>
      <c r="AO164" s="1">
        <f>M164*'All Demand '!BA165/$B$1</f>
        <v>0</v>
      </c>
      <c r="AP164" s="1">
        <f>N164*'All Demand '!BB165/$B$1</f>
        <v>0</v>
      </c>
      <c r="AQ164" s="1">
        <f>O164*'All Demand '!BC165/$B$1</f>
        <v>0</v>
      </c>
      <c r="AR164" s="1">
        <f>P164*'All Demand '!BD165/$B$1</f>
        <v>0</v>
      </c>
      <c r="AS164" s="1">
        <f>Q164*'All Demand '!BE165/$B$1</f>
        <v>0</v>
      </c>
      <c r="AT164" s="1">
        <f>R164*'All Demand '!BF165/$B$1</f>
        <v>0</v>
      </c>
      <c r="AU164" s="1">
        <f>S164*'All Demand '!BG165/$B$1</f>
        <v>0</v>
      </c>
      <c r="AV164" s="1">
        <f t="shared" si="13"/>
        <v>0</v>
      </c>
    </row>
    <row r="165" spans="1:48">
      <c r="A165" s="343">
        <f>'All Demand '!A166</f>
        <v>161</v>
      </c>
      <c r="B165" s="278" t="str">
        <f>'All Demand '!C166</f>
        <v>8ACUP30153AP (-0014)</v>
      </c>
      <c r="C165" s="278" t="str">
        <f>'All Demand '!F166</f>
        <v>Vienna ST</v>
      </c>
      <c r="D165" s="278" t="str">
        <f>'All Demand '!D166</f>
        <v>ACUP30153AP (-0014)</v>
      </c>
      <c r="E165" s="278" t="str">
        <f>'All Demand '!G166</f>
        <v xml:space="preserve">ABC </v>
      </c>
      <c r="F165" s="278" t="str">
        <f>'All Demand '!H166</f>
        <v>Huizhou</v>
      </c>
      <c r="G165" s="278"/>
      <c r="H165" s="1">
        <f>'All Demand '!J166*'All Demand '!BO166</f>
        <v>0</v>
      </c>
      <c r="I165" s="1">
        <f>'All Demand '!K166*'All Demand '!BP166</f>
        <v>0</v>
      </c>
      <c r="J165" s="1">
        <f>'All Demand '!L166*'All Demand '!BQ166</f>
        <v>0</v>
      </c>
      <c r="K165" s="1">
        <f>'All Demand '!M166*'All Demand '!BR166</f>
        <v>0</v>
      </c>
      <c r="L165" s="1">
        <f>'All Demand '!N166*'All Demand '!BS166</f>
        <v>0</v>
      </c>
      <c r="M165" s="1">
        <f>'All Demand '!O166*'All Demand '!BT166</f>
        <v>0</v>
      </c>
      <c r="N165" s="1">
        <f>'All Demand '!P166*'All Demand '!BU166</f>
        <v>0</v>
      </c>
      <c r="O165" s="1">
        <f>'All Demand '!Q166*'All Demand '!BV166</f>
        <v>0</v>
      </c>
      <c r="P165" s="1">
        <f>'All Demand '!R166*'All Demand '!BW166</f>
        <v>0</v>
      </c>
      <c r="Q165" s="1">
        <f>'All Demand '!S166*'All Demand '!BX166</f>
        <v>0</v>
      </c>
      <c r="R165" s="1">
        <f>'All Demand '!T166*'All Demand '!BY166</f>
        <v>0</v>
      </c>
      <c r="S165" s="1">
        <f>'All Demand '!U166*'All Demand '!BZ166</f>
        <v>0</v>
      </c>
      <c r="T165" s="1">
        <f t="shared" si="11"/>
        <v>0</v>
      </c>
      <c r="U165" s="1"/>
      <c r="V165" s="1">
        <f>H165*'All Demand '!AD166/$B$1</f>
        <v>0</v>
      </c>
      <c r="W165" s="1">
        <f>I165*'All Demand '!AE166/$B$1</f>
        <v>0</v>
      </c>
      <c r="X165" s="1">
        <f>J165*'All Demand '!AF166/$B$1</f>
        <v>0</v>
      </c>
      <c r="Y165" s="1">
        <f>K165*'All Demand '!AG166/$B$1</f>
        <v>0</v>
      </c>
      <c r="Z165" s="1">
        <f>L165*'All Demand '!AH166/$B$1</f>
        <v>0</v>
      </c>
      <c r="AA165" s="1">
        <f>M165*'All Demand '!AI166/$B$1</f>
        <v>0</v>
      </c>
      <c r="AB165" s="1">
        <f>N165*'All Demand '!AJ166/$B$1</f>
        <v>0</v>
      </c>
      <c r="AC165" s="1">
        <f>O165*'All Demand '!AK166/$B$1</f>
        <v>0</v>
      </c>
      <c r="AD165" s="1">
        <f>P165*'All Demand '!AL166/$B$1</f>
        <v>0</v>
      </c>
      <c r="AE165" s="1">
        <f>Q165*'All Demand '!AM166/$B$1</f>
        <v>0</v>
      </c>
      <c r="AF165" s="1">
        <f>R165*'All Demand '!AN166/$B$1</f>
        <v>0</v>
      </c>
      <c r="AG165" s="1">
        <f>S165*'All Demand '!AO166/$B$1</f>
        <v>0</v>
      </c>
      <c r="AH165" s="1">
        <f t="shared" si="12"/>
        <v>0</v>
      </c>
      <c r="AI165" s="1"/>
      <c r="AJ165" s="1">
        <f>H165*'All Demand '!AV166/$B$1</f>
        <v>0</v>
      </c>
      <c r="AK165" s="1">
        <f>I165*'All Demand '!AW166/$B$1</f>
        <v>0</v>
      </c>
      <c r="AL165" s="1">
        <f>J165*'All Demand '!AX166/$B$1</f>
        <v>0</v>
      </c>
      <c r="AM165" s="1">
        <f>K165*'All Demand '!AY166/$B$1</f>
        <v>0</v>
      </c>
      <c r="AN165" s="1">
        <f>L165*'All Demand '!AZ166/$B$1</f>
        <v>0</v>
      </c>
      <c r="AO165" s="1">
        <f>M165*'All Demand '!BA166/$B$1</f>
        <v>0</v>
      </c>
      <c r="AP165" s="1">
        <f>N165*'All Demand '!BB166/$B$1</f>
        <v>0</v>
      </c>
      <c r="AQ165" s="1">
        <f>O165*'All Demand '!BC166/$B$1</f>
        <v>0</v>
      </c>
      <c r="AR165" s="1">
        <f>P165*'All Demand '!BD166/$B$1</f>
        <v>0</v>
      </c>
      <c r="AS165" s="1">
        <f>Q165*'All Demand '!BE166/$B$1</f>
        <v>0</v>
      </c>
      <c r="AT165" s="1">
        <f>R165*'All Demand '!BF166/$B$1</f>
        <v>0</v>
      </c>
      <c r="AU165" s="1">
        <f>S165*'All Demand '!BG166/$B$1</f>
        <v>0</v>
      </c>
      <c r="AV165" s="1">
        <f t="shared" si="13"/>
        <v>0</v>
      </c>
    </row>
    <row r="166" spans="1:48">
      <c r="A166" s="343">
        <f>'All Demand '!A167</f>
        <v>162</v>
      </c>
      <c r="B166" s="278" t="str">
        <f>'All Demand '!C167</f>
        <v>8ACUP27438-AP</v>
      </c>
      <c r="C166" s="278" t="str">
        <f>'All Demand '!F167</f>
        <v>B24</v>
      </c>
      <c r="D166" s="278" t="str">
        <f>'All Demand '!D167</f>
        <v>ACUP27438-AP</v>
      </c>
      <c r="E166" s="278" t="str">
        <f>'All Demand '!G167</f>
        <v>ABC</v>
      </c>
      <c r="F166" s="278" t="str">
        <f>'All Demand '!H167</f>
        <v>Shenzhen GP</v>
      </c>
      <c r="G166" s="278"/>
      <c r="H166" s="1">
        <f>'All Demand '!J167*'All Demand '!BO167</f>
        <v>0</v>
      </c>
      <c r="I166" s="1">
        <f>'All Demand '!K167*'All Demand '!BP167</f>
        <v>0</v>
      </c>
      <c r="J166" s="1">
        <f>'All Demand '!L167*'All Demand '!BQ167</f>
        <v>0</v>
      </c>
      <c r="K166" s="1">
        <f>'All Demand '!M167*'All Demand '!BR167</f>
        <v>0</v>
      </c>
      <c r="L166" s="1">
        <f>'All Demand '!N167*'All Demand '!BS167</f>
        <v>0</v>
      </c>
      <c r="M166" s="1">
        <f>'All Demand '!O167*'All Demand '!BT167</f>
        <v>0</v>
      </c>
      <c r="N166" s="1">
        <f>'All Demand '!P167*'All Demand '!BU167</f>
        <v>0</v>
      </c>
      <c r="O166" s="1">
        <f>'All Demand '!Q167*'All Demand '!BV167</f>
        <v>0</v>
      </c>
      <c r="P166" s="1">
        <f>'All Demand '!R167*'All Demand '!BW167</f>
        <v>0</v>
      </c>
      <c r="Q166" s="1">
        <f>'All Demand '!S167*'All Demand '!BX167</f>
        <v>0</v>
      </c>
      <c r="R166" s="1">
        <f>'All Demand '!T167*'All Demand '!BY167</f>
        <v>0</v>
      </c>
      <c r="S166" s="1">
        <f>'All Demand '!U167*'All Demand '!BZ167</f>
        <v>0</v>
      </c>
      <c r="T166" s="1">
        <f t="shared" si="11"/>
        <v>0</v>
      </c>
      <c r="U166" s="1"/>
      <c r="V166" s="1">
        <f>H166*'All Demand '!AD167/$B$1</f>
        <v>0</v>
      </c>
      <c r="W166" s="1">
        <f>I166*'All Demand '!AE167/$B$1</f>
        <v>0</v>
      </c>
      <c r="X166" s="1">
        <f>J166*'All Demand '!AF167/$B$1</f>
        <v>0</v>
      </c>
      <c r="Y166" s="1">
        <f>K166*'All Demand '!AG167/$B$1</f>
        <v>0</v>
      </c>
      <c r="Z166" s="1">
        <f>L166*'All Demand '!AH167/$B$1</f>
        <v>0</v>
      </c>
      <c r="AA166" s="1">
        <f>M166*'All Demand '!AI167/$B$1</f>
        <v>0</v>
      </c>
      <c r="AB166" s="1">
        <f>N166*'All Demand '!AJ167/$B$1</f>
        <v>0</v>
      </c>
      <c r="AC166" s="1">
        <f>O166*'All Demand '!AK167/$B$1</f>
        <v>0</v>
      </c>
      <c r="AD166" s="1">
        <f>P166*'All Demand '!AL167/$B$1</f>
        <v>0</v>
      </c>
      <c r="AE166" s="1">
        <f>Q166*'All Demand '!AM167/$B$1</f>
        <v>0</v>
      </c>
      <c r="AF166" s="1">
        <f>R166*'All Demand '!AN167/$B$1</f>
        <v>0</v>
      </c>
      <c r="AG166" s="1">
        <f>S166*'All Demand '!AO167/$B$1</f>
        <v>0</v>
      </c>
      <c r="AH166" s="1">
        <f t="shared" si="12"/>
        <v>0</v>
      </c>
      <c r="AI166" s="1"/>
      <c r="AJ166" s="1">
        <f>H166*'All Demand '!AV167/$B$1</f>
        <v>0</v>
      </c>
      <c r="AK166" s="1">
        <f>I166*'All Demand '!AW167/$B$1</f>
        <v>0</v>
      </c>
      <c r="AL166" s="1">
        <f>J166*'All Demand '!AX167/$B$1</f>
        <v>0</v>
      </c>
      <c r="AM166" s="1">
        <f>K166*'All Demand '!AY167/$B$1</f>
        <v>0</v>
      </c>
      <c r="AN166" s="1">
        <f>L166*'All Demand '!AZ167/$B$1</f>
        <v>0</v>
      </c>
      <c r="AO166" s="1">
        <f>M166*'All Demand '!BA167/$B$1</f>
        <v>0</v>
      </c>
      <c r="AP166" s="1">
        <f>N166*'All Demand '!BB167/$B$1</f>
        <v>0</v>
      </c>
      <c r="AQ166" s="1">
        <f>O166*'All Demand '!BC167/$B$1</f>
        <v>0</v>
      </c>
      <c r="AR166" s="1">
        <f>P166*'All Demand '!BD167/$B$1</f>
        <v>0</v>
      </c>
      <c r="AS166" s="1">
        <f>Q166*'All Demand '!BE167/$B$1</f>
        <v>0</v>
      </c>
      <c r="AT166" s="1">
        <f>R166*'All Demand '!BF167/$B$1</f>
        <v>0</v>
      </c>
      <c r="AU166" s="1">
        <f>S166*'All Demand '!BG167/$B$1</f>
        <v>0</v>
      </c>
      <c r="AV166" s="1">
        <f t="shared" si="13"/>
        <v>0</v>
      </c>
    </row>
    <row r="167" spans="1:48">
      <c r="A167" s="343">
        <f>'All Demand '!A168</f>
        <v>163</v>
      </c>
      <c r="B167" s="278" t="str">
        <f>'All Demand '!C168</f>
        <v>AJ875-02656-JN</v>
      </c>
      <c r="C167" s="278" t="str">
        <f>'All Demand '!F168</f>
        <v>M115</v>
      </c>
      <c r="D167" s="278" t="str">
        <f>'All Demand '!D168</f>
        <v>AJ875-02656-JN</v>
      </c>
      <c r="E167" s="278" t="str">
        <f>'All Demand '!G168</f>
        <v xml:space="preserve">ABC </v>
      </c>
      <c r="F167" s="278" t="str">
        <f>'All Demand '!H168</f>
        <v>CTU FATP</v>
      </c>
      <c r="G167" s="278"/>
      <c r="H167" s="1">
        <f>'All Demand '!J168*'All Demand '!BO168</f>
        <v>364562</v>
      </c>
      <c r="I167" s="1">
        <f>'All Demand '!K168*'All Demand '!BP168</f>
        <v>461911</v>
      </c>
      <c r="J167" s="1">
        <f>'All Demand '!L168*'All Demand '!BQ168</f>
        <v>433074</v>
      </c>
      <c r="K167" s="1">
        <f>'All Demand '!M168*'All Demand '!BR168</f>
        <v>288058</v>
      </c>
      <c r="L167" s="1">
        <f>'All Demand '!N168*'All Demand '!BS168</f>
        <v>573532.89338601916</v>
      </c>
      <c r="M167" s="1">
        <f>'All Demand '!O168*'All Demand '!BT168</f>
        <v>644623.23346504697</v>
      </c>
      <c r="N167" s="1">
        <f>'All Demand '!P168*'All Demand '!BU168</f>
        <v>457679.10662097199</v>
      </c>
      <c r="O167" s="1">
        <f>'All Demand '!Q168*'All Demand '!BV168</f>
        <v>550666.10662097204</v>
      </c>
      <c r="P167" s="1">
        <f>'All Demand '!R168*'All Demand '!BW168</f>
        <v>430043.76652097102</v>
      </c>
      <c r="Q167" s="1">
        <f>'All Demand '!S168*'All Demand '!BX168</f>
        <v>405600</v>
      </c>
      <c r="R167" s="1">
        <f>'All Demand '!T168*'All Demand '!BY168</f>
        <v>234565.44349214499</v>
      </c>
      <c r="S167" s="1">
        <f>'All Demand '!U168*'All Demand '!BZ168</f>
        <v>285220.56426414498</v>
      </c>
      <c r="T167" s="1">
        <f t="shared" si="11"/>
        <v>5129536.1143702716</v>
      </c>
      <c r="U167" s="1"/>
      <c r="V167" s="1">
        <f>H167*'All Demand '!AD168/$B$1</f>
        <v>5774.3432634952287</v>
      </c>
      <c r="W167" s="1">
        <f>I167*'All Demand '!AE168/$B$1</f>
        <v>7316.2662899159668</v>
      </c>
      <c r="X167" s="1">
        <f>J167*'All Demand '!AF168/$B$1</f>
        <v>6859.5134284289988</v>
      </c>
      <c r="Y167" s="1">
        <f>K167*'All Demand '!AG168/$B$1</f>
        <v>4493.1057903432556</v>
      </c>
      <c r="Z167" s="1">
        <f>L167*'All Demand '!AH168/$B$1</f>
        <v>8945.9204890162546</v>
      </c>
      <c r="AA167" s="1">
        <f>M167*'All Demand '!AI168/$B$1</f>
        <v>10054.781963603147</v>
      </c>
      <c r="AB167" s="1">
        <f>N167*'All Demand '!AJ168/$B$1</f>
        <v>7028.4478616037441</v>
      </c>
      <c r="AC167" s="1">
        <f>O167*'All Demand '!AK168/$B$1</f>
        <v>8456.422772086582</v>
      </c>
      <c r="AD167" s="1">
        <f>P167*'All Demand '!AL168/$B$1</f>
        <v>6604.0598040746099</v>
      </c>
      <c r="AE167" s="1">
        <f>Q167*'All Demand '!AM168/$B$1</f>
        <v>6033.0183734510765</v>
      </c>
      <c r="AF167" s="1">
        <f>R167*'All Demand '!AN168/$B$1</f>
        <v>3488.9981024773442</v>
      </c>
      <c r="AG167" s="1">
        <f>S167*'All Demand '!AO168/$B$1</f>
        <v>4242.4578518039207</v>
      </c>
      <c r="AH167" s="1">
        <f t="shared" si="12"/>
        <v>79297.33599030014</v>
      </c>
      <c r="AI167" s="1"/>
      <c r="AJ167" s="1">
        <f>H167*'All Demand '!AV168/$B$1</f>
        <v>3517.3664549209516</v>
      </c>
      <c r="AK167" s="1">
        <f>I167*'All Demand '!AW168/$B$1</f>
        <v>4456.6089075630252</v>
      </c>
      <c r="AL167" s="1">
        <f>J167*'All Demand '!AX168/$B$1</f>
        <v>4178.3838142714712</v>
      </c>
      <c r="AM167" s="1">
        <f>K167*'All Demand '!AY168/$B$1</f>
        <v>2751.4482881071071</v>
      </c>
      <c r="AN167" s="1">
        <f>L167*'All Demand '!AZ168/$B$1</f>
        <v>5478.2234747171697</v>
      </c>
      <c r="AO167" s="1">
        <f>M167*'All Demand '!BA168/$B$1</f>
        <v>6157.2582333817209</v>
      </c>
      <c r="AP167" s="1">
        <f>N167*'All Demand '!BB168/$B$1</f>
        <v>4327.4631859926712</v>
      </c>
      <c r="AQ167" s="1">
        <f>O167*'All Demand '!BC168/$B$1</f>
        <v>5206.6770575779155</v>
      </c>
      <c r="AR167" s="1">
        <f>P167*'All Demand '!BD168/$B$1</f>
        <v>4066.1645704668795</v>
      </c>
      <c r="AS167" s="1">
        <f>Q167*'All Demand '!BE168/$B$1</f>
        <v>3795.9099387551632</v>
      </c>
      <c r="AT167" s="1">
        <f>R167*'All Demand '!BF168/$B$1</f>
        <v>2195.2398871803398</v>
      </c>
      <c r="AU167" s="1">
        <f>S167*'All Demand '!BG168/$B$1</f>
        <v>2669.3086159458176</v>
      </c>
      <c r="AV167" s="1">
        <f t="shared" si="13"/>
        <v>48800.052428880226</v>
      </c>
    </row>
    <row r="168" spans="1:48">
      <c r="A168" s="343">
        <f>'All Demand '!A169</f>
        <v>164</v>
      </c>
      <c r="B168" s="278" t="str">
        <f>'All Demand '!C169</f>
        <v>AJ725-00418-JN</v>
      </c>
      <c r="C168" s="278" t="str">
        <f>'All Demand '!F169</f>
        <v>M115</v>
      </c>
      <c r="D168" s="278" t="str">
        <f>'All Demand '!D169</f>
        <v>AJ725-00418-JN</v>
      </c>
      <c r="E168" s="278" t="str">
        <f>'All Demand '!G169</f>
        <v xml:space="preserve">ABC </v>
      </c>
      <c r="F168" s="278" t="str">
        <f>'All Demand '!H169</f>
        <v>CTU FATP</v>
      </c>
      <c r="G168" s="278"/>
      <c r="H168" s="1">
        <f>'All Demand '!J169*'All Demand '!BO169</f>
        <v>364562</v>
      </c>
      <c r="I168" s="1">
        <f>'All Demand '!K169*'All Demand '!BP169</f>
        <v>461911</v>
      </c>
      <c r="J168" s="1">
        <f>'All Demand '!L169*'All Demand '!BQ169</f>
        <v>433074</v>
      </c>
      <c r="K168" s="1">
        <f>'All Demand '!M169*'All Demand '!BR169</f>
        <v>288058</v>
      </c>
      <c r="L168" s="1">
        <f>'All Demand '!N169*'All Demand '!BS169</f>
        <v>573532.89338601916</v>
      </c>
      <c r="M168" s="1">
        <f>'All Demand '!O169*'All Demand '!BT169</f>
        <v>644623.23346504697</v>
      </c>
      <c r="N168" s="1">
        <f>'All Demand '!P169*'All Demand '!BU169</f>
        <v>457679.10662097199</v>
      </c>
      <c r="O168" s="1">
        <f>'All Demand '!Q169*'All Demand '!BV169</f>
        <v>550666.10662097204</v>
      </c>
      <c r="P168" s="1">
        <f>'All Demand '!R169*'All Demand '!BW169</f>
        <v>430043.76652097102</v>
      </c>
      <c r="Q168" s="1">
        <f>'All Demand '!S169*'All Demand '!BX169</f>
        <v>405600</v>
      </c>
      <c r="R168" s="1">
        <f>'All Demand '!T169*'All Demand '!BY169</f>
        <v>234565.44349214499</v>
      </c>
      <c r="S168" s="1">
        <f>'All Demand '!U169*'All Demand '!BZ169</f>
        <v>285220.56426414498</v>
      </c>
      <c r="T168" s="1">
        <f t="shared" si="11"/>
        <v>5129536.1143702716</v>
      </c>
      <c r="U168" s="1"/>
      <c r="V168" s="1">
        <f>H168*'All Demand '!AD169/$B$1</f>
        <v>2434.5326779661018</v>
      </c>
      <c r="W168" s="1">
        <f>I168*'All Demand '!AE169/$B$1</f>
        <v>3084.6260000000002</v>
      </c>
      <c r="X168" s="1">
        <f>J168*'All Demand '!AF169/$B$1</f>
        <v>2892.0534915254239</v>
      </c>
      <c r="Y168" s="1">
        <f>K168*'All Demand '!AG169/$B$1</f>
        <v>1894.3475254237289</v>
      </c>
      <c r="Z168" s="1">
        <f>L168*'All Demand '!AH169/$B$1</f>
        <v>3771.7078412504316</v>
      </c>
      <c r="AA168" s="1">
        <f>M168*'All Demand '!AI169/$B$1</f>
        <v>4239.2171963464107</v>
      </c>
      <c r="AB168" s="1">
        <f>N168*'All Demand '!AJ169/$B$1</f>
        <v>2963.2782835459543</v>
      </c>
      <c r="AC168" s="1">
        <f>O168*'All Demand '!AK169/$B$1</f>
        <v>3565.3297072747682</v>
      </c>
      <c r="AD168" s="1">
        <f>P168*'All Demand '!AL169/$B$1</f>
        <v>2784.3511662883207</v>
      </c>
      <c r="AE168" s="1">
        <f>Q168*'All Demand '!AM169/$B$1</f>
        <v>2543.5932203389834</v>
      </c>
      <c r="AF168" s="1">
        <f>R168*'All Demand '!AN169/$B$1</f>
        <v>1471.0036286795537</v>
      </c>
      <c r="AG168" s="1">
        <f>S168*'All Demand '!AO169/$B$1</f>
        <v>1788.6713352158249</v>
      </c>
      <c r="AH168" s="1">
        <f t="shared" si="12"/>
        <v>33432.712073855502</v>
      </c>
      <c r="AI168" s="1"/>
      <c r="AJ168" s="1">
        <f>H168*'All Demand '!AV169/$B$1</f>
        <v>1482.9640677966104</v>
      </c>
      <c r="AK168" s="1">
        <f>I168*'All Demand '!AW169/$B$1</f>
        <v>1878.9600000000003</v>
      </c>
      <c r="AL168" s="1">
        <f>J168*'All Demand '!AX169/$B$1</f>
        <v>1761.6569491525424</v>
      </c>
      <c r="AM168" s="1">
        <f>K168*'All Demand '!AY169/$B$1</f>
        <v>1160.0437423728815</v>
      </c>
      <c r="AN168" s="1">
        <f>L168*'All Demand '!AZ169/$B$1</f>
        <v>2309.6850079409855</v>
      </c>
      <c r="AO168" s="1">
        <f>M168*'All Demand '!BA169/$B$1</f>
        <v>2595.9742418863589</v>
      </c>
      <c r="AP168" s="1">
        <f>N168*'All Demand '!BB169/$B$1</f>
        <v>1824.5106080890273</v>
      </c>
      <c r="AQ168" s="1">
        <f>O168*'All Demand '!BC169/$B$1</f>
        <v>2195.1977674110617</v>
      </c>
      <c r="AR168" s="1">
        <f>P168*'All Demand '!BD169/$B$1</f>
        <v>1714.3439641649557</v>
      </c>
      <c r="AS168" s="1">
        <f>Q168*'All Demand '!BE169/$B$1</f>
        <v>1600.4013559322034</v>
      </c>
      <c r="AT168" s="1">
        <f>R168*'All Demand '!BF169/$B$1</f>
        <v>925.53958042324336</v>
      </c>
      <c r="AU168" s="1">
        <f>S168*'All Demand '!BG169/$B$1</f>
        <v>1125.4126671303891</v>
      </c>
      <c r="AV168" s="1">
        <f t="shared" si="13"/>
        <v>20574.689952300261</v>
      </c>
    </row>
    <row r="169" spans="1:48">
      <c r="A169" s="343">
        <f>'All Demand '!A170</f>
        <v>165</v>
      </c>
      <c r="B169" s="278" t="str">
        <f>'All Demand '!C170</f>
        <v>AJ946-04716-N</v>
      </c>
      <c r="C169" s="278" t="str">
        <f>'All Demand '!F170</f>
        <v>M115</v>
      </c>
      <c r="D169" s="278" t="str">
        <f>'All Demand '!D170</f>
        <v>AJ946-04716-N</v>
      </c>
      <c r="E169" s="278" t="str">
        <f>'All Demand '!G170</f>
        <v xml:space="preserve">ABC </v>
      </c>
      <c r="F169" s="278" t="str">
        <f>'All Demand '!H170</f>
        <v>CTU FATP</v>
      </c>
      <c r="G169" s="278"/>
      <c r="H169" s="1">
        <f>'All Demand '!J170*'All Demand '!BO170</f>
        <v>364562</v>
      </c>
      <c r="I169" s="1">
        <f>'All Demand '!K170*'All Demand '!BP170</f>
        <v>461911</v>
      </c>
      <c r="J169" s="1">
        <f>'All Demand '!L170*'All Demand '!BQ170</f>
        <v>433074</v>
      </c>
      <c r="K169" s="1">
        <f>'All Demand '!M170*'All Demand '!BR170</f>
        <v>288058</v>
      </c>
      <c r="L169" s="1">
        <f>'All Demand '!N170*'All Demand '!BS170</f>
        <v>573532.89338601916</v>
      </c>
      <c r="M169" s="1">
        <f>'All Demand '!O170*'All Demand '!BT170</f>
        <v>644623.23346504697</v>
      </c>
      <c r="N169" s="1">
        <f>'All Demand '!P170*'All Demand '!BU170</f>
        <v>457679.10662097199</v>
      </c>
      <c r="O169" s="1">
        <f>'All Demand '!Q170*'All Demand '!BV170</f>
        <v>550666.10662097204</v>
      </c>
      <c r="P169" s="1">
        <f>'All Demand '!R170*'All Demand '!BW170</f>
        <v>430043.76652097102</v>
      </c>
      <c r="Q169" s="1">
        <f>'All Demand '!S170*'All Demand '!BX170</f>
        <v>405600</v>
      </c>
      <c r="R169" s="1">
        <f>'All Demand '!T170*'All Demand '!BY170</f>
        <v>234565.44349214499</v>
      </c>
      <c r="S169" s="1">
        <f>'All Demand '!U170*'All Demand '!BZ170</f>
        <v>285220.56426414498</v>
      </c>
      <c r="T169" s="1">
        <f t="shared" si="11"/>
        <v>5129536.1143702716</v>
      </c>
      <c r="U169" s="1"/>
      <c r="V169" s="1">
        <f>H169*'All Demand '!AD170/$B$1</f>
        <v>1933.3053619142574</v>
      </c>
      <c r="W169" s="1">
        <f>I169*'All Demand '!AE170/$B$1</f>
        <v>2449.5559411764707</v>
      </c>
      <c r="X169" s="1">
        <f>J169*'All Demand '!AF170/$B$1</f>
        <v>2296.6307138584248</v>
      </c>
      <c r="Y169" s="1">
        <f>K169*'All Demand '!AG170/$B$1</f>
        <v>1504.3347996011962</v>
      </c>
      <c r="Z169" s="1">
        <f>L169*'All Demand '!AH170/$B$1</f>
        <v>2995.179756287107</v>
      </c>
      <c r="AA169" s="1">
        <f>M169*'All Demand '!AI170/$B$1</f>
        <v>3366.4371853339139</v>
      </c>
      <c r="AB169" s="1">
        <f>N169*'All Demand '!AJ170/$B$1</f>
        <v>2353.191578110022</v>
      </c>
      <c r="AC169" s="1">
        <f>O169*'All Demand '!AK170/$B$1</f>
        <v>2831.2912381299625</v>
      </c>
      <c r="AD169" s="1">
        <f>P169*'All Demand '!AL170/$B$1</f>
        <v>2211.1023967583724</v>
      </c>
      <c r="AE169" s="1">
        <f>Q169*'All Demand '!AM170/$B$1</f>
        <v>2019.9122632103692</v>
      </c>
      <c r="AF169" s="1">
        <f>R169*'All Demand '!AN170/$B$1</f>
        <v>1168.1499404219983</v>
      </c>
      <c r="AG169" s="1">
        <f>S169*'All Demand '!AO170/$B$1</f>
        <v>1420.415472083155</v>
      </c>
      <c r="AH169" s="1">
        <f t="shared" si="12"/>
        <v>26549.506646885246</v>
      </c>
      <c r="AI169" s="1"/>
      <c r="AJ169" s="1">
        <f>H169*'All Demand '!AV170/$B$1</f>
        <v>1177.6479361914255</v>
      </c>
      <c r="AK169" s="1">
        <f>I169*'All Demand '!AW170/$B$1</f>
        <v>1492.1152941176472</v>
      </c>
      <c r="AL169" s="1">
        <f>J169*'All Demand '!AX170/$B$1</f>
        <v>1398.9628713858424</v>
      </c>
      <c r="AM169" s="1">
        <f>K169*'All Demand '!AY170/$B$1</f>
        <v>921.21120717846463</v>
      </c>
      <c r="AN169" s="1">
        <f>L169*'All Demand '!AZ170/$B$1</f>
        <v>1834.1616239531356</v>
      </c>
      <c r="AO169" s="1">
        <f>M169*'All Demand '!BA170/$B$1</f>
        <v>2061.5089567921082</v>
      </c>
      <c r="AP169" s="1">
        <f>N169*'All Demand '!BB170/$B$1</f>
        <v>1448.8760711295215</v>
      </c>
      <c r="AQ169" s="1">
        <f>O169*'All Demand '!BC170/$B$1</f>
        <v>1743.2452858852546</v>
      </c>
      <c r="AR169" s="1">
        <f>P169*'All Demand '!BD170/$B$1</f>
        <v>1361.3907950721705</v>
      </c>
      <c r="AS169" s="1">
        <f>Q169*'All Demand '!BE170/$B$1</f>
        <v>1270.9069591226321</v>
      </c>
      <c r="AT169" s="1">
        <f>R169*'All Demand '!BF170/$B$1</f>
        <v>734.98731386551663</v>
      </c>
      <c r="AU169" s="1">
        <f>S169*'All Demand '!BG170/$B$1</f>
        <v>893.71005919177935</v>
      </c>
      <c r="AV169" s="1">
        <f t="shared" si="13"/>
        <v>16338.724373885498</v>
      </c>
    </row>
    <row r="170" spans="1:48">
      <c r="A170" s="343">
        <f>'All Demand '!A171</f>
        <v>166</v>
      </c>
      <c r="B170" s="278" t="str">
        <f>'All Demand '!C171</f>
        <v>Vivint 11 part</v>
      </c>
      <c r="C170" s="278" t="str">
        <f>'All Demand '!F171</f>
        <v>Vivint</v>
      </c>
      <c r="D170" s="278" t="str">
        <f>'All Demand '!D171</f>
        <v>Vivint 11 part</v>
      </c>
      <c r="E170" s="278" t="str">
        <f>'All Demand '!G171</f>
        <v>Potential</v>
      </c>
      <c r="F170" s="278" t="str">
        <f>'All Demand '!H171</f>
        <v>Jabil MX</v>
      </c>
      <c r="G170" s="278"/>
      <c r="H170" s="1">
        <f>'All Demand '!J171*'All Demand '!BO171</f>
        <v>0</v>
      </c>
      <c r="I170" s="1">
        <f>'All Demand '!K171*'All Demand '!BP171</f>
        <v>0</v>
      </c>
      <c r="J170" s="1">
        <f>'All Demand '!L171*'All Demand '!BQ171</f>
        <v>0</v>
      </c>
      <c r="K170" s="1">
        <f>'All Demand '!M171*'All Demand '!BR171</f>
        <v>0</v>
      </c>
      <c r="L170" s="1">
        <f>'All Demand '!N171*'All Demand '!BS171</f>
        <v>0</v>
      </c>
      <c r="M170" s="1">
        <f>'All Demand '!O171*'All Demand '!BT171</f>
        <v>0</v>
      </c>
      <c r="N170" s="1">
        <f>'All Demand '!P171*'All Demand '!BU171</f>
        <v>0</v>
      </c>
      <c r="O170" s="1">
        <f>'All Demand '!Q171*'All Demand '!BV171</f>
        <v>0</v>
      </c>
      <c r="P170" s="1">
        <f>'All Demand '!R171*'All Demand '!BW171</f>
        <v>0</v>
      </c>
      <c r="Q170" s="1">
        <f>'All Demand '!S171*'All Demand '!BX171</f>
        <v>0</v>
      </c>
      <c r="R170" s="1">
        <f>'All Demand '!T171*'All Demand '!BY171</f>
        <v>0</v>
      </c>
      <c r="S170" s="1">
        <f>'All Demand '!U171*'All Demand '!BZ171</f>
        <v>0</v>
      </c>
      <c r="T170" s="1">
        <f t="shared" si="11"/>
        <v>0</v>
      </c>
      <c r="U170" s="1"/>
      <c r="V170" s="1">
        <f>H170*'All Demand '!AD171/$B$1</f>
        <v>0</v>
      </c>
      <c r="W170" s="1">
        <f>I170*'All Demand '!AE171/$B$1</f>
        <v>0</v>
      </c>
      <c r="X170" s="1">
        <f>J170*'All Demand '!AF171/$B$1</f>
        <v>0</v>
      </c>
      <c r="Y170" s="1">
        <f>K170*'All Demand '!AG171/$B$1</f>
        <v>0</v>
      </c>
      <c r="Z170" s="1">
        <f>L170*'All Demand '!AH171/$B$1</f>
        <v>0</v>
      </c>
      <c r="AA170" s="1">
        <f>M170*'All Demand '!AI171/$B$1</f>
        <v>0</v>
      </c>
      <c r="AB170" s="1">
        <f>N170*'All Demand '!AJ171/$B$1</f>
        <v>0</v>
      </c>
      <c r="AC170" s="1">
        <f>O170*'All Demand '!AK171/$B$1</f>
        <v>0</v>
      </c>
      <c r="AD170" s="1">
        <f>P170*'All Demand '!AL171/$B$1</f>
        <v>0</v>
      </c>
      <c r="AE170" s="1">
        <f>Q170*'All Demand '!AM171/$B$1</f>
        <v>0</v>
      </c>
      <c r="AF170" s="1">
        <f>R170*'All Demand '!AN171/$B$1</f>
        <v>0</v>
      </c>
      <c r="AG170" s="1">
        <f>S170*'All Demand '!AO171/$B$1</f>
        <v>0</v>
      </c>
      <c r="AH170" s="1">
        <f t="shared" si="12"/>
        <v>0</v>
      </c>
      <c r="AI170" s="1"/>
      <c r="AJ170" s="1">
        <f>H170*'All Demand '!AV171/$B$1</f>
        <v>0</v>
      </c>
      <c r="AK170" s="1">
        <f>I170*'All Demand '!AW171/$B$1</f>
        <v>0</v>
      </c>
      <c r="AL170" s="1">
        <f>J170*'All Demand '!AX171/$B$1</f>
        <v>0</v>
      </c>
      <c r="AM170" s="1">
        <f>K170*'All Demand '!AY171/$B$1</f>
        <v>0</v>
      </c>
      <c r="AN170" s="1">
        <f>L170*'All Demand '!AZ171/$B$1</f>
        <v>0</v>
      </c>
      <c r="AO170" s="1">
        <f>M170*'All Demand '!BA171/$B$1</f>
        <v>0</v>
      </c>
      <c r="AP170" s="1">
        <f>N170*'All Demand '!BB171/$B$1</f>
        <v>0</v>
      </c>
      <c r="AQ170" s="1">
        <f>O170*'All Demand '!BC171/$B$1</f>
        <v>0</v>
      </c>
      <c r="AR170" s="1">
        <f>P170*'All Demand '!BD171/$B$1</f>
        <v>0</v>
      </c>
      <c r="AS170" s="1">
        <f>Q170*'All Demand '!BE171/$B$1</f>
        <v>0</v>
      </c>
      <c r="AT170" s="1">
        <f>R170*'All Demand '!BF171/$B$1</f>
        <v>0</v>
      </c>
      <c r="AU170" s="1">
        <f>S170*'All Demand '!BG171/$B$1</f>
        <v>0</v>
      </c>
      <c r="AV170" s="1">
        <f t="shared" si="13"/>
        <v>0</v>
      </c>
    </row>
    <row r="171" spans="1:48">
      <c r="A171" s="343">
        <f>'All Demand '!A172</f>
        <v>167</v>
      </c>
      <c r="B171" s="278" t="str">
        <f>'All Demand '!C172</f>
        <v>8SBCV17CNF9001</v>
      </c>
      <c r="C171" s="278" t="str">
        <f>'All Demand '!F172</f>
        <v>V17</v>
      </c>
      <c r="D171" s="278" t="str">
        <f>'All Demand '!D172</f>
        <v>SBCV17CNF9001</v>
      </c>
      <c r="E171" s="278" t="str">
        <f>'All Demand '!G172</f>
        <v xml:space="preserve">ABC </v>
      </c>
      <c r="F171" s="278" t="str">
        <f>'All Demand '!H172</f>
        <v>CTU-CNC</v>
      </c>
      <c r="G171" s="278"/>
      <c r="H171" s="1">
        <f>'All Demand '!J172*'All Demand '!BO172</f>
        <v>1000</v>
      </c>
      <c r="I171" s="1">
        <f>'All Demand '!K172*'All Demand '!BP172</f>
        <v>1000</v>
      </c>
      <c r="J171" s="1">
        <f>'All Demand '!L172*'All Demand '!BQ172</f>
        <v>1000</v>
      </c>
      <c r="K171" s="1">
        <f>'All Demand '!M172*'All Demand '!BR172</f>
        <v>1000</v>
      </c>
      <c r="L171" s="1">
        <f>'All Demand '!N172*'All Demand '!BS172</f>
        <v>1000</v>
      </c>
      <c r="M171" s="1">
        <f>'All Demand '!O172*'All Demand '!BT172</f>
        <v>1000</v>
      </c>
      <c r="N171" s="1">
        <f>'All Demand '!P172*'All Demand '!BU172</f>
        <v>1000</v>
      </c>
      <c r="O171" s="1">
        <f>'All Demand '!Q172*'All Demand '!BV172</f>
        <v>1000</v>
      </c>
      <c r="P171" s="1">
        <f>'All Demand '!R172*'All Demand '!BW172</f>
        <v>1000</v>
      </c>
      <c r="Q171" s="1">
        <f>'All Demand '!S172*'All Demand '!BX172</f>
        <v>1621</v>
      </c>
      <c r="R171" s="1">
        <f>'All Demand '!T172*'All Demand '!BY172</f>
        <v>1426.0878443637694</v>
      </c>
      <c r="S171" s="1">
        <f>'All Demand '!U172*'All Demand '!BZ172</f>
        <v>1328.9707510200001</v>
      </c>
      <c r="T171" s="1">
        <f t="shared" si="11"/>
        <v>13376.058595383771</v>
      </c>
      <c r="U171" s="1"/>
      <c r="V171" s="1">
        <f>H171*'All Demand '!AD172/$B$1</f>
        <v>519.08560034183176</v>
      </c>
      <c r="W171" s="1">
        <f>I171*'All Demand '!AE172/$B$1</f>
        <v>519.08560034183176</v>
      </c>
      <c r="X171" s="1">
        <f>J171*'All Demand '!AF172/$B$1</f>
        <v>519.08560034183176</v>
      </c>
      <c r="Y171" s="1">
        <f>K171*'All Demand '!AG172/$B$1</f>
        <v>511.18074348383419</v>
      </c>
      <c r="Z171" s="1">
        <f>L171*'All Demand '!AH172/$B$1</f>
        <v>511.18074348383419</v>
      </c>
      <c r="AA171" s="1">
        <f>M171*'All Demand '!AI172/$B$1</f>
        <v>511.18074348383419</v>
      </c>
      <c r="AB171" s="1">
        <f>N171*'All Demand '!AJ172/$B$1</f>
        <v>503.27588662583679</v>
      </c>
      <c r="AC171" s="1">
        <f>O171*'All Demand '!AK172/$B$1</f>
        <v>503.27588662583679</v>
      </c>
      <c r="AD171" s="1">
        <f>P171*'All Demand '!AL172/$B$1</f>
        <v>503.27588662583679</v>
      </c>
      <c r="AE171" s="1">
        <f>Q171*'All Demand '!AM172/$B$1</f>
        <v>790.18266628685376</v>
      </c>
      <c r="AF171" s="1">
        <f>R171*'All Demand '!AN172/$B$1</f>
        <v>695.16958372525301</v>
      </c>
      <c r="AG171" s="1">
        <f>S171*'All Demand '!AO172/$B$1</f>
        <v>647.82828590883787</v>
      </c>
      <c r="AH171" s="1">
        <f t="shared" si="12"/>
        <v>6733.8072272754516</v>
      </c>
      <c r="AI171" s="1"/>
      <c r="AJ171" s="1">
        <f>H171*'All Demand '!AV172/$B$1</f>
        <v>307.39713227924869</v>
      </c>
      <c r="AK171" s="1">
        <f>I171*'All Demand '!AW172/$B$1</f>
        <v>307.39713227924869</v>
      </c>
      <c r="AL171" s="1">
        <f>J171*'All Demand '!AX172/$B$1</f>
        <v>307.39713227924869</v>
      </c>
      <c r="AM171" s="1">
        <f>K171*'All Demand '!AY172/$B$1</f>
        <v>304.32316095645626</v>
      </c>
      <c r="AN171" s="1">
        <f>L171*'All Demand '!AZ172/$B$1</f>
        <v>304.32316095645626</v>
      </c>
      <c r="AO171" s="1">
        <f>M171*'All Demand '!BA172/$B$1</f>
        <v>304.32316095645626</v>
      </c>
      <c r="AP171" s="1">
        <f>N171*'All Demand '!BB172/$B$1</f>
        <v>301.24918963366372</v>
      </c>
      <c r="AQ171" s="1">
        <f>O171*'All Demand '!BC172/$B$1</f>
        <v>301.24918963366372</v>
      </c>
      <c r="AR171" s="1">
        <f>P171*'All Demand '!BD172/$B$1</f>
        <v>301.24918963366372</v>
      </c>
      <c r="AS171" s="1">
        <f>Q171*'All Demand '!BE172/$B$1</f>
        <v>483.34202888192232</v>
      </c>
      <c r="AT171" s="1">
        <f>R171*'All Demand '!BF172/$B$1</f>
        <v>425.22405432364673</v>
      </c>
      <c r="AU171" s="1">
        <f>S171*'All Demand '!BG172/$B$1</f>
        <v>396.26614381415106</v>
      </c>
      <c r="AV171" s="1">
        <f t="shared" si="13"/>
        <v>4043.740675627826</v>
      </c>
    </row>
    <row r="172" spans="1:48">
      <c r="A172" s="343">
        <f>'All Demand '!A173</f>
        <v>168</v>
      </c>
      <c r="B172" s="278" t="str">
        <f>'All Demand '!C173</f>
        <v>AJ818-11028</v>
      </c>
      <c r="C172" s="278" t="str">
        <f>'All Demand '!F173</f>
        <v>M102/M103</v>
      </c>
      <c r="D172" s="278" t="str">
        <f>'All Demand '!D173</f>
        <v>AJ818-11028</v>
      </c>
      <c r="E172" s="278" t="str">
        <f>'All Demand '!G173</f>
        <v xml:space="preserve">ABC </v>
      </c>
      <c r="F172" s="278" t="str">
        <f>'All Demand '!H173</f>
        <v>CTU FATP</v>
      </c>
      <c r="G172" s="278"/>
      <c r="H172" s="1">
        <f>'All Demand '!J173*'All Demand '!BO173</f>
        <v>97901.5</v>
      </c>
      <c r="I172" s="1">
        <f>'All Demand '!K173*'All Demand '!BP173</f>
        <v>136686.5</v>
      </c>
      <c r="J172" s="1">
        <f>'All Demand '!L173*'All Demand '!BQ173</f>
        <v>99965</v>
      </c>
      <c r="K172" s="1">
        <f>'All Demand '!M173*'All Demand '!BR173</f>
        <v>97925</v>
      </c>
      <c r="L172" s="1">
        <f>'All Demand '!N173*'All Demand '!BS173</f>
        <v>40625</v>
      </c>
      <c r="M172" s="1">
        <f>'All Demand '!O173*'All Demand '!BT173</f>
        <v>40625</v>
      </c>
      <c r="N172" s="1">
        <f>'All Demand '!P173*'All Demand '!BU173</f>
        <v>40625</v>
      </c>
      <c r="O172" s="1">
        <f>'All Demand '!Q173*'All Demand '!BV173</f>
        <v>40625</v>
      </c>
      <c r="P172" s="1">
        <f>'All Demand '!R173*'All Demand '!BW173</f>
        <v>40625</v>
      </c>
      <c r="Q172" s="1">
        <f>'All Demand '!S173*'All Demand '!BX173</f>
        <v>40625</v>
      </c>
      <c r="R172" s="1">
        <f>'All Demand '!T173*'All Demand '!BY173</f>
        <v>40625</v>
      </c>
      <c r="S172" s="1">
        <f>'All Demand '!U173*'All Demand '!BZ173</f>
        <v>40625</v>
      </c>
      <c r="T172" s="1">
        <f t="shared" si="11"/>
        <v>757478</v>
      </c>
      <c r="U172" s="1"/>
      <c r="V172" s="1">
        <f>H172*'All Demand '!AD173/$B$1</f>
        <v>18542.162031761858</v>
      </c>
      <c r="W172" s="1">
        <f>I172*'All Demand '!AE173/$B$1</f>
        <v>25887.88967027489</v>
      </c>
      <c r="X172" s="1">
        <f>J172*'All Demand '!AF173/$B$1</f>
        <v>18932.980878792194</v>
      </c>
      <c r="Y172" s="1">
        <f>K172*'All Demand '!AG173/$B$1</f>
        <v>18264.177111522575</v>
      </c>
      <c r="Z172" s="1">
        <f>L172*'All Demand '!AH173/$B$1</f>
        <v>7577.045648767983</v>
      </c>
      <c r="AA172" s="1">
        <f>M172*'All Demand '!AI173/$B$1</f>
        <v>7577.045648767983</v>
      </c>
      <c r="AB172" s="1">
        <f>N172*'All Demand '!AJ173/$B$1</f>
        <v>7459.8748397664149</v>
      </c>
      <c r="AC172" s="1">
        <f>O172*'All Demand '!AK173/$B$1</f>
        <v>7459.8748397664149</v>
      </c>
      <c r="AD172" s="1">
        <f>P172*'All Demand '!AL173/$B$1</f>
        <v>7459.8748397664149</v>
      </c>
      <c r="AE172" s="1">
        <f>Q172*'All Demand '!AM173/$B$1</f>
        <v>7225.5332217632831</v>
      </c>
      <c r="AF172" s="1">
        <f>R172*'All Demand '!AN173/$B$1</f>
        <v>7225.5332217632831</v>
      </c>
      <c r="AG172" s="1">
        <f>S172*'All Demand '!AO173/$B$1</f>
        <v>7225.5332217632831</v>
      </c>
      <c r="AH172" s="1">
        <f t="shared" si="12"/>
        <v>140837.52517447658</v>
      </c>
      <c r="AI172" s="1"/>
      <c r="AJ172" s="1">
        <f>H172*'All Demand '!AV173/$B$1</f>
        <v>2091.6144423871242</v>
      </c>
      <c r="AK172" s="1">
        <f>I172*'All Demand '!AW173/$B$1</f>
        <v>2920.2357214072067</v>
      </c>
      <c r="AL172" s="1">
        <f>J172*'All Demand '!AX173/$B$1</f>
        <v>2135.7000427289559</v>
      </c>
      <c r="AM172" s="1">
        <f>K172*'All Demand '!AY173/$B$1</f>
        <v>2071.1953425437973</v>
      </c>
      <c r="AN172" s="1">
        <f>L172*'All Demand '!AZ173/$B$1</f>
        <v>859.25259934482267</v>
      </c>
      <c r="AO172" s="1">
        <f>M172*'All Demand '!BA173/$B$1</f>
        <v>859.25259934482267</v>
      </c>
      <c r="AP172" s="1">
        <f>N172*'All Demand '!BB173/$B$1</f>
        <v>850.57328015952146</v>
      </c>
      <c r="AQ172" s="1">
        <f>O172*'All Demand '!BC173/$B$1</f>
        <v>850.57328015952146</v>
      </c>
      <c r="AR172" s="1">
        <f>P172*'All Demand '!BD173/$B$1</f>
        <v>850.57328015952146</v>
      </c>
      <c r="AS172" s="1">
        <f>Q172*'All Demand '!BE173/$B$1</f>
        <v>841.89396097422025</v>
      </c>
      <c r="AT172" s="1">
        <f>R172*'All Demand '!BF173/$B$1</f>
        <v>841.89396097422025</v>
      </c>
      <c r="AU172" s="1">
        <f>S172*'All Demand '!BG173/$B$1</f>
        <v>841.89396097422025</v>
      </c>
      <c r="AV172" s="1">
        <f t="shared" si="13"/>
        <v>16014.65247115796</v>
      </c>
    </row>
    <row r="173" spans="1:48">
      <c r="A173" s="343">
        <f>'All Demand '!A174</f>
        <v>169</v>
      </c>
      <c r="B173" s="278" t="str">
        <f>'All Demand '!C174</f>
        <v>AJ946-14951</v>
      </c>
      <c r="C173" s="278" t="str">
        <f>'All Demand '!F174</f>
        <v>M102/M103</v>
      </c>
      <c r="D173" s="278" t="str">
        <f>'All Demand '!D174</f>
        <v>AJ946-14951</v>
      </c>
      <c r="E173" s="278" t="str">
        <f>'All Demand '!G174</f>
        <v xml:space="preserve">ABC </v>
      </c>
      <c r="F173" s="278" t="str">
        <f>'All Demand '!H174</f>
        <v>CTU FATP</v>
      </c>
      <c r="G173" s="278"/>
      <c r="H173" s="1">
        <f>'All Demand '!J174*'All Demand '!BO174</f>
        <v>97901.5</v>
      </c>
      <c r="I173" s="1">
        <f>'All Demand '!K174*'All Demand '!BP174</f>
        <v>136686.5</v>
      </c>
      <c r="J173" s="1">
        <f>'All Demand '!L174*'All Demand '!BQ174</f>
        <v>99965</v>
      </c>
      <c r="K173" s="1">
        <f>'All Demand '!M174*'All Demand '!BR174</f>
        <v>97925</v>
      </c>
      <c r="L173" s="1">
        <f>'All Demand '!N174*'All Demand '!BS174</f>
        <v>40625</v>
      </c>
      <c r="M173" s="1">
        <f>'All Demand '!O174*'All Demand '!BT174</f>
        <v>40625</v>
      </c>
      <c r="N173" s="1">
        <f>'All Demand '!P174*'All Demand '!BU174</f>
        <v>40625</v>
      </c>
      <c r="O173" s="1">
        <f>'All Demand '!Q174*'All Demand '!BV174</f>
        <v>40625</v>
      </c>
      <c r="P173" s="1">
        <f>'All Demand '!R174*'All Demand '!BW174</f>
        <v>40625</v>
      </c>
      <c r="Q173" s="1">
        <f>'All Demand '!S174*'All Demand '!BX174</f>
        <v>40625</v>
      </c>
      <c r="R173" s="1">
        <f>'All Demand '!T174*'All Demand '!BY174</f>
        <v>40625</v>
      </c>
      <c r="S173" s="1">
        <f>'All Demand '!U174*'All Demand '!BZ174</f>
        <v>40625</v>
      </c>
      <c r="T173" s="1">
        <f t="shared" si="11"/>
        <v>757478</v>
      </c>
      <c r="U173" s="1"/>
      <c r="V173" s="1">
        <f>H173*'All Demand '!AD174/$B$1</f>
        <v>10122.646975858141</v>
      </c>
      <c r="W173" s="1">
        <f>I173*'All Demand '!AE174/$B$1</f>
        <v>14132.870138513032</v>
      </c>
      <c r="X173" s="1">
        <f>J173*'All Demand '!AF174/$B$1</f>
        <v>10336.005116792479</v>
      </c>
      <c r="Y173" s="1">
        <f>K173*'All Demand '!AG174/$B$1</f>
        <v>9970.8878008830634</v>
      </c>
      <c r="Z173" s="1">
        <f>L173*'All Demand '!AH174/$B$1</f>
        <v>4136.5056615866679</v>
      </c>
      <c r="AA173" s="1">
        <f>M173*'All Demand '!AI174/$B$1</f>
        <v>4136.5056615866679</v>
      </c>
      <c r="AB173" s="1">
        <f>N173*'All Demand '!AJ174/$B$1</f>
        <v>4072.5390791909986</v>
      </c>
      <c r="AC173" s="1">
        <f>O173*'All Demand '!AK174/$B$1</f>
        <v>4072.5390791909986</v>
      </c>
      <c r="AD173" s="1">
        <f>P173*'All Demand '!AL174/$B$1</f>
        <v>4072.5390791909986</v>
      </c>
      <c r="AE173" s="1">
        <f>Q173*'All Demand '!AM174/$B$1</f>
        <v>3944.6059143996581</v>
      </c>
      <c r="AF173" s="1">
        <f>R173*'All Demand '!AN174/$B$1</f>
        <v>3944.6059143996581</v>
      </c>
      <c r="AG173" s="1">
        <f>S173*'All Demand '!AO174/$B$1</f>
        <v>3944.6059143996581</v>
      </c>
      <c r="AH173" s="1">
        <f t="shared" si="12"/>
        <v>76886.856335992008</v>
      </c>
      <c r="AI173" s="1"/>
      <c r="AJ173" s="1">
        <f>H173*'All Demand '!AV174/$B$1</f>
        <v>2545.9130992736077</v>
      </c>
      <c r="AK173" s="1">
        <f>I173*'All Demand '!AW174/$B$1</f>
        <v>3554.5109200968523</v>
      </c>
      <c r="AL173" s="1">
        <f>J173*'All Demand '!AX174/$B$1</f>
        <v>2599.5740920096855</v>
      </c>
      <c r="AM173" s="1">
        <f>K173*'All Demand '!AY174/$B$1</f>
        <v>2521.0589709443102</v>
      </c>
      <c r="AN173" s="1">
        <f>L173*'All Demand '!AZ174/$B$1</f>
        <v>1045.8822639225182</v>
      </c>
      <c r="AO173" s="1">
        <f>M173*'All Demand '!BA174/$B$1</f>
        <v>1045.8822639225182</v>
      </c>
      <c r="AP173" s="1">
        <f>N173*'All Demand '!BB174/$B$1</f>
        <v>1035.3177966101694</v>
      </c>
      <c r="AQ173" s="1">
        <f>O173*'All Demand '!BC174/$B$1</f>
        <v>1035.3177966101694</v>
      </c>
      <c r="AR173" s="1">
        <f>P173*'All Demand '!BD174/$B$1</f>
        <v>1035.3177966101694</v>
      </c>
      <c r="AS173" s="1">
        <f>Q173*'All Demand '!BE174/$B$1</f>
        <v>1024.7533292978208</v>
      </c>
      <c r="AT173" s="1">
        <f>R173*'All Demand '!BF174/$B$1</f>
        <v>1024.7533292978208</v>
      </c>
      <c r="AU173" s="1">
        <f>S173*'All Demand '!BG174/$B$1</f>
        <v>1024.7533292978208</v>
      </c>
      <c r="AV173" s="1">
        <f t="shared" si="13"/>
        <v>19493.034987893465</v>
      </c>
    </row>
    <row r="174" spans="1:48">
      <c r="A174" s="343">
        <f>'All Demand '!A175</f>
        <v>170</v>
      </c>
      <c r="B174" s="278" t="str">
        <f>'All Demand '!C175</f>
        <v>AJ946-14952</v>
      </c>
      <c r="C174" s="278" t="str">
        <f>'All Demand '!F175</f>
        <v>M103</v>
      </c>
      <c r="D174" s="278" t="str">
        <f>'All Demand '!D175</f>
        <v>AJ946-14952</v>
      </c>
      <c r="E174" s="278" t="str">
        <f>'All Demand '!G175</f>
        <v xml:space="preserve">ABC </v>
      </c>
      <c r="F174" s="278" t="str">
        <f>'All Demand '!H175</f>
        <v>CTU FATP</v>
      </c>
      <c r="G174" s="278"/>
      <c r="H174" s="1">
        <f>'All Demand '!J175*'All Demand '!BO175</f>
        <v>48948</v>
      </c>
      <c r="I174" s="1">
        <f>'All Demand '!K175*'All Demand '!BP175</f>
        <v>65284.5</v>
      </c>
      <c r="J174" s="1">
        <f>'All Demand '!L175*'All Demand '!BQ175</f>
        <v>48963.5</v>
      </c>
      <c r="K174" s="1">
        <f>'All Demand '!M175*'All Demand '!BR175</f>
        <v>48963.5</v>
      </c>
      <c r="L174" s="1">
        <f>'All Demand '!N175*'All Demand '!BS175</f>
        <v>20312.5</v>
      </c>
      <c r="M174" s="1">
        <f>'All Demand '!O175*'All Demand '!BT175</f>
        <v>20312.5</v>
      </c>
      <c r="N174" s="1">
        <f>'All Demand '!P175*'All Demand '!BU175</f>
        <v>20312.5</v>
      </c>
      <c r="O174" s="1">
        <f>'All Demand '!Q175*'All Demand '!BV175</f>
        <v>20312.5</v>
      </c>
      <c r="P174" s="1">
        <f>'All Demand '!R175*'All Demand '!BW175</f>
        <v>20312.5</v>
      </c>
      <c r="Q174" s="1">
        <f>'All Demand '!S175*'All Demand '!BX175</f>
        <v>20312.5</v>
      </c>
      <c r="R174" s="1">
        <f>'All Demand '!T175*'All Demand '!BY175</f>
        <v>20312.5</v>
      </c>
      <c r="S174" s="1">
        <f>'All Demand '!U175*'All Demand '!BZ175</f>
        <v>20312.5</v>
      </c>
      <c r="T174" s="1">
        <f t="shared" si="11"/>
        <v>374659.5</v>
      </c>
      <c r="U174" s="1"/>
      <c r="V174" s="1">
        <f>H174*'All Demand '!AD175/$B$1</f>
        <v>6422.0947238285144</v>
      </c>
      <c r="W174" s="1">
        <f>I174*'All Demand '!AE175/$B$1</f>
        <v>8565.4826141575268</v>
      </c>
      <c r="X174" s="1">
        <f>J174*'All Demand '!AF175/$B$1</f>
        <v>6424.1283609172488</v>
      </c>
      <c r="Y174" s="1">
        <f>K174*'All Demand '!AG175/$B$1</f>
        <v>6326.2989950149549</v>
      </c>
      <c r="Z174" s="1">
        <f>L174*'All Demand '!AH175/$B$1</f>
        <v>2624.464107676969</v>
      </c>
      <c r="AA174" s="1">
        <f>M174*'All Demand '!AI175/$B$1</f>
        <v>2624.464107676969</v>
      </c>
      <c r="AB174" s="1">
        <f>N174*'All Demand '!AJ175/$B$1</f>
        <v>2583.8796111665006</v>
      </c>
      <c r="AC174" s="1">
        <f>O174*'All Demand '!AK175/$B$1</f>
        <v>2583.8796111665006</v>
      </c>
      <c r="AD174" s="1">
        <f>P174*'All Demand '!AL175/$B$1</f>
        <v>2583.8796111665006</v>
      </c>
      <c r="AE174" s="1">
        <f>Q174*'All Demand '!AM175/$B$1</f>
        <v>2502.7106181455633</v>
      </c>
      <c r="AF174" s="1">
        <f>R174*'All Demand '!AN175/$B$1</f>
        <v>2502.7106181455633</v>
      </c>
      <c r="AG174" s="1">
        <f>S174*'All Demand '!AO175/$B$1</f>
        <v>2502.7106181455633</v>
      </c>
      <c r="AH174" s="1">
        <f t="shared" si="12"/>
        <v>48246.703597208361</v>
      </c>
      <c r="AI174" s="1"/>
      <c r="AJ174" s="1">
        <f>H174*'All Demand '!AV175/$B$1</f>
        <v>6065.3411194986475</v>
      </c>
      <c r="AK174" s="1">
        <f>I174*'All Demand '!AW175/$B$1</f>
        <v>8089.6617290984186</v>
      </c>
      <c r="AL174" s="1">
        <f>J174*'All Demand '!AX175/$B$1</f>
        <v>6067.2617860703604</v>
      </c>
      <c r="AM174" s="1">
        <f>K174*'All Demand '!AY175/$B$1</f>
        <v>6006.5891682096571</v>
      </c>
      <c r="AN174" s="1">
        <f>L174*'All Demand '!AZ175/$B$1</f>
        <v>2491.8325380999859</v>
      </c>
      <c r="AO174" s="1">
        <f>M174*'All Demand '!BA175/$B$1</f>
        <v>2491.8325380999859</v>
      </c>
      <c r="AP174" s="1">
        <f>N174*'All Demand '!BB175/$B$1</f>
        <v>2466.6625124626121</v>
      </c>
      <c r="AQ174" s="1">
        <f>O174*'All Demand '!BC175/$B$1</f>
        <v>2466.6625124626121</v>
      </c>
      <c r="AR174" s="1">
        <f>P174*'All Demand '!BD175/$B$1</f>
        <v>2466.6625124626121</v>
      </c>
      <c r="AS174" s="1">
        <f>Q174*'All Demand '!BE175/$B$1</f>
        <v>2441.4924868252388</v>
      </c>
      <c r="AT174" s="1">
        <f>R174*'All Demand '!BF175/$B$1</f>
        <v>2441.4924868252388</v>
      </c>
      <c r="AU174" s="1">
        <f>S174*'All Demand '!BG175/$B$1</f>
        <v>2441.4924868252388</v>
      </c>
      <c r="AV174" s="1">
        <f t="shared" si="13"/>
        <v>45936.983876940627</v>
      </c>
    </row>
    <row r="175" spans="1:48">
      <c r="A175" s="343">
        <f>'All Demand '!A176</f>
        <v>171</v>
      </c>
      <c r="B175" s="278" t="str">
        <f>'All Demand '!C176</f>
        <v>AJ946-15653</v>
      </c>
      <c r="C175" s="278" t="str">
        <f>'All Demand '!F176</f>
        <v>M102</v>
      </c>
      <c r="D175" s="278" t="str">
        <f>'All Demand '!D176</f>
        <v>AJ946-15653</v>
      </c>
      <c r="E175" s="278" t="str">
        <f>'All Demand '!G176</f>
        <v xml:space="preserve">ABC </v>
      </c>
      <c r="F175" s="278" t="str">
        <f>'All Demand '!H176</f>
        <v>CTU FATP</v>
      </c>
      <c r="G175" s="278"/>
      <c r="H175" s="1">
        <f>'All Demand '!J176*'All Demand '!BO176</f>
        <v>48948</v>
      </c>
      <c r="I175" s="1">
        <f>'All Demand '!K176*'All Demand '!BP176</f>
        <v>65284.5</v>
      </c>
      <c r="J175" s="1">
        <f>'All Demand '!L176*'All Demand '!BQ176</f>
        <v>48963.5</v>
      </c>
      <c r="K175" s="1">
        <f>'All Demand '!M176*'All Demand '!BR176</f>
        <v>48963.5</v>
      </c>
      <c r="L175" s="1">
        <f>'All Demand '!N176*'All Demand '!BS176</f>
        <v>20312.5</v>
      </c>
      <c r="M175" s="1">
        <f>'All Demand '!O176*'All Demand '!BT176</f>
        <v>20312.5</v>
      </c>
      <c r="N175" s="1">
        <f>'All Demand '!P176*'All Demand '!BU176</f>
        <v>20312.5</v>
      </c>
      <c r="O175" s="1">
        <f>'All Demand '!Q176*'All Demand '!BV176</f>
        <v>20312.5</v>
      </c>
      <c r="P175" s="1">
        <f>'All Demand '!R176*'All Demand '!BW176</f>
        <v>20312.5</v>
      </c>
      <c r="Q175" s="1">
        <f>'All Demand '!S176*'All Demand '!BX176</f>
        <v>20312.5</v>
      </c>
      <c r="R175" s="1">
        <f>'All Demand '!T176*'All Demand '!BY176</f>
        <v>20312.5</v>
      </c>
      <c r="S175" s="1">
        <f>'All Demand '!U176*'All Demand '!BZ176</f>
        <v>20312.5</v>
      </c>
      <c r="T175" s="1">
        <f t="shared" si="11"/>
        <v>374659.5</v>
      </c>
      <c r="U175" s="1"/>
      <c r="V175" s="1">
        <f>H175*'All Demand '!AD176/$B$1</f>
        <v>6422.0947238285144</v>
      </c>
      <c r="W175" s="1">
        <f>I175*'All Demand '!AE176/$B$1</f>
        <v>8565.4826141575268</v>
      </c>
      <c r="X175" s="1">
        <f>J175*'All Demand '!AF176/$B$1</f>
        <v>6424.1283609172488</v>
      </c>
      <c r="Y175" s="1">
        <f>K175*'All Demand '!AG176/$B$1</f>
        <v>6326.2989950149549</v>
      </c>
      <c r="Z175" s="1">
        <f>L175*'All Demand '!AH176/$B$1</f>
        <v>2624.464107676969</v>
      </c>
      <c r="AA175" s="1">
        <f>M175*'All Demand '!AI176/$B$1</f>
        <v>2624.464107676969</v>
      </c>
      <c r="AB175" s="1">
        <f>N175*'All Demand '!AJ176/$B$1</f>
        <v>2583.8796111665006</v>
      </c>
      <c r="AC175" s="1">
        <f>O175*'All Demand '!AK176/$B$1</f>
        <v>2583.8796111665006</v>
      </c>
      <c r="AD175" s="1">
        <f>P175*'All Demand '!AL176/$B$1</f>
        <v>2583.8796111665006</v>
      </c>
      <c r="AE175" s="1">
        <f>Q175*'All Demand '!AM176/$B$1</f>
        <v>2502.7106181455633</v>
      </c>
      <c r="AF175" s="1">
        <f>R175*'All Demand '!AN176/$B$1</f>
        <v>2502.7106181455633</v>
      </c>
      <c r="AG175" s="1">
        <f>S175*'All Demand '!AO176/$B$1</f>
        <v>2502.7106181455633</v>
      </c>
      <c r="AH175" s="1">
        <f t="shared" si="12"/>
        <v>48246.703597208361</v>
      </c>
      <c r="AI175" s="1"/>
      <c r="AJ175" s="1">
        <f>H175*'All Demand '!AV176/$B$1</f>
        <v>6065.3411194986475</v>
      </c>
      <c r="AK175" s="1">
        <f>I175*'All Demand '!AW176/$B$1</f>
        <v>8089.6617290984186</v>
      </c>
      <c r="AL175" s="1">
        <f>J175*'All Demand '!AX176/$B$1</f>
        <v>6067.2617860703604</v>
      </c>
      <c r="AM175" s="1">
        <f>K175*'All Demand '!AY176/$B$1</f>
        <v>6006.5891682096571</v>
      </c>
      <c r="AN175" s="1">
        <f>L175*'All Demand '!AZ176/$B$1</f>
        <v>2491.8325380999859</v>
      </c>
      <c r="AO175" s="1">
        <f>M175*'All Demand '!BA176/$B$1</f>
        <v>2491.8325380999859</v>
      </c>
      <c r="AP175" s="1">
        <f>N175*'All Demand '!BB176/$B$1</f>
        <v>2466.6625124626121</v>
      </c>
      <c r="AQ175" s="1">
        <f>O175*'All Demand '!BC176/$B$1</f>
        <v>2466.6625124626121</v>
      </c>
      <c r="AR175" s="1">
        <f>P175*'All Demand '!BD176/$B$1</f>
        <v>2466.6625124626121</v>
      </c>
      <c r="AS175" s="1">
        <f>Q175*'All Demand '!BE176/$B$1</f>
        <v>2441.4924868252388</v>
      </c>
      <c r="AT175" s="1">
        <f>R175*'All Demand '!BF176/$B$1</f>
        <v>2441.4924868252388</v>
      </c>
      <c r="AU175" s="1">
        <f>S175*'All Demand '!BG176/$B$1</f>
        <v>2441.4924868252388</v>
      </c>
      <c r="AV175" s="1">
        <f t="shared" si="13"/>
        <v>45936.983876940627</v>
      </c>
    </row>
    <row r="176" spans="1:48">
      <c r="A176" s="343">
        <f>'All Demand '!A177</f>
        <v>172</v>
      </c>
      <c r="B176" s="278" t="str">
        <f>'All Demand '!C177</f>
        <v>AJ946-15635</v>
      </c>
      <c r="C176" s="278" t="str">
        <f>'All Demand '!F177</f>
        <v>M102/M103</v>
      </c>
      <c r="D176" s="278" t="str">
        <f>'All Demand '!D177</f>
        <v>AJ946-15635</v>
      </c>
      <c r="E176" s="278" t="str">
        <f>'All Demand '!G177</f>
        <v xml:space="preserve">ABC </v>
      </c>
      <c r="F176" s="278" t="str">
        <f>'All Demand '!H177</f>
        <v>CTU FATP</v>
      </c>
      <c r="G176" s="278"/>
      <c r="H176" s="1">
        <f>'All Demand '!J177*'All Demand '!BO177</f>
        <v>97901.5</v>
      </c>
      <c r="I176" s="1">
        <f>'All Demand '!K177*'All Demand '!BP177</f>
        <v>136686.5</v>
      </c>
      <c r="J176" s="1">
        <f>'All Demand '!L177*'All Demand '!BQ177</f>
        <v>99965</v>
      </c>
      <c r="K176" s="1">
        <f>'All Demand '!M177*'All Demand '!BR177</f>
        <v>97925</v>
      </c>
      <c r="L176" s="1">
        <f>'All Demand '!N177*'All Demand '!BS177</f>
        <v>40625</v>
      </c>
      <c r="M176" s="1">
        <f>'All Demand '!O177*'All Demand '!BT177</f>
        <v>40625</v>
      </c>
      <c r="N176" s="1">
        <f>'All Demand '!P177*'All Demand '!BU177</f>
        <v>40625</v>
      </c>
      <c r="O176" s="1">
        <f>'All Demand '!Q177*'All Demand '!BV177</f>
        <v>40625</v>
      </c>
      <c r="P176" s="1">
        <f>'All Demand '!R177*'All Demand '!BW177</f>
        <v>40625</v>
      </c>
      <c r="Q176" s="1">
        <f>'All Demand '!S177*'All Demand '!BX177</f>
        <v>40625</v>
      </c>
      <c r="R176" s="1">
        <f>'All Demand '!T177*'All Demand '!BY177</f>
        <v>40625</v>
      </c>
      <c r="S176" s="1">
        <f>'All Demand '!U177*'All Demand '!BZ177</f>
        <v>40625</v>
      </c>
      <c r="T176" s="1">
        <f t="shared" si="11"/>
        <v>757478</v>
      </c>
      <c r="U176" s="1"/>
      <c r="V176" s="1">
        <f>H176*'All Demand '!AD177/$B$1</f>
        <v>1841.8547618216778</v>
      </c>
      <c r="W176" s="1">
        <f>I176*'All Demand '!AE177/$B$1</f>
        <v>2571.5303739139722</v>
      </c>
      <c r="X176" s="1">
        <f>J176*'All Demand '!AF177/$B$1</f>
        <v>1880.6761006266916</v>
      </c>
      <c r="Y176" s="1">
        <f>K176*'All Demand '!AG177/$B$1</f>
        <v>1814.2415930779093</v>
      </c>
      <c r="Z176" s="1">
        <f>L176*'All Demand '!AH177/$B$1</f>
        <v>752.65320111095286</v>
      </c>
      <c r="AA176" s="1">
        <f>M176*'All Demand '!AI177/$B$1</f>
        <v>752.65320111095286</v>
      </c>
      <c r="AB176" s="1">
        <f>N176*'All Demand '!AJ177/$B$1</f>
        <v>741.01423408346386</v>
      </c>
      <c r="AC176" s="1">
        <f>O176*'All Demand '!AK177/$B$1</f>
        <v>741.01423408346386</v>
      </c>
      <c r="AD176" s="1">
        <f>P176*'All Demand '!AL177/$B$1</f>
        <v>741.01423408346386</v>
      </c>
      <c r="AE176" s="1">
        <f>Q176*'All Demand '!AM177/$B$1</f>
        <v>717.73630002848597</v>
      </c>
      <c r="AF176" s="1">
        <f>R176*'All Demand '!AN177/$B$1</f>
        <v>717.73630002848597</v>
      </c>
      <c r="AG176" s="1">
        <f>S176*'All Demand '!AO177/$B$1</f>
        <v>717.73630002848597</v>
      </c>
      <c r="AH176" s="1">
        <f t="shared" si="12"/>
        <v>13989.860833998006</v>
      </c>
      <c r="AI176" s="1"/>
      <c r="AJ176" s="1">
        <f>H176*'All Demand '!AV177/$B$1</f>
        <v>686.04953710297684</v>
      </c>
      <c r="AK176" s="1">
        <f>I176*'All Demand '!AW177/$B$1</f>
        <v>957.8373166215639</v>
      </c>
      <c r="AL176" s="1">
        <f>J176*'All Demand '!AX177/$B$1</f>
        <v>700.50961401509755</v>
      </c>
      <c r="AM176" s="1">
        <f>K176*'All Demand '!AY177/$B$1</f>
        <v>679.35207235436553</v>
      </c>
      <c r="AN176" s="1">
        <f>L176*'All Demand '!AZ177/$B$1</f>
        <v>281.83485258510183</v>
      </c>
      <c r="AO176" s="1">
        <f>M176*'All Demand '!BA177/$B$1</f>
        <v>281.83485258510183</v>
      </c>
      <c r="AP176" s="1">
        <f>N176*'All Demand '!BB177/$B$1</f>
        <v>278.98803589232307</v>
      </c>
      <c r="AQ176" s="1">
        <f>O176*'All Demand '!BC177/$B$1</f>
        <v>278.98803589232307</v>
      </c>
      <c r="AR176" s="1">
        <f>P176*'All Demand '!BD177/$B$1</f>
        <v>278.98803589232307</v>
      </c>
      <c r="AS176" s="1">
        <f>Q176*'All Demand '!BE177/$B$1</f>
        <v>276.14121919954425</v>
      </c>
      <c r="AT176" s="1">
        <f>R176*'All Demand '!BF177/$B$1</f>
        <v>276.14121919954425</v>
      </c>
      <c r="AU176" s="1">
        <f>S176*'All Demand '!BG177/$B$1</f>
        <v>276.14121919954425</v>
      </c>
      <c r="AV176" s="1">
        <f t="shared" si="13"/>
        <v>5252.806010539809</v>
      </c>
    </row>
    <row r="177" spans="1:48">
      <c r="A177" s="343">
        <f>'All Demand '!A178</f>
        <v>173</v>
      </c>
      <c r="B177" s="278" t="str">
        <f>'All Demand '!C178</f>
        <v>AJ946-15636</v>
      </c>
      <c r="C177" s="278" t="str">
        <f>'All Demand '!F178</f>
        <v>M102/M103</v>
      </c>
      <c r="D177" s="278" t="str">
        <f>'All Demand '!D178</f>
        <v>AJ946-15636</v>
      </c>
      <c r="E177" s="278" t="str">
        <f>'All Demand '!G178</f>
        <v xml:space="preserve">ABC </v>
      </c>
      <c r="F177" s="278" t="str">
        <f>'All Demand '!H178</f>
        <v>CTU FATP</v>
      </c>
      <c r="G177" s="278"/>
      <c r="H177" s="1">
        <f>'All Demand '!J178*'All Demand '!BO178</f>
        <v>97901.5</v>
      </c>
      <c r="I177" s="1">
        <f>'All Demand '!K178*'All Demand '!BP178</f>
        <v>136686.5</v>
      </c>
      <c r="J177" s="1">
        <f>'All Demand '!L178*'All Demand '!BQ178</f>
        <v>99965</v>
      </c>
      <c r="K177" s="1">
        <f>'All Demand '!M178*'All Demand '!BR178</f>
        <v>97925</v>
      </c>
      <c r="L177" s="1">
        <f>'All Demand '!N178*'All Demand '!BS178</f>
        <v>40625</v>
      </c>
      <c r="M177" s="1">
        <f>'All Demand '!O178*'All Demand '!BT178</f>
        <v>40625</v>
      </c>
      <c r="N177" s="1">
        <f>'All Demand '!P178*'All Demand '!BU178</f>
        <v>40625</v>
      </c>
      <c r="O177" s="1">
        <f>'All Demand '!Q178*'All Demand '!BV178</f>
        <v>40625</v>
      </c>
      <c r="P177" s="1">
        <f>'All Demand '!R178*'All Demand '!BW178</f>
        <v>40625</v>
      </c>
      <c r="Q177" s="1">
        <f>'All Demand '!S178*'All Demand '!BX178</f>
        <v>40625</v>
      </c>
      <c r="R177" s="1">
        <f>'All Demand '!T178*'All Demand '!BY178</f>
        <v>40625</v>
      </c>
      <c r="S177" s="1">
        <f>'All Demand '!U178*'All Demand '!BZ178</f>
        <v>40625</v>
      </c>
      <c r="T177" s="1">
        <f t="shared" si="11"/>
        <v>757478</v>
      </c>
      <c r="U177" s="1"/>
      <c r="V177" s="1">
        <f>H177*'All Demand '!AD178/$B$1</f>
        <v>2325.3244681313204</v>
      </c>
      <c r="W177" s="1">
        <f>I177*'All Demand '!AE178/$B$1</f>
        <v>3246.5331267981769</v>
      </c>
      <c r="X177" s="1">
        <f>J177*'All Demand '!AF178/$B$1</f>
        <v>2374.3360465033475</v>
      </c>
      <c r="Y177" s="1">
        <f>K177*'All Demand '!AG178/$B$1</f>
        <v>2290.4630999857573</v>
      </c>
      <c r="Z177" s="1">
        <f>L177*'All Demand '!AH178/$B$1</f>
        <v>950.21765061957001</v>
      </c>
      <c r="AA177" s="1">
        <f>M177*'All Demand '!AI178/$B$1</f>
        <v>950.21765061957001</v>
      </c>
      <c r="AB177" s="1">
        <f>N177*'All Demand '!AJ178/$B$1</f>
        <v>935.52356323885488</v>
      </c>
      <c r="AC177" s="1">
        <f>O177*'All Demand '!AK178/$B$1</f>
        <v>935.52356323885488</v>
      </c>
      <c r="AD177" s="1">
        <f>P177*'All Demand '!AL178/$B$1</f>
        <v>935.52356323885488</v>
      </c>
      <c r="AE177" s="1">
        <f>Q177*'All Demand '!AM178/$B$1</f>
        <v>906.13538847742484</v>
      </c>
      <c r="AF177" s="1">
        <f>R177*'All Demand '!AN178/$B$1</f>
        <v>906.13538847742484</v>
      </c>
      <c r="AG177" s="1">
        <f>S177*'All Demand '!AO178/$B$1</f>
        <v>906.13538847742484</v>
      </c>
      <c r="AH177" s="1">
        <f t="shared" si="12"/>
        <v>17662.068897806581</v>
      </c>
      <c r="AI177" s="1"/>
      <c r="AJ177" s="1">
        <f>H177*'All Demand '!AV178/$B$1</f>
        <v>686.04953710297684</v>
      </c>
      <c r="AK177" s="1">
        <f>I177*'All Demand '!AW178/$B$1</f>
        <v>957.8373166215639</v>
      </c>
      <c r="AL177" s="1">
        <f>J177*'All Demand '!AX178/$B$1</f>
        <v>700.50961401509755</v>
      </c>
      <c r="AM177" s="1">
        <f>K177*'All Demand '!AY178/$B$1</f>
        <v>679.35207235436553</v>
      </c>
      <c r="AN177" s="1">
        <f>L177*'All Demand '!AZ178/$B$1</f>
        <v>281.83485258510183</v>
      </c>
      <c r="AO177" s="1">
        <f>M177*'All Demand '!BA178/$B$1</f>
        <v>281.83485258510183</v>
      </c>
      <c r="AP177" s="1">
        <f>N177*'All Demand '!BB178/$B$1</f>
        <v>278.98803589232307</v>
      </c>
      <c r="AQ177" s="1">
        <f>O177*'All Demand '!BC178/$B$1</f>
        <v>278.98803589232307</v>
      </c>
      <c r="AR177" s="1">
        <f>P177*'All Demand '!BD178/$B$1</f>
        <v>278.98803589232307</v>
      </c>
      <c r="AS177" s="1">
        <f>Q177*'All Demand '!BE178/$B$1</f>
        <v>276.14121919954425</v>
      </c>
      <c r="AT177" s="1">
        <f>R177*'All Demand '!BF178/$B$1</f>
        <v>276.14121919954425</v>
      </c>
      <c r="AU177" s="1">
        <f>S177*'All Demand '!BG178/$B$1</f>
        <v>276.14121919954425</v>
      </c>
      <c r="AV177" s="1">
        <f t="shared" si="13"/>
        <v>5252.806010539809</v>
      </c>
    </row>
    <row r="178" spans="1:48">
      <c r="A178" s="343">
        <f>'All Demand '!A179</f>
        <v>174</v>
      </c>
      <c r="B178" s="278" t="str">
        <f>'All Demand '!C179</f>
        <v>8New Project D53</v>
      </c>
      <c r="C178" s="278" t="str">
        <f>'All Demand '!F179</f>
        <v>New Project D53</v>
      </c>
      <c r="D178" s="278" t="str">
        <f>'All Demand '!D179</f>
        <v>New Project D53</v>
      </c>
      <c r="E178" s="278" t="str">
        <f>'All Demand '!G179</f>
        <v xml:space="preserve">ABC </v>
      </c>
      <c r="F178" s="278" t="str">
        <f>'All Demand '!H179</f>
        <v>CTU-CNC</v>
      </c>
      <c r="G178" s="278"/>
      <c r="H178" s="1">
        <f>'All Demand '!J179*'All Demand '!BO179</f>
        <v>0</v>
      </c>
      <c r="I178" s="1">
        <f>'All Demand '!K179*'All Demand '!BP179</f>
        <v>0</v>
      </c>
      <c r="J178" s="1">
        <f>'All Demand '!L179*'All Demand '!BQ179</f>
        <v>0</v>
      </c>
      <c r="K178" s="1">
        <f>'All Demand '!M179*'All Demand '!BR179</f>
        <v>0</v>
      </c>
      <c r="L178" s="1">
        <f>'All Demand '!N179*'All Demand '!BS179</f>
        <v>0</v>
      </c>
      <c r="M178" s="1">
        <f>'All Demand '!O179*'All Demand '!BT179</f>
        <v>0</v>
      </c>
      <c r="N178" s="1">
        <f>'All Demand '!P179*'All Demand '!BU179</f>
        <v>0</v>
      </c>
      <c r="O178" s="1">
        <f>'All Demand '!Q179*'All Demand '!BV179</f>
        <v>0</v>
      </c>
      <c r="P178" s="1">
        <f>'All Demand '!R179*'All Demand '!BW179</f>
        <v>0</v>
      </c>
      <c r="Q178" s="1">
        <f>'All Demand '!S179*'All Demand '!BX179</f>
        <v>0</v>
      </c>
      <c r="R178" s="1">
        <f>'All Demand '!T179*'All Demand '!BY179</f>
        <v>0</v>
      </c>
      <c r="S178" s="1">
        <f>'All Demand '!U179*'All Demand '!BZ179</f>
        <v>0</v>
      </c>
      <c r="T178" s="1">
        <f t="shared" si="11"/>
        <v>0</v>
      </c>
      <c r="U178" s="1"/>
      <c r="V178" s="1">
        <f>H178*'All Demand '!AD179/$B$1</f>
        <v>0</v>
      </c>
      <c r="W178" s="1">
        <f>I178*'All Demand '!AE179/$B$1</f>
        <v>0</v>
      </c>
      <c r="X178" s="1">
        <f>J178*'All Demand '!AF179/$B$1</f>
        <v>0</v>
      </c>
      <c r="Y178" s="1">
        <f>K178*'All Demand '!AG179/$B$1</f>
        <v>0</v>
      </c>
      <c r="Z178" s="1">
        <f>L178*'All Demand '!AH179/$B$1</f>
        <v>0</v>
      </c>
      <c r="AA178" s="1">
        <f>M178*'All Demand '!AI179/$B$1</f>
        <v>0</v>
      </c>
      <c r="AB178" s="1">
        <f>N178*'All Demand '!AJ179/$B$1</f>
        <v>0</v>
      </c>
      <c r="AC178" s="1">
        <f>O178*'All Demand '!AK179/$B$1</f>
        <v>0</v>
      </c>
      <c r="AD178" s="1">
        <f>P178*'All Demand '!AL179/$B$1</f>
        <v>0</v>
      </c>
      <c r="AE178" s="1">
        <f>Q178*'All Demand '!AM179/$B$1</f>
        <v>0</v>
      </c>
      <c r="AF178" s="1">
        <f>R178*'All Demand '!AN179/$B$1</f>
        <v>0</v>
      </c>
      <c r="AG178" s="1">
        <f>S178*'All Demand '!AO179/$B$1</f>
        <v>0</v>
      </c>
      <c r="AH178" s="1">
        <f t="shared" si="12"/>
        <v>0</v>
      </c>
      <c r="AI178" s="1"/>
      <c r="AJ178" s="1">
        <f>H178*'All Demand '!AV179/$B$1</f>
        <v>0</v>
      </c>
      <c r="AK178" s="1">
        <f>I178*'All Demand '!AW179/$B$1</f>
        <v>0</v>
      </c>
      <c r="AL178" s="1">
        <f>J178*'All Demand '!AX179/$B$1</f>
        <v>0</v>
      </c>
      <c r="AM178" s="1">
        <f>K178*'All Demand '!AY179/$B$1</f>
        <v>0</v>
      </c>
      <c r="AN178" s="1">
        <f>L178*'All Demand '!AZ179/$B$1</f>
        <v>0</v>
      </c>
      <c r="AO178" s="1">
        <f>M178*'All Demand '!BA179/$B$1</f>
        <v>0</v>
      </c>
      <c r="AP178" s="1">
        <f>N178*'All Demand '!BB179/$B$1</f>
        <v>0</v>
      </c>
      <c r="AQ178" s="1">
        <f>O178*'All Demand '!BC179/$B$1</f>
        <v>0</v>
      </c>
      <c r="AR178" s="1">
        <f>P178*'All Demand '!BD179/$B$1</f>
        <v>0</v>
      </c>
      <c r="AS178" s="1">
        <f>Q178*'All Demand '!BE179/$B$1</f>
        <v>0</v>
      </c>
      <c r="AT178" s="1">
        <f>R178*'All Demand '!BF179/$B$1</f>
        <v>0</v>
      </c>
      <c r="AU178" s="1">
        <f>S178*'All Demand '!BG179/$B$1</f>
        <v>0</v>
      </c>
      <c r="AV178" s="1">
        <f t="shared" si="13"/>
        <v>0</v>
      </c>
    </row>
    <row r="179" spans="1:48">
      <c r="B179" s="278"/>
      <c r="C179" s="278"/>
      <c r="D179" s="278"/>
      <c r="E179" s="278"/>
      <c r="F179" s="278"/>
      <c r="G179" s="278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B180" s="278"/>
      <c r="C180" s="278"/>
      <c r="D180" s="278"/>
      <c r="E180" s="278"/>
      <c r="F180" s="278"/>
      <c r="G180" s="278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B181" s="278"/>
      <c r="C181" s="278"/>
      <c r="D181" s="278"/>
      <c r="E181" s="278"/>
      <c r="F181" s="278"/>
      <c r="G181" s="278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B182" s="278"/>
      <c r="C182" s="278"/>
      <c r="D182" s="278"/>
      <c r="E182" s="278"/>
      <c r="F182" s="278"/>
      <c r="G182" s="278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B183" s="278"/>
      <c r="C183" s="278"/>
      <c r="D183" s="278"/>
      <c r="E183" s="278"/>
      <c r="F183" s="278"/>
      <c r="G183" s="278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B184" s="278"/>
      <c r="C184" s="278"/>
      <c r="D184" s="278"/>
      <c r="E184" s="278"/>
      <c r="F184" s="278"/>
      <c r="G184" s="278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B185" s="278"/>
      <c r="C185" s="278"/>
      <c r="D185" s="278"/>
      <c r="E185" s="278"/>
      <c r="F185" s="278"/>
      <c r="G185" s="278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B186" s="278"/>
      <c r="C186" s="278"/>
      <c r="D186" s="278"/>
      <c r="E186" s="278"/>
      <c r="F186" s="278"/>
      <c r="G186" s="278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B187" s="195"/>
      <c r="C187" s="195"/>
      <c r="D187" s="195"/>
      <c r="E187" s="195"/>
      <c r="F187" s="195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B188" s="195"/>
      <c r="C188" s="195"/>
      <c r="D188" s="195"/>
      <c r="E188" s="195"/>
      <c r="F188" s="195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B189" s="195"/>
      <c r="C189" s="195"/>
      <c r="D189" s="195"/>
      <c r="E189" s="195"/>
      <c r="F189" s="195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B190" s="195"/>
      <c r="C190" s="195"/>
      <c r="D190" s="195"/>
      <c r="E190" s="195"/>
      <c r="F190" s="195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B191" s="195"/>
      <c r="C191" s="195"/>
      <c r="D191" s="195"/>
      <c r="E191" s="195"/>
      <c r="F191" s="195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B192" s="195"/>
      <c r="C192" s="195"/>
      <c r="D192" s="195"/>
      <c r="E192" s="195"/>
      <c r="F192" s="195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2:48">
      <c r="B193" s="195"/>
      <c r="C193" s="195"/>
      <c r="D193" s="195"/>
      <c r="E193" s="195"/>
      <c r="F193" s="195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2:48">
      <c r="B194" s="195"/>
      <c r="C194" s="195"/>
      <c r="D194" s="195"/>
      <c r="E194" s="195"/>
      <c r="F194" s="195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2:48">
      <c r="B195" s="195"/>
      <c r="C195" s="195"/>
      <c r="D195" s="195"/>
      <c r="E195" s="195"/>
      <c r="F195" s="195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2:48">
      <c r="B196" s="195"/>
      <c r="C196" s="195"/>
      <c r="D196" s="195"/>
      <c r="E196" s="195"/>
      <c r="F196" s="195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2:48">
      <c r="B197" s="195"/>
      <c r="C197" s="195"/>
      <c r="D197" s="195"/>
      <c r="E197" s="195"/>
      <c r="F197" s="195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2:48">
      <c r="B198" s="195"/>
      <c r="C198" s="195"/>
      <c r="D198" s="195"/>
      <c r="E198" s="195"/>
      <c r="F198" s="195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2:48">
      <c r="B199" s="195"/>
      <c r="C199" s="195"/>
      <c r="D199" s="195"/>
      <c r="E199" s="195"/>
      <c r="F199" s="195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2:48">
      <c r="B200" s="195"/>
      <c r="C200" s="195"/>
      <c r="D200" s="195"/>
      <c r="E200" s="195"/>
      <c r="F200" s="195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2:48">
      <c r="B201" s="195"/>
      <c r="C201" s="195"/>
      <c r="D201" s="195"/>
      <c r="E201" s="195"/>
      <c r="F201" s="195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2:48">
      <c r="B202" s="195"/>
      <c r="C202" s="195"/>
      <c r="D202" s="195"/>
      <c r="E202" s="195"/>
      <c r="F202" s="195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2:48">
      <c r="B203" s="195"/>
      <c r="C203" s="195"/>
      <c r="D203" s="195"/>
      <c r="E203" s="195"/>
      <c r="F203" s="195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2:48">
      <c r="B204" s="195"/>
      <c r="C204" s="195"/>
      <c r="D204" s="195"/>
      <c r="E204" s="195"/>
      <c r="F204" s="195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2:48">
      <c r="B205" s="195"/>
      <c r="C205" s="195"/>
      <c r="D205" s="195"/>
      <c r="E205" s="195"/>
      <c r="F205" s="195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2:48">
      <c r="B206" s="195"/>
      <c r="C206" s="195"/>
      <c r="D206" s="195"/>
      <c r="E206" s="195"/>
      <c r="F206" s="195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2:48">
      <c r="B207" s="195"/>
      <c r="C207" s="195"/>
      <c r="D207" s="195"/>
      <c r="E207" s="195"/>
      <c r="F207" s="195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2:48">
      <c r="B208" s="195"/>
      <c r="C208" s="195"/>
      <c r="D208" s="195"/>
      <c r="E208" s="195"/>
      <c r="F208" s="195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2:48">
      <c r="B209" s="195"/>
      <c r="C209" s="195"/>
      <c r="D209" s="195"/>
      <c r="E209" s="195"/>
      <c r="F209" s="195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2:48">
      <c r="B210" s="195"/>
      <c r="C210" s="195"/>
      <c r="D210" s="195"/>
      <c r="E210" s="195"/>
      <c r="F210" s="195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2:48">
      <c r="B211" s="195"/>
      <c r="C211" s="195"/>
      <c r="D211" s="195"/>
      <c r="E211" s="195"/>
      <c r="F211" s="195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2:48">
      <c r="B212" s="195"/>
      <c r="C212" s="195"/>
      <c r="D212" s="195"/>
      <c r="E212" s="195"/>
      <c r="F212" s="195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>
      <c r="B213" s="195"/>
      <c r="C213" s="195"/>
      <c r="D213" s="195"/>
      <c r="E213" s="195"/>
      <c r="F213" s="195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>
      <c r="B214" s="195"/>
      <c r="C214" s="195"/>
      <c r="D214" s="195"/>
      <c r="E214" s="195"/>
      <c r="F214" s="195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>
      <c r="B215" s="195"/>
      <c r="C215" s="195"/>
      <c r="D215" s="195"/>
      <c r="E215" s="195"/>
      <c r="F215" s="195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>
      <c r="B216" s="195"/>
      <c r="C216" s="195"/>
      <c r="D216" s="195"/>
      <c r="E216" s="195"/>
      <c r="F216" s="195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>
      <c r="B217" s="195"/>
      <c r="C217" s="195"/>
      <c r="D217" s="195"/>
      <c r="E217" s="195"/>
      <c r="F217" s="195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2:48">
      <c r="B218" s="195"/>
      <c r="C218" s="195"/>
      <c r="D218" s="195"/>
      <c r="E218" s="195"/>
      <c r="F218" s="195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2:48">
      <c r="B219" s="195"/>
      <c r="C219" s="195"/>
      <c r="D219" s="195"/>
      <c r="E219" s="195"/>
      <c r="F219" s="195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2:48">
      <c r="B220" s="195"/>
      <c r="C220" s="195"/>
      <c r="D220" s="195"/>
      <c r="E220" s="195"/>
      <c r="F220" s="195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2:48">
      <c r="B221" s="195"/>
      <c r="C221" s="195"/>
      <c r="D221" s="195"/>
      <c r="E221" s="195"/>
      <c r="F221" s="195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2:48">
      <c r="B222" s="195"/>
      <c r="C222" s="195"/>
      <c r="D222" s="195"/>
      <c r="E222" s="195"/>
      <c r="F222" s="195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2:48">
      <c r="B223" s="195"/>
      <c r="C223" s="195"/>
      <c r="D223" s="195"/>
      <c r="E223" s="195"/>
      <c r="F223" s="195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2:48">
      <c r="B224" s="195"/>
      <c r="C224" s="195"/>
      <c r="D224" s="195"/>
      <c r="E224" s="195"/>
      <c r="F224" s="195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2:48">
      <c r="B225" s="195"/>
      <c r="C225" s="195"/>
      <c r="D225" s="195"/>
      <c r="E225" s="195"/>
      <c r="F225" s="195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2:48">
      <c r="B226" s="195"/>
      <c r="C226" s="195"/>
      <c r="D226" s="195"/>
      <c r="E226" s="195"/>
      <c r="F226" s="195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2:48">
      <c r="B227" s="195"/>
      <c r="C227" s="195"/>
      <c r="D227" s="195"/>
      <c r="E227" s="195"/>
      <c r="F227" s="195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2:48">
      <c r="B228" s="195"/>
      <c r="C228" s="195"/>
      <c r="D228" s="195"/>
      <c r="E228" s="195"/>
      <c r="F228" s="195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2:48">
      <c r="B229" s="195"/>
      <c r="C229" s="195"/>
      <c r="D229" s="195"/>
      <c r="E229" s="195"/>
      <c r="F229" s="195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2:48">
      <c r="B230" s="195"/>
      <c r="C230" s="195"/>
      <c r="D230" s="195"/>
      <c r="E230" s="195"/>
      <c r="F230" s="195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2:48">
      <c r="B231" s="195"/>
      <c r="C231" s="195"/>
      <c r="D231" s="195"/>
      <c r="E231" s="195"/>
      <c r="F231" s="195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2:48">
      <c r="B232" s="195"/>
      <c r="C232" s="195"/>
      <c r="D232" s="195"/>
      <c r="E232" s="195"/>
      <c r="F232" s="195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2:48">
      <c r="B233" s="195"/>
      <c r="C233" s="195"/>
      <c r="D233" s="195"/>
      <c r="E233" s="195"/>
      <c r="F233" s="195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2:48">
      <c r="B234" s="195"/>
      <c r="C234" s="195"/>
      <c r="D234" s="195"/>
      <c r="E234" s="195"/>
      <c r="F234" s="195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2:48">
      <c r="B235" s="195"/>
      <c r="C235" s="195"/>
      <c r="D235" s="195"/>
      <c r="E235" s="195"/>
      <c r="F235" s="195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2:48">
      <c r="B236" s="195"/>
      <c r="C236" s="195"/>
      <c r="D236" s="195"/>
      <c r="E236" s="195"/>
      <c r="F236" s="195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2:48">
      <c r="B237" s="195"/>
      <c r="C237" s="195"/>
      <c r="D237" s="195"/>
      <c r="E237" s="195"/>
      <c r="F237" s="195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2:48">
      <c r="B238" s="195"/>
      <c r="C238" s="195"/>
      <c r="D238" s="195"/>
      <c r="E238" s="195"/>
      <c r="F238" s="195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2:48">
      <c r="B239" s="195"/>
      <c r="C239" s="195"/>
      <c r="D239" s="195"/>
      <c r="E239" s="195"/>
      <c r="F239" s="195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2:48">
      <c r="B240" s="195"/>
      <c r="C240" s="195"/>
      <c r="D240" s="195"/>
      <c r="E240" s="195"/>
      <c r="F240" s="195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2:48">
      <c r="B241" s="195"/>
      <c r="C241" s="195"/>
      <c r="D241" s="195"/>
      <c r="E241" s="195"/>
      <c r="F241" s="195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2:48">
      <c r="B242" s="195"/>
      <c r="C242" s="195"/>
      <c r="D242" s="195"/>
      <c r="E242" s="195"/>
      <c r="F242" s="195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2:48">
      <c r="B243" s="195"/>
      <c r="C243" s="195"/>
      <c r="D243" s="195"/>
      <c r="E243" s="195"/>
      <c r="F243" s="195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2:48">
      <c r="B244" s="195"/>
      <c r="C244" s="195"/>
      <c r="D244" s="195"/>
      <c r="E244" s="195"/>
      <c r="F244" s="195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2:48">
      <c r="B245" s="195"/>
      <c r="C245" s="195"/>
      <c r="D245" s="195"/>
      <c r="E245" s="195"/>
      <c r="F245" s="195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2:48">
      <c r="B246" s="195"/>
      <c r="C246" s="195"/>
      <c r="D246" s="195"/>
      <c r="E246" s="195"/>
      <c r="F246" s="195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2:48">
      <c r="B247" s="195"/>
      <c r="C247" s="195"/>
      <c r="D247" s="195"/>
      <c r="E247" s="195"/>
      <c r="F247" s="195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2:48">
      <c r="B248" s="195"/>
      <c r="C248" s="195"/>
      <c r="D248" s="195"/>
      <c r="E248" s="195"/>
      <c r="F248" s="195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2:48">
      <c r="B249" s="195"/>
      <c r="C249" s="195"/>
      <c r="D249" s="195"/>
      <c r="E249" s="195"/>
      <c r="F249" s="195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2:48">
      <c r="B250" s="195"/>
      <c r="C250" s="195"/>
      <c r="D250" s="195"/>
      <c r="E250" s="195"/>
      <c r="F250" s="195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2:48">
      <c r="B251" s="195"/>
      <c r="C251" s="195"/>
      <c r="D251" s="195"/>
      <c r="E251" s="195"/>
      <c r="F251" s="195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2:48">
      <c r="B252" s="195"/>
      <c r="C252" s="195"/>
      <c r="D252" s="195"/>
      <c r="E252" s="195"/>
      <c r="F252" s="195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2:48">
      <c r="B253" s="195"/>
      <c r="C253" s="195"/>
      <c r="D253" s="195"/>
      <c r="E253" s="195"/>
      <c r="F253" s="195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2:48">
      <c r="B254" s="195"/>
      <c r="C254" s="195"/>
      <c r="D254" s="195"/>
      <c r="E254" s="195"/>
      <c r="F254" s="195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2:48">
      <c r="B255" s="195"/>
      <c r="C255" s="195"/>
      <c r="D255" s="195"/>
      <c r="E255" s="195"/>
      <c r="F255" s="195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2:48">
      <c r="B256" s="195"/>
      <c r="C256" s="195"/>
      <c r="D256" s="195"/>
      <c r="E256" s="195"/>
      <c r="F256" s="195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2:48">
      <c r="B257" s="195"/>
      <c r="C257" s="195"/>
      <c r="D257" s="195"/>
      <c r="E257" s="195"/>
      <c r="F257" s="195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2:48">
      <c r="B258" s="195"/>
      <c r="C258" s="195"/>
      <c r="D258" s="195"/>
      <c r="E258" s="195"/>
      <c r="F258" s="195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2:48">
      <c r="B259" s="195"/>
      <c r="C259" s="195"/>
      <c r="D259" s="195"/>
      <c r="E259" s="195"/>
      <c r="F259" s="195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2:48">
      <c r="B260" s="195"/>
      <c r="C260" s="195"/>
      <c r="D260" s="195"/>
      <c r="E260" s="195"/>
      <c r="F260" s="195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2:48">
      <c r="B261" s="195"/>
      <c r="C261" s="195"/>
      <c r="D261" s="195"/>
      <c r="E261" s="195"/>
      <c r="F261" s="195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2:48">
      <c r="B262" s="195"/>
      <c r="C262" s="195"/>
      <c r="D262" s="195"/>
      <c r="E262" s="195"/>
      <c r="F262" s="195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2:48">
      <c r="B263" s="195"/>
      <c r="C263" s="195"/>
      <c r="D263" s="195"/>
      <c r="E263" s="195"/>
      <c r="F263" s="195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2:48">
      <c r="B264" s="195"/>
      <c r="C264" s="195"/>
      <c r="D264" s="195"/>
      <c r="E264" s="195"/>
      <c r="F264" s="195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2:48">
      <c r="B265" s="195"/>
      <c r="C265" s="195"/>
      <c r="D265" s="195"/>
      <c r="E265" s="195"/>
      <c r="F265" s="195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2:48">
      <c r="B266" s="195"/>
      <c r="C266" s="195"/>
      <c r="D266" s="195"/>
      <c r="E266" s="195"/>
      <c r="F266" s="195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2:48">
      <c r="B267" s="195"/>
      <c r="C267" s="195"/>
      <c r="D267" s="195"/>
      <c r="E267" s="195"/>
      <c r="F267" s="195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2:48">
      <c r="B268" s="195"/>
      <c r="C268" s="195"/>
      <c r="D268" s="195"/>
      <c r="E268" s="195"/>
      <c r="F268" s="195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2:48">
      <c r="B269" s="195"/>
      <c r="C269" s="195"/>
      <c r="D269" s="195"/>
      <c r="E269" s="195"/>
      <c r="F269" s="195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2:48">
      <c r="B270" s="195"/>
      <c r="C270" s="195"/>
      <c r="D270" s="195"/>
      <c r="E270" s="195"/>
      <c r="F270" s="195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2:48">
      <c r="B271" s="195"/>
      <c r="C271" s="195"/>
      <c r="D271" s="195"/>
      <c r="E271" s="195"/>
      <c r="F271" s="195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2:48">
      <c r="B272" s="195"/>
      <c r="C272" s="195"/>
      <c r="D272" s="195"/>
      <c r="E272" s="195"/>
      <c r="F272" s="195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2:141">
      <c r="B273" s="195"/>
      <c r="C273" s="195"/>
      <c r="D273" s="195"/>
      <c r="E273" s="195"/>
      <c r="F273" s="195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2:141">
      <c r="B274" s="195"/>
      <c r="C274" s="195"/>
      <c r="D274" s="195"/>
      <c r="E274" s="195"/>
      <c r="F274" s="195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2:141">
      <c r="B275" s="195"/>
      <c r="C275" s="195"/>
      <c r="D275" s="195"/>
      <c r="E275" s="195"/>
      <c r="F275" s="195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2:141">
      <c r="B276" s="195"/>
      <c r="C276" s="195"/>
      <c r="D276" s="195"/>
      <c r="E276" s="195"/>
      <c r="F276" s="195"/>
      <c r="G276" s="195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2:141">
      <c r="B277" s="195"/>
      <c r="C277" s="195"/>
      <c r="D277" s="195"/>
      <c r="E277" s="195"/>
      <c r="F277" s="195"/>
      <c r="G277" s="195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2:141">
      <c r="B278" s="195"/>
      <c r="C278" s="195"/>
      <c r="D278" s="195"/>
      <c r="E278" s="195"/>
      <c r="F278" s="195"/>
      <c r="G278" s="195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2:141">
      <c r="B279" s="195"/>
      <c r="C279" s="195"/>
      <c r="D279" s="195"/>
      <c r="E279" s="195"/>
      <c r="F279" s="195"/>
      <c r="G279" s="195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2:141">
      <c r="B280" s="195"/>
      <c r="C280" s="195"/>
      <c r="D280" s="195"/>
      <c r="E280" s="195"/>
      <c r="F280" s="195"/>
      <c r="G280" s="195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2:141">
      <c r="B281" s="195"/>
      <c r="C281" s="195"/>
      <c r="D281" s="195"/>
      <c r="E281" s="195"/>
      <c r="F281" s="195"/>
      <c r="G281" s="195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2:141">
      <c r="B282" s="195"/>
      <c r="C282" s="195"/>
      <c r="D282" s="195"/>
      <c r="E282" s="195"/>
      <c r="F282" s="195"/>
      <c r="G282" s="195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2:141">
      <c r="B283" s="195"/>
      <c r="C283" s="195"/>
      <c r="D283" s="195"/>
      <c r="E283" s="195"/>
      <c r="F283" s="195"/>
      <c r="G283" s="195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2:141">
      <c r="B284" s="195"/>
      <c r="C284" s="195"/>
      <c r="D284" s="195"/>
      <c r="E284" s="195"/>
      <c r="F284" s="195"/>
      <c r="G284" s="195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2:141">
      <c r="B285" s="195"/>
      <c r="C285" s="195"/>
      <c r="D285" s="195"/>
      <c r="E285" s="195"/>
      <c r="F285" s="195"/>
      <c r="G285" s="195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2:141">
      <c r="B286" s="278"/>
      <c r="C286" s="278"/>
      <c r="D286" s="278"/>
      <c r="E286" s="278"/>
      <c r="F286" s="278"/>
      <c r="G286" s="278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278"/>
      <c r="AX286" s="278"/>
      <c r="AY286" s="278"/>
      <c r="AZ286" s="278"/>
      <c r="BA286" s="278"/>
      <c r="BB286" s="278"/>
      <c r="BC286" s="278"/>
      <c r="BD286" s="278"/>
      <c r="BE286" s="278"/>
      <c r="BF286" s="278"/>
      <c r="BG286" s="278"/>
      <c r="BH286" s="278"/>
      <c r="BI286" s="278"/>
      <c r="BJ286" s="278"/>
      <c r="BK286" s="278"/>
      <c r="BL286" s="278"/>
      <c r="BM286" s="278"/>
      <c r="BN286" s="278"/>
      <c r="BO286" s="278"/>
      <c r="BP286" s="278"/>
      <c r="BQ286" s="278"/>
      <c r="BR286" s="278"/>
      <c r="BS286" s="278"/>
      <c r="BT286" s="278"/>
      <c r="BU286" s="278"/>
      <c r="BV286" s="278"/>
      <c r="BW286" s="278"/>
      <c r="BX286" s="278"/>
      <c r="BY286" s="278"/>
      <c r="BZ286" s="278"/>
      <c r="CA286" s="278"/>
      <c r="CB286" s="278"/>
      <c r="CC286" s="278"/>
      <c r="CD286" s="278"/>
      <c r="CE286" s="278"/>
      <c r="CF286" s="278"/>
      <c r="CG286" s="278"/>
      <c r="CH286" s="278"/>
      <c r="CI286" s="278"/>
      <c r="CJ286" s="278"/>
      <c r="CK286" s="278"/>
      <c r="CL286" s="278"/>
      <c r="CM286" s="278"/>
      <c r="CN286" s="278"/>
      <c r="CO286" s="278"/>
      <c r="CP286" s="278"/>
      <c r="CQ286" s="278"/>
      <c r="CR286" s="278"/>
      <c r="CS286" s="278"/>
      <c r="CT286" s="278"/>
      <c r="CU286" s="278"/>
      <c r="CV286" s="278"/>
      <c r="CW286" s="278"/>
      <c r="CX286" s="278"/>
      <c r="CY286" s="278"/>
      <c r="CZ286" s="278"/>
      <c r="DA286" s="278"/>
      <c r="DB286" s="278"/>
      <c r="DC286" s="278"/>
      <c r="DD286" s="278"/>
      <c r="DE286" s="278"/>
      <c r="DF286" s="278"/>
      <c r="DG286" s="278"/>
      <c r="DH286" s="278"/>
      <c r="DI286" s="278"/>
      <c r="DJ286" s="278"/>
      <c r="DK286" s="278"/>
      <c r="DL286" s="278"/>
      <c r="DM286" s="278"/>
      <c r="DN286" s="278"/>
      <c r="DO286" s="278"/>
      <c r="DP286" s="278"/>
      <c r="DQ286" s="278"/>
      <c r="DR286" s="278"/>
      <c r="DS286" s="278"/>
      <c r="DT286" s="278"/>
      <c r="DU286" s="278"/>
      <c r="DV286" s="278"/>
      <c r="DW286" s="278"/>
      <c r="DX286" s="278"/>
      <c r="DY286" s="278"/>
      <c r="DZ286" s="278"/>
      <c r="EA286" s="278"/>
      <c r="EB286" s="278"/>
      <c r="EC286" s="278"/>
      <c r="ED286" s="278"/>
      <c r="EE286" s="278"/>
      <c r="EF286" s="278"/>
      <c r="EG286" s="278"/>
      <c r="EH286" s="278"/>
      <c r="EI286" s="278"/>
      <c r="EJ286" s="278"/>
      <c r="EK286" s="278"/>
    </row>
    <row r="287" spans="2:141">
      <c r="B287" s="278"/>
      <c r="C287" s="278"/>
      <c r="D287" s="278"/>
      <c r="E287" s="278"/>
      <c r="F287" s="278"/>
      <c r="G287" s="278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278"/>
      <c r="AX287" s="278"/>
      <c r="AY287" s="278"/>
      <c r="AZ287" s="278"/>
      <c r="BA287" s="278"/>
      <c r="BB287" s="278"/>
      <c r="BC287" s="278"/>
      <c r="BD287" s="278"/>
      <c r="BE287" s="278"/>
      <c r="BF287" s="278"/>
      <c r="BG287" s="278"/>
      <c r="BH287" s="278"/>
      <c r="BI287" s="278"/>
      <c r="BJ287" s="278"/>
      <c r="BK287" s="278"/>
      <c r="BL287" s="278"/>
      <c r="BM287" s="278"/>
      <c r="BN287" s="278"/>
      <c r="BO287" s="278"/>
      <c r="BP287" s="278"/>
      <c r="BQ287" s="278"/>
      <c r="BR287" s="278"/>
      <c r="BS287" s="278"/>
      <c r="BT287" s="278"/>
      <c r="BU287" s="278"/>
      <c r="BV287" s="278"/>
      <c r="BW287" s="278"/>
      <c r="BX287" s="278"/>
      <c r="BY287" s="278"/>
      <c r="BZ287" s="278"/>
      <c r="CA287" s="278"/>
      <c r="CB287" s="278"/>
      <c r="CC287" s="278"/>
      <c r="CD287" s="278"/>
      <c r="CE287" s="278"/>
      <c r="CF287" s="278"/>
      <c r="CG287" s="278"/>
      <c r="CH287" s="278"/>
      <c r="CI287" s="278"/>
      <c r="CJ287" s="278"/>
      <c r="CK287" s="278"/>
      <c r="CL287" s="278"/>
      <c r="CM287" s="278"/>
      <c r="CN287" s="278"/>
      <c r="CO287" s="278"/>
      <c r="CP287" s="278"/>
      <c r="CQ287" s="278"/>
      <c r="CR287" s="278"/>
      <c r="CS287" s="278"/>
      <c r="CT287" s="278"/>
      <c r="CU287" s="278"/>
      <c r="CV287" s="278"/>
      <c r="CW287" s="278"/>
      <c r="CX287" s="278"/>
      <c r="CY287" s="278"/>
      <c r="CZ287" s="278"/>
      <c r="DA287" s="278"/>
      <c r="DB287" s="278"/>
      <c r="DC287" s="278"/>
      <c r="DD287" s="278"/>
      <c r="DE287" s="278"/>
      <c r="DF287" s="278"/>
      <c r="DG287" s="278"/>
      <c r="DH287" s="278"/>
      <c r="DI287" s="278"/>
      <c r="DJ287" s="278"/>
      <c r="DK287" s="278"/>
      <c r="DL287" s="278"/>
      <c r="DM287" s="278"/>
      <c r="DN287" s="278"/>
      <c r="DO287" s="278"/>
      <c r="DP287" s="278"/>
      <c r="DQ287" s="278"/>
      <c r="DR287" s="278"/>
      <c r="DS287" s="278"/>
      <c r="DT287" s="278"/>
      <c r="DU287" s="278"/>
      <c r="DV287" s="278"/>
      <c r="DW287" s="278"/>
      <c r="DX287" s="278"/>
      <c r="DY287" s="278"/>
      <c r="DZ287" s="278"/>
      <c r="EA287" s="278"/>
      <c r="EB287" s="278"/>
      <c r="EC287" s="278"/>
      <c r="ED287" s="278"/>
      <c r="EE287" s="278"/>
      <c r="EF287" s="278"/>
      <c r="EG287" s="278"/>
      <c r="EH287" s="278"/>
      <c r="EI287" s="278"/>
      <c r="EJ287" s="278"/>
      <c r="EK287" s="278"/>
    </row>
    <row r="288" spans="2:141">
      <c r="B288" s="278"/>
      <c r="C288" s="278"/>
      <c r="D288" s="278"/>
      <c r="E288" s="278"/>
      <c r="F288" s="278"/>
      <c r="G288" s="278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278"/>
      <c r="AX288" s="278"/>
      <c r="AY288" s="278"/>
      <c r="AZ288" s="278"/>
      <c r="BA288" s="278"/>
      <c r="BB288" s="278"/>
      <c r="BC288" s="278"/>
      <c r="BD288" s="278"/>
      <c r="BE288" s="278"/>
      <c r="BF288" s="278"/>
      <c r="BG288" s="278"/>
      <c r="BH288" s="278"/>
      <c r="BI288" s="278"/>
      <c r="BJ288" s="278"/>
      <c r="BK288" s="278"/>
      <c r="BL288" s="278"/>
      <c r="BM288" s="278"/>
      <c r="BN288" s="278"/>
      <c r="BO288" s="278"/>
      <c r="BP288" s="278"/>
      <c r="BQ288" s="278"/>
      <c r="BR288" s="278"/>
      <c r="BS288" s="278"/>
      <c r="BT288" s="278"/>
      <c r="BU288" s="278"/>
      <c r="BV288" s="278"/>
      <c r="BW288" s="278"/>
      <c r="BX288" s="278"/>
      <c r="BY288" s="278"/>
      <c r="BZ288" s="278"/>
      <c r="CA288" s="278"/>
      <c r="CB288" s="278"/>
      <c r="CC288" s="278"/>
      <c r="CD288" s="278"/>
      <c r="CE288" s="278"/>
      <c r="CF288" s="278"/>
      <c r="CG288" s="278"/>
      <c r="CH288" s="278"/>
      <c r="CI288" s="278"/>
      <c r="CJ288" s="278"/>
      <c r="CK288" s="278"/>
      <c r="CL288" s="278"/>
      <c r="CM288" s="278"/>
      <c r="CN288" s="278"/>
      <c r="CO288" s="278"/>
      <c r="CP288" s="278"/>
      <c r="CQ288" s="278"/>
      <c r="CR288" s="278"/>
      <c r="CS288" s="278"/>
      <c r="CT288" s="278"/>
      <c r="CU288" s="278"/>
      <c r="CV288" s="278"/>
      <c r="CW288" s="278"/>
      <c r="CX288" s="278"/>
      <c r="CY288" s="278"/>
      <c r="CZ288" s="278"/>
      <c r="DA288" s="278"/>
      <c r="DB288" s="278"/>
      <c r="DC288" s="278"/>
      <c r="DD288" s="278"/>
      <c r="DE288" s="278"/>
      <c r="DF288" s="278"/>
      <c r="DG288" s="278"/>
      <c r="DH288" s="278"/>
      <c r="DI288" s="278"/>
      <c r="DJ288" s="278"/>
      <c r="DK288" s="278"/>
      <c r="DL288" s="278"/>
      <c r="DM288" s="278"/>
      <c r="DN288" s="278"/>
      <c r="DO288" s="278"/>
      <c r="DP288" s="278"/>
      <c r="DQ288" s="278"/>
      <c r="DR288" s="278"/>
      <c r="DS288" s="278"/>
      <c r="DT288" s="278"/>
      <c r="DU288" s="278"/>
      <c r="DV288" s="278"/>
      <c r="DW288" s="278"/>
      <c r="DX288" s="278"/>
      <c r="DY288" s="278"/>
      <c r="DZ288" s="278"/>
      <c r="EA288" s="278"/>
      <c r="EB288" s="278"/>
      <c r="EC288" s="278"/>
      <c r="ED288" s="278"/>
      <c r="EE288" s="278"/>
      <c r="EF288" s="278"/>
      <c r="EG288" s="278"/>
      <c r="EH288" s="278"/>
      <c r="EI288" s="278"/>
      <c r="EJ288" s="278"/>
      <c r="EK288" s="278"/>
    </row>
    <row r="289" spans="2:141">
      <c r="B289" s="278"/>
      <c r="C289" s="278"/>
      <c r="D289" s="278"/>
      <c r="E289" s="278"/>
      <c r="F289" s="278"/>
      <c r="G289" s="278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278"/>
      <c r="AX289" s="278"/>
      <c r="AY289" s="278"/>
      <c r="AZ289" s="278"/>
      <c r="BA289" s="278"/>
      <c r="BB289" s="278"/>
      <c r="BC289" s="278"/>
      <c r="BD289" s="278"/>
      <c r="BE289" s="278"/>
      <c r="BF289" s="278"/>
      <c r="BG289" s="278"/>
      <c r="BH289" s="278"/>
      <c r="BI289" s="278"/>
      <c r="BJ289" s="278"/>
      <c r="BK289" s="278"/>
      <c r="BL289" s="278"/>
      <c r="BM289" s="278"/>
      <c r="BN289" s="278"/>
      <c r="BO289" s="278"/>
      <c r="BP289" s="278"/>
      <c r="BQ289" s="278"/>
      <c r="BR289" s="278"/>
      <c r="BS289" s="278"/>
      <c r="BT289" s="278"/>
      <c r="BU289" s="278"/>
      <c r="BV289" s="278"/>
      <c r="BW289" s="278"/>
      <c r="BX289" s="278"/>
      <c r="BY289" s="278"/>
      <c r="BZ289" s="278"/>
      <c r="CA289" s="278"/>
      <c r="CB289" s="278"/>
      <c r="CC289" s="278"/>
      <c r="CD289" s="278"/>
      <c r="CE289" s="278"/>
      <c r="CF289" s="278"/>
      <c r="CG289" s="278"/>
      <c r="CH289" s="278"/>
      <c r="CI289" s="278"/>
      <c r="CJ289" s="278"/>
      <c r="CK289" s="278"/>
      <c r="CL289" s="278"/>
      <c r="CM289" s="278"/>
      <c r="CN289" s="278"/>
      <c r="CO289" s="278"/>
      <c r="CP289" s="278"/>
      <c r="CQ289" s="278"/>
      <c r="CR289" s="278"/>
      <c r="CS289" s="278"/>
      <c r="CT289" s="278"/>
      <c r="CU289" s="278"/>
      <c r="CV289" s="278"/>
      <c r="CW289" s="278"/>
      <c r="CX289" s="278"/>
      <c r="CY289" s="278"/>
      <c r="CZ289" s="278"/>
      <c r="DA289" s="278"/>
      <c r="DB289" s="278"/>
      <c r="DC289" s="278"/>
      <c r="DD289" s="278"/>
      <c r="DE289" s="278"/>
      <c r="DF289" s="278"/>
      <c r="DG289" s="278"/>
      <c r="DH289" s="278"/>
      <c r="DI289" s="278"/>
      <c r="DJ289" s="278"/>
      <c r="DK289" s="278"/>
      <c r="DL289" s="278"/>
      <c r="DM289" s="278"/>
      <c r="DN289" s="278"/>
      <c r="DO289" s="278"/>
      <c r="DP289" s="278"/>
      <c r="DQ289" s="278"/>
      <c r="DR289" s="278"/>
      <c r="DS289" s="278"/>
      <c r="DT289" s="278"/>
      <c r="DU289" s="278"/>
      <c r="DV289" s="278"/>
      <c r="DW289" s="278"/>
      <c r="DX289" s="278"/>
      <c r="DY289" s="278"/>
      <c r="DZ289" s="278"/>
      <c r="EA289" s="278"/>
      <c r="EB289" s="278"/>
      <c r="EC289" s="278"/>
      <c r="ED289" s="278"/>
      <c r="EE289" s="278"/>
      <c r="EF289" s="278"/>
      <c r="EG289" s="278"/>
      <c r="EH289" s="278"/>
      <c r="EI289" s="278"/>
      <c r="EJ289" s="278"/>
      <c r="EK289" s="278"/>
    </row>
    <row r="290" spans="2:141">
      <c r="B290" s="278"/>
      <c r="C290" s="278"/>
      <c r="D290" s="278"/>
      <c r="E290" s="278"/>
      <c r="F290" s="278"/>
      <c r="G290" s="278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278"/>
      <c r="AX290" s="278"/>
      <c r="AY290" s="278"/>
      <c r="AZ290" s="278"/>
      <c r="BA290" s="278"/>
      <c r="BB290" s="278"/>
      <c r="BC290" s="278"/>
      <c r="BD290" s="278"/>
      <c r="BE290" s="278"/>
      <c r="BF290" s="278"/>
      <c r="BG290" s="278"/>
      <c r="BH290" s="278"/>
      <c r="BI290" s="278"/>
      <c r="BJ290" s="278"/>
      <c r="BK290" s="278"/>
      <c r="BL290" s="278"/>
      <c r="BM290" s="278"/>
      <c r="BN290" s="278"/>
      <c r="BO290" s="278"/>
      <c r="BP290" s="278"/>
      <c r="BQ290" s="278"/>
      <c r="BR290" s="278"/>
      <c r="BS290" s="278"/>
      <c r="BT290" s="278"/>
      <c r="BU290" s="278"/>
      <c r="BV290" s="278"/>
      <c r="BW290" s="278"/>
      <c r="BX290" s="278"/>
      <c r="BY290" s="278"/>
      <c r="BZ290" s="278"/>
      <c r="CA290" s="278"/>
      <c r="CB290" s="278"/>
      <c r="CC290" s="278"/>
      <c r="CD290" s="278"/>
      <c r="CE290" s="278"/>
      <c r="CF290" s="278"/>
      <c r="CG290" s="278"/>
      <c r="CH290" s="278"/>
      <c r="CI290" s="278"/>
      <c r="CJ290" s="278"/>
      <c r="CK290" s="278"/>
      <c r="CL290" s="278"/>
      <c r="CM290" s="278"/>
      <c r="CN290" s="278"/>
      <c r="CO290" s="278"/>
      <c r="CP290" s="278"/>
      <c r="CQ290" s="278"/>
      <c r="CR290" s="278"/>
      <c r="CS290" s="278"/>
      <c r="CT290" s="278"/>
      <c r="CU290" s="278"/>
      <c r="CV290" s="278"/>
      <c r="CW290" s="278"/>
      <c r="CX290" s="278"/>
      <c r="CY290" s="278"/>
      <c r="CZ290" s="278"/>
      <c r="DA290" s="278"/>
      <c r="DB290" s="278"/>
      <c r="DC290" s="278"/>
      <c r="DD290" s="278"/>
      <c r="DE290" s="278"/>
      <c r="DF290" s="278"/>
      <c r="DG290" s="278"/>
      <c r="DH290" s="278"/>
      <c r="DI290" s="278"/>
      <c r="DJ290" s="278"/>
      <c r="DK290" s="278"/>
      <c r="DL290" s="278"/>
      <c r="DM290" s="278"/>
      <c r="DN290" s="278"/>
      <c r="DO290" s="278"/>
      <c r="DP290" s="278"/>
      <c r="DQ290" s="278"/>
      <c r="DR290" s="278"/>
      <c r="DS290" s="278"/>
      <c r="DT290" s="278"/>
      <c r="DU290" s="278"/>
      <c r="DV290" s="278"/>
      <c r="DW290" s="278"/>
      <c r="DX290" s="278"/>
      <c r="DY290" s="278"/>
      <c r="DZ290" s="278"/>
      <c r="EA290" s="278"/>
      <c r="EB290" s="278"/>
      <c r="EC290" s="278"/>
      <c r="ED290" s="278"/>
      <c r="EE290" s="278"/>
      <c r="EF290" s="278"/>
      <c r="EG290" s="278"/>
      <c r="EH290" s="278"/>
      <c r="EI290" s="278"/>
      <c r="EJ290" s="278"/>
      <c r="EK290" s="278"/>
    </row>
    <row r="291" spans="2:141">
      <c r="B291" s="278"/>
      <c r="C291" s="278"/>
      <c r="D291" s="278"/>
      <c r="E291" s="278"/>
      <c r="F291" s="278"/>
      <c r="G291" s="278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278"/>
      <c r="AX291" s="278"/>
      <c r="AY291" s="278"/>
      <c r="AZ291" s="278"/>
      <c r="BA291" s="278"/>
      <c r="BB291" s="278"/>
      <c r="BC291" s="278"/>
      <c r="BD291" s="278"/>
      <c r="BE291" s="278"/>
      <c r="BF291" s="278"/>
      <c r="BG291" s="278"/>
      <c r="BH291" s="278"/>
      <c r="BI291" s="278"/>
      <c r="BJ291" s="278"/>
      <c r="BK291" s="278"/>
      <c r="BL291" s="278"/>
      <c r="BM291" s="278"/>
      <c r="BN291" s="278"/>
      <c r="BO291" s="278"/>
      <c r="BP291" s="278"/>
      <c r="BQ291" s="278"/>
      <c r="BR291" s="278"/>
      <c r="BS291" s="278"/>
      <c r="BT291" s="278"/>
      <c r="BU291" s="278"/>
      <c r="BV291" s="278"/>
      <c r="BW291" s="278"/>
      <c r="BX291" s="278"/>
      <c r="BY291" s="278"/>
      <c r="BZ291" s="278"/>
      <c r="CA291" s="278"/>
      <c r="CB291" s="278"/>
      <c r="CC291" s="278"/>
      <c r="CD291" s="278"/>
      <c r="CE291" s="278"/>
      <c r="CF291" s="278"/>
      <c r="CG291" s="278"/>
      <c r="CH291" s="278"/>
      <c r="CI291" s="278"/>
      <c r="CJ291" s="278"/>
      <c r="CK291" s="278"/>
      <c r="CL291" s="278"/>
      <c r="CM291" s="278"/>
      <c r="CN291" s="278"/>
      <c r="CO291" s="278"/>
      <c r="CP291" s="278"/>
      <c r="CQ291" s="278"/>
      <c r="CR291" s="278"/>
      <c r="CS291" s="278"/>
      <c r="CT291" s="278"/>
      <c r="CU291" s="278"/>
      <c r="CV291" s="278"/>
      <c r="CW291" s="278"/>
      <c r="CX291" s="278"/>
      <c r="CY291" s="278"/>
      <c r="CZ291" s="278"/>
      <c r="DA291" s="278"/>
      <c r="DB291" s="278"/>
      <c r="DC291" s="278"/>
      <c r="DD291" s="278"/>
      <c r="DE291" s="278"/>
      <c r="DF291" s="278"/>
      <c r="DG291" s="278"/>
      <c r="DH291" s="278"/>
      <c r="DI291" s="278"/>
      <c r="DJ291" s="278"/>
      <c r="DK291" s="278"/>
      <c r="DL291" s="278"/>
      <c r="DM291" s="278"/>
      <c r="DN291" s="278"/>
      <c r="DO291" s="278"/>
      <c r="DP291" s="278"/>
      <c r="DQ291" s="278"/>
      <c r="DR291" s="278"/>
      <c r="DS291" s="278"/>
      <c r="DT291" s="278"/>
      <c r="DU291" s="278"/>
      <c r="DV291" s="278"/>
      <c r="DW291" s="278"/>
      <c r="DX291" s="278"/>
      <c r="DY291" s="278"/>
      <c r="DZ291" s="278"/>
      <c r="EA291" s="278"/>
      <c r="EB291" s="278"/>
      <c r="EC291" s="278"/>
      <c r="ED291" s="278"/>
      <c r="EE291" s="278"/>
      <c r="EF291" s="278"/>
      <c r="EG291" s="278"/>
      <c r="EH291" s="278"/>
      <c r="EI291" s="278"/>
      <c r="EJ291" s="278"/>
      <c r="EK291" s="278"/>
    </row>
    <row r="292" spans="2:141">
      <c r="B292" s="278"/>
      <c r="C292" s="278"/>
      <c r="D292" s="278"/>
      <c r="E292" s="278"/>
      <c r="F292" s="278"/>
      <c r="G292" s="278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278"/>
      <c r="AX292" s="278"/>
      <c r="AY292" s="278"/>
      <c r="AZ292" s="278"/>
      <c r="BA292" s="278"/>
      <c r="BB292" s="278"/>
      <c r="BC292" s="278"/>
      <c r="BD292" s="278"/>
      <c r="BE292" s="278"/>
      <c r="BF292" s="278"/>
      <c r="BG292" s="278"/>
      <c r="BH292" s="278"/>
      <c r="BI292" s="278"/>
      <c r="BJ292" s="278"/>
      <c r="BK292" s="278"/>
      <c r="BL292" s="278"/>
      <c r="BM292" s="278"/>
      <c r="BN292" s="278"/>
      <c r="BO292" s="278"/>
      <c r="BP292" s="278"/>
      <c r="BQ292" s="278"/>
      <c r="BR292" s="278"/>
      <c r="BS292" s="278"/>
      <c r="BT292" s="278"/>
      <c r="BU292" s="278"/>
      <c r="BV292" s="278"/>
      <c r="BW292" s="278"/>
      <c r="BX292" s="278"/>
      <c r="BY292" s="278"/>
      <c r="BZ292" s="278"/>
      <c r="CA292" s="278"/>
      <c r="CB292" s="278"/>
      <c r="CC292" s="278"/>
      <c r="CD292" s="278"/>
      <c r="CE292" s="278"/>
      <c r="CF292" s="278"/>
      <c r="CG292" s="278"/>
      <c r="CH292" s="278"/>
      <c r="CI292" s="278"/>
      <c r="CJ292" s="278"/>
      <c r="CK292" s="278"/>
      <c r="CL292" s="278"/>
      <c r="CM292" s="278"/>
      <c r="CN292" s="278"/>
      <c r="CO292" s="278"/>
      <c r="CP292" s="278"/>
      <c r="CQ292" s="278"/>
      <c r="CR292" s="278"/>
      <c r="CS292" s="278"/>
      <c r="CT292" s="278"/>
      <c r="CU292" s="278"/>
      <c r="CV292" s="278"/>
      <c r="CW292" s="278"/>
      <c r="CX292" s="278"/>
      <c r="CY292" s="278"/>
      <c r="CZ292" s="278"/>
      <c r="DA292" s="278"/>
      <c r="DB292" s="278"/>
      <c r="DC292" s="278"/>
      <c r="DD292" s="278"/>
      <c r="DE292" s="278"/>
      <c r="DF292" s="278"/>
      <c r="DG292" s="278"/>
      <c r="DH292" s="278"/>
      <c r="DI292" s="278"/>
      <c r="DJ292" s="278"/>
      <c r="DK292" s="278"/>
      <c r="DL292" s="278"/>
      <c r="DM292" s="278"/>
      <c r="DN292" s="278"/>
      <c r="DO292" s="278"/>
      <c r="DP292" s="278"/>
      <c r="DQ292" s="278"/>
      <c r="DR292" s="278"/>
      <c r="DS292" s="278"/>
      <c r="DT292" s="278"/>
      <c r="DU292" s="278"/>
      <c r="DV292" s="278"/>
      <c r="DW292" s="278"/>
      <c r="DX292" s="278"/>
      <c r="DY292" s="278"/>
      <c r="DZ292" s="278"/>
      <c r="EA292" s="278"/>
      <c r="EB292" s="278"/>
      <c r="EC292" s="278"/>
      <c r="ED292" s="278"/>
      <c r="EE292" s="278"/>
      <c r="EF292" s="278"/>
      <c r="EG292" s="278"/>
      <c r="EH292" s="278"/>
      <c r="EI292" s="278"/>
      <c r="EJ292" s="278"/>
      <c r="EK292" s="278"/>
    </row>
    <row r="293" spans="2:141">
      <c r="B293" s="278"/>
      <c r="C293" s="278"/>
      <c r="D293" s="278"/>
      <c r="E293" s="278"/>
      <c r="F293" s="278"/>
      <c r="G293" s="278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278"/>
      <c r="AX293" s="278"/>
      <c r="AY293" s="278"/>
      <c r="AZ293" s="278"/>
      <c r="BA293" s="278"/>
      <c r="BB293" s="278"/>
      <c r="BC293" s="278"/>
      <c r="BD293" s="278"/>
      <c r="BE293" s="278"/>
      <c r="BF293" s="278"/>
      <c r="BG293" s="278"/>
      <c r="BH293" s="278"/>
      <c r="BI293" s="278"/>
      <c r="BJ293" s="278"/>
      <c r="BK293" s="278"/>
      <c r="BL293" s="278"/>
      <c r="BM293" s="278"/>
      <c r="BN293" s="278"/>
      <c r="BO293" s="278"/>
      <c r="BP293" s="278"/>
      <c r="BQ293" s="278"/>
      <c r="BR293" s="278"/>
      <c r="BS293" s="278"/>
      <c r="BT293" s="278"/>
      <c r="BU293" s="278"/>
      <c r="BV293" s="278"/>
      <c r="BW293" s="278"/>
      <c r="BX293" s="278"/>
      <c r="BY293" s="278"/>
      <c r="BZ293" s="278"/>
      <c r="CA293" s="278"/>
      <c r="CB293" s="278"/>
      <c r="CC293" s="278"/>
      <c r="CD293" s="278"/>
      <c r="CE293" s="278"/>
      <c r="CF293" s="278"/>
      <c r="CG293" s="278"/>
      <c r="CH293" s="278"/>
      <c r="CI293" s="278"/>
      <c r="CJ293" s="278"/>
      <c r="CK293" s="278"/>
      <c r="CL293" s="278"/>
      <c r="CM293" s="278"/>
      <c r="CN293" s="278"/>
      <c r="CO293" s="278"/>
      <c r="CP293" s="278"/>
      <c r="CQ293" s="278"/>
      <c r="CR293" s="278"/>
      <c r="CS293" s="278"/>
      <c r="CT293" s="278"/>
      <c r="CU293" s="278"/>
      <c r="CV293" s="278"/>
      <c r="CW293" s="278"/>
      <c r="CX293" s="278"/>
      <c r="CY293" s="278"/>
      <c r="CZ293" s="278"/>
      <c r="DA293" s="278"/>
      <c r="DB293" s="278"/>
      <c r="DC293" s="278"/>
      <c r="DD293" s="278"/>
      <c r="DE293" s="278"/>
      <c r="DF293" s="278"/>
      <c r="DG293" s="278"/>
      <c r="DH293" s="278"/>
      <c r="DI293" s="278"/>
      <c r="DJ293" s="278"/>
      <c r="DK293" s="278"/>
      <c r="DL293" s="278"/>
      <c r="DM293" s="278"/>
      <c r="DN293" s="278"/>
      <c r="DO293" s="278"/>
      <c r="DP293" s="278"/>
      <c r="DQ293" s="278"/>
      <c r="DR293" s="278"/>
      <c r="DS293" s="278"/>
      <c r="DT293" s="278"/>
      <c r="DU293" s="278"/>
      <c r="DV293" s="278"/>
      <c r="DW293" s="278"/>
      <c r="DX293" s="278"/>
      <c r="DY293" s="278"/>
      <c r="DZ293" s="278"/>
      <c r="EA293" s="278"/>
      <c r="EB293" s="278"/>
      <c r="EC293" s="278"/>
      <c r="ED293" s="278"/>
      <c r="EE293" s="278"/>
      <c r="EF293" s="278"/>
      <c r="EG293" s="278"/>
      <c r="EH293" s="278"/>
      <c r="EI293" s="278"/>
      <c r="EJ293" s="278"/>
      <c r="EK293" s="278"/>
    </row>
    <row r="294" spans="2:141">
      <c r="B294" s="278"/>
      <c r="C294" s="278"/>
      <c r="D294" s="278"/>
      <c r="E294" s="278"/>
      <c r="F294" s="278"/>
      <c r="G294" s="278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278"/>
      <c r="AX294" s="278"/>
      <c r="AY294" s="278"/>
      <c r="AZ294" s="278"/>
      <c r="BA294" s="278"/>
      <c r="BB294" s="278"/>
      <c r="BC294" s="278"/>
      <c r="BD294" s="278"/>
      <c r="BE294" s="278"/>
      <c r="BF294" s="278"/>
      <c r="BG294" s="278"/>
      <c r="BH294" s="278"/>
      <c r="BI294" s="278"/>
      <c r="BJ294" s="278"/>
      <c r="BK294" s="278"/>
      <c r="BL294" s="278"/>
      <c r="BM294" s="278"/>
      <c r="BN294" s="278"/>
      <c r="BO294" s="278"/>
      <c r="BP294" s="278"/>
      <c r="BQ294" s="278"/>
      <c r="BR294" s="278"/>
      <c r="BS294" s="278"/>
      <c r="BT294" s="278"/>
      <c r="BU294" s="278"/>
      <c r="BV294" s="278"/>
      <c r="BW294" s="278"/>
      <c r="BX294" s="278"/>
      <c r="BY294" s="278"/>
      <c r="BZ294" s="278"/>
      <c r="CA294" s="278"/>
      <c r="CB294" s="278"/>
      <c r="CC294" s="278"/>
      <c r="CD294" s="278"/>
      <c r="CE294" s="278"/>
      <c r="CF294" s="278"/>
      <c r="CG294" s="278"/>
      <c r="CH294" s="278"/>
      <c r="CI294" s="278"/>
      <c r="CJ294" s="278"/>
      <c r="CK294" s="278"/>
      <c r="CL294" s="278"/>
      <c r="CM294" s="278"/>
      <c r="CN294" s="278"/>
      <c r="CO294" s="278"/>
      <c r="CP294" s="278"/>
      <c r="CQ294" s="278"/>
      <c r="CR294" s="278"/>
      <c r="CS294" s="278"/>
      <c r="CT294" s="278"/>
      <c r="CU294" s="278"/>
      <c r="CV294" s="278"/>
      <c r="CW294" s="278"/>
      <c r="CX294" s="278"/>
      <c r="CY294" s="278"/>
      <c r="CZ294" s="278"/>
      <c r="DA294" s="278"/>
      <c r="DB294" s="278"/>
      <c r="DC294" s="278"/>
      <c r="DD294" s="278"/>
      <c r="DE294" s="278"/>
      <c r="DF294" s="278"/>
      <c r="DG294" s="278"/>
      <c r="DH294" s="278"/>
      <c r="DI294" s="278"/>
      <c r="DJ294" s="278"/>
      <c r="DK294" s="278"/>
      <c r="DL294" s="278"/>
      <c r="DM294" s="278"/>
      <c r="DN294" s="278"/>
      <c r="DO294" s="278"/>
      <c r="DP294" s="278"/>
      <c r="DQ294" s="278"/>
      <c r="DR294" s="278"/>
      <c r="DS294" s="278"/>
      <c r="DT294" s="278"/>
      <c r="DU294" s="278"/>
      <c r="DV294" s="278"/>
      <c r="DW294" s="278"/>
      <c r="DX294" s="278"/>
      <c r="DY294" s="278"/>
      <c r="DZ294" s="278"/>
      <c r="EA294" s="278"/>
      <c r="EB294" s="278"/>
      <c r="EC294" s="278"/>
      <c r="ED294" s="278"/>
      <c r="EE294" s="278"/>
      <c r="EF294" s="278"/>
      <c r="EG294" s="278"/>
      <c r="EH294" s="278"/>
      <c r="EI294" s="278"/>
      <c r="EJ294" s="278"/>
      <c r="EK294" s="278"/>
    </row>
    <row r="295" spans="2:141">
      <c r="B295" s="278"/>
      <c r="C295" s="278"/>
      <c r="D295" s="278"/>
      <c r="E295" s="278"/>
      <c r="F295" s="278"/>
      <c r="G295" s="278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278"/>
      <c r="AX295" s="278"/>
      <c r="AY295" s="278"/>
      <c r="AZ295" s="278"/>
      <c r="BA295" s="278"/>
      <c r="BB295" s="278"/>
      <c r="BC295" s="278"/>
      <c r="BD295" s="278"/>
      <c r="BE295" s="278"/>
      <c r="BF295" s="278"/>
      <c r="BG295" s="278"/>
      <c r="BH295" s="278"/>
      <c r="BI295" s="278"/>
      <c r="BJ295" s="278"/>
      <c r="BK295" s="278"/>
      <c r="BL295" s="278"/>
      <c r="BM295" s="278"/>
      <c r="BN295" s="278"/>
      <c r="BO295" s="278"/>
      <c r="BP295" s="278"/>
      <c r="BQ295" s="278"/>
      <c r="BR295" s="278"/>
      <c r="BS295" s="278"/>
      <c r="BT295" s="278"/>
      <c r="BU295" s="278"/>
      <c r="BV295" s="278"/>
      <c r="BW295" s="278"/>
      <c r="BX295" s="278"/>
      <c r="BY295" s="278"/>
      <c r="BZ295" s="278"/>
      <c r="CA295" s="278"/>
      <c r="CB295" s="278"/>
      <c r="CC295" s="278"/>
      <c r="CD295" s="278"/>
      <c r="CE295" s="278"/>
      <c r="CF295" s="278"/>
      <c r="CG295" s="278"/>
      <c r="CH295" s="278"/>
      <c r="CI295" s="278"/>
      <c r="CJ295" s="278"/>
      <c r="CK295" s="278"/>
      <c r="CL295" s="278"/>
      <c r="CM295" s="278"/>
      <c r="CN295" s="278"/>
      <c r="CO295" s="278"/>
      <c r="CP295" s="278"/>
      <c r="CQ295" s="278"/>
      <c r="CR295" s="278"/>
      <c r="CS295" s="278"/>
      <c r="CT295" s="278"/>
      <c r="CU295" s="278"/>
      <c r="CV295" s="278"/>
      <c r="CW295" s="278"/>
      <c r="CX295" s="278"/>
      <c r="CY295" s="278"/>
      <c r="CZ295" s="278"/>
      <c r="DA295" s="278"/>
      <c r="DB295" s="278"/>
      <c r="DC295" s="278"/>
      <c r="DD295" s="278"/>
      <c r="DE295" s="278"/>
      <c r="DF295" s="278"/>
      <c r="DG295" s="278"/>
      <c r="DH295" s="278"/>
      <c r="DI295" s="278"/>
      <c r="DJ295" s="278"/>
      <c r="DK295" s="278"/>
      <c r="DL295" s="278"/>
      <c r="DM295" s="278"/>
      <c r="DN295" s="278"/>
      <c r="DO295" s="278"/>
      <c r="DP295" s="278"/>
      <c r="DQ295" s="278"/>
      <c r="DR295" s="278"/>
      <c r="DS295" s="278"/>
      <c r="DT295" s="278"/>
      <c r="DU295" s="278"/>
      <c r="DV295" s="278"/>
      <c r="DW295" s="278"/>
      <c r="DX295" s="278"/>
      <c r="DY295" s="278"/>
      <c r="DZ295" s="278"/>
      <c r="EA295" s="278"/>
      <c r="EB295" s="278"/>
      <c r="EC295" s="278"/>
      <c r="ED295" s="278"/>
      <c r="EE295" s="278"/>
      <c r="EF295" s="278"/>
      <c r="EG295" s="278"/>
      <c r="EH295" s="278"/>
      <c r="EI295" s="278"/>
      <c r="EJ295" s="278"/>
      <c r="EK295" s="278"/>
    </row>
    <row r="296" spans="2:141">
      <c r="B296" s="278"/>
      <c r="C296" s="278"/>
      <c r="D296" s="278"/>
      <c r="E296" s="278"/>
      <c r="F296" s="278"/>
      <c r="G296" s="278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278"/>
    </row>
    <row r="297" spans="2:141">
      <c r="B297" s="278"/>
      <c r="C297" s="278"/>
      <c r="D297" s="278"/>
      <c r="E297" s="278"/>
      <c r="F297" s="278"/>
      <c r="G297" s="278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278"/>
    </row>
    <row r="298" spans="2:141">
      <c r="B298" s="278"/>
      <c r="C298" s="278"/>
      <c r="D298" s="278"/>
      <c r="E298" s="278"/>
      <c r="F298" s="278"/>
      <c r="G298" s="278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278"/>
    </row>
    <row r="299" spans="2:141">
      <c r="B299" s="278"/>
      <c r="C299" s="278"/>
      <c r="D299" s="278"/>
      <c r="E299" s="278"/>
      <c r="F299" s="278"/>
      <c r="G299" s="278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278"/>
    </row>
    <row r="300" spans="2:141">
      <c r="B300" s="278"/>
      <c r="C300" s="278"/>
      <c r="D300" s="278"/>
      <c r="E300" s="278"/>
      <c r="F300" s="278"/>
      <c r="G300" s="278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278"/>
    </row>
    <row r="301" spans="2:141">
      <c r="B301" s="278"/>
      <c r="C301" s="278"/>
      <c r="D301" s="278"/>
      <c r="E301" s="278"/>
      <c r="F301" s="278"/>
      <c r="G301" s="278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278"/>
    </row>
    <row r="302" spans="2:141">
      <c r="B302" s="278"/>
      <c r="C302" s="278"/>
      <c r="D302" s="278"/>
      <c r="E302" s="278"/>
      <c r="F302" s="278"/>
      <c r="G302" s="278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278"/>
    </row>
    <row r="303" spans="2:141">
      <c r="B303" s="278"/>
      <c r="C303" s="278"/>
      <c r="D303" s="278"/>
      <c r="E303" s="278"/>
      <c r="F303" s="278"/>
      <c r="G303" s="278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278"/>
    </row>
    <row r="304" spans="2:141">
      <c r="B304" s="278"/>
      <c r="C304" s="278"/>
      <c r="D304" s="278"/>
      <c r="E304" s="278"/>
      <c r="F304" s="278"/>
      <c r="G304" s="278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278"/>
    </row>
    <row r="305" spans="1:49">
      <c r="B305" s="278"/>
      <c r="C305" s="278"/>
      <c r="D305" s="278"/>
      <c r="E305" s="278"/>
      <c r="F305" s="278"/>
      <c r="G305" s="278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278"/>
    </row>
    <row r="306" spans="1:49">
      <c r="B306" s="278"/>
      <c r="C306" s="278"/>
      <c r="D306" s="278"/>
      <c r="E306" s="278"/>
      <c r="F306" s="278"/>
      <c r="G306" s="278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278"/>
    </row>
    <row r="307" spans="1:49">
      <c r="B307" s="278"/>
      <c r="C307" s="278"/>
      <c r="D307" s="278"/>
      <c r="E307" s="278"/>
      <c r="F307" s="278"/>
      <c r="G307" s="278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278"/>
    </row>
    <row r="308" spans="1:49">
      <c r="B308" s="278"/>
      <c r="C308" s="278"/>
      <c r="D308" s="278"/>
      <c r="E308" s="278"/>
      <c r="F308" s="278"/>
      <c r="G308" s="278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278"/>
    </row>
    <row r="309" spans="1:49">
      <c r="B309" s="278"/>
      <c r="C309" s="278"/>
      <c r="D309" s="278"/>
      <c r="E309" s="278"/>
      <c r="F309" s="278"/>
      <c r="G309" s="278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278"/>
    </row>
    <row r="310" spans="1:49">
      <c r="B310" s="278"/>
      <c r="C310" s="278"/>
      <c r="D310" s="278"/>
      <c r="E310" s="278"/>
      <c r="F310" s="278"/>
      <c r="G310" s="278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278"/>
    </row>
    <row r="311" spans="1:49">
      <c r="B311" s="278"/>
      <c r="C311" s="278"/>
      <c r="D311" s="278"/>
      <c r="E311" s="278"/>
      <c r="F311" s="278"/>
      <c r="G311" s="278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278"/>
    </row>
    <row r="312" spans="1:49">
      <c r="B312" s="278"/>
      <c r="C312" s="278"/>
      <c r="D312" s="278"/>
      <c r="E312" s="278"/>
      <c r="F312" s="278"/>
      <c r="G312" s="278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278"/>
    </row>
    <row r="313" spans="1:49">
      <c r="B313" s="278"/>
      <c r="C313" s="278"/>
      <c r="D313" s="278"/>
      <c r="E313" s="278"/>
      <c r="F313" s="278"/>
      <c r="G313" s="278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278"/>
    </row>
    <row r="314" spans="1:49">
      <c r="B314" s="278"/>
      <c r="C314" s="278"/>
      <c r="D314" s="278"/>
      <c r="E314" s="278"/>
      <c r="F314" s="278"/>
      <c r="G314" s="278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278"/>
    </row>
    <row r="315" spans="1:49">
      <c r="B315" s="278"/>
      <c r="C315" s="278"/>
      <c r="D315" s="278"/>
      <c r="E315" s="278"/>
      <c r="F315" s="278"/>
      <c r="G315" s="278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278"/>
    </row>
    <row r="316" spans="1:49">
      <c r="B316" s="278"/>
      <c r="C316" s="278"/>
      <c r="D316" s="278"/>
      <c r="E316" s="278"/>
      <c r="F316" s="278"/>
      <c r="G316" s="278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9">
      <c r="B317" s="278"/>
      <c r="C317" s="278"/>
      <c r="D317" s="278"/>
      <c r="E317" s="278"/>
      <c r="F317" s="278"/>
      <c r="G317" s="278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9">
      <c r="B318" s="278"/>
      <c r="C318" s="278"/>
      <c r="D318" s="278"/>
      <c r="E318" s="278"/>
      <c r="F318" s="278"/>
      <c r="G318" s="278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9" s="360" customFormat="1">
      <c r="A319" s="359"/>
      <c r="H319" s="361"/>
      <c r="I319" s="361"/>
      <c r="J319" s="361"/>
      <c r="K319" s="361"/>
      <c r="L319" s="361"/>
      <c r="M319" s="361"/>
      <c r="N319" s="361"/>
      <c r="O319" s="361"/>
      <c r="P319" s="361"/>
      <c r="Q319" s="361"/>
      <c r="R319" s="361"/>
      <c r="S319" s="361"/>
      <c r="T319" s="361"/>
      <c r="U319" s="361"/>
      <c r="V319" s="361"/>
      <c r="W319" s="361"/>
      <c r="X319" s="361"/>
      <c r="Y319" s="361"/>
      <c r="Z319" s="361"/>
      <c r="AA319" s="361"/>
      <c r="AB319" s="361"/>
      <c r="AC319" s="361"/>
      <c r="AD319" s="361"/>
      <c r="AE319" s="361"/>
      <c r="AF319" s="361"/>
      <c r="AG319" s="361"/>
      <c r="AH319" s="361"/>
      <c r="AI319" s="361"/>
      <c r="AJ319" s="361"/>
      <c r="AK319" s="361"/>
      <c r="AL319" s="361"/>
      <c r="AM319" s="361"/>
      <c r="AN319" s="361"/>
      <c r="AO319" s="361"/>
      <c r="AP319" s="361"/>
      <c r="AQ319" s="361"/>
      <c r="AR319" s="361"/>
      <c r="AS319" s="361"/>
      <c r="AT319" s="361"/>
      <c r="AU319" s="361"/>
      <c r="AV319" s="361"/>
    </row>
    <row r="320" spans="1:49" s="360" customFormat="1">
      <c r="A320" s="359"/>
      <c r="H320" s="361"/>
      <c r="I320" s="361"/>
      <c r="J320" s="361"/>
      <c r="K320" s="361"/>
      <c r="L320" s="361"/>
      <c r="M320" s="361"/>
      <c r="N320" s="361"/>
      <c r="O320" s="361"/>
      <c r="P320" s="361"/>
      <c r="Q320" s="361"/>
      <c r="R320" s="361"/>
      <c r="S320" s="361"/>
      <c r="T320" s="361"/>
      <c r="U320" s="361"/>
      <c r="V320" s="361"/>
      <c r="W320" s="361"/>
      <c r="X320" s="361"/>
      <c r="Y320" s="361"/>
      <c r="Z320" s="361"/>
      <c r="AA320" s="361"/>
      <c r="AB320" s="361"/>
      <c r="AC320" s="361"/>
      <c r="AD320" s="361"/>
      <c r="AE320" s="361"/>
      <c r="AF320" s="361"/>
      <c r="AG320" s="361"/>
      <c r="AH320" s="361"/>
      <c r="AI320" s="361"/>
      <c r="AJ320" s="361"/>
      <c r="AK320" s="361"/>
      <c r="AL320" s="361"/>
      <c r="AM320" s="361"/>
      <c r="AN320" s="361"/>
      <c r="AO320" s="361"/>
      <c r="AP320" s="361"/>
      <c r="AQ320" s="361"/>
      <c r="AR320" s="361"/>
      <c r="AS320" s="361"/>
      <c r="AT320" s="361"/>
      <c r="AU320" s="361"/>
      <c r="AV320" s="361"/>
    </row>
    <row r="321" spans="2:48">
      <c r="B321" s="278"/>
      <c r="C321" s="278"/>
      <c r="D321" s="278"/>
      <c r="E321" s="278"/>
      <c r="F321" s="278"/>
      <c r="G321" s="278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2:48">
      <c r="B322" s="278"/>
      <c r="C322" s="278"/>
      <c r="D322" s="278"/>
      <c r="E322" s="278"/>
      <c r="F322" s="278"/>
      <c r="G322" s="278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2:48">
      <c r="B323" s="278"/>
      <c r="C323" s="278"/>
      <c r="D323" s="278"/>
      <c r="E323" s="278"/>
      <c r="F323" s="278"/>
      <c r="G323" s="278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2:48">
      <c r="B324" s="278"/>
      <c r="C324" s="278"/>
      <c r="D324" s="278"/>
      <c r="E324" s="278"/>
      <c r="F324" s="278"/>
      <c r="G324" s="278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2:48">
      <c r="B325" s="278"/>
      <c r="C325" s="278"/>
      <c r="D325" s="278"/>
      <c r="E325" s="278"/>
      <c r="F325" s="278"/>
      <c r="G325" s="278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2:48">
      <c r="B326" s="278"/>
      <c r="C326" s="278"/>
      <c r="D326" s="278"/>
      <c r="E326" s="278"/>
      <c r="F326" s="278"/>
      <c r="G326" s="278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2:48">
      <c r="B327" s="278"/>
      <c r="C327" s="278"/>
      <c r="D327" s="278"/>
      <c r="E327" s="278"/>
      <c r="F327" s="278"/>
      <c r="G327" s="278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2:48">
      <c r="B328" s="278"/>
      <c r="C328" s="278"/>
      <c r="D328" s="278"/>
      <c r="E328" s="278"/>
      <c r="F328" s="278"/>
      <c r="G328" s="278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2:48">
      <c r="B329" s="278"/>
      <c r="C329" s="278"/>
      <c r="D329" s="278"/>
      <c r="E329" s="278"/>
      <c r="F329" s="278"/>
      <c r="G329" s="278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2:48">
      <c r="B330" s="278"/>
      <c r="C330" s="278"/>
      <c r="D330" s="278"/>
      <c r="E330" s="278"/>
      <c r="F330" s="278"/>
      <c r="G330" s="278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2:48">
      <c r="B331" s="278"/>
      <c r="C331" s="278"/>
      <c r="D331" s="278"/>
      <c r="E331" s="278"/>
      <c r="F331" s="278"/>
      <c r="G331" s="278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2:48">
      <c r="B332" s="278"/>
      <c r="C332" s="278"/>
      <c r="D332" s="278"/>
      <c r="E332" s="278"/>
      <c r="F332" s="278"/>
      <c r="G332" s="278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2:48">
      <c r="B333" s="278"/>
      <c r="C333" s="278"/>
      <c r="D333" s="278"/>
      <c r="E333" s="278"/>
      <c r="F333" s="278"/>
      <c r="G333" s="278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2:48">
      <c r="B334" s="278"/>
      <c r="C334" s="278"/>
      <c r="D334" s="278"/>
      <c r="E334" s="278"/>
      <c r="F334" s="278"/>
      <c r="G334" s="278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2:48">
      <c r="B335" s="278"/>
      <c r="C335" s="278"/>
      <c r="D335" s="278"/>
      <c r="E335" s="278"/>
      <c r="F335" s="278"/>
      <c r="G335" s="278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2:48">
      <c r="B336" s="278"/>
      <c r="C336" s="278"/>
      <c r="D336" s="278"/>
      <c r="E336" s="278"/>
      <c r="F336" s="278"/>
      <c r="G336" s="278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2:48">
      <c r="B337" s="278"/>
      <c r="C337" s="278"/>
      <c r="D337" s="278"/>
      <c r="E337" s="278"/>
      <c r="F337" s="278"/>
      <c r="G337" s="278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2:48">
      <c r="B338" s="278"/>
      <c r="C338" s="278"/>
      <c r="D338" s="278"/>
      <c r="E338" s="278"/>
      <c r="F338" s="278"/>
      <c r="G338" s="278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2:48">
      <c r="B339" s="278"/>
      <c r="C339" s="278"/>
      <c r="D339" s="278"/>
      <c r="E339" s="278"/>
      <c r="F339" s="278"/>
      <c r="G339" s="278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2:48">
      <c r="B340" s="278"/>
      <c r="C340" s="278"/>
      <c r="D340" s="278"/>
      <c r="E340" s="278"/>
      <c r="F340" s="278"/>
      <c r="G340" s="278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2:48">
      <c r="B341" s="278"/>
      <c r="C341" s="278"/>
      <c r="D341" s="278"/>
      <c r="E341" s="278"/>
      <c r="F341" s="278"/>
      <c r="G341" s="278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2:48">
      <c r="B342" s="278"/>
      <c r="C342" s="278"/>
      <c r="D342" s="278"/>
      <c r="E342" s="278"/>
      <c r="F342" s="278"/>
      <c r="G342" s="278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2:48">
      <c r="B343" s="278"/>
      <c r="C343" s="278"/>
      <c r="D343" s="278"/>
      <c r="E343" s="278"/>
      <c r="F343" s="278"/>
      <c r="G343" s="278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2:48">
      <c r="B344" s="278"/>
      <c r="C344" s="278"/>
      <c r="D344" s="278"/>
      <c r="E344" s="278"/>
      <c r="F344" s="278"/>
      <c r="G344" s="278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2:48">
      <c r="B345" s="278"/>
      <c r="C345" s="278"/>
      <c r="D345" s="278"/>
      <c r="E345" s="278"/>
      <c r="F345" s="278"/>
      <c r="G345" s="278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2:48">
      <c r="B346" s="278"/>
      <c r="C346" s="278"/>
      <c r="D346" s="278"/>
      <c r="E346" s="278"/>
      <c r="F346" s="278"/>
      <c r="G346" s="278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2:48">
      <c r="B347" s="278"/>
      <c r="C347" s="278"/>
      <c r="D347" s="278"/>
      <c r="E347" s="278"/>
      <c r="F347" s="278"/>
      <c r="G347" s="278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2:48">
      <c r="B348" s="278"/>
      <c r="C348" s="278"/>
      <c r="D348" s="278"/>
      <c r="E348" s="278"/>
      <c r="F348" s="278"/>
      <c r="G348" s="278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2:48">
      <c r="B349" s="278"/>
      <c r="C349" s="278"/>
      <c r="D349" s="278"/>
      <c r="E349" s="278"/>
      <c r="F349" s="278"/>
      <c r="G349" s="278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2:48">
      <c r="B350" s="278"/>
      <c r="C350" s="278"/>
      <c r="D350" s="278"/>
      <c r="E350" s="278"/>
      <c r="F350" s="278"/>
      <c r="G350" s="278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2:48">
      <c r="B351" s="278"/>
      <c r="C351" s="278"/>
      <c r="D351" s="278"/>
      <c r="E351" s="278"/>
      <c r="F351" s="278"/>
      <c r="G351" s="278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2:48">
      <c r="B352" s="278"/>
      <c r="C352" s="278"/>
      <c r="D352" s="278"/>
      <c r="E352" s="278"/>
      <c r="F352" s="278"/>
      <c r="G352" s="278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2:48">
      <c r="B353" s="278"/>
      <c r="C353" s="278"/>
      <c r="D353" s="278"/>
      <c r="E353" s="278"/>
      <c r="F353" s="278"/>
      <c r="G353" s="278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2:48">
      <c r="B354" s="278"/>
      <c r="C354" s="278"/>
      <c r="D354" s="278"/>
      <c r="E354" s="278"/>
      <c r="F354" s="278"/>
      <c r="G354" s="278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2:48">
      <c r="B355" s="278"/>
      <c r="C355" s="278"/>
      <c r="D355" s="278"/>
      <c r="E355" s="278"/>
      <c r="F355" s="278"/>
      <c r="G355" s="278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2:48">
      <c r="B356" s="278"/>
      <c r="C356" s="278"/>
      <c r="D356" s="278"/>
      <c r="E356" s="278"/>
      <c r="F356" s="278"/>
      <c r="G356" s="278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2:48">
      <c r="B357" s="278"/>
      <c r="C357" s="278"/>
      <c r="D357" s="278"/>
      <c r="E357" s="278"/>
      <c r="F357" s="278"/>
      <c r="G357" s="278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2:48">
      <c r="B358" s="278"/>
      <c r="C358" s="278"/>
      <c r="D358" s="278"/>
      <c r="E358" s="278"/>
      <c r="F358" s="278"/>
      <c r="G358" s="278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2:48">
      <c r="B359" s="278"/>
      <c r="C359" s="278"/>
      <c r="D359" s="278"/>
      <c r="E359" s="278"/>
      <c r="F359" s="278"/>
      <c r="G359" s="278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2:48">
      <c r="B360" s="278"/>
      <c r="C360" s="278"/>
      <c r="D360" s="278"/>
      <c r="E360" s="278"/>
      <c r="F360" s="278"/>
      <c r="G360" s="278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2:48">
      <c r="B361" s="278"/>
      <c r="C361" s="278"/>
      <c r="D361" s="278"/>
      <c r="E361" s="278"/>
      <c r="F361" s="278"/>
      <c r="G361" s="278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2:48">
      <c r="B362" s="278"/>
      <c r="C362" s="278"/>
      <c r="D362" s="278"/>
      <c r="E362" s="278"/>
      <c r="F362" s="278"/>
      <c r="G362" s="278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2:48">
      <c r="B363" s="278"/>
      <c r="C363" s="278"/>
      <c r="D363" s="278"/>
      <c r="E363" s="278"/>
      <c r="F363" s="278"/>
      <c r="G363" s="278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2:48">
      <c r="B364" s="278"/>
      <c r="C364" s="278"/>
      <c r="D364" s="278"/>
      <c r="E364" s="278"/>
      <c r="F364" s="278"/>
      <c r="G364" s="278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2:48">
      <c r="B365" s="278"/>
      <c r="C365" s="278"/>
      <c r="D365" s="278"/>
      <c r="E365" s="278"/>
      <c r="F365" s="278"/>
      <c r="G365" s="278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2:48">
      <c r="B366" s="278"/>
      <c r="C366" s="278"/>
      <c r="D366" s="278"/>
      <c r="E366" s="278"/>
      <c r="F366" s="278"/>
      <c r="G366" s="278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2:48">
      <c r="B367" s="278"/>
      <c r="C367" s="278"/>
      <c r="D367" s="278"/>
      <c r="E367" s="278"/>
      <c r="F367" s="278"/>
      <c r="G367" s="278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2:48">
      <c r="B368" s="278"/>
      <c r="C368" s="278"/>
      <c r="D368" s="278"/>
      <c r="E368" s="278"/>
      <c r="F368" s="278"/>
      <c r="G368" s="278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2:48">
      <c r="B369" s="278"/>
      <c r="C369" s="278"/>
      <c r="D369" s="278"/>
      <c r="E369" s="278"/>
      <c r="F369" s="278"/>
      <c r="G369" s="278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2:48">
      <c r="B370" s="278"/>
      <c r="C370" s="278"/>
      <c r="D370" s="278"/>
      <c r="E370" s="278"/>
      <c r="F370" s="278"/>
      <c r="G370" s="278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2:48">
      <c r="B371" s="278"/>
      <c r="C371" s="278"/>
      <c r="D371" s="278"/>
      <c r="E371" s="278"/>
      <c r="F371" s="278"/>
      <c r="G371" s="278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2:48">
      <c r="B372" s="278"/>
      <c r="C372" s="278"/>
      <c r="D372" s="278"/>
      <c r="E372" s="278"/>
      <c r="F372" s="278"/>
      <c r="G372" s="278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2:48">
      <c r="B373" s="278"/>
      <c r="C373" s="278"/>
      <c r="D373" s="278"/>
      <c r="E373" s="278"/>
      <c r="F373" s="278"/>
      <c r="G373" s="278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2:48">
      <c r="B374" s="278"/>
      <c r="C374" s="278"/>
      <c r="D374" s="278"/>
      <c r="E374" s="278"/>
      <c r="F374" s="278"/>
      <c r="G374" s="278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2:48">
      <c r="B375" s="278"/>
      <c r="C375" s="278"/>
      <c r="D375" s="278"/>
      <c r="E375" s="278"/>
      <c r="F375" s="278"/>
      <c r="G375" s="278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2:48">
      <c r="B376" s="278"/>
      <c r="C376" s="278"/>
      <c r="D376" s="278"/>
      <c r="E376" s="278"/>
      <c r="F376" s="278"/>
      <c r="G376" s="278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2:48">
      <c r="B377" s="278"/>
      <c r="C377" s="278"/>
      <c r="D377" s="278"/>
      <c r="E377" s="278"/>
      <c r="F377" s="278"/>
      <c r="G377" s="278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2:48">
      <c r="B378" s="278"/>
      <c r="C378" s="278"/>
      <c r="D378" s="278"/>
      <c r="E378" s="278"/>
      <c r="F378" s="278"/>
      <c r="G378" s="278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2:48">
      <c r="B379" s="278"/>
      <c r="C379" s="278"/>
      <c r="D379" s="278"/>
      <c r="E379" s="278"/>
      <c r="F379" s="278"/>
      <c r="G379" s="278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2:48">
      <c r="B380" s="278"/>
      <c r="C380" s="278"/>
      <c r="D380" s="278"/>
      <c r="E380" s="278"/>
      <c r="F380" s="278"/>
      <c r="G380" s="278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2:48">
      <c r="B381" s="278"/>
      <c r="C381" s="278"/>
      <c r="D381" s="278"/>
      <c r="E381" s="278"/>
      <c r="F381" s="278"/>
      <c r="G381" s="278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2:48">
      <c r="B382" s="278"/>
      <c r="C382" s="278"/>
      <c r="D382" s="278"/>
      <c r="E382" s="278"/>
      <c r="F382" s="278"/>
      <c r="G382" s="278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2:48">
      <c r="B383" s="278"/>
      <c r="C383" s="278"/>
      <c r="D383" s="278"/>
      <c r="E383" s="278"/>
      <c r="F383" s="278"/>
      <c r="G383" s="278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2:48">
      <c r="B384" s="278"/>
      <c r="C384" s="278"/>
      <c r="D384" s="278"/>
      <c r="E384" s="278"/>
      <c r="F384" s="278"/>
      <c r="G384" s="278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2:48">
      <c r="B385" s="278"/>
      <c r="C385" s="278"/>
      <c r="D385" s="278"/>
      <c r="E385" s="278"/>
      <c r="F385" s="278"/>
      <c r="G385" s="278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2:48">
      <c r="B386" s="278"/>
      <c r="C386" s="278"/>
      <c r="D386" s="278"/>
      <c r="E386" s="278"/>
      <c r="F386" s="278"/>
      <c r="G386" s="278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2:48">
      <c r="B387" s="278"/>
      <c r="C387" s="278"/>
      <c r="D387" s="278"/>
      <c r="E387" s="278"/>
      <c r="F387" s="278"/>
      <c r="G387" s="278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2:48">
      <c r="B388" s="278"/>
      <c r="C388" s="278"/>
      <c r="D388" s="278"/>
      <c r="E388" s="278"/>
      <c r="F388" s="278"/>
      <c r="G388" s="278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2:48">
      <c r="B389" s="278"/>
      <c r="C389" s="278"/>
      <c r="D389" s="278"/>
      <c r="E389" s="278"/>
      <c r="F389" s="278"/>
      <c r="G389" s="278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2:48">
      <c r="B390" s="278"/>
      <c r="C390" s="278"/>
      <c r="D390" s="278"/>
      <c r="E390" s="278"/>
      <c r="F390" s="278"/>
      <c r="G390" s="278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2:48">
      <c r="B391" s="278"/>
      <c r="C391" s="278"/>
      <c r="D391" s="278"/>
      <c r="E391" s="278"/>
      <c r="F391" s="278"/>
      <c r="G391" s="278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2:48">
      <c r="B392" s="278"/>
      <c r="C392" s="278"/>
      <c r="D392" s="278"/>
      <c r="E392" s="278"/>
      <c r="F392" s="278"/>
      <c r="G392" s="278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2:48">
      <c r="B393" s="278"/>
      <c r="C393" s="278"/>
      <c r="D393" s="278"/>
      <c r="E393" s="278"/>
      <c r="F393" s="278"/>
      <c r="G393" s="278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2:48">
      <c r="B394" s="278"/>
      <c r="C394" s="278"/>
      <c r="D394" s="278"/>
      <c r="E394" s="278"/>
      <c r="F394" s="278"/>
      <c r="G394" s="278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2:48">
      <c r="B395" s="278"/>
      <c r="C395" s="278"/>
      <c r="D395" s="278"/>
      <c r="E395" s="278"/>
      <c r="F395" s="278"/>
      <c r="G395" s="278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2:48">
      <c r="B396" s="278"/>
      <c r="C396" s="278"/>
      <c r="D396" s="278"/>
      <c r="E396" s="278"/>
      <c r="F396" s="278"/>
      <c r="G396" s="278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2:48">
      <c r="B397" s="278"/>
      <c r="C397" s="278"/>
      <c r="D397" s="278"/>
      <c r="E397" s="278"/>
      <c r="F397" s="278"/>
      <c r="G397" s="278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2:48">
      <c r="B398" s="278"/>
      <c r="C398" s="278"/>
      <c r="D398" s="278"/>
      <c r="E398" s="278"/>
      <c r="F398" s="278"/>
      <c r="G398" s="278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2:48">
      <c r="B399" s="278"/>
      <c r="C399" s="278"/>
      <c r="D399" s="278"/>
      <c r="E399" s="278"/>
      <c r="F399" s="278"/>
      <c r="G399" s="278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2:48">
      <c r="B400" s="278"/>
      <c r="C400" s="278"/>
      <c r="D400" s="278"/>
      <c r="E400" s="278"/>
      <c r="F400" s="278"/>
      <c r="G400" s="278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2:48">
      <c r="B401" s="278"/>
      <c r="C401" s="278"/>
      <c r="D401" s="278"/>
      <c r="E401" s="278"/>
      <c r="F401" s="278"/>
      <c r="G401" s="278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2:48">
      <c r="B402" s="278"/>
      <c r="C402" s="278"/>
      <c r="D402" s="278"/>
      <c r="E402" s="278"/>
      <c r="F402" s="278"/>
      <c r="G402" s="278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2:48">
      <c r="B403" s="278"/>
      <c r="C403" s="278"/>
      <c r="D403" s="278"/>
      <c r="E403" s="278"/>
      <c r="F403" s="278"/>
      <c r="G403" s="278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2:48">
      <c r="B404" s="278"/>
      <c r="C404" s="278"/>
      <c r="D404" s="278"/>
      <c r="E404" s="278"/>
      <c r="F404" s="278"/>
      <c r="G404" s="278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2:48">
      <c r="B405" s="278"/>
      <c r="C405" s="278"/>
      <c r="D405" s="278"/>
      <c r="E405" s="278"/>
      <c r="F405" s="278"/>
      <c r="G405" s="278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2:48">
      <c r="B406" s="278"/>
      <c r="C406" s="278"/>
      <c r="D406" s="278"/>
      <c r="E406" s="278"/>
      <c r="F406" s="278"/>
      <c r="G406" s="278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2:48">
      <c r="B407" s="278"/>
      <c r="C407" s="278"/>
      <c r="D407" s="278"/>
      <c r="E407" s="278"/>
      <c r="F407" s="278"/>
      <c r="G407" s="278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2:48">
      <c r="B408" s="278"/>
      <c r="C408" s="278"/>
      <c r="D408" s="278"/>
      <c r="E408" s="278"/>
      <c r="F408" s="278"/>
      <c r="G408" s="278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2:48">
      <c r="B409" s="278"/>
      <c r="C409" s="278"/>
      <c r="D409" s="278"/>
      <c r="E409" s="278"/>
      <c r="F409" s="278"/>
      <c r="G409" s="278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2:48">
      <c r="B410" s="278"/>
      <c r="C410" s="278"/>
      <c r="D410" s="278"/>
      <c r="E410" s="278"/>
      <c r="F410" s="278"/>
      <c r="G410" s="278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2:48">
      <c r="B411" s="278"/>
      <c r="C411" s="278"/>
      <c r="D411" s="278"/>
      <c r="E411" s="278"/>
      <c r="F411" s="278"/>
      <c r="G411" s="278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2:48">
      <c r="B412" s="278"/>
      <c r="C412" s="278"/>
      <c r="D412" s="278"/>
      <c r="E412" s="278"/>
      <c r="F412" s="278"/>
      <c r="G412" s="278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2:48">
      <c r="B413" s="278"/>
      <c r="C413" s="278"/>
      <c r="D413" s="278"/>
      <c r="E413" s="278"/>
      <c r="F413" s="278"/>
      <c r="G413" s="278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2:48">
      <c r="B414" s="278"/>
      <c r="C414" s="278"/>
      <c r="D414" s="278"/>
      <c r="E414" s="278"/>
      <c r="F414" s="278"/>
      <c r="G414" s="278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2:48">
      <c r="B415" s="278"/>
      <c r="C415" s="278"/>
      <c r="D415" s="278"/>
      <c r="E415" s="278"/>
      <c r="F415" s="278"/>
      <c r="G415" s="278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2:48">
      <c r="B416" s="278"/>
      <c r="C416" s="278"/>
      <c r="D416" s="278"/>
      <c r="E416" s="278"/>
      <c r="F416" s="278"/>
      <c r="G416" s="278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2:48">
      <c r="B417" s="278"/>
      <c r="C417" s="278"/>
      <c r="D417" s="278"/>
      <c r="E417" s="278"/>
      <c r="F417" s="278"/>
      <c r="G417" s="278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2:48">
      <c r="B418" s="278"/>
      <c r="C418" s="278"/>
      <c r="D418" s="278"/>
      <c r="E418" s="278"/>
      <c r="F418" s="278"/>
      <c r="G418" s="278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2:48">
      <c r="B419" s="278"/>
      <c r="C419" s="278"/>
      <c r="D419" s="278"/>
      <c r="E419" s="278"/>
      <c r="F419" s="278"/>
      <c r="G419" s="278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2:48">
      <c r="B420" s="278"/>
      <c r="C420" s="278"/>
      <c r="D420" s="278"/>
      <c r="E420" s="278"/>
      <c r="F420" s="278"/>
      <c r="G420" s="278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2:48">
      <c r="B421" s="278"/>
      <c r="C421" s="278"/>
      <c r="D421" s="278"/>
      <c r="E421" s="278"/>
      <c r="F421" s="278"/>
      <c r="G421" s="278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2:48">
      <c r="B422" s="278"/>
      <c r="C422" s="278"/>
      <c r="D422" s="278"/>
      <c r="E422" s="278"/>
      <c r="F422" s="278"/>
      <c r="G422" s="278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2:48">
      <c r="B423" s="278"/>
      <c r="C423" s="278"/>
      <c r="D423" s="278"/>
      <c r="E423" s="278"/>
      <c r="F423" s="278"/>
      <c r="G423" s="278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2:48">
      <c r="B424" s="278"/>
      <c r="C424" s="278"/>
      <c r="D424" s="278"/>
      <c r="E424" s="278"/>
      <c r="F424" s="278"/>
      <c r="G424" s="278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2:48">
      <c r="B425" s="278"/>
      <c r="C425" s="278"/>
      <c r="D425" s="278"/>
      <c r="E425" s="278"/>
      <c r="F425" s="278"/>
      <c r="G425" s="278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2:48">
      <c r="B426" s="278"/>
      <c r="C426" s="278"/>
      <c r="D426" s="278"/>
      <c r="E426" s="278"/>
      <c r="F426" s="278"/>
      <c r="G426" s="278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2:48">
      <c r="B427" s="278"/>
      <c r="C427" s="278"/>
      <c r="D427" s="278"/>
      <c r="E427" s="278"/>
      <c r="F427" s="278"/>
      <c r="G427" s="278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2:48">
      <c r="B428" s="278"/>
      <c r="C428" s="278"/>
      <c r="D428" s="278"/>
      <c r="E428" s="278"/>
      <c r="F428" s="278"/>
      <c r="G428" s="278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2:48">
      <c r="B429" s="278"/>
      <c r="C429" s="278"/>
      <c r="D429" s="278"/>
      <c r="E429" s="278"/>
      <c r="F429" s="278"/>
      <c r="G429" s="278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2:48">
      <c r="B430" s="278"/>
      <c r="C430" s="278"/>
      <c r="D430" s="278"/>
      <c r="E430" s="278"/>
      <c r="F430" s="278"/>
      <c r="G430" s="278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2:48">
      <c r="B431" s="278"/>
      <c r="C431" s="278"/>
      <c r="D431" s="278"/>
      <c r="E431" s="278"/>
      <c r="F431" s="278"/>
      <c r="G431" s="278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2:48">
      <c r="B432" s="338"/>
      <c r="C432" s="338"/>
      <c r="D432" s="278"/>
      <c r="E432" s="278"/>
      <c r="F432" s="278"/>
      <c r="G432" s="278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2:48">
      <c r="B433" s="338"/>
      <c r="C433" s="338"/>
      <c r="D433" s="278"/>
      <c r="E433" s="278"/>
      <c r="F433" s="278"/>
      <c r="G433" s="278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2:48">
      <c r="B434" s="338"/>
      <c r="C434" s="338"/>
      <c r="D434" s="278"/>
      <c r="E434" s="278"/>
      <c r="F434" s="278"/>
      <c r="G434" s="278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2:48">
      <c r="B435" s="338"/>
      <c r="C435" s="338"/>
      <c r="D435" s="278"/>
      <c r="E435" s="278"/>
      <c r="F435" s="278"/>
      <c r="G435" s="278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2:48">
      <c r="B436" s="338"/>
      <c r="C436" s="338"/>
      <c r="D436" s="278"/>
      <c r="E436" s="278"/>
      <c r="F436" s="278"/>
      <c r="G436" s="278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2:48">
      <c r="B437" s="338"/>
      <c r="C437" s="338"/>
      <c r="D437" s="278"/>
      <c r="E437" s="278"/>
      <c r="F437" s="278"/>
      <c r="G437" s="278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2:48">
      <c r="B438" s="338"/>
      <c r="C438" s="338"/>
      <c r="D438" s="278"/>
      <c r="E438" s="278"/>
      <c r="F438" s="278"/>
      <c r="G438" s="278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2:48">
      <c r="B439" s="338"/>
      <c r="C439" s="338"/>
      <c r="D439" s="278"/>
      <c r="E439" s="278"/>
      <c r="F439" s="278"/>
      <c r="G439" s="278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2:48">
      <c r="B440" s="338"/>
      <c r="C440" s="338"/>
      <c r="D440" s="278"/>
      <c r="E440" s="278"/>
      <c r="F440" s="278"/>
      <c r="G440" s="278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2:48">
      <c r="B441" s="338"/>
      <c r="C441" s="338"/>
      <c r="D441" s="278"/>
      <c r="E441" s="278"/>
      <c r="F441" s="278"/>
      <c r="G441" s="278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2:48">
      <c r="B442" s="338"/>
      <c r="C442" s="338"/>
      <c r="D442" s="278"/>
      <c r="E442" s="278"/>
      <c r="F442" s="278"/>
      <c r="G442" s="278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2:48">
      <c r="B443" s="338"/>
      <c r="C443" s="338"/>
      <c r="D443" s="278"/>
      <c r="E443" s="278"/>
      <c r="F443" s="278"/>
      <c r="G443" s="278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2:48">
      <c r="B444" s="338"/>
      <c r="C444" s="338"/>
      <c r="D444" s="278"/>
      <c r="E444" s="278"/>
      <c r="F444" s="278"/>
      <c r="G444" s="278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2:48">
      <c r="B445" s="338"/>
      <c r="C445" s="338"/>
      <c r="D445" s="278"/>
      <c r="E445" s="278"/>
      <c r="F445" s="278"/>
      <c r="G445" s="278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2:48">
      <c r="B446" s="338"/>
      <c r="C446" s="338"/>
      <c r="D446" s="278"/>
      <c r="E446" s="278"/>
      <c r="F446" s="278"/>
      <c r="G446" s="278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</sheetData>
  <autoFilter ref="A4:AV440" xr:uid="{00000000-0009-0000-0000-000008000000}"/>
  <phoneticPr fontId="189" type="noConversion"/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tabColor rgb="FF92D050"/>
  </sheetPr>
  <dimension ref="A1:DS242"/>
  <sheetViews>
    <sheetView zoomScale="70" zoomScaleNormal="70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AE15" sqref="AE15"/>
    </sheetView>
  </sheetViews>
  <sheetFormatPr defaultColWidth="8.69921875" defaultRowHeight="13.8" outlineLevelRow="1"/>
  <cols>
    <col min="1" max="1" width="5.19921875" style="326" customWidth="1"/>
    <col min="2" max="2" width="5.3984375" style="243" customWidth="1"/>
    <col min="3" max="3" width="12" style="243" customWidth="1"/>
    <col min="4" max="4" width="17.09765625" style="365" customWidth="1"/>
    <col min="5" max="5" width="6.69921875" style="244" customWidth="1"/>
    <col min="6" max="6" width="6.3984375" style="243" customWidth="1"/>
    <col min="7" max="7" width="10.59765625" style="243" customWidth="1"/>
    <col min="8" max="8" width="13.5" style="243" customWidth="1"/>
    <col min="9" max="9" width="8.5" style="243" customWidth="1"/>
    <col min="10" max="15" width="6.5" style="243" customWidth="1"/>
    <col min="16" max="16" width="8.19921875" style="243" customWidth="1"/>
    <col min="17" max="19" width="6.5" style="243" customWidth="1"/>
    <col min="20" max="20" width="5.5" style="252" customWidth="1"/>
    <col min="21" max="21" width="12.69921875" style="139" customWidth="1"/>
    <col min="22" max="22" width="14" style="139" customWidth="1"/>
    <col min="23" max="23" width="16" style="139" customWidth="1"/>
    <col min="24" max="32" width="11.59765625" style="139" customWidth="1"/>
    <col min="33" max="33" width="2.5" style="139" customWidth="1"/>
    <col min="34" max="45" width="13.69921875" style="139" bestFit="1" customWidth="1"/>
    <col min="46" max="46" width="9.19921875" style="141" bestFit="1" customWidth="1"/>
    <col min="47" max="58" width="13.5" style="139" customWidth="1"/>
    <col min="59" max="59" width="9.19921875" style="139" customWidth="1"/>
    <col min="60" max="71" width="13.69921875" style="139" customWidth="1"/>
    <col min="72" max="72" width="3.09765625" style="141" customWidth="1"/>
    <col min="73" max="84" width="13.69921875" style="139" customWidth="1"/>
    <col min="85" max="85" width="3.09765625" style="141" customWidth="1"/>
    <col min="86" max="97" width="13.69921875" style="139" customWidth="1"/>
    <col min="98" max="98" width="3.09765625" style="141" customWidth="1"/>
    <col min="99" max="110" width="13.69921875" style="139" customWidth="1"/>
    <col min="111" max="16384" width="8.69921875" style="139"/>
  </cols>
  <sheetData>
    <row r="1" spans="1:123" hidden="1">
      <c r="AH1" s="164">
        <f>AH3-BH3-BU3-CH3-CU3</f>
        <v>-7.1054273576010019E-14</v>
      </c>
      <c r="AI1" s="164">
        <f>AI3-BI3-BV3-CI3-CV3</f>
        <v>2.1316282072803006E-14</v>
      </c>
      <c r="AJ1" s="140">
        <f t="shared" ref="AJ1:AS1" si="0">AJ3-BJ3-BW3-CJ3-CW3</f>
        <v>-1.9895196601282805E-13</v>
      </c>
      <c r="AK1" s="140">
        <f t="shared" si="0"/>
        <v>2.7355895326763857E-13</v>
      </c>
      <c r="AL1" s="140">
        <f t="shared" si="0"/>
        <v>0</v>
      </c>
      <c r="AM1" s="140">
        <f t="shared" si="0"/>
        <v>0</v>
      </c>
      <c r="AN1" s="140">
        <f t="shared" si="0"/>
        <v>0</v>
      </c>
      <c r="AO1" s="140">
        <f t="shared" si="0"/>
        <v>0</v>
      </c>
      <c r="AP1" s="140">
        <f t="shared" si="0"/>
        <v>0</v>
      </c>
      <c r="AQ1" s="140">
        <f t="shared" si="0"/>
        <v>0</v>
      </c>
      <c r="AR1" s="140">
        <f t="shared" si="0"/>
        <v>0</v>
      </c>
      <c r="AS1" s="140">
        <f t="shared" si="0"/>
        <v>0</v>
      </c>
      <c r="AU1" s="140"/>
      <c r="BH1" s="142">
        <f t="shared" ref="BH1:BS1" si="1">BH3-SUM(BH201:BH210)</f>
        <v>0</v>
      </c>
      <c r="BI1" s="142">
        <f t="shared" si="1"/>
        <v>0</v>
      </c>
      <c r="BJ1" s="142">
        <f t="shared" si="1"/>
        <v>0</v>
      </c>
      <c r="BK1" s="142">
        <f t="shared" si="1"/>
        <v>0</v>
      </c>
      <c r="BL1" s="142">
        <f t="shared" si="1"/>
        <v>0</v>
      </c>
      <c r="BM1" s="142">
        <f t="shared" si="1"/>
        <v>0</v>
      </c>
      <c r="BN1" s="142">
        <f t="shared" si="1"/>
        <v>0</v>
      </c>
      <c r="BO1" s="142">
        <f t="shared" si="1"/>
        <v>0</v>
      </c>
      <c r="BP1" s="142">
        <f t="shared" si="1"/>
        <v>0</v>
      </c>
      <c r="BQ1" s="142">
        <f t="shared" si="1"/>
        <v>0</v>
      </c>
      <c r="BR1" s="142">
        <f t="shared" si="1"/>
        <v>0</v>
      </c>
      <c r="BS1" s="142">
        <f t="shared" si="1"/>
        <v>0</v>
      </c>
      <c r="BU1" s="142">
        <f t="shared" ref="BU1:CF1" si="2">BU3-SUM(BU201:BU210)</f>
        <v>0</v>
      </c>
      <c r="BV1" s="142">
        <f t="shared" si="2"/>
        <v>0</v>
      </c>
      <c r="BW1" s="142">
        <f t="shared" si="2"/>
        <v>0</v>
      </c>
      <c r="BX1" s="142">
        <f t="shared" si="2"/>
        <v>0</v>
      </c>
      <c r="BY1" s="142">
        <f t="shared" si="2"/>
        <v>0</v>
      </c>
      <c r="BZ1" s="142">
        <f t="shared" si="2"/>
        <v>0</v>
      </c>
      <c r="CA1" s="142">
        <f t="shared" si="2"/>
        <v>0</v>
      </c>
      <c r="CB1" s="142">
        <f t="shared" si="2"/>
        <v>0</v>
      </c>
      <c r="CC1" s="142">
        <f t="shared" si="2"/>
        <v>0</v>
      </c>
      <c r="CD1" s="142">
        <f t="shared" si="2"/>
        <v>0</v>
      </c>
      <c r="CE1" s="142">
        <f t="shared" si="2"/>
        <v>0</v>
      </c>
      <c r="CF1" s="142">
        <f t="shared" si="2"/>
        <v>0</v>
      </c>
      <c r="CH1" s="142">
        <f t="shared" ref="CH1:CS1" si="3">CH3-SUM(CH201:CH210)</f>
        <v>0</v>
      </c>
      <c r="CI1" s="142">
        <f t="shared" si="3"/>
        <v>0</v>
      </c>
      <c r="CJ1" s="142">
        <f t="shared" si="3"/>
        <v>0</v>
      </c>
      <c r="CK1" s="142">
        <f t="shared" si="3"/>
        <v>0</v>
      </c>
      <c r="CL1" s="142">
        <f t="shared" si="3"/>
        <v>0</v>
      </c>
      <c r="CM1" s="142">
        <f t="shared" si="3"/>
        <v>0</v>
      </c>
      <c r="CN1" s="142">
        <f t="shared" si="3"/>
        <v>0</v>
      </c>
      <c r="CO1" s="142">
        <f t="shared" si="3"/>
        <v>0</v>
      </c>
      <c r="CP1" s="142">
        <f t="shared" si="3"/>
        <v>0</v>
      </c>
      <c r="CQ1" s="142">
        <f t="shared" si="3"/>
        <v>0</v>
      </c>
      <c r="CR1" s="142">
        <f t="shared" si="3"/>
        <v>0</v>
      </c>
      <c r="CS1" s="142">
        <f t="shared" si="3"/>
        <v>0</v>
      </c>
      <c r="CU1" s="142">
        <f t="shared" ref="CU1:DF1" si="4">CU3-SUM(CU201:CU210)</f>
        <v>0</v>
      </c>
      <c r="CV1" s="142">
        <f t="shared" si="4"/>
        <v>0</v>
      </c>
      <c r="CW1" s="142">
        <f t="shared" si="4"/>
        <v>0</v>
      </c>
      <c r="CX1" s="142">
        <f t="shared" si="4"/>
        <v>0</v>
      </c>
      <c r="CY1" s="142">
        <f t="shared" si="4"/>
        <v>0</v>
      </c>
      <c r="CZ1" s="142">
        <f t="shared" si="4"/>
        <v>0</v>
      </c>
      <c r="DA1" s="142">
        <f t="shared" si="4"/>
        <v>0</v>
      </c>
      <c r="DB1" s="142">
        <f t="shared" si="4"/>
        <v>0</v>
      </c>
      <c r="DC1" s="142">
        <f t="shared" si="4"/>
        <v>0</v>
      </c>
      <c r="DD1" s="142">
        <f t="shared" si="4"/>
        <v>0</v>
      </c>
      <c r="DE1" s="142">
        <f t="shared" si="4"/>
        <v>0</v>
      </c>
      <c r="DF1" s="142">
        <f t="shared" si="4"/>
        <v>0</v>
      </c>
    </row>
    <row r="2" spans="1:123">
      <c r="B2" s="245"/>
      <c r="C2" s="245"/>
      <c r="D2" s="366"/>
      <c r="E2" s="246"/>
      <c r="F2" s="245"/>
      <c r="G2" s="245"/>
      <c r="H2" s="253">
        <v>1</v>
      </c>
      <c r="I2" s="253"/>
      <c r="J2" s="254">
        <v>2</v>
      </c>
      <c r="K2" s="254"/>
      <c r="L2" s="253">
        <v>3</v>
      </c>
      <c r="M2" s="253"/>
      <c r="N2" s="254">
        <v>4</v>
      </c>
      <c r="O2" s="255"/>
      <c r="P2" s="245"/>
      <c r="Q2" s="245"/>
      <c r="R2" s="245"/>
      <c r="S2" s="245"/>
      <c r="U2" s="143" t="s">
        <v>136</v>
      </c>
      <c r="V2" s="143" t="s">
        <v>136</v>
      </c>
      <c r="W2" s="143" t="s">
        <v>136</v>
      </c>
      <c r="X2" s="143" t="s">
        <v>136</v>
      </c>
      <c r="Y2" s="143" t="s">
        <v>136</v>
      </c>
      <c r="Z2" s="143" t="s">
        <v>136</v>
      </c>
      <c r="AA2" s="143" t="s">
        <v>136</v>
      </c>
      <c r="AB2" s="143" t="s">
        <v>136</v>
      </c>
      <c r="AC2" s="143" t="s">
        <v>136</v>
      </c>
      <c r="AD2" s="143" t="s">
        <v>136</v>
      </c>
      <c r="AE2" s="143" t="s">
        <v>136</v>
      </c>
      <c r="AF2" s="143" t="s">
        <v>136</v>
      </c>
      <c r="AH2" s="144" t="s">
        <v>30</v>
      </c>
      <c r="AI2" s="144" t="s">
        <v>30</v>
      </c>
      <c r="AJ2" s="144" t="s">
        <v>30</v>
      </c>
      <c r="AK2" s="144" t="s">
        <v>30</v>
      </c>
      <c r="AL2" s="144" t="s">
        <v>30</v>
      </c>
      <c r="AM2" s="144" t="s">
        <v>30</v>
      </c>
      <c r="AN2" s="144" t="s">
        <v>30</v>
      </c>
      <c r="AO2" s="144" t="s">
        <v>30</v>
      </c>
      <c r="AP2" s="144" t="s">
        <v>30</v>
      </c>
      <c r="AQ2" s="144" t="s">
        <v>30</v>
      </c>
      <c r="AR2" s="144" t="s">
        <v>30</v>
      </c>
      <c r="AS2" s="144" t="s">
        <v>30</v>
      </c>
      <c r="AT2" s="145"/>
      <c r="AU2" s="146" t="s">
        <v>31</v>
      </c>
      <c r="AV2" s="146" t="s">
        <v>31</v>
      </c>
      <c r="AW2" s="146" t="s">
        <v>31</v>
      </c>
      <c r="AX2" s="146" t="s">
        <v>31</v>
      </c>
      <c r="AY2" s="146" t="s">
        <v>31</v>
      </c>
      <c r="AZ2" s="146" t="s">
        <v>31</v>
      </c>
      <c r="BA2" s="146" t="s">
        <v>31</v>
      </c>
      <c r="BB2" s="146" t="s">
        <v>31</v>
      </c>
      <c r="BC2" s="146" t="s">
        <v>31</v>
      </c>
      <c r="BD2" s="146" t="s">
        <v>31</v>
      </c>
      <c r="BE2" s="146" t="s">
        <v>31</v>
      </c>
      <c r="BF2" s="146" t="s">
        <v>31</v>
      </c>
      <c r="BH2" s="144" t="s">
        <v>124</v>
      </c>
      <c r="BI2" s="144" t="s">
        <v>30</v>
      </c>
      <c r="BJ2" s="144" t="s">
        <v>30</v>
      </c>
      <c r="BK2" s="144" t="s">
        <v>30</v>
      </c>
      <c r="BL2" s="144" t="s">
        <v>30</v>
      </c>
      <c r="BM2" s="144" t="s">
        <v>30</v>
      </c>
      <c r="BN2" s="144" t="s">
        <v>30</v>
      </c>
      <c r="BO2" s="144" t="s">
        <v>30</v>
      </c>
      <c r="BP2" s="144" t="s">
        <v>30</v>
      </c>
      <c r="BQ2" s="144" t="s">
        <v>30</v>
      </c>
      <c r="BR2" s="144" t="s">
        <v>30</v>
      </c>
      <c r="BS2" s="144" t="s">
        <v>30</v>
      </c>
      <c r="BT2" s="145"/>
      <c r="BU2" s="144" t="s">
        <v>125</v>
      </c>
      <c r="BV2" s="144" t="s">
        <v>30</v>
      </c>
      <c r="BW2" s="144" t="s">
        <v>30</v>
      </c>
      <c r="BX2" s="144" t="s">
        <v>30</v>
      </c>
      <c r="BY2" s="144" t="s">
        <v>30</v>
      </c>
      <c r="BZ2" s="144" t="s">
        <v>30</v>
      </c>
      <c r="CA2" s="144" t="s">
        <v>30</v>
      </c>
      <c r="CB2" s="144" t="s">
        <v>30</v>
      </c>
      <c r="CC2" s="144" t="s">
        <v>30</v>
      </c>
      <c r="CD2" s="144" t="s">
        <v>30</v>
      </c>
      <c r="CE2" s="144" t="s">
        <v>30</v>
      </c>
      <c r="CF2" s="144" t="s">
        <v>30</v>
      </c>
      <c r="CG2" s="145"/>
      <c r="CH2" s="144" t="s">
        <v>134</v>
      </c>
      <c r="CI2" s="144" t="s">
        <v>30</v>
      </c>
      <c r="CJ2" s="144" t="s">
        <v>30</v>
      </c>
      <c r="CK2" s="144" t="s">
        <v>30</v>
      </c>
      <c r="CL2" s="144" t="s">
        <v>30</v>
      </c>
      <c r="CM2" s="144" t="s">
        <v>30</v>
      </c>
      <c r="CN2" s="144" t="s">
        <v>30</v>
      </c>
      <c r="CO2" s="144" t="s">
        <v>30</v>
      </c>
      <c r="CP2" s="144" t="s">
        <v>30</v>
      </c>
      <c r="CQ2" s="144" t="s">
        <v>30</v>
      </c>
      <c r="CR2" s="144" t="s">
        <v>30</v>
      </c>
      <c r="CS2" s="144" t="s">
        <v>30</v>
      </c>
      <c r="CT2" s="145"/>
      <c r="CU2" s="144" t="s">
        <v>135</v>
      </c>
      <c r="CV2" s="144" t="s">
        <v>30</v>
      </c>
      <c r="CW2" s="144" t="s">
        <v>30</v>
      </c>
      <c r="CX2" s="144" t="s">
        <v>30</v>
      </c>
      <c r="CY2" s="144" t="s">
        <v>30</v>
      </c>
      <c r="CZ2" s="144" t="s">
        <v>30</v>
      </c>
      <c r="DA2" s="144" t="s">
        <v>30</v>
      </c>
      <c r="DB2" s="144" t="s">
        <v>30</v>
      </c>
      <c r="DC2" s="144" t="s">
        <v>30</v>
      </c>
      <c r="DD2" s="144" t="s">
        <v>30</v>
      </c>
      <c r="DE2" s="144" t="s">
        <v>30</v>
      </c>
      <c r="DF2" s="144" t="s">
        <v>30</v>
      </c>
    </row>
    <row r="3" spans="1:123">
      <c r="B3" s="262"/>
      <c r="C3" s="262"/>
      <c r="D3" s="261"/>
      <c r="E3" s="404"/>
      <c r="F3" s="262"/>
      <c r="G3" s="262"/>
      <c r="H3" s="256"/>
      <c r="I3" s="256"/>
      <c r="J3" s="255"/>
      <c r="K3" s="255"/>
      <c r="L3" s="256"/>
      <c r="M3" s="256"/>
      <c r="N3" s="255"/>
      <c r="O3" s="255"/>
      <c r="P3" s="245"/>
      <c r="Q3" s="245"/>
      <c r="R3" s="245"/>
      <c r="S3" s="245"/>
      <c r="U3" s="147">
        <f t="shared" ref="U3:AF3" si="5">SUM(U5:U192)</f>
        <v>47633024</v>
      </c>
      <c r="V3" s="147">
        <f t="shared" si="5"/>
        <v>45830993.200000003</v>
      </c>
      <c r="W3" s="147">
        <f t="shared" si="5"/>
        <v>46331443.600000001</v>
      </c>
      <c r="X3" s="147">
        <f t="shared" si="5"/>
        <v>49354158</v>
      </c>
      <c r="Y3" s="147">
        <f t="shared" si="5"/>
        <v>50471578</v>
      </c>
      <c r="Z3" s="147">
        <f t="shared" si="5"/>
        <v>55721578</v>
      </c>
      <c r="AA3" s="147">
        <f t="shared" si="5"/>
        <v>53481278</v>
      </c>
      <c r="AB3" s="147">
        <f t="shared" si="5"/>
        <v>53491278</v>
      </c>
      <c r="AC3" s="147">
        <f t="shared" si="5"/>
        <v>53481278</v>
      </c>
      <c r="AD3" s="147">
        <f t="shared" si="5"/>
        <v>56198422</v>
      </c>
      <c r="AE3" s="147">
        <f t="shared" si="5"/>
        <v>56272686.666666664</v>
      </c>
      <c r="AF3" s="147">
        <f t="shared" si="5"/>
        <v>36160359.666666672</v>
      </c>
      <c r="AH3" s="148">
        <f t="shared" ref="AH3:AS3" si="6">SUM(AH5:AH200)</f>
        <v>2536.8555022146943</v>
      </c>
      <c r="AI3" s="148">
        <f t="shared" si="6"/>
        <v>2275.8979833887515</v>
      </c>
      <c r="AJ3" s="148">
        <f t="shared" si="6"/>
        <v>2175.744822795913</v>
      </c>
      <c r="AK3" s="148">
        <f t="shared" si="6"/>
        <v>2871.412634467275</v>
      </c>
      <c r="AL3" s="148">
        <f t="shared" si="6"/>
        <v>2943.4707764782456</v>
      </c>
      <c r="AM3" s="148">
        <f t="shared" si="6"/>
        <v>3550.8616410270047</v>
      </c>
      <c r="AN3" s="148">
        <f t="shared" si="6"/>
        <v>3133.5545250227087</v>
      </c>
      <c r="AO3" s="148">
        <f t="shared" si="6"/>
        <v>3159.8703144963929</v>
      </c>
      <c r="AP3" s="148">
        <f t="shared" si="6"/>
        <v>3133.5545250227087</v>
      </c>
      <c r="AQ3" s="148">
        <f t="shared" si="6"/>
        <v>3326.3141192484068</v>
      </c>
      <c r="AR3" s="148">
        <f t="shared" si="6"/>
        <v>3351.0658751080564</v>
      </c>
      <c r="AS3" s="148">
        <f t="shared" si="6"/>
        <v>2447.1853491765719</v>
      </c>
      <c r="AT3" s="149">
        <f>SUM(AH3:AS3)</f>
        <v>34905.788068446724</v>
      </c>
      <c r="AU3" s="150">
        <f t="shared" ref="AU3:BF3" si="7">SUM(AU5:AU200)</f>
        <v>2239.984090245086</v>
      </c>
      <c r="AV3" s="150">
        <f t="shared" si="7"/>
        <v>1788.4053057866363</v>
      </c>
      <c r="AW3" s="150">
        <f t="shared" si="7"/>
        <v>1800.8736181741247</v>
      </c>
      <c r="AX3" s="150">
        <f t="shared" si="7"/>
        <v>2971.7920385617108</v>
      </c>
      <c r="AY3" s="150">
        <f t="shared" si="7"/>
        <v>3046.1764268950442</v>
      </c>
      <c r="AZ3" s="150">
        <f t="shared" si="7"/>
        <v>3712.8430935617107</v>
      </c>
      <c r="BA3" s="150">
        <f t="shared" si="7"/>
        <v>3374.1830935617108</v>
      </c>
      <c r="BB3" s="150">
        <f t="shared" si="7"/>
        <v>3399.1830935617108</v>
      </c>
      <c r="BC3" s="150">
        <f t="shared" si="7"/>
        <v>3374.1830935617108</v>
      </c>
      <c r="BD3" s="150">
        <f t="shared" si="7"/>
        <v>3431.485453561711</v>
      </c>
      <c r="BE3" s="150">
        <f t="shared" si="7"/>
        <v>3453.9483535617114</v>
      </c>
      <c r="BF3" s="150">
        <f t="shared" si="7"/>
        <v>2325.3715413862719</v>
      </c>
      <c r="BG3" s="149">
        <f>SUM(AU3:BF3)</f>
        <v>34918.429202419145</v>
      </c>
      <c r="BH3" s="148">
        <f t="shared" ref="BH3:BS3" si="8">SUM(BH5:BH200)</f>
        <v>2481.1505022146944</v>
      </c>
      <c r="BI3" s="148">
        <f t="shared" si="8"/>
        <v>2248.6679833887515</v>
      </c>
      <c r="BJ3" s="148">
        <f t="shared" si="8"/>
        <v>2149.4623227959132</v>
      </c>
      <c r="BK3" s="148">
        <f t="shared" si="8"/>
        <v>2840.6813844672747</v>
      </c>
      <c r="BL3" s="148">
        <f t="shared" si="8"/>
        <v>2905.9707764782456</v>
      </c>
      <c r="BM3" s="148">
        <f t="shared" si="8"/>
        <v>3513.3616410270047</v>
      </c>
      <c r="BN3" s="148">
        <f t="shared" si="8"/>
        <v>3133.5545250227087</v>
      </c>
      <c r="BO3" s="148">
        <f t="shared" si="8"/>
        <v>3159.8703144963929</v>
      </c>
      <c r="BP3" s="148">
        <f t="shared" si="8"/>
        <v>3133.5545250227087</v>
      </c>
      <c r="BQ3" s="148">
        <f t="shared" si="8"/>
        <v>3326.3141192484068</v>
      </c>
      <c r="BR3" s="148">
        <f t="shared" si="8"/>
        <v>3351.0658751080564</v>
      </c>
      <c r="BS3" s="148">
        <f t="shared" si="8"/>
        <v>2447.1853491765719</v>
      </c>
      <c r="BT3" s="151"/>
      <c r="BU3" s="152">
        <f t="shared" ref="BU3:CF3" si="9">SUM(BU5:BU200)</f>
        <v>55.704999999999998</v>
      </c>
      <c r="BV3" s="152">
        <f t="shared" si="9"/>
        <v>27.229999999999997</v>
      </c>
      <c r="BW3" s="152">
        <f t="shared" si="9"/>
        <v>26.282499999999999</v>
      </c>
      <c r="BX3" s="152">
        <f t="shared" si="9"/>
        <v>30.731249999999999</v>
      </c>
      <c r="BY3" s="152">
        <f t="shared" si="9"/>
        <v>37.5</v>
      </c>
      <c r="BZ3" s="152">
        <f t="shared" si="9"/>
        <v>37.5</v>
      </c>
      <c r="CA3" s="152">
        <f t="shared" si="9"/>
        <v>0</v>
      </c>
      <c r="CB3" s="152">
        <f t="shared" si="9"/>
        <v>0</v>
      </c>
      <c r="CC3" s="152">
        <f t="shared" si="9"/>
        <v>0</v>
      </c>
      <c r="CD3" s="152">
        <f t="shared" si="9"/>
        <v>0</v>
      </c>
      <c r="CE3" s="152">
        <f t="shared" si="9"/>
        <v>0</v>
      </c>
      <c r="CF3" s="152">
        <f t="shared" si="9"/>
        <v>0</v>
      </c>
      <c r="CG3" s="151"/>
      <c r="CH3" s="152">
        <f t="shared" ref="CH3:CS3" si="10">SUM(CH5:CH200)</f>
        <v>0</v>
      </c>
      <c r="CI3" s="152">
        <f t="shared" si="10"/>
        <v>0</v>
      </c>
      <c r="CJ3" s="152">
        <f t="shared" si="10"/>
        <v>0</v>
      </c>
      <c r="CK3" s="152">
        <f t="shared" si="10"/>
        <v>0</v>
      </c>
      <c r="CL3" s="152">
        <f t="shared" si="10"/>
        <v>0</v>
      </c>
      <c r="CM3" s="152">
        <f t="shared" si="10"/>
        <v>0</v>
      </c>
      <c r="CN3" s="152">
        <f t="shared" si="10"/>
        <v>0</v>
      </c>
      <c r="CO3" s="152">
        <f t="shared" si="10"/>
        <v>0</v>
      </c>
      <c r="CP3" s="152">
        <f t="shared" si="10"/>
        <v>0</v>
      </c>
      <c r="CQ3" s="152">
        <f t="shared" si="10"/>
        <v>0</v>
      </c>
      <c r="CR3" s="152">
        <f t="shared" si="10"/>
        <v>0</v>
      </c>
      <c r="CS3" s="152">
        <f t="shared" si="10"/>
        <v>0</v>
      </c>
      <c r="CT3" s="151"/>
      <c r="CU3" s="152">
        <f t="shared" ref="CU3:DF3" si="11">SUM(CU5:CU200)</f>
        <v>0</v>
      </c>
      <c r="CV3" s="152">
        <f t="shared" si="11"/>
        <v>0</v>
      </c>
      <c r="CW3" s="152">
        <f t="shared" si="11"/>
        <v>0</v>
      </c>
      <c r="CX3" s="152">
        <f t="shared" si="11"/>
        <v>0</v>
      </c>
      <c r="CY3" s="152">
        <f t="shared" si="11"/>
        <v>0</v>
      </c>
      <c r="CZ3" s="152">
        <f t="shared" si="11"/>
        <v>0</v>
      </c>
      <c r="DA3" s="152">
        <f t="shared" si="11"/>
        <v>0</v>
      </c>
      <c r="DB3" s="152">
        <f t="shared" si="11"/>
        <v>0</v>
      </c>
      <c r="DC3" s="152">
        <f t="shared" si="11"/>
        <v>0</v>
      </c>
      <c r="DD3" s="152">
        <f t="shared" si="11"/>
        <v>0</v>
      </c>
      <c r="DE3" s="152">
        <f t="shared" si="11"/>
        <v>0</v>
      </c>
      <c r="DF3" s="152">
        <f t="shared" si="11"/>
        <v>0</v>
      </c>
    </row>
    <row r="4" spans="1:123">
      <c r="B4" s="262" t="s">
        <v>21</v>
      </c>
      <c r="C4" s="262" t="s">
        <v>222</v>
      </c>
      <c r="D4" s="261" t="s">
        <v>20</v>
      </c>
      <c r="E4" s="404" t="s">
        <v>128</v>
      </c>
      <c r="F4" s="262"/>
      <c r="G4" s="261" t="s">
        <v>251</v>
      </c>
      <c r="H4" s="256" t="s">
        <v>124</v>
      </c>
      <c r="I4" s="256" t="s">
        <v>224</v>
      </c>
      <c r="J4" s="255" t="s">
        <v>125</v>
      </c>
      <c r="K4" s="255" t="s">
        <v>224</v>
      </c>
      <c r="L4" s="256" t="s">
        <v>124</v>
      </c>
      <c r="M4" s="256" t="s">
        <v>224</v>
      </c>
      <c r="N4" s="255" t="s">
        <v>125</v>
      </c>
      <c r="O4" s="255" t="s">
        <v>224</v>
      </c>
      <c r="P4" s="262" t="s">
        <v>24</v>
      </c>
      <c r="Q4" s="262" t="s">
        <v>25</v>
      </c>
      <c r="R4" s="262" t="s">
        <v>225</v>
      </c>
      <c r="S4" s="262" t="s">
        <v>226</v>
      </c>
      <c r="T4" s="262" t="s">
        <v>29</v>
      </c>
      <c r="U4" s="153">
        <f>'All Demand '!J5</f>
        <v>43891</v>
      </c>
      <c r="V4" s="153">
        <f>'All Demand '!K5</f>
        <v>43922</v>
      </c>
      <c r="W4" s="153">
        <f>'All Demand '!L5</f>
        <v>43952</v>
      </c>
      <c r="X4" s="153">
        <f>'All Demand '!M5</f>
        <v>43983</v>
      </c>
      <c r="Y4" s="153">
        <f>'All Demand '!N5</f>
        <v>44013</v>
      </c>
      <c r="Z4" s="153">
        <f>'All Demand '!O5</f>
        <v>44044</v>
      </c>
      <c r="AA4" s="153">
        <f>'All Demand '!P5</f>
        <v>44075</v>
      </c>
      <c r="AB4" s="153">
        <f>'All Demand '!Q5</f>
        <v>44105</v>
      </c>
      <c r="AC4" s="153">
        <f>'All Demand '!R5</f>
        <v>44136</v>
      </c>
      <c r="AD4" s="153">
        <f>'All Demand '!S5</f>
        <v>44166</v>
      </c>
      <c r="AE4" s="153">
        <f>'All Demand '!T5</f>
        <v>44197</v>
      </c>
      <c r="AF4" s="153">
        <f>'All Demand '!U5</f>
        <v>44228</v>
      </c>
      <c r="AH4" s="153">
        <f>'All Demand '!J5</f>
        <v>43891</v>
      </c>
      <c r="AI4" s="153">
        <f>'All Demand '!K5</f>
        <v>43922</v>
      </c>
      <c r="AJ4" s="153">
        <f>'All Demand '!L5</f>
        <v>43952</v>
      </c>
      <c r="AK4" s="153">
        <f>'All Demand '!M5</f>
        <v>43983</v>
      </c>
      <c r="AL4" s="153">
        <f>'All Demand '!N5</f>
        <v>44013</v>
      </c>
      <c r="AM4" s="153">
        <f>'All Demand '!O5</f>
        <v>44044</v>
      </c>
      <c r="AN4" s="153">
        <f>'All Demand '!P5</f>
        <v>44075</v>
      </c>
      <c r="AO4" s="153">
        <f>'All Demand '!Q5</f>
        <v>44105</v>
      </c>
      <c r="AP4" s="153">
        <f>'All Demand '!R5</f>
        <v>44136</v>
      </c>
      <c r="AQ4" s="153">
        <f>'All Demand '!S5</f>
        <v>44166</v>
      </c>
      <c r="AR4" s="153">
        <f>'All Demand '!T5</f>
        <v>44197</v>
      </c>
      <c r="AS4" s="153">
        <f>'All Demand '!U5</f>
        <v>44228</v>
      </c>
      <c r="AT4" s="154"/>
      <c r="AU4" s="153">
        <f>U4</f>
        <v>43891</v>
      </c>
      <c r="AV4" s="153">
        <f t="shared" ref="AV4:BF4" si="12">V4</f>
        <v>43922</v>
      </c>
      <c r="AW4" s="153">
        <f t="shared" si="12"/>
        <v>43952</v>
      </c>
      <c r="AX4" s="153">
        <f t="shared" si="12"/>
        <v>43983</v>
      </c>
      <c r="AY4" s="153">
        <f t="shared" si="12"/>
        <v>44013</v>
      </c>
      <c r="AZ4" s="153">
        <f t="shared" si="12"/>
        <v>44044</v>
      </c>
      <c r="BA4" s="153">
        <f t="shared" si="12"/>
        <v>44075</v>
      </c>
      <c r="BB4" s="153">
        <f t="shared" si="12"/>
        <v>44105</v>
      </c>
      <c r="BC4" s="153">
        <f t="shared" si="12"/>
        <v>44136</v>
      </c>
      <c r="BD4" s="153">
        <f t="shared" si="12"/>
        <v>44166</v>
      </c>
      <c r="BE4" s="153">
        <f t="shared" si="12"/>
        <v>44197</v>
      </c>
      <c r="BF4" s="153">
        <f t="shared" si="12"/>
        <v>44228</v>
      </c>
      <c r="BH4" s="153">
        <f>AU4</f>
        <v>43891</v>
      </c>
      <c r="BI4" s="153">
        <f t="shared" ref="BI4:CF4" si="13">AV4</f>
        <v>43922</v>
      </c>
      <c r="BJ4" s="153">
        <f t="shared" si="13"/>
        <v>43952</v>
      </c>
      <c r="BK4" s="153">
        <f t="shared" si="13"/>
        <v>43983</v>
      </c>
      <c r="BL4" s="153">
        <f t="shared" si="13"/>
        <v>44013</v>
      </c>
      <c r="BM4" s="153">
        <f t="shared" si="13"/>
        <v>44044</v>
      </c>
      <c r="BN4" s="153">
        <f t="shared" si="13"/>
        <v>44075</v>
      </c>
      <c r="BO4" s="153">
        <f t="shared" si="13"/>
        <v>44105</v>
      </c>
      <c r="BP4" s="153">
        <f t="shared" si="13"/>
        <v>44136</v>
      </c>
      <c r="BQ4" s="153">
        <f t="shared" si="13"/>
        <v>44166</v>
      </c>
      <c r="BR4" s="153">
        <f t="shared" si="13"/>
        <v>44197</v>
      </c>
      <c r="BS4" s="153">
        <f t="shared" si="13"/>
        <v>44228</v>
      </c>
      <c r="BT4" s="154"/>
      <c r="BU4" s="153">
        <f t="shared" si="13"/>
        <v>43891</v>
      </c>
      <c r="BV4" s="153">
        <f t="shared" si="13"/>
        <v>43922</v>
      </c>
      <c r="BW4" s="153">
        <f t="shared" si="13"/>
        <v>43952</v>
      </c>
      <c r="BX4" s="153">
        <f t="shared" si="13"/>
        <v>43983</v>
      </c>
      <c r="BY4" s="153">
        <f t="shared" si="13"/>
        <v>44013</v>
      </c>
      <c r="BZ4" s="153">
        <f t="shared" si="13"/>
        <v>44044</v>
      </c>
      <c r="CA4" s="153">
        <f t="shared" si="13"/>
        <v>44075</v>
      </c>
      <c r="CB4" s="153">
        <f t="shared" si="13"/>
        <v>44105</v>
      </c>
      <c r="CC4" s="153">
        <f t="shared" si="13"/>
        <v>44136</v>
      </c>
      <c r="CD4" s="153">
        <f t="shared" si="13"/>
        <v>44166</v>
      </c>
      <c r="CE4" s="153">
        <f t="shared" si="13"/>
        <v>44197</v>
      </c>
      <c r="CF4" s="153">
        <f t="shared" si="13"/>
        <v>44228</v>
      </c>
      <c r="CG4" s="154"/>
      <c r="CH4" s="153">
        <f t="shared" ref="CH4:CS4" si="14">BU4</f>
        <v>43891</v>
      </c>
      <c r="CI4" s="153">
        <f t="shared" si="14"/>
        <v>43922</v>
      </c>
      <c r="CJ4" s="153">
        <f t="shared" si="14"/>
        <v>43952</v>
      </c>
      <c r="CK4" s="153">
        <f t="shared" si="14"/>
        <v>43983</v>
      </c>
      <c r="CL4" s="153">
        <f t="shared" si="14"/>
        <v>44013</v>
      </c>
      <c r="CM4" s="153">
        <f t="shared" si="14"/>
        <v>44044</v>
      </c>
      <c r="CN4" s="153">
        <f t="shared" si="14"/>
        <v>44075</v>
      </c>
      <c r="CO4" s="153">
        <f t="shared" si="14"/>
        <v>44105</v>
      </c>
      <c r="CP4" s="153">
        <f t="shared" si="14"/>
        <v>44136</v>
      </c>
      <c r="CQ4" s="153">
        <f t="shared" si="14"/>
        <v>44166</v>
      </c>
      <c r="CR4" s="153">
        <f t="shared" si="14"/>
        <v>44197</v>
      </c>
      <c r="CS4" s="153">
        <f t="shared" si="14"/>
        <v>44228</v>
      </c>
      <c r="CT4" s="154"/>
      <c r="CU4" s="153">
        <f t="shared" ref="CU4:DF4" si="15">CH4</f>
        <v>43891</v>
      </c>
      <c r="CV4" s="153">
        <f t="shared" si="15"/>
        <v>43922</v>
      </c>
      <c r="CW4" s="153">
        <f t="shared" si="15"/>
        <v>43952</v>
      </c>
      <c r="CX4" s="153">
        <f t="shared" si="15"/>
        <v>43983</v>
      </c>
      <c r="CY4" s="153">
        <f t="shared" si="15"/>
        <v>44013</v>
      </c>
      <c r="CZ4" s="153">
        <f t="shared" si="15"/>
        <v>44044</v>
      </c>
      <c r="DA4" s="153">
        <f t="shared" si="15"/>
        <v>44075</v>
      </c>
      <c r="DB4" s="153">
        <f t="shared" si="15"/>
        <v>44105</v>
      </c>
      <c r="DC4" s="153">
        <f t="shared" si="15"/>
        <v>44136</v>
      </c>
      <c r="DD4" s="153">
        <f t="shared" si="15"/>
        <v>44166</v>
      </c>
      <c r="DE4" s="153">
        <f t="shared" si="15"/>
        <v>44197</v>
      </c>
      <c r="DF4" s="153">
        <f t="shared" si="15"/>
        <v>44228</v>
      </c>
    </row>
    <row r="5" spans="1:123" s="229" customFormat="1" ht="12.75" customHeight="1" outlineLevel="1">
      <c r="A5" s="383">
        <f>'All Demand '!A6</f>
        <v>1</v>
      </c>
      <c r="B5" s="384" t="str">
        <f>'All Demand '!G6</f>
        <v>ABC</v>
      </c>
      <c r="C5" s="384" t="str">
        <f>'All Demand '!F6</f>
        <v>M106</v>
      </c>
      <c r="D5" s="178" t="str">
        <f>'All Demand '!C6</f>
        <v>8AJ946-00098-N</v>
      </c>
      <c r="E5" s="384" t="str">
        <f>'All Demand '!I6</f>
        <v>TJ</v>
      </c>
      <c r="F5" s="385" t="str">
        <f>'All Demand '!G6</f>
        <v>ABC</v>
      </c>
      <c r="G5" s="405">
        <v>1.6666666666666667</v>
      </c>
      <c r="H5" s="405">
        <v>0.66666666666666663</v>
      </c>
      <c r="I5" s="405" t="s">
        <v>39</v>
      </c>
      <c r="J5" s="405">
        <v>0</v>
      </c>
      <c r="K5" s="405">
        <v>0</v>
      </c>
      <c r="L5" s="405">
        <v>0</v>
      </c>
      <c r="M5" s="405">
        <v>0</v>
      </c>
      <c r="N5" s="405">
        <v>0</v>
      </c>
      <c r="O5" s="405">
        <v>0</v>
      </c>
      <c r="P5" s="405">
        <v>4</v>
      </c>
      <c r="Q5" s="405">
        <v>4</v>
      </c>
      <c r="R5" s="427">
        <v>1</v>
      </c>
      <c r="S5" s="405">
        <v>0</v>
      </c>
      <c r="T5" s="405">
        <v>0.95</v>
      </c>
      <c r="U5" s="228">
        <f>Tianjin!H5</f>
        <v>0</v>
      </c>
      <c r="V5" s="228">
        <f>Tianjin!I5</f>
        <v>0</v>
      </c>
      <c r="W5" s="228">
        <f>Tianjin!J5</f>
        <v>0</v>
      </c>
      <c r="X5" s="228">
        <f>Tianjin!K5</f>
        <v>0</v>
      </c>
      <c r="Y5" s="228">
        <f>Tianjin!L5</f>
        <v>0</v>
      </c>
      <c r="Z5" s="228">
        <f>Tianjin!M5</f>
        <v>0</v>
      </c>
      <c r="AA5" s="228">
        <f>Tianjin!N5</f>
        <v>0</v>
      </c>
      <c r="AB5" s="228">
        <f>Tianjin!O5</f>
        <v>0</v>
      </c>
      <c r="AC5" s="228">
        <f>Tianjin!P5</f>
        <v>0</v>
      </c>
      <c r="AD5" s="228">
        <f>Tianjin!Q5</f>
        <v>0</v>
      </c>
      <c r="AE5" s="228">
        <f>Tianjin!R5</f>
        <v>0</v>
      </c>
      <c r="AF5" s="228">
        <f>Tianjin!S5</f>
        <v>0</v>
      </c>
      <c r="AH5" s="230">
        <f>IF(U5=0, 0, (U5/1000*($H5+$J5+$L5+$N5)/$R5/$T5+$P5*$Q5))</f>
        <v>0</v>
      </c>
      <c r="AI5" s="230">
        <f t="shared" ref="AI5:AS5" si="16">IF(V5=0, 0, (V5/1000*($H5+$J5+$L5+$N5)/$R5/$T5+$P5*$Q5))</f>
        <v>0</v>
      </c>
      <c r="AJ5" s="230">
        <f t="shared" si="16"/>
        <v>0</v>
      </c>
      <c r="AK5" s="230">
        <f t="shared" si="16"/>
        <v>0</v>
      </c>
      <c r="AL5" s="230">
        <f t="shared" si="16"/>
        <v>0</v>
      </c>
      <c r="AM5" s="230">
        <f t="shared" si="16"/>
        <v>0</v>
      </c>
      <c r="AN5" s="230">
        <f t="shared" si="16"/>
        <v>0</v>
      </c>
      <c r="AO5" s="230">
        <f t="shared" si="16"/>
        <v>0</v>
      </c>
      <c r="AP5" s="230">
        <f t="shared" si="16"/>
        <v>0</v>
      </c>
      <c r="AQ5" s="230">
        <f t="shared" si="16"/>
        <v>0</v>
      </c>
      <c r="AR5" s="230">
        <f t="shared" si="16"/>
        <v>0</v>
      </c>
      <c r="AS5" s="230">
        <f t="shared" si="16"/>
        <v>0</v>
      </c>
      <c r="AT5" s="231"/>
      <c r="AU5" s="232">
        <f t="shared" ref="AU5" si="17">IFERROR(U5*$G5/$R5/1000,0)</f>
        <v>0</v>
      </c>
      <c r="AV5" s="232">
        <f t="shared" ref="AV5" si="18">IFERROR(V5*$G5/$R5/1000,0)</f>
        <v>0</v>
      </c>
      <c r="AW5" s="232">
        <f t="shared" ref="AW5" si="19">IFERROR(W5*$G5/$R5/1000,0)</f>
        <v>0</v>
      </c>
      <c r="AX5" s="232">
        <f t="shared" ref="AX5" si="20">IFERROR(X5*$G5/$R5/1000,0)</f>
        <v>0</v>
      </c>
      <c r="AY5" s="232">
        <f t="shared" ref="AY5" si="21">IFERROR(Y5*$G5/$R5/1000,0)</f>
        <v>0</v>
      </c>
      <c r="AZ5" s="232">
        <f t="shared" ref="AZ5" si="22">IFERROR(Z5*$G5/$R5/1000,0)</f>
        <v>0</v>
      </c>
      <c r="BA5" s="232">
        <f t="shared" ref="BA5" si="23">IFERROR(AA5*$G5/$R5/1000,0)</f>
        <v>0</v>
      </c>
      <c r="BB5" s="232">
        <f t="shared" ref="BB5" si="24">IFERROR(AB5*$G5/$R5/1000,0)</f>
        <v>0</v>
      </c>
      <c r="BC5" s="232">
        <f t="shared" ref="BC5" si="25">IFERROR(AC5*$G5/$R5/1000,0)</f>
        <v>0</v>
      </c>
      <c r="BD5" s="232">
        <f t="shared" ref="BD5" si="26">IFERROR(AD5*$G5/$R5/1000,0)</f>
        <v>0</v>
      </c>
      <c r="BE5" s="232">
        <f t="shared" ref="BE5" si="27">IFERROR(AE5*$G5/$R5/1000,0)</f>
        <v>0</v>
      </c>
      <c r="BF5" s="232">
        <f t="shared" ref="BF5" si="28">IFERROR(AF5*$G5/$R5/1000,0)</f>
        <v>0</v>
      </c>
      <c r="BH5" s="230">
        <f>IF(U5=0, 0, (U5/1000*($H5)/$R5/$T5+$P5*$Q5))</f>
        <v>0</v>
      </c>
      <c r="BI5" s="230">
        <f t="shared" ref="BI5:BS5" si="29">IF(V5=0, 0, (V5/1000*($H5)/$R5/$T5+$P5*$Q5))</f>
        <v>0</v>
      </c>
      <c r="BJ5" s="230">
        <f t="shared" si="29"/>
        <v>0</v>
      </c>
      <c r="BK5" s="230">
        <f t="shared" si="29"/>
        <v>0</v>
      </c>
      <c r="BL5" s="230">
        <f t="shared" si="29"/>
        <v>0</v>
      </c>
      <c r="BM5" s="230">
        <f t="shared" si="29"/>
        <v>0</v>
      </c>
      <c r="BN5" s="230">
        <f t="shared" si="29"/>
        <v>0</v>
      </c>
      <c r="BO5" s="230">
        <f t="shared" si="29"/>
        <v>0</v>
      </c>
      <c r="BP5" s="230">
        <f t="shared" si="29"/>
        <v>0</v>
      </c>
      <c r="BQ5" s="230">
        <f t="shared" si="29"/>
        <v>0</v>
      </c>
      <c r="BR5" s="230">
        <f t="shared" si="29"/>
        <v>0</v>
      </c>
      <c r="BS5" s="230">
        <f t="shared" si="29"/>
        <v>0</v>
      </c>
      <c r="BT5" s="231"/>
      <c r="BU5" s="230">
        <f t="shared" ref="BU5" si="30">IF(U5=0,0,(U5/1000*$J5)/$R5/$T5)</f>
        <v>0</v>
      </c>
      <c r="BV5" s="230">
        <f t="shared" ref="BV5" si="31">IF(V5=0,0,(V5/1000*$J5)/$R5/$T5)</f>
        <v>0</v>
      </c>
      <c r="BW5" s="230">
        <f t="shared" ref="BW5" si="32">IF(W5=0,0,(W5/1000*$J5)/$R5/$T5)</f>
        <v>0</v>
      </c>
      <c r="BX5" s="230">
        <f t="shared" ref="BX5" si="33">IF(X5=0,0,(X5/1000*$J5)/$R5/$T5)</f>
        <v>0</v>
      </c>
      <c r="BY5" s="230">
        <f t="shared" ref="BY5" si="34">IF(Y5=0,0,(Y5/1000*$J5)/$R5/$T5)</f>
        <v>0</v>
      </c>
      <c r="BZ5" s="230">
        <f t="shared" ref="BZ5" si="35">IF(Z5=0,0,(Z5/1000*$J5)/$R5/$T5)</f>
        <v>0</v>
      </c>
      <c r="CA5" s="230">
        <f t="shared" ref="CA5" si="36">IF(AA5=0,0,(AA5/1000*$J5)/$R5/$T5)</f>
        <v>0</v>
      </c>
      <c r="CB5" s="230">
        <f t="shared" ref="CB5" si="37">IF(AB5=0,0,(AB5/1000*$J5)/$R5/$T5)</f>
        <v>0</v>
      </c>
      <c r="CC5" s="230">
        <f t="shared" ref="CC5" si="38">IF(AC5=0,0,(AC5/1000*$J5)/$R5/$T5)</f>
        <v>0</v>
      </c>
      <c r="CD5" s="230">
        <f t="shared" ref="CD5" si="39">IF(AD5=0,0,(AD5/1000*$J5)/$R5/$T5)</f>
        <v>0</v>
      </c>
      <c r="CE5" s="230">
        <f t="shared" ref="CE5" si="40">IF(AE5=0,0,(AE5/1000*$J5)/$R5/$T5)</f>
        <v>0</v>
      </c>
      <c r="CF5" s="230">
        <f t="shared" ref="CF5" si="41">IF(AF5=0,0,(AF5/1000*$J5)/$R5/$T5)</f>
        <v>0</v>
      </c>
      <c r="CG5" s="231"/>
      <c r="CH5" s="230">
        <f t="shared" ref="CH5" si="42">IF(U5=0,0,(U5/1000*$L5)/$R5/$T5)</f>
        <v>0</v>
      </c>
      <c r="CI5" s="230">
        <f t="shared" ref="CI5" si="43">IF(V5=0,0,(V5/1000*$L5)/$R5/$T5)</f>
        <v>0</v>
      </c>
      <c r="CJ5" s="230">
        <f t="shared" ref="CJ5" si="44">IF(W5=0,0,(W5/1000*$L5)/$R5/$T5)</f>
        <v>0</v>
      </c>
      <c r="CK5" s="230">
        <f t="shared" ref="CK5" si="45">IF(X5=0,0,(X5/1000*$L5)/$R5/$T5)</f>
        <v>0</v>
      </c>
      <c r="CL5" s="230">
        <f t="shared" ref="CL5" si="46">IF(Y5=0,0,(Y5/1000*$L5)/$R5/$T5)</f>
        <v>0</v>
      </c>
      <c r="CM5" s="230">
        <f t="shared" ref="CM5" si="47">IF(Z5=0,0,(Z5/1000*$L5)/$R5/$T5)</f>
        <v>0</v>
      </c>
      <c r="CN5" s="230">
        <f t="shared" ref="CN5" si="48">IF(AA5=0,0,(AA5/1000*$L5)/$R5/$T5)</f>
        <v>0</v>
      </c>
      <c r="CO5" s="230">
        <f t="shared" ref="CO5" si="49">IF(AB5=0,0,(AB5/1000*$L5)/$R5/$T5)</f>
        <v>0</v>
      </c>
      <c r="CP5" s="230">
        <f t="shared" ref="CP5" si="50">IF(AC5=0,0,(AC5/1000*$L5)/$R5/$T5)</f>
        <v>0</v>
      </c>
      <c r="CQ5" s="230">
        <f t="shared" ref="CQ5" si="51">IF(AD5=0,0,(AD5/1000*$L5)/$R5/$T5)</f>
        <v>0</v>
      </c>
      <c r="CR5" s="230">
        <f t="shared" ref="CR5" si="52">IF(AE5=0,0,(AE5/1000*$L5)/$R5/$T5)</f>
        <v>0</v>
      </c>
      <c r="CS5" s="230">
        <f t="shared" ref="CS5" si="53">IF(AF5=0,0,(AF5/1000*$L5)/$R5/$T5)</f>
        <v>0</v>
      </c>
      <c r="CT5" s="231"/>
      <c r="CU5" s="230">
        <f t="shared" ref="CU5" si="54">IF(U5=0,0,(U5/1000*$N5)/$R5/$T5)</f>
        <v>0</v>
      </c>
      <c r="CV5" s="230">
        <f t="shared" ref="CV5" si="55">IF(V5=0,0,(V5/1000*$N5)/$R5/$T5)</f>
        <v>0</v>
      </c>
      <c r="CW5" s="230">
        <f t="shared" ref="CW5" si="56">IF(W5=0,0,(W5/1000*$N5)/$R5/$T5)</f>
        <v>0</v>
      </c>
      <c r="CX5" s="230">
        <f t="shared" ref="CX5" si="57">IF(X5=0,0,(X5/1000*$N5)/$R5/$T5)</f>
        <v>0</v>
      </c>
      <c r="CY5" s="230">
        <f t="shared" ref="CY5" si="58">IF(Y5=0,0,(Y5/1000*$N5)/$R5/$T5)</f>
        <v>0</v>
      </c>
      <c r="CZ5" s="230">
        <f t="shared" ref="CZ5" si="59">IF(Z5=0,0,(Z5/1000*$N5)/$R5/$T5)</f>
        <v>0</v>
      </c>
      <c r="DA5" s="230">
        <f t="shared" ref="DA5" si="60">IF(AA5=0,0,(AA5/1000*$N5)/$R5/$T5)</f>
        <v>0</v>
      </c>
      <c r="DB5" s="230">
        <f t="shared" ref="DB5" si="61">IF(AB5=0,0,(AB5/1000*$N5)/$R5/$T5)</f>
        <v>0</v>
      </c>
      <c r="DC5" s="230">
        <f t="shared" ref="DC5" si="62">IF(AC5=0,0,(AC5/1000*$N5)/$R5/$T5)</f>
        <v>0</v>
      </c>
      <c r="DD5" s="230">
        <f t="shared" ref="DD5" si="63">IF(AD5=0,0,(AD5/1000*$N5)/$R5/$T5)</f>
        <v>0</v>
      </c>
      <c r="DE5" s="230">
        <f t="shared" ref="DE5" si="64">IF(AE5=0,0,(AE5/1000*$N5)/$R5/$T5)</f>
        <v>0</v>
      </c>
      <c r="DF5" s="230">
        <f t="shared" ref="DF5" si="65">IF(AF5=0,0,(AF5/1000*$N5)/$R5/$T5)</f>
        <v>0</v>
      </c>
    </row>
    <row r="6" spans="1:123" s="229" customFormat="1" ht="12.75" customHeight="1" outlineLevel="1">
      <c r="A6" s="383">
        <f>'All Demand '!A7</f>
        <v>2</v>
      </c>
      <c r="B6" s="384" t="str">
        <f>'All Demand '!G7</f>
        <v>ABC</v>
      </c>
      <c r="C6" s="384" t="str">
        <f>'All Demand '!F7</f>
        <v>M106</v>
      </c>
      <c r="D6" s="178" t="str">
        <f>'All Demand '!C7</f>
        <v>8AJ946-00099-N</v>
      </c>
      <c r="E6" s="384" t="str">
        <f>'All Demand '!I7</f>
        <v>TJ</v>
      </c>
      <c r="F6" s="385" t="str">
        <f>'All Demand '!G7</f>
        <v>ABC</v>
      </c>
      <c r="G6" s="405">
        <v>1.6666666666666667</v>
      </c>
      <c r="H6" s="405">
        <v>0.66666666666666663</v>
      </c>
      <c r="I6" s="405" t="s">
        <v>39</v>
      </c>
      <c r="J6" s="405">
        <v>0</v>
      </c>
      <c r="K6" s="405">
        <v>0</v>
      </c>
      <c r="L6" s="405">
        <v>0</v>
      </c>
      <c r="M6" s="405">
        <v>0</v>
      </c>
      <c r="N6" s="405">
        <v>0</v>
      </c>
      <c r="O6" s="405">
        <v>0</v>
      </c>
      <c r="P6" s="405">
        <v>4</v>
      </c>
      <c r="Q6" s="405">
        <v>4</v>
      </c>
      <c r="R6" s="427">
        <v>1</v>
      </c>
      <c r="S6" s="405">
        <v>0</v>
      </c>
      <c r="T6" s="405">
        <v>0.95</v>
      </c>
      <c r="U6" s="228">
        <f>Tianjin!H6</f>
        <v>0</v>
      </c>
      <c r="V6" s="228">
        <f>Tianjin!I6</f>
        <v>0</v>
      </c>
      <c r="W6" s="228">
        <f>Tianjin!J6</f>
        <v>0</v>
      </c>
      <c r="X6" s="228">
        <f>Tianjin!K6</f>
        <v>0</v>
      </c>
      <c r="Y6" s="228">
        <f>Tianjin!L6</f>
        <v>0</v>
      </c>
      <c r="Z6" s="228">
        <f>Tianjin!M6</f>
        <v>0</v>
      </c>
      <c r="AA6" s="228">
        <f>Tianjin!N6</f>
        <v>0</v>
      </c>
      <c r="AB6" s="228">
        <f>Tianjin!O6</f>
        <v>0</v>
      </c>
      <c r="AC6" s="228">
        <f>Tianjin!P6</f>
        <v>0</v>
      </c>
      <c r="AD6" s="228">
        <f>Tianjin!Q6</f>
        <v>0</v>
      </c>
      <c r="AE6" s="228">
        <f>Tianjin!R6</f>
        <v>0</v>
      </c>
      <c r="AF6" s="228">
        <f>Tianjin!S6</f>
        <v>0</v>
      </c>
      <c r="AH6" s="230">
        <f t="shared" ref="AH6:AH69" si="66">IF(U6=0, 0, (U6/1000*($H6+$J6+$L6+$N6)/$R6/$T6+$P6*$Q6))</f>
        <v>0</v>
      </c>
      <c r="AI6" s="230">
        <f t="shared" ref="AI6:AI69" si="67">IF(V6=0, 0, (V6/1000*($H6+$J6+$L6+$N6)/$R6/$T6+$P6*$Q6))</f>
        <v>0</v>
      </c>
      <c r="AJ6" s="230">
        <f t="shared" ref="AJ6:AJ69" si="68">IF(W6=0, 0, (W6/1000*($H6+$J6+$L6+$N6)/$R6/$T6+$P6*$Q6))</f>
        <v>0</v>
      </c>
      <c r="AK6" s="230">
        <f t="shared" ref="AK6:AK69" si="69">IF(X6=0, 0, (X6/1000*($H6+$J6+$L6+$N6)/$R6/$T6+$P6*$Q6))</f>
        <v>0</v>
      </c>
      <c r="AL6" s="230">
        <f t="shared" ref="AL6:AL69" si="70">IF(Y6=0, 0, (Y6/1000*($H6+$J6+$L6+$N6)/$R6/$T6+$P6*$Q6))</f>
        <v>0</v>
      </c>
      <c r="AM6" s="230">
        <f t="shared" ref="AM6:AM69" si="71">IF(Z6=0, 0, (Z6/1000*($H6+$J6+$L6+$N6)/$R6/$T6+$P6*$Q6))</f>
        <v>0</v>
      </c>
      <c r="AN6" s="230">
        <f t="shared" ref="AN6:AN69" si="72">IF(AA6=0, 0, (AA6/1000*($H6+$J6+$L6+$N6)/$R6/$T6+$P6*$Q6))</f>
        <v>0</v>
      </c>
      <c r="AO6" s="230">
        <f t="shared" ref="AO6:AO69" si="73">IF(AB6=0, 0, (AB6/1000*($H6+$J6+$L6+$N6)/$R6/$T6+$P6*$Q6))</f>
        <v>0</v>
      </c>
      <c r="AP6" s="230">
        <f t="shared" ref="AP6:AP69" si="74">IF(AC6=0, 0, (AC6/1000*($H6+$J6+$L6+$N6)/$R6/$T6+$P6*$Q6))</f>
        <v>0</v>
      </c>
      <c r="AQ6" s="230">
        <f t="shared" ref="AQ6:AQ69" si="75">IF(AD6=0, 0, (AD6/1000*($H6+$J6+$L6+$N6)/$R6/$T6+$P6*$Q6))</f>
        <v>0</v>
      </c>
      <c r="AR6" s="230">
        <f t="shared" ref="AR6:AR69" si="76">IF(AE6=0, 0, (AE6/1000*($H6+$J6+$L6+$N6)/$R6/$T6+$P6*$Q6))</f>
        <v>0</v>
      </c>
      <c r="AS6" s="230">
        <f t="shared" ref="AS6:AS69" si="77">IF(AF6=0, 0, (AF6/1000*($H6+$J6+$L6+$N6)/$R6/$T6+$P6*$Q6))</f>
        <v>0</v>
      </c>
      <c r="AT6" s="231"/>
      <c r="AU6" s="232">
        <f t="shared" ref="AU6:AU69" si="78">IFERROR(U6*$G6/$R6/1000,0)</f>
        <v>0</v>
      </c>
      <c r="AV6" s="232">
        <f t="shared" ref="AV6:AV69" si="79">IFERROR(V6*$G6/$R6/1000,0)</f>
        <v>0</v>
      </c>
      <c r="AW6" s="232">
        <f t="shared" ref="AW6:AW69" si="80">IFERROR(W6*$G6/$R6/1000,0)</f>
        <v>0</v>
      </c>
      <c r="AX6" s="232">
        <f t="shared" ref="AX6:AX69" si="81">IFERROR(X6*$G6/$R6/1000,0)</f>
        <v>0</v>
      </c>
      <c r="AY6" s="232">
        <f t="shared" ref="AY6:AY69" si="82">IFERROR(Y6*$G6/$R6/1000,0)</f>
        <v>0</v>
      </c>
      <c r="AZ6" s="232">
        <f t="shared" ref="AZ6:AZ69" si="83">IFERROR(Z6*$G6/$R6/1000,0)</f>
        <v>0</v>
      </c>
      <c r="BA6" s="232">
        <f t="shared" ref="BA6:BA69" si="84">IFERROR(AA6*$G6/$R6/1000,0)</f>
        <v>0</v>
      </c>
      <c r="BB6" s="232">
        <f t="shared" ref="BB6:BB69" si="85">IFERROR(AB6*$G6/$R6/1000,0)</f>
        <v>0</v>
      </c>
      <c r="BC6" s="232">
        <f t="shared" ref="BC6:BC69" si="86">IFERROR(AC6*$G6/$R6/1000,0)</f>
        <v>0</v>
      </c>
      <c r="BD6" s="232">
        <f t="shared" ref="BD6:BD69" si="87">IFERROR(AD6*$G6/$R6/1000,0)</f>
        <v>0</v>
      </c>
      <c r="BE6" s="232">
        <f t="shared" ref="BE6:BE69" si="88">IFERROR(AE6*$G6/$R6/1000,0)</f>
        <v>0</v>
      </c>
      <c r="BF6" s="232">
        <f t="shared" ref="BF6:BF69" si="89">IFERROR(AF6*$G6/$R6/1000,0)</f>
        <v>0</v>
      </c>
      <c r="BH6" s="230">
        <f t="shared" ref="BH6:BH69" si="90">IF(U6=0, 0, (U6/1000*($H6)/$R6/$T6+$P6*$Q6))</f>
        <v>0</v>
      </c>
      <c r="BI6" s="230">
        <f t="shared" ref="BI6:BI69" si="91">IF(V6=0, 0, (V6/1000*($H6)/$R6/$T6+$P6*$Q6))</f>
        <v>0</v>
      </c>
      <c r="BJ6" s="230">
        <f t="shared" ref="BJ6:BJ69" si="92">IF(W6=0, 0, (W6/1000*($H6)/$R6/$T6+$P6*$Q6))</f>
        <v>0</v>
      </c>
      <c r="BK6" s="230">
        <f t="shared" ref="BK6:BK69" si="93">IF(X6=0, 0, (X6/1000*($H6)/$R6/$T6+$P6*$Q6))</f>
        <v>0</v>
      </c>
      <c r="BL6" s="230">
        <f t="shared" ref="BL6:BL69" si="94">IF(Y6=0, 0, (Y6/1000*($H6)/$R6/$T6+$P6*$Q6))</f>
        <v>0</v>
      </c>
      <c r="BM6" s="230">
        <f t="shared" ref="BM6:BM69" si="95">IF(Z6=0, 0, (Z6/1000*($H6)/$R6/$T6+$P6*$Q6))</f>
        <v>0</v>
      </c>
      <c r="BN6" s="230">
        <f t="shared" ref="BN6:BN69" si="96">IF(AA6=0, 0, (AA6/1000*($H6)/$R6/$T6+$P6*$Q6))</f>
        <v>0</v>
      </c>
      <c r="BO6" s="230">
        <f t="shared" ref="BO6:BO69" si="97">IF(AB6=0, 0, (AB6/1000*($H6)/$R6/$T6+$P6*$Q6))</f>
        <v>0</v>
      </c>
      <c r="BP6" s="230">
        <f t="shared" ref="BP6:BP69" si="98">IF(AC6=0, 0, (AC6/1000*($H6)/$R6/$T6+$P6*$Q6))</f>
        <v>0</v>
      </c>
      <c r="BQ6" s="230">
        <f t="shared" ref="BQ6:BQ69" si="99">IF(AD6=0, 0, (AD6/1000*($H6)/$R6/$T6+$P6*$Q6))</f>
        <v>0</v>
      </c>
      <c r="BR6" s="230">
        <f t="shared" ref="BR6:BR69" si="100">IF(AE6=0, 0, (AE6/1000*($H6)/$R6/$T6+$P6*$Q6))</f>
        <v>0</v>
      </c>
      <c r="BS6" s="230">
        <f t="shared" ref="BS6:BS69" si="101">IF(AF6=0, 0, (AF6/1000*($H6)/$R6/$T6+$P6*$Q6))</f>
        <v>0</v>
      </c>
      <c r="BT6" s="231"/>
      <c r="BU6" s="230">
        <f t="shared" ref="BU6" si="102">IF(U6=0,0,(U6/1000*$J6)/$R6/$T6)</f>
        <v>0</v>
      </c>
      <c r="BV6" s="230">
        <f t="shared" ref="BV6" si="103">IF(V6=0,0,(V6/1000*$J6)/$R6/$T6)</f>
        <v>0</v>
      </c>
      <c r="BW6" s="230">
        <f t="shared" ref="BW6" si="104">IF(W6=0,0,(W6/1000*$J6)/$R6/$T6)</f>
        <v>0</v>
      </c>
      <c r="BX6" s="230">
        <f t="shared" ref="BX6" si="105">IF(X6=0,0,(X6/1000*$J6)/$R6/$T6)</f>
        <v>0</v>
      </c>
      <c r="BY6" s="230">
        <f t="shared" ref="BY6" si="106">IF(Y6=0,0,(Y6/1000*$J6)/$R6/$T6)</f>
        <v>0</v>
      </c>
      <c r="BZ6" s="230">
        <f t="shared" ref="BZ6" si="107">IF(Z6=0,0,(Z6/1000*$J6)/$R6/$T6)</f>
        <v>0</v>
      </c>
      <c r="CA6" s="230">
        <f t="shared" ref="CA6" si="108">IF(AA6=0,0,(AA6/1000*$J6)/$R6/$T6)</f>
        <v>0</v>
      </c>
      <c r="CB6" s="230">
        <f t="shared" ref="CB6" si="109">IF(AB6=0,0,(AB6/1000*$J6)/$R6/$T6)</f>
        <v>0</v>
      </c>
      <c r="CC6" s="230">
        <f t="shared" ref="CC6" si="110">IF(AC6=0,0,(AC6/1000*$J6)/$R6/$T6)</f>
        <v>0</v>
      </c>
      <c r="CD6" s="230">
        <f t="shared" ref="CD6" si="111">IF(AD6=0,0,(AD6/1000*$J6)/$R6/$T6)</f>
        <v>0</v>
      </c>
      <c r="CE6" s="230">
        <f t="shared" ref="CE6" si="112">IF(AE6=0,0,(AE6/1000*$J6)/$R6/$T6)</f>
        <v>0</v>
      </c>
      <c r="CF6" s="230">
        <f t="shared" ref="CF6" si="113">IF(AF6=0,0,(AF6/1000*$J6)/$R6/$T6)</f>
        <v>0</v>
      </c>
      <c r="CG6" s="231"/>
      <c r="CH6" s="230">
        <f t="shared" ref="CH6" si="114">IF(U6=0,0,(U6/1000*$L6)/$R6/$T6)</f>
        <v>0</v>
      </c>
      <c r="CI6" s="230">
        <f t="shared" ref="CI6" si="115">IF(V6=0,0,(V6/1000*$L6)/$R6/$T6)</f>
        <v>0</v>
      </c>
      <c r="CJ6" s="230">
        <f t="shared" ref="CJ6" si="116">IF(W6=0,0,(W6/1000*$L6)/$R6/$T6)</f>
        <v>0</v>
      </c>
      <c r="CK6" s="230">
        <f t="shared" ref="CK6" si="117">IF(X6=0,0,(X6/1000*$L6)/$R6/$T6)</f>
        <v>0</v>
      </c>
      <c r="CL6" s="230">
        <f t="shared" ref="CL6" si="118">IF(Y6=0,0,(Y6/1000*$L6)/$R6/$T6)</f>
        <v>0</v>
      </c>
      <c r="CM6" s="230">
        <f t="shared" ref="CM6" si="119">IF(Z6=0,0,(Z6/1000*$L6)/$R6/$T6)</f>
        <v>0</v>
      </c>
      <c r="CN6" s="230">
        <f t="shared" ref="CN6" si="120">IF(AA6=0,0,(AA6/1000*$L6)/$R6/$T6)</f>
        <v>0</v>
      </c>
      <c r="CO6" s="230">
        <f t="shared" ref="CO6" si="121">IF(AB6=0,0,(AB6/1000*$L6)/$R6/$T6)</f>
        <v>0</v>
      </c>
      <c r="CP6" s="230">
        <f t="shared" ref="CP6" si="122">IF(AC6=0,0,(AC6/1000*$L6)/$R6/$T6)</f>
        <v>0</v>
      </c>
      <c r="CQ6" s="230">
        <f t="shared" ref="CQ6" si="123">IF(AD6=0,0,(AD6/1000*$L6)/$R6/$T6)</f>
        <v>0</v>
      </c>
      <c r="CR6" s="230">
        <f t="shared" ref="CR6" si="124">IF(AE6=0,0,(AE6/1000*$L6)/$R6/$T6)</f>
        <v>0</v>
      </c>
      <c r="CS6" s="230">
        <f t="shared" ref="CS6" si="125">IF(AF6=0,0,(AF6/1000*$L6)/$R6/$T6)</f>
        <v>0</v>
      </c>
      <c r="CT6" s="231"/>
      <c r="CU6" s="230">
        <f t="shared" ref="CU6" si="126">IF(U6=0,0,(U6/1000*$N6)/$R6/$T6)</f>
        <v>0</v>
      </c>
      <c r="CV6" s="230">
        <f t="shared" ref="CV6" si="127">IF(V6=0,0,(V6/1000*$N6)/$R6/$T6)</f>
        <v>0</v>
      </c>
      <c r="CW6" s="230">
        <f t="shared" ref="CW6" si="128">IF(W6=0,0,(W6/1000*$N6)/$R6/$T6)</f>
        <v>0</v>
      </c>
      <c r="CX6" s="230">
        <f t="shared" ref="CX6" si="129">IF(X6=0,0,(X6/1000*$N6)/$R6/$T6)</f>
        <v>0</v>
      </c>
      <c r="CY6" s="230">
        <f t="shared" ref="CY6" si="130">IF(Y6=0,0,(Y6/1000*$N6)/$R6/$T6)</f>
        <v>0</v>
      </c>
      <c r="CZ6" s="230">
        <f t="shared" ref="CZ6" si="131">IF(Z6=0,0,(Z6/1000*$N6)/$R6/$T6)</f>
        <v>0</v>
      </c>
      <c r="DA6" s="230">
        <f t="shared" ref="DA6" si="132">IF(AA6=0,0,(AA6/1000*$N6)/$R6/$T6)</f>
        <v>0</v>
      </c>
      <c r="DB6" s="230">
        <f t="shared" ref="DB6" si="133">IF(AB6=0,0,(AB6/1000*$N6)/$R6/$T6)</f>
        <v>0</v>
      </c>
      <c r="DC6" s="230">
        <f t="shared" ref="DC6" si="134">IF(AC6=0,0,(AC6/1000*$N6)/$R6/$T6)</f>
        <v>0</v>
      </c>
      <c r="DD6" s="230">
        <f t="shared" ref="DD6" si="135">IF(AD6=0,0,(AD6/1000*$N6)/$R6/$T6)</f>
        <v>0</v>
      </c>
      <c r="DE6" s="230">
        <f t="shared" ref="DE6" si="136">IF(AE6=0,0,(AE6/1000*$N6)/$R6/$T6)</f>
        <v>0</v>
      </c>
      <c r="DF6" s="230">
        <f t="shared" ref="DF6" si="137">IF(AF6=0,0,(AF6/1000*$N6)/$R6/$T6)</f>
        <v>0</v>
      </c>
    </row>
    <row r="7" spans="1:123" ht="12.75" customHeight="1" outlineLevel="1">
      <c r="A7" s="383">
        <f>'All Demand '!A8</f>
        <v>3</v>
      </c>
      <c r="B7" s="384" t="str">
        <f>'All Demand '!G8</f>
        <v>ABC</v>
      </c>
      <c r="C7" s="384" t="str">
        <f>'All Demand '!F8</f>
        <v>M21</v>
      </c>
      <c r="D7" s="178" t="str">
        <f>'All Demand '!C8</f>
        <v>8AJ818-00010-B</v>
      </c>
      <c r="E7" s="384" t="str">
        <f>'All Demand '!I8</f>
        <v>TJ</v>
      </c>
      <c r="F7" s="385" t="str">
        <f>'All Demand '!G8</f>
        <v>ABC</v>
      </c>
      <c r="G7" s="405">
        <v>0.5</v>
      </c>
      <c r="H7" s="405">
        <v>0</v>
      </c>
      <c r="I7" s="405" t="s">
        <v>39</v>
      </c>
      <c r="J7" s="405">
        <v>0</v>
      </c>
      <c r="K7" s="405">
        <v>0</v>
      </c>
      <c r="L7" s="405">
        <v>0</v>
      </c>
      <c r="M7" s="405">
        <v>0</v>
      </c>
      <c r="N7" s="405">
        <v>0</v>
      </c>
      <c r="O7" s="405">
        <v>0</v>
      </c>
      <c r="P7" s="405">
        <v>0</v>
      </c>
      <c r="Q7" s="405">
        <v>4</v>
      </c>
      <c r="R7" s="427">
        <v>1</v>
      </c>
      <c r="S7" s="405">
        <v>0</v>
      </c>
      <c r="T7" s="405">
        <v>0.95</v>
      </c>
      <c r="U7" s="386">
        <f>Tianjin!H7</f>
        <v>200</v>
      </c>
      <c r="V7" s="386">
        <f>Tianjin!I7</f>
        <v>100</v>
      </c>
      <c r="W7" s="386">
        <f>Tianjin!J7</f>
        <v>100</v>
      </c>
      <c r="X7" s="386">
        <f>Tianjin!K7</f>
        <v>100</v>
      </c>
      <c r="Y7" s="386">
        <f>Tianjin!L7</f>
        <v>150</v>
      </c>
      <c r="Z7" s="386">
        <f>Tianjin!M7</f>
        <v>150</v>
      </c>
      <c r="AA7" s="386">
        <f>Tianjin!N7</f>
        <v>0</v>
      </c>
      <c r="AB7" s="386">
        <f>Tianjin!O7</f>
        <v>0</v>
      </c>
      <c r="AC7" s="386">
        <f>Tianjin!P7</f>
        <v>0</v>
      </c>
      <c r="AD7" s="386">
        <f>Tianjin!Q7</f>
        <v>0</v>
      </c>
      <c r="AE7" s="386">
        <f>Tianjin!R7</f>
        <v>0</v>
      </c>
      <c r="AF7" s="386">
        <f>Tianjin!S7</f>
        <v>0</v>
      </c>
      <c r="AG7" s="387"/>
      <c r="AH7" s="388">
        <f t="shared" si="66"/>
        <v>0</v>
      </c>
      <c r="AI7" s="388">
        <f t="shared" si="67"/>
        <v>0</v>
      </c>
      <c r="AJ7" s="388">
        <f t="shared" si="68"/>
        <v>0</v>
      </c>
      <c r="AK7" s="388">
        <f t="shared" si="69"/>
        <v>0</v>
      </c>
      <c r="AL7" s="388">
        <f t="shared" si="70"/>
        <v>0</v>
      </c>
      <c r="AM7" s="388">
        <f t="shared" si="71"/>
        <v>0</v>
      </c>
      <c r="AN7" s="388">
        <f t="shared" si="72"/>
        <v>0</v>
      </c>
      <c r="AO7" s="388">
        <f t="shared" si="73"/>
        <v>0</v>
      </c>
      <c r="AP7" s="388">
        <f t="shared" si="74"/>
        <v>0</v>
      </c>
      <c r="AQ7" s="388">
        <f t="shared" si="75"/>
        <v>0</v>
      </c>
      <c r="AR7" s="388">
        <f t="shared" si="76"/>
        <v>0</v>
      </c>
      <c r="AS7" s="388">
        <f t="shared" si="77"/>
        <v>0</v>
      </c>
      <c r="AT7" s="389"/>
      <c r="AU7" s="232">
        <f t="shared" si="78"/>
        <v>0.1</v>
      </c>
      <c r="AV7" s="232">
        <f t="shared" si="79"/>
        <v>0.05</v>
      </c>
      <c r="AW7" s="232">
        <f t="shared" si="80"/>
        <v>0.05</v>
      </c>
      <c r="AX7" s="232">
        <f t="shared" si="81"/>
        <v>0.05</v>
      </c>
      <c r="AY7" s="232">
        <f t="shared" si="82"/>
        <v>7.4999999999999997E-2</v>
      </c>
      <c r="AZ7" s="232">
        <f t="shared" si="83"/>
        <v>7.4999999999999997E-2</v>
      </c>
      <c r="BA7" s="232">
        <f t="shared" si="84"/>
        <v>0</v>
      </c>
      <c r="BB7" s="232">
        <f t="shared" si="85"/>
        <v>0</v>
      </c>
      <c r="BC7" s="232">
        <f t="shared" si="86"/>
        <v>0</v>
      </c>
      <c r="BD7" s="232">
        <f t="shared" si="87"/>
        <v>0</v>
      </c>
      <c r="BE7" s="232">
        <f t="shared" si="88"/>
        <v>0</v>
      </c>
      <c r="BF7" s="232">
        <f t="shared" si="89"/>
        <v>0</v>
      </c>
      <c r="BG7" s="387"/>
      <c r="BH7" s="230">
        <f t="shared" si="90"/>
        <v>0</v>
      </c>
      <c r="BI7" s="230">
        <f t="shared" si="91"/>
        <v>0</v>
      </c>
      <c r="BJ7" s="230">
        <f t="shared" si="92"/>
        <v>0</v>
      </c>
      <c r="BK7" s="230">
        <f t="shared" si="93"/>
        <v>0</v>
      </c>
      <c r="BL7" s="230">
        <f t="shared" si="94"/>
        <v>0</v>
      </c>
      <c r="BM7" s="230">
        <f t="shared" si="95"/>
        <v>0</v>
      </c>
      <c r="BN7" s="230">
        <f t="shared" si="96"/>
        <v>0</v>
      </c>
      <c r="BO7" s="230">
        <f t="shared" si="97"/>
        <v>0</v>
      </c>
      <c r="BP7" s="230">
        <f t="shared" si="98"/>
        <v>0</v>
      </c>
      <c r="BQ7" s="230">
        <f t="shared" si="99"/>
        <v>0</v>
      </c>
      <c r="BR7" s="230">
        <f t="shared" si="100"/>
        <v>0</v>
      </c>
      <c r="BS7" s="230">
        <f t="shared" si="101"/>
        <v>0</v>
      </c>
      <c r="BT7" s="389"/>
      <c r="BU7" s="230">
        <f t="shared" ref="BU7:BU70" si="138">IF(U7=0,0,(U7/1000*$J7)/$R7/$T7)</f>
        <v>0</v>
      </c>
      <c r="BV7" s="230">
        <f t="shared" ref="BV7:BV70" si="139">IF(V7=0,0,(V7/1000*$J7)/$R7/$T7)</f>
        <v>0</v>
      </c>
      <c r="BW7" s="230">
        <f t="shared" ref="BW7:BW70" si="140">IF(W7=0,0,(W7/1000*$J7)/$R7/$T7)</f>
        <v>0</v>
      </c>
      <c r="BX7" s="230">
        <f t="shared" ref="BX7:BX70" si="141">IF(X7=0,0,(X7/1000*$J7)/$R7/$T7)</f>
        <v>0</v>
      </c>
      <c r="BY7" s="230">
        <f t="shared" ref="BY7:BY70" si="142">IF(Y7=0,0,(Y7/1000*$J7)/$R7/$T7)</f>
        <v>0</v>
      </c>
      <c r="BZ7" s="230">
        <f t="shared" ref="BZ7:BZ70" si="143">IF(Z7=0,0,(Z7/1000*$J7)/$R7/$T7)</f>
        <v>0</v>
      </c>
      <c r="CA7" s="230">
        <f t="shared" ref="CA7:CA70" si="144">IF(AA7=0,0,(AA7/1000*$J7)/$R7/$T7)</f>
        <v>0</v>
      </c>
      <c r="CB7" s="230">
        <f t="shared" ref="CB7:CB70" si="145">IF(AB7=0,0,(AB7/1000*$J7)/$R7/$T7)</f>
        <v>0</v>
      </c>
      <c r="CC7" s="230">
        <f t="shared" ref="CC7:CC70" si="146">IF(AC7=0,0,(AC7/1000*$J7)/$R7/$T7)</f>
        <v>0</v>
      </c>
      <c r="CD7" s="230">
        <f t="shared" ref="CD7:CD70" si="147">IF(AD7=0,0,(AD7/1000*$J7)/$R7/$T7)</f>
        <v>0</v>
      </c>
      <c r="CE7" s="230">
        <f t="shared" ref="CE7:CE70" si="148">IF(AE7=0,0,(AE7/1000*$J7)/$R7/$T7)</f>
        <v>0</v>
      </c>
      <c r="CF7" s="230">
        <f t="shared" ref="CF7:CF70" si="149">IF(AF7=0,0,(AF7/1000*$J7)/$R7/$T7)</f>
        <v>0</v>
      </c>
      <c r="CG7" s="231"/>
      <c r="CH7" s="230">
        <f t="shared" ref="CH7:CH70" si="150">IF(U7=0,0,(U7/1000*$L7)/$R7/$T7)</f>
        <v>0</v>
      </c>
      <c r="CI7" s="230">
        <f t="shared" ref="CI7:CI70" si="151">IF(V7=0,0,(V7/1000*$L7)/$R7/$T7)</f>
        <v>0</v>
      </c>
      <c r="CJ7" s="230">
        <f t="shared" ref="CJ7:CJ70" si="152">IF(W7=0,0,(W7/1000*$L7)/$R7/$T7)</f>
        <v>0</v>
      </c>
      <c r="CK7" s="230">
        <f t="shared" ref="CK7:CK70" si="153">IF(X7=0,0,(X7/1000*$L7)/$R7/$T7)</f>
        <v>0</v>
      </c>
      <c r="CL7" s="230">
        <f t="shared" ref="CL7:CL70" si="154">IF(Y7=0,0,(Y7/1000*$L7)/$R7/$T7)</f>
        <v>0</v>
      </c>
      <c r="CM7" s="230">
        <f t="shared" ref="CM7:CM70" si="155">IF(Z7=0,0,(Z7/1000*$L7)/$R7/$T7)</f>
        <v>0</v>
      </c>
      <c r="CN7" s="230">
        <f t="shared" ref="CN7:CN70" si="156">IF(AA7=0,0,(AA7/1000*$L7)/$R7/$T7)</f>
        <v>0</v>
      </c>
      <c r="CO7" s="230">
        <f t="shared" ref="CO7:CO70" si="157">IF(AB7=0,0,(AB7/1000*$L7)/$R7/$T7)</f>
        <v>0</v>
      </c>
      <c r="CP7" s="230">
        <f t="shared" ref="CP7:CP70" si="158">IF(AC7=0,0,(AC7/1000*$L7)/$R7/$T7)</f>
        <v>0</v>
      </c>
      <c r="CQ7" s="230">
        <f t="shared" ref="CQ7:CQ70" si="159">IF(AD7=0,0,(AD7/1000*$L7)/$R7/$T7)</f>
        <v>0</v>
      </c>
      <c r="CR7" s="230">
        <f t="shared" ref="CR7:CR70" si="160">IF(AE7=0,0,(AE7/1000*$L7)/$R7/$T7)</f>
        <v>0</v>
      </c>
      <c r="CS7" s="230">
        <f t="shared" ref="CS7:CS70" si="161">IF(AF7=0,0,(AF7/1000*$L7)/$R7/$T7)</f>
        <v>0</v>
      </c>
      <c r="CT7" s="231"/>
      <c r="CU7" s="230">
        <f t="shared" ref="CU7:CU70" si="162">IF(U7=0,0,(U7/1000*$N7)/$R7/$T7)</f>
        <v>0</v>
      </c>
      <c r="CV7" s="230">
        <f t="shared" ref="CV7:CV70" si="163">IF(V7=0,0,(V7/1000*$N7)/$R7/$T7)</f>
        <v>0</v>
      </c>
      <c r="CW7" s="230">
        <f t="shared" ref="CW7:CW70" si="164">IF(W7=0,0,(W7/1000*$N7)/$R7/$T7)</f>
        <v>0</v>
      </c>
      <c r="CX7" s="230">
        <f t="shared" ref="CX7:CX70" si="165">IF(X7=0,0,(X7/1000*$N7)/$R7/$T7)</f>
        <v>0</v>
      </c>
      <c r="CY7" s="230">
        <f t="shared" ref="CY7:CY70" si="166">IF(Y7=0,0,(Y7/1000*$N7)/$R7/$T7)</f>
        <v>0</v>
      </c>
      <c r="CZ7" s="230">
        <f t="shared" ref="CZ7:CZ70" si="167">IF(Z7=0,0,(Z7/1000*$N7)/$R7/$T7)</f>
        <v>0</v>
      </c>
      <c r="DA7" s="230">
        <f t="shared" ref="DA7:DA70" si="168">IF(AA7=0,0,(AA7/1000*$N7)/$R7/$T7)</f>
        <v>0</v>
      </c>
      <c r="DB7" s="230">
        <f t="shared" ref="DB7:DB70" si="169">IF(AB7=0,0,(AB7/1000*$N7)/$R7/$T7)</f>
        <v>0</v>
      </c>
      <c r="DC7" s="230">
        <f t="shared" ref="DC7:DC70" si="170">IF(AC7=0,0,(AC7/1000*$N7)/$R7/$T7)</f>
        <v>0</v>
      </c>
      <c r="DD7" s="230">
        <f t="shared" ref="DD7:DD70" si="171">IF(AD7=0,0,(AD7/1000*$N7)/$R7/$T7)</f>
        <v>0</v>
      </c>
      <c r="DE7" s="230">
        <f t="shared" ref="DE7:DE70" si="172">IF(AE7=0,0,(AE7/1000*$N7)/$R7/$T7)</f>
        <v>0</v>
      </c>
      <c r="DF7" s="230">
        <f t="shared" ref="DF7:DF70" si="173">IF(AF7=0,0,(AF7/1000*$N7)/$R7/$T7)</f>
        <v>0</v>
      </c>
      <c r="DG7" s="387"/>
      <c r="DH7" s="387"/>
      <c r="DI7" s="387"/>
      <c r="DJ7" s="387"/>
      <c r="DK7" s="387"/>
      <c r="DL7" s="387"/>
      <c r="DM7" s="387"/>
      <c r="DN7" s="387"/>
      <c r="DO7" s="387"/>
      <c r="DP7" s="387"/>
      <c r="DQ7" s="387"/>
      <c r="DR7" s="387"/>
      <c r="DS7" s="243"/>
    </row>
    <row r="8" spans="1:123" outlineLevel="1">
      <c r="A8" s="383">
        <f>'All Demand '!A9</f>
        <v>4</v>
      </c>
      <c r="B8" s="384" t="str">
        <f>'All Demand '!G9</f>
        <v>ABC</v>
      </c>
      <c r="C8" s="384" t="str">
        <f>'All Demand '!F9</f>
        <v>M21</v>
      </c>
      <c r="D8" s="178" t="str">
        <f>'All Demand '!C9</f>
        <v>8AJ818-4133-Jab</v>
      </c>
      <c r="E8" s="384" t="str">
        <f>'All Demand '!I9</f>
        <v>TJ</v>
      </c>
      <c r="F8" s="385" t="str">
        <f>'All Demand '!G9</f>
        <v>ABC</v>
      </c>
      <c r="G8" s="405">
        <v>2</v>
      </c>
      <c r="H8" s="405">
        <v>1</v>
      </c>
      <c r="I8" s="405" t="s">
        <v>39</v>
      </c>
      <c r="J8" s="405">
        <v>1</v>
      </c>
      <c r="K8" s="405" t="s">
        <v>40</v>
      </c>
      <c r="L8" s="405">
        <v>0</v>
      </c>
      <c r="M8" s="405">
        <v>0</v>
      </c>
      <c r="N8" s="405">
        <v>0</v>
      </c>
      <c r="O8" s="405">
        <v>0</v>
      </c>
      <c r="P8" s="405">
        <v>6</v>
      </c>
      <c r="Q8" s="405">
        <v>4</v>
      </c>
      <c r="R8" s="427">
        <v>1</v>
      </c>
      <c r="S8" s="405">
        <v>0</v>
      </c>
      <c r="T8" s="405">
        <v>0.8</v>
      </c>
      <c r="U8" s="386">
        <f>Tianjin!H8</f>
        <v>44564</v>
      </c>
      <c r="V8" s="386">
        <f>Tianjin!I8</f>
        <v>21784</v>
      </c>
      <c r="W8" s="386">
        <f>Tianjin!J8</f>
        <v>21026</v>
      </c>
      <c r="X8" s="386">
        <f>Tianjin!K8</f>
        <v>24585</v>
      </c>
      <c r="Y8" s="386">
        <f>Tianjin!L8</f>
        <v>30000</v>
      </c>
      <c r="Z8" s="386">
        <f>Tianjin!M8</f>
        <v>30000</v>
      </c>
      <c r="AA8" s="386">
        <f>Tianjin!N8</f>
        <v>0</v>
      </c>
      <c r="AB8" s="386">
        <f>Tianjin!O8</f>
        <v>0</v>
      </c>
      <c r="AC8" s="386">
        <f>Tianjin!P8</f>
        <v>0</v>
      </c>
      <c r="AD8" s="386">
        <f>Tianjin!Q8</f>
        <v>0</v>
      </c>
      <c r="AE8" s="386">
        <f>Tianjin!R8</f>
        <v>0</v>
      </c>
      <c r="AF8" s="386">
        <f>Tianjin!S8</f>
        <v>0</v>
      </c>
      <c r="AG8" s="387"/>
      <c r="AH8" s="388">
        <f t="shared" si="66"/>
        <v>135.41</v>
      </c>
      <c r="AI8" s="388">
        <f t="shared" si="67"/>
        <v>78.459999999999994</v>
      </c>
      <c r="AJ8" s="388">
        <f t="shared" si="68"/>
        <v>76.564999999999998</v>
      </c>
      <c r="AK8" s="388">
        <f t="shared" si="69"/>
        <v>85.462500000000006</v>
      </c>
      <c r="AL8" s="388">
        <f t="shared" si="70"/>
        <v>99</v>
      </c>
      <c r="AM8" s="388">
        <f t="shared" si="71"/>
        <v>99</v>
      </c>
      <c r="AN8" s="388">
        <f t="shared" si="72"/>
        <v>0</v>
      </c>
      <c r="AO8" s="388">
        <f t="shared" si="73"/>
        <v>0</v>
      </c>
      <c r="AP8" s="388">
        <f t="shared" si="74"/>
        <v>0</v>
      </c>
      <c r="AQ8" s="388">
        <f t="shared" si="75"/>
        <v>0</v>
      </c>
      <c r="AR8" s="388">
        <f t="shared" si="76"/>
        <v>0</v>
      </c>
      <c r="AS8" s="388">
        <f t="shared" si="77"/>
        <v>0</v>
      </c>
      <c r="AT8" s="389"/>
      <c r="AU8" s="232">
        <f t="shared" si="78"/>
        <v>89.128</v>
      </c>
      <c r="AV8" s="232">
        <f t="shared" si="79"/>
        <v>43.567999999999998</v>
      </c>
      <c r="AW8" s="232">
        <f t="shared" si="80"/>
        <v>42.052</v>
      </c>
      <c r="AX8" s="232">
        <f t="shared" si="81"/>
        <v>49.17</v>
      </c>
      <c r="AY8" s="232">
        <f t="shared" si="82"/>
        <v>60</v>
      </c>
      <c r="AZ8" s="232">
        <f t="shared" si="83"/>
        <v>60</v>
      </c>
      <c r="BA8" s="232">
        <f t="shared" si="84"/>
        <v>0</v>
      </c>
      <c r="BB8" s="232">
        <f t="shared" si="85"/>
        <v>0</v>
      </c>
      <c r="BC8" s="232">
        <f t="shared" si="86"/>
        <v>0</v>
      </c>
      <c r="BD8" s="232">
        <f t="shared" si="87"/>
        <v>0</v>
      </c>
      <c r="BE8" s="232">
        <f t="shared" si="88"/>
        <v>0</v>
      </c>
      <c r="BF8" s="232">
        <f t="shared" si="89"/>
        <v>0</v>
      </c>
      <c r="BG8" s="387"/>
      <c r="BH8" s="230">
        <f t="shared" si="90"/>
        <v>79.704999999999998</v>
      </c>
      <c r="BI8" s="230">
        <f t="shared" si="91"/>
        <v>51.23</v>
      </c>
      <c r="BJ8" s="230">
        <f t="shared" si="92"/>
        <v>50.282499999999999</v>
      </c>
      <c r="BK8" s="230">
        <f t="shared" si="93"/>
        <v>54.731250000000003</v>
      </c>
      <c r="BL8" s="230">
        <f t="shared" si="94"/>
        <v>61.5</v>
      </c>
      <c r="BM8" s="230">
        <f t="shared" si="95"/>
        <v>61.5</v>
      </c>
      <c r="BN8" s="230">
        <f t="shared" si="96"/>
        <v>0</v>
      </c>
      <c r="BO8" s="230">
        <f t="shared" si="97"/>
        <v>0</v>
      </c>
      <c r="BP8" s="230">
        <f t="shared" si="98"/>
        <v>0</v>
      </c>
      <c r="BQ8" s="230">
        <f t="shared" si="99"/>
        <v>0</v>
      </c>
      <c r="BR8" s="230">
        <f t="shared" si="100"/>
        <v>0</v>
      </c>
      <c r="BS8" s="230">
        <f t="shared" si="101"/>
        <v>0</v>
      </c>
      <c r="BT8" s="389"/>
      <c r="BU8" s="230">
        <f t="shared" si="138"/>
        <v>55.704999999999998</v>
      </c>
      <c r="BV8" s="230">
        <f t="shared" si="139"/>
        <v>27.229999999999997</v>
      </c>
      <c r="BW8" s="230">
        <f t="shared" si="140"/>
        <v>26.282499999999999</v>
      </c>
      <c r="BX8" s="230">
        <f t="shared" si="141"/>
        <v>30.731249999999999</v>
      </c>
      <c r="BY8" s="230">
        <f t="shared" si="142"/>
        <v>37.5</v>
      </c>
      <c r="BZ8" s="230">
        <f t="shared" si="143"/>
        <v>37.5</v>
      </c>
      <c r="CA8" s="230">
        <f t="shared" si="144"/>
        <v>0</v>
      </c>
      <c r="CB8" s="230">
        <f t="shared" si="145"/>
        <v>0</v>
      </c>
      <c r="CC8" s="230">
        <f t="shared" si="146"/>
        <v>0</v>
      </c>
      <c r="CD8" s="230">
        <f t="shared" si="147"/>
        <v>0</v>
      </c>
      <c r="CE8" s="230">
        <f t="shared" si="148"/>
        <v>0</v>
      </c>
      <c r="CF8" s="230">
        <f t="shared" si="149"/>
        <v>0</v>
      </c>
      <c r="CG8" s="231"/>
      <c r="CH8" s="230">
        <f t="shared" si="150"/>
        <v>0</v>
      </c>
      <c r="CI8" s="230">
        <f t="shared" si="151"/>
        <v>0</v>
      </c>
      <c r="CJ8" s="230">
        <f t="shared" si="152"/>
        <v>0</v>
      </c>
      <c r="CK8" s="230">
        <f t="shared" si="153"/>
        <v>0</v>
      </c>
      <c r="CL8" s="230">
        <f t="shared" si="154"/>
        <v>0</v>
      </c>
      <c r="CM8" s="230">
        <f t="shared" si="155"/>
        <v>0</v>
      </c>
      <c r="CN8" s="230">
        <f t="shared" si="156"/>
        <v>0</v>
      </c>
      <c r="CO8" s="230">
        <f t="shared" si="157"/>
        <v>0</v>
      </c>
      <c r="CP8" s="230">
        <f t="shared" si="158"/>
        <v>0</v>
      </c>
      <c r="CQ8" s="230">
        <f t="shared" si="159"/>
        <v>0</v>
      </c>
      <c r="CR8" s="230">
        <f t="shared" si="160"/>
        <v>0</v>
      </c>
      <c r="CS8" s="230">
        <f t="shared" si="161"/>
        <v>0</v>
      </c>
      <c r="CT8" s="231"/>
      <c r="CU8" s="230">
        <f t="shared" si="162"/>
        <v>0</v>
      </c>
      <c r="CV8" s="230">
        <f t="shared" si="163"/>
        <v>0</v>
      </c>
      <c r="CW8" s="230">
        <f t="shared" si="164"/>
        <v>0</v>
      </c>
      <c r="CX8" s="230">
        <f t="shared" si="165"/>
        <v>0</v>
      </c>
      <c r="CY8" s="230">
        <f t="shared" si="166"/>
        <v>0</v>
      </c>
      <c r="CZ8" s="230">
        <f t="shared" si="167"/>
        <v>0</v>
      </c>
      <c r="DA8" s="230">
        <f t="shared" si="168"/>
        <v>0</v>
      </c>
      <c r="DB8" s="230">
        <f t="shared" si="169"/>
        <v>0</v>
      </c>
      <c r="DC8" s="230">
        <f t="shared" si="170"/>
        <v>0</v>
      </c>
      <c r="DD8" s="230">
        <f t="shared" si="171"/>
        <v>0</v>
      </c>
      <c r="DE8" s="230">
        <f t="shared" si="172"/>
        <v>0</v>
      </c>
      <c r="DF8" s="230">
        <f t="shared" si="173"/>
        <v>0</v>
      </c>
      <c r="DG8" s="387"/>
      <c r="DH8" s="387"/>
      <c r="DI8" s="387"/>
      <c r="DJ8" s="387"/>
      <c r="DK8" s="387"/>
      <c r="DL8" s="387"/>
      <c r="DM8" s="387"/>
      <c r="DN8" s="387"/>
      <c r="DO8" s="387"/>
      <c r="DP8" s="387"/>
      <c r="DQ8" s="387"/>
      <c r="DR8" s="387"/>
      <c r="DS8" s="243"/>
    </row>
    <row r="9" spans="1:123" outlineLevel="1">
      <c r="A9" s="383">
        <f>'All Demand '!A10</f>
        <v>5</v>
      </c>
      <c r="B9" s="384" t="str">
        <f>'All Demand '!G10</f>
        <v>ABC</v>
      </c>
      <c r="C9" s="384" t="str">
        <f>'All Demand '!F10</f>
        <v>M21</v>
      </c>
      <c r="D9" s="178" t="str">
        <f>'All Demand '!C10</f>
        <v>8AJ946-4830-Jab</v>
      </c>
      <c r="E9" s="384" t="str">
        <f>'All Demand '!I10</f>
        <v>TJ</v>
      </c>
      <c r="F9" s="385" t="str">
        <f>'All Demand '!G10</f>
        <v>ABC</v>
      </c>
      <c r="G9" s="405">
        <v>2</v>
      </c>
      <c r="H9" s="405">
        <v>0.25</v>
      </c>
      <c r="I9" s="405" t="s">
        <v>39</v>
      </c>
      <c r="J9" s="405">
        <v>0</v>
      </c>
      <c r="K9" s="405">
        <v>0</v>
      </c>
      <c r="L9" s="405">
        <v>0</v>
      </c>
      <c r="M9" s="405">
        <v>0</v>
      </c>
      <c r="N9" s="405">
        <v>0</v>
      </c>
      <c r="O9" s="405">
        <v>0</v>
      </c>
      <c r="P9" s="405">
        <v>2.5</v>
      </c>
      <c r="Q9" s="405">
        <v>4</v>
      </c>
      <c r="R9" s="427">
        <v>1</v>
      </c>
      <c r="S9" s="405">
        <v>0</v>
      </c>
      <c r="T9" s="405">
        <v>0.8</v>
      </c>
      <c r="U9" s="386">
        <f>Tianjin!H9</f>
        <v>44564</v>
      </c>
      <c r="V9" s="386">
        <f>Tianjin!I9</f>
        <v>21784</v>
      </c>
      <c r="W9" s="386">
        <f>Tianjin!J9</f>
        <v>21026</v>
      </c>
      <c r="X9" s="386">
        <f>Tianjin!K9</f>
        <v>24585</v>
      </c>
      <c r="Y9" s="386">
        <f>Tianjin!L9</f>
        <v>30000</v>
      </c>
      <c r="Z9" s="386">
        <f>Tianjin!M9</f>
        <v>30000</v>
      </c>
      <c r="AA9" s="386">
        <f>Tianjin!N9</f>
        <v>0</v>
      </c>
      <c r="AB9" s="386">
        <f>Tianjin!O9</f>
        <v>0</v>
      </c>
      <c r="AC9" s="386">
        <f>Tianjin!P9</f>
        <v>0</v>
      </c>
      <c r="AD9" s="386">
        <f>Tianjin!Q9</f>
        <v>0</v>
      </c>
      <c r="AE9" s="386">
        <f>Tianjin!R9</f>
        <v>0</v>
      </c>
      <c r="AF9" s="386">
        <f>Tianjin!S9</f>
        <v>0</v>
      </c>
      <c r="AG9" s="387"/>
      <c r="AH9" s="388">
        <f t="shared" si="66"/>
        <v>23.92625</v>
      </c>
      <c r="AI9" s="388">
        <f t="shared" si="67"/>
        <v>16.807499999999997</v>
      </c>
      <c r="AJ9" s="388">
        <f t="shared" si="68"/>
        <v>16.570625</v>
      </c>
      <c r="AK9" s="388">
        <f t="shared" si="69"/>
        <v>17.682812500000001</v>
      </c>
      <c r="AL9" s="388">
        <f t="shared" si="70"/>
        <v>19.375</v>
      </c>
      <c r="AM9" s="388">
        <f t="shared" si="71"/>
        <v>19.375</v>
      </c>
      <c r="AN9" s="388">
        <f t="shared" si="72"/>
        <v>0</v>
      </c>
      <c r="AO9" s="388">
        <f t="shared" si="73"/>
        <v>0</v>
      </c>
      <c r="AP9" s="388">
        <f t="shared" si="74"/>
        <v>0</v>
      </c>
      <c r="AQ9" s="388">
        <f t="shared" si="75"/>
        <v>0</v>
      </c>
      <c r="AR9" s="388">
        <f t="shared" si="76"/>
        <v>0</v>
      </c>
      <c r="AS9" s="388">
        <f t="shared" si="77"/>
        <v>0</v>
      </c>
      <c r="AT9" s="389"/>
      <c r="AU9" s="232">
        <f t="shared" si="78"/>
        <v>89.128</v>
      </c>
      <c r="AV9" s="232">
        <f t="shared" si="79"/>
        <v>43.567999999999998</v>
      </c>
      <c r="AW9" s="232">
        <f t="shared" si="80"/>
        <v>42.052</v>
      </c>
      <c r="AX9" s="232">
        <f t="shared" si="81"/>
        <v>49.17</v>
      </c>
      <c r="AY9" s="232">
        <f t="shared" si="82"/>
        <v>60</v>
      </c>
      <c r="AZ9" s="232">
        <f t="shared" si="83"/>
        <v>60</v>
      </c>
      <c r="BA9" s="232">
        <f t="shared" si="84"/>
        <v>0</v>
      </c>
      <c r="BB9" s="232">
        <f t="shared" si="85"/>
        <v>0</v>
      </c>
      <c r="BC9" s="232">
        <f t="shared" si="86"/>
        <v>0</v>
      </c>
      <c r="BD9" s="232">
        <f t="shared" si="87"/>
        <v>0</v>
      </c>
      <c r="BE9" s="232">
        <f t="shared" si="88"/>
        <v>0</v>
      </c>
      <c r="BF9" s="232">
        <f t="shared" si="89"/>
        <v>0</v>
      </c>
      <c r="BG9" s="387"/>
      <c r="BH9" s="230">
        <f t="shared" si="90"/>
        <v>23.92625</v>
      </c>
      <c r="BI9" s="230">
        <f t="shared" si="91"/>
        <v>16.807499999999997</v>
      </c>
      <c r="BJ9" s="230">
        <f t="shared" si="92"/>
        <v>16.570625</v>
      </c>
      <c r="BK9" s="230">
        <f t="shared" si="93"/>
        <v>17.682812500000001</v>
      </c>
      <c r="BL9" s="230">
        <f t="shared" si="94"/>
        <v>19.375</v>
      </c>
      <c r="BM9" s="230">
        <f t="shared" si="95"/>
        <v>19.375</v>
      </c>
      <c r="BN9" s="230">
        <f t="shared" si="96"/>
        <v>0</v>
      </c>
      <c r="BO9" s="230">
        <f t="shared" si="97"/>
        <v>0</v>
      </c>
      <c r="BP9" s="230">
        <f t="shared" si="98"/>
        <v>0</v>
      </c>
      <c r="BQ9" s="230">
        <f t="shared" si="99"/>
        <v>0</v>
      </c>
      <c r="BR9" s="230">
        <f t="shared" si="100"/>
        <v>0</v>
      </c>
      <c r="BS9" s="230">
        <f t="shared" si="101"/>
        <v>0</v>
      </c>
      <c r="BT9" s="389"/>
      <c r="BU9" s="230">
        <f t="shared" si="138"/>
        <v>0</v>
      </c>
      <c r="BV9" s="230">
        <f t="shared" si="139"/>
        <v>0</v>
      </c>
      <c r="BW9" s="230">
        <f t="shared" si="140"/>
        <v>0</v>
      </c>
      <c r="BX9" s="230">
        <f t="shared" si="141"/>
        <v>0</v>
      </c>
      <c r="BY9" s="230">
        <f t="shared" si="142"/>
        <v>0</v>
      </c>
      <c r="BZ9" s="230">
        <f t="shared" si="143"/>
        <v>0</v>
      </c>
      <c r="CA9" s="230">
        <f t="shared" si="144"/>
        <v>0</v>
      </c>
      <c r="CB9" s="230">
        <f t="shared" si="145"/>
        <v>0</v>
      </c>
      <c r="CC9" s="230">
        <f t="shared" si="146"/>
        <v>0</v>
      </c>
      <c r="CD9" s="230">
        <f t="shared" si="147"/>
        <v>0</v>
      </c>
      <c r="CE9" s="230">
        <f t="shared" si="148"/>
        <v>0</v>
      </c>
      <c r="CF9" s="230">
        <f t="shared" si="149"/>
        <v>0</v>
      </c>
      <c r="CG9" s="231"/>
      <c r="CH9" s="230">
        <f t="shared" si="150"/>
        <v>0</v>
      </c>
      <c r="CI9" s="230">
        <f t="shared" si="151"/>
        <v>0</v>
      </c>
      <c r="CJ9" s="230">
        <f t="shared" si="152"/>
        <v>0</v>
      </c>
      <c r="CK9" s="230">
        <f t="shared" si="153"/>
        <v>0</v>
      </c>
      <c r="CL9" s="230">
        <f t="shared" si="154"/>
        <v>0</v>
      </c>
      <c r="CM9" s="230">
        <f t="shared" si="155"/>
        <v>0</v>
      </c>
      <c r="CN9" s="230">
        <f t="shared" si="156"/>
        <v>0</v>
      </c>
      <c r="CO9" s="230">
        <f t="shared" si="157"/>
        <v>0</v>
      </c>
      <c r="CP9" s="230">
        <f t="shared" si="158"/>
        <v>0</v>
      </c>
      <c r="CQ9" s="230">
        <f t="shared" si="159"/>
        <v>0</v>
      </c>
      <c r="CR9" s="230">
        <f t="shared" si="160"/>
        <v>0</v>
      </c>
      <c r="CS9" s="230">
        <f t="shared" si="161"/>
        <v>0</v>
      </c>
      <c r="CT9" s="231"/>
      <c r="CU9" s="230">
        <f t="shared" si="162"/>
        <v>0</v>
      </c>
      <c r="CV9" s="230">
        <f t="shared" si="163"/>
        <v>0</v>
      </c>
      <c r="CW9" s="230">
        <f t="shared" si="164"/>
        <v>0</v>
      </c>
      <c r="CX9" s="230">
        <f t="shared" si="165"/>
        <v>0</v>
      </c>
      <c r="CY9" s="230">
        <f t="shared" si="166"/>
        <v>0</v>
      </c>
      <c r="CZ9" s="230">
        <f t="shared" si="167"/>
        <v>0</v>
      </c>
      <c r="DA9" s="230">
        <f t="shared" si="168"/>
        <v>0</v>
      </c>
      <c r="DB9" s="230">
        <f t="shared" si="169"/>
        <v>0</v>
      </c>
      <c r="DC9" s="230">
        <f t="shared" si="170"/>
        <v>0</v>
      </c>
      <c r="DD9" s="230">
        <f t="shared" si="171"/>
        <v>0</v>
      </c>
      <c r="DE9" s="230">
        <f t="shared" si="172"/>
        <v>0</v>
      </c>
      <c r="DF9" s="230">
        <f t="shared" si="173"/>
        <v>0</v>
      </c>
      <c r="DG9" s="387"/>
      <c r="DH9" s="387"/>
      <c r="DI9" s="387"/>
      <c r="DJ9" s="387"/>
      <c r="DK9" s="387"/>
      <c r="DL9" s="387"/>
      <c r="DM9" s="387"/>
      <c r="DN9" s="387"/>
      <c r="DO9" s="387"/>
      <c r="DP9" s="387"/>
      <c r="DQ9" s="387"/>
      <c r="DR9" s="387"/>
      <c r="DS9" s="243"/>
    </row>
    <row r="10" spans="1:123" outlineLevel="1">
      <c r="A10" s="383">
        <f>'All Demand '!A11</f>
        <v>6</v>
      </c>
      <c r="B10" s="384" t="str">
        <f>'All Demand '!G11</f>
        <v>ABC</v>
      </c>
      <c r="C10" s="384" t="str">
        <f>'All Demand '!F11</f>
        <v>M21</v>
      </c>
      <c r="D10" s="178" t="str">
        <f>'All Demand '!C11</f>
        <v>8AJ870-2101-Jab</v>
      </c>
      <c r="E10" s="384" t="str">
        <f>'All Demand '!I11</f>
        <v>TJ</v>
      </c>
      <c r="F10" s="385" t="str">
        <f>'All Demand '!G11</f>
        <v>ABC</v>
      </c>
      <c r="G10" s="405">
        <v>0.1</v>
      </c>
      <c r="H10" s="405">
        <v>0.1</v>
      </c>
      <c r="I10" s="405" t="s">
        <v>40</v>
      </c>
      <c r="J10" s="405">
        <v>0</v>
      </c>
      <c r="K10" s="405">
        <v>0</v>
      </c>
      <c r="L10" s="405">
        <v>0</v>
      </c>
      <c r="M10" s="405">
        <v>0</v>
      </c>
      <c r="N10" s="405">
        <v>0</v>
      </c>
      <c r="O10" s="405">
        <v>0</v>
      </c>
      <c r="P10" s="405">
        <v>6</v>
      </c>
      <c r="Q10" s="405">
        <v>4</v>
      </c>
      <c r="R10" s="427">
        <v>1</v>
      </c>
      <c r="S10" s="405">
        <v>0</v>
      </c>
      <c r="T10" s="405">
        <v>0.95</v>
      </c>
      <c r="U10" s="386">
        <f>Tianjin!H10</f>
        <v>44564</v>
      </c>
      <c r="V10" s="386">
        <f>Tianjin!I10</f>
        <v>21784</v>
      </c>
      <c r="W10" s="386">
        <f>Tianjin!J10</f>
        <v>21026</v>
      </c>
      <c r="X10" s="386">
        <f>Tianjin!K10</f>
        <v>24585</v>
      </c>
      <c r="Y10" s="386">
        <f>Tianjin!L10</f>
        <v>30000</v>
      </c>
      <c r="Z10" s="386">
        <f>Tianjin!M10</f>
        <v>30000</v>
      </c>
      <c r="AA10" s="386">
        <f>Tianjin!N10</f>
        <v>0</v>
      </c>
      <c r="AB10" s="386">
        <f>Tianjin!O10</f>
        <v>0</v>
      </c>
      <c r="AC10" s="386">
        <f>Tianjin!P10</f>
        <v>0</v>
      </c>
      <c r="AD10" s="386">
        <f>Tianjin!Q10</f>
        <v>0</v>
      </c>
      <c r="AE10" s="386">
        <f>Tianjin!R10</f>
        <v>0</v>
      </c>
      <c r="AF10" s="386">
        <f>Tianjin!S10</f>
        <v>0</v>
      </c>
      <c r="AG10" s="387"/>
      <c r="AH10" s="388">
        <f t="shared" si="66"/>
        <v>28.690947368421053</v>
      </c>
      <c r="AI10" s="388">
        <f t="shared" si="67"/>
        <v>26.293052631578949</v>
      </c>
      <c r="AJ10" s="388">
        <f t="shared" si="68"/>
        <v>26.213263157894737</v>
      </c>
      <c r="AK10" s="388">
        <f t="shared" si="69"/>
        <v>26.587894736842106</v>
      </c>
      <c r="AL10" s="388">
        <f t="shared" si="70"/>
        <v>27.157894736842106</v>
      </c>
      <c r="AM10" s="388">
        <f t="shared" si="71"/>
        <v>27.157894736842106</v>
      </c>
      <c r="AN10" s="388">
        <f t="shared" si="72"/>
        <v>0</v>
      </c>
      <c r="AO10" s="388">
        <f t="shared" si="73"/>
        <v>0</v>
      </c>
      <c r="AP10" s="388">
        <f t="shared" si="74"/>
        <v>0</v>
      </c>
      <c r="AQ10" s="388">
        <f t="shared" si="75"/>
        <v>0</v>
      </c>
      <c r="AR10" s="388">
        <f t="shared" si="76"/>
        <v>0</v>
      </c>
      <c r="AS10" s="388">
        <f t="shared" si="77"/>
        <v>0</v>
      </c>
      <c r="AT10" s="389"/>
      <c r="AU10" s="232">
        <f t="shared" si="78"/>
        <v>4.4564000000000004</v>
      </c>
      <c r="AV10" s="232">
        <f t="shared" si="79"/>
        <v>2.1783999999999999</v>
      </c>
      <c r="AW10" s="232">
        <f t="shared" si="80"/>
        <v>2.1025999999999998</v>
      </c>
      <c r="AX10" s="232">
        <f t="shared" si="81"/>
        <v>2.4584999999999999</v>
      </c>
      <c r="AY10" s="232">
        <f t="shared" si="82"/>
        <v>3</v>
      </c>
      <c r="AZ10" s="232">
        <f t="shared" si="83"/>
        <v>3</v>
      </c>
      <c r="BA10" s="232">
        <f t="shared" si="84"/>
        <v>0</v>
      </c>
      <c r="BB10" s="232">
        <f t="shared" si="85"/>
        <v>0</v>
      </c>
      <c r="BC10" s="232">
        <f t="shared" si="86"/>
        <v>0</v>
      </c>
      <c r="BD10" s="232">
        <f t="shared" si="87"/>
        <v>0</v>
      </c>
      <c r="BE10" s="232">
        <f t="shared" si="88"/>
        <v>0</v>
      </c>
      <c r="BF10" s="232">
        <f t="shared" si="89"/>
        <v>0</v>
      </c>
      <c r="BG10" s="387"/>
      <c r="BH10" s="230">
        <f t="shared" si="90"/>
        <v>28.690947368421053</v>
      </c>
      <c r="BI10" s="230">
        <f t="shared" si="91"/>
        <v>26.293052631578949</v>
      </c>
      <c r="BJ10" s="230">
        <f t="shared" si="92"/>
        <v>26.213263157894737</v>
      </c>
      <c r="BK10" s="230">
        <f t="shared" si="93"/>
        <v>26.587894736842106</v>
      </c>
      <c r="BL10" s="230">
        <f t="shared" si="94"/>
        <v>27.157894736842106</v>
      </c>
      <c r="BM10" s="230">
        <f t="shared" si="95"/>
        <v>27.157894736842106</v>
      </c>
      <c r="BN10" s="230">
        <f t="shared" si="96"/>
        <v>0</v>
      </c>
      <c r="BO10" s="230">
        <f t="shared" si="97"/>
        <v>0</v>
      </c>
      <c r="BP10" s="230">
        <f t="shared" si="98"/>
        <v>0</v>
      </c>
      <c r="BQ10" s="230">
        <f t="shared" si="99"/>
        <v>0</v>
      </c>
      <c r="BR10" s="230">
        <f t="shared" si="100"/>
        <v>0</v>
      </c>
      <c r="BS10" s="230">
        <f t="shared" si="101"/>
        <v>0</v>
      </c>
      <c r="BT10" s="389"/>
      <c r="BU10" s="230">
        <f t="shared" si="138"/>
        <v>0</v>
      </c>
      <c r="BV10" s="230">
        <f t="shared" si="139"/>
        <v>0</v>
      </c>
      <c r="BW10" s="230">
        <f t="shared" si="140"/>
        <v>0</v>
      </c>
      <c r="BX10" s="230">
        <f t="shared" si="141"/>
        <v>0</v>
      </c>
      <c r="BY10" s="230">
        <f t="shared" si="142"/>
        <v>0</v>
      </c>
      <c r="BZ10" s="230">
        <f t="shared" si="143"/>
        <v>0</v>
      </c>
      <c r="CA10" s="230">
        <f t="shared" si="144"/>
        <v>0</v>
      </c>
      <c r="CB10" s="230">
        <f t="shared" si="145"/>
        <v>0</v>
      </c>
      <c r="CC10" s="230">
        <f t="shared" si="146"/>
        <v>0</v>
      </c>
      <c r="CD10" s="230">
        <f t="shared" si="147"/>
        <v>0</v>
      </c>
      <c r="CE10" s="230">
        <f t="shared" si="148"/>
        <v>0</v>
      </c>
      <c r="CF10" s="230">
        <f t="shared" si="149"/>
        <v>0</v>
      </c>
      <c r="CG10" s="231"/>
      <c r="CH10" s="230">
        <f t="shared" si="150"/>
        <v>0</v>
      </c>
      <c r="CI10" s="230">
        <f t="shared" si="151"/>
        <v>0</v>
      </c>
      <c r="CJ10" s="230">
        <f t="shared" si="152"/>
        <v>0</v>
      </c>
      <c r="CK10" s="230">
        <f t="shared" si="153"/>
        <v>0</v>
      </c>
      <c r="CL10" s="230">
        <f t="shared" si="154"/>
        <v>0</v>
      </c>
      <c r="CM10" s="230">
        <f t="shared" si="155"/>
        <v>0</v>
      </c>
      <c r="CN10" s="230">
        <f t="shared" si="156"/>
        <v>0</v>
      </c>
      <c r="CO10" s="230">
        <f t="shared" si="157"/>
        <v>0</v>
      </c>
      <c r="CP10" s="230">
        <f t="shared" si="158"/>
        <v>0</v>
      </c>
      <c r="CQ10" s="230">
        <f t="shared" si="159"/>
        <v>0</v>
      </c>
      <c r="CR10" s="230">
        <f t="shared" si="160"/>
        <v>0</v>
      </c>
      <c r="CS10" s="230">
        <f t="shared" si="161"/>
        <v>0</v>
      </c>
      <c r="CT10" s="231"/>
      <c r="CU10" s="230">
        <f t="shared" si="162"/>
        <v>0</v>
      </c>
      <c r="CV10" s="230">
        <f t="shared" si="163"/>
        <v>0</v>
      </c>
      <c r="CW10" s="230">
        <f t="shared" si="164"/>
        <v>0</v>
      </c>
      <c r="CX10" s="230">
        <f t="shared" si="165"/>
        <v>0</v>
      </c>
      <c r="CY10" s="230">
        <f t="shared" si="166"/>
        <v>0</v>
      </c>
      <c r="CZ10" s="230">
        <f t="shared" si="167"/>
        <v>0</v>
      </c>
      <c r="DA10" s="230">
        <f t="shared" si="168"/>
        <v>0</v>
      </c>
      <c r="DB10" s="230">
        <f t="shared" si="169"/>
        <v>0</v>
      </c>
      <c r="DC10" s="230">
        <f t="shared" si="170"/>
        <v>0</v>
      </c>
      <c r="DD10" s="230">
        <f t="shared" si="171"/>
        <v>0</v>
      </c>
      <c r="DE10" s="230">
        <f t="shared" si="172"/>
        <v>0</v>
      </c>
      <c r="DF10" s="230">
        <f t="shared" si="173"/>
        <v>0</v>
      </c>
      <c r="DG10" s="387"/>
      <c r="DH10" s="387"/>
      <c r="DI10" s="387"/>
      <c r="DJ10" s="387"/>
      <c r="DK10" s="387"/>
      <c r="DL10" s="387"/>
      <c r="DM10" s="387"/>
      <c r="DN10" s="387"/>
      <c r="DO10" s="387"/>
      <c r="DP10" s="387"/>
      <c r="DQ10" s="387"/>
      <c r="DR10" s="387"/>
      <c r="DS10" s="243"/>
    </row>
    <row r="11" spans="1:123" ht="12.75" customHeight="1" outlineLevel="1">
      <c r="A11" s="383">
        <f>'All Demand '!A12</f>
        <v>7</v>
      </c>
      <c r="B11" s="384" t="str">
        <f>'All Demand '!G12</f>
        <v>ABC</v>
      </c>
      <c r="C11" s="384" t="str">
        <f>'All Demand '!F12</f>
        <v>M21</v>
      </c>
      <c r="D11" s="178" t="str">
        <f>'All Demand '!C12</f>
        <v>8AJ870-2138-jab</v>
      </c>
      <c r="E11" s="384" t="str">
        <f>'All Demand '!I12</f>
        <v>TJ</v>
      </c>
      <c r="F11" s="385" t="str">
        <f>'All Demand '!G12</f>
        <v>ABC</v>
      </c>
      <c r="G11" s="405">
        <v>6.7000000000000004E-2</v>
      </c>
      <c r="H11" s="405">
        <v>4.2000000000000003E-2</v>
      </c>
      <c r="I11" s="405" t="s">
        <v>39</v>
      </c>
      <c r="J11" s="405">
        <v>0</v>
      </c>
      <c r="K11" s="405">
        <v>0</v>
      </c>
      <c r="L11" s="405">
        <v>0</v>
      </c>
      <c r="M11" s="405">
        <v>0</v>
      </c>
      <c r="N11" s="405">
        <v>0</v>
      </c>
      <c r="O11" s="405">
        <v>0</v>
      </c>
      <c r="P11" s="405">
        <v>3</v>
      </c>
      <c r="Q11" s="405">
        <v>4</v>
      </c>
      <c r="R11" s="427">
        <v>1</v>
      </c>
      <c r="S11" s="405">
        <v>0</v>
      </c>
      <c r="T11" s="405">
        <v>0.98</v>
      </c>
      <c r="U11" s="386">
        <f>Tianjin!H11</f>
        <v>44564</v>
      </c>
      <c r="V11" s="386">
        <f>Tianjin!I11</f>
        <v>21784</v>
      </c>
      <c r="W11" s="386">
        <f>Tianjin!J11</f>
        <v>21026</v>
      </c>
      <c r="X11" s="386">
        <f>Tianjin!K11</f>
        <v>24585</v>
      </c>
      <c r="Y11" s="386">
        <f>Tianjin!L11</f>
        <v>30000</v>
      </c>
      <c r="Z11" s="386">
        <f>Tianjin!M11</f>
        <v>30000</v>
      </c>
      <c r="AA11" s="386">
        <f>Tianjin!N11</f>
        <v>0</v>
      </c>
      <c r="AB11" s="386">
        <f>Tianjin!O11</f>
        <v>0</v>
      </c>
      <c r="AC11" s="386">
        <f>Tianjin!P11</f>
        <v>0</v>
      </c>
      <c r="AD11" s="386">
        <f>Tianjin!Q11</f>
        <v>0</v>
      </c>
      <c r="AE11" s="386">
        <f>Tianjin!R11</f>
        <v>0</v>
      </c>
      <c r="AF11" s="386">
        <f>Tianjin!S11</f>
        <v>0</v>
      </c>
      <c r="AG11" s="387"/>
      <c r="AH11" s="388">
        <f t="shared" si="66"/>
        <v>13.909885714285714</v>
      </c>
      <c r="AI11" s="388">
        <f t="shared" si="67"/>
        <v>12.9336</v>
      </c>
      <c r="AJ11" s="388">
        <f t="shared" si="68"/>
        <v>12.901114285714286</v>
      </c>
      <c r="AK11" s="388">
        <f t="shared" si="69"/>
        <v>13.053642857142858</v>
      </c>
      <c r="AL11" s="388">
        <f t="shared" si="70"/>
        <v>13.285714285714286</v>
      </c>
      <c r="AM11" s="388">
        <f t="shared" si="71"/>
        <v>13.285714285714286</v>
      </c>
      <c r="AN11" s="388">
        <f t="shared" si="72"/>
        <v>0</v>
      </c>
      <c r="AO11" s="388">
        <f t="shared" si="73"/>
        <v>0</v>
      </c>
      <c r="AP11" s="388">
        <f t="shared" si="74"/>
        <v>0</v>
      </c>
      <c r="AQ11" s="388">
        <f t="shared" si="75"/>
        <v>0</v>
      </c>
      <c r="AR11" s="388">
        <f t="shared" si="76"/>
        <v>0</v>
      </c>
      <c r="AS11" s="388">
        <f t="shared" si="77"/>
        <v>0</v>
      </c>
      <c r="AT11" s="389"/>
      <c r="AU11" s="232">
        <f t="shared" si="78"/>
        <v>2.9857879999999999</v>
      </c>
      <c r="AV11" s="232">
        <f t="shared" si="79"/>
        <v>1.4595279999999999</v>
      </c>
      <c r="AW11" s="232">
        <f t="shared" si="80"/>
        <v>1.4087420000000002</v>
      </c>
      <c r="AX11" s="232">
        <f t="shared" si="81"/>
        <v>1.6471950000000002</v>
      </c>
      <c r="AY11" s="232">
        <f t="shared" si="82"/>
        <v>2.0100000000000002</v>
      </c>
      <c r="AZ11" s="232">
        <f t="shared" si="83"/>
        <v>2.0100000000000002</v>
      </c>
      <c r="BA11" s="232">
        <f t="shared" si="84"/>
        <v>0</v>
      </c>
      <c r="BB11" s="232">
        <f t="shared" si="85"/>
        <v>0</v>
      </c>
      <c r="BC11" s="232">
        <f t="shared" si="86"/>
        <v>0</v>
      </c>
      <c r="BD11" s="232">
        <f t="shared" si="87"/>
        <v>0</v>
      </c>
      <c r="BE11" s="232">
        <f t="shared" si="88"/>
        <v>0</v>
      </c>
      <c r="BF11" s="232">
        <f t="shared" si="89"/>
        <v>0</v>
      </c>
      <c r="BG11" s="387"/>
      <c r="BH11" s="230">
        <f t="shared" si="90"/>
        <v>13.909885714285714</v>
      </c>
      <c r="BI11" s="230">
        <f t="shared" si="91"/>
        <v>12.9336</v>
      </c>
      <c r="BJ11" s="230">
        <f t="shared" si="92"/>
        <v>12.901114285714286</v>
      </c>
      <c r="BK11" s="230">
        <f t="shared" si="93"/>
        <v>13.053642857142858</v>
      </c>
      <c r="BL11" s="230">
        <f t="shared" si="94"/>
        <v>13.285714285714286</v>
      </c>
      <c r="BM11" s="230">
        <f t="shared" si="95"/>
        <v>13.285714285714286</v>
      </c>
      <c r="BN11" s="230">
        <f t="shared" si="96"/>
        <v>0</v>
      </c>
      <c r="BO11" s="230">
        <f t="shared" si="97"/>
        <v>0</v>
      </c>
      <c r="BP11" s="230">
        <f t="shared" si="98"/>
        <v>0</v>
      </c>
      <c r="BQ11" s="230">
        <f t="shared" si="99"/>
        <v>0</v>
      </c>
      <c r="BR11" s="230">
        <f t="shared" si="100"/>
        <v>0</v>
      </c>
      <c r="BS11" s="230">
        <f t="shared" si="101"/>
        <v>0</v>
      </c>
      <c r="BT11" s="389"/>
      <c r="BU11" s="230">
        <f t="shared" si="138"/>
        <v>0</v>
      </c>
      <c r="BV11" s="230">
        <f t="shared" si="139"/>
        <v>0</v>
      </c>
      <c r="BW11" s="230">
        <f t="shared" si="140"/>
        <v>0</v>
      </c>
      <c r="BX11" s="230">
        <f t="shared" si="141"/>
        <v>0</v>
      </c>
      <c r="BY11" s="230">
        <f t="shared" si="142"/>
        <v>0</v>
      </c>
      <c r="BZ11" s="230">
        <f t="shared" si="143"/>
        <v>0</v>
      </c>
      <c r="CA11" s="230">
        <f t="shared" si="144"/>
        <v>0</v>
      </c>
      <c r="CB11" s="230">
        <f t="shared" si="145"/>
        <v>0</v>
      </c>
      <c r="CC11" s="230">
        <f t="shared" si="146"/>
        <v>0</v>
      </c>
      <c r="CD11" s="230">
        <f t="shared" si="147"/>
        <v>0</v>
      </c>
      <c r="CE11" s="230">
        <f t="shared" si="148"/>
        <v>0</v>
      </c>
      <c r="CF11" s="230">
        <f t="shared" si="149"/>
        <v>0</v>
      </c>
      <c r="CG11" s="231"/>
      <c r="CH11" s="230">
        <f t="shared" si="150"/>
        <v>0</v>
      </c>
      <c r="CI11" s="230">
        <f t="shared" si="151"/>
        <v>0</v>
      </c>
      <c r="CJ11" s="230">
        <f t="shared" si="152"/>
        <v>0</v>
      </c>
      <c r="CK11" s="230">
        <f t="shared" si="153"/>
        <v>0</v>
      </c>
      <c r="CL11" s="230">
        <f t="shared" si="154"/>
        <v>0</v>
      </c>
      <c r="CM11" s="230">
        <f t="shared" si="155"/>
        <v>0</v>
      </c>
      <c r="CN11" s="230">
        <f t="shared" si="156"/>
        <v>0</v>
      </c>
      <c r="CO11" s="230">
        <f t="shared" si="157"/>
        <v>0</v>
      </c>
      <c r="CP11" s="230">
        <f t="shared" si="158"/>
        <v>0</v>
      </c>
      <c r="CQ11" s="230">
        <f t="shared" si="159"/>
        <v>0</v>
      </c>
      <c r="CR11" s="230">
        <f t="shared" si="160"/>
        <v>0</v>
      </c>
      <c r="CS11" s="230">
        <f t="shared" si="161"/>
        <v>0</v>
      </c>
      <c r="CT11" s="231"/>
      <c r="CU11" s="230">
        <f t="shared" si="162"/>
        <v>0</v>
      </c>
      <c r="CV11" s="230">
        <f t="shared" si="163"/>
        <v>0</v>
      </c>
      <c r="CW11" s="230">
        <f t="shared" si="164"/>
        <v>0</v>
      </c>
      <c r="CX11" s="230">
        <f t="shared" si="165"/>
        <v>0</v>
      </c>
      <c r="CY11" s="230">
        <f t="shared" si="166"/>
        <v>0</v>
      </c>
      <c r="CZ11" s="230">
        <f t="shared" si="167"/>
        <v>0</v>
      </c>
      <c r="DA11" s="230">
        <f t="shared" si="168"/>
        <v>0</v>
      </c>
      <c r="DB11" s="230">
        <f t="shared" si="169"/>
        <v>0</v>
      </c>
      <c r="DC11" s="230">
        <f t="shared" si="170"/>
        <v>0</v>
      </c>
      <c r="DD11" s="230">
        <f t="shared" si="171"/>
        <v>0</v>
      </c>
      <c r="DE11" s="230">
        <f t="shared" si="172"/>
        <v>0</v>
      </c>
      <c r="DF11" s="230">
        <f t="shared" si="173"/>
        <v>0</v>
      </c>
      <c r="DG11" s="387"/>
      <c r="DH11" s="387"/>
      <c r="DI11" s="387"/>
      <c r="DJ11" s="387"/>
      <c r="DK11" s="387"/>
      <c r="DL11" s="387"/>
      <c r="DM11" s="387"/>
      <c r="DN11" s="387"/>
      <c r="DO11" s="387"/>
      <c r="DP11" s="387"/>
      <c r="DQ11" s="387"/>
      <c r="DR11" s="387"/>
      <c r="DS11" s="243"/>
    </row>
    <row r="12" spans="1:123" outlineLevel="1">
      <c r="A12" s="383">
        <f>'All Demand '!A13</f>
        <v>8</v>
      </c>
      <c r="B12" s="384" t="str">
        <f>'All Demand '!G13</f>
        <v>ABC</v>
      </c>
      <c r="C12" s="384" t="str">
        <f>'All Demand '!F13</f>
        <v>M21</v>
      </c>
      <c r="D12" s="178" t="str">
        <f>'All Demand '!C13</f>
        <v>8AJ946-2528-Jab</v>
      </c>
      <c r="E12" s="384" t="str">
        <f>'All Demand '!I13</f>
        <v>TJ</v>
      </c>
      <c r="F12" s="385" t="str">
        <f>'All Demand '!G13</f>
        <v>ABC</v>
      </c>
      <c r="G12" s="405">
        <v>0.05</v>
      </c>
      <c r="H12" s="405">
        <v>2.5000000000000001E-2</v>
      </c>
      <c r="I12" s="405" t="s">
        <v>39</v>
      </c>
      <c r="J12" s="405">
        <v>0</v>
      </c>
      <c r="K12" s="405">
        <v>0</v>
      </c>
      <c r="L12" s="405">
        <v>0</v>
      </c>
      <c r="M12" s="405">
        <v>0</v>
      </c>
      <c r="N12" s="405">
        <v>0</v>
      </c>
      <c r="O12" s="405">
        <v>0</v>
      </c>
      <c r="P12" s="405">
        <v>3.5</v>
      </c>
      <c r="Q12" s="405">
        <v>4</v>
      </c>
      <c r="R12" s="427">
        <v>1</v>
      </c>
      <c r="S12" s="405">
        <v>0</v>
      </c>
      <c r="T12" s="405">
        <v>0.98</v>
      </c>
      <c r="U12" s="386">
        <f>Tianjin!H12</f>
        <v>44564</v>
      </c>
      <c r="V12" s="386">
        <f>Tianjin!I12</f>
        <v>21784</v>
      </c>
      <c r="W12" s="386">
        <f>Tianjin!J12</f>
        <v>21026</v>
      </c>
      <c r="X12" s="386">
        <f>Tianjin!K12</f>
        <v>24585</v>
      </c>
      <c r="Y12" s="386">
        <f>Tianjin!L12</f>
        <v>30000</v>
      </c>
      <c r="Z12" s="386">
        <f>Tianjin!M12</f>
        <v>30000</v>
      </c>
      <c r="AA12" s="386">
        <f>Tianjin!N12</f>
        <v>0</v>
      </c>
      <c r="AB12" s="386">
        <f>Tianjin!O12</f>
        <v>0</v>
      </c>
      <c r="AC12" s="386">
        <f>Tianjin!P12</f>
        <v>0</v>
      </c>
      <c r="AD12" s="386">
        <f>Tianjin!Q12</f>
        <v>0</v>
      </c>
      <c r="AE12" s="386">
        <f>Tianjin!R12</f>
        <v>0</v>
      </c>
      <c r="AF12" s="386">
        <f>Tianjin!S12</f>
        <v>0</v>
      </c>
      <c r="AG12" s="387"/>
      <c r="AH12" s="388">
        <f t="shared" si="66"/>
        <v>15.136836734693878</v>
      </c>
      <c r="AI12" s="388">
        <f t="shared" si="67"/>
        <v>14.555714285714286</v>
      </c>
      <c r="AJ12" s="388">
        <f t="shared" si="68"/>
        <v>14.536377551020408</v>
      </c>
      <c r="AK12" s="388">
        <f t="shared" si="69"/>
        <v>14.62716836734694</v>
      </c>
      <c r="AL12" s="388">
        <f t="shared" si="70"/>
        <v>14.76530612244898</v>
      </c>
      <c r="AM12" s="388">
        <f t="shared" si="71"/>
        <v>14.76530612244898</v>
      </c>
      <c r="AN12" s="388">
        <f t="shared" si="72"/>
        <v>0</v>
      </c>
      <c r="AO12" s="388">
        <f t="shared" si="73"/>
        <v>0</v>
      </c>
      <c r="AP12" s="388">
        <f t="shared" si="74"/>
        <v>0</v>
      </c>
      <c r="AQ12" s="388">
        <f t="shared" si="75"/>
        <v>0</v>
      </c>
      <c r="AR12" s="388">
        <f t="shared" si="76"/>
        <v>0</v>
      </c>
      <c r="AS12" s="388">
        <f t="shared" si="77"/>
        <v>0</v>
      </c>
      <c r="AT12" s="389"/>
      <c r="AU12" s="232">
        <f t="shared" si="78"/>
        <v>2.2282000000000002</v>
      </c>
      <c r="AV12" s="232">
        <f t="shared" si="79"/>
        <v>1.0891999999999999</v>
      </c>
      <c r="AW12" s="232">
        <f t="shared" si="80"/>
        <v>1.0512999999999999</v>
      </c>
      <c r="AX12" s="232">
        <f t="shared" si="81"/>
        <v>1.22925</v>
      </c>
      <c r="AY12" s="232">
        <f t="shared" si="82"/>
        <v>1.5</v>
      </c>
      <c r="AZ12" s="232">
        <f t="shared" si="83"/>
        <v>1.5</v>
      </c>
      <c r="BA12" s="232">
        <f t="shared" si="84"/>
        <v>0</v>
      </c>
      <c r="BB12" s="232">
        <f t="shared" si="85"/>
        <v>0</v>
      </c>
      <c r="BC12" s="232">
        <f t="shared" si="86"/>
        <v>0</v>
      </c>
      <c r="BD12" s="232">
        <f t="shared" si="87"/>
        <v>0</v>
      </c>
      <c r="BE12" s="232">
        <f t="shared" si="88"/>
        <v>0</v>
      </c>
      <c r="BF12" s="232">
        <f t="shared" si="89"/>
        <v>0</v>
      </c>
      <c r="BG12" s="387"/>
      <c r="BH12" s="230">
        <f t="shared" si="90"/>
        <v>15.136836734693878</v>
      </c>
      <c r="BI12" s="230">
        <f t="shared" si="91"/>
        <v>14.555714285714286</v>
      </c>
      <c r="BJ12" s="230">
        <f t="shared" si="92"/>
        <v>14.536377551020408</v>
      </c>
      <c r="BK12" s="230">
        <f t="shared" si="93"/>
        <v>14.62716836734694</v>
      </c>
      <c r="BL12" s="230">
        <f t="shared" si="94"/>
        <v>14.76530612244898</v>
      </c>
      <c r="BM12" s="230">
        <f t="shared" si="95"/>
        <v>14.76530612244898</v>
      </c>
      <c r="BN12" s="230">
        <f t="shared" si="96"/>
        <v>0</v>
      </c>
      <c r="BO12" s="230">
        <f t="shared" si="97"/>
        <v>0</v>
      </c>
      <c r="BP12" s="230">
        <f t="shared" si="98"/>
        <v>0</v>
      </c>
      <c r="BQ12" s="230">
        <f t="shared" si="99"/>
        <v>0</v>
      </c>
      <c r="BR12" s="230">
        <f t="shared" si="100"/>
        <v>0</v>
      </c>
      <c r="BS12" s="230">
        <f t="shared" si="101"/>
        <v>0</v>
      </c>
      <c r="BT12" s="389"/>
      <c r="BU12" s="230">
        <f t="shared" si="138"/>
        <v>0</v>
      </c>
      <c r="BV12" s="230">
        <f t="shared" si="139"/>
        <v>0</v>
      </c>
      <c r="BW12" s="230">
        <f t="shared" si="140"/>
        <v>0</v>
      </c>
      <c r="BX12" s="230">
        <f t="shared" si="141"/>
        <v>0</v>
      </c>
      <c r="BY12" s="230">
        <f t="shared" si="142"/>
        <v>0</v>
      </c>
      <c r="BZ12" s="230">
        <f t="shared" si="143"/>
        <v>0</v>
      </c>
      <c r="CA12" s="230">
        <f t="shared" si="144"/>
        <v>0</v>
      </c>
      <c r="CB12" s="230">
        <f t="shared" si="145"/>
        <v>0</v>
      </c>
      <c r="CC12" s="230">
        <f t="shared" si="146"/>
        <v>0</v>
      </c>
      <c r="CD12" s="230">
        <f t="shared" si="147"/>
        <v>0</v>
      </c>
      <c r="CE12" s="230">
        <f t="shared" si="148"/>
        <v>0</v>
      </c>
      <c r="CF12" s="230">
        <f t="shared" si="149"/>
        <v>0</v>
      </c>
      <c r="CG12" s="231"/>
      <c r="CH12" s="230">
        <f t="shared" si="150"/>
        <v>0</v>
      </c>
      <c r="CI12" s="230">
        <f t="shared" si="151"/>
        <v>0</v>
      </c>
      <c r="CJ12" s="230">
        <f t="shared" si="152"/>
        <v>0</v>
      </c>
      <c r="CK12" s="230">
        <f t="shared" si="153"/>
        <v>0</v>
      </c>
      <c r="CL12" s="230">
        <f t="shared" si="154"/>
        <v>0</v>
      </c>
      <c r="CM12" s="230">
        <f t="shared" si="155"/>
        <v>0</v>
      </c>
      <c r="CN12" s="230">
        <f t="shared" si="156"/>
        <v>0</v>
      </c>
      <c r="CO12" s="230">
        <f t="shared" si="157"/>
        <v>0</v>
      </c>
      <c r="CP12" s="230">
        <f t="shared" si="158"/>
        <v>0</v>
      </c>
      <c r="CQ12" s="230">
        <f t="shared" si="159"/>
        <v>0</v>
      </c>
      <c r="CR12" s="230">
        <f t="shared" si="160"/>
        <v>0</v>
      </c>
      <c r="CS12" s="230">
        <f t="shared" si="161"/>
        <v>0</v>
      </c>
      <c r="CT12" s="231"/>
      <c r="CU12" s="230">
        <f t="shared" si="162"/>
        <v>0</v>
      </c>
      <c r="CV12" s="230">
        <f t="shared" si="163"/>
        <v>0</v>
      </c>
      <c r="CW12" s="230">
        <f t="shared" si="164"/>
        <v>0</v>
      </c>
      <c r="CX12" s="230">
        <f t="shared" si="165"/>
        <v>0</v>
      </c>
      <c r="CY12" s="230">
        <f t="shared" si="166"/>
        <v>0</v>
      </c>
      <c r="CZ12" s="230">
        <f t="shared" si="167"/>
        <v>0</v>
      </c>
      <c r="DA12" s="230">
        <f t="shared" si="168"/>
        <v>0</v>
      </c>
      <c r="DB12" s="230">
        <f t="shared" si="169"/>
        <v>0</v>
      </c>
      <c r="DC12" s="230">
        <f t="shared" si="170"/>
        <v>0</v>
      </c>
      <c r="DD12" s="230">
        <f t="shared" si="171"/>
        <v>0</v>
      </c>
      <c r="DE12" s="230">
        <f t="shared" si="172"/>
        <v>0</v>
      </c>
      <c r="DF12" s="230">
        <f t="shared" si="173"/>
        <v>0</v>
      </c>
      <c r="DG12" s="387"/>
      <c r="DH12" s="387"/>
      <c r="DI12" s="387"/>
      <c r="DJ12" s="387"/>
      <c r="DK12" s="387"/>
      <c r="DL12" s="387"/>
      <c r="DM12" s="387"/>
      <c r="DN12" s="387"/>
      <c r="DO12" s="387"/>
      <c r="DP12" s="387"/>
      <c r="DQ12" s="387"/>
      <c r="DR12" s="387"/>
      <c r="DS12" s="243"/>
    </row>
    <row r="13" spans="1:123" ht="12.75" customHeight="1" outlineLevel="1">
      <c r="A13" s="383">
        <f>'All Demand '!A14</f>
        <v>9</v>
      </c>
      <c r="B13" s="384" t="str">
        <f>'All Demand '!G14</f>
        <v>ABC</v>
      </c>
      <c r="C13" s="384" t="str">
        <f>'All Demand '!F14</f>
        <v>M21</v>
      </c>
      <c r="D13" s="178" t="str">
        <f>'All Demand '!C14</f>
        <v>8AJ946-2402-Jab</v>
      </c>
      <c r="E13" s="384" t="str">
        <f>'All Demand '!I14</f>
        <v>TJ</v>
      </c>
      <c r="F13" s="385" t="str">
        <f>'All Demand '!G14</f>
        <v>ABC</v>
      </c>
      <c r="G13" s="405">
        <v>0.33300000000000002</v>
      </c>
      <c r="H13" s="405">
        <v>6.3E-2</v>
      </c>
      <c r="I13" s="405" t="s">
        <v>39</v>
      </c>
      <c r="J13" s="405">
        <v>0</v>
      </c>
      <c r="K13" s="405">
        <v>0</v>
      </c>
      <c r="L13" s="405">
        <v>0</v>
      </c>
      <c r="M13" s="405">
        <v>0</v>
      </c>
      <c r="N13" s="405">
        <v>0</v>
      </c>
      <c r="O13" s="405">
        <v>0</v>
      </c>
      <c r="P13" s="405">
        <v>3</v>
      </c>
      <c r="Q13" s="405">
        <v>4</v>
      </c>
      <c r="R13" s="427">
        <v>1</v>
      </c>
      <c r="S13" s="405">
        <v>0</v>
      </c>
      <c r="T13" s="405">
        <v>0.95</v>
      </c>
      <c r="U13" s="386">
        <f>Tianjin!H13</f>
        <v>44564</v>
      </c>
      <c r="V13" s="386">
        <f>Tianjin!I13</f>
        <v>21784</v>
      </c>
      <c r="W13" s="386">
        <f>Tianjin!J13</f>
        <v>21026</v>
      </c>
      <c r="X13" s="386">
        <f>Tianjin!K13</f>
        <v>24585</v>
      </c>
      <c r="Y13" s="386">
        <f>Tianjin!L13</f>
        <v>30000</v>
      </c>
      <c r="Z13" s="386">
        <f>Tianjin!M13</f>
        <v>30000</v>
      </c>
      <c r="AA13" s="386">
        <f>Tianjin!N13</f>
        <v>0</v>
      </c>
      <c r="AB13" s="386">
        <f>Tianjin!O13</f>
        <v>0</v>
      </c>
      <c r="AC13" s="386">
        <f>Tianjin!P13</f>
        <v>0</v>
      </c>
      <c r="AD13" s="386">
        <f>Tianjin!Q13</f>
        <v>0</v>
      </c>
      <c r="AE13" s="386">
        <f>Tianjin!R13</f>
        <v>0</v>
      </c>
      <c r="AF13" s="386">
        <f>Tianjin!S13</f>
        <v>0</v>
      </c>
      <c r="AG13" s="387"/>
      <c r="AH13" s="388">
        <f t="shared" si="66"/>
        <v>14.955296842105263</v>
      </c>
      <c r="AI13" s="388">
        <f t="shared" si="67"/>
        <v>13.444623157894737</v>
      </c>
      <c r="AJ13" s="388">
        <f t="shared" si="68"/>
        <v>13.394355789473684</v>
      </c>
      <c r="AK13" s="388">
        <f t="shared" si="69"/>
        <v>13.630373684210527</v>
      </c>
      <c r="AL13" s="388">
        <f t="shared" si="70"/>
        <v>13.989473684210527</v>
      </c>
      <c r="AM13" s="388">
        <f t="shared" si="71"/>
        <v>13.989473684210527</v>
      </c>
      <c r="AN13" s="388">
        <f t="shared" si="72"/>
        <v>0</v>
      </c>
      <c r="AO13" s="388">
        <f t="shared" si="73"/>
        <v>0</v>
      </c>
      <c r="AP13" s="388">
        <f t="shared" si="74"/>
        <v>0</v>
      </c>
      <c r="AQ13" s="388">
        <f t="shared" si="75"/>
        <v>0</v>
      </c>
      <c r="AR13" s="388">
        <f t="shared" si="76"/>
        <v>0</v>
      </c>
      <c r="AS13" s="388">
        <f t="shared" si="77"/>
        <v>0</v>
      </c>
      <c r="AT13" s="389"/>
      <c r="AU13" s="232">
        <f t="shared" si="78"/>
        <v>14.839812000000002</v>
      </c>
      <c r="AV13" s="232">
        <f t="shared" si="79"/>
        <v>7.2540719999999999</v>
      </c>
      <c r="AW13" s="232">
        <f t="shared" si="80"/>
        <v>7.0016579999999999</v>
      </c>
      <c r="AX13" s="232">
        <f t="shared" si="81"/>
        <v>8.1868049999999997</v>
      </c>
      <c r="AY13" s="232">
        <f t="shared" si="82"/>
        <v>9.99</v>
      </c>
      <c r="AZ13" s="232">
        <f t="shared" si="83"/>
        <v>9.99</v>
      </c>
      <c r="BA13" s="232">
        <f t="shared" si="84"/>
        <v>0</v>
      </c>
      <c r="BB13" s="232">
        <f t="shared" si="85"/>
        <v>0</v>
      </c>
      <c r="BC13" s="232">
        <f t="shared" si="86"/>
        <v>0</v>
      </c>
      <c r="BD13" s="232">
        <f t="shared" si="87"/>
        <v>0</v>
      </c>
      <c r="BE13" s="232">
        <f t="shared" si="88"/>
        <v>0</v>
      </c>
      <c r="BF13" s="232">
        <f t="shared" si="89"/>
        <v>0</v>
      </c>
      <c r="BG13" s="387"/>
      <c r="BH13" s="230">
        <f t="shared" si="90"/>
        <v>14.955296842105263</v>
      </c>
      <c r="BI13" s="230">
        <f t="shared" si="91"/>
        <v>13.444623157894737</v>
      </c>
      <c r="BJ13" s="230">
        <f t="shared" si="92"/>
        <v>13.394355789473684</v>
      </c>
      <c r="BK13" s="230">
        <f t="shared" si="93"/>
        <v>13.630373684210527</v>
      </c>
      <c r="BL13" s="230">
        <f t="shared" si="94"/>
        <v>13.989473684210527</v>
      </c>
      <c r="BM13" s="230">
        <f t="shared" si="95"/>
        <v>13.989473684210527</v>
      </c>
      <c r="BN13" s="230">
        <f t="shared" si="96"/>
        <v>0</v>
      </c>
      <c r="BO13" s="230">
        <f t="shared" si="97"/>
        <v>0</v>
      </c>
      <c r="BP13" s="230">
        <f t="shared" si="98"/>
        <v>0</v>
      </c>
      <c r="BQ13" s="230">
        <f t="shared" si="99"/>
        <v>0</v>
      </c>
      <c r="BR13" s="230">
        <f t="shared" si="100"/>
        <v>0</v>
      </c>
      <c r="BS13" s="230">
        <f t="shared" si="101"/>
        <v>0</v>
      </c>
      <c r="BT13" s="389"/>
      <c r="BU13" s="230">
        <f t="shared" si="138"/>
        <v>0</v>
      </c>
      <c r="BV13" s="230">
        <f t="shared" si="139"/>
        <v>0</v>
      </c>
      <c r="BW13" s="230">
        <f t="shared" si="140"/>
        <v>0</v>
      </c>
      <c r="BX13" s="230">
        <f t="shared" si="141"/>
        <v>0</v>
      </c>
      <c r="BY13" s="230">
        <f t="shared" si="142"/>
        <v>0</v>
      </c>
      <c r="BZ13" s="230">
        <f t="shared" si="143"/>
        <v>0</v>
      </c>
      <c r="CA13" s="230">
        <f t="shared" si="144"/>
        <v>0</v>
      </c>
      <c r="CB13" s="230">
        <f t="shared" si="145"/>
        <v>0</v>
      </c>
      <c r="CC13" s="230">
        <f t="shared" si="146"/>
        <v>0</v>
      </c>
      <c r="CD13" s="230">
        <f t="shared" si="147"/>
        <v>0</v>
      </c>
      <c r="CE13" s="230">
        <f t="shared" si="148"/>
        <v>0</v>
      </c>
      <c r="CF13" s="230">
        <f t="shared" si="149"/>
        <v>0</v>
      </c>
      <c r="CG13" s="231"/>
      <c r="CH13" s="230">
        <f t="shared" si="150"/>
        <v>0</v>
      </c>
      <c r="CI13" s="230">
        <f t="shared" si="151"/>
        <v>0</v>
      </c>
      <c r="CJ13" s="230">
        <f t="shared" si="152"/>
        <v>0</v>
      </c>
      <c r="CK13" s="230">
        <f t="shared" si="153"/>
        <v>0</v>
      </c>
      <c r="CL13" s="230">
        <f t="shared" si="154"/>
        <v>0</v>
      </c>
      <c r="CM13" s="230">
        <f t="shared" si="155"/>
        <v>0</v>
      </c>
      <c r="CN13" s="230">
        <f t="shared" si="156"/>
        <v>0</v>
      </c>
      <c r="CO13" s="230">
        <f t="shared" si="157"/>
        <v>0</v>
      </c>
      <c r="CP13" s="230">
        <f t="shared" si="158"/>
        <v>0</v>
      </c>
      <c r="CQ13" s="230">
        <f t="shared" si="159"/>
        <v>0</v>
      </c>
      <c r="CR13" s="230">
        <f t="shared" si="160"/>
        <v>0</v>
      </c>
      <c r="CS13" s="230">
        <f t="shared" si="161"/>
        <v>0</v>
      </c>
      <c r="CT13" s="231"/>
      <c r="CU13" s="230">
        <f t="shared" si="162"/>
        <v>0</v>
      </c>
      <c r="CV13" s="230">
        <f t="shared" si="163"/>
        <v>0</v>
      </c>
      <c r="CW13" s="230">
        <f t="shared" si="164"/>
        <v>0</v>
      </c>
      <c r="CX13" s="230">
        <f t="shared" si="165"/>
        <v>0</v>
      </c>
      <c r="CY13" s="230">
        <f t="shared" si="166"/>
        <v>0</v>
      </c>
      <c r="CZ13" s="230">
        <f t="shared" si="167"/>
        <v>0</v>
      </c>
      <c r="DA13" s="230">
        <f t="shared" si="168"/>
        <v>0</v>
      </c>
      <c r="DB13" s="230">
        <f t="shared" si="169"/>
        <v>0</v>
      </c>
      <c r="DC13" s="230">
        <f t="shared" si="170"/>
        <v>0</v>
      </c>
      <c r="DD13" s="230">
        <f t="shared" si="171"/>
        <v>0</v>
      </c>
      <c r="DE13" s="230">
        <f t="shared" si="172"/>
        <v>0</v>
      </c>
      <c r="DF13" s="230">
        <f t="shared" si="173"/>
        <v>0</v>
      </c>
      <c r="DG13" s="387"/>
      <c r="DH13" s="387"/>
      <c r="DI13" s="387"/>
      <c r="DJ13" s="387"/>
      <c r="DK13" s="387"/>
      <c r="DL13" s="387"/>
      <c r="DM13" s="387"/>
      <c r="DN13" s="387"/>
      <c r="DO13" s="387"/>
      <c r="DP13" s="387"/>
      <c r="DQ13" s="387"/>
      <c r="DR13" s="387"/>
      <c r="DS13" s="243"/>
    </row>
    <row r="14" spans="1:123" ht="12.75" customHeight="1" outlineLevel="1">
      <c r="A14" s="383">
        <f>'All Demand '!A15</f>
        <v>10</v>
      </c>
      <c r="B14" s="384" t="str">
        <f>'All Demand '!G15</f>
        <v>ABC</v>
      </c>
      <c r="C14" s="384" t="str">
        <f>'All Demand '!F15</f>
        <v>M21</v>
      </c>
      <c r="D14" s="178" t="str">
        <f>'All Demand '!C15</f>
        <v>8AJ825-7565</v>
      </c>
      <c r="E14" s="384" t="str">
        <f>'All Demand '!I15</f>
        <v>TJ</v>
      </c>
      <c r="F14" s="385" t="str">
        <f>'All Demand '!G15</f>
        <v>ABC</v>
      </c>
      <c r="G14" s="405">
        <v>0</v>
      </c>
      <c r="H14" s="405">
        <v>1.4E-2</v>
      </c>
      <c r="I14" s="405" t="s">
        <v>39</v>
      </c>
      <c r="J14" s="405">
        <v>0</v>
      </c>
      <c r="K14" s="405">
        <v>0</v>
      </c>
      <c r="L14" s="405">
        <v>0</v>
      </c>
      <c r="M14" s="405">
        <v>0</v>
      </c>
      <c r="N14" s="405">
        <v>0</v>
      </c>
      <c r="O14" s="405">
        <v>0</v>
      </c>
      <c r="P14" s="405">
        <v>1.5</v>
      </c>
      <c r="Q14" s="405">
        <v>4</v>
      </c>
      <c r="R14" s="427">
        <v>1</v>
      </c>
      <c r="S14" s="405">
        <v>0</v>
      </c>
      <c r="T14" s="405">
        <v>0.95</v>
      </c>
      <c r="U14" s="386">
        <f>Tianjin!H14</f>
        <v>44564</v>
      </c>
      <c r="V14" s="386">
        <f>Tianjin!I14</f>
        <v>21784</v>
      </c>
      <c r="W14" s="386">
        <f>Tianjin!J14</f>
        <v>21026</v>
      </c>
      <c r="X14" s="386">
        <f>Tianjin!K14</f>
        <v>24585</v>
      </c>
      <c r="Y14" s="386">
        <f>Tianjin!L14</f>
        <v>30000</v>
      </c>
      <c r="Z14" s="386">
        <f>Tianjin!M14</f>
        <v>30000</v>
      </c>
      <c r="AA14" s="386">
        <f>Tianjin!N14</f>
        <v>0</v>
      </c>
      <c r="AB14" s="386">
        <f>Tianjin!O14</f>
        <v>0</v>
      </c>
      <c r="AC14" s="386">
        <f>Tianjin!P14</f>
        <v>0</v>
      </c>
      <c r="AD14" s="386">
        <f>Tianjin!Q14</f>
        <v>0</v>
      </c>
      <c r="AE14" s="386">
        <f>Tianjin!R14</f>
        <v>0</v>
      </c>
      <c r="AF14" s="386">
        <f>Tianjin!S14</f>
        <v>0</v>
      </c>
      <c r="AG14" s="387"/>
      <c r="AH14" s="388">
        <f t="shared" si="66"/>
        <v>6.6567326315789472</v>
      </c>
      <c r="AI14" s="388">
        <f t="shared" si="67"/>
        <v>6.3210273684210527</v>
      </c>
      <c r="AJ14" s="388">
        <f t="shared" si="68"/>
        <v>6.3098568421052637</v>
      </c>
      <c r="AK14" s="388">
        <f t="shared" si="69"/>
        <v>6.3623052631578947</v>
      </c>
      <c r="AL14" s="388">
        <f t="shared" si="70"/>
        <v>6.4421052631578943</v>
      </c>
      <c r="AM14" s="388">
        <f t="shared" si="71"/>
        <v>6.4421052631578943</v>
      </c>
      <c r="AN14" s="388">
        <f t="shared" si="72"/>
        <v>0</v>
      </c>
      <c r="AO14" s="388">
        <f t="shared" si="73"/>
        <v>0</v>
      </c>
      <c r="AP14" s="388">
        <f t="shared" si="74"/>
        <v>0</v>
      </c>
      <c r="AQ14" s="388">
        <f t="shared" si="75"/>
        <v>0</v>
      </c>
      <c r="AR14" s="388">
        <f t="shared" si="76"/>
        <v>0</v>
      </c>
      <c r="AS14" s="388">
        <f t="shared" si="77"/>
        <v>0</v>
      </c>
      <c r="AT14" s="389"/>
      <c r="AU14" s="232">
        <f t="shared" si="78"/>
        <v>0</v>
      </c>
      <c r="AV14" s="232">
        <f t="shared" si="79"/>
        <v>0</v>
      </c>
      <c r="AW14" s="232">
        <f t="shared" si="80"/>
        <v>0</v>
      </c>
      <c r="AX14" s="232">
        <f t="shared" si="81"/>
        <v>0</v>
      </c>
      <c r="AY14" s="232">
        <f t="shared" si="82"/>
        <v>0</v>
      </c>
      <c r="AZ14" s="232">
        <f t="shared" si="83"/>
        <v>0</v>
      </c>
      <c r="BA14" s="232">
        <f t="shared" si="84"/>
        <v>0</v>
      </c>
      <c r="BB14" s="232">
        <f t="shared" si="85"/>
        <v>0</v>
      </c>
      <c r="BC14" s="232">
        <f t="shared" si="86"/>
        <v>0</v>
      </c>
      <c r="BD14" s="232">
        <f t="shared" si="87"/>
        <v>0</v>
      </c>
      <c r="BE14" s="232">
        <f t="shared" si="88"/>
        <v>0</v>
      </c>
      <c r="BF14" s="232">
        <f t="shared" si="89"/>
        <v>0</v>
      </c>
      <c r="BG14" s="387"/>
      <c r="BH14" s="230">
        <f t="shared" si="90"/>
        <v>6.6567326315789472</v>
      </c>
      <c r="BI14" s="230">
        <f t="shared" si="91"/>
        <v>6.3210273684210527</v>
      </c>
      <c r="BJ14" s="230">
        <f t="shared" si="92"/>
        <v>6.3098568421052637</v>
      </c>
      <c r="BK14" s="230">
        <f t="shared" si="93"/>
        <v>6.3623052631578947</v>
      </c>
      <c r="BL14" s="230">
        <f t="shared" si="94"/>
        <v>6.4421052631578943</v>
      </c>
      <c r="BM14" s="230">
        <f t="shared" si="95"/>
        <v>6.4421052631578943</v>
      </c>
      <c r="BN14" s="230">
        <f t="shared" si="96"/>
        <v>0</v>
      </c>
      <c r="BO14" s="230">
        <f t="shared" si="97"/>
        <v>0</v>
      </c>
      <c r="BP14" s="230">
        <f t="shared" si="98"/>
        <v>0</v>
      </c>
      <c r="BQ14" s="230">
        <f t="shared" si="99"/>
        <v>0</v>
      </c>
      <c r="BR14" s="230">
        <f t="shared" si="100"/>
        <v>0</v>
      </c>
      <c r="BS14" s="230">
        <f t="shared" si="101"/>
        <v>0</v>
      </c>
      <c r="BT14" s="389"/>
      <c r="BU14" s="230">
        <f t="shared" si="138"/>
        <v>0</v>
      </c>
      <c r="BV14" s="230">
        <f t="shared" si="139"/>
        <v>0</v>
      </c>
      <c r="BW14" s="230">
        <f t="shared" si="140"/>
        <v>0</v>
      </c>
      <c r="BX14" s="230">
        <f t="shared" si="141"/>
        <v>0</v>
      </c>
      <c r="BY14" s="230">
        <f t="shared" si="142"/>
        <v>0</v>
      </c>
      <c r="BZ14" s="230">
        <f t="shared" si="143"/>
        <v>0</v>
      </c>
      <c r="CA14" s="230">
        <f t="shared" si="144"/>
        <v>0</v>
      </c>
      <c r="CB14" s="230">
        <f t="shared" si="145"/>
        <v>0</v>
      </c>
      <c r="CC14" s="230">
        <f t="shared" si="146"/>
        <v>0</v>
      </c>
      <c r="CD14" s="230">
        <f t="shared" si="147"/>
        <v>0</v>
      </c>
      <c r="CE14" s="230">
        <f t="shared" si="148"/>
        <v>0</v>
      </c>
      <c r="CF14" s="230">
        <f t="shared" si="149"/>
        <v>0</v>
      </c>
      <c r="CG14" s="231"/>
      <c r="CH14" s="230">
        <f t="shared" si="150"/>
        <v>0</v>
      </c>
      <c r="CI14" s="230">
        <f t="shared" si="151"/>
        <v>0</v>
      </c>
      <c r="CJ14" s="230">
        <f t="shared" si="152"/>
        <v>0</v>
      </c>
      <c r="CK14" s="230">
        <f t="shared" si="153"/>
        <v>0</v>
      </c>
      <c r="CL14" s="230">
        <f t="shared" si="154"/>
        <v>0</v>
      </c>
      <c r="CM14" s="230">
        <f t="shared" si="155"/>
        <v>0</v>
      </c>
      <c r="CN14" s="230">
        <f t="shared" si="156"/>
        <v>0</v>
      </c>
      <c r="CO14" s="230">
        <f t="shared" si="157"/>
        <v>0</v>
      </c>
      <c r="CP14" s="230">
        <f t="shared" si="158"/>
        <v>0</v>
      </c>
      <c r="CQ14" s="230">
        <f t="shared" si="159"/>
        <v>0</v>
      </c>
      <c r="CR14" s="230">
        <f t="shared" si="160"/>
        <v>0</v>
      </c>
      <c r="CS14" s="230">
        <f t="shared" si="161"/>
        <v>0</v>
      </c>
      <c r="CT14" s="231"/>
      <c r="CU14" s="230">
        <f t="shared" si="162"/>
        <v>0</v>
      </c>
      <c r="CV14" s="230">
        <f t="shared" si="163"/>
        <v>0</v>
      </c>
      <c r="CW14" s="230">
        <f t="shared" si="164"/>
        <v>0</v>
      </c>
      <c r="CX14" s="230">
        <f t="shared" si="165"/>
        <v>0</v>
      </c>
      <c r="CY14" s="230">
        <f t="shared" si="166"/>
        <v>0</v>
      </c>
      <c r="CZ14" s="230">
        <f t="shared" si="167"/>
        <v>0</v>
      </c>
      <c r="DA14" s="230">
        <f t="shared" si="168"/>
        <v>0</v>
      </c>
      <c r="DB14" s="230">
        <f t="shared" si="169"/>
        <v>0</v>
      </c>
      <c r="DC14" s="230">
        <f t="shared" si="170"/>
        <v>0</v>
      </c>
      <c r="DD14" s="230">
        <f t="shared" si="171"/>
        <v>0</v>
      </c>
      <c r="DE14" s="230">
        <f t="shared" si="172"/>
        <v>0</v>
      </c>
      <c r="DF14" s="230">
        <f t="shared" si="173"/>
        <v>0</v>
      </c>
      <c r="DG14" s="387"/>
      <c r="DH14" s="387"/>
      <c r="DI14" s="387"/>
      <c r="DJ14" s="387"/>
      <c r="DK14" s="387"/>
      <c r="DL14" s="387"/>
      <c r="DM14" s="387"/>
      <c r="DN14" s="387"/>
      <c r="DO14" s="387"/>
      <c r="DP14" s="387"/>
      <c r="DQ14" s="387"/>
      <c r="DR14" s="387"/>
      <c r="DS14" s="243"/>
    </row>
    <row r="15" spans="1:123" ht="12.75" customHeight="1" outlineLevel="1">
      <c r="A15" s="383">
        <f>'All Demand '!A16</f>
        <v>11</v>
      </c>
      <c r="B15" s="384" t="str">
        <f>'All Demand '!G16</f>
        <v>ABC</v>
      </c>
      <c r="C15" s="384" t="str">
        <f>'All Demand '!F16</f>
        <v>M21</v>
      </c>
      <c r="D15" s="178" t="str">
        <f>'All Demand '!C16</f>
        <v>8AJ946-2449-Jab</v>
      </c>
      <c r="E15" s="384" t="str">
        <f>'All Demand '!I16</f>
        <v>TJ</v>
      </c>
      <c r="F15" s="385" t="str">
        <f>'All Demand '!G16</f>
        <v>ABC</v>
      </c>
      <c r="G15" s="405">
        <v>6.7000000000000004E-2</v>
      </c>
      <c r="H15" s="405">
        <v>2.5000000000000001E-2</v>
      </c>
      <c r="I15" s="405" t="s">
        <v>39</v>
      </c>
      <c r="J15" s="405">
        <v>0</v>
      </c>
      <c r="K15" s="405">
        <v>0</v>
      </c>
      <c r="L15" s="405">
        <v>0</v>
      </c>
      <c r="M15" s="405">
        <v>0</v>
      </c>
      <c r="N15" s="405">
        <v>0</v>
      </c>
      <c r="O15" s="405">
        <v>0</v>
      </c>
      <c r="P15" s="405">
        <v>3</v>
      </c>
      <c r="Q15" s="405">
        <v>4</v>
      </c>
      <c r="R15" s="427">
        <v>1</v>
      </c>
      <c r="S15" s="405">
        <v>0</v>
      </c>
      <c r="T15" s="405">
        <v>0.98</v>
      </c>
      <c r="U15" s="386">
        <f>Tianjin!H15</f>
        <v>44564</v>
      </c>
      <c r="V15" s="386">
        <f>Tianjin!I15</f>
        <v>21784</v>
      </c>
      <c r="W15" s="386">
        <f>Tianjin!J15</f>
        <v>21026</v>
      </c>
      <c r="X15" s="386">
        <f>Tianjin!K15</f>
        <v>24585</v>
      </c>
      <c r="Y15" s="386">
        <f>Tianjin!L15</f>
        <v>30000</v>
      </c>
      <c r="Z15" s="386">
        <f>Tianjin!M15</f>
        <v>30000</v>
      </c>
      <c r="AA15" s="386">
        <f>Tianjin!N15</f>
        <v>0</v>
      </c>
      <c r="AB15" s="386">
        <f>Tianjin!O15</f>
        <v>0</v>
      </c>
      <c r="AC15" s="386">
        <f>Tianjin!P15</f>
        <v>0</v>
      </c>
      <c r="AD15" s="386">
        <f>Tianjin!Q15</f>
        <v>0</v>
      </c>
      <c r="AE15" s="386">
        <f>Tianjin!R15</f>
        <v>0</v>
      </c>
      <c r="AF15" s="386">
        <f>Tianjin!S15</f>
        <v>0</v>
      </c>
      <c r="AG15" s="387"/>
      <c r="AH15" s="388">
        <f t="shared" si="66"/>
        <v>13.136836734693878</v>
      </c>
      <c r="AI15" s="388">
        <f t="shared" si="67"/>
        <v>12.555714285714286</v>
      </c>
      <c r="AJ15" s="388">
        <f t="shared" si="68"/>
        <v>12.536377551020408</v>
      </c>
      <c r="AK15" s="388">
        <f t="shared" si="69"/>
        <v>12.62716836734694</v>
      </c>
      <c r="AL15" s="388">
        <f t="shared" si="70"/>
        <v>12.76530612244898</v>
      </c>
      <c r="AM15" s="388">
        <f t="shared" si="71"/>
        <v>12.76530612244898</v>
      </c>
      <c r="AN15" s="388">
        <f t="shared" si="72"/>
        <v>0</v>
      </c>
      <c r="AO15" s="388">
        <f t="shared" si="73"/>
        <v>0</v>
      </c>
      <c r="AP15" s="388">
        <f t="shared" si="74"/>
        <v>0</v>
      </c>
      <c r="AQ15" s="388">
        <f t="shared" si="75"/>
        <v>0</v>
      </c>
      <c r="AR15" s="388">
        <f t="shared" si="76"/>
        <v>0</v>
      </c>
      <c r="AS15" s="388">
        <f t="shared" si="77"/>
        <v>0</v>
      </c>
      <c r="AT15" s="389"/>
      <c r="AU15" s="232">
        <f t="shared" si="78"/>
        <v>2.9857879999999999</v>
      </c>
      <c r="AV15" s="232">
        <f t="shared" si="79"/>
        <v>1.4595279999999999</v>
      </c>
      <c r="AW15" s="232">
        <f t="shared" si="80"/>
        <v>1.4087420000000002</v>
      </c>
      <c r="AX15" s="232">
        <f t="shared" si="81"/>
        <v>1.6471950000000002</v>
      </c>
      <c r="AY15" s="232">
        <f t="shared" si="82"/>
        <v>2.0100000000000002</v>
      </c>
      <c r="AZ15" s="232">
        <f t="shared" si="83"/>
        <v>2.0100000000000002</v>
      </c>
      <c r="BA15" s="232">
        <f t="shared" si="84"/>
        <v>0</v>
      </c>
      <c r="BB15" s="232">
        <f t="shared" si="85"/>
        <v>0</v>
      </c>
      <c r="BC15" s="232">
        <f t="shared" si="86"/>
        <v>0</v>
      </c>
      <c r="BD15" s="232">
        <f t="shared" si="87"/>
        <v>0</v>
      </c>
      <c r="BE15" s="232">
        <f t="shared" si="88"/>
        <v>0</v>
      </c>
      <c r="BF15" s="232">
        <f t="shared" si="89"/>
        <v>0</v>
      </c>
      <c r="BG15" s="387"/>
      <c r="BH15" s="230">
        <f t="shared" si="90"/>
        <v>13.136836734693878</v>
      </c>
      <c r="BI15" s="230">
        <f t="shared" si="91"/>
        <v>12.555714285714286</v>
      </c>
      <c r="BJ15" s="230">
        <f t="shared" si="92"/>
        <v>12.536377551020408</v>
      </c>
      <c r="BK15" s="230">
        <f t="shared" si="93"/>
        <v>12.62716836734694</v>
      </c>
      <c r="BL15" s="230">
        <f t="shared" si="94"/>
        <v>12.76530612244898</v>
      </c>
      <c r="BM15" s="230">
        <f t="shared" si="95"/>
        <v>12.76530612244898</v>
      </c>
      <c r="BN15" s="230">
        <f t="shared" si="96"/>
        <v>0</v>
      </c>
      <c r="BO15" s="230">
        <f t="shared" si="97"/>
        <v>0</v>
      </c>
      <c r="BP15" s="230">
        <f t="shared" si="98"/>
        <v>0</v>
      </c>
      <c r="BQ15" s="230">
        <f t="shared" si="99"/>
        <v>0</v>
      </c>
      <c r="BR15" s="230">
        <f t="shared" si="100"/>
        <v>0</v>
      </c>
      <c r="BS15" s="230">
        <f t="shared" si="101"/>
        <v>0</v>
      </c>
      <c r="BT15" s="389"/>
      <c r="BU15" s="230">
        <f t="shared" si="138"/>
        <v>0</v>
      </c>
      <c r="BV15" s="230">
        <f t="shared" si="139"/>
        <v>0</v>
      </c>
      <c r="BW15" s="230">
        <f t="shared" si="140"/>
        <v>0</v>
      </c>
      <c r="BX15" s="230">
        <f t="shared" si="141"/>
        <v>0</v>
      </c>
      <c r="BY15" s="230">
        <f t="shared" si="142"/>
        <v>0</v>
      </c>
      <c r="BZ15" s="230">
        <f t="shared" si="143"/>
        <v>0</v>
      </c>
      <c r="CA15" s="230">
        <f t="shared" si="144"/>
        <v>0</v>
      </c>
      <c r="CB15" s="230">
        <f t="shared" si="145"/>
        <v>0</v>
      </c>
      <c r="CC15" s="230">
        <f t="shared" si="146"/>
        <v>0</v>
      </c>
      <c r="CD15" s="230">
        <f t="shared" si="147"/>
        <v>0</v>
      </c>
      <c r="CE15" s="230">
        <f t="shared" si="148"/>
        <v>0</v>
      </c>
      <c r="CF15" s="230">
        <f t="shared" si="149"/>
        <v>0</v>
      </c>
      <c r="CG15" s="231"/>
      <c r="CH15" s="230">
        <f t="shared" si="150"/>
        <v>0</v>
      </c>
      <c r="CI15" s="230">
        <f t="shared" si="151"/>
        <v>0</v>
      </c>
      <c r="CJ15" s="230">
        <f t="shared" si="152"/>
        <v>0</v>
      </c>
      <c r="CK15" s="230">
        <f t="shared" si="153"/>
        <v>0</v>
      </c>
      <c r="CL15" s="230">
        <f t="shared" si="154"/>
        <v>0</v>
      </c>
      <c r="CM15" s="230">
        <f t="shared" si="155"/>
        <v>0</v>
      </c>
      <c r="CN15" s="230">
        <f t="shared" si="156"/>
        <v>0</v>
      </c>
      <c r="CO15" s="230">
        <f t="shared" si="157"/>
        <v>0</v>
      </c>
      <c r="CP15" s="230">
        <f t="shared" si="158"/>
        <v>0</v>
      </c>
      <c r="CQ15" s="230">
        <f t="shared" si="159"/>
        <v>0</v>
      </c>
      <c r="CR15" s="230">
        <f t="shared" si="160"/>
        <v>0</v>
      </c>
      <c r="CS15" s="230">
        <f t="shared" si="161"/>
        <v>0</v>
      </c>
      <c r="CT15" s="231"/>
      <c r="CU15" s="230">
        <f t="shared" si="162"/>
        <v>0</v>
      </c>
      <c r="CV15" s="230">
        <f t="shared" si="163"/>
        <v>0</v>
      </c>
      <c r="CW15" s="230">
        <f t="shared" si="164"/>
        <v>0</v>
      </c>
      <c r="CX15" s="230">
        <f t="shared" si="165"/>
        <v>0</v>
      </c>
      <c r="CY15" s="230">
        <f t="shared" si="166"/>
        <v>0</v>
      </c>
      <c r="CZ15" s="230">
        <f t="shared" si="167"/>
        <v>0</v>
      </c>
      <c r="DA15" s="230">
        <f t="shared" si="168"/>
        <v>0</v>
      </c>
      <c r="DB15" s="230">
        <f t="shared" si="169"/>
        <v>0</v>
      </c>
      <c r="DC15" s="230">
        <f t="shared" si="170"/>
        <v>0</v>
      </c>
      <c r="DD15" s="230">
        <f t="shared" si="171"/>
        <v>0</v>
      </c>
      <c r="DE15" s="230">
        <f t="shared" si="172"/>
        <v>0</v>
      </c>
      <c r="DF15" s="230">
        <f t="shared" si="173"/>
        <v>0</v>
      </c>
      <c r="DG15" s="387"/>
      <c r="DH15" s="387"/>
      <c r="DI15" s="387"/>
      <c r="DJ15" s="387"/>
      <c r="DK15" s="387"/>
      <c r="DL15" s="387"/>
      <c r="DM15" s="387"/>
      <c r="DN15" s="387"/>
      <c r="DO15" s="387"/>
      <c r="DP15" s="387"/>
      <c r="DQ15" s="387"/>
      <c r="DR15" s="387"/>
      <c r="DS15" s="243"/>
    </row>
    <row r="16" spans="1:123" outlineLevel="1">
      <c r="A16" s="383">
        <f>'All Demand '!A17</f>
        <v>12</v>
      </c>
      <c r="B16" s="384" t="str">
        <f>'All Demand '!G17</f>
        <v>ABC</v>
      </c>
      <c r="C16" s="384" t="str">
        <f>'All Demand '!F17</f>
        <v>V17</v>
      </c>
      <c r="D16" s="178" t="str">
        <f>'All Demand '!C17</f>
        <v>8DCADH99002AP</v>
      </c>
      <c r="E16" s="384" t="str">
        <f>'All Demand '!I17</f>
        <v>TJ</v>
      </c>
      <c r="F16" s="385" t="str">
        <f>'All Demand '!G17</f>
        <v>ABC</v>
      </c>
      <c r="G16" s="405">
        <v>0.66666666666666663</v>
      </c>
      <c r="H16" s="405">
        <v>0.27027027027027029</v>
      </c>
      <c r="I16" s="405" t="s">
        <v>39</v>
      </c>
      <c r="J16" s="405">
        <v>0</v>
      </c>
      <c r="K16" s="405">
        <v>0</v>
      </c>
      <c r="L16" s="405">
        <v>0</v>
      </c>
      <c r="M16" s="405">
        <v>0</v>
      </c>
      <c r="N16" s="405">
        <v>0</v>
      </c>
      <c r="O16" s="405">
        <v>0</v>
      </c>
      <c r="P16" s="405">
        <v>5</v>
      </c>
      <c r="Q16" s="405">
        <v>4</v>
      </c>
      <c r="R16" s="427">
        <v>1</v>
      </c>
      <c r="S16" s="405">
        <v>0</v>
      </c>
      <c r="T16" s="405">
        <v>0.9</v>
      </c>
      <c r="U16" s="386">
        <f>Tianjin!H16</f>
        <v>260000</v>
      </c>
      <c r="V16" s="386">
        <f>Tianjin!I16</f>
        <v>305000</v>
      </c>
      <c r="W16" s="386">
        <f>Tianjin!J16</f>
        <v>358000</v>
      </c>
      <c r="X16" s="386">
        <f>Tianjin!K16</f>
        <v>176000</v>
      </c>
      <c r="Y16" s="386">
        <f>Tianjin!L16</f>
        <v>250000</v>
      </c>
      <c r="Z16" s="386">
        <f>Tianjin!M16</f>
        <v>500000</v>
      </c>
      <c r="AA16" s="386">
        <f>Tianjin!N16</f>
        <v>500000</v>
      </c>
      <c r="AB16" s="386">
        <f>Tianjin!O16</f>
        <v>500000</v>
      </c>
      <c r="AC16" s="386">
        <f>Tianjin!P16</f>
        <v>500000</v>
      </c>
      <c r="AD16" s="386">
        <f>Tianjin!Q16</f>
        <v>200000</v>
      </c>
      <c r="AE16" s="386">
        <f>Tianjin!R16</f>
        <v>200000</v>
      </c>
      <c r="AF16" s="386">
        <f>Tianjin!S16</f>
        <v>200000</v>
      </c>
      <c r="AG16" s="387"/>
      <c r="AH16" s="388">
        <f t="shared" si="66"/>
        <v>98.078078078078079</v>
      </c>
      <c r="AI16" s="388">
        <f t="shared" si="67"/>
        <v>111.59159159159159</v>
      </c>
      <c r="AJ16" s="388">
        <f t="shared" si="68"/>
        <v>127.50750750750751</v>
      </c>
      <c r="AK16" s="388">
        <f t="shared" si="69"/>
        <v>72.852852852852862</v>
      </c>
      <c r="AL16" s="388">
        <f t="shared" si="70"/>
        <v>95.075075075075077</v>
      </c>
      <c r="AM16" s="388">
        <f t="shared" si="71"/>
        <v>170.15015015015015</v>
      </c>
      <c r="AN16" s="388">
        <f t="shared" si="72"/>
        <v>170.15015015015015</v>
      </c>
      <c r="AO16" s="388">
        <f t="shared" si="73"/>
        <v>170.15015015015015</v>
      </c>
      <c r="AP16" s="388">
        <f t="shared" si="74"/>
        <v>170.15015015015015</v>
      </c>
      <c r="AQ16" s="388">
        <f t="shared" si="75"/>
        <v>80.060060060060067</v>
      </c>
      <c r="AR16" s="388">
        <f t="shared" si="76"/>
        <v>80.060060060060067</v>
      </c>
      <c r="AS16" s="388">
        <f t="shared" si="77"/>
        <v>80.060060060060067</v>
      </c>
      <c r="AT16" s="389"/>
      <c r="AU16" s="232">
        <f t="shared" si="78"/>
        <v>173.33333333333331</v>
      </c>
      <c r="AV16" s="232">
        <f t="shared" si="79"/>
        <v>203.33333333333331</v>
      </c>
      <c r="AW16" s="232">
        <f t="shared" si="80"/>
        <v>238.66666666666666</v>
      </c>
      <c r="AX16" s="232">
        <f t="shared" si="81"/>
        <v>117.33333333333333</v>
      </c>
      <c r="AY16" s="232">
        <f t="shared" si="82"/>
        <v>166.66666666666666</v>
      </c>
      <c r="AZ16" s="232">
        <f t="shared" si="83"/>
        <v>333.33333333333331</v>
      </c>
      <c r="BA16" s="232">
        <f t="shared" si="84"/>
        <v>333.33333333333331</v>
      </c>
      <c r="BB16" s="232">
        <f t="shared" si="85"/>
        <v>333.33333333333331</v>
      </c>
      <c r="BC16" s="232">
        <f t="shared" si="86"/>
        <v>333.33333333333331</v>
      </c>
      <c r="BD16" s="232">
        <f t="shared" si="87"/>
        <v>133.33333333333331</v>
      </c>
      <c r="BE16" s="232">
        <f t="shared" si="88"/>
        <v>133.33333333333331</v>
      </c>
      <c r="BF16" s="232">
        <f t="shared" si="89"/>
        <v>133.33333333333331</v>
      </c>
      <c r="BG16" s="387"/>
      <c r="BH16" s="230">
        <f t="shared" si="90"/>
        <v>98.078078078078079</v>
      </c>
      <c r="BI16" s="230">
        <f t="shared" si="91"/>
        <v>111.59159159159159</v>
      </c>
      <c r="BJ16" s="230">
        <f t="shared" si="92"/>
        <v>127.50750750750751</v>
      </c>
      <c r="BK16" s="230">
        <f t="shared" si="93"/>
        <v>72.852852852852862</v>
      </c>
      <c r="BL16" s="230">
        <f t="shared" si="94"/>
        <v>95.075075075075077</v>
      </c>
      <c r="BM16" s="230">
        <f t="shared" si="95"/>
        <v>170.15015015015015</v>
      </c>
      <c r="BN16" s="230">
        <f t="shared" si="96"/>
        <v>170.15015015015015</v>
      </c>
      <c r="BO16" s="230">
        <f t="shared" si="97"/>
        <v>170.15015015015015</v>
      </c>
      <c r="BP16" s="230">
        <f t="shared" si="98"/>
        <v>170.15015015015015</v>
      </c>
      <c r="BQ16" s="230">
        <f t="shared" si="99"/>
        <v>80.060060060060067</v>
      </c>
      <c r="BR16" s="230">
        <f t="shared" si="100"/>
        <v>80.060060060060067</v>
      </c>
      <c r="BS16" s="230">
        <f t="shared" si="101"/>
        <v>80.060060060060067</v>
      </c>
      <c r="BT16" s="389"/>
      <c r="BU16" s="230">
        <f t="shared" si="138"/>
        <v>0</v>
      </c>
      <c r="BV16" s="230">
        <f t="shared" si="139"/>
        <v>0</v>
      </c>
      <c r="BW16" s="230">
        <f t="shared" si="140"/>
        <v>0</v>
      </c>
      <c r="BX16" s="230">
        <f t="shared" si="141"/>
        <v>0</v>
      </c>
      <c r="BY16" s="230">
        <f t="shared" si="142"/>
        <v>0</v>
      </c>
      <c r="BZ16" s="230">
        <f t="shared" si="143"/>
        <v>0</v>
      </c>
      <c r="CA16" s="230">
        <f t="shared" si="144"/>
        <v>0</v>
      </c>
      <c r="CB16" s="230">
        <f t="shared" si="145"/>
        <v>0</v>
      </c>
      <c r="CC16" s="230">
        <f t="shared" si="146"/>
        <v>0</v>
      </c>
      <c r="CD16" s="230">
        <f t="shared" si="147"/>
        <v>0</v>
      </c>
      <c r="CE16" s="230">
        <f t="shared" si="148"/>
        <v>0</v>
      </c>
      <c r="CF16" s="230">
        <f t="shared" si="149"/>
        <v>0</v>
      </c>
      <c r="CG16" s="231"/>
      <c r="CH16" s="230">
        <f t="shared" si="150"/>
        <v>0</v>
      </c>
      <c r="CI16" s="230">
        <f t="shared" si="151"/>
        <v>0</v>
      </c>
      <c r="CJ16" s="230">
        <f t="shared" si="152"/>
        <v>0</v>
      </c>
      <c r="CK16" s="230">
        <f t="shared" si="153"/>
        <v>0</v>
      </c>
      <c r="CL16" s="230">
        <f t="shared" si="154"/>
        <v>0</v>
      </c>
      <c r="CM16" s="230">
        <f t="shared" si="155"/>
        <v>0</v>
      </c>
      <c r="CN16" s="230">
        <f t="shared" si="156"/>
        <v>0</v>
      </c>
      <c r="CO16" s="230">
        <f t="shared" si="157"/>
        <v>0</v>
      </c>
      <c r="CP16" s="230">
        <f t="shared" si="158"/>
        <v>0</v>
      </c>
      <c r="CQ16" s="230">
        <f t="shared" si="159"/>
        <v>0</v>
      </c>
      <c r="CR16" s="230">
        <f t="shared" si="160"/>
        <v>0</v>
      </c>
      <c r="CS16" s="230">
        <f t="shared" si="161"/>
        <v>0</v>
      </c>
      <c r="CT16" s="231"/>
      <c r="CU16" s="230">
        <f t="shared" si="162"/>
        <v>0</v>
      </c>
      <c r="CV16" s="230">
        <f t="shared" si="163"/>
        <v>0</v>
      </c>
      <c r="CW16" s="230">
        <f t="shared" si="164"/>
        <v>0</v>
      </c>
      <c r="CX16" s="230">
        <f t="shared" si="165"/>
        <v>0</v>
      </c>
      <c r="CY16" s="230">
        <f t="shared" si="166"/>
        <v>0</v>
      </c>
      <c r="CZ16" s="230">
        <f t="shared" si="167"/>
        <v>0</v>
      </c>
      <c r="DA16" s="230">
        <f t="shared" si="168"/>
        <v>0</v>
      </c>
      <c r="DB16" s="230">
        <f t="shared" si="169"/>
        <v>0</v>
      </c>
      <c r="DC16" s="230">
        <f t="shared" si="170"/>
        <v>0</v>
      </c>
      <c r="DD16" s="230">
        <f t="shared" si="171"/>
        <v>0</v>
      </c>
      <c r="DE16" s="230">
        <f t="shared" si="172"/>
        <v>0</v>
      </c>
      <c r="DF16" s="230">
        <f t="shared" si="173"/>
        <v>0</v>
      </c>
      <c r="DG16" s="387"/>
      <c r="DH16" s="387"/>
      <c r="DI16" s="387"/>
      <c r="DJ16" s="387"/>
      <c r="DK16" s="387"/>
      <c r="DL16" s="387"/>
      <c r="DM16" s="387"/>
      <c r="DN16" s="387"/>
      <c r="DO16" s="387"/>
      <c r="DP16" s="387"/>
      <c r="DQ16" s="387"/>
      <c r="DR16" s="387"/>
      <c r="DS16" s="243"/>
    </row>
    <row r="17" spans="1:123" ht="12.75" customHeight="1" outlineLevel="1">
      <c r="A17" s="383">
        <f>'All Demand '!A18</f>
        <v>13</v>
      </c>
      <c r="B17" s="384" t="str">
        <f>'All Demand '!G18</f>
        <v>ABC</v>
      </c>
      <c r="C17" s="384" t="str">
        <f>'All Demand '!F18</f>
        <v>V17</v>
      </c>
      <c r="D17" s="178" t="str">
        <f>'All Demand '!C18</f>
        <v>8DCPFM05022AP</v>
      </c>
      <c r="E17" s="384" t="str">
        <f>'All Demand '!I18</f>
        <v>CTU</v>
      </c>
      <c r="F17" s="385" t="str">
        <f>'All Demand '!G18</f>
        <v>ABC</v>
      </c>
      <c r="G17" s="405">
        <v>0.02</v>
      </c>
      <c r="H17" s="405">
        <v>8.3000000000000001E-3</v>
      </c>
      <c r="I17" s="405" t="s">
        <v>39</v>
      </c>
      <c r="J17" s="405">
        <v>0</v>
      </c>
      <c r="K17" s="405">
        <v>0</v>
      </c>
      <c r="L17" s="405">
        <v>0</v>
      </c>
      <c r="M17" s="405">
        <v>0</v>
      </c>
      <c r="N17" s="405">
        <v>0</v>
      </c>
      <c r="O17" s="405">
        <v>0</v>
      </c>
      <c r="P17" s="405">
        <v>3</v>
      </c>
      <c r="Q17" s="405">
        <v>4</v>
      </c>
      <c r="R17" s="427">
        <v>1</v>
      </c>
      <c r="S17" s="405">
        <v>0</v>
      </c>
      <c r="T17" s="405">
        <v>0.95</v>
      </c>
      <c r="U17" s="386">
        <f>Tianjin!H17</f>
        <v>0</v>
      </c>
      <c r="V17" s="386">
        <f>Tianjin!I17</f>
        <v>0</v>
      </c>
      <c r="W17" s="386">
        <f>Tianjin!J17</f>
        <v>0</v>
      </c>
      <c r="X17" s="386">
        <f>Tianjin!K17</f>
        <v>0</v>
      </c>
      <c r="Y17" s="386">
        <f>Tianjin!L17</f>
        <v>0</v>
      </c>
      <c r="Z17" s="386">
        <f>Tianjin!M17</f>
        <v>0</v>
      </c>
      <c r="AA17" s="386">
        <f>Tianjin!N17</f>
        <v>0</v>
      </c>
      <c r="AB17" s="386">
        <f>Tianjin!O17</f>
        <v>0</v>
      </c>
      <c r="AC17" s="386">
        <f>Tianjin!P17</f>
        <v>0</v>
      </c>
      <c r="AD17" s="386">
        <f>Tianjin!Q17</f>
        <v>0</v>
      </c>
      <c r="AE17" s="386">
        <f>Tianjin!R17</f>
        <v>0</v>
      </c>
      <c r="AF17" s="386">
        <f>Tianjin!S17</f>
        <v>0</v>
      </c>
      <c r="AG17" s="387"/>
      <c r="AH17" s="388">
        <f t="shared" si="66"/>
        <v>0</v>
      </c>
      <c r="AI17" s="388">
        <f t="shared" si="67"/>
        <v>0</v>
      </c>
      <c r="AJ17" s="388">
        <f t="shared" si="68"/>
        <v>0</v>
      </c>
      <c r="AK17" s="388">
        <f t="shared" si="69"/>
        <v>0</v>
      </c>
      <c r="AL17" s="388">
        <f t="shared" si="70"/>
        <v>0</v>
      </c>
      <c r="AM17" s="388">
        <f t="shared" si="71"/>
        <v>0</v>
      </c>
      <c r="AN17" s="388">
        <f t="shared" si="72"/>
        <v>0</v>
      </c>
      <c r="AO17" s="388">
        <f t="shared" si="73"/>
        <v>0</v>
      </c>
      <c r="AP17" s="388">
        <f t="shared" si="74"/>
        <v>0</v>
      </c>
      <c r="AQ17" s="388">
        <f t="shared" si="75"/>
        <v>0</v>
      </c>
      <c r="AR17" s="388">
        <f t="shared" si="76"/>
        <v>0</v>
      </c>
      <c r="AS17" s="388">
        <f t="shared" si="77"/>
        <v>0</v>
      </c>
      <c r="AT17" s="389"/>
      <c r="AU17" s="232">
        <f t="shared" si="78"/>
        <v>0</v>
      </c>
      <c r="AV17" s="232">
        <f t="shared" si="79"/>
        <v>0</v>
      </c>
      <c r="AW17" s="232">
        <f t="shared" si="80"/>
        <v>0</v>
      </c>
      <c r="AX17" s="232">
        <f t="shared" si="81"/>
        <v>0</v>
      </c>
      <c r="AY17" s="232">
        <f t="shared" si="82"/>
        <v>0</v>
      </c>
      <c r="AZ17" s="232">
        <f t="shared" si="83"/>
        <v>0</v>
      </c>
      <c r="BA17" s="232">
        <f t="shared" si="84"/>
        <v>0</v>
      </c>
      <c r="BB17" s="232">
        <f t="shared" si="85"/>
        <v>0</v>
      </c>
      <c r="BC17" s="232">
        <f t="shared" si="86"/>
        <v>0</v>
      </c>
      <c r="BD17" s="232">
        <f t="shared" si="87"/>
        <v>0</v>
      </c>
      <c r="BE17" s="232">
        <f t="shared" si="88"/>
        <v>0</v>
      </c>
      <c r="BF17" s="232">
        <f t="shared" si="89"/>
        <v>0</v>
      </c>
      <c r="BG17" s="387"/>
      <c r="BH17" s="230">
        <f t="shared" si="90"/>
        <v>0</v>
      </c>
      <c r="BI17" s="230">
        <f t="shared" si="91"/>
        <v>0</v>
      </c>
      <c r="BJ17" s="230">
        <f t="shared" si="92"/>
        <v>0</v>
      </c>
      <c r="BK17" s="230">
        <f t="shared" si="93"/>
        <v>0</v>
      </c>
      <c r="BL17" s="230">
        <f t="shared" si="94"/>
        <v>0</v>
      </c>
      <c r="BM17" s="230">
        <f t="shared" si="95"/>
        <v>0</v>
      </c>
      <c r="BN17" s="230">
        <f t="shared" si="96"/>
        <v>0</v>
      </c>
      <c r="BO17" s="230">
        <f t="shared" si="97"/>
        <v>0</v>
      </c>
      <c r="BP17" s="230">
        <f t="shared" si="98"/>
        <v>0</v>
      </c>
      <c r="BQ17" s="230">
        <f t="shared" si="99"/>
        <v>0</v>
      </c>
      <c r="BR17" s="230">
        <f t="shared" si="100"/>
        <v>0</v>
      </c>
      <c r="BS17" s="230">
        <f t="shared" si="101"/>
        <v>0</v>
      </c>
      <c r="BT17" s="389"/>
      <c r="BU17" s="230">
        <f t="shared" si="138"/>
        <v>0</v>
      </c>
      <c r="BV17" s="230">
        <f t="shared" si="139"/>
        <v>0</v>
      </c>
      <c r="BW17" s="230">
        <f t="shared" si="140"/>
        <v>0</v>
      </c>
      <c r="BX17" s="230">
        <f t="shared" si="141"/>
        <v>0</v>
      </c>
      <c r="BY17" s="230">
        <f t="shared" si="142"/>
        <v>0</v>
      </c>
      <c r="BZ17" s="230">
        <f t="shared" si="143"/>
        <v>0</v>
      </c>
      <c r="CA17" s="230">
        <f t="shared" si="144"/>
        <v>0</v>
      </c>
      <c r="CB17" s="230">
        <f t="shared" si="145"/>
        <v>0</v>
      </c>
      <c r="CC17" s="230">
        <f t="shared" si="146"/>
        <v>0</v>
      </c>
      <c r="CD17" s="230">
        <f t="shared" si="147"/>
        <v>0</v>
      </c>
      <c r="CE17" s="230">
        <f t="shared" si="148"/>
        <v>0</v>
      </c>
      <c r="CF17" s="230">
        <f t="shared" si="149"/>
        <v>0</v>
      </c>
      <c r="CG17" s="231"/>
      <c r="CH17" s="230">
        <f t="shared" si="150"/>
        <v>0</v>
      </c>
      <c r="CI17" s="230">
        <f t="shared" si="151"/>
        <v>0</v>
      </c>
      <c r="CJ17" s="230">
        <f t="shared" si="152"/>
        <v>0</v>
      </c>
      <c r="CK17" s="230">
        <f t="shared" si="153"/>
        <v>0</v>
      </c>
      <c r="CL17" s="230">
        <f t="shared" si="154"/>
        <v>0</v>
      </c>
      <c r="CM17" s="230">
        <f t="shared" si="155"/>
        <v>0</v>
      </c>
      <c r="CN17" s="230">
        <f t="shared" si="156"/>
        <v>0</v>
      </c>
      <c r="CO17" s="230">
        <f t="shared" si="157"/>
        <v>0</v>
      </c>
      <c r="CP17" s="230">
        <f t="shared" si="158"/>
        <v>0</v>
      </c>
      <c r="CQ17" s="230">
        <f t="shared" si="159"/>
        <v>0</v>
      </c>
      <c r="CR17" s="230">
        <f t="shared" si="160"/>
        <v>0</v>
      </c>
      <c r="CS17" s="230">
        <f t="shared" si="161"/>
        <v>0</v>
      </c>
      <c r="CT17" s="231"/>
      <c r="CU17" s="230">
        <f t="shared" si="162"/>
        <v>0</v>
      </c>
      <c r="CV17" s="230">
        <f t="shared" si="163"/>
        <v>0</v>
      </c>
      <c r="CW17" s="230">
        <f t="shared" si="164"/>
        <v>0</v>
      </c>
      <c r="CX17" s="230">
        <f t="shared" si="165"/>
        <v>0</v>
      </c>
      <c r="CY17" s="230">
        <f t="shared" si="166"/>
        <v>0</v>
      </c>
      <c r="CZ17" s="230">
        <f t="shared" si="167"/>
        <v>0</v>
      </c>
      <c r="DA17" s="230">
        <f t="shared" si="168"/>
        <v>0</v>
      </c>
      <c r="DB17" s="230">
        <f t="shared" si="169"/>
        <v>0</v>
      </c>
      <c r="DC17" s="230">
        <f t="shared" si="170"/>
        <v>0</v>
      </c>
      <c r="DD17" s="230">
        <f t="shared" si="171"/>
        <v>0</v>
      </c>
      <c r="DE17" s="230">
        <f t="shared" si="172"/>
        <v>0</v>
      </c>
      <c r="DF17" s="230">
        <f t="shared" si="173"/>
        <v>0</v>
      </c>
      <c r="DG17" s="387"/>
      <c r="DH17" s="387"/>
      <c r="DI17" s="387"/>
      <c r="DJ17" s="387"/>
      <c r="DK17" s="387"/>
      <c r="DL17" s="387"/>
      <c r="DM17" s="387"/>
      <c r="DN17" s="387"/>
      <c r="DO17" s="387"/>
      <c r="DP17" s="387"/>
      <c r="DQ17" s="387"/>
      <c r="DR17" s="387"/>
      <c r="DS17" s="243"/>
    </row>
    <row r="18" spans="1:123" ht="12.75" customHeight="1" outlineLevel="1">
      <c r="A18" s="383">
        <f>'All Demand '!A19</f>
        <v>14</v>
      </c>
      <c r="B18" s="384" t="str">
        <f>'All Demand '!G19</f>
        <v>Whirlpool</v>
      </c>
      <c r="C18" s="384" t="str">
        <f>'All Demand '!F19</f>
        <v>Whirlpool</v>
      </c>
      <c r="D18" s="178" t="str">
        <f>'All Demand '!C19</f>
        <v>8PSA18413-WHP</v>
      </c>
      <c r="E18" s="384" t="str">
        <f>'All Demand '!I19</f>
        <v>TJ</v>
      </c>
      <c r="F18" s="385" t="str">
        <f>'All Demand '!G19</f>
        <v>Whirlpool</v>
      </c>
      <c r="G18" s="405">
        <v>2.5</v>
      </c>
      <c r="H18" s="405">
        <v>2.5</v>
      </c>
      <c r="I18" s="405" t="s">
        <v>39</v>
      </c>
      <c r="J18" s="405">
        <v>0</v>
      </c>
      <c r="K18" s="405">
        <v>0</v>
      </c>
      <c r="L18" s="405">
        <v>0</v>
      </c>
      <c r="M18" s="405">
        <v>0</v>
      </c>
      <c r="N18" s="405">
        <v>0</v>
      </c>
      <c r="O18" s="405">
        <v>0</v>
      </c>
      <c r="P18" s="405">
        <v>4</v>
      </c>
      <c r="Q18" s="405">
        <v>4</v>
      </c>
      <c r="R18" s="427">
        <v>1</v>
      </c>
      <c r="S18" s="405">
        <v>0</v>
      </c>
      <c r="T18" s="405">
        <v>0.95</v>
      </c>
      <c r="U18" s="386">
        <f>Tianjin!H18</f>
        <v>13800</v>
      </c>
      <c r="V18" s="386">
        <f>Tianjin!I18</f>
        <v>13530</v>
      </c>
      <c r="W18" s="386">
        <f>Tianjin!J18</f>
        <v>10000</v>
      </c>
      <c r="X18" s="386">
        <f>Tianjin!K18</f>
        <v>10000</v>
      </c>
      <c r="Y18" s="386">
        <f>Tianjin!L18</f>
        <v>10000</v>
      </c>
      <c r="Z18" s="386">
        <f>Tianjin!M18</f>
        <v>10000</v>
      </c>
      <c r="AA18" s="386">
        <f>Tianjin!N18</f>
        <v>10000</v>
      </c>
      <c r="AB18" s="386">
        <f>Tianjin!O18</f>
        <v>20000</v>
      </c>
      <c r="AC18" s="386">
        <f>Tianjin!P18</f>
        <v>10000</v>
      </c>
      <c r="AD18" s="386">
        <f>Tianjin!Q18</f>
        <v>10000</v>
      </c>
      <c r="AE18" s="386">
        <f>Tianjin!R18</f>
        <v>20000</v>
      </c>
      <c r="AF18" s="386">
        <f>Tianjin!S18</f>
        <v>10000</v>
      </c>
      <c r="AG18" s="387"/>
      <c r="AH18" s="388">
        <f t="shared" si="66"/>
        <v>52.315789473684212</v>
      </c>
      <c r="AI18" s="388">
        <f t="shared" si="67"/>
        <v>51.605263157894733</v>
      </c>
      <c r="AJ18" s="388">
        <f t="shared" si="68"/>
        <v>42.315789473684212</v>
      </c>
      <c r="AK18" s="388">
        <f t="shared" si="69"/>
        <v>42.315789473684212</v>
      </c>
      <c r="AL18" s="388">
        <f t="shared" si="70"/>
        <v>42.315789473684212</v>
      </c>
      <c r="AM18" s="388">
        <f t="shared" si="71"/>
        <v>42.315789473684212</v>
      </c>
      <c r="AN18" s="388">
        <f t="shared" si="72"/>
        <v>42.315789473684212</v>
      </c>
      <c r="AO18" s="388">
        <f t="shared" si="73"/>
        <v>68.631578947368425</v>
      </c>
      <c r="AP18" s="388">
        <f t="shared" si="74"/>
        <v>42.315789473684212</v>
      </c>
      <c r="AQ18" s="388">
        <f t="shared" si="75"/>
        <v>42.315789473684212</v>
      </c>
      <c r="AR18" s="388">
        <f t="shared" si="76"/>
        <v>68.631578947368425</v>
      </c>
      <c r="AS18" s="388">
        <f t="shared" si="77"/>
        <v>42.315789473684212</v>
      </c>
      <c r="AT18" s="389"/>
      <c r="AU18" s="232">
        <f t="shared" si="78"/>
        <v>34.5</v>
      </c>
      <c r="AV18" s="232">
        <f t="shared" si="79"/>
        <v>33.825000000000003</v>
      </c>
      <c r="AW18" s="232">
        <f t="shared" si="80"/>
        <v>25</v>
      </c>
      <c r="AX18" s="232">
        <f t="shared" si="81"/>
        <v>25</v>
      </c>
      <c r="AY18" s="232">
        <f t="shared" si="82"/>
        <v>25</v>
      </c>
      <c r="AZ18" s="232">
        <f t="shared" si="83"/>
        <v>25</v>
      </c>
      <c r="BA18" s="232">
        <f t="shared" si="84"/>
        <v>25</v>
      </c>
      <c r="BB18" s="232">
        <f t="shared" si="85"/>
        <v>50</v>
      </c>
      <c r="BC18" s="232">
        <f t="shared" si="86"/>
        <v>25</v>
      </c>
      <c r="BD18" s="232">
        <f t="shared" si="87"/>
        <v>25</v>
      </c>
      <c r="BE18" s="232">
        <f t="shared" si="88"/>
        <v>50</v>
      </c>
      <c r="BF18" s="232">
        <f t="shared" si="89"/>
        <v>25</v>
      </c>
      <c r="BG18" s="387"/>
      <c r="BH18" s="230">
        <f t="shared" si="90"/>
        <v>52.315789473684212</v>
      </c>
      <c r="BI18" s="230">
        <f t="shared" si="91"/>
        <v>51.605263157894733</v>
      </c>
      <c r="BJ18" s="230">
        <f t="shared" si="92"/>
        <v>42.315789473684212</v>
      </c>
      <c r="BK18" s="230">
        <f t="shared" si="93"/>
        <v>42.315789473684212</v>
      </c>
      <c r="BL18" s="230">
        <f t="shared" si="94"/>
        <v>42.315789473684212</v>
      </c>
      <c r="BM18" s="230">
        <f t="shared" si="95"/>
        <v>42.315789473684212</v>
      </c>
      <c r="BN18" s="230">
        <f t="shared" si="96"/>
        <v>42.315789473684212</v>
      </c>
      <c r="BO18" s="230">
        <f t="shared" si="97"/>
        <v>68.631578947368425</v>
      </c>
      <c r="BP18" s="230">
        <f t="shared" si="98"/>
        <v>42.315789473684212</v>
      </c>
      <c r="BQ18" s="230">
        <f t="shared" si="99"/>
        <v>42.315789473684212</v>
      </c>
      <c r="BR18" s="230">
        <f t="shared" si="100"/>
        <v>68.631578947368425</v>
      </c>
      <c r="BS18" s="230">
        <f t="shared" si="101"/>
        <v>42.315789473684212</v>
      </c>
      <c r="BT18" s="389"/>
      <c r="BU18" s="230">
        <f t="shared" si="138"/>
        <v>0</v>
      </c>
      <c r="BV18" s="230">
        <f t="shared" si="139"/>
        <v>0</v>
      </c>
      <c r="BW18" s="230">
        <f t="shared" si="140"/>
        <v>0</v>
      </c>
      <c r="BX18" s="230">
        <f t="shared" si="141"/>
        <v>0</v>
      </c>
      <c r="BY18" s="230">
        <f t="shared" si="142"/>
        <v>0</v>
      </c>
      <c r="BZ18" s="230">
        <f t="shared" si="143"/>
        <v>0</v>
      </c>
      <c r="CA18" s="230">
        <f t="shared" si="144"/>
        <v>0</v>
      </c>
      <c r="CB18" s="230">
        <f t="shared" si="145"/>
        <v>0</v>
      </c>
      <c r="CC18" s="230">
        <f t="shared" si="146"/>
        <v>0</v>
      </c>
      <c r="CD18" s="230">
        <f t="shared" si="147"/>
        <v>0</v>
      </c>
      <c r="CE18" s="230">
        <f t="shared" si="148"/>
        <v>0</v>
      </c>
      <c r="CF18" s="230">
        <f t="shared" si="149"/>
        <v>0</v>
      </c>
      <c r="CG18" s="231"/>
      <c r="CH18" s="230">
        <f t="shared" si="150"/>
        <v>0</v>
      </c>
      <c r="CI18" s="230">
        <f t="shared" si="151"/>
        <v>0</v>
      </c>
      <c r="CJ18" s="230">
        <f t="shared" si="152"/>
        <v>0</v>
      </c>
      <c r="CK18" s="230">
        <f t="shared" si="153"/>
        <v>0</v>
      </c>
      <c r="CL18" s="230">
        <f t="shared" si="154"/>
        <v>0</v>
      </c>
      <c r="CM18" s="230">
        <f t="shared" si="155"/>
        <v>0</v>
      </c>
      <c r="CN18" s="230">
        <f t="shared" si="156"/>
        <v>0</v>
      </c>
      <c r="CO18" s="230">
        <f t="shared" si="157"/>
        <v>0</v>
      </c>
      <c r="CP18" s="230">
        <f t="shared" si="158"/>
        <v>0</v>
      </c>
      <c r="CQ18" s="230">
        <f t="shared" si="159"/>
        <v>0</v>
      </c>
      <c r="CR18" s="230">
        <f t="shared" si="160"/>
        <v>0</v>
      </c>
      <c r="CS18" s="230">
        <f t="shared" si="161"/>
        <v>0</v>
      </c>
      <c r="CT18" s="231"/>
      <c r="CU18" s="230">
        <f t="shared" si="162"/>
        <v>0</v>
      </c>
      <c r="CV18" s="230">
        <f t="shared" si="163"/>
        <v>0</v>
      </c>
      <c r="CW18" s="230">
        <f t="shared" si="164"/>
        <v>0</v>
      </c>
      <c r="CX18" s="230">
        <f t="shared" si="165"/>
        <v>0</v>
      </c>
      <c r="CY18" s="230">
        <f t="shared" si="166"/>
        <v>0</v>
      </c>
      <c r="CZ18" s="230">
        <f t="shared" si="167"/>
        <v>0</v>
      </c>
      <c r="DA18" s="230">
        <f t="shared" si="168"/>
        <v>0</v>
      </c>
      <c r="DB18" s="230">
        <f t="shared" si="169"/>
        <v>0</v>
      </c>
      <c r="DC18" s="230">
        <f t="shared" si="170"/>
        <v>0</v>
      </c>
      <c r="DD18" s="230">
        <f t="shared" si="171"/>
        <v>0</v>
      </c>
      <c r="DE18" s="230">
        <f t="shared" si="172"/>
        <v>0</v>
      </c>
      <c r="DF18" s="230">
        <f t="shared" si="173"/>
        <v>0</v>
      </c>
      <c r="DG18" s="387"/>
      <c r="DH18" s="387"/>
      <c r="DI18" s="387"/>
      <c r="DJ18" s="387"/>
      <c r="DK18" s="387"/>
      <c r="DL18" s="387"/>
      <c r="DM18" s="387"/>
      <c r="DN18" s="387"/>
      <c r="DO18" s="387"/>
      <c r="DP18" s="387"/>
      <c r="DQ18" s="387"/>
      <c r="DR18" s="387"/>
      <c r="DS18" s="243"/>
    </row>
    <row r="19" spans="1:123" ht="12.75" customHeight="1" outlineLevel="1">
      <c r="A19" s="383">
        <f>'All Demand '!A20</f>
        <v>15</v>
      </c>
      <c r="B19" s="384" t="str">
        <f>'All Demand '!G20</f>
        <v>Whirlpool</v>
      </c>
      <c r="C19" s="384" t="str">
        <f>'All Demand '!F20</f>
        <v>Whirlpool</v>
      </c>
      <c r="D19" s="178" t="str">
        <f>'All Demand '!C20</f>
        <v>8EL316257201C</v>
      </c>
      <c r="E19" s="384" t="str">
        <f>'All Demand '!I20</f>
        <v>TJ</v>
      </c>
      <c r="F19" s="385" t="str">
        <f>'All Demand '!G20</f>
        <v>Whirlpool</v>
      </c>
      <c r="G19" s="405">
        <v>2</v>
      </c>
      <c r="H19" s="405">
        <v>2</v>
      </c>
      <c r="I19" s="405" t="s">
        <v>39</v>
      </c>
      <c r="J19" s="405">
        <v>0</v>
      </c>
      <c r="K19" s="405">
        <v>0</v>
      </c>
      <c r="L19" s="405">
        <v>0</v>
      </c>
      <c r="M19" s="405">
        <v>0</v>
      </c>
      <c r="N19" s="405">
        <v>0</v>
      </c>
      <c r="O19" s="405">
        <v>0</v>
      </c>
      <c r="P19" s="405">
        <v>4</v>
      </c>
      <c r="Q19" s="405">
        <v>4</v>
      </c>
      <c r="R19" s="427">
        <v>1</v>
      </c>
      <c r="S19" s="405">
        <v>0</v>
      </c>
      <c r="T19" s="405">
        <v>0.95</v>
      </c>
      <c r="U19" s="386">
        <f>Tianjin!H19</f>
        <v>2000</v>
      </c>
      <c r="V19" s="386">
        <f>Tianjin!I19</f>
        <v>2000</v>
      </c>
      <c r="W19" s="386">
        <f>Tianjin!J19</f>
        <v>2000</v>
      </c>
      <c r="X19" s="386">
        <f>Tianjin!K19</f>
        <v>2000</v>
      </c>
      <c r="Y19" s="386">
        <f>Tianjin!L19</f>
        <v>2000</v>
      </c>
      <c r="Z19" s="386">
        <f>Tianjin!M19</f>
        <v>2000</v>
      </c>
      <c r="AA19" s="386">
        <f>Tianjin!N19</f>
        <v>2000</v>
      </c>
      <c r="AB19" s="386">
        <f>Tianjin!O19</f>
        <v>2000</v>
      </c>
      <c r="AC19" s="386">
        <f>Tianjin!P19</f>
        <v>2000</v>
      </c>
      <c r="AD19" s="386">
        <f>Tianjin!Q19</f>
        <v>2000</v>
      </c>
      <c r="AE19" s="386">
        <f>Tianjin!R19</f>
        <v>2000</v>
      </c>
      <c r="AF19" s="386">
        <f>Tianjin!S19</f>
        <v>2000</v>
      </c>
      <c r="AG19" s="387"/>
      <c r="AH19" s="388">
        <f t="shared" si="66"/>
        <v>20.210526315789473</v>
      </c>
      <c r="AI19" s="388">
        <f t="shared" si="67"/>
        <v>20.210526315789473</v>
      </c>
      <c r="AJ19" s="388">
        <f t="shared" si="68"/>
        <v>20.210526315789473</v>
      </c>
      <c r="AK19" s="388">
        <f t="shared" si="69"/>
        <v>20.210526315789473</v>
      </c>
      <c r="AL19" s="388">
        <f t="shared" si="70"/>
        <v>20.210526315789473</v>
      </c>
      <c r="AM19" s="388">
        <f t="shared" si="71"/>
        <v>20.210526315789473</v>
      </c>
      <c r="AN19" s="388">
        <f t="shared" si="72"/>
        <v>20.210526315789473</v>
      </c>
      <c r="AO19" s="388">
        <f t="shared" si="73"/>
        <v>20.210526315789473</v>
      </c>
      <c r="AP19" s="388">
        <f t="shared" si="74"/>
        <v>20.210526315789473</v>
      </c>
      <c r="AQ19" s="388">
        <f t="shared" si="75"/>
        <v>20.210526315789473</v>
      </c>
      <c r="AR19" s="388">
        <f t="shared" si="76"/>
        <v>20.210526315789473</v>
      </c>
      <c r="AS19" s="388">
        <f t="shared" si="77"/>
        <v>20.210526315789473</v>
      </c>
      <c r="AT19" s="389"/>
      <c r="AU19" s="232">
        <f t="shared" si="78"/>
        <v>4</v>
      </c>
      <c r="AV19" s="232">
        <f t="shared" si="79"/>
        <v>4</v>
      </c>
      <c r="AW19" s="232">
        <f t="shared" si="80"/>
        <v>4</v>
      </c>
      <c r="AX19" s="232">
        <f t="shared" si="81"/>
        <v>4</v>
      </c>
      <c r="AY19" s="232">
        <f t="shared" si="82"/>
        <v>4</v>
      </c>
      <c r="AZ19" s="232">
        <f t="shared" si="83"/>
        <v>4</v>
      </c>
      <c r="BA19" s="232">
        <f t="shared" si="84"/>
        <v>4</v>
      </c>
      <c r="BB19" s="232">
        <f t="shared" si="85"/>
        <v>4</v>
      </c>
      <c r="BC19" s="232">
        <f t="shared" si="86"/>
        <v>4</v>
      </c>
      <c r="BD19" s="232">
        <f t="shared" si="87"/>
        <v>4</v>
      </c>
      <c r="BE19" s="232">
        <f t="shared" si="88"/>
        <v>4</v>
      </c>
      <c r="BF19" s="232">
        <f t="shared" si="89"/>
        <v>4</v>
      </c>
      <c r="BG19" s="387"/>
      <c r="BH19" s="230">
        <f t="shared" si="90"/>
        <v>20.210526315789473</v>
      </c>
      <c r="BI19" s="230">
        <f t="shared" si="91"/>
        <v>20.210526315789473</v>
      </c>
      <c r="BJ19" s="230">
        <f t="shared" si="92"/>
        <v>20.210526315789473</v>
      </c>
      <c r="BK19" s="230">
        <f t="shared" si="93"/>
        <v>20.210526315789473</v>
      </c>
      <c r="BL19" s="230">
        <f t="shared" si="94"/>
        <v>20.210526315789473</v>
      </c>
      <c r="BM19" s="230">
        <f t="shared" si="95"/>
        <v>20.210526315789473</v>
      </c>
      <c r="BN19" s="230">
        <f t="shared" si="96"/>
        <v>20.210526315789473</v>
      </c>
      <c r="BO19" s="230">
        <f t="shared" si="97"/>
        <v>20.210526315789473</v>
      </c>
      <c r="BP19" s="230">
        <f t="shared" si="98"/>
        <v>20.210526315789473</v>
      </c>
      <c r="BQ19" s="230">
        <f t="shared" si="99"/>
        <v>20.210526315789473</v>
      </c>
      <c r="BR19" s="230">
        <f t="shared" si="100"/>
        <v>20.210526315789473</v>
      </c>
      <c r="BS19" s="230">
        <f t="shared" si="101"/>
        <v>20.210526315789473</v>
      </c>
      <c r="BT19" s="389"/>
      <c r="BU19" s="230">
        <f t="shared" si="138"/>
        <v>0</v>
      </c>
      <c r="BV19" s="230">
        <f t="shared" si="139"/>
        <v>0</v>
      </c>
      <c r="BW19" s="230">
        <f t="shared" si="140"/>
        <v>0</v>
      </c>
      <c r="BX19" s="230">
        <f t="shared" si="141"/>
        <v>0</v>
      </c>
      <c r="BY19" s="230">
        <f t="shared" si="142"/>
        <v>0</v>
      </c>
      <c r="BZ19" s="230">
        <f t="shared" si="143"/>
        <v>0</v>
      </c>
      <c r="CA19" s="230">
        <f t="shared" si="144"/>
        <v>0</v>
      </c>
      <c r="CB19" s="230">
        <f t="shared" si="145"/>
        <v>0</v>
      </c>
      <c r="CC19" s="230">
        <f t="shared" si="146"/>
        <v>0</v>
      </c>
      <c r="CD19" s="230">
        <f t="shared" si="147"/>
        <v>0</v>
      </c>
      <c r="CE19" s="230">
        <f t="shared" si="148"/>
        <v>0</v>
      </c>
      <c r="CF19" s="230">
        <f t="shared" si="149"/>
        <v>0</v>
      </c>
      <c r="CG19" s="231"/>
      <c r="CH19" s="230">
        <f t="shared" si="150"/>
        <v>0</v>
      </c>
      <c r="CI19" s="230">
        <f t="shared" si="151"/>
        <v>0</v>
      </c>
      <c r="CJ19" s="230">
        <f t="shared" si="152"/>
        <v>0</v>
      </c>
      <c r="CK19" s="230">
        <f t="shared" si="153"/>
        <v>0</v>
      </c>
      <c r="CL19" s="230">
        <f t="shared" si="154"/>
        <v>0</v>
      </c>
      <c r="CM19" s="230">
        <f t="shared" si="155"/>
        <v>0</v>
      </c>
      <c r="CN19" s="230">
        <f t="shared" si="156"/>
        <v>0</v>
      </c>
      <c r="CO19" s="230">
        <f t="shared" si="157"/>
        <v>0</v>
      </c>
      <c r="CP19" s="230">
        <f t="shared" si="158"/>
        <v>0</v>
      </c>
      <c r="CQ19" s="230">
        <f t="shared" si="159"/>
        <v>0</v>
      </c>
      <c r="CR19" s="230">
        <f t="shared" si="160"/>
        <v>0</v>
      </c>
      <c r="CS19" s="230">
        <f t="shared" si="161"/>
        <v>0</v>
      </c>
      <c r="CT19" s="231"/>
      <c r="CU19" s="230">
        <f t="shared" si="162"/>
        <v>0</v>
      </c>
      <c r="CV19" s="230">
        <f t="shared" si="163"/>
        <v>0</v>
      </c>
      <c r="CW19" s="230">
        <f t="shared" si="164"/>
        <v>0</v>
      </c>
      <c r="CX19" s="230">
        <f t="shared" si="165"/>
        <v>0</v>
      </c>
      <c r="CY19" s="230">
        <f t="shared" si="166"/>
        <v>0</v>
      </c>
      <c r="CZ19" s="230">
        <f t="shared" si="167"/>
        <v>0</v>
      </c>
      <c r="DA19" s="230">
        <f t="shared" si="168"/>
        <v>0</v>
      </c>
      <c r="DB19" s="230">
        <f t="shared" si="169"/>
        <v>0</v>
      </c>
      <c r="DC19" s="230">
        <f t="shared" si="170"/>
        <v>0</v>
      </c>
      <c r="DD19" s="230">
        <f t="shared" si="171"/>
        <v>0</v>
      </c>
      <c r="DE19" s="230">
        <f t="shared" si="172"/>
        <v>0</v>
      </c>
      <c r="DF19" s="230">
        <f t="shared" si="173"/>
        <v>0</v>
      </c>
      <c r="DG19" s="387"/>
      <c r="DH19" s="387"/>
      <c r="DI19" s="387"/>
      <c r="DJ19" s="387"/>
      <c r="DK19" s="387"/>
      <c r="DL19" s="387"/>
      <c r="DM19" s="387"/>
      <c r="DN19" s="387"/>
      <c r="DO19" s="387"/>
      <c r="DP19" s="387"/>
      <c r="DQ19" s="387"/>
      <c r="DR19" s="387"/>
      <c r="DS19" s="243"/>
    </row>
    <row r="20" spans="1:123" ht="12.75" customHeight="1" outlineLevel="1">
      <c r="A20" s="383">
        <f>'All Demand '!A21</f>
        <v>16</v>
      </c>
      <c r="B20" s="384" t="str">
        <f>'All Demand '!G21</f>
        <v>ABC</v>
      </c>
      <c r="C20" s="384" t="str">
        <f>'All Demand '!F21</f>
        <v>M25</v>
      </c>
      <c r="D20" s="178" t="str">
        <f>'All Demand '!C21</f>
        <v>8AJ875-02656-A</v>
      </c>
      <c r="E20" s="384" t="str">
        <f>'All Demand '!I21</f>
        <v>TJ</v>
      </c>
      <c r="F20" s="385" t="str">
        <f>'All Demand '!G21</f>
        <v>ABC</v>
      </c>
      <c r="G20" s="405">
        <v>4.5999999999999999E-2</v>
      </c>
      <c r="H20" s="405">
        <v>1.7000000000000001E-2</v>
      </c>
      <c r="I20" s="405" t="s">
        <v>39</v>
      </c>
      <c r="J20" s="405">
        <v>0</v>
      </c>
      <c r="K20" s="405">
        <v>0</v>
      </c>
      <c r="L20" s="405">
        <v>0</v>
      </c>
      <c r="M20" s="405">
        <v>0</v>
      </c>
      <c r="N20" s="405">
        <v>0</v>
      </c>
      <c r="O20" s="405">
        <v>0</v>
      </c>
      <c r="P20" s="405">
        <v>3</v>
      </c>
      <c r="Q20" s="405">
        <v>4</v>
      </c>
      <c r="R20" s="427">
        <v>1</v>
      </c>
      <c r="S20" s="405">
        <v>0</v>
      </c>
      <c r="T20" s="405">
        <v>0.93</v>
      </c>
      <c r="U20" s="386">
        <f>Tianjin!H20</f>
        <v>128018.79999999999</v>
      </c>
      <c r="V20" s="386">
        <f>Tianjin!I20</f>
        <v>13155.8</v>
      </c>
      <c r="W20" s="386">
        <f>Tianjin!J20</f>
        <v>0</v>
      </c>
      <c r="X20" s="386">
        <f>Tianjin!K20</f>
        <v>0</v>
      </c>
      <c r="Y20" s="386">
        <f>Tianjin!L20</f>
        <v>0</v>
      </c>
      <c r="Z20" s="386">
        <f>Tianjin!M20</f>
        <v>0</v>
      </c>
      <c r="AA20" s="386">
        <f>Tianjin!N20</f>
        <v>0</v>
      </c>
      <c r="AB20" s="386">
        <f>Tianjin!O20</f>
        <v>0</v>
      </c>
      <c r="AC20" s="386">
        <f>Tianjin!P20</f>
        <v>0</v>
      </c>
      <c r="AD20" s="386">
        <f>Tianjin!Q20</f>
        <v>0</v>
      </c>
      <c r="AE20" s="386">
        <f>Tianjin!R20</f>
        <v>0</v>
      </c>
      <c r="AF20" s="386">
        <f>Tianjin!S20</f>
        <v>0</v>
      </c>
      <c r="AG20" s="387"/>
      <c r="AH20" s="388">
        <f t="shared" si="66"/>
        <v>14.340128602150537</v>
      </c>
      <c r="AI20" s="388">
        <f t="shared" si="67"/>
        <v>12.240482365591397</v>
      </c>
      <c r="AJ20" s="388">
        <f t="shared" si="68"/>
        <v>0</v>
      </c>
      <c r="AK20" s="388">
        <f t="shared" si="69"/>
        <v>0</v>
      </c>
      <c r="AL20" s="388">
        <f t="shared" si="70"/>
        <v>0</v>
      </c>
      <c r="AM20" s="388">
        <f t="shared" si="71"/>
        <v>0</v>
      </c>
      <c r="AN20" s="388">
        <f t="shared" si="72"/>
        <v>0</v>
      </c>
      <c r="AO20" s="388">
        <f t="shared" si="73"/>
        <v>0</v>
      </c>
      <c r="AP20" s="388">
        <f t="shared" si="74"/>
        <v>0</v>
      </c>
      <c r="AQ20" s="388">
        <f t="shared" si="75"/>
        <v>0</v>
      </c>
      <c r="AR20" s="388">
        <f t="shared" si="76"/>
        <v>0</v>
      </c>
      <c r="AS20" s="388">
        <f t="shared" si="77"/>
        <v>0</v>
      </c>
      <c r="AT20" s="389"/>
      <c r="AU20" s="232">
        <f t="shared" si="78"/>
        <v>5.8888647999999995</v>
      </c>
      <c r="AV20" s="232">
        <f t="shared" si="79"/>
        <v>0.6051668</v>
      </c>
      <c r="AW20" s="232">
        <f t="shared" si="80"/>
        <v>0</v>
      </c>
      <c r="AX20" s="232">
        <f t="shared" si="81"/>
        <v>0</v>
      </c>
      <c r="AY20" s="232">
        <f t="shared" si="82"/>
        <v>0</v>
      </c>
      <c r="AZ20" s="232">
        <f t="shared" si="83"/>
        <v>0</v>
      </c>
      <c r="BA20" s="232">
        <f t="shared" si="84"/>
        <v>0</v>
      </c>
      <c r="BB20" s="232">
        <f t="shared" si="85"/>
        <v>0</v>
      </c>
      <c r="BC20" s="232">
        <f t="shared" si="86"/>
        <v>0</v>
      </c>
      <c r="BD20" s="232">
        <f t="shared" si="87"/>
        <v>0</v>
      </c>
      <c r="BE20" s="232">
        <f t="shared" si="88"/>
        <v>0</v>
      </c>
      <c r="BF20" s="232">
        <f t="shared" si="89"/>
        <v>0</v>
      </c>
      <c r="BG20" s="387"/>
      <c r="BH20" s="230">
        <f t="shared" si="90"/>
        <v>14.340128602150537</v>
      </c>
      <c r="BI20" s="230">
        <f t="shared" si="91"/>
        <v>12.240482365591397</v>
      </c>
      <c r="BJ20" s="230">
        <f t="shared" si="92"/>
        <v>0</v>
      </c>
      <c r="BK20" s="230">
        <f t="shared" si="93"/>
        <v>0</v>
      </c>
      <c r="BL20" s="230">
        <f t="shared" si="94"/>
        <v>0</v>
      </c>
      <c r="BM20" s="230">
        <f t="shared" si="95"/>
        <v>0</v>
      </c>
      <c r="BN20" s="230">
        <f t="shared" si="96"/>
        <v>0</v>
      </c>
      <c r="BO20" s="230">
        <f t="shared" si="97"/>
        <v>0</v>
      </c>
      <c r="BP20" s="230">
        <f t="shared" si="98"/>
        <v>0</v>
      </c>
      <c r="BQ20" s="230">
        <f t="shared" si="99"/>
        <v>0</v>
      </c>
      <c r="BR20" s="230">
        <f t="shared" si="100"/>
        <v>0</v>
      </c>
      <c r="BS20" s="230">
        <f t="shared" si="101"/>
        <v>0</v>
      </c>
      <c r="BT20" s="389"/>
      <c r="BU20" s="230">
        <f t="shared" si="138"/>
        <v>0</v>
      </c>
      <c r="BV20" s="230">
        <f t="shared" si="139"/>
        <v>0</v>
      </c>
      <c r="BW20" s="230">
        <f t="shared" si="140"/>
        <v>0</v>
      </c>
      <c r="BX20" s="230">
        <f t="shared" si="141"/>
        <v>0</v>
      </c>
      <c r="BY20" s="230">
        <f t="shared" si="142"/>
        <v>0</v>
      </c>
      <c r="BZ20" s="230">
        <f t="shared" si="143"/>
        <v>0</v>
      </c>
      <c r="CA20" s="230">
        <f t="shared" si="144"/>
        <v>0</v>
      </c>
      <c r="CB20" s="230">
        <f t="shared" si="145"/>
        <v>0</v>
      </c>
      <c r="CC20" s="230">
        <f t="shared" si="146"/>
        <v>0</v>
      </c>
      <c r="CD20" s="230">
        <f t="shared" si="147"/>
        <v>0</v>
      </c>
      <c r="CE20" s="230">
        <f t="shared" si="148"/>
        <v>0</v>
      </c>
      <c r="CF20" s="230">
        <f t="shared" si="149"/>
        <v>0</v>
      </c>
      <c r="CG20" s="231"/>
      <c r="CH20" s="230">
        <f t="shared" si="150"/>
        <v>0</v>
      </c>
      <c r="CI20" s="230">
        <f t="shared" si="151"/>
        <v>0</v>
      </c>
      <c r="CJ20" s="230">
        <f t="shared" si="152"/>
        <v>0</v>
      </c>
      <c r="CK20" s="230">
        <f t="shared" si="153"/>
        <v>0</v>
      </c>
      <c r="CL20" s="230">
        <f t="shared" si="154"/>
        <v>0</v>
      </c>
      <c r="CM20" s="230">
        <f t="shared" si="155"/>
        <v>0</v>
      </c>
      <c r="CN20" s="230">
        <f t="shared" si="156"/>
        <v>0</v>
      </c>
      <c r="CO20" s="230">
        <f t="shared" si="157"/>
        <v>0</v>
      </c>
      <c r="CP20" s="230">
        <f t="shared" si="158"/>
        <v>0</v>
      </c>
      <c r="CQ20" s="230">
        <f t="shared" si="159"/>
        <v>0</v>
      </c>
      <c r="CR20" s="230">
        <f t="shared" si="160"/>
        <v>0</v>
      </c>
      <c r="CS20" s="230">
        <f t="shared" si="161"/>
        <v>0</v>
      </c>
      <c r="CT20" s="231"/>
      <c r="CU20" s="230">
        <f t="shared" si="162"/>
        <v>0</v>
      </c>
      <c r="CV20" s="230">
        <f t="shared" si="163"/>
        <v>0</v>
      </c>
      <c r="CW20" s="230">
        <f t="shared" si="164"/>
        <v>0</v>
      </c>
      <c r="CX20" s="230">
        <f t="shared" si="165"/>
        <v>0</v>
      </c>
      <c r="CY20" s="230">
        <f t="shared" si="166"/>
        <v>0</v>
      </c>
      <c r="CZ20" s="230">
        <f t="shared" si="167"/>
        <v>0</v>
      </c>
      <c r="DA20" s="230">
        <f t="shared" si="168"/>
        <v>0</v>
      </c>
      <c r="DB20" s="230">
        <f t="shared" si="169"/>
        <v>0</v>
      </c>
      <c r="DC20" s="230">
        <f t="shared" si="170"/>
        <v>0</v>
      </c>
      <c r="DD20" s="230">
        <f t="shared" si="171"/>
        <v>0</v>
      </c>
      <c r="DE20" s="230">
        <f t="shared" si="172"/>
        <v>0</v>
      </c>
      <c r="DF20" s="230">
        <f t="shared" si="173"/>
        <v>0</v>
      </c>
      <c r="DG20" s="387"/>
      <c r="DH20" s="387"/>
      <c r="DI20" s="387"/>
      <c r="DJ20" s="387"/>
      <c r="DK20" s="387"/>
      <c r="DL20" s="387"/>
      <c r="DM20" s="387"/>
      <c r="DN20" s="387"/>
      <c r="DO20" s="387"/>
      <c r="DP20" s="387"/>
      <c r="DQ20" s="387"/>
      <c r="DR20" s="387"/>
      <c r="DS20" s="243"/>
    </row>
    <row r="21" spans="1:123" ht="12.75" customHeight="1" outlineLevel="1">
      <c r="A21" s="383">
        <f>'All Demand '!A22</f>
        <v>17</v>
      </c>
      <c r="B21" s="384" t="str">
        <f>'All Demand '!G22</f>
        <v>ABC</v>
      </c>
      <c r="C21" s="384" t="str">
        <f>'All Demand '!F22</f>
        <v>M25</v>
      </c>
      <c r="D21" s="178" t="str">
        <f>'All Demand '!C22</f>
        <v>8AJ946-00090</v>
      </c>
      <c r="E21" s="384" t="str">
        <f>'All Demand '!I22</f>
        <v>TJ</v>
      </c>
      <c r="F21" s="385" t="str">
        <f>'All Demand '!G22</f>
        <v>ABC</v>
      </c>
      <c r="G21" s="405">
        <v>1.25</v>
      </c>
      <c r="H21" s="405">
        <v>0.66666666666666663</v>
      </c>
      <c r="I21" s="405" t="s">
        <v>39</v>
      </c>
      <c r="J21" s="405">
        <v>0</v>
      </c>
      <c r="K21" s="405">
        <v>0</v>
      </c>
      <c r="L21" s="405">
        <v>0</v>
      </c>
      <c r="M21" s="405">
        <v>0</v>
      </c>
      <c r="N21" s="405">
        <v>0</v>
      </c>
      <c r="O21" s="405">
        <v>0</v>
      </c>
      <c r="P21" s="405">
        <v>4</v>
      </c>
      <c r="Q21" s="405">
        <v>4</v>
      </c>
      <c r="R21" s="427">
        <v>1</v>
      </c>
      <c r="S21" s="405">
        <v>0</v>
      </c>
      <c r="T21" s="405">
        <v>0.95</v>
      </c>
      <c r="U21" s="386">
        <f>Tianjin!H21</f>
        <v>54865.2</v>
      </c>
      <c r="V21" s="386">
        <f>Tianjin!I21</f>
        <v>5638.2</v>
      </c>
      <c r="W21" s="386">
        <f>Tianjin!J21</f>
        <v>0</v>
      </c>
      <c r="X21" s="386">
        <f>Tianjin!K21</f>
        <v>0</v>
      </c>
      <c r="Y21" s="386">
        <f>Tianjin!L21</f>
        <v>0</v>
      </c>
      <c r="Z21" s="386">
        <f>Tianjin!M21</f>
        <v>0</v>
      </c>
      <c r="AA21" s="386">
        <f>Tianjin!N21</f>
        <v>0</v>
      </c>
      <c r="AB21" s="386">
        <f>Tianjin!O21</f>
        <v>0</v>
      </c>
      <c r="AC21" s="386">
        <f>Tianjin!P21</f>
        <v>0</v>
      </c>
      <c r="AD21" s="386">
        <f>Tianjin!Q21</f>
        <v>0</v>
      </c>
      <c r="AE21" s="386">
        <f>Tianjin!R21</f>
        <v>0</v>
      </c>
      <c r="AF21" s="386">
        <f>Tianjin!S21</f>
        <v>0</v>
      </c>
      <c r="AG21" s="387"/>
      <c r="AH21" s="388">
        <f t="shared" si="66"/>
        <v>54.501894736842097</v>
      </c>
      <c r="AI21" s="388">
        <f t="shared" si="67"/>
        <v>19.956631578947366</v>
      </c>
      <c r="AJ21" s="388">
        <f t="shared" si="68"/>
        <v>0</v>
      </c>
      <c r="AK21" s="388">
        <f t="shared" si="69"/>
        <v>0</v>
      </c>
      <c r="AL21" s="388">
        <f t="shared" si="70"/>
        <v>0</v>
      </c>
      <c r="AM21" s="388">
        <f t="shared" si="71"/>
        <v>0</v>
      </c>
      <c r="AN21" s="388">
        <f t="shared" si="72"/>
        <v>0</v>
      </c>
      <c r="AO21" s="388">
        <f t="shared" si="73"/>
        <v>0</v>
      </c>
      <c r="AP21" s="388">
        <f t="shared" si="74"/>
        <v>0</v>
      </c>
      <c r="AQ21" s="388">
        <f t="shared" si="75"/>
        <v>0</v>
      </c>
      <c r="AR21" s="388">
        <f t="shared" si="76"/>
        <v>0</v>
      </c>
      <c r="AS21" s="388">
        <f t="shared" si="77"/>
        <v>0</v>
      </c>
      <c r="AT21" s="389"/>
      <c r="AU21" s="232">
        <f t="shared" si="78"/>
        <v>68.581500000000005</v>
      </c>
      <c r="AV21" s="232">
        <f t="shared" si="79"/>
        <v>7.0477499999999997</v>
      </c>
      <c r="AW21" s="232">
        <f t="shared" si="80"/>
        <v>0</v>
      </c>
      <c r="AX21" s="232">
        <f t="shared" si="81"/>
        <v>0</v>
      </c>
      <c r="AY21" s="232">
        <f t="shared" si="82"/>
        <v>0</v>
      </c>
      <c r="AZ21" s="232">
        <f t="shared" si="83"/>
        <v>0</v>
      </c>
      <c r="BA21" s="232">
        <f t="shared" si="84"/>
        <v>0</v>
      </c>
      <c r="BB21" s="232">
        <f t="shared" si="85"/>
        <v>0</v>
      </c>
      <c r="BC21" s="232">
        <f t="shared" si="86"/>
        <v>0</v>
      </c>
      <c r="BD21" s="232">
        <f t="shared" si="87"/>
        <v>0</v>
      </c>
      <c r="BE21" s="232">
        <f t="shared" si="88"/>
        <v>0</v>
      </c>
      <c r="BF21" s="232">
        <f t="shared" si="89"/>
        <v>0</v>
      </c>
      <c r="BG21" s="387"/>
      <c r="BH21" s="230">
        <f t="shared" si="90"/>
        <v>54.501894736842097</v>
      </c>
      <c r="BI21" s="230">
        <f t="shared" si="91"/>
        <v>19.956631578947366</v>
      </c>
      <c r="BJ21" s="230">
        <f t="shared" si="92"/>
        <v>0</v>
      </c>
      <c r="BK21" s="230">
        <f t="shared" si="93"/>
        <v>0</v>
      </c>
      <c r="BL21" s="230">
        <f t="shared" si="94"/>
        <v>0</v>
      </c>
      <c r="BM21" s="230">
        <f t="shared" si="95"/>
        <v>0</v>
      </c>
      <c r="BN21" s="230">
        <f t="shared" si="96"/>
        <v>0</v>
      </c>
      <c r="BO21" s="230">
        <f t="shared" si="97"/>
        <v>0</v>
      </c>
      <c r="BP21" s="230">
        <f t="shared" si="98"/>
        <v>0</v>
      </c>
      <c r="BQ21" s="230">
        <f t="shared" si="99"/>
        <v>0</v>
      </c>
      <c r="BR21" s="230">
        <f t="shared" si="100"/>
        <v>0</v>
      </c>
      <c r="BS21" s="230">
        <f t="shared" si="101"/>
        <v>0</v>
      </c>
      <c r="BT21" s="389"/>
      <c r="BU21" s="230">
        <f t="shared" si="138"/>
        <v>0</v>
      </c>
      <c r="BV21" s="230">
        <f t="shared" si="139"/>
        <v>0</v>
      </c>
      <c r="BW21" s="230">
        <f t="shared" si="140"/>
        <v>0</v>
      </c>
      <c r="BX21" s="230">
        <f t="shared" si="141"/>
        <v>0</v>
      </c>
      <c r="BY21" s="230">
        <f t="shared" si="142"/>
        <v>0</v>
      </c>
      <c r="BZ21" s="230">
        <f t="shared" si="143"/>
        <v>0</v>
      </c>
      <c r="CA21" s="230">
        <f t="shared" si="144"/>
        <v>0</v>
      </c>
      <c r="CB21" s="230">
        <f t="shared" si="145"/>
        <v>0</v>
      </c>
      <c r="CC21" s="230">
        <f t="shared" si="146"/>
        <v>0</v>
      </c>
      <c r="CD21" s="230">
        <f t="shared" si="147"/>
        <v>0</v>
      </c>
      <c r="CE21" s="230">
        <f t="shared" si="148"/>
        <v>0</v>
      </c>
      <c r="CF21" s="230">
        <f t="shared" si="149"/>
        <v>0</v>
      </c>
      <c r="CG21" s="231"/>
      <c r="CH21" s="230">
        <f t="shared" si="150"/>
        <v>0</v>
      </c>
      <c r="CI21" s="230">
        <f t="shared" si="151"/>
        <v>0</v>
      </c>
      <c r="CJ21" s="230">
        <f t="shared" si="152"/>
        <v>0</v>
      </c>
      <c r="CK21" s="230">
        <f t="shared" si="153"/>
        <v>0</v>
      </c>
      <c r="CL21" s="230">
        <f t="shared" si="154"/>
        <v>0</v>
      </c>
      <c r="CM21" s="230">
        <f t="shared" si="155"/>
        <v>0</v>
      </c>
      <c r="CN21" s="230">
        <f t="shared" si="156"/>
        <v>0</v>
      </c>
      <c r="CO21" s="230">
        <f t="shared" si="157"/>
        <v>0</v>
      </c>
      <c r="CP21" s="230">
        <f t="shared" si="158"/>
        <v>0</v>
      </c>
      <c r="CQ21" s="230">
        <f t="shared" si="159"/>
        <v>0</v>
      </c>
      <c r="CR21" s="230">
        <f t="shared" si="160"/>
        <v>0</v>
      </c>
      <c r="CS21" s="230">
        <f t="shared" si="161"/>
        <v>0</v>
      </c>
      <c r="CT21" s="231"/>
      <c r="CU21" s="230">
        <f t="shared" si="162"/>
        <v>0</v>
      </c>
      <c r="CV21" s="230">
        <f t="shared" si="163"/>
        <v>0</v>
      </c>
      <c r="CW21" s="230">
        <f t="shared" si="164"/>
        <v>0</v>
      </c>
      <c r="CX21" s="230">
        <f t="shared" si="165"/>
        <v>0</v>
      </c>
      <c r="CY21" s="230">
        <f t="shared" si="166"/>
        <v>0</v>
      </c>
      <c r="CZ21" s="230">
        <f t="shared" si="167"/>
        <v>0</v>
      </c>
      <c r="DA21" s="230">
        <f t="shared" si="168"/>
        <v>0</v>
      </c>
      <c r="DB21" s="230">
        <f t="shared" si="169"/>
        <v>0</v>
      </c>
      <c r="DC21" s="230">
        <f t="shared" si="170"/>
        <v>0</v>
      </c>
      <c r="DD21" s="230">
        <f t="shared" si="171"/>
        <v>0</v>
      </c>
      <c r="DE21" s="230">
        <f t="shared" si="172"/>
        <v>0</v>
      </c>
      <c r="DF21" s="230">
        <f t="shared" si="173"/>
        <v>0</v>
      </c>
      <c r="DG21" s="387"/>
      <c r="DH21" s="387"/>
      <c r="DI21" s="387"/>
      <c r="DJ21" s="387"/>
      <c r="DK21" s="387"/>
      <c r="DL21" s="387"/>
      <c r="DM21" s="387"/>
      <c r="DN21" s="387"/>
      <c r="DO21" s="387"/>
      <c r="DP21" s="387"/>
      <c r="DQ21" s="387"/>
      <c r="DR21" s="387"/>
      <c r="DS21" s="243"/>
    </row>
    <row r="22" spans="1:123" ht="12.75" customHeight="1" outlineLevel="1">
      <c r="A22" s="383">
        <f>'All Demand '!A23</f>
        <v>18</v>
      </c>
      <c r="B22" s="384" t="str">
        <f>'All Demand '!G23</f>
        <v>ABC</v>
      </c>
      <c r="C22" s="384" t="str">
        <f>'All Demand '!F23</f>
        <v>M25</v>
      </c>
      <c r="D22" s="178" t="str">
        <f>'All Demand '!C23</f>
        <v>8AJ946-00092</v>
      </c>
      <c r="E22" s="384" t="str">
        <f>'All Demand '!I23</f>
        <v>TJ</v>
      </c>
      <c r="F22" s="385" t="str">
        <f>'All Demand '!G23</f>
        <v>ABC</v>
      </c>
      <c r="G22" s="405">
        <v>1.25</v>
      </c>
      <c r="H22" s="405">
        <v>0.66666666666666663</v>
      </c>
      <c r="I22" s="405" t="s">
        <v>39</v>
      </c>
      <c r="J22" s="405">
        <v>0</v>
      </c>
      <c r="K22" s="405">
        <v>0</v>
      </c>
      <c r="L22" s="405">
        <v>0</v>
      </c>
      <c r="M22" s="405">
        <v>0</v>
      </c>
      <c r="N22" s="405">
        <v>0</v>
      </c>
      <c r="O22" s="405">
        <v>0</v>
      </c>
      <c r="P22" s="405">
        <v>4</v>
      </c>
      <c r="Q22" s="405">
        <v>4</v>
      </c>
      <c r="R22" s="427">
        <v>1</v>
      </c>
      <c r="S22" s="405">
        <v>0</v>
      </c>
      <c r="T22" s="405">
        <v>0.95</v>
      </c>
      <c r="U22" s="386">
        <f>Tianjin!H22</f>
        <v>54865.2</v>
      </c>
      <c r="V22" s="386">
        <f>Tianjin!I22</f>
        <v>5638.2</v>
      </c>
      <c r="W22" s="386">
        <f>Tianjin!J22</f>
        <v>0</v>
      </c>
      <c r="X22" s="386">
        <f>Tianjin!K22</f>
        <v>0</v>
      </c>
      <c r="Y22" s="386">
        <f>Tianjin!L22</f>
        <v>0</v>
      </c>
      <c r="Z22" s="386">
        <f>Tianjin!M22</f>
        <v>0</v>
      </c>
      <c r="AA22" s="386">
        <f>Tianjin!N22</f>
        <v>0</v>
      </c>
      <c r="AB22" s="386">
        <f>Tianjin!O22</f>
        <v>0</v>
      </c>
      <c r="AC22" s="386">
        <f>Tianjin!P22</f>
        <v>0</v>
      </c>
      <c r="AD22" s="386">
        <f>Tianjin!Q22</f>
        <v>0</v>
      </c>
      <c r="AE22" s="386">
        <f>Tianjin!R22</f>
        <v>0</v>
      </c>
      <c r="AF22" s="386">
        <f>Tianjin!S22</f>
        <v>0</v>
      </c>
      <c r="AG22" s="387"/>
      <c r="AH22" s="388">
        <f t="shared" si="66"/>
        <v>54.501894736842097</v>
      </c>
      <c r="AI22" s="388">
        <f t="shared" si="67"/>
        <v>19.956631578947366</v>
      </c>
      <c r="AJ22" s="388">
        <f t="shared" si="68"/>
        <v>0</v>
      </c>
      <c r="AK22" s="388">
        <f t="shared" si="69"/>
        <v>0</v>
      </c>
      <c r="AL22" s="388">
        <f t="shared" si="70"/>
        <v>0</v>
      </c>
      <c r="AM22" s="388">
        <f t="shared" si="71"/>
        <v>0</v>
      </c>
      <c r="AN22" s="388">
        <f t="shared" si="72"/>
        <v>0</v>
      </c>
      <c r="AO22" s="388">
        <f t="shared" si="73"/>
        <v>0</v>
      </c>
      <c r="AP22" s="388">
        <f t="shared" si="74"/>
        <v>0</v>
      </c>
      <c r="AQ22" s="388">
        <f t="shared" si="75"/>
        <v>0</v>
      </c>
      <c r="AR22" s="388">
        <f t="shared" si="76"/>
        <v>0</v>
      </c>
      <c r="AS22" s="388">
        <f t="shared" si="77"/>
        <v>0</v>
      </c>
      <c r="AT22" s="389"/>
      <c r="AU22" s="232">
        <f t="shared" si="78"/>
        <v>68.581500000000005</v>
      </c>
      <c r="AV22" s="232">
        <f t="shared" si="79"/>
        <v>7.0477499999999997</v>
      </c>
      <c r="AW22" s="232">
        <f t="shared" si="80"/>
        <v>0</v>
      </c>
      <c r="AX22" s="232">
        <f t="shared" si="81"/>
        <v>0</v>
      </c>
      <c r="AY22" s="232">
        <f t="shared" si="82"/>
        <v>0</v>
      </c>
      <c r="AZ22" s="232">
        <f t="shared" si="83"/>
        <v>0</v>
      </c>
      <c r="BA22" s="232">
        <f t="shared" si="84"/>
        <v>0</v>
      </c>
      <c r="BB22" s="232">
        <f t="shared" si="85"/>
        <v>0</v>
      </c>
      <c r="BC22" s="232">
        <f t="shared" si="86"/>
        <v>0</v>
      </c>
      <c r="BD22" s="232">
        <f t="shared" si="87"/>
        <v>0</v>
      </c>
      <c r="BE22" s="232">
        <f t="shared" si="88"/>
        <v>0</v>
      </c>
      <c r="BF22" s="232">
        <f t="shared" si="89"/>
        <v>0</v>
      </c>
      <c r="BG22" s="387"/>
      <c r="BH22" s="230">
        <f t="shared" si="90"/>
        <v>54.501894736842097</v>
      </c>
      <c r="BI22" s="230">
        <f t="shared" si="91"/>
        <v>19.956631578947366</v>
      </c>
      <c r="BJ22" s="230">
        <f t="shared" si="92"/>
        <v>0</v>
      </c>
      <c r="BK22" s="230">
        <f t="shared" si="93"/>
        <v>0</v>
      </c>
      <c r="BL22" s="230">
        <f t="shared" si="94"/>
        <v>0</v>
      </c>
      <c r="BM22" s="230">
        <f t="shared" si="95"/>
        <v>0</v>
      </c>
      <c r="BN22" s="230">
        <f t="shared" si="96"/>
        <v>0</v>
      </c>
      <c r="BO22" s="230">
        <f t="shared" si="97"/>
        <v>0</v>
      </c>
      <c r="BP22" s="230">
        <f t="shared" si="98"/>
        <v>0</v>
      </c>
      <c r="BQ22" s="230">
        <f t="shared" si="99"/>
        <v>0</v>
      </c>
      <c r="BR22" s="230">
        <f t="shared" si="100"/>
        <v>0</v>
      </c>
      <c r="BS22" s="230">
        <f t="shared" si="101"/>
        <v>0</v>
      </c>
      <c r="BT22" s="389"/>
      <c r="BU22" s="230">
        <f t="shared" si="138"/>
        <v>0</v>
      </c>
      <c r="BV22" s="230">
        <f t="shared" si="139"/>
        <v>0</v>
      </c>
      <c r="BW22" s="230">
        <f t="shared" si="140"/>
        <v>0</v>
      </c>
      <c r="BX22" s="230">
        <f t="shared" si="141"/>
        <v>0</v>
      </c>
      <c r="BY22" s="230">
        <f t="shared" si="142"/>
        <v>0</v>
      </c>
      <c r="BZ22" s="230">
        <f t="shared" si="143"/>
        <v>0</v>
      </c>
      <c r="CA22" s="230">
        <f t="shared" si="144"/>
        <v>0</v>
      </c>
      <c r="CB22" s="230">
        <f t="shared" si="145"/>
        <v>0</v>
      </c>
      <c r="CC22" s="230">
        <f t="shared" si="146"/>
        <v>0</v>
      </c>
      <c r="CD22" s="230">
        <f t="shared" si="147"/>
        <v>0</v>
      </c>
      <c r="CE22" s="230">
        <f t="shared" si="148"/>
        <v>0</v>
      </c>
      <c r="CF22" s="230">
        <f t="shared" si="149"/>
        <v>0</v>
      </c>
      <c r="CG22" s="231"/>
      <c r="CH22" s="230">
        <f t="shared" si="150"/>
        <v>0</v>
      </c>
      <c r="CI22" s="230">
        <f t="shared" si="151"/>
        <v>0</v>
      </c>
      <c r="CJ22" s="230">
        <f t="shared" si="152"/>
        <v>0</v>
      </c>
      <c r="CK22" s="230">
        <f t="shared" si="153"/>
        <v>0</v>
      </c>
      <c r="CL22" s="230">
        <f t="shared" si="154"/>
        <v>0</v>
      </c>
      <c r="CM22" s="230">
        <f t="shared" si="155"/>
        <v>0</v>
      </c>
      <c r="CN22" s="230">
        <f t="shared" si="156"/>
        <v>0</v>
      </c>
      <c r="CO22" s="230">
        <f t="shared" si="157"/>
        <v>0</v>
      </c>
      <c r="CP22" s="230">
        <f t="shared" si="158"/>
        <v>0</v>
      </c>
      <c r="CQ22" s="230">
        <f t="shared" si="159"/>
        <v>0</v>
      </c>
      <c r="CR22" s="230">
        <f t="shared" si="160"/>
        <v>0</v>
      </c>
      <c r="CS22" s="230">
        <f t="shared" si="161"/>
        <v>0</v>
      </c>
      <c r="CT22" s="231"/>
      <c r="CU22" s="230">
        <f t="shared" si="162"/>
        <v>0</v>
      </c>
      <c r="CV22" s="230">
        <f t="shared" si="163"/>
        <v>0</v>
      </c>
      <c r="CW22" s="230">
        <f t="shared" si="164"/>
        <v>0</v>
      </c>
      <c r="CX22" s="230">
        <f t="shared" si="165"/>
        <v>0</v>
      </c>
      <c r="CY22" s="230">
        <f t="shared" si="166"/>
        <v>0</v>
      </c>
      <c r="CZ22" s="230">
        <f t="shared" si="167"/>
        <v>0</v>
      </c>
      <c r="DA22" s="230">
        <f t="shared" si="168"/>
        <v>0</v>
      </c>
      <c r="DB22" s="230">
        <f t="shared" si="169"/>
        <v>0</v>
      </c>
      <c r="DC22" s="230">
        <f t="shared" si="170"/>
        <v>0</v>
      </c>
      <c r="DD22" s="230">
        <f t="shared" si="171"/>
        <v>0</v>
      </c>
      <c r="DE22" s="230">
        <f t="shared" si="172"/>
        <v>0</v>
      </c>
      <c r="DF22" s="230">
        <f t="shared" si="173"/>
        <v>0</v>
      </c>
      <c r="DG22" s="387"/>
      <c r="DH22" s="387"/>
      <c r="DI22" s="387"/>
      <c r="DJ22" s="387"/>
      <c r="DK22" s="387"/>
      <c r="DL22" s="387"/>
      <c r="DM22" s="387"/>
      <c r="DN22" s="387"/>
      <c r="DO22" s="387"/>
      <c r="DP22" s="387"/>
      <c r="DQ22" s="387"/>
      <c r="DR22" s="387"/>
      <c r="DS22" s="243"/>
    </row>
    <row r="23" spans="1:123" ht="12.75" customHeight="1" outlineLevel="1">
      <c r="A23" s="383">
        <f>'All Demand '!A24</f>
        <v>19</v>
      </c>
      <c r="B23" s="384" t="str">
        <f>'All Demand '!G24</f>
        <v>ABC</v>
      </c>
      <c r="C23" s="384" t="str">
        <f>'All Demand '!F24</f>
        <v>M25</v>
      </c>
      <c r="D23" s="178" t="str">
        <f>'All Demand '!C24</f>
        <v>8AJ875-00003-JAB</v>
      </c>
      <c r="E23" s="384" t="str">
        <f>'All Demand '!I24</f>
        <v>TJ</v>
      </c>
      <c r="F23" s="385" t="str">
        <f>'All Demand '!G24</f>
        <v>ABC</v>
      </c>
      <c r="G23" s="405">
        <v>0.7142857142857143</v>
      </c>
      <c r="H23" s="405">
        <v>0.2</v>
      </c>
      <c r="I23" s="405" t="s">
        <v>39</v>
      </c>
      <c r="J23" s="405">
        <v>0</v>
      </c>
      <c r="K23" s="405">
        <v>0</v>
      </c>
      <c r="L23" s="405">
        <v>0</v>
      </c>
      <c r="M23" s="405">
        <v>0</v>
      </c>
      <c r="N23" s="405">
        <v>0</v>
      </c>
      <c r="O23" s="405">
        <v>0</v>
      </c>
      <c r="P23" s="405">
        <v>4</v>
      </c>
      <c r="Q23" s="405">
        <v>4</v>
      </c>
      <c r="R23" s="427">
        <v>1</v>
      </c>
      <c r="S23" s="405">
        <v>0</v>
      </c>
      <c r="T23" s="405">
        <v>0.93</v>
      </c>
      <c r="U23" s="386">
        <f>Tianjin!H23</f>
        <v>54865.2</v>
      </c>
      <c r="V23" s="386">
        <f>Tianjin!I23</f>
        <v>5638.2</v>
      </c>
      <c r="W23" s="386">
        <f>Tianjin!J23</f>
        <v>0</v>
      </c>
      <c r="X23" s="386">
        <f>Tianjin!K23</f>
        <v>0</v>
      </c>
      <c r="Y23" s="386">
        <f>Tianjin!L23</f>
        <v>0</v>
      </c>
      <c r="Z23" s="386">
        <f>Tianjin!M23</f>
        <v>0</v>
      </c>
      <c r="AA23" s="386">
        <f>Tianjin!N23</f>
        <v>0</v>
      </c>
      <c r="AB23" s="386">
        <f>Tianjin!O23</f>
        <v>0</v>
      </c>
      <c r="AC23" s="386">
        <f>Tianjin!P23</f>
        <v>0</v>
      </c>
      <c r="AD23" s="386">
        <f>Tianjin!Q23</f>
        <v>0</v>
      </c>
      <c r="AE23" s="386">
        <f>Tianjin!R23</f>
        <v>0</v>
      </c>
      <c r="AF23" s="386">
        <f>Tianjin!S23</f>
        <v>0</v>
      </c>
      <c r="AG23" s="387"/>
      <c r="AH23" s="388">
        <f t="shared" si="66"/>
        <v>27.798967741935485</v>
      </c>
      <c r="AI23" s="388">
        <f t="shared" si="67"/>
        <v>17.212516129032259</v>
      </c>
      <c r="AJ23" s="388">
        <f t="shared" si="68"/>
        <v>0</v>
      </c>
      <c r="AK23" s="388">
        <f t="shared" si="69"/>
        <v>0</v>
      </c>
      <c r="AL23" s="388">
        <f t="shared" si="70"/>
        <v>0</v>
      </c>
      <c r="AM23" s="388">
        <f t="shared" si="71"/>
        <v>0</v>
      </c>
      <c r="AN23" s="388">
        <f t="shared" si="72"/>
        <v>0</v>
      </c>
      <c r="AO23" s="388">
        <f t="shared" si="73"/>
        <v>0</v>
      </c>
      <c r="AP23" s="388">
        <f t="shared" si="74"/>
        <v>0</v>
      </c>
      <c r="AQ23" s="388">
        <f t="shared" si="75"/>
        <v>0</v>
      </c>
      <c r="AR23" s="388">
        <f t="shared" si="76"/>
        <v>0</v>
      </c>
      <c r="AS23" s="388">
        <f t="shared" si="77"/>
        <v>0</v>
      </c>
      <c r="AT23" s="389"/>
      <c r="AU23" s="232">
        <f t="shared" si="78"/>
        <v>39.189428571428572</v>
      </c>
      <c r="AV23" s="232">
        <f t="shared" si="79"/>
        <v>4.0272857142857141</v>
      </c>
      <c r="AW23" s="232">
        <f t="shared" si="80"/>
        <v>0</v>
      </c>
      <c r="AX23" s="232">
        <f t="shared" si="81"/>
        <v>0</v>
      </c>
      <c r="AY23" s="232">
        <f t="shared" si="82"/>
        <v>0</v>
      </c>
      <c r="AZ23" s="232">
        <f t="shared" si="83"/>
        <v>0</v>
      </c>
      <c r="BA23" s="232">
        <f t="shared" si="84"/>
        <v>0</v>
      </c>
      <c r="BB23" s="232">
        <f t="shared" si="85"/>
        <v>0</v>
      </c>
      <c r="BC23" s="232">
        <f t="shared" si="86"/>
        <v>0</v>
      </c>
      <c r="BD23" s="232">
        <f t="shared" si="87"/>
        <v>0</v>
      </c>
      <c r="BE23" s="232">
        <f t="shared" si="88"/>
        <v>0</v>
      </c>
      <c r="BF23" s="232">
        <f t="shared" si="89"/>
        <v>0</v>
      </c>
      <c r="BG23" s="387"/>
      <c r="BH23" s="230">
        <f t="shared" si="90"/>
        <v>27.798967741935485</v>
      </c>
      <c r="BI23" s="230">
        <f t="shared" si="91"/>
        <v>17.212516129032259</v>
      </c>
      <c r="BJ23" s="230">
        <f t="shared" si="92"/>
        <v>0</v>
      </c>
      <c r="BK23" s="230">
        <f t="shared" si="93"/>
        <v>0</v>
      </c>
      <c r="BL23" s="230">
        <f t="shared" si="94"/>
        <v>0</v>
      </c>
      <c r="BM23" s="230">
        <f t="shared" si="95"/>
        <v>0</v>
      </c>
      <c r="BN23" s="230">
        <f t="shared" si="96"/>
        <v>0</v>
      </c>
      <c r="BO23" s="230">
        <f t="shared" si="97"/>
        <v>0</v>
      </c>
      <c r="BP23" s="230">
        <f t="shared" si="98"/>
        <v>0</v>
      </c>
      <c r="BQ23" s="230">
        <f t="shared" si="99"/>
        <v>0</v>
      </c>
      <c r="BR23" s="230">
        <f t="shared" si="100"/>
        <v>0</v>
      </c>
      <c r="BS23" s="230">
        <f t="shared" si="101"/>
        <v>0</v>
      </c>
      <c r="BT23" s="389"/>
      <c r="BU23" s="230">
        <f t="shared" si="138"/>
        <v>0</v>
      </c>
      <c r="BV23" s="230">
        <f t="shared" si="139"/>
        <v>0</v>
      </c>
      <c r="BW23" s="230">
        <f t="shared" si="140"/>
        <v>0</v>
      </c>
      <c r="BX23" s="230">
        <f t="shared" si="141"/>
        <v>0</v>
      </c>
      <c r="BY23" s="230">
        <f t="shared" si="142"/>
        <v>0</v>
      </c>
      <c r="BZ23" s="230">
        <f t="shared" si="143"/>
        <v>0</v>
      </c>
      <c r="CA23" s="230">
        <f t="shared" si="144"/>
        <v>0</v>
      </c>
      <c r="CB23" s="230">
        <f t="shared" si="145"/>
        <v>0</v>
      </c>
      <c r="CC23" s="230">
        <f t="shared" si="146"/>
        <v>0</v>
      </c>
      <c r="CD23" s="230">
        <f t="shared" si="147"/>
        <v>0</v>
      </c>
      <c r="CE23" s="230">
        <f t="shared" si="148"/>
        <v>0</v>
      </c>
      <c r="CF23" s="230">
        <f t="shared" si="149"/>
        <v>0</v>
      </c>
      <c r="CG23" s="231"/>
      <c r="CH23" s="230">
        <f t="shared" si="150"/>
        <v>0</v>
      </c>
      <c r="CI23" s="230">
        <f t="shared" si="151"/>
        <v>0</v>
      </c>
      <c r="CJ23" s="230">
        <f t="shared" si="152"/>
        <v>0</v>
      </c>
      <c r="CK23" s="230">
        <f t="shared" si="153"/>
        <v>0</v>
      </c>
      <c r="CL23" s="230">
        <f t="shared" si="154"/>
        <v>0</v>
      </c>
      <c r="CM23" s="230">
        <f t="shared" si="155"/>
        <v>0</v>
      </c>
      <c r="CN23" s="230">
        <f t="shared" si="156"/>
        <v>0</v>
      </c>
      <c r="CO23" s="230">
        <f t="shared" si="157"/>
        <v>0</v>
      </c>
      <c r="CP23" s="230">
        <f t="shared" si="158"/>
        <v>0</v>
      </c>
      <c r="CQ23" s="230">
        <f t="shared" si="159"/>
        <v>0</v>
      </c>
      <c r="CR23" s="230">
        <f t="shared" si="160"/>
        <v>0</v>
      </c>
      <c r="CS23" s="230">
        <f t="shared" si="161"/>
        <v>0</v>
      </c>
      <c r="CT23" s="231"/>
      <c r="CU23" s="230">
        <f t="shared" si="162"/>
        <v>0</v>
      </c>
      <c r="CV23" s="230">
        <f t="shared" si="163"/>
        <v>0</v>
      </c>
      <c r="CW23" s="230">
        <f t="shared" si="164"/>
        <v>0</v>
      </c>
      <c r="CX23" s="230">
        <f t="shared" si="165"/>
        <v>0</v>
      </c>
      <c r="CY23" s="230">
        <f t="shared" si="166"/>
        <v>0</v>
      </c>
      <c r="CZ23" s="230">
        <f t="shared" si="167"/>
        <v>0</v>
      </c>
      <c r="DA23" s="230">
        <f t="shared" si="168"/>
        <v>0</v>
      </c>
      <c r="DB23" s="230">
        <f t="shared" si="169"/>
        <v>0</v>
      </c>
      <c r="DC23" s="230">
        <f t="shared" si="170"/>
        <v>0</v>
      </c>
      <c r="DD23" s="230">
        <f t="shared" si="171"/>
        <v>0</v>
      </c>
      <c r="DE23" s="230">
        <f t="shared" si="172"/>
        <v>0</v>
      </c>
      <c r="DF23" s="230">
        <f t="shared" si="173"/>
        <v>0</v>
      </c>
      <c r="DG23" s="387"/>
      <c r="DH23" s="387"/>
      <c r="DI23" s="387"/>
      <c r="DJ23" s="387"/>
      <c r="DK23" s="387"/>
      <c r="DL23" s="387"/>
      <c r="DM23" s="387"/>
      <c r="DN23" s="387"/>
      <c r="DO23" s="387"/>
      <c r="DP23" s="387"/>
      <c r="DQ23" s="387"/>
      <c r="DR23" s="387"/>
      <c r="DS23" s="243"/>
    </row>
    <row r="24" spans="1:123" s="229" customFormat="1" ht="12.75" customHeight="1" outlineLevel="1">
      <c r="A24" s="383">
        <f>'All Demand '!A25</f>
        <v>20</v>
      </c>
      <c r="B24" s="384" t="str">
        <f>'All Demand '!G25</f>
        <v>ABC</v>
      </c>
      <c r="C24" s="384" t="str">
        <f>'All Demand '!F25</f>
        <v>M25</v>
      </c>
      <c r="D24" s="178" t="str">
        <f>'All Demand '!C25</f>
        <v>8AJ946-04905</v>
      </c>
      <c r="E24" s="384" t="str">
        <f>'All Demand '!I25</f>
        <v>TJ</v>
      </c>
      <c r="F24" s="385" t="str">
        <f>'All Demand '!G25</f>
        <v>ABC</v>
      </c>
      <c r="G24" s="405">
        <v>1.6666666666666667</v>
      </c>
      <c r="H24" s="405">
        <v>0.51300000000000001</v>
      </c>
      <c r="I24" s="405" t="s">
        <v>39</v>
      </c>
      <c r="J24" s="405">
        <v>0</v>
      </c>
      <c r="K24" s="405">
        <v>0</v>
      </c>
      <c r="L24" s="405">
        <v>0</v>
      </c>
      <c r="M24" s="405">
        <v>0</v>
      </c>
      <c r="N24" s="405">
        <v>0</v>
      </c>
      <c r="O24" s="405">
        <v>0</v>
      </c>
      <c r="P24" s="405">
        <v>4.5</v>
      </c>
      <c r="Q24" s="405">
        <v>4</v>
      </c>
      <c r="R24" s="427">
        <v>1</v>
      </c>
      <c r="S24" s="405">
        <v>0</v>
      </c>
      <c r="T24" s="405">
        <v>0.92</v>
      </c>
      <c r="U24" s="386">
        <f>Tianjin!H24</f>
        <v>41148.9</v>
      </c>
      <c r="V24" s="386">
        <f>Tianjin!I24</f>
        <v>4228.6500000000005</v>
      </c>
      <c r="W24" s="386">
        <f>Tianjin!J24</f>
        <v>0</v>
      </c>
      <c r="X24" s="386">
        <f>Tianjin!K24</f>
        <v>0</v>
      </c>
      <c r="Y24" s="386">
        <f>Tianjin!L24</f>
        <v>0</v>
      </c>
      <c r="Z24" s="386">
        <f>Tianjin!M24</f>
        <v>0</v>
      </c>
      <c r="AA24" s="386">
        <f>Tianjin!N24</f>
        <v>0</v>
      </c>
      <c r="AB24" s="386">
        <f>Tianjin!O24</f>
        <v>0</v>
      </c>
      <c r="AC24" s="386">
        <f>Tianjin!P24</f>
        <v>0</v>
      </c>
      <c r="AD24" s="386">
        <f>Tianjin!Q24</f>
        <v>0</v>
      </c>
      <c r="AE24" s="386">
        <f>Tianjin!R24</f>
        <v>0</v>
      </c>
      <c r="AF24" s="386">
        <f>Tianjin!S24</f>
        <v>0</v>
      </c>
      <c r="AG24" s="387"/>
      <c r="AH24" s="388">
        <f t="shared" si="66"/>
        <v>40.944984456521738</v>
      </c>
      <c r="AI24" s="388">
        <f t="shared" si="67"/>
        <v>20.357932010869565</v>
      </c>
      <c r="AJ24" s="388">
        <f t="shared" si="68"/>
        <v>0</v>
      </c>
      <c r="AK24" s="388">
        <f t="shared" si="69"/>
        <v>0</v>
      </c>
      <c r="AL24" s="388">
        <f t="shared" si="70"/>
        <v>0</v>
      </c>
      <c r="AM24" s="388">
        <f t="shared" si="71"/>
        <v>0</v>
      </c>
      <c r="AN24" s="388">
        <f t="shared" si="72"/>
        <v>0</v>
      </c>
      <c r="AO24" s="388">
        <f t="shared" si="73"/>
        <v>0</v>
      </c>
      <c r="AP24" s="388">
        <f t="shared" si="74"/>
        <v>0</v>
      </c>
      <c r="AQ24" s="388">
        <f t="shared" si="75"/>
        <v>0</v>
      </c>
      <c r="AR24" s="388">
        <f t="shared" si="76"/>
        <v>0</v>
      </c>
      <c r="AS24" s="388">
        <f t="shared" si="77"/>
        <v>0</v>
      </c>
      <c r="AT24" s="389"/>
      <c r="AU24" s="232">
        <f t="shared" si="78"/>
        <v>68.581500000000005</v>
      </c>
      <c r="AV24" s="232">
        <f t="shared" si="79"/>
        <v>7.0477500000000006</v>
      </c>
      <c r="AW24" s="232">
        <f t="shared" si="80"/>
        <v>0</v>
      </c>
      <c r="AX24" s="232">
        <f t="shared" si="81"/>
        <v>0</v>
      </c>
      <c r="AY24" s="232">
        <f t="shared" si="82"/>
        <v>0</v>
      </c>
      <c r="AZ24" s="232">
        <f t="shared" si="83"/>
        <v>0</v>
      </c>
      <c r="BA24" s="232">
        <f t="shared" si="84"/>
        <v>0</v>
      </c>
      <c r="BB24" s="232">
        <f t="shared" si="85"/>
        <v>0</v>
      </c>
      <c r="BC24" s="232">
        <f t="shared" si="86"/>
        <v>0</v>
      </c>
      <c r="BD24" s="232">
        <f t="shared" si="87"/>
        <v>0</v>
      </c>
      <c r="BE24" s="232">
        <f t="shared" si="88"/>
        <v>0</v>
      </c>
      <c r="BF24" s="232">
        <f t="shared" si="89"/>
        <v>0</v>
      </c>
      <c r="BG24" s="387"/>
      <c r="BH24" s="230">
        <f t="shared" si="90"/>
        <v>40.944984456521738</v>
      </c>
      <c r="BI24" s="230">
        <f t="shared" si="91"/>
        <v>20.357932010869565</v>
      </c>
      <c r="BJ24" s="230">
        <f t="shared" si="92"/>
        <v>0</v>
      </c>
      <c r="BK24" s="230">
        <f t="shared" si="93"/>
        <v>0</v>
      </c>
      <c r="BL24" s="230">
        <f t="shared" si="94"/>
        <v>0</v>
      </c>
      <c r="BM24" s="230">
        <f t="shared" si="95"/>
        <v>0</v>
      </c>
      <c r="BN24" s="230">
        <f t="shared" si="96"/>
        <v>0</v>
      </c>
      <c r="BO24" s="230">
        <f t="shared" si="97"/>
        <v>0</v>
      </c>
      <c r="BP24" s="230">
        <f t="shared" si="98"/>
        <v>0</v>
      </c>
      <c r="BQ24" s="230">
        <f t="shared" si="99"/>
        <v>0</v>
      </c>
      <c r="BR24" s="230">
        <f t="shared" si="100"/>
        <v>0</v>
      </c>
      <c r="BS24" s="230">
        <f t="shared" si="101"/>
        <v>0</v>
      </c>
      <c r="BT24" s="389"/>
      <c r="BU24" s="230">
        <f t="shared" si="138"/>
        <v>0</v>
      </c>
      <c r="BV24" s="230">
        <f t="shared" si="139"/>
        <v>0</v>
      </c>
      <c r="BW24" s="230">
        <f t="shared" si="140"/>
        <v>0</v>
      </c>
      <c r="BX24" s="230">
        <f t="shared" si="141"/>
        <v>0</v>
      </c>
      <c r="BY24" s="230">
        <f t="shared" si="142"/>
        <v>0</v>
      </c>
      <c r="BZ24" s="230">
        <f t="shared" si="143"/>
        <v>0</v>
      </c>
      <c r="CA24" s="230">
        <f t="shared" si="144"/>
        <v>0</v>
      </c>
      <c r="CB24" s="230">
        <f t="shared" si="145"/>
        <v>0</v>
      </c>
      <c r="CC24" s="230">
        <f t="shared" si="146"/>
        <v>0</v>
      </c>
      <c r="CD24" s="230">
        <f t="shared" si="147"/>
        <v>0</v>
      </c>
      <c r="CE24" s="230">
        <f t="shared" si="148"/>
        <v>0</v>
      </c>
      <c r="CF24" s="230">
        <f t="shared" si="149"/>
        <v>0</v>
      </c>
      <c r="CG24" s="231"/>
      <c r="CH24" s="230">
        <f t="shared" si="150"/>
        <v>0</v>
      </c>
      <c r="CI24" s="230">
        <f t="shared" si="151"/>
        <v>0</v>
      </c>
      <c r="CJ24" s="230">
        <f t="shared" si="152"/>
        <v>0</v>
      </c>
      <c r="CK24" s="230">
        <f t="shared" si="153"/>
        <v>0</v>
      </c>
      <c r="CL24" s="230">
        <f t="shared" si="154"/>
        <v>0</v>
      </c>
      <c r="CM24" s="230">
        <f t="shared" si="155"/>
        <v>0</v>
      </c>
      <c r="CN24" s="230">
        <f t="shared" si="156"/>
        <v>0</v>
      </c>
      <c r="CO24" s="230">
        <f t="shared" si="157"/>
        <v>0</v>
      </c>
      <c r="CP24" s="230">
        <f t="shared" si="158"/>
        <v>0</v>
      </c>
      <c r="CQ24" s="230">
        <f t="shared" si="159"/>
        <v>0</v>
      </c>
      <c r="CR24" s="230">
        <f t="shared" si="160"/>
        <v>0</v>
      </c>
      <c r="CS24" s="230">
        <f t="shared" si="161"/>
        <v>0</v>
      </c>
      <c r="CT24" s="231"/>
      <c r="CU24" s="230">
        <f t="shared" si="162"/>
        <v>0</v>
      </c>
      <c r="CV24" s="230">
        <f t="shared" si="163"/>
        <v>0</v>
      </c>
      <c r="CW24" s="230">
        <f t="shared" si="164"/>
        <v>0</v>
      </c>
      <c r="CX24" s="230">
        <f t="shared" si="165"/>
        <v>0</v>
      </c>
      <c r="CY24" s="230">
        <f t="shared" si="166"/>
        <v>0</v>
      </c>
      <c r="CZ24" s="230">
        <f t="shared" si="167"/>
        <v>0</v>
      </c>
      <c r="DA24" s="230">
        <f t="shared" si="168"/>
        <v>0</v>
      </c>
      <c r="DB24" s="230">
        <f t="shared" si="169"/>
        <v>0</v>
      </c>
      <c r="DC24" s="230">
        <f t="shared" si="170"/>
        <v>0</v>
      </c>
      <c r="DD24" s="230">
        <f t="shared" si="171"/>
        <v>0</v>
      </c>
      <c r="DE24" s="230">
        <f t="shared" si="172"/>
        <v>0</v>
      </c>
      <c r="DF24" s="230">
        <f t="shared" si="173"/>
        <v>0</v>
      </c>
      <c r="DG24" s="387"/>
      <c r="DH24" s="387"/>
      <c r="DI24" s="387"/>
      <c r="DJ24" s="387"/>
      <c r="DK24" s="387"/>
      <c r="DL24" s="387"/>
      <c r="DM24" s="387"/>
      <c r="DN24" s="387"/>
      <c r="DO24" s="387"/>
      <c r="DP24" s="387"/>
      <c r="DQ24" s="387"/>
      <c r="DR24" s="387"/>
      <c r="DS24" s="243"/>
    </row>
    <row r="25" spans="1:123" s="229" customFormat="1" ht="12.75" customHeight="1" outlineLevel="1">
      <c r="A25" s="383">
        <f>'All Demand '!A26</f>
        <v>21</v>
      </c>
      <c r="B25" s="384" t="str">
        <f>'All Demand '!G26</f>
        <v>ABC</v>
      </c>
      <c r="C25" s="384" t="str">
        <f>'All Demand '!F26</f>
        <v>M25</v>
      </c>
      <c r="D25" s="178" t="str">
        <f>'All Demand '!C26</f>
        <v>8AJ946-04717</v>
      </c>
      <c r="E25" s="384" t="str">
        <f>'All Demand '!I26</f>
        <v>TJ</v>
      </c>
      <c r="F25" s="385" t="str">
        <f>'All Demand '!G26</f>
        <v>ABC</v>
      </c>
      <c r="G25" s="405">
        <v>2.2222222222222223</v>
      </c>
      <c r="H25" s="405">
        <v>0.90909090909090906</v>
      </c>
      <c r="I25" s="405" t="s">
        <v>39</v>
      </c>
      <c r="J25" s="405">
        <v>0</v>
      </c>
      <c r="K25" s="405">
        <v>0</v>
      </c>
      <c r="L25" s="405">
        <v>0</v>
      </c>
      <c r="M25" s="405">
        <v>0</v>
      </c>
      <c r="N25" s="405">
        <v>0</v>
      </c>
      <c r="O25" s="405">
        <v>0</v>
      </c>
      <c r="P25" s="405">
        <v>4</v>
      </c>
      <c r="Q25" s="405">
        <v>4</v>
      </c>
      <c r="R25" s="427">
        <v>1</v>
      </c>
      <c r="S25" s="405">
        <v>0</v>
      </c>
      <c r="T25" s="405">
        <v>0.82</v>
      </c>
      <c r="U25" s="386">
        <f>Tianjin!H25</f>
        <v>32004.699999999997</v>
      </c>
      <c r="V25" s="386">
        <f>Tianjin!I25</f>
        <v>3288.95</v>
      </c>
      <c r="W25" s="386">
        <f>Tianjin!J25</f>
        <v>0</v>
      </c>
      <c r="X25" s="386">
        <f>Tianjin!K25</f>
        <v>0</v>
      </c>
      <c r="Y25" s="386">
        <f>Tianjin!L25</f>
        <v>0</v>
      </c>
      <c r="Z25" s="386">
        <f>Tianjin!M25</f>
        <v>0</v>
      </c>
      <c r="AA25" s="386">
        <f>Tianjin!N25</f>
        <v>0</v>
      </c>
      <c r="AB25" s="386">
        <f>Tianjin!O25</f>
        <v>0</v>
      </c>
      <c r="AC25" s="386">
        <f>Tianjin!P25</f>
        <v>0</v>
      </c>
      <c r="AD25" s="386">
        <f>Tianjin!Q25</f>
        <v>0</v>
      </c>
      <c r="AE25" s="386">
        <f>Tianjin!R25</f>
        <v>0</v>
      </c>
      <c r="AF25" s="386">
        <f>Tianjin!S25</f>
        <v>0</v>
      </c>
      <c r="AG25" s="387"/>
      <c r="AH25" s="388">
        <f t="shared" si="66"/>
        <v>51.481929046563195</v>
      </c>
      <c r="AI25" s="388">
        <f t="shared" si="67"/>
        <v>19.646286031042127</v>
      </c>
      <c r="AJ25" s="388">
        <f t="shared" si="68"/>
        <v>0</v>
      </c>
      <c r="AK25" s="388">
        <f t="shared" si="69"/>
        <v>0</v>
      </c>
      <c r="AL25" s="388">
        <f t="shared" si="70"/>
        <v>0</v>
      </c>
      <c r="AM25" s="388">
        <f t="shared" si="71"/>
        <v>0</v>
      </c>
      <c r="AN25" s="388">
        <f t="shared" si="72"/>
        <v>0</v>
      </c>
      <c r="AO25" s="388">
        <f t="shared" si="73"/>
        <v>0</v>
      </c>
      <c r="AP25" s="388">
        <f t="shared" si="74"/>
        <v>0</v>
      </c>
      <c r="AQ25" s="388">
        <f t="shared" si="75"/>
        <v>0</v>
      </c>
      <c r="AR25" s="388">
        <f t="shared" si="76"/>
        <v>0</v>
      </c>
      <c r="AS25" s="388">
        <f t="shared" si="77"/>
        <v>0</v>
      </c>
      <c r="AT25" s="389"/>
      <c r="AU25" s="232">
        <f t="shared" si="78"/>
        <v>71.121555555555545</v>
      </c>
      <c r="AV25" s="232">
        <f t="shared" si="79"/>
        <v>7.3087777777777774</v>
      </c>
      <c r="AW25" s="232">
        <f t="shared" si="80"/>
        <v>0</v>
      </c>
      <c r="AX25" s="232">
        <f t="shared" si="81"/>
        <v>0</v>
      </c>
      <c r="AY25" s="232">
        <f t="shared" si="82"/>
        <v>0</v>
      </c>
      <c r="AZ25" s="232">
        <f t="shared" si="83"/>
        <v>0</v>
      </c>
      <c r="BA25" s="232">
        <f t="shared" si="84"/>
        <v>0</v>
      </c>
      <c r="BB25" s="232">
        <f t="shared" si="85"/>
        <v>0</v>
      </c>
      <c r="BC25" s="232">
        <f t="shared" si="86"/>
        <v>0</v>
      </c>
      <c r="BD25" s="232">
        <f t="shared" si="87"/>
        <v>0</v>
      </c>
      <c r="BE25" s="232">
        <f t="shared" si="88"/>
        <v>0</v>
      </c>
      <c r="BF25" s="232">
        <f t="shared" si="89"/>
        <v>0</v>
      </c>
      <c r="BG25" s="387"/>
      <c r="BH25" s="230">
        <f t="shared" si="90"/>
        <v>51.481929046563195</v>
      </c>
      <c r="BI25" s="230">
        <f t="shared" si="91"/>
        <v>19.646286031042127</v>
      </c>
      <c r="BJ25" s="230">
        <f t="shared" si="92"/>
        <v>0</v>
      </c>
      <c r="BK25" s="230">
        <f t="shared" si="93"/>
        <v>0</v>
      </c>
      <c r="BL25" s="230">
        <f t="shared" si="94"/>
        <v>0</v>
      </c>
      <c r="BM25" s="230">
        <f t="shared" si="95"/>
        <v>0</v>
      </c>
      <c r="BN25" s="230">
        <f t="shared" si="96"/>
        <v>0</v>
      </c>
      <c r="BO25" s="230">
        <f t="shared" si="97"/>
        <v>0</v>
      </c>
      <c r="BP25" s="230">
        <f t="shared" si="98"/>
        <v>0</v>
      </c>
      <c r="BQ25" s="230">
        <f t="shared" si="99"/>
        <v>0</v>
      </c>
      <c r="BR25" s="230">
        <f t="shared" si="100"/>
        <v>0</v>
      </c>
      <c r="BS25" s="230">
        <f t="shared" si="101"/>
        <v>0</v>
      </c>
      <c r="BT25" s="389"/>
      <c r="BU25" s="230">
        <f t="shared" si="138"/>
        <v>0</v>
      </c>
      <c r="BV25" s="230">
        <f t="shared" si="139"/>
        <v>0</v>
      </c>
      <c r="BW25" s="230">
        <f t="shared" si="140"/>
        <v>0</v>
      </c>
      <c r="BX25" s="230">
        <f t="shared" si="141"/>
        <v>0</v>
      </c>
      <c r="BY25" s="230">
        <f t="shared" si="142"/>
        <v>0</v>
      </c>
      <c r="BZ25" s="230">
        <f t="shared" si="143"/>
        <v>0</v>
      </c>
      <c r="CA25" s="230">
        <f t="shared" si="144"/>
        <v>0</v>
      </c>
      <c r="CB25" s="230">
        <f t="shared" si="145"/>
        <v>0</v>
      </c>
      <c r="CC25" s="230">
        <f t="shared" si="146"/>
        <v>0</v>
      </c>
      <c r="CD25" s="230">
        <f t="shared" si="147"/>
        <v>0</v>
      </c>
      <c r="CE25" s="230">
        <f t="shared" si="148"/>
        <v>0</v>
      </c>
      <c r="CF25" s="230">
        <f t="shared" si="149"/>
        <v>0</v>
      </c>
      <c r="CG25" s="231"/>
      <c r="CH25" s="230">
        <f t="shared" si="150"/>
        <v>0</v>
      </c>
      <c r="CI25" s="230">
        <f t="shared" si="151"/>
        <v>0</v>
      </c>
      <c r="CJ25" s="230">
        <f t="shared" si="152"/>
        <v>0</v>
      </c>
      <c r="CK25" s="230">
        <f t="shared" si="153"/>
        <v>0</v>
      </c>
      <c r="CL25" s="230">
        <f t="shared" si="154"/>
        <v>0</v>
      </c>
      <c r="CM25" s="230">
        <f t="shared" si="155"/>
        <v>0</v>
      </c>
      <c r="CN25" s="230">
        <f t="shared" si="156"/>
        <v>0</v>
      </c>
      <c r="CO25" s="230">
        <f t="shared" si="157"/>
        <v>0</v>
      </c>
      <c r="CP25" s="230">
        <f t="shared" si="158"/>
        <v>0</v>
      </c>
      <c r="CQ25" s="230">
        <f t="shared" si="159"/>
        <v>0</v>
      </c>
      <c r="CR25" s="230">
        <f t="shared" si="160"/>
        <v>0</v>
      </c>
      <c r="CS25" s="230">
        <f t="shared" si="161"/>
        <v>0</v>
      </c>
      <c r="CT25" s="231"/>
      <c r="CU25" s="230">
        <f t="shared" si="162"/>
        <v>0</v>
      </c>
      <c r="CV25" s="230">
        <f t="shared" si="163"/>
        <v>0</v>
      </c>
      <c r="CW25" s="230">
        <f t="shared" si="164"/>
        <v>0</v>
      </c>
      <c r="CX25" s="230">
        <f t="shared" si="165"/>
        <v>0</v>
      </c>
      <c r="CY25" s="230">
        <f t="shared" si="166"/>
        <v>0</v>
      </c>
      <c r="CZ25" s="230">
        <f t="shared" si="167"/>
        <v>0</v>
      </c>
      <c r="DA25" s="230">
        <f t="shared" si="168"/>
        <v>0</v>
      </c>
      <c r="DB25" s="230">
        <f t="shared" si="169"/>
        <v>0</v>
      </c>
      <c r="DC25" s="230">
        <f t="shared" si="170"/>
        <v>0</v>
      </c>
      <c r="DD25" s="230">
        <f t="shared" si="171"/>
        <v>0</v>
      </c>
      <c r="DE25" s="230">
        <f t="shared" si="172"/>
        <v>0</v>
      </c>
      <c r="DF25" s="230">
        <f t="shared" si="173"/>
        <v>0</v>
      </c>
      <c r="DG25" s="387"/>
      <c r="DH25" s="387"/>
      <c r="DI25" s="387"/>
      <c r="DJ25" s="387"/>
      <c r="DK25" s="387"/>
      <c r="DL25" s="387"/>
      <c r="DM25" s="387"/>
      <c r="DN25" s="387"/>
      <c r="DO25" s="387"/>
      <c r="DP25" s="387"/>
      <c r="DQ25" s="387"/>
      <c r="DR25" s="387"/>
      <c r="DS25" s="243"/>
    </row>
    <row r="26" spans="1:123" ht="12.75" customHeight="1" outlineLevel="1">
      <c r="A26" s="383">
        <f>'All Demand '!A27</f>
        <v>22</v>
      </c>
      <c r="B26" s="384" t="str">
        <f>'All Demand '!G27</f>
        <v>ABC</v>
      </c>
      <c r="C26" s="384" t="str">
        <f>'All Demand '!F27</f>
        <v>M25</v>
      </c>
      <c r="D26" s="178" t="str">
        <f>'All Demand '!C27</f>
        <v>8AJ946-04716</v>
      </c>
      <c r="E26" s="384" t="str">
        <f>'All Demand '!I27</f>
        <v>TJ</v>
      </c>
      <c r="F26" s="385" t="str">
        <f>'All Demand '!G27</f>
        <v>ABC</v>
      </c>
      <c r="G26" s="405">
        <v>6.0999999999999999E-2</v>
      </c>
      <c r="H26" s="405">
        <v>1.2999999999999999E-2</v>
      </c>
      <c r="I26" s="405" t="s">
        <v>39</v>
      </c>
      <c r="J26" s="405">
        <v>0</v>
      </c>
      <c r="K26" s="405">
        <v>0</v>
      </c>
      <c r="L26" s="405">
        <v>0</v>
      </c>
      <c r="M26" s="405">
        <v>0</v>
      </c>
      <c r="N26" s="405">
        <v>0</v>
      </c>
      <c r="O26" s="405">
        <v>0</v>
      </c>
      <c r="P26" s="405">
        <v>3.5</v>
      </c>
      <c r="Q26" s="405">
        <v>4</v>
      </c>
      <c r="R26" s="427">
        <v>1</v>
      </c>
      <c r="S26" s="405">
        <v>0</v>
      </c>
      <c r="T26" s="405">
        <v>0.92</v>
      </c>
      <c r="U26" s="386">
        <f>Tianjin!H26</f>
        <v>54865.2</v>
      </c>
      <c r="V26" s="386">
        <f>Tianjin!I26</f>
        <v>5638.2</v>
      </c>
      <c r="W26" s="386">
        <f>Tianjin!J26</f>
        <v>0</v>
      </c>
      <c r="X26" s="386">
        <f>Tianjin!K26</f>
        <v>0</v>
      </c>
      <c r="Y26" s="386">
        <f>Tianjin!L26</f>
        <v>0</v>
      </c>
      <c r="Z26" s="386">
        <f>Tianjin!M26</f>
        <v>0</v>
      </c>
      <c r="AA26" s="386">
        <f>Tianjin!N26</f>
        <v>0</v>
      </c>
      <c r="AB26" s="386">
        <f>Tianjin!O26</f>
        <v>0</v>
      </c>
      <c r="AC26" s="386">
        <f>Tianjin!P26</f>
        <v>0</v>
      </c>
      <c r="AD26" s="386">
        <f>Tianjin!Q26</f>
        <v>0</v>
      </c>
      <c r="AE26" s="386">
        <f>Tianjin!R26</f>
        <v>0</v>
      </c>
      <c r="AF26" s="386">
        <f>Tianjin!S26</f>
        <v>0</v>
      </c>
      <c r="AG26" s="387"/>
      <c r="AH26" s="388">
        <f t="shared" si="66"/>
        <v>14.775269130434783</v>
      </c>
      <c r="AI26" s="388">
        <f t="shared" si="67"/>
        <v>14.079670217391305</v>
      </c>
      <c r="AJ26" s="388">
        <f t="shared" si="68"/>
        <v>0</v>
      </c>
      <c r="AK26" s="388">
        <f t="shared" si="69"/>
        <v>0</v>
      </c>
      <c r="AL26" s="388">
        <f t="shared" si="70"/>
        <v>0</v>
      </c>
      <c r="AM26" s="388">
        <f t="shared" si="71"/>
        <v>0</v>
      </c>
      <c r="AN26" s="388">
        <f t="shared" si="72"/>
        <v>0</v>
      </c>
      <c r="AO26" s="388">
        <f t="shared" si="73"/>
        <v>0</v>
      </c>
      <c r="AP26" s="388">
        <f t="shared" si="74"/>
        <v>0</v>
      </c>
      <c r="AQ26" s="388">
        <f t="shared" si="75"/>
        <v>0</v>
      </c>
      <c r="AR26" s="388">
        <f t="shared" si="76"/>
        <v>0</v>
      </c>
      <c r="AS26" s="388">
        <f t="shared" si="77"/>
        <v>0</v>
      </c>
      <c r="AT26" s="389"/>
      <c r="AU26" s="232">
        <f t="shared" si="78"/>
        <v>3.3467771999999996</v>
      </c>
      <c r="AV26" s="232">
        <f t="shared" si="79"/>
        <v>0.34393019999999996</v>
      </c>
      <c r="AW26" s="232">
        <f t="shared" si="80"/>
        <v>0</v>
      </c>
      <c r="AX26" s="232">
        <f t="shared" si="81"/>
        <v>0</v>
      </c>
      <c r="AY26" s="232">
        <f t="shared" si="82"/>
        <v>0</v>
      </c>
      <c r="AZ26" s="232">
        <f t="shared" si="83"/>
        <v>0</v>
      </c>
      <c r="BA26" s="232">
        <f t="shared" si="84"/>
        <v>0</v>
      </c>
      <c r="BB26" s="232">
        <f t="shared" si="85"/>
        <v>0</v>
      </c>
      <c r="BC26" s="232">
        <f t="shared" si="86"/>
        <v>0</v>
      </c>
      <c r="BD26" s="232">
        <f t="shared" si="87"/>
        <v>0</v>
      </c>
      <c r="BE26" s="232">
        <f t="shared" si="88"/>
        <v>0</v>
      </c>
      <c r="BF26" s="232">
        <f t="shared" si="89"/>
        <v>0</v>
      </c>
      <c r="BG26" s="387"/>
      <c r="BH26" s="230">
        <f t="shared" si="90"/>
        <v>14.775269130434783</v>
      </c>
      <c r="BI26" s="230">
        <f t="shared" si="91"/>
        <v>14.079670217391305</v>
      </c>
      <c r="BJ26" s="230">
        <f t="shared" si="92"/>
        <v>0</v>
      </c>
      <c r="BK26" s="230">
        <f t="shared" si="93"/>
        <v>0</v>
      </c>
      <c r="BL26" s="230">
        <f t="shared" si="94"/>
        <v>0</v>
      </c>
      <c r="BM26" s="230">
        <f t="shared" si="95"/>
        <v>0</v>
      </c>
      <c r="BN26" s="230">
        <f t="shared" si="96"/>
        <v>0</v>
      </c>
      <c r="BO26" s="230">
        <f t="shared" si="97"/>
        <v>0</v>
      </c>
      <c r="BP26" s="230">
        <f t="shared" si="98"/>
        <v>0</v>
      </c>
      <c r="BQ26" s="230">
        <f t="shared" si="99"/>
        <v>0</v>
      </c>
      <c r="BR26" s="230">
        <f t="shared" si="100"/>
        <v>0</v>
      </c>
      <c r="BS26" s="230">
        <f t="shared" si="101"/>
        <v>0</v>
      </c>
      <c r="BT26" s="389"/>
      <c r="BU26" s="230">
        <f t="shared" si="138"/>
        <v>0</v>
      </c>
      <c r="BV26" s="230">
        <f t="shared" si="139"/>
        <v>0</v>
      </c>
      <c r="BW26" s="230">
        <f t="shared" si="140"/>
        <v>0</v>
      </c>
      <c r="BX26" s="230">
        <f t="shared" si="141"/>
        <v>0</v>
      </c>
      <c r="BY26" s="230">
        <f t="shared" si="142"/>
        <v>0</v>
      </c>
      <c r="BZ26" s="230">
        <f t="shared" si="143"/>
        <v>0</v>
      </c>
      <c r="CA26" s="230">
        <f t="shared" si="144"/>
        <v>0</v>
      </c>
      <c r="CB26" s="230">
        <f t="shared" si="145"/>
        <v>0</v>
      </c>
      <c r="CC26" s="230">
        <f t="shared" si="146"/>
        <v>0</v>
      </c>
      <c r="CD26" s="230">
        <f t="shared" si="147"/>
        <v>0</v>
      </c>
      <c r="CE26" s="230">
        <f t="shared" si="148"/>
        <v>0</v>
      </c>
      <c r="CF26" s="230">
        <f t="shared" si="149"/>
        <v>0</v>
      </c>
      <c r="CG26" s="231"/>
      <c r="CH26" s="230">
        <f t="shared" si="150"/>
        <v>0</v>
      </c>
      <c r="CI26" s="230">
        <f t="shared" si="151"/>
        <v>0</v>
      </c>
      <c r="CJ26" s="230">
        <f t="shared" si="152"/>
        <v>0</v>
      </c>
      <c r="CK26" s="230">
        <f t="shared" si="153"/>
        <v>0</v>
      </c>
      <c r="CL26" s="230">
        <f t="shared" si="154"/>
        <v>0</v>
      </c>
      <c r="CM26" s="230">
        <f t="shared" si="155"/>
        <v>0</v>
      </c>
      <c r="CN26" s="230">
        <f t="shared" si="156"/>
        <v>0</v>
      </c>
      <c r="CO26" s="230">
        <f t="shared" si="157"/>
        <v>0</v>
      </c>
      <c r="CP26" s="230">
        <f t="shared" si="158"/>
        <v>0</v>
      </c>
      <c r="CQ26" s="230">
        <f t="shared" si="159"/>
        <v>0</v>
      </c>
      <c r="CR26" s="230">
        <f t="shared" si="160"/>
        <v>0</v>
      </c>
      <c r="CS26" s="230">
        <f t="shared" si="161"/>
        <v>0</v>
      </c>
      <c r="CT26" s="231"/>
      <c r="CU26" s="230">
        <f t="shared" si="162"/>
        <v>0</v>
      </c>
      <c r="CV26" s="230">
        <f t="shared" si="163"/>
        <v>0</v>
      </c>
      <c r="CW26" s="230">
        <f t="shared" si="164"/>
        <v>0</v>
      </c>
      <c r="CX26" s="230">
        <f t="shared" si="165"/>
        <v>0</v>
      </c>
      <c r="CY26" s="230">
        <f t="shared" si="166"/>
        <v>0</v>
      </c>
      <c r="CZ26" s="230">
        <f t="shared" si="167"/>
        <v>0</v>
      </c>
      <c r="DA26" s="230">
        <f t="shared" si="168"/>
        <v>0</v>
      </c>
      <c r="DB26" s="230">
        <f t="shared" si="169"/>
        <v>0</v>
      </c>
      <c r="DC26" s="230">
        <f t="shared" si="170"/>
        <v>0</v>
      </c>
      <c r="DD26" s="230">
        <f t="shared" si="171"/>
        <v>0</v>
      </c>
      <c r="DE26" s="230">
        <f t="shared" si="172"/>
        <v>0</v>
      </c>
      <c r="DF26" s="230">
        <f t="shared" si="173"/>
        <v>0</v>
      </c>
      <c r="DG26" s="387"/>
      <c r="DH26" s="387"/>
      <c r="DI26" s="387"/>
      <c r="DJ26" s="387"/>
      <c r="DK26" s="387"/>
      <c r="DL26" s="387"/>
      <c r="DM26" s="387"/>
      <c r="DN26" s="387"/>
      <c r="DO26" s="387"/>
      <c r="DP26" s="387"/>
      <c r="DQ26" s="387"/>
      <c r="DR26" s="387"/>
      <c r="DS26" s="243"/>
    </row>
    <row r="27" spans="1:123" ht="12.75" customHeight="1" outlineLevel="1">
      <c r="A27" s="383">
        <f>'All Demand '!A28</f>
        <v>23</v>
      </c>
      <c r="B27" s="384" t="str">
        <f>'All Demand '!G28</f>
        <v>ABC</v>
      </c>
      <c r="C27" s="384" t="str">
        <f>'All Demand '!F28</f>
        <v>M25</v>
      </c>
      <c r="D27" s="178" t="str">
        <f>'All Demand '!C28</f>
        <v>8AJ725-00418</v>
      </c>
      <c r="E27" s="384" t="str">
        <f>'All Demand '!I28</f>
        <v>TJ</v>
      </c>
      <c r="F27" s="385" t="str">
        <f>'All Demand '!G28</f>
        <v>ABC</v>
      </c>
      <c r="G27" s="405">
        <v>0.67</v>
      </c>
      <c r="H27" s="405">
        <v>0.125</v>
      </c>
      <c r="I27" s="405" t="s">
        <v>39</v>
      </c>
      <c r="J27" s="405">
        <v>0</v>
      </c>
      <c r="K27" s="405">
        <v>0</v>
      </c>
      <c r="L27" s="405">
        <v>0</v>
      </c>
      <c r="M27" s="405">
        <v>0</v>
      </c>
      <c r="N27" s="405">
        <v>0</v>
      </c>
      <c r="O27" s="405">
        <v>0</v>
      </c>
      <c r="P27" s="405">
        <v>3</v>
      </c>
      <c r="Q27" s="405">
        <v>4</v>
      </c>
      <c r="R27" s="427">
        <v>1</v>
      </c>
      <c r="S27" s="405">
        <v>0</v>
      </c>
      <c r="T27" s="405">
        <v>0.92</v>
      </c>
      <c r="U27" s="386">
        <f>Tianjin!H27</f>
        <v>91442</v>
      </c>
      <c r="V27" s="386">
        <f>Tianjin!I27</f>
        <v>9397</v>
      </c>
      <c r="W27" s="386">
        <f>Tianjin!J27</f>
        <v>0</v>
      </c>
      <c r="X27" s="386">
        <f>Tianjin!K27</f>
        <v>0</v>
      </c>
      <c r="Y27" s="386">
        <f>Tianjin!L27</f>
        <v>0</v>
      </c>
      <c r="Z27" s="386">
        <f>Tianjin!M27</f>
        <v>0</v>
      </c>
      <c r="AA27" s="386">
        <f>Tianjin!N27</f>
        <v>0</v>
      </c>
      <c r="AB27" s="386">
        <f>Tianjin!O27</f>
        <v>0</v>
      </c>
      <c r="AC27" s="386">
        <f>Tianjin!P27</f>
        <v>0</v>
      </c>
      <c r="AD27" s="386">
        <f>Tianjin!Q27</f>
        <v>0</v>
      </c>
      <c r="AE27" s="386">
        <f>Tianjin!R27</f>
        <v>0</v>
      </c>
      <c r="AF27" s="386">
        <f>Tianjin!S27</f>
        <v>0</v>
      </c>
      <c r="AG27" s="387"/>
      <c r="AH27" s="388">
        <f t="shared" si="66"/>
        <v>24.424184782608695</v>
      </c>
      <c r="AI27" s="388">
        <f t="shared" si="67"/>
        <v>13.276766304347825</v>
      </c>
      <c r="AJ27" s="388">
        <f t="shared" si="68"/>
        <v>0</v>
      </c>
      <c r="AK27" s="388">
        <f t="shared" si="69"/>
        <v>0</v>
      </c>
      <c r="AL27" s="388">
        <f t="shared" si="70"/>
        <v>0</v>
      </c>
      <c r="AM27" s="388">
        <f t="shared" si="71"/>
        <v>0</v>
      </c>
      <c r="AN27" s="388">
        <f t="shared" si="72"/>
        <v>0</v>
      </c>
      <c r="AO27" s="388">
        <f t="shared" si="73"/>
        <v>0</v>
      </c>
      <c r="AP27" s="388">
        <f t="shared" si="74"/>
        <v>0</v>
      </c>
      <c r="AQ27" s="388">
        <f t="shared" si="75"/>
        <v>0</v>
      </c>
      <c r="AR27" s="388">
        <f t="shared" si="76"/>
        <v>0</v>
      </c>
      <c r="AS27" s="388">
        <f t="shared" si="77"/>
        <v>0</v>
      </c>
      <c r="AT27" s="389"/>
      <c r="AU27" s="232">
        <f t="shared" si="78"/>
        <v>61.266140000000007</v>
      </c>
      <c r="AV27" s="232">
        <f t="shared" si="79"/>
        <v>6.2959900000000006</v>
      </c>
      <c r="AW27" s="232">
        <f t="shared" si="80"/>
        <v>0</v>
      </c>
      <c r="AX27" s="232">
        <f t="shared" si="81"/>
        <v>0</v>
      </c>
      <c r="AY27" s="232">
        <f t="shared" si="82"/>
        <v>0</v>
      </c>
      <c r="AZ27" s="232">
        <f t="shared" si="83"/>
        <v>0</v>
      </c>
      <c r="BA27" s="232">
        <f t="shared" si="84"/>
        <v>0</v>
      </c>
      <c r="BB27" s="232">
        <f t="shared" si="85"/>
        <v>0</v>
      </c>
      <c r="BC27" s="232">
        <f t="shared" si="86"/>
        <v>0</v>
      </c>
      <c r="BD27" s="232">
        <f t="shared" si="87"/>
        <v>0</v>
      </c>
      <c r="BE27" s="232">
        <f t="shared" si="88"/>
        <v>0</v>
      </c>
      <c r="BF27" s="232">
        <f t="shared" si="89"/>
        <v>0</v>
      </c>
      <c r="BG27" s="387"/>
      <c r="BH27" s="230">
        <f t="shared" si="90"/>
        <v>24.424184782608695</v>
      </c>
      <c r="BI27" s="230">
        <f t="shared" si="91"/>
        <v>13.276766304347825</v>
      </c>
      <c r="BJ27" s="230">
        <f t="shared" si="92"/>
        <v>0</v>
      </c>
      <c r="BK27" s="230">
        <f t="shared" si="93"/>
        <v>0</v>
      </c>
      <c r="BL27" s="230">
        <f t="shared" si="94"/>
        <v>0</v>
      </c>
      <c r="BM27" s="230">
        <f t="shared" si="95"/>
        <v>0</v>
      </c>
      <c r="BN27" s="230">
        <f t="shared" si="96"/>
        <v>0</v>
      </c>
      <c r="BO27" s="230">
        <f t="shared" si="97"/>
        <v>0</v>
      </c>
      <c r="BP27" s="230">
        <f t="shared" si="98"/>
        <v>0</v>
      </c>
      <c r="BQ27" s="230">
        <f t="shared" si="99"/>
        <v>0</v>
      </c>
      <c r="BR27" s="230">
        <f t="shared" si="100"/>
        <v>0</v>
      </c>
      <c r="BS27" s="230">
        <f t="shared" si="101"/>
        <v>0</v>
      </c>
      <c r="BT27" s="389"/>
      <c r="BU27" s="230">
        <f t="shared" si="138"/>
        <v>0</v>
      </c>
      <c r="BV27" s="230">
        <f t="shared" si="139"/>
        <v>0</v>
      </c>
      <c r="BW27" s="230">
        <f t="shared" si="140"/>
        <v>0</v>
      </c>
      <c r="BX27" s="230">
        <f t="shared" si="141"/>
        <v>0</v>
      </c>
      <c r="BY27" s="230">
        <f t="shared" si="142"/>
        <v>0</v>
      </c>
      <c r="BZ27" s="230">
        <f t="shared" si="143"/>
        <v>0</v>
      </c>
      <c r="CA27" s="230">
        <f t="shared" si="144"/>
        <v>0</v>
      </c>
      <c r="CB27" s="230">
        <f t="shared" si="145"/>
        <v>0</v>
      </c>
      <c r="CC27" s="230">
        <f t="shared" si="146"/>
        <v>0</v>
      </c>
      <c r="CD27" s="230">
        <f t="shared" si="147"/>
        <v>0</v>
      </c>
      <c r="CE27" s="230">
        <f t="shared" si="148"/>
        <v>0</v>
      </c>
      <c r="CF27" s="230">
        <f t="shared" si="149"/>
        <v>0</v>
      </c>
      <c r="CG27" s="231"/>
      <c r="CH27" s="230">
        <f t="shared" si="150"/>
        <v>0</v>
      </c>
      <c r="CI27" s="230">
        <f t="shared" si="151"/>
        <v>0</v>
      </c>
      <c r="CJ27" s="230">
        <f t="shared" si="152"/>
        <v>0</v>
      </c>
      <c r="CK27" s="230">
        <f t="shared" si="153"/>
        <v>0</v>
      </c>
      <c r="CL27" s="230">
        <f t="shared" si="154"/>
        <v>0</v>
      </c>
      <c r="CM27" s="230">
        <f t="shared" si="155"/>
        <v>0</v>
      </c>
      <c r="CN27" s="230">
        <f t="shared" si="156"/>
        <v>0</v>
      </c>
      <c r="CO27" s="230">
        <f t="shared" si="157"/>
        <v>0</v>
      </c>
      <c r="CP27" s="230">
        <f t="shared" si="158"/>
        <v>0</v>
      </c>
      <c r="CQ27" s="230">
        <f t="shared" si="159"/>
        <v>0</v>
      </c>
      <c r="CR27" s="230">
        <f t="shared" si="160"/>
        <v>0</v>
      </c>
      <c r="CS27" s="230">
        <f t="shared" si="161"/>
        <v>0</v>
      </c>
      <c r="CT27" s="231"/>
      <c r="CU27" s="230">
        <f t="shared" si="162"/>
        <v>0</v>
      </c>
      <c r="CV27" s="230">
        <f t="shared" si="163"/>
        <v>0</v>
      </c>
      <c r="CW27" s="230">
        <f t="shared" si="164"/>
        <v>0</v>
      </c>
      <c r="CX27" s="230">
        <f t="shared" si="165"/>
        <v>0</v>
      </c>
      <c r="CY27" s="230">
        <f t="shared" si="166"/>
        <v>0</v>
      </c>
      <c r="CZ27" s="230">
        <f t="shared" si="167"/>
        <v>0</v>
      </c>
      <c r="DA27" s="230">
        <f t="shared" si="168"/>
        <v>0</v>
      </c>
      <c r="DB27" s="230">
        <f t="shared" si="169"/>
        <v>0</v>
      </c>
      <c r="DC27" s="230">
        <f t="shared" si="170"/>
        <v>0</v>
      </c>
      <c r="DD27" s="230">
        <f t="shared" si="171"/>
        <v>0</v>
      </c>
      <c r="DE27" s="230">
        <f t="shared" si="172"/>
        <v>0</v>
      </c>
      <c r="DF27" s="230">
        <f t="shared" si="173"/>
        <v>0</v>
      </c>
      <c r="DG27" s="387"/>
      <c r="DH27" s="387"/>
      <c r="DI27" s="387"/>
      <c r="DJ27" s="387"/>
      <c r="DK27" s="387"/>
      <c r="DL27" s="387"/>
      <c r="DM27" s="387"/>
      <c r="DN27" s="387"/>
      <c r="DO27" s="387"/>
      <c r="DP27" s="387"/>
      <c r="DQ27" s="387"/>
      <c r="DR27" s="387"/>
      <c r="DS27" s="243"/>
    </row>
    <row r="28" spans="1:123" s="229" customFormat="1" outlineLevel="1">
      <c r="A28" s="383">
        <f>'All Demand '!A29</f>
        <v>24</v>
      </c>
      <c r="B28" s="384" t="str">
        <f>'All Demand '!G29</f>
        <v>ABC</v>
      </c>
      <c r="C28" s="384" t="str">
        <f>'All Demand '!F29</f>
        <v>M26</v>
      </c>
      <c r="D28" s="178" t="str">
        <f>'All Demand '!C29</f>
        <v>8AJ946-04853</v>
      </c>
      <c r="E28" s="384" t="str">
        <f>'All Demand '!I29</f>
        <v>TJ</v>
      </c>
      <c r="F28" s="385" t="str">
        <f>'All Demand '!G29</f>
        <v>ABC</v>
      </c>
      <c r="G28" s="405">
        <v>1.667</v>
      </c>
      <c r="H28" s="405">
        <v>0.66700000000000004</v>
      </c>
      <c r="I28" s="405" t="s">
        <v>39</v>
      </c>
      <c r="J28" s="405">
        <v>0</v>
      </c>
      <c r="K28" s="405">
        <v>0</v>
      </c>
      <c r="L28" s="405">
        <v>0</v>
      </c>
      <c r="M28" s="405">
        <v>0</v>
      </c>
      <c r="N28" s="405">
        <v>0</v>
      </c>
      <c r="O28" s="405">
        <v>0</v>
      </c>
      <c r="P28" s="405">
        <v>4.5</v>
      </c>
      <c r="Q28" s="405">
        <v>4</v>
      </c>
      <c r="R28" s="427">
        <v>1</v>
      </c>
      <c r="S28" s="405">
        <v>0</v>
      </c>
      <c r="T28" s="405">
        <v>0.88</v>
      </c>
      <c r="U28" s="386">
        <f>Tianjin!H28</f>
        <v>0</v>
      </c>
      <c r="V28" s="386">
        <f>Tianjin!I28</f>
        <v>0</v>
      </c>
      <c r="W28" s="386">
        <f>Tianjin!J28</f>
        <v>0</v>
      </c>
      <c r="X28" s="386">
        <f>Tianjin!K28</f>
        <v>0</v>
      </c>
      <c r="Y28" s="386">
        <f>Tianjin!L28</f>
        <v>0</v>
      </c>
      <c r="Z28" s="386">
        <f>Tianjin!M28</f>
        <v>0</v>
      </c>
      <c r="AA28" s="386">
        <f>Tianjin!N28</f>
        <v>0</v>
      </c>
      <c r="AB28" s="386">
        <f>Tianjin!O28</f>
        <v>0</v>
      </c>
      <c r="AC28" s="386">
        <f>Tianjin!P28</f>
        <v>0</v>
      </c>
      <c r="AD28" s="386">
        <f>Tianjin!Q28</f>
        <v>0</v>
      </c>
      <c r="AE28" s="386">
        <f>Tianjin!R28</f>
        <v>0</v>
      </c>
      <c r="AF28" s="386">
        <f>Tianjin!S28</f>
        <v>0</v>
      </c>
      <c r="AG28" s="387"/>
      <c r="AH28" s="388">
        <f t="shared" si="66"/>
        <v>0</v>
      </c>
      <c r="AI28" s="388">
        <f t="shared" si="67"/>
        <v>0</v>
      </c>
      <c r="AJ28" s="388">
        <f t="shared" si="68"/>
        <v>0</v>
      </c>
      <c r="AK28" s="388">
        <f t="shared" si="69"/>
        <v>0</v>
      </c>
      <c r="AL28" s="388">
        <f t="shared" si="70"/>
        <v>0</v>
      </c>
      <c r="AM28" s="388">
        <f t="shared" si="71"/>
        <v>0</v>
      </c>
      <c r="AN28" s="388">
        <f t="shared" si="72"/>
        <v>0</v>
      </c>
      <c r="AO28" s="388">
        <f t="shared" si="73"/>
        <v>0</v>
      </c>
      <c r="AP28" s="388">
        <f t="shared" si="74"/>
        <v>0</v>
      </c>
      <c r="AQ28" s="388">
        <f t="shared" si="75"/>
        <v>0</v>
      </c>
      <c r="AR28" s="388">
        <f t="shared" si="76"/>
        <v>0</v>
      </c>
      <c r="AS28" s="388">
        <f t="shared" si="77"/>
        <v>0</v>
      </c>
      <c r="AT28" s="389"/>
      <c r="AU28" s="232">
        <f t="shared" si="78"/>
        <v>0</v>
      </c>
      <c r="AV28" s="232">
        <f t="shared" si="79"/>
        <v>0</v>
      </c>
      <c r="AW28" s="232">
        <f t="shared" si="80"/>
        <v>0</v>
      </c>
      <c r="AX28" s="232">
        <f t="shared" si="81"/>
        <v>0</v>
      </c>
      <c r="AY28" s="232">
        <f t="shared" si="82"/>
        <v>0</v>
      </c>
      <c r="AZ28" s="232">
        <f t="shared" si="83"/>
        <v>0</v>
      </c>
      <c r="BA28" s="232">
        <f t="shared" si="84"/>
        <v>0</v>
      </c>
      <c r="BB28" s="232">
        <f t="shared" si="85"/>
        <v>0</v>
      </c>
      <c r="BC28" s="232">
        <f t="shared" si="86"/>
        <v>0</v>
      </c>
      <c r="BD28" s="232">
        <f t="shared" si="87"/>
        <v>0</v>
      </c>
      <c r="BE28" s="232">
        <f t="shared" si="88"/>
        <v>0</v>
      </c>
      <c r="BF28" s="232">
        <f t="shared" si="89"/>
        <v>0</v>
      </c>
      <c r="BG28" s="387"/>
      <c r="BH28" s="230">
        <f t="shared" si="90"/>
        <v>0</v>
      </c>
      <c r="BI28" s="230">
        <f t="shared" si="91"/>
        <v>0</v>
      </c>
      <c r="BJ28" s="230">
        <f t="shared" si="92"/>
        <v>0</v>
      </c>
      <c r="BK28" s="230">
        <f t="shared" si="93"/>
        <v>0</v>
      </c>
      <c r="BL28" s="230">
        <f t="shared" si="94"/>
        <v>0</v>
      </c>
      <c r="BM28" s="230">
        <f t="shared" si="95"/>
        <v>0</v>
      </c>
      <c r="BN28" s="230">
        <f t="shared" si="96"/>
        <v>0</v>
      </c>
      <c r="BO28" s="230">
        <f t="shared" si="97"/>
        <v>0</v>
      </c>
      <c r="BP28" s="230">
        <f t="shared" si="98"/>
        <v>0</v>
      </c>
      <c r="BQ28" s="230">
        <f t="shared" si="99"/>
        <v>0</v>
      </c>
      <c r="BR28" s="230">
        <f t="shared" si="100"/>
        <v>0</v>
      </c>
      <c r="BS28" s="230">
        <f t="shared" si="101"/>
        <v>0</v>
      </c>
      <c r="BT28" s="389"/>
      <c r="BU28" s="230">
        <f t="shared" si="138"/>
        <v>0</v>
      </c>
      <c r="BV28" s="230">
        <f t="shared" si="139"/>
        <v>0</v>
      </c>
      <c r="BW28" s="230">
        <f t="shared" si="140"/>
        <v>0</v>
      </c>
      <c r="BX28" s="230">
        <f t="shared" si="141"/>
        <v>0</v>
      </c>
      <c r="BY28" s="230">
        <f t="shared" si="142"/>
        <v>0</v>
      </c>
      <c r="BZ28" s="230">
        <f t="shared" si="143"/>
        <v>0</v>
      </c>
      <c r="CA28" s="230">
        <f t="shared" si="144"/>
        <v>0</v>
      </c>
      <c r="CB28" s="230">
        <f t="shared" si="145"/>
        <v>0</v>
      </c>
      <c r="CC28" s="230">
        <f t="shared" si="146"/>
        <v>0</v>
      </c>
      <c r="CD28" s="230">
        <f t="shared" si="147"/>
        <v>0</v>
      </c>
      <c r="CE28" s="230">
        <f t="shared" si="148"/>
        <v>0</v>
      </c>
      <c r="CF28" s="230">
        <f t="shared" si="149"/>
        <v>0</v>
      </c>
      <c r="CG28" s="231"/>
      <c r="CH28" s="230">
        <f t="shared" si="150"/>
        <v>0</v>
      </c>
      <c r="CI28" s="230">
        <f t="shared" si="151"/>
        <v>0</v>
      </c>
      <c r="CJ28" s="230">
        <f t="shared" si="152"/>
        <v>0</v>
      </c>
      <c r="CK28" s="230">
        <f t="shared" si="153"/>
        <v>0</v>
      </c>
      <c r="CL28" s="230">
        <f t="shared" si="154"/>
        <v>0</v>
      </c>
      <c r="CM28" s="230">
        <f t="shared" si="155"/>
        <v>0</v>
      </c>
      <c r="CN28" s="230">
        <f t="shared" si="156"/>
        <v>0</v>
      </c>
      <c r="CO28" s="230">
        <f t="shared" si="157"/>
        <v>0</v>
      </c>
      <c r="CP28" s="230">
        <f t="shared" si="158"/>
        <v>0</v>
      </c>
      <c r="CQ28" s="230">
        <f t="shared" si="159"/>
        <v>0</v>
      </c>
      <c r="CR28" s="230">
        <f t="shared" si="160"/>
        <v>0</v>
      </c>
      <c r="CS28" s="230">
        <f t="shared" si="161"/>
        <v>0</v>
      </c>
      <c r="CT28" s="231"/>
      <c r="CU28" s="230">
        <f t="shared" si="162"/>
        <v>0</v>
      </c>
      <c r="CV28" s="230">
        <f t="shared" si="163"/>
        <v>0</v>
      </c>
      <c r="CW28" s="230">
        <f t="shared" si="164"/>
        <v>0</v>
      </c>
      <c r="CX28" s="230">
        <f t="shared" si="165"/>
        <v>0</v>
      </c>
      <c r="CY28" s="230">
        <f t="shared" si="166"/>
        <v>0</v>
      </c>
      <c r="CZ28" s="230">
        <f t="shared" si="167"/>
        <v>0</v>
      </c>
      <c r="DA28" s="230">
        <f t="shared" si="168"/>
        <v>0</v>
      </c>
      <c r="DB28" s="230">
        <f t="shared" si="169"/>
        <v>0</v>
      </c>
      <c r="DC28" s="230">
        <f t="shared" si="170"/>
        <v>0</v>
      </c>
      <c r="DD28" s="230">
        <f t="shared" si="171"/>
        <v>0</v>
      </c>
      <c r="DE28" s="230">
        <f t="shared" si="172"/>
        <v>0</v>
      </c>
      <c r="DF28" s="230">
        <f t="shared" si="173"/>
        <v>0</v>
      </c>
      <c r="DG28" s="387"/>
      <c r="DH28" s="387"/>
      <c r="DI28" s="387"/>
      <c r="DJ28" s="387"/>
      <c r="DK28" s="387"/>
      <c r="DL28" s="387"/>
      <c r="DM28" s="387"/>
      <c r="DN28" s="387"/>
      <c r="DO28" s="387"/>
      <c r="DP28" s="387"/>
      <c r="DQ28" s="387"/>
      <c r="DR28" s="387"/>
      <c r="DS28" s="243"/>
    </row>
    <row r="29" spans="1:123" s="229" customFormat="1" ht="12.75" customHeight="1" outlineLevel="1">
      <c r="A29" s="383">
        <f>'All Demand '!A30</f>
        <v>25</v>
      </c>
      <c r="B29" s="384" t="str">
        <f>'All Demand '!G30</f>
        <v>ABC</v>
      </c>
      <c r="C29" s="384" t="str">
        <f>'All Demand '!F30</f>
        <v>M26</v>
      </c>
      <c r="D29" s="178" t="str">
        <f>'All Demand '!C30</f>
        <v>8AJ875-03564</v>
      </c>
      <c r="E29" s="384" t="str">
        <f>'All Demand '!I30</f>
        <v>TJ</v>
      </c>
      <c r="F29" s="385" t="str">
        <f>'All Demand '!G30</f>
        <v>ABC</v>
      </c>
      <c r="G29" s="405">
        <v>6.7000000000000004E-2</v>
      </c>
      <c r="H29" s="405">
        <v>2.5000000000000001E-2</v>
      </c>
      <c r="I29" s="405" t="s">
        <v>39</v>
      </c>
      <c r="J29" s="405">
        <v>0</v>
      </c>
      <c r="K29" s="405">
        <v>0</v>
      </c>
      <c r="L29" s="405">
        <v>0</v>
      </c>
      <c r="M29" s="405">
        <v>0</v>
      </c>
      <c r="N29" s="405">
        <v>0</v>
      </c>
      <c r="O29" s="405">
        <v>0</v>
      </c>
      <c r="P29" s="405">
        <v>2</v>
      </c>
      <c r="Q29" s="405">
        <v>4</v>
      </c>
      <c r="R29" s="427">
        <v>1</v>
      </c>
      <c r="S29" s="405">
        <v>0</v>
      </c>
      <c r="T29" s="405">
        <v>0.92</v>
      </c>
      <c r="U29" s="386">
        <f>Tianjin!H29</f>
        <v>0</v>
      </c>
      <c r="V29" s="386">
        <f>Tianjin!I29</f>
        <v>0</v>
      </c>
      <c r="W29" s="386">
        <f>Tianjin!J29</f>
        <v>0</v>
      </c>
      <c r="X29" s="386">
        <f>Tianjin!K29</f>
        <v>0</v>
      </c>
      <c r="Y29" s="386">
        <f>Tianjin!L29</f>
        <v>0</v>
      </c>
      <c r="Z29" s="386">
        <f>Tianjin!M29</f>
        <v>0</v>
      </c>
      <c r="AA29" s="386">
        <f>Tianjin!N29</f>
        <v>0</v>
      </c>
      <c r="AB29" s="386">
        <f>Tianjin!O29</f>
        <v>0</v>
      </c>
      <c r="AC29" s="386">
        <f>Tianjin!P29</f>
        <v>0</v>
      </c>
      <c r="AD29" s="386">
        <f>Tianjin!Q29</f>
        <v>0</v>
      </c>
      <c r="AE29" s="386">
        <f>Tianjin!R29</f>
        <v>0</v>
      </c>
      <c r="AF29" s="386">
        <f>Tianjin!S29</f>
        <v>0</v>
      </c>
      <c r="AG29" s="387"/>
      <c r="AH29" s="388">
        <f t="shared" si="66"/>
        <v>0</v>
      </c>
      <c r="AI29" s="388">
        <f t="shared" si="67"/>
        <v>0</v>
      </c>
      <c r="AJ29" s="388">
        <f t="shared" si="68"/>
        <v>0</v>
      </c>
      <c r="AK29" s="388">
        <f t="shared" si="69"/>
        <v>0</v>
      </c>
      <c r="AL29" s="388">
        <f t="shared" si="70"/>
        <v>0</v>
      </c>
      <c r="AM29" s="388">
        <f t="shared" si="71"/>
        <v>0</v>
      </c>
      <c r="AN29" s="388">
        <f t="shared" si="72"/>
        <v>0</v>
      </c>
      <c r="AO29" s="388">
        <f t="shared" si="73"/>
        <v>0</v>
      </c>
      <c r="AP29" s="388">
        <f t="shared" si="74"/>
        <v>0</v>
      </c>
      <c r="AQ29" s="388">
        <f t="shared" si="75"/>
        <v>0</v>
      </c>
      <c r="AR29" s="388">
        <f t="shared" si="76"/>
        <v>0</v>
      </c>
      <c r="AS29" s="388">
        <f t="shared" si="77"/>
        <v>0</v>
      </c>
      <c r="AT29" s="389"/>
      <c r="AU29" s="232">
        <f t="shared" si="78"/>
        <v>0</v>
      </c>
      <c r="AV29" s="232">
        <f t="shared" si="79"/>
        <v>0</v>
      </c>
      <c r="AW29" s="232">
        <f t="shared" si="80"/>
        <v>0</v>
      </c>
      <c r="AX29" s="232">
        <f t="shared" si="81"/>
        <v>0</v>
      </c>
      <c r="AY29" s="232">
        <f t="shared" si="82"/>
        <v>0</v>
      </c>
      <c r="AZ29" s="232">
        <f t="shared" si="83"/>
        <v>0</v>
      </c>
      <c r="BA29" s="232">
        <f t="shared" si="84"/>
        <v>0</v>
      </c>
      <c r="BB29" s="232">
        <f t="shared" si="85"/>
        <v>0</v>
      </c>
      <c r="BC29" s="232">
        <f t="shared" si="86"/>
        <v>0</v>
      </c>
      <c r="BD29" s="232">
        <f t="shared" si="87"/>
        <v>0</v>
      </c>
      <c r="BE29" s="232">
        <f t="shared" si="88"/>
        <v>0</v>
      </c>
      <c r="BF29" s="232">
        <f t="shared" si="89"/>
        <v>0</v>
      </c>
      <c r="BG29" s="387"/>
      <c r="BH29" s="230">
        <f t="shared" si="90"/>
        <v>0</v>
      </c>
      <c r="BI29" s="230">
        <f t="shared" si="91"/>
        <v>0</v>
      </c>
      <c r="BJ29" s="230">
        <f t="shared" si="92"/>
        <v>0</v>
      </c>
      <c r="BK29" s="230">
        <f t="shared" si="93"/>
        <v>0</v>
      </c>
      <c r="BL29" s="230">
        <f t="shared" si="94"/>
        <v>0</v>
      </c>
      <c r="BM29" s="230">
        <f t="shared" si="95"/>
        <v>0</v>
      </c>
      <c r="BN29" s="230">
        <f t="shared" si="96"/>
        <v>0</v>
      </c>
      <c r="BO29" s="230">
        <f t="shared" si="97"/>
        <v>0</v>
      </c>
      <c r="BP29" s="230">
        <f t="shared" si="98"/>
        <v>0</v>
      </c>
      <c r="BQ29" s="230">
        <f t="shared" si="99"/>
        <v>0</v>
      </c>
      <c r="BR29" s="230">
        <f t="shared" si="100"/>
        <v>0</v>
      </c>
      <c r="BS29" s="230">
        <f t="shared" si="101"/>
        <v>0</v>
      </c>
      <c r="BT29" s="389"/>
      <c r="BU29" s="230">
        <f t="shared" si="138"/>
        <v>0</v>
      </c>
      <c r="BV29" s="230">
        <f t="shared" si="139"/>
        <v>0</v>
      </c>
      <c r="BW29" s="230">
        <f t="shared" si="140"/>
        <v>0</v>
      </c>
      <c r="BX29" s="230">
        <f t="shared" si="141"/>
        <v>0</v>
      </c>
      <c r="BY29" s="230">
        <f t="shared" si="142"/>
        <v>0</v>
      </c>
      <c r="BZ29" s="230">
        <f t="shared" si="143"/>
        <v>0</v>
      </c>
      <c r="CA29" s="230">
        <f t="shared" si="144"/>
        <v>0</v>
      </c>
      <c r="CB29" s="230">
        <f t="shared" si="145"/>
        <v>0</v>
      </c>
      <c r="CC29" s="230">
        <f t="shared" si="146"/>
        <v>0</v>
      </c>
      <c r="CD29" s="230">
        <f t="shared" si="147"/>
        <v>0</v>
      </c>
      <c r="CE29" s="230">
        <f t="shared" si="148"/>
        <v>0</v>
      </c>
      <c r="CF29" s="230">
        <f t="shared" si="149"/>
        <v>0</v>
      </c>
      <c r="CG29" s="231"/>
      <c r="CH29" s="230">
        <f t="shared" si="150"/>
        <v>0</v>
      </c>
      <c r="CI29" s="230">
        <f t="shared" si="151"/>
        <v>0</v>
      </c>
      <c r="CJ29" s="230">
        <f t="shared" si="152"/>
        <v>0</v>
      </c>
      <c r="CK29" s="230">
        <f t="shared" si="153"/>
        <v>0</v>
      </c>
      <c r="CL29" s="230">
        <f t="shared" si="154"/>
        <v>0</v>
      </c>
      <c r="CM29" s="230">
        <f t="shared" si="155"/>
        <v>0</v>
      </c>
      <c r="CN29" s="230">
        <f t="shared" si="156"/>
        <v>0</v>
      </c>
      <c r="CO29" s="230">
        <f t="shared" si="157"/>
        <v>0</v>
      </c>
      <c r="CP29" s="230">
        <f t="shared" si="158"/>
        <v>0</v>
      </c>
      <c r="CQ29" s="230">
        <f t="shared" si="159"/>
        <v>0</v>
      </c>
      <c r="CR29" s="230">
        <f t="shared" si="160"/>
        <v>0</v>
      </c>
      <c r="CS29" s="230">
        <f t="shared" si="161"/>
        <v>0</v>
      </c>
      <c r="CT29" s="231"/>
      <c r="CU29" s="230">
        <f t="shared" si="162"/>
        <v>0</v>
      </c>
      <c r="CV29" s="230">
        <f t="shared" si="163"/>
        <v>0</v>
      </c>
      <c r="CW29" s="230">
        <f t="shared" si="164"/>
        <v>0</v>
      </c>
      <c r="CX29" s="230">
        <f t="shared" si="165"/>
        <v>0</v>
      </c>
      <c r="CY29" s="230">
        <f t="shared" si="166"/>
        <v>0</v>
      </c>
      <c r="CZ29" s="230">
        <f t="shared" si="167"/>
        <v>0</v>
      </c>
      <c r="DA29" s="230">
        <f t="shared" si="168"/>
        <v>0</v>
      </c>
      <c r="DB29" s="230">
        <f t="shared" si="169"/>
        <v>0</v>
      </c>
      <c r="DC29" s="230">
        <f t="shared" si="170"/>
        <v>0</v>
      </c>
      <c r="DD29" s="230">
        <f t="shared" si="171"/>
        <v>0</v>
      </c>
      <c r="DE29" s="230">
        <f t="shared" si="172"/>
        <v>0</v>
      </c>
      <c r="DF29" s="230">
        <f t="shared" si="173"/>
        <v>0</v>
      </c>
      <c r="DG29" s="387"/>
      <c r="DH29" s="387"/>
      <c r="DI29" s="387"/>
      <c r="DJ29" s="387"/>
      <c r="DK29" s="387"/>
      <c r="DL29" s="387"/>
      <c r="DM29" s="387"/>
      <c r="DN29" s="387"/>
      <c r="DO29" s="387"/>
      <c r="DP29" s="387"/>
      <c r="DQ29" s="387"/>
      <c r="DR29" s="387"/>
      <c r="DS29" s="243"/>
    </row>
    <row r="30" spans="1:123" s="229" customFormat="1" ht="12.75" customHeight="1" outlineLevel="1">
      <c r="A30" s="383">
        <f>'All Demand '!A31</f>
        <v>26</v>
      </c>
      <c r="B30" s="384" t="str">
        <f>'All Demand '!G31</f>
        <v>ABC</v>
      </c>
      <c r="C30" s="384" t="str">
        <f>'All Demand '!F31</f>
        <v>M26</v>
      </c>
      <c r="D30" s="178" t="str">
        <f>'All Demand '!C31</f>
        <v>8AJ946-05945</v>
      </c>
      <c r="E30" s="384" t="str">
        <f>'All Demand '!I31</f>
        <v>TJ</v>
      </c>
      <c r="F30" s="385" t="str">
        <f>'All Demand '!G31</f>
        <v>ABC</v>
      </c>
      <c r="G30" s="405">
        <v>2</v>
      </c>
      <c r="H30" s="405">
        <v>0.76900000000000002</v>
      </c>
      <c r="I30" s="405" t="s">
        <v>39</v>
      </c>
      <c r="J30" s="405">
        <v>0</v>
      </c>
      <c r="K30" s="405">
        <v>0</v>
      </c>
      <c r="L30" s="405">
        <v>0</v>
      </c>
      <c r="M30" s="405">
        <v>0</v>
      </c>
      <c r="N30" s="405">
        <v>0</v>
      </c>
      <c r="O30" s="405">
        <v>0</v>
      </c>
      <c r="P30" s="405">
        <v>4</v>
      </c>
      <c r="Q30" s="405">
        <v>4</v>
      </c>
      <c r="R30" s="427">
        <v>1</v>
      </c>
      <c r="S30" s="405">
        <v>0</v>
      </c>
      <c r="T30" s="405">
        <v>0.9</v>
      </c>
      <c r="U30" s="386">
        <f>Tianjin!H30</f>
        <v>0</v>
      </c>
      <c r="V30" s="386">
        <f>Tianjin!I30</f>
        <v>0</v>
      </c>
      <c r="W30" s="386">
        <f>Tianjin!J30</f>
        <v>0</v>
      </c>
      <c r="X30" s="386">
        <f>Tianjin!K30</f>
        <v>0</v>
      </c>
      <c r="Y30" s="386">
        <f>Tianjin!L30</f>
        <v>0</v>
      </c>
      <c r="Z30" s="386">
        <f>Tianjin!M30</f>
        <v>0</v>
      </c>
      <c r="AA30" s="386">
        <f>Tianjin!N30</f>
        <v>0</v>
      </c>
      <c r="AB30" s="386">
        <f>Tianjin!O30</f>
        <v>0</v>
      </c>
      <c r="AC30" s="386">
        <f>Tianjin!P30</f>
        <v>0</v>
      </c>
      <c r="AD30" s="386">
        <f>Tianjin!Q30</f>
        <v>0</v>
      </c>
      <c r="AE30" s="386">
        <f>Tianjin!R30</f>
        <v>0</v>
      </c>
      <c r="AF30" s="386">
        <f>Tianjin!S30</f>
        <v>0</v>
      </c>
      <c r="AG30" s="387"/>
      <c r="AH30" s="388">
        <f t="shared" si="66"/>
        <v>0</v>
      </c>
      <c r="AI30" s="388">
        <f t="shared" si="67"/>
        <v>0</v>
      </c>
      <c r="AJ30" s="388">
        <f t="shared" si="68"/>
        <v>0</v>
      </c>
      <c r="AK30" s="388">
        <f t="shared" si="69"/>
        <v>0</v>
      </c>
      <c r="AL30" s="388">
        <f t="shared" si="70"/>
        <v>0</v>
      </c>
      <c r="AM30" s="388">
        <f t="shared" si="71"/>
        <v>0</v>
      </c>
      <c r="AN30" s="388">
        <f t="shared" si="72"/>
        <v>0</v>
      </c>
      <c r="AO30" s="388">
        <f t="shared" si="73"/>
        <v>0</v>
      </c>
      <c r="AP30" s="388">
        <f t="shared" si="74"/>
        <v>0</v>
      </c>
      <c r="AQ30" s="388">
        <f t="shared" si="75"/>
        <v>0</v>
      </c>
      <c r="AR30" s="388">
        <f t="shared" si="76"/>
        <v>0</v>
      </c>
      <c r="AS30" s="388">
        <f t="shared" si="77"/>
        <v>0</v>
      </c>
      <c r="AT30" s="389"/>
      <c r="AU30" s="232">
        <f t="shared" si="78"/>
        <v>0</v>
      </c>
      <c r="AV30" s="232">
        <f t="shared" si="79"/>
        <v>0</v>
      </c>
      <c r="AW30" s="232">
        <f t="shared" si="80"/>
        <v>0</v>
      </c>
      <c r="AX30" s="232">
        <f t="shared" si="81"/>
        <v>0</v>
      </c>
      <c r="AY30" s="232">
        <f t="shared" si="82"/>
        <v>0</v>
      </c>
      <c r="AZ30" s="232">
        <f t="shared" si="83"/>
        <v>0</v>
      </c>
      <c r="BA30" s="232">
        <f t="shared" si="84"/>
        <v>0</v>
      </c>
      <c r="BB30" s="232">
        <f t="shared" si="85"/>
        <v>0</v>
      </c>
      <c r="BC30" s="232">
        <f t="shared" si="86"/>
        <v>0</v>
      </c>
      <c r="BD30" s="232">
        <f t="shared" si="87"/>
        <v>0</v>
      </c>
      <c r="BE30" s="232">
        <f t="shared" si="88"/>
        <v>0</v>
      </c>
      <c r="BF30" s="232">
        <f t="shared" si="89"/>
        <v>0</v>
      </c>
      <c r="BG30" s="387"/>
      <c r="BH30" s="230">
        <f t="shared" si="90"/>
        <v>0</v>
      </c>
      <c r="BI30" s="230">
        <f t="shared" si="91"/>
        <v>0</v>
      </c>
      <c r="BJ30" s="230">
        <f t="shared" si="92"/>
        <v>0</v>
      </c>
      <c r="BK30" s="230">
        <f t="shared" si="93"/>
        <v>0</v>
      </c>
      <c r="BL30" s="230">
        <f t="shared" si="94"/>
        <v>0</v>
      </c>
      <c r="BM30" s="230">
        <f t="shared" si="95"/>
        <v>0</v>
      </c>
      <c r="BN30" s="230">
        <f t="shared" si="96"/>
        <v>0</v>
      </c>
      <c r="BO30" s="230">
        <f t="shared" si="97"/>
        <v>0</v>
      </c>
      <c r="BP30" s="230">
        <f t="shared" si="98"/>
        <v>0</v>
      </c>
      <c r="BQ30" s="230">
        <f t="shared" si="99"/>
        <v>0</v>
      </c>
      <c r="BR30" s="230">
        <f t="shared" si="100"/>
        <v>0</v>
      </c>
      <c r="BS30" s="230">
        <f t="shared" si="101"/>
        <v>0</v>
      </c>
      <c r="BT30" s="389"/>
      <c r="BU30" s="230">
        <f t="shared" si="138"/>
        <v>0</v>
      </c>
      <c r="BV30" s="230">
        <f t="shared" si="139"/>
        <v>0</v>
      </c>
      <c r="BW30" s="230">
        <f t="shared" si="140"/>
        <v>0</v>
      </c>
      <c r="BX30" s="230">
        <f t="shared" si="141"/>
        <v>0</v>
      </c>
      <c r="BY30" s="230">
        <f t="shared" si="142"/>
        <v>0</v>
      </c>
      <c r="BZ30" s="230">
        <f t="shared" si="143"/>
        <v>0</v>
      </c>
      <c r="CA30" s="230">
        <f t="shared" si="144"/>
        <v>0</v>
      </c>
      <c r="CB30" s="230">
        <f t="shared" si="145"/>
        <v>0</v>
      </c>
      <c r="CC30" s="230">
        <f t="shared" si="146"/>
        <v>0</v>
      </c>
      <c r="CD30" s="230">
        <f t="shared" si="147"/>
        <v>0</v>
      </c>
      <c r="CE30" s="230">
        <f t="shared" si="148"/>
        <v>0</v>
      </c>
      <c r="CF30" s="230">
        <f t="shared" si="149"/>
        <v>0</v>
      </c>
      <c r="CG30" s="231"/>
      <c r="CH30" s="230">
        <f t="shared" si="150"/>
        <v>0</v>
      </c>
      <c r="CI30" s="230">
        <f t="shared" si="151"/>
        <v>0</v>
      </c>
      <c r="CJ30" s="230">
        <f t="shared" si="152"/>
        <v>0</v>
      </c>
      <c r="CK30" s="230">
        <f t="shared" si="153"/>
        <v>0</v>
      </c>
      <c r="CL30" s="230">
        <f t="shared" si="154"/>
        <v>0</v>
      </c>
      <c r="CM30" s="230">
        <f t="shared" si="155"/>
        <v>0</v>
      </c>
      <c r="CN30" s="230">
        <f t="shared" si="156"/>
        <v>0</v>
      </c>
      <c r="CO30" s="230">
        <f t="shared" si="157"/>
        <v>0</v>
      </c>
      <c r="CP30" s="230">
        <f t="shared" si="158"/>
        <v>0</v>
      </c>
      <c r="CQ30" s="230">
        <f t="shared" si="159"/>
        <v>0</v>
      </c>
      <c r="CR30" s="230">
        <f t="shared" si="160"/>
        <v>0</v>
      </c>
      <c r="CS30" s="230">
        <f t="shared" si="161"/>
        <v>0</v>
      </c>
      <c r="CT30" s="231"/>
      <c r="CU30" s="230">
        <f t="shared" si="162"/>
        <v>0</v>
      </c>
      <c r="CV30" s="230">
        <f t="shared" si="163"/>
        <v>0</v>
      </c>
      <c r="CW30" s="230">
        <f t="shared" si="164"/>
        <v>0</v>
      </c>
      <c r="CX30" s="230">
        <f t="shared" si="165"/>
        <v>0</v>
      </c>
      <c r="CY30" s="230">
        <f t="shared" si="166"/>
        <v>0</v>
      </c>
      <c r="CZ30" s="230">
        <f t="shared" si="167"/>
        <v>0</v>
      </c>
      <c r="DA30" s="230">
        <f t="shared" si="168"/>
        <v>0</v>
      </c>
      <c r="DB30" s="230">
        <f t="shared" si="169"/>
        <v>0</v>
      </c>
      <c r="DC30" s="230">
        <f t="shared" si="170"/>
        <v>0</v>
      </c>
      <c r="DD30" s="230">
        <f t="shared" si="171"/>
        <v>0</v>
      </c>
      <c r="DE30" s="230">
        <f t="shared" si="172"/>
        <v>0</v>
      </c>
      <c r="DF30" s="230">
        <f t="shared" si="173"/>
        <v>0</v>
      </c>
      <c r="DG30" s="387"/>
      <c r="DH30" s="387"/>
      <c r="DI30" s="387"/>
      <c r="DJ30" s="387"/>
      <c r="DK30" s="387"/>
      <c r="DL30" s="387"/>
      <c r="DM30" s="387"/>
      <c r="DN30" s="387"/>
      <c r="DO30" s="387"/>
      <c r="DP30" s="387"/>
      <c r="DQ30" s="387"/>
      <c r="DR30" s="387"/>
      <c r="DS30" s="243"/>
    </row>
    <row r="31" spans="1:123" s="229" customFormat="1" ht="12.75" customHeight="1" outlineLevel="1">
      <c r="A31" s="383">
        <f>'All Demand '!A32</f>
        <v>27</v>
      </c>
      <c r="B31" s="384" t="str">
        <f>'All Demand '!G32</f>
        <v>ABC</v>
      </c>
      <c r="C31" s="384" t="str">
        <f>'All Demand '!F32</f>
        <v>M26</v>
      </c>
      <c r="D31" s="178" t="str">
        <f>'All Demand '!C32</f>
        <v>8AJ875-03566</v>
      </c>
      <c r="E31" s="384" t="str">
        <f>'All Demand '!I32</f>
        <v>TJ</v>
      </c>
      <c r="F31" s="385" t="str">
        <f>'All Demand '!G32</f>
        <v>ABC</v>
      </c>
      <c r="G31" s="405">
        <v>6.7000000000000004E-2</v>
      </c>
      <c r="H31" s="405">
        <v>2.5000000000000001E-2</v>
      </c>
      <c r="I31" s="405" t="s">
        <v>39</v>
      </c>
      <c r="J31" s="405">
        <v>0</v>
      </c>
      <c r="K31" s="405">
        <v>0</v>
      </c>
      <c r="L31" s="405">
        <v>0</v>
      </c>
      <c r="M31" s="405">
        <v>0</v>
      </c>
      <c r="N31" s="405">
        <v>0</v>
      </c>
      <c r="O31" s="405">
        <v>0</v>
      </c>
      <c r="P31" s="405">
        <v>2</v>
      </c>
      <c r="Q31" s="405">
        <v>4</v>
      </c>
      <c r="R31" s="427">
        <v>1</v>
      </c>
      <c r="S31" s="405">
        <v>0</v>
      </c>
      <c r="T31" s="405">
        <v>0.92</v>
      </c>
      <c r="U31" s="386">
        <f>Tianjin!H31</f>
        <v>0</v>
      </c>
      <c r="V31" s="386">
        <f>Tianjin!I31</f>
        <v>0</v>
      </c>
      <c r="W31" s="386">
        <f>Tianjin!J31</f>
        <v>0</v>
      </c>
      <c r="X31" s="386">
        <f>Tianjin!K31</f>
        <v>0</v>
      </c>
      <c r="Y31" s="386">
        <f>Tianjin!L31</f>
        <v>0</v>
      </c>
      <c r="Z31" s="386">
        <f>Tianjin!M31</f>
        <v>0</v>
      </c>
      <c r="AA31" s="386">
        <f>Tianjin!N31</f>
        <v>0</v>
      </c>
      <c r="AB31" s="386">
        <f>Tianjin!O31</f>
        <v>0</v>
      </c>
      <c r="AC31" s="386">
        <f>Tianjin!P31</f>
        <v>0</v>
      </c>
      <c r="AD31" s="386">
        <f>Tianjin!Q31</f>
        <v>0</v>
      </c>
      <c r="AE31" s="386">
        <f>Tianjin!R31</f>
        <v>0</v>
      </c>
      <c r="AF31" s="386">
        <f>Tianjin!S31</f>
        <v>0</v>
      </c>
      <c r="AG31" s="387"/>
      <c r="AH31" s="388">
        <f t="shared" si="66"/>
        <v>0</v>
      </c>
      <c r="AI31" s="388">
        <f t="shared" si="67"/>
        <v>0</v>
      </c>
      <c r="AJ31" s="388">
        <f t="shared" si="68"/>
        <v>0</v>
      </c>
      <c r="AK31" s="388">
        <f t="shared" si="69"/>
        <v>0</v>
      </c>
      <c r="AL31" s="388">
        <f t="shared" si="70"/>
        <v>0</v>
      </c>
      <c r="AM31" s="388">
        <f t="shared" si="71"/>
        <v>0</v>
      </c>
      <c r="AN31" s="388">
        <f t="shared" si="72"/>
        <v>0</v>
      </c>
      <c r="AO31" s="388">
        <f t="shared" si="73"/>
        <v>0</v>
      </c>
      <c r="AP31" s="388">
        <f t="shared" si="74"/>
        <v>0</v>
      </c>
      <c r="AQ31" s="388">
        <f t="shared" si="75"/>
        <v>0</v>
      </c>
      <c r="AR31" s="388">
        <f t="shared" si="76"/>
        <v>0</v>
      </c>
      <c r="AS31" s="388">
        <f t="shared" si="77"/>
        <v>0</v>
      </c>
      <c r="AT31" s="389"/>
      <c r="AU31" s="232">
        <f t="shared" si="78"/>
        <v>0</v>
      </c>
      <c r="AV31" s="232">
        <f t="shared" si="79"/>
        <v>0</v>
      </c>
      <c r="AW31" s="232">
        <f t="shared" si="80"/>
        <v>0</v>
      </c>
      <c r="AX31" s="232">
        <f t="shared" si="81"/>
        <v>0</v>
      </c>
      <c r="AY31" s="232">
        <f t="shared" si="82"/>
        <v>0</v>
      </c>
      <c r="AZ31" s="232">
        <f t="shared" si="83"/>
        <v>0</v>
      </c>
      <c r="BA31" s="232">
        <f t="shared" si="84"/>
        <v>0</v>
      </c>
      <c r="BB31" s="232">
        <f t="shared" si="85"/>
        <v>0</v>
      </c>
      <c r="BC31" s="232">
        <f t="shared" si="86"/>
        <v>0</v>
      </c>
      <c r="BD31" s="232">
        <f t="shared" si="87"/>
        <v>0</v>
      </c>
      <c r="BE31" s="232">
        <f t="shared" si="88"/>
        <v>0</v>
      </c>
      <c r="BF31" s="232">
        <f t="shared" si="89"/>
        <v>0</v>
      </c>
      <c r="BG31" s="387"/>
      <c r="BH31" s="230">
        <f t="shared" si="90"/>
        <v>0</v>
      </c>
      <c r="BI31" s="230">
        <f t="shared" si="91"/>
        <v>0</v>
      </c>
      <c r="BJ31" s="230">
        <f t="shared" si="92"/>
        <v>0</v>
      </c>
      <c r="BK31" s="230">
        <f t="shared" si="93"/>
        <v>0</v>
      </c>
      <c r="BL31" s="230">
        <f t="shared" si="94"/>
        <v>0</v>
      </c>
      <c r="BM31" s="230">
        <f t="shared" si="95"/>
        <v>0</v>
      </c>
      <c r="BN31" s="230">
        <f t="shared" si="96"/>
        <v>0</v>
      </c>
      <c r="BO31" s="230">
        <f t="shared" si="97"/>
        <v>0</v>
      </c>
      <c r="BP31" s="230">
        <f t="shared" si="98"/>
        <v>0</v>
      </c>
      <c r="BQ31" s="230">
        <f t="shared" si="99"/>
        <v>0</v>
      </c>
      <c r="BR31" s="230">
        <f t="shared" si="100"/>
        <v>0</v>
      </c>
      <c r="BS31" s="230">
        <f t="shared" si="101"/>
        <v>0</v>
      </c>
      <c r="BT31" s="389"/>
      <c r="BU31" s="230">
        <f t="shared" si="138"/>
        <v>0</v>
      </c>
      <c r="BV31" s="230">
        <f t="shared" si="139"/>
        <v>0</v>
      </c>
      <c r="BW31" s="230">
        <f t="shared" si="140"/>
        <v>0</v>
      </c>
      <c r="BX31" s="230">
        <f t="shared" si="141"/>
        <v>0</v>
      </c>
      <c r="BY31" s="230">
        <f t="shared" si="142"/>
        <v>0</v>
      </c>
      <c r="BZ31" s="230">
        <f t="shared" si="143"/>
        <v>0</v>
      </c>
      <c r="CA31" s="230">
        <f t="shared" si="144"/>
        <v>0</v>
      </c>
      <c r="CB31" s="230">
        <f t="shared" si="145"/>
        <v>0</v>
      </c>
      <c r="CC31" s="230">
        <f t="shared" si="146"/>
        <v>0</v>
      </c>
      <c r="CD31" s="230">
        <f t="shared" si="147"/>
        <v>0</v>
      </c>
      <c r="CE31" s="230">
        <f t="shared" si="148"/>
        <v>0</v>
      </c>
      <c r="CF31" s="230">
        <f t="shared" si="149"/>
        <v>0</v>
      </c>
      <c r="CG31" s="231"/>
      <c r="CH31" s="230">
        <f t="shared" si="150"/>
        <v>0</v>
      </c>
      <c r="CI31" s="230">
        <f t="shared" si="151"/>
        <v>0</v>
      </c>
      <c r="CJ31" s="230">
        <f t="shared" si="152"/>
        <v>0</v>
      </c>
      <c r="CK31" s="230">
        <f t="shared" si="153"/>
        <v>0</v>
      </c>
      <c r="CL31" s="230">
        <f t="shared" si="154"/>
        <v>0</v>
      </c>
      <c r="CM31" s="230">
        <f t="shared" si="155"/>
        <v>0</v>
      </c>
      <c r="CN31" s="230">
        <f t="shared" si="156"/>
        <v>0</v>
      </c>
      <c r="CO31" s="230">
        <f t="shared" si="157"/>
        <v>0</v>
      </c>
      <c r="CP31" s="230">
        <f t="shared" si="158"/>
        <v>0</v>
      </c>
      <c r="CQ31" s="230">
        <f t="shared" si="159"/>
        <v>0</v>
      </c>
      <c r="CR31" s="230">
        <f t="shared" si="160"/>
        <v>0</v>
      </c>
      <c r="CS31" s="230">
        <f t="shared" si="161"/>
        <v>0</v>
      </c>
      <c r="CT31" s="231"/>
      <c r="CU31" s="230">
        <f t="shared" si="162"/>
        <v>0</v>
      </c>
      <c r="CV31" s="230">
        <f t="shared" si="163"/>
        <v>0</v>
      </c>
      <c r="CW31" s="230">
        <f t="shared" si="164"/>
        <v>0</v>
      </c>
      <c r="CX31" s="230">
        <f t="shared" si="165"/>
        <v>0</v>
      </c>
      <c r="CY31" s="230">
        <f t="shared" si="166"/>
        <v>0</v>
      </c>
      <c r="CZ31" s="230">
        <f t="shared" si="167"/>
        <v>0</v>
      </c>
      <c r="DA31" s="230">
        <f t="shared" si="168"/>
        <v>0</v>
      </c>
      <c r="DB31" s="230">
        <f t="shared" si="169"/>
        <v>0</v>
      </c>
      <c r="DC31" s="230">
        <f t="shared" si="170"/>
        <v>0</v>
      </c>
      <c r="DD31" s="230">
        <f t="shared" si="171"/>
        <v>0</v>
      </c>
      <c r="DE31" s="230">
        <f t="shared" si="172"/>
        <v>0</v>
      </c>
      <c r="DF31" s="230">
        <f t="shared" si="173"/>
        <v>0</v>
      </c>
      <c r="DG31" s="387"/>
      <c r="DH31" s="387"/>
      <c r="DI31" s="387"/>
      <c r="DJ31" s="387"/>
      <c r="DK31" s="387"/>
      <c r="DL31" s="387"/>
      <c r="DM31" s="387"/>
      <c r="DN31" s="387"/>
      <c r="DO31" s="387"/>
      <c r="DP31" s="387"/>
      <c r="DQ31" s="387"/>
      <c r="DR31" s="387"/>
      <c r="DS31" s="243"/>
    </row>
    <row r="32" spans="1:123" ht="12.75" customHeight="1" outlineLevel="1">
      <c r="A32" s="383">
        <f>'All Demand '!A33</f>
        <v>28</v>
      </c>
      <c r="B32" s="384" t="str">
        <f>'All Demand '!G33</f>
        <v>ABC</v>
      </c>
      <c r="C32" s="384" t="str">
        <f>'All Demand '!F33</f>
        <v>M21</v>
      </c>
      <c r="D32" s="178" t="str">
        <f>'All Demand '!C33</f>
        <v>89ZU000301AGEN</v>
      </c>
      <c r="E32" s="384" t="str">
        <f>'All Demand '!I33</f>
        <v>TJ</v>
      </c>
      <c r="F32" s="385" t="str">
        <f>'All Demand '!G33</f>
        <v>ABC</v>
      </c>
      <c r="G32" s="405">
        <v>0.5</v>
      </c>
      <c r="H32" s="405">
        <v>0</v>
      </c>
      <c r="I32" s="405">
        <v>0</v>
      </c>
      <c r="J32" s="405">
        <v>0</v>
      </c>
      <c r="K32" s="405">
        <v>0</v>
      </c>
      <c r="L32" s="405">
        <v>0</v>
      </c>
      <c r="M32" s="405">
        <v>0</v>
      </c>
      <c r="N32" s="405">
        <v>0</v>
      </c>
      <c r="O32" s="405">
        <v>0</v>
      </c>
      <c r="P32" s="405">
        <v>0</v>
      </c>
      <c r="Q32" s="405">
        <v>0</v>
      </c>
      <c r="R32" s="427">
        <v>1</v>
      </c>
      <c r="S32" s="405">
        <v>0</v>
      </c>
      <c r="T32" s="427">
        <v>0.98</v>
      </c>
      <c r="U32" s="386">
        <f>Tianjin!H32</f>
        <v>100</v>
      </c>
      <c r="V32" s="386">
        <f>Tianjin!I32</f>
        <v>50</v>
      </c>
      <c r="W32" s="386">
        <f>Tianjin!J32</f>
        <v>50</v>
      </c>
      <c r="X32" s="386">
        <f>Tianjin!K32</f>
        <v>50</v>
      </c>
      <c r="Y32" s="386">
        <f>Tianjin!L32</f>
        <v>75</v>
      </c>
      <c r="Z32" s="386">
        <f>Tianjin!M32</f>
        <v>75</v>
      </c>
      <c r="AA32" s="386">
        <f>Tianjin!N32</f>
        <v>0</v>
      </c>
      <c r="AB32" s="386">
        <f>Tianjin!O32</f>
        <v>0</v>
      </c>
      <c r="AC32" s="386">
        <f>Tianjin!P32</f>
        <v>0</v>
      </c>
      <c r="AD32" s="386">
        <f>Tianjin!Q32</f>
        <v>0</v>
      </c>
      <c r="AE32" s="386">
        <f>Tianjin!R32</f>
        <v>0</v>
      </c>
      <c r="AF32" s="386">
        <f>Tianjin!S32</f>
        <v>0</v>
      </c>
      <c r="AG32" s="387"/>
      <c r="AH32" s="388">
        <f t="shared" si="66"/>
        <v>0</v>
      </c>
      <c r="AI32" s="388">
        <f t="shared" si="67"/>
        <v>0</v>
      </c>
      <c r="AJ32" s="388">
        <f t="shared" si="68"/>
        <v>0</v>
      </c>
      <c r="AK32" s="388">
        <f t="shared" si="69"/>
        <v>0</v>
      </c>
      <c r="AL32" s="388">
        <f t="shared" si="70"/>
        <v>0</v>
      </c>
      <c r="AM32" s="388">
        <f t="shared" si="71"/>
        <v>0</v>
      </c>
      <c r="AN32" s="388">
        <f t="shared" si="72"/>
        <v>0</v>
      </c>
      <c r="AO32" s="388">
        <f t="shared" si="73"/>
        <v>0</v>
      </c>
      <c r="AP32" s="388">
        <f t="shared" si="74"/>
        <v>0</v>
      </c>
      <c r="AQ32" s="388">
        <f t="shared" si="75"/>
        <v>0</v>
      </c>
      <c r="AR32" s="388">
        <f t="shared" si="76"/>
        <v>0</v>
      </c>
      <c r="AS32" s="388">
        <f t="shared" si="77"/>
        <v>0</v>
      </c>
      <c r="AT32" s="389"/>
      <c r="AU32" s="232">
        <f t="shared" si="78"/>
        <v>0.05</v>
      </c>
      <c r="AV32" s="232">
        <f t="shared" si="79"/>
        <v>2.5000000000000001E-2</v>
      </c>
      <c r="AW32" s="232">
        <f t="shared" si="80"/>
        <v>2.5000000000000001E-2</v>
      </c>
      <c r="AX32" s="232">
        <f t="shared" si="81"/>
        <v>2.5000000000000001E-2</v>
      </c>
      <c r="AY32" s="232">
        <f t="shared" si="82"/>
        <v>3.7499999999999999E-2</v>
      </c>
      <c r="AZ32" s="232">
        <f t="shared" si="83"/>
        <v>3.7499999999999999E-2</v>
      </c>
      <c r="BA32" s="232">
        <f t="shared" si="84"/>
        <v>0</v>
      </c>
      <c r="BB32" s="232">
        <f t="shared" si="85"/>
        <v>0</v>
      </c>
      <c r="BC32" s="232">
        <f t="shared" si="86"/>
        <v>0</v>
      </c>
      <c r="BD32" s="232">
        <f t="shared" si="87"/>
        <v>0</v>
      </c>
      <c r="BE32" s="232">
        <f t="shared" si="88"/>
        <v>0</v>
      </c>
      <c r="BF32" s="232">
        <f t="shared" si="89"/>
        <v>0</v>
      </c>
      <c r="BG32" s="387"/>
      <c r="BH32" s="230">
        <f t="shared" si="90"/>
        <v>0</v>
      </c>
      <c r="BI32" s="230">
        <f t="shared" si="91"/>
        <v>0</v>
      </c>
      <c r="BJ32" s="230">
        <f t="shared" si="92"/>
        <v>0</v>
      </c>
      <c r="BK32" s="230">
        <f t="shared" si="93"/>
        <v>0</v>
      </c>
      <c r="BL32" s="230">
        <f t="shared" si="94"/>
        <v>0</v>
      </c>
      <c r="BM32" s="230">
        <f t="shared" si="95"/>
        <v>0</v>
      </c>
      <c r="BN32" s="230">
        <f t="shared" si="96"/>
        <v>0</v>
      </c>
      <c r="BO32" s="230">
        <f t="shared" si="97"/>
        <v>0</v>
      </c>
      <c r="BP32" s="230">
        <f t="shared" si="98"/>
        <v>0</v>
      </c>
      <c r="BQ32" s="230">
        <f t="shared" si="99"/>
        <v>0</v>
      </c>
      <c r="BR32" s="230">
        <f t="shared" si="100"/>
        <v>0</v>
      </c>
      <c r="BS32" s="230">
        <f t="shared" si="101"/>
        <v>0</v>
      </c>
      <c r="BT32" s="389"/>
      <c r="BU32" s="230">
        <f t="shared" si="138"/>
        <v>0</v>
      </c>
      <c r="BV32" s="230">
        <f t="shared" si="139"/>
        <v>0</v>
      </c>
      <c r="BW32" s="230">
        <f t="shared" si="140"/>
        <v>0</v>
      </c>
      <c r="BX32" s="230">
        <f t="shared" si="141"/>
        <v>0</v>
      </c>
      <c r="BY32" s="230">
        <f t="shared" si="142"/>
        <v>0</v>
      </c>
      <c r="BZ32" s="230">
        <f t="shared" si="143"/>
        <v>0</v>
      </c>
      <c r="CA32" s="230">
        <f t="shared" si="144"/>
        <v>0</v>
      </c>
      <c r="CB32" s="230">
        <f t="shared" si="145"/>
        <v>0</v>
      </c>
      <c r="CC32" s="230">
        <f t="shared" si="146"/>
        <v>0</v>
      </c>
      <c r="CD32" s="230">
        <f t="shared" si="147"/>
        <v>0</v>
      </c>
      <c r="CE32" s="230">
        <f t="shared" si="148"/>
        <v>0</v>
      </c>
      <c r="CF32" s="230">
        <f t="shared" si="149"/>
        <v>0</v>
      </c>
      <c r="CG32" s="231"/>
      <c r="CH32" s="230">
        <f t="shared" si="150"/>
        <v>0</v>
      </c>
      <c r="CI32" s="230">
        <f t="shared" si="151"/>
        <v>0</v>
      </c>
      <c r="CJ32" s="230">
        <f t="shared" si="152"/>
        <v>0</v>
      </c>
      <c r="CK32" s="230">
        <f t="shared" si="153"/>
        <v>0</v>
      </c>
      <c r="CL32" s="230">
        <f t="shared" si="154"/>
        <v>0</v>
      </c>
      <c r="CM32" s="230">
        <f t="shared" si="155"/>
        <v>0</v>
      </c>
      <c r="CN32" s="230">
        <f t="shared" si="156"/>
        <v>0</v>
      </c>
      <c r="CO32" s="230">
        <f t="shared" si="157"/>
        <v>0</v>
      </c>
      <c r="CP32" s="230">
        <f t="shared" si="158"/>
        <v>0</v>
      </c>
      <c r="CQ32" s="230">
        <f t="shared" si="159"/>
        <v>0</v>
      </c>
      <c r="CR32" s="230">
        <f t="shared" si="160"/>
        <v>0</v>
      </c>
      <c r="CS32" s="230">
        <f t="shared" si="161"/>
        <v>0</v>
      </c>
      <c r="CT32" s="231"/>
      <c r="CU32" s="230">
        <f t="shared" si="162"/>
        <v>0</v>
      </c>
      <c r="CV32" s="230">
        <f t="shared" si="163"/>
        <v>0</v>
      </c>
      <c r="CW32" s="230">
        <f t="shared" si="164"/>
        <v>0</v>
      </c>
      <c r="CX32" s="230">
        <f t="shared" si="165"/>
        <v>0</v>
      </c>
      <c r="CY32" s="230">
        <f t="shared" si="166"/>
        <v>0</v>
      </c>
      <c r="CZ32" s="230">
        <f t="shared" si="167"/>
        <v>0</v>
      </c>
      <c r="DA32" s="230">
        <f t="shared" si="168"/>
        <v>0</v>
      </c>
      <c r="DB32" s="230">
        <f t="shared" si="169"/>
        <v>0</v>
      </c>
      <c r="DC32" s="230">
        <f t="shared" si="170"/>
        <v>0</v>
      </c>
      <c r="DD32" s="230">
        <f t="shared" si="171"/>
        <v>0</v>
      </c>
      <c r="DE32" s="230">
        <f t="shared" si="172"/>
        <v>0</v>
      </c>
      <c r="DF32" s="230">
        <f t="shared" si="173"/>
        <v>0</v>
      </c>
      <c r="DG32" s="387"/>
      <c r="DH32" s="387"/>
      <c r="DI32" s="387"/>
      <c r="DJ32" s="387"/>
      <c r="DK32" s="387"/>
      <c r="DL32" s="387"/>
      <c r="DM32" s="387"/>
      <c r="DN32" s="387"/>
      <c r="DO32" s="387"/>
      <c r="DP32" s="387"/>
      <c r="DQ32" s="387"/>
      <c r="DR32" s="387"/>
      <c r="DS32" s="243"/>
    </row>
    <row r="33" spans="1:123" ht="12.75" customHeight="1" outlineLevel="1">
      <c r="A33" s="383">
        <f>'All Demand '!A34</f>
        <v>29</v>
      </c>
      <c r="B33" s="384" t="str">
        <f>'All Demand '!G34</f>
        <v>ABC</v>
      </c>
      <c r="C33" s="384" t="str">
        <f>'All Demand '!F34</f>
        <v>M26</v>
      </c>
      <c r="D33" s="178" t="str">
        <f>'All Demand '!C34</f>
        <v>8AJ818-00050C</v>
      </c>
      <c r="E33" s="384" t="str">
        <f>'All Demand '!I34</f>
        <v>TJ</v>
      </c>
      <c r="F33" s="385" t="str">
        <f>'All Demand '!G34</f>
        <v>ABC</v>
      </c>
      <c r="G33" s="405">
        <v>2</v>
      </c>
      <c r="H33" s="405">
        <v>0</v>
      </c>
      <c r="I33" s="405">
        <v>0</v>
      </c>
      <c r="J33" s="405">
        <v>0</v>
      </c>
      <c r="K33" s="405">
        <v>0</v>
      </c>
      <c r="L33" s="405">
        <v>0</v>
      </c>
      <c r="M33" s="405">
        <v>0</v>
      </c>
      <c r="N33" s="405">
        <v>0</v>
      </c>
      <c r="O33" s="405">
        <v>0</v>
      </c>
      <c r="P33" s="405">
        <v>0</v>
      </c>
      <c r="Q33" s="405">
        <v>0</v>
      </c>
      <c r="R33" s="427">
        <v>1</v>
      </c>
      <c r="S33" s="405">
        <v>0</v>
      </c>
      <c r="T33" s="427">
        <v>0.98</v>
      </c>
      <c r="U33" s="386">
        <f>Tianjin!H33</f>
        <v>0</v>
      </c>
      <c r="V33" s="386">
        <f>Tianjin!I33</f>
        <v>0</v>
      </c>
      <c r="W33" s="386">
        <f>Tianjin!J33</f>
        <v>0</v>
      </c>
      <c r="X33" s="386">
        <f>Tianjin!K33</f>
        <v>0</v>
      </c>
      <c r="Y33" s="386">
        <f>Tianjin!L33</f>
        <v>0</v>
      </c>
      <c r="Z33" s="386">
        <f>Tianjin!M33</f>
        <v>0</v>
      </c>
      <c r="AA33" s="386">
        <f>Tianjin!N33</f>
        <v>0</v>
      </c>
      <c r="AB33" s="386">
        <f>Tianjin!O33</f>
        <v>0</v>
      </c>
      <c r="AC33" s="386">
        <f>Tianjin!P33</f>
        <v>0</v>
      </c>
      <c r="AD33" s="386">
        <f>Tianjin!Q33</f>
        <v>0</v>
      </c>
      <c r="AE33" s="386">
        <f>Tianjin!R33</f>
        <v>0</v>
      </c>
      <c r="AF33" s="386">
        <f>Tianjin!S33</f>
        <v>0</v>
      </c>
      <c r="AG33" s="387"/>
      <c r="AH33" s="388">
        <f t="shared" si="66"/>
        <v>0</v>
      </c>
      <c r="AI33" s="388">
        <f t="shared" si="67"/>
        <v>0</v>
      </c>
      <c r="AJ33" s="388">
        <f t="shared" si="68"/>
        <v>0</v>
      </c>
      <c r="AK33" s="388">
        <f t="shared" si="69"/>
        <v>0</v>
      </c>
      <c r="AL33" s="388">
        <f t="shared" si="70"/>
        <v>0</v>
      </c>
      <c r="AM33" s="388">
        <f t="shared" si="71"/>
        <v>0</v>
      </c>
      <c r="AN33" s="388">
        <f t="shared" si="72"/>
        <v>0</v>
      </c>
      <c r="AO33" s="388">
        <f t="shared" si="73"/>
        <v>0</v>
      </c>
      <c r="AP33" s="388">
        <f t="shared" si="74"/>
        <v>0</v>
      </c>
      <c r="AQ33" s="388">
        <f t="shared" si="75"/>
        <v>0</v>
      </c>
      <c r="AR33" s="388">
        <f t="shared" si="76"/>
        <v>0</v>
      </c>
      <c r="AS33" s="388">
        <f t="shared" si="77"/>
        <v>0</v>
      </c>
      <c r="AT33" s="389"/>
      <c r="AU33" s="232">
        <f t="shared" si="78"/>
        <v>0</v>
      </c>
      <c r="AV33" s="232">
        <f t="shared" si="79"/>
        <v>0</v>
      </c>
      <c r="AW33" s="232">
        <f t="shared" si="80"/>
        <v>0</v>
      </c>
      <c r="AX33" s="232">
        <f t="shared" si="81"/>
        <v>0</v>
      </c>
      <c r="AY33" s="232">
        <f t="shared" si="82"/>
        <v>0</v>
      </c>
      <c r="AZ33" s="232">
        <f t="shared" si="83"/>
        <v>0</v>
      </c>
      <c r="BA33" s="232">
        <f t="shared" si="84"/>
        <v>0</v>
      </c>
      <c r="BB33" s="232">
        <f t="shared" si="85"/>
        <v>0</v>
      </c>
      <c r="BC33" s="232">
        <f t="shared" si="86"/>
        <v>0</v>
      </c>
      <c r="BD33" s="232">
        <f t="shared" si="87"/>
        <v>0</v>
      </c>
      <c r="BE33" s="232">
        <f t="shared" si="88"/>
        <v>0</v>
      </c>
      <c r="BF33" s="232">
        <f t="shared" si="89"/>
        <v>0</v>
      </c>
      <c r="BG33" s="387"/>
      <c r="BH33" s="230">
        <f t="shared" si="90"/>
        <v>0</v>
      </c>
      <c r="BI33" s="230">
        <f t="shared" si="91"/>
        <v>0</v>
      </c>
      <c r="BJ33" s="230">
        <f t="shared" si="92"/>
        <v>0</v>
      </c>
      <c r="BK33" s="230">
        <f t="shared" si="93"/>
        <v>0</v>
      </c>
      <c r="BL33" s="230">
        <f t="shared" si="94"/>
        <v>0</v>
      </c>
      <c r="BM33" s="230">
        <f t="shared" si="95"/>
        <v>0</v>
      </c>
      <c r="BN33" s="230">
        <f t="shared" si="96"/>
        <v>0</v>
      </c>
      <c r="BO33" s="230">
        <f t="shared" si="97"/>
        <v>0</v>
      </c>
      <c r="BP33" s="230">
        <f t="shared" si="98"/>
        <v>0</v>
      </c>
      <c r="BQ33" s="230">
        <f t="shared" si="99"/>
        <v>0</v>
      </c>
      <c r="BR33" s="230">
        <f t="shared" si="100"/>
        <v>0</v>
      </c>
      <c r="BS33" s="230">
        <f t="shared" si="101"/>
        <v>0</v>
      </c>
      <c r="BT33" s="389"/>
      <c r="BU33" s="230">
        <f t="shared" si="138"/>
        <v>0</v>
      </c>
      <c r="BV33" s="230">
        <f t="shared" si="139"/>
        <v>0</v>
      </c>
      <c r="BW33" s="230">
        <f t="shared" si="140"/>
        <v>0</v>
      </c>
      <c r="BX33" s="230">
        <f t="shared" si="141"/>
        <v>0</v>
      </c>
      <c r="BY33" s="230">
        <f t="shared" si="142"/>
        <v>0</v>
      </c>
      <c r="BZ33" s="230">
        <f t="shared" si="143"/>
        <v>0</v>
      </c>
      <c r="CA33" s="230">
        <f t="shared" si="144"/>
        <v>0</v>
      </c>
      <c r="CB33" s="230">
        <f t="shared" si="145"/>
        <v>0</v>
      </c>
      <c r="CC33" s="230">
        <f t="shared" si="146"/>
        <v>0</v>
      </c>
      <c r="CD33" s="230">
        <f t="shared" si="147"/>
        <v>0</v>
      </c>
      <c r="CE33" s="230">
        <f t="shared" si="148"/>
        <v>0</v>
      </c>
      <c r="CF33" s="230">
        <f t="shared" si="149"/>
        <v>0</v>
      </c>
      <c r="CG33" s="231"/>
      <c r="CH33" s="230">
        <f t="shared" si="150"/>
        <v>0</v>
      </c>
      <c r="CI33" s="230">
        <f t="shared" si="151"/>
        <v>0</v>
      </c>
      <c r="CJ33" s="230">
        <f t="shared" si="152"/>
        <v>0</v>
      </c>
      <c r="CK33" s="230">
        <f t="shared" si="153"/>
        <v>0</v>
      </c>
      <c r="CL33" s="230">
        <f t="shared" si="154"/>
        <v>0</v>
      </c>
      <c r="CM33" s="230">
        <f t="shared" si="155"/>
        <v>0</v>
      </c>
      <c r="CN33" s="230">
        <f t="shared" si="156"/>
        <v>0</v>
      </c>
      <c r="CO33" s="230">
        <f t="shared" si="157"/>
        <v>0</v>
      </c>
      <c r="CP33" s="230">
        <f t="shared" si="158"/>
        <v>0</v>
      </c>
      <c r="CQ33" s="230">
        <f t="shared" si="159"/>
        <v>0</v>
      </c>
      <c r="CR33" s="230">
        <f t="shared" si="160"/>
        <v>0</v>
      </c>
      <c r="CS33" s="230">
        <f t="shared" si="161"/>
        <v>0</v>
      </c>
      <c r="CT33" s="231"/>
      <c r="CU33" s="230">
        <f t="shared" si="162"/>
        <v>0</v>
      </c>
      <c r="CV33" s="230">
        <f t="shared" si="163"/>
        <v>0</v>
      </c>
      <c r="CW33" s="230">
        <f t="shared" si="164"/>
        <v>0</v>
      </c>
      <c r="CX33" s="230">
        <f t="shared" si="165"/>
        <v>0</v>
      </c>
      <c r="CY33" s="230">
        <f t="shared" si="166"/>
        <v>0</v>
      </c>
      <c r="CZ33" s="230">
        <f t="shared" si="167"/>
        <v>0</v>
      </c>
      <c r="DA33" s="230">
        <f t="shared" si="168"/>
        <v>0</v>
      </c>
      <c r="DB33" s="230">
        <f t="shared" si="169"/>
        <v>0</v>
      </c>
      <c r="DC33" s="230">
        <f t="shared" si="170"/>
        <v>0</v>
      </c>
      <c r="DD33" s="230">
        <f t="shared" si="171"/>
        <v>0</v>
      </c>
      <c r="DE33" s="230">
        <f t="shared" si="172"/>
        <v>0</v>
      </c>
      <c r="DF33" s="230">
        <f t="shared" si="173"/>
        <v>0</v>
      </c>
      <c r="DG33" s="387"/>
      <c r="DH33" s="387"/>
      <c r="DI33" s="387"/>
      <c r="DJ33" s="387"/>
      <c r="DK33" s="387"/>
      <c r="DL33" s="387"/>
      <c r="DM33" s="387"/>
      <c r="DN33" s="387"/>
      <c r="DO33" s="387"/>
      <c r="DP33" s="387"/>
      <c r="DQ33" s="387"/>
      <c r="DR33" s="387"/>
      <c r="DS33" s="243"/>
    </row>
    <row r="34" spans="1:123" ht="12.75" customHeight="1" outlineLevel="1">
      <c r="A34" s="383">
        <f>'All Demand '!A35</f>
        <v>30</v>
      </c>
      <c r="B34" s="384" t="str">
        <f>'All Demand '!G35</f>
        <v>ABC</v>
      </c>
      <c r="C34" s="384" t="str">
        <f>'All Demand '!F35</f>
        <v>M26</v>
      </c>
      <c r="D34" s="178" t="str">
        <f>'All Demand '!C35</f>
        <v>8AJ946-00098</v>
      </c>
      <c r="E34" s="384" t="str">
        <f>'All Demand '!I35</f>
        <v>TJ</v>
      </c>
      <c r="F34" s="385" t="str">
        <f>'All Demand '!G35</f>
        <v>ABC</v>
      </c>
      <c r="G34" s="405">
        <v>1.6666666666666667</v>
      </c>
      <c r="H34" s="405">
        <v>0.66666666666666663</v>
      </c>
      <c r="I34" s="405" t="s">
        <v>39</v>
      </c>
      <c r="J34" s="405">
        <v>0</v>
      </c>
      <c r="K34" s="405">
        <v>0</v>
      </c>
      <c r="L34" s="405">
        <v>0</v>
      </c>
      <c r="M34" s="405">
        <v>0</v>
      </c>
      <c r="N34" s="405">
        <v>0</v>
      </c>
      <c r="O34" s="405">
        <v>0</v>
      </c>
      <c r="P34" s="405">
        <v>4</v>
      </c>
      <c r="Q34" s="405">
        <v>4</v>
      </c>
      <c r="R34" s="427">
        <v>1</v>
      </c>
      <c r="S34" s="405">
        <v>0</v>
      </c>
      <c r="T34" s="405">
        <v>0.95</v>
      </c>
      <c r="U34" s="386">
        <f>Tianjin!H34</f>
        <v>0</v>
      </c>
      <c r="V34" s="386">
        <f>Tianjin!I34</f>
        <v>0</v>
      </c>
      <c r="W34" s="386">
        <f>Tianjin!J34</f>
        <v>0</v>
      </c>
      <c r="X34" s="386">
        <f>Tianjin!K34</f>
        <v>0</v>
      </c>
      <c r="Y34" s="386">
        <f>Tianjin!L34</f>
        <v>0</v>
      </c>
      <c r="Z34" s="386">
        <f>Tianjin!M34</f>
        <v>0</v>
      </c>
      <c r="AA34" s="386">
        <f>Tianjin!N34</f>
        <v>0</v>
      </c>
      <c r="AB34" s="386">
        <f>Tianjin!O34</f>
        <v>0</v>
      </c>
      <c r="AC34" s="386">
        <f>Tianjin!P34</f>
        <v>0</v>
      </c>
      <c r="AD34" s="386">
        <f>Tianjin!Q34</f>
        <v>0</v>
      </c>
      <c r="AE34" s="386">
        <f>Tianjin!R34</f>
        <v>0</v>
      </c>
      <c r="AF34" s="386">
        <f>Tianjin!S34</f>
        <v>0</v>
      </c>
      <c r="AG34" s="387"/>
      <c r="AH34" s="388">
        <f t="shared" si="66"/>
        <v>0</v>
      </c>
      <c r="AI34" s="388">
        <f t="shared" si="67"/>
        <v>0</v>
      </c>
      <c r="AJ34" s="388">
        <f t="shared" si="68"/>
        <v>0</v>
      </c>
      <c r="AK34" s="388">
        <f t="shared" si="69"/>
        <v>0</v>
      </c>
      <c r="AL34" s="388">
        <f t="shared" si="70"/>
        <v>0</v>
      </c>
      <c r="AM34" s="388">
        <f t="shared" si="71"/>
        <v>0</v>
      </c>
      <c r="AN34" s="388">
        <f t="shared" si="72"/>
        <v>0</v>
      </c>
      <c r="AO34" s="388">
        <f t="shared" si="73"/>
        <v>0</v>
      </c>
      <c r="AP34" s="388">
        <f t="shared" si="74"/>
        <v>0</v>
      </c>
      <c r="AQ34" s="388">
        <f t="shared" si="75"/>
        <v>0</v>
      </c>
      <c r="AR34" s="388">
        <f t="shared" si="76"/>
        <v>0</v>
      </c>
      <c r="AS34" s="388">
        <f t="shared" si="77"/>
        <v>0</v>
      </c>
      <c r="AT34" s="389"/>
      <c r="AU34" s="232">
        <f t="shared" si="78"/>
        <v>0</v>
      </c>
      <c r="AV34" s="232">
        <f t="shared" si="79"/>
        <v>0</v>
      </c>
      <c r="AW34" s="232">
        <f t="shared" si="80"/>
        <v>0</v>
      </c>
      <c r="AX34" s="232">
        <f t="shared" si="81"/>
        <v>0</v>
      </c>
      <c r="AY34" s="232">
        <f t="shared" si="82"/>
        <v>0</v>
      </c>
      <c r="AZ34" s="232">
        <f t="shared" si="83"/>
        <v>0</v>
      </c>
      <c r="BA34" s="232">
        <f t="shared" si="84"/>
        <v>0</v>
      </c>
      <c r="BB34" s="232">
        <f t="shared" si="85"/>
        <v>0</v>
      </c>
      <c r="BC34" s="232">
        <f t="shared" si="86"/>
        <v>0</v>
      </c>
      <c r="BD34" s="232">
        <f t="shared" si="87"/>
        <v>0</v>
      </c>
      <c r="BE34" s="232">
        <f t="shared" si="88"/>
        <v>0</v>
      </c>
      <c r="BF34" s="232">
        <f t="shared" si="89"/>
        <v>0</v>
      </c>
      <c r="BG34" s="387"/>
      <c r="BH34" s="230">
        <f t="shared" si="90"/>
        <v>0</v>
      </c>
      <c r="BI34" s="230">
        <f t="shared" si="91"/>
        <v>0</v>
      </c>
      <c r="BJ34" s="230">
        <f t="shared" si="92"/>
        <v>0</v>
      </c>
      <c r="BK34" s="230">
        <f t="shared" si="93"/>
        <v>0</v>
      </c>
      <c r="BL34" s="230">
        <f t="shared" si="94"/>
        <v>0</v>
      </c>
      <c r="BM34" s="230">
        <f t="shared" si="95"/>
        <v>0</v>
      </c>
      <c r="BN34" s="230">
        <f t="shared" si="96"/>
        <v>0</v>
      </c>
      <c r="BO34" s="230">
        <f t="shared" si="97"/>
        <v>0</v>
      </c>
      <c r="BP34" s="230">
        <f t="shared" si="98"/>
        <v>0</v>
      </c>
      <c r="BQ34" s="230">
        <f t="shared" si="99"/>
        <v>0</v>
      </c>
      <c r="BR34" s="230">
        <f t="shared" si="100"/>
        <v>0</v>
      </c>
      <c r="BS34" s="230">
        <f t="shared" si="101"/>
        <v>0</v>
      </c>
      <c r="BT34" s="389"/>
      <c r="BU34" s="230">
        <f t="shared" si="138"/>
        <v>0</v>
      </c>
      <c r="BV34" s="230">
        <f t="shared" si="139"/>
        <v>0</v>
      </c>
      <c r="BW34" s="230">
        <f t="shared" si="140"/>
        <v>0</v>
      </c>
      <c r="BX34" s="230">
        <f t="shared" si="141"/>
        <v>0</v>
      </c>
      <c r="BY34" s="230">
        <f t="shared" si="142"/>
        <v>0</v>
      </c>
      <c r="BZ34" s="230">
        <f t="shared" si="143"/>
        <v>0</v>
      </c>
      <c r="CA34" s="230">
        <f t="shared" si="144"/>
        <v>0</v>
      </c>
      <c r="CB34" s="230">
        <f t="shared" si="145"/>
        <v>0</v>
      </c>
      <c r="CC34" s="230">
        <f t="shared" si="146"/>
        <v>0</v>
      </c>
      <c r="CD34" s="230">
        <f t="shared" si="147"/>
        <v>0</v>
      </c>
      <c r="CE34" s="230">
        <f t="shared" si="148"/>
        <v>0</v>
      </c>
      <c r="CF34" s="230">
        <f t="shared" si="149"/>
        <v>0</v>
      </c>
      <c r="CG34" s="231"/>
      <c r="CH34" s="230">
        <f t="shared" si="150"/>
        <v>0</v>
      </c>
      <c r="CI34" s="230">
        <f t="shared" si="151"/>
        <v>0</v>
      </c>
      <c r="CJ34" s="230">
        <f t="shared" si="152"/>
        <v>0</v>
      </c>
      <c r="CK34" s="230">
        <f t="shared" si="153"/>
        <v>0</v>
      </c>
      <c r="CL34" s="230">
        <f t="shared" si="154"/>
        <v>0</v>
      </c>
      <c r="CM34" s="230">
        <f t="shared" si="155"/>
        <v>0</v>
      </c>
      <c r="CN34" s="230">
        <f t="shared" si="156"/>
        <v>0</v>
      </c>
      <c r="CO34" s="230">
        <f t="shared" si="157"/>
        <v>0</v>
      </c>
      <c r="CP34" s="230">
        <f t="shared" si="158"/>
        <v>0</v>
      </c>
      <c r="CQ34" s="230">
        <f t="shared" si="159"/>
        <v>0</v>
      </c>
      <c r="CR34" s="230">
        <f t="shared" si="160"/>
        <v>0</v>
      </c>
      <c r="CS34" s="230">
        <f t="shared" si="161"/>
        <v>0</v>
      </c>
      <c r="CT34" s="231"/>
      <c r="CU34" s="230">
        <f t="shared" si="162"/>
        <v>0</v>
      </c>
      <c r="CV34" s="230">
        <f t="shared" si="163"/>
        <v>0</v>
      </c>
      <c r="CW34" s="230">
        <f t="shared" si="164"/>
        <v>0</v>
      </c>
      <c r="CX34" s="230">
        <f t="shared" si="165"/>
        <v>0</v>
      </c>
      <c r="CY34" s="230">
        <f t="shared" si="166"/>
        <v>0</v>
      </c>
      <c r="CZ34" s="230">
        <f t="shared" si="167"/>
        <v>0</v>
      </c>
      <c r="DA34" s="230">
        <f t="shared" si="168"/>
        <v>0</v>
      </c>
      <c r="DB34" s="230">
        <f t="shared" si="169"/>
        <v>0</v>
      </c>
      <c r="DC34" s="230">
        <f t="shared" si="170"/>
        <v>0</v>
      </c>
      <c r="DD34" s="230">
        <f t="shared" si="171"/>
        <v>0</v>
      </c>
      <c r="DE34" s="230">
        <f t="shared" si="172"/>
        <v>0</v>
      </c>
      <c r="DF34" s="230">
        <f t="shared" si="173"/>
        <v>0</v>
      </c>
      <c r="DG34" s="387"/>
      <c r="DH34" s="387"/>
      <c r="DI34" s="387"/>
      <c r="DJ34" s="387"/>
      <c r="DK34" s="387"/>
      <c r="DL34" s="387"/>
      <c r="DM34" s="387"/>
      <c r="DN34" s="387"/>
      <c r="DO34" s="387"/>
      <c r="DP34" s="387"/>
      <c r="DQ34" s="387"/>
      <c r="DR34" s="387"/>
      <c r="DS34" s="243"/>
    </row>
    <row r="35" spans="1:123" ht="12.75" customHeight="1" outlineLevel="1">
      <c r="A35" s="383">
        <f>'All Demand '!A36</f>
        <v>31</v>
      </c>
      <c r="B35" s="384" t="str">
        <f>'All Demand '!G36</f>
        <v>ABC</v>
      </c>
      <c r="C35" s="384" t="str">
        <f>'All Demand '!F36</f>
        <v>M26</v>
      </c>
      <c r="D35" s="178" t="str">
        <f>'All Demand '!C36</f>
        <v>8AJ946-00099</v>
      </c>
      <c r="E35" s="384" t="str">
        <f>'All Demand '!I36</f>
        <v>TJ</v>
      </c>
      <c r="F35" s="385" t="str">
        <f>'All Demand '!G36</f>
        <v>ABC</v>
      </c>
      <c r="G35" s="405">
        <v>1.6666666666666667</v>
      </c>
      <c r="H35" s="405">
        <v>0.66666666666666663</v>
      </c>
      <c r="I35" s="405" t="s">
        <v>39</v>
      </c>
      <c r="J35" s="405">
        <v>0</v>
      </c>
      <c r="K35" s="405">
        <v>0</v>
      </c>
      <c r="L35" s="405">
        <v>0</v>
      </c>
      <c r="M35" s="405">
        <v>0</v>
      </c>
      <c r="N35" s="405">
        <v>0</v>
      </c>
      <c r="O35" s="405">
        <v>0</v>
      </c>
      <c r="P35" s="405">
        <v>4</v>
      </c>
      <c r="Q35" s="405">
        <v>4</v>
      </c>
      <c r="R35" s="427">
        <v>1</v>
      </c>
      <c r="S35" s="405">
        <v>0</v>
      </c>
      <c r="T35" s="405">
        <v>0.95</v>
      </c>
      <c r="U35" s="386">
        <f>Tianjin!H35</f>
        <v>0</v>
      </c>
      <c r="V35" s="386">
        <f>Tianjin!I35</f>
        <v>0</v>
      </c>
      <c r="W35" s="386">
        <f>Tianjin!J35</f>
        <v>0</v>
      </c>
      <c r="X35" s="386">
        <f>Tianjin!K35</f>
        <v>0</v>
      </c>
      <c r="Y35" s="386">
        <f>Tianjin!L35</f>
        <v>0</v>
      </c>
      <c r="Z35" s="386">
        <f>Tianjin!M35</f>
        <v>0</v>
      </c>
      <c r="AA35" s="386">
        <f>Tianjin!N35</f>
        <v>0</v>
      </c>
      <c r="AB35" s="386">
        <f>Tianjin!O35</f>
        <v>0</v>
      </c>
      <c r="AC35" s="386">
        <f>Tianjin!P35</f>
        <v>0</v>
      </c>
      <c r="AD35" s="386">
        <f>Tianjin!Q35</f>
        <v>0</v>
      </c>
      <c r="AE35" s="386">
        <f>Tianjin!R35</f>
        <v>0</v>
      </c>
      <c r="AF35" s="386">
        <f>Tianjin!S35</f>
        <v>0</v>
      </c>
      <c r="AG35" s="387"/>
      <c r="AH35" s="388">
        <f t="shared" si="66"/>
        <v>0</v>
      </c>
      <c r="AI35" s="388">
        <f t="shared" si="67"/>
        <v>0</v>
      </c>
      <c r="AJ35" s="388">
        <f t="shared" si="68"/>
        <v>0</v>
      </c>
      <c r="AK35" s="388">
        <f t="shared" si="69"/>
        <v>0</v>
      </c>
      <c r="AL35" s="388">
        <f t="shared" si="70"/>
        <v>0</v>
      </c>
      <c r="AM35" s="388">
        <f t="shared" si="71"/>
        <v>0</v>
      </c>
      <c r="AN35" s="388">
        <f t="shared" si="72"/>
        <v>0</v>
      </c>
      <c r="AO35" s="388">
        <f t="shared" si="73"/>
        <v>0</v>
      </c>
      <c r="AP35" s="388">
        <f t="shared" si="74"/>
        <v>0</v>
      </c>
      <c r="AQ35" s="388">
        <f t="shared" si="75"/>
        <v>0</v>
      </c>
      <c r="AR35" s="388">
        <f t="shared" si="76"/>
        <v>0</v>
      </c>
      <c r="AS35" s="388">
        <f t="shared" si="77"/>
        <v>0</v>
      </c>
      <c r="AT35" s="389"/>
      <c r="AU35" s="232">
        <f t="shared" si="78"/>
        <v>0</v>
      </c>
      <c r="AV35" s="232">
        <f t="shared" si="79"/>
        <v>0</v>
      </c>
      <c r="AW35" s="232">
        <f t="shared" si="80"/>
        <v>0</v>
      </c>
      <c r="AX35" s="232">
        <f t="shared" si="81"/>
        <v>0</v>
      </c>
      <c r="AY35" s="232">
        <f t="shared" si="82"/>
        <v>0</v>
      </c>
      <c r="AZ35" s="232">
        <f t="shared" si="83"/>
        <v>0</v>
      </c>
      <c r="BA35" s="232">
        <f t="shared" si="84"/>
        <v>0</v>
      </c>
      <c r="BB35" s="232">
        <f t="shared" si="85"/>
        <v>0</v>
      </c>
      <c r="BC35" s="232">
        <f t="shared" si="86"/>
        <v>0</v>
      </c>
      <c r="BD35" s="232">
        <f t="shared" si="87"/>
        <v>0</v>
      </c>
      <c r="BE35" s="232">
        <f t="shared" si="88"/>
        <v>0</v>
      </c>
      <c r="BF35" s="232">
        <f t="shared" si="89"/>
        <v>0</v>
      </c>
      <c r="BG35" s="387"/>
      <c r="BH35" s="230">
        <f t="shared" si="90"/>
        <v>0</v>
      </c>
      <c r="BI35" s="230">
        <f t="shared" si="91"/>
        <v>0</v>
      </c>
      <c r="BJ35" s="230">
        <f t="shared" si="92"/>
        <v>0</v>
      </c>
      <c r="BK35" s="230">
        <f t="shared" si="93"/>
        <v>0</v>
      </c>
      <c r="BL35" s="230">
        <f t="shared" si="94"/>
        <v>0</v>
      </c>
      <c r="BM35" s="230">
        <f t="shared" si="95"/>
        <v>0</v>
      </c>
      <c r="BN35" s="230">
        <f t="shared" si="96"/>
        <v>0</v>
      </c>
      <c r="BO35" s="230">
        <f t="shared" si="97"/>
        <v>0</v>
      </c>
      <c r="BP35" s="230">
        <f t="shared" si="98"/>
        <v>0</v>
      </c>
      <c r="BQ35" s="230">
        <f t="shared" si="99"/>
        <v>0</v>
      </c>
      <c r="BR35" s="230">
        <f t="shared" si="100"/>
        <v>0</v>
      </c>
      <c r="BS35" s="230">
        <f t="shared" si="101"/>
        <v>0</v>
      </c>
      <c r="BT35" s="389"/>
      <c r="BU35" s="230">
        <f t="shared" si="138"/>
        <v>0</v>
      </c>
      <c r="BV35" s="230">
        <f t="shared" si="139"/>
        <v>0</v>
      </c>
      <c r="BW35" s="230">
        <f t="shared" si="140"/>
        <v>0</v>
      </c>
      <c r="BX35" s="230">
        <f t="shared" si="141"/>
        <v>0</v>
      </c>
      <c r="BY35" s="230">
        <f t="shared" si="142"/>
        <v>0</v>
      </c>
      <c r="BZ35" s="230">
        <f t="shared" si="143"/>
        <v>0</v>
      </c>
      <c r="CA35" s="230">
        <f t="shared" si="144"/>
        <v>0</v>
      </c>
      <c r="CB35" s="230">
        <f t="shared" si="145"/>
        <v>0</v>
      </c>
      <c r="CC35" s="230">
        <f t="shared" si="146"/>
        <v>0</v>
      </c>
      <c r="CD35" s="230">
        <f t="shared" si="147"/>
        <v>0</v>
      </c>
      <c r="CE35" s="230">
        <f t="shared" si="148"/>
        <v>0</v>
      </c>
      <c r="CF35" s="230">
        <f t="shared" si="149"/>
        <v>0</v>
      </c>
      <c r="CG35" s="231"/>
      <c r="CH35" s="230">
        <f t="shared" si="150"/>
        <v>0</v>
      </c>
      <c r="CI35" s="230">
        <f t="shared" si="151"/>
        <v>0</v>
      </c>
      <c r="CJ35" s="230">
        <f t="shared" si="152"/>
        <v>0</v>
      </c>
      <c r="CK35" s="230">
        <f t="shared" si="153"/>
        <v>0</v>
      </c>
      <c r="CL35" s="230">
        <f t="shared" si="154"/>
        <v>0</v>
      </c>
      <c r="CM35" s="230">
        <f t="shared" si="155"/>
        <v>0</v>
      </c>
      <c r="CN35" s="230">
        <f t="shared" si="156"/>
        <v>0</v>
      </c>
      <c r="CO35" s="230">
        <f t="shared" si="157"/>
        <v>0</v>
      </c>
      <c r="CP35" s="230">
        <f t="shared" si="158"/>
        <v>0</v>
      </c>
      <c r="CQ35" s="230">
        <f t="shared" si="159"/>
        <v>0</v>
      </c>
      <c r="CR35" s="230">
        <f t="shared" si="160"/>
        <v>0</v>
      </c>
      <c r="CS35" s="230">
        <f t="shared" si="161"/>
        <v>0</v>
      </c>
      <c r="CT35" s="231"/>
      <c r="CU35" s="230">
        <f t="shared" si="162"/>
        <v>0</v>
      </c>
      <c r="CV35" s="230">
        <f t="shared" si="163"/>
        <v>0</v>
      </c>
      <c r="CW35" s="230">
        <f t="shared" si="164"/>
        <v>0</v>
      </c>
      <c r="CX35" s="230">
        <f t="shared" si="165"/>
        <v>0</v>
      </c>
      <c r="CY35" s="230">
        <f t="shared" si="166"/>
        <v>0</v>
      </c>
      <c r="CZ35" s="230">
        <f t="shared" si="167"/>
        <v>0</v>
      </c>
      <c r="DA35" s="230">
        <f t="shared" si="168"/>
        <v>0</v>
      </c>
      <c r="DB35" s="230">
        <f t="shared" si="169"/>
        <v>0</v>
      </c>
      <c r="DC35" s="230">
        <f t="shared" si="170"/>
        <v>0</v>
      </c>
      <c r="DD35" s="230">
        <f t="shared" si="171"/>
        <v>0</v>
      </c>
      <c r="DE35" s="230">
        <f t="shared" si="172"/>
        <v>0</v>
      </c>
      <c r="DF35" s="230">
        <f t="shared" si="173"/>
        <v>0</v>
      </c>
      <c r="DG35" s="387"/>
      <c r="DH35" s="387"/>
      <c r="DI35" s="387"/>
      <c r="DJ35" s="387"/>
      <c r="DK35" s="387"/>
      <c r="DL35" s="387"/>
      <c r="DM35" s="387"/>
      <c r="DN35" s="387"/>
      <c r="DO35" s="387"/>
      <c r="DP35" s="387"/>
      <c r="DQ35" s="387"/>
      <c r="DR35" s="387"/>
      <c r="DS35" s="243"/>
    </row>
    <row r="36" spans="1:123" ht="12.75" customHeight="1" outlineLevel="1">
      <c r="A36" s="383">
        <f>'All Demand '!A37</f>
        <v>32</v>
      </c>
      <c r="B36" s="384" t="str">
        <f>'All Demand '!G37</f>
        <v>ABC</v>
      </c>
      <c r="C36" s="384" t="str">
        <f>'All Demand '!F37</f>
        <v>M25</v>
      </c>
      <c r="D36" s="178" t="str">
        <f>'All Demand '!C37</f>
        <v>8AJ818-00030C</v>
      </c>
      <c r="E36" s="384" t="str">
        <f>'All Demand '!I37</f>
        <v>TJ</v>
      </c>
      <c r="F36" s="385" t="str">
        <f>'All Demand '!G37</f>
        <v>ABC</v>
      </c>
      <c r="G36" s="405">
        <v>1</v>
      </c>
      <c r="H36" s="405">
        <v>0</v>
      </c>
      <c r="I36" s="405">
        <v>0</v>
      </c>
      <c r="J36" s="405">
        <v>0</v>
      </c>
      <c r="K36" s="405">
        <v>0</v>
      </c>
      <c r="L36" s="405">
        <v>0</v>
      </c>
      <c r="M36" s="405">
        <v>0</v>
      </c>
      <c r="N36" s="405">
        <v>0</v>
      </c>
      <c r="O36" s="405">
        <v>0</v>
      </c>
      <c r="P36" s="405">
        <v>0</v>
      </c>
      <c r="Q36" s="405">
        <v>0</v>
      </c>
      <c r="R36" s="427">
        <v>1</v>
      </c>
      <c r="S36" s="405">
        <v>0</v>
      </c>
      <c r="T36" s="427">
        <v>0.98</v>
      </c>
      <c r="U36" s="386">
        <f>Tianjin!H36</f>
        <v>120</v>
      </c>
      <c r="V36" s="386">
        <f>Tianjin!I36</f>
        <v>12</v>
      </c>
      <c r="W36" s="386">
        <f>Tianjin!J36</f>
        <v>0</v>
      </c>
      <c r="X36" s="386">
        <f>Tianjin!K36</f>
        <v>0</v>
      </c>
      <c r="Y36" s="386">
        <f>Tianjin!L36</f>
        <v>0</v>
      </c>
      <c r="Z36" s="386">
        <f>Tianjin!M36</f>
        <v>0</v>
      </c>
      <c r="AA36" s="386">
        <f>Tianjin!N36</f>
        <v>0</v>
      </c>
      <c r="AB36" s="386">
        <f>Tianjin!O36</f>
        <v>0</v>
      </c>
      <c r="AC36" s="386">
        <f>Tianjin!P36</f>
        <v>0</v>
      </c>
      <c r="AD36" s="386">
        <f>Tianjin!Q36</f>
        <v>0</v>
      </c>
      <c r="AE36" s="386">
        <f>Tianjin!R36</f>
        <v>0</v>
      </c>
      <c r="AF36" s="386">
        <f>Tianjin!S36</f>
        <v>0</v>
      </c>
      <c r="AG36" s="387"/>
      <c r="AH36" s="388">
        <f t="shared" si="66"/>
        <v>0</v>
      </c>
      <c r="AI36" s="388">
        <f t="shared" si="67"/>
        <v>0</v>
      </c>
      <c r="AJ36" s="388">
        <f t="shared" si="68"/>
        <v>0</v>
      </c>
      <c r="AK36" s="388">
        <f t="shared" si="69"/>
        <v>0</v>
      </c>
      <c r="AL36" s="388">
        <f t="shared" si="70"/>
        <v>0</v>
      </c>
      <c r="AM36" s="388">
        <f t="shared" si="71"/>
        <v>0</v>
      </c>
      <c r="AN36" s="388">
        <f t="shared" si="72"/>
        <v>0</v>
      </c>
      <c r="AO36" s="388">
        <f t="shared" si="73"/>
        <v>0</v>
      </c>
      <c r="AP36" s="388">
        <f t="shared" si="74"/>
        <v>0</v>
      </c>
      <c r="AQ36" s="388">
        <f t="shared" si="75"/>
        <v>0</v>
      </c>
      <c r="AR36" s="388">
        <f t="shared" si="76"/>
        <v>0</v>
      </c>
      <c r="AS36" s="388">
        <f t="shared" si="77"/>
        <v>0</v>
      </c>
      <c r="AT36" s="389"/>
      <c r="AU36" s="232">
        <f t="shared" si="78"/>
        <v>0.12</v>
      </c>
      <c r="AV36" s="232">
        <f t="shared" si="79"/>
        <v>1.2E-2</v>
      </c>
      <c r="AW36" s="232">
        <f t="shared" si="80"/>
        <v>0</v>
      </c>
      <c r="AX36" s="232">
        <f t="shared" si="81"/>
        <v>0</v>
      </c>
      <c r="AY36" s="232">
        <f t="shared" si="82"/>
        <v>0</v>
      </c>
      <c r="AZ36" s="232">
        <f t="shared" si="83"/>
        <v>0</v>
      </c>
      <c r="BA36" s="232">
        <f t="shared" si="84"/>
        <v>0</v>
      </c>
      <c r="BB36" s="232">
        <f t="shared" si="85"/>
        <v>0</v>
      </c>
      <c r="BC36" s="232">
        <f t="shared" si="86"/>
        <v>0</v>
      </c>
      <c r="BD36" s="232">
        <f t="shared" si="87"/>
        <v>0</v>
      </c>
      <c r="BE36" s="232">
        <f t="shared" si="88"/>
        <v>0</v>
      </c>
      <c r="BF36" s="232">
        <f t="shared" si="89"/>
        <v>0</v>
      </c>
      <c r="BG36" s="387"/>
      <c r="BH36" s="230">
        <f t="shared" si="90"/>
        <v>0</v>
      </c>
      <c r="BI36" s="230">
        <f t="shared" si="91"/>
        <v>0</v>
      </c>
      <c r="BJ36" s="230">
        <f t="shared" si="92"/>
        <v>0</v>
      </c>
      <c r="BK36" s="230">
        <f t="shared" si="93"/>
        <v>0</v>
      </c>
      <c r="BL36" s="230">
        <f t="shared" si="94"/>
        <v>0</v>
      </c>
      <c r="BM36" s="230">
        <f t="shared" si="95"/>
        <v>0</v>
      </c>
      <c r="BN36" s="230">
        <f t="shared" si="96"/>
        <v>0</v>
      </c>
      <c r="BO36" s="230">
        <f t="shared" si="97"/>
        <v>0</v>
      </c>
      <c r="BP36" s="230">
        <f t="shared" si="98"/>
        <v>0</v>
      </c>
      <c r="BQ36" s="230">
        <f t="shared" si="99"/>
        <v>0</v>
      </c>
      <c r="BR36" s="230">
        <f t="shared" si="100"/>
        <v>0</v>
      </c>
      <c r="BS36" s="230">
        <f t="shared" si="101"/>
        <v>0</v>
      </c>
      <c r="BT36" s="389"/>
      <c r="BU36" s="230">
        <f t="shared" si="138"/>
        <v>0</v>
      </c>
      <c r="BV36" s="230">
        <f t="shared" si="139"/>
        <v>0</v>
      </c>
      <c r="BW36" s="230">
        <f t="shared" si="140"/>
        <v>0</v>
      </c>
      <c r="BX36" s="230">
        <f t="shared" si="141"/>
        <v>0</v>
      </c>
      <c r="BY36" s="230">
        <f t="shared" si="142"/>
        <v>0</v>
      </c>
      <c r="BZ36" s="230">
        <f t="shared" si="143"/>
        <v>0</v>
      </c>
      <c r="CA36" s="230">
        <f t="shared" si="144"/>
        <v>0</v>
      </c>
      <c r="CB36" s="230">
        <f t="shared" si="145"/>
        <v>0</v>
      </c>
      <c r="CC36" s="230">
        <f t="shared" si="146"/>
        <v>0</v>
      </c>
      <c r="CD36" s="230">
        <f t="shared" si="147"/>
        <v>0</v>
      </c>
      <c r="CE36" s="230">
        <f t="shared" si="148"/>
        <v>0</v>
      </c>
      <c r="CF36" s="230">
        <f t="shared" si="149"/>
        <v>0</v>
      </c>
      <c r="CG36" s="231"/>
      <c r="CH36" s="230">
        <f t="shared" si="150"/>
        <v>0</v>
      </c>
      <c r="CI36" s="230">
        <f t="shared" si="151"/>
        <v>0</v>
      </c>
      <c r="CJ36" s="230">
        <f t="shared" si="152"/>
        <v>0</v>
      </c>
      <c r="CK36" s="230">
        <f t="shared" si="153"/>
        <v>0</v>
      </c>
      <c r="CL36" s="230">
        <f t="shared" si="154"/>
        <v>0</v>
      </c>
      <c r="CM36" s="230">
        <f t="shared" si="155"/>
        <v>0</v>
      </c>
      <c r="CN36" s="230">
        <f t="shared" si="156"/>
        <v>0</v>
      </c>
      <c r="CO36" s="230">
        <f t="shared" si="157"/>
        <v>0</v>
      </c>
      <c r="CP36" s="230">
        <f t="shared" si="158"/>
        <v>0</v>
      </c>
      <c r="CQ36" s="230">
        <f t="shared" si="159"/>
        <v>0</v>
      </c>
      <c r="CR36" s="230">
        <f t="shared" si="160"/>
        <v>0</v>
      </c>
      <c r="CS36" s="230">
        <f t="shared" si="161"/>
        <v>0</v>
      </c>
      <c r="CT36" s="231"/>
      <c r="CU36" s="230">
        <f t="shared" si="162"/>
        <v>0</v>
      </c>
      <c r="CV36" s="230">
        <f t="shared" si="163"/>
        <v>0</v>
      </c>
      <c r="CW36" s="230">
        <f t="shared" si="164"/>
        <v>0</v>
      </c>
      <c r="CX36" s="230">
        <f t="shared" si="165"/>
        <v>0</v>
      </c>
      <c r="CY36" s="230">
        <f t="shared" si="166"/>
        <v>0</v>
      </c>
      <c r="CZ36" s="230">
        <f t="shared" si="167"/>
        <v>0</v>
      </c>
      <c r="DA36" s="230">
        <f t="shared" si="168"/>
        <v>0</v>
      </c>
      <c r="DB36" s="230">
        <f t="shared" si="169"/>
        <v>0</v>
      </c>
      <c r="DC36" s="230">
        <f t="shared" si="170"/>
        <v>0</v>
      </c>
      <c r="DD36" s="230">
        <f t="shared" si="171"/>
        <v>0</v>
      </c>
      <c r="DE36" s="230">
        <f t="shared" si="172"/>
        <v>0</v>
      </c>
      <c r="DF36" s="230">
        <f t="shared" si="173"/>
        <v>0</v>
      </c>
      <c r="DG36" s="387"/>
      <c r="DH36" s="387"/>
      <c r="DI36" s="387"/>
      <c r="DJ36" s="387"/>
      <c r="DK36" s="387"/>
      <c r="DL36" s="387"/>
      <c r="DM36" s="387"/>
      <c r="DN36" s="387"/>
      <c r="DO36" s="387"/>
      <c r="DP36" s="387"/>
      <c r="DQ36" s="387"/>
      <c r="DR36" s="387"/>
      <c r="DS36" s="243"/>
    </row>
    <row r="37" spans="1:123" ht="12.75" customHeight="1" outlineLevel="1">
      <c r="A37" s="383">
        <f>'All Demand '!A38</f>
        <v>33</v>
      </c>
      <c r="B37" s="384" t="str">
        <f>'All Demand '!G38</f>
        <v>ABC</v>
      </c>
      <c r="C37" s="384" t="str">
        <f>'All Demand '!F38</f>
        <v>M26</v>
      </c>
      <c r="D37" s="178" t="str">
        <f>'All Demand '!C38</f>
        <v>8AJ725-00006</v>
      </c>
      <c r="E37" s="384" t="str">
        <f>'All Demand '!I38</f>
        <v>TJ</v>
      </c>
      <c r="F37" s="385" t="str">
        <f>'All Demand '!G38</f>
        <v>ABC</v>
      </c>
      <c r="G37" s="405">
        <v>0.67</v>
      </c>
      <c r="H37" s="405">
        <v>0.15384615384615385</v>
      </c>
      <c r="I37" s="405" t="s">
        <v>39</v>
      </c>
      <c r="J37" s="405">
        <v>0</v>
      </c>
      <c r="K37" s="405">
        <v>0</v>
      </c>
      <c r="L37" s="405">
        <v>0</v>
      </c>
      <c r="M37" s="405">
        <v>0</v>
      </c>
      <c r="N37" s="405">
        <v>0</v>
      </c>
      <c r="O37" s="405">
        <v>0</v>
      </c>
      <c r="P37" s="405">
        <v>4</v>
      </c>
      <c r="Q37" s="405">
        <v>4</v>
      </c>
      <c r="R37" s="427">
        <v>1</v>
      </c>
      <c r="S37" s="405">
        <v>0</v>
      </c>
      <c r="T37" s="405">
        <v>0.9</v>
      </c>
      <c r="U37" s="386">
        <f>Tianjin!H37</f>
        <v>0</v>
      </c>
      <c r="V37" s="386">
        <f>Tianjin!I37</f>
        <v>0</v>
      </c>
      <c r="W37" s="386">
        <f>Tianjin!J37</f>
        <v>0</v>
      </c>
      <c r="X37" s="386">
        <f>Tianjin!K37</f>
        <v>0</v>
      </c>
      <c r="Y37" s="386">
        <f>Tianjin!L37</f>
        <v>0</v>
      </c>
      <c r="Z37" s="386">
        <f>Tianjin!M37</f>
        <v>0</v>
      </c>
      <c r="AA37" s="386">
        <f>Tianjin!N37</f>
        <v>0</v>
      </c>
      <c r="AB37" s="386">
        <f>Tianjin!O37</f>
        <v>0</v>
      </c>
      <c r="AC37" s="386">
        <f>Tianjin!P37</f>
        <v>0</v>
      </c>
      <c r="AD37" s="386">
        <f>Tianjin!Q37</f>
        <v>0</v>
      </c>
      <c r="AE37" s="386">
        <f>Tianjin!R37</f>
        <v>0</v>
      </c>
      <c r="AF37" s="386">
        <f>Tianjin!S37</f>
        <v>0</v>
      </c>
      <c r="AG37" s="387"/>
      <c r="AH37" s="388">
        <f t="shared" si="66"/>
        <v>0</v>
      </c>
      <c r="AI37" s="388">
        <f t="shared" si="67"/>
        <v>0</v>
      </c>
      <c r="AJ37" s="388">
        <f t="shared" si="68"/>
        <v>0</v>
      </c>
      <c r="AK37" s="388">
        <f t="shared" si="69"/>
        <v>0</v>
      </c>
      <c r="AL37" s="388">
        <f t="shared" si="70"/>
        <v>0</v>
      </c>
      <c r="AM37" s="388">
        <f t="shared" si="71"/>
        <v>0</v>
      </c>
      <c r="AN37" s="388">
        <f t="shared" si="72"/>
        <v>0</v>
      </c>
      <c r="AO37" s="388">
        <f t="shared" si="73"/>
        <v>0</v>
      </c>
      <c r="AP37" s="388">
        <f t="shared" si="74"/>
        <v>0</v>
      </c>
      <c r="AQ37" s="388">
        <f t="shared" si="75"/>
        <v>0</v>
      </c>
      <c r="AR37" s="388">
        <f t="shared" si="76"/>
        <v>0</v>
      </c>
      <c r="AS37" s="388">
        <f t="shared" si="77"/>
        <v>0</v>
      </c>
      <c r="AT37" s="389"/>
      <c r="AU37" s="232">
        <f t="shared" si="78"/>
        <v>0</v>
      </c>
      <c r="AV37" s="232">
        <f t="shared" si="79"/>
        <v>0</v>
      </c>
      <c r="AW37" s="232">
        <f t="shared" si="80"/>
        <v>0</v>
      </c>
      <c r="AX37" s="232">
        <f t="shared" si="81"/>
        <v>0</v>
      </c>
      <c r="AY37" s="232">
        <f t="shared" si="82"/>
        <v>0</v>
      </c>
      <c r="AZ37" s="232">
        <f t="shared" si="83"/>
        <v>0</v>
      </c>
      <c r="BA37" s="232">
        <f t="shared" si="84"/>
        <v>0</v>
      </c>
      <c r="BB37" s="232">
        <f t="shared" si="85"/>
        <v>0</v>
      </c>
      <c r="BC37" s="232">
        <f t="shared" si="86"/>
        <v>0</v>
      </c>
      <c r="BD37" s="232">
        <f t="shared" si="87"/>
        <v>0</v>
      </c>
      <c r="BE37" s="232">
        <f t="shared" si="88"/>
        <v>0</v>
      </c>
      <c r="BF37" s="232">
        <f t="shared" si="89"/>
        <v>0</v>
      </c>
      <c r="BG37" s="387"/>
      <c r="BH37" s="230">
        <f t="shared" si="90"/>
        <v>0</v>
      </c>
      <c r="BI37" s="230">
        <f t="shared" si="91"/>
        <v>0</v>
      </c>
      <c r="BJ37" s="230">
        <f t="shared" si="92"/>
        <v>0</v>
      </c>
      <c r="BK37" s="230">
        <f t="shared" si="93"/>
        <v>0</v>
      </c>
      <c r="BL37" s="230">
        <f t="shared" si="94"/>
        <v>0</v>
      </c>
      <c r="BM37" s="230">
        <f t="shared" si="95"/>
        <v>0</v>
      </c>
      <c r="BN37" s="230">
        <f t="shared" si="96"/>
        <v>0</v>
      </c>
      <c r="BO37" s="230">
        <f t="shared" si="97"/>
        <v>0</v>
      </c>
      <c r="BP37" s="230">
        <f t="shared" si="98"/>
        <v>0</v>
      </c>
      <c r="BQ37" s="230">
        <f t="shared" si="99"/>
        <v>0</v>
      </c>
      <c r="BR37" s="230">
        <f t="shared" si="100"/>
        <v>0</v>
      </c>
      <c r="BS37" s="230">
        <f t="shared" si="101"/>
        <v>0</v>
      </c>
      <c r="BT37" s="389"/>
      <c r="BU37" s="230">
        <f t="shared" si="138"/>
        <v>0</v>
      </c>
      <c r="BV37" s="230">
        <f t="shared" si="139"/>
        <v>0</v>
      </c>
      <c r="BW37" s="230">
        <f t="shared" si="140"/>
        <v>0</v>
      </c>
      <c r="BX37" s="230">
        <f t="shared" si="141"/>
        <v>0</v>
      </c>
      <c r="BY37" s="230">
        <f t="shared" si="142"/>
        <v>0</v>
      </c>
      <c r="BZ37" s="230">
        <f t="shared" si="143"/>
        <v>0</v>
      </c>
      <c r="CA37" s="230">
        <f t="shared" si="144"/>
        <v>0</v>
      </c>
      <c r="CB37" s="230">
        <f t="shared" si="145"/>
        <v>0</v>
      </c>
      <c r="CC37" s="230">
        <f t="shared" si="146"/>
        <v>0</v>
      </c>
      <c r="CD37" s="230">
        <f t="shared" si="147"/>
        <v>0</v>
      </c>
      <c r="CE37" s="230">
        <f t="shared" si="148"/>
        <v>0</v>
      </c>
      <c r="CF37" s="230">
        <f t="shared" si="149"/>
        <v>0</v>
      </c>
      <c r="CG37" s="231"/>
      <c r="CH37" s="230">
        <f t="shared" si="150"/>
        <v>0</v>
      </c>
      <c r="CI37" s="230">
        <f t="shared" si="151"/>
        <v>0</v>
      </c>
      <c r="CJ37" s="230">
        <f t="shared" si="152"/>
        <v>0</v>
      </c>
      <c r="CK37" s="230">
        <f t="shared" si="153"/>
        <v>0</v>
      </c>
      <c r="CL37" s="230">
        <f t="shared" si="154"/>
        <v>0</v>
      </c>
      <c r="CM37" s="230">
        <f t="shared" si="155"/>
        <v>0</v>
      </c>
      <c r="CN37" s="230">
        <f t="shared" si="156"/>
        <v>0</v>
      </c>
      <c r="CO37" s="230">
        <f t="shared" si="157"/>
        <v>0</v>
      </c>
      <c r="CP37" s="230">
        <f t="shared" si="158"/>
        <v>0</v>
      </c>
      <c r="CQ37" s="230">
        <f t="shared" si="159"/>
        <v>0</v>
      </c>
      <c r="CR37" s="230">
        <f t="shared" si="160"/>
        <v>0</v>
      </c>
      <c r="CS37" s="230">
        <f t="shared" si="161"/>
        <v>0</v>
      </c>
      <c r="CT37" s="231"/>
      <c r="CU37" s="230">
        <f t="shared" si="162"/>
        <v>0</v>
      </c>
      <c r="CV37" s="230">
        <f t="shared" si="163"/>
        <v>0</v>
      </c>
      <c r="CW37" s="230">
        <f t="shared" si="164"/>
        <v>0</v>
      </c>
      <c r="CX37" s="230">
        <f t="shared" si="165"/>
        <v>0</v>
      </c>
      <c r="CY37" s="230">
        <f t="shared" si="166"/>
        <v>0</v>
      </c>
      <c r="CZ37" s="230">
        <f t="shared" si="167"/>
        <v>0</v>
      </c>
      <c r="DA37" s="230">
        <f t="shared" si="168"/>
        <v>0</v>
      </c>
      <c r="DB37" s="230">
        <f t="shared" si="169"/>
        <v>0</v>
      </c>
      <c r="DC37" s="230">
        <f t="shared" si="170"/>
        <v>0</v>
      </c>
      <c r="DD37" s="230">
        <f t="shared" si="171"/>
        <v>0</v>
      </c>
      <c r="DE37" s="230">
        <f t="shared" si="172"/>
        <v>0</v>
      </c>
      <c r="DF37" s="230">
        <f t="shared" si="173"/>
        <v>0</v>
      </c>
      <c r="DG37" s="387"/>
      <c r="DH37" s="387"/>
      <c r="DI37" s="387"/>
      <c r="DJ37" s="387"/>
      <c r="DK37" s="387"/>
      <c r="DL37" s="387"/>
      <c r="DM37" s="387"/>
      <c r="DN37" s="387"/>
      <c r="DO37" s="387"/>
      <c r="DP37" s="387"/>
      <c r="DQ37" s="387"/>
      <c r="DR37" s="387"/>
      <c r="DS37" s="243"/>
    </row>
    <row r="38" spans="1:123" ht="12.75" customHeight="1" outlineLevel="1">
      <c r="A38" s="383">
        <f>'All Demand '!A39</f>
        <v>34</v>
      </c>
      <c r="B38" s="384" t="str">
        <f>'All Demand '!G39</f>
        <v>ABC</v>
      </c>
      <c r="C38" s="384" t="str">
        <f>'All Demand '!F39</f>
        <v>M26</v>
      </c>
      <c r="D38" s="178" t="str">
        <f>'All Demand '!C39</f>
        <v>8AJ725-00007</v>
      </c>
      <c r="E38" s="384" t="str">
        <f>'All Demand '!I39</f>
        <v>TJ</v>
      </c>
      <c r="F38" s="385" t="str">
        <f>'All Demand '!G39</f>
        <v>ABC</v>
      </c>
      <c r="G38" s="405">
        <v>0.67</v>
      </c>
      <c r="H38" s="405">
        <v>0.13700000000000001</v>
      </c>
      <c r="I38" s="405" t="s">
        <v>39</v>
      </c>
      <c r="J38" s="405">
        <v>0</v>
      </c>
      <c r="K38" s="405">
        <v>0</v>
      </c>
      <c r="L38" s="405">
        <v>0</v>
      </c>
      <c r="M38" s="405">
        <v>0</v>
      </c>
      <c r="N38" s="405">
        <v>0</v>
      </c>
      <c r="O38" s="405">
        <v>0</v>
      </c>
      <c r="P38" s="405">
        <v>3.5</v>
      </c>
      <c r="Q38" s="405">
        <v>4</v>
      </c>
      <c r="R38" s="427">
        <v>1</v>
      </c>
      <c r="S38" s="405">
        <v>0</v>
      </c>
      <c r="T38" s="405">
        <v>0.9</v>
      </c>
      <c r="U38" s="386">
        <f>Tianjin!H38</f>
        <v>0</v>
      </c>
      <c r="V38" s="386">
        <f>Tianjin!I38</f>
        <v>0</v>
      </c>
      <c r="W38" s="386">
        <f>Tianjin!J38</f>
        <v>0</v>
      </c>
      <c r="X38" s="386">
        <f>Tianjin!K38</f>
        <v>0</v>
      </c>
      <c r="Y38" s="386">
        <f>Tianjin!L38</f>
        <v>0</v>
      </c>
      <c r="Z38" s="386">
        <f>Tianjin!M38</f>
        <v>0</v>
      </c>
      <c r="AA38" s="386">
        <f>Tianjin!N38</f>
        <v>0</v>
      </c>
      <c r="AB38" s="386">
        <f>Tianjin!O38</f>
        <v>0</v>
      </c>
      <c r="AC38" s="386">
        <f>Tianjin!P38</f>
        <v>0</v>
      </c>
      <c r="AD38" s="386">
        <f>Tianjin!Q38</f>
        <v>0</v>
      </c>
      <c r="AE38" s="386">
        <f>Tianjin!R38</f>
        <v>0</v>
      </c>
      <c r="AF38" s="386">
        <f>Tianjin!S38</f>
        <v>0</v>
      </c>
      <c r="AG38" s="387"/>
      <c r="AH38" s="388">
        <f t="shared" si="66"/>
        <v>0</v>
      </c>
      <c r="AI38" s="388">
        <f t="shared" si="67"/>
        <v>0</v>
      </c>
      <c r="AJ38" s="388">
        <f t="shared" si="68"/>
        <v>0</v>
      </c>
      <c r="AK38" s="388">
        <f t="shared" si="69"/>
        <v>0</v>
      </c>
      <c r="AL38" s="388">
        <f t="shared" si="70"/>
        <v>0</v>
      </c>
      <c r="AM38" s="388">
        <f t="shared" si="71"/>
        <v>0</v>
      </c>
      <c r="AN38" s="388">
        <f t="shared" si="72"/>
        <v>0</v>
      </c>
      <c r="AO38" s="388">
        <f t="shared" si="73"/>
        <v>0</v>
      </c>
      <c r="AP38" s="388">
        <f t="shared" si="74"/>
        <v>0</v>
      </c>
      <c r="AQ38" s="388">
        <f t="shared" si="75"/>
        <v>0</v>
      </c>
      <c r="AR38" s="388">
        <f t="shared" si="76"/>
        <v>0</v>
      </c>
      <c r="AS38" s="388">
        <f t="shared" si="77"/>
        <v>0</v>
      </c>
      <c r="AT38" s="389"/>
      <c r="AU38" s="232">
        <f t="shared" si="78"/>
        <v>0</v>
      </c>
      <c r="AV38" s="232">
        <f t="shared" si="79"/>
        <v>0</v>
      </c>
      <c r="AW38" s="232">
        <f t="shared" si="80"/>
        <v>0</v>
      </c>
      <c r="AX38" s="232">
        <f t="shared" si="81"/>
        <v>0</v>
      </c>
      <c r="AY38" s="232">
        <f t="shared" si="82"/>
        <v>0</v>
      </c>
      <c r="AZ38" s="232">
        <f t="shared" si="83"/>
        <v>0</v>
      </c>
      <c r="BA38" s="232">
        <f t="shared" si="84"/>
        <v>0</v>
      </c>
      <c r="BB38" s="232">
        <f t="shared" si="85"/>
        <v>0</v>
      </c>
      <c r="BC38" s="232">
        <f t="shared" si="86"/>
        <v>0</v>
      </c>
      <c r="BD38" s="232">
        <f t="shared" si="87"/>
        <v>0</v>
      </c>
      <c r="BE38" s="232">
        <f t="shared" si="88"/>
        <v>0</v>
      </c>
      <c r="BF38" s="232">
        <f t="shared" si="89"/>
        <v>0</v>
      </c>
      <c r="BG38" s="387"/>
      <c r="BH38" s="230">
        <f t="shared" si="90"/>
        <v>0</v>
      </c>
      <c r="BI38" s="230">
        <f t="shared" si="91"/>
        <v>0</v>
      </c>
      <c r="BJ38" s="230">
        <f t="shared" si="92"/>
        <v>0</v>
      </c>
      <c r="BK38" s="230">
        <f t="shared" si="93"/>
        <v>0</v>
      </c>
      <c r="BL38" s="230">
        <f t="shared" si="94"/>
        <v>0</v>
      </c>
      <c r="BM38" s="230">
        <f t="shared" si="95"/>
        <v>0</v>
      </c>
      <c r="BN38" s="230">
        <f t="shared" si="96"/>
        <v>0</v>
      </c>
      <c r="BO38" s="230">
        <f t="shared" si="97"/>
        <v>0</v>
      </c>
      <c r="BP38" s="230">
        <f t="shared" si="98"/>
        <v>0</v>
      </c>
      <c r="BQ38" s="230">
        <f t="shared" si="99"/>
        <v>0</v>
      </c>
      <c r="BR38" s="230">
        <f t="shared" si="100"/>
        <v>0</v>
      </c>
      <c r="BS38" s="230">
        <f t="shared" si="101"/>
        <v>0</v>
      </c>
      <c r="BT38" s="389"/>
      <c r="BU38" s="230">
        <f t="shared" si="138"/>
        <v>0</v>
      </c>
      <c r="BV38" s="230">
        <f t="shared" si="139"/>
        <v>0</v>
      </c>
      <c r="BW38" s="230">
        <f t="shared" si="140"/>
        <v>0</v>
      </c>
      <c r="BX38" s="230">
        <f t="shared" si="141"/>
        <v>0</v>
      </c>
      <c r="BY38" s="230">
        <f t="shared" si="142"/>
        <v>0</v>
      </c>
      <c r="BZ38" s="230">
        <f t="shared" si="143"/>
        <v>0</v>
      </c>
      <c r="CA38" s="230">
        <f t="shared" si="144"/>
        <v>0</v>
      </c>
      <c r="CB38" s="230">
        <f t="shared" si="145"/>
        <v>0</v>
      </c>
      <c r="CC38" s="230">
        <f t="shared" si="146"/>
        <v>0</v>
      </c>
      <c r="CD38" s="230">
        <f t="shared" si="147"/>
        <v>0</v>
      </c>
      <c r="CE38" s="230">
        <f t="shared" si="148"/>
        <v>0</v>
      </c>
      <c r="CF38" s="230">
        <f t="shared" si="149"/>
        <v>0</v>
      </c>
      <c r="CG38" s="231"/>
      <c r="CH38" s="230">
        <f t="shared" si="150"/>
        <v>0</v>
      </c>
      <c r="CI38" s="230">
        <f t="shared" si="151"/>
        <v>0</v>
      </c>
      <c r="CJ38" s="230">
        <f t="shared" si="152"/>
        <v>0</v>
      </c>
      <c r="CK38" s="230">
        <f t="shared" si="153"/>
        <v>0</v>
      </c>
      <c r="CL38" s="230">
        <f t="shared" si="154"/>
        <v>0</v>
      </c>
      <c r="CM38" s="230">
        <f t="shared" si="155"/>
        <v>0</v>
      </c>
      <c r="CN38" s="230">
        <f t="shared" si="156"/>
        <v>0</v>
      </c>
      <c r="CO38" s="230">
        <f t="shared" si="157"/>
        <v>0</v>
      </c>
      <c r="CP38" s="230">
        <f t="shared" si="158"/>
        <v>0</v>
      </c>
      <c r="CQ38" s="230">
        <f t="shared" si="159"/>
        <v>0</v>
      </c>
      <c r="CR38" s="230">
        <f t="shared" si="160"/>
        <v>0</v>
      </c>
      <c r="CS38" s="230">
        <f t="shared" si="161"/>
        <v>0</v>
      </c>
      <c r="CT38" s="231"/>
      <c r="CU38" s="230">
        <f t="shared" si="162"/>
        <v>0</v>
      </c>
      <c r="CV38" s="230">
        <f t="shared" si="163"/>
        <v>0</v>
      </c>
      <c r="CW38" s="230">
        <f t="shared" si="164"/>
        <v>0</v>
      </c>
      <c r="CX38" s="230">
        <f t="shared" si="165"/>
        <v>0</v>
      </c>
      <c r="CY38" s="230">
        <f t="shared" si="166"/>
        <v>0</v>
      </c>
      <c r="CZ38" s="230">
        <f t="shared" si="167"/>
        <v>0</v>
      </c>
      <c r="DA38" s="230">
        <f t="shared" si="168"/>
        <v>0</v>
      </c>
      <c r="DB38" s="230">
        <f t="shared" si="169"/>
        <v>0</v>
      </c>
      <c r="DC38" s="230">
        <f t="shared" si="170"/>
        <v>0</v>
      </c>
      <c r="DD38" s="230">
        <f t="shared" si="171"/>
        <v>0</v>
      </c>
      <c r="DE38" s="230">
        <f t="shared" si="172"/>
        <v>0</v>
      </c>
      <c r="DF38" s="230">
        <f t="shared" si="173"/>
        <v>0</v>
      </c>
      <c r="DG38" s="387"/>
      <c r="DH38" s="387"/>
      <c r="DI38" s="387"/>
      <c r="DJ38" s="387"/>
      <c r="DK38" s="387"/>
      <c r="DL38" s="387"/>
      <c r="DM38" s="387"/>
      <c r="DN38" s="387"/>
      <c r="DO38" s="387"/>
      <c r="DP38" s="387"/>
      <c r="DQ38" s="387"/>
      <c r="DR38" s="387"/>
      <c r="DS38" s="243"/>
    </row>
    <row r="39" spans="1:123" ht="12.75" customHeight="1" outlineLevel="1">
      <c r="A39" s="383">
        <f>'All Demand '!A40</f>
        <v>35</v>
      </c>
      <c r="B39" s="384" t="str">
        <f>'All Demand '!G40</f>
        <v>ABC</v>
      </c>
      <c r="C39" s="384" t="str">
        <f>'All Demand '!F40</f>
        <v>M26</v>
      </c>
      <c r="D39" s="178" t="str">
        <f>'All Demand '!C40</f>
        <v>8AJ725-00408</v>
      </c>
      <c r="E39" s="384" t="str">
        <f>'All Demand '!I40</f>
        <v>TJ</v>
      </c>
      <c r="F39" s="385" t="str">
        <f>'All Demand '!G40</f>
        <v>ABC</v>
      </c>
      <c r="G39" s="405">
        <v>0.67</v>
      </c>
      <c r="H39" s="405">
        <v>0.125</v>
      </c>
      <c r="I39" s="405" t="s">
        <v>39</v>
      </c>
      <c r="J39" s="405">
        <v>0</v>
      </c>
      <c r="K39" s="405">
        <v>0</v>
      </c>
      <c r="L39" s="405">
        <v>0</v>
      </c>
      <c r="M39" s="405">
        <v>0</v>
      </c>
      <c r="N39" s="405">
        <v>0</v>
      </c>
      <c r="O39" s="405">
        <v>0</v>
      </c>
      <c r="P39" s="405">
        <v>3</v>
      </c>
      <c r="Q39" s="405">
        <v>4</v>
      </c>
      <c r="R39" s="427">
        <v>1</v>
      </c>
      <c r="S39" s="405">
        <v>0</v>
      </c>
      <c r="T39" s="405">
        <v>0.92</v>
      </c>
      <c r="U39" s="386">
        <f>Tianjin!H39</f>
        <v>0</v>
      </c>
      <c r="V39" s="386">
        <f>Tianjin!I39</f>
        <v>0</v>
      </c>
      <c r="W39" s="386">
        <f>Tianjin!J39</f>
        <v>0</v>
      </c>
      <c r="X39" s="386">
        <f>Tianjin!K39</f>
        <v>0</v>
      </c>
      <c r="Y39" s="386">
        <f>Tianjin!L39</f>
        <v>0</v>
      </c>
      <c r="Z39" s="386">
        <f>Tianjin!M39</f>
        <v>0</v>
      </c>
      <c r="AA39" s="386">
        <f>Tianjin!N39</f>
        <v>0</v>
      </c>
      <c r="AB39" s="386">
        <f>Tianjin!O39</f>
        <v>0</v>
      </c>
      <c r="AC39" s="386">
        <f>Tianjin!P39</f>
        <v>0</v>
      </c>
      <c r="AD39" s="386">
        <f>Tianjin!Q39</f>
        <v>0</v>
      </c>
      <c r="AE39" s="386">
        <f>Tianjin!R39</f>
        <v>0</v>
      </c>
      <c r="AF39" s="386">
        <f>Tianjin!S39</f>
        <v>0</v>
      </c>
      <c r="AG39" s="387"/>
      <c r="AH39" s="388">
        <f t="shared" si="66"/>
        <v>0</v>
      </c>
      <c r="AI39" s="388">
        <f t="shared" si="67"/>
        <v>0</v>
      </c>
      <c r="AJ39" s="388">
        <f t="shared" si="68"/>
        <v>0</v>
      </c>
      <c r="AK39" s="388">
        <f t="shared" si="69"/>
        <v>0</v>
      </c>
      <c r="AL39" s="388">
        <f t="shared" si="70"/>
        <v>0</v>
      </c>
      <c r="AM39" s="388">
        <f t="shared" si="71"/>
        <v>0</v>
      </c>
      <c r="AN39" s="388">
        <f t="shared" si="72"/>
        <v>0</v>
      </c>
      <c r="AO39" s="388">
        <f t="shared" si="73"/>
        <v>0</v>
      </c>
      <c r="AP39" s="388">
        <f t="shared" si="74"/>
        <v>0</v>
      </c>
      <c r="AQ39" s="388">
        <f t="shared" si="75"/>
        <v>0</v>
      </c>
      <c r="AR39" s="388">
        <f t="shared" si="76"/>
        <v>0</v>
      </c>
      <c r="AS39" s="388">
        <f t="shared" si="77"/>
        <v>0</v>
      </c>
      <c r="AT39" s="389"/>
      <c r="AU39" s="232">
        <f t="shared" si="78"/>
        <v>0</v>
      </c>
      <c r="AV39" s="232">
        <f t="shared" si="79"/>
        <v>0</v>
      </c>
      <c r="AW39" s="232">
        <f t="shared" si="80"/>
        <v>0</v>
      </c>
      <c r="AX39" s="232">
        <f t="shared" si="81"/>
        <v>0</v>
      </c>
      <c r="AY39" s="232">
        <f t="shared" si="82"/>
        <v>0</v>
      </c>
      <c r="AZ39" s="232">
        <f t="shared" si="83"/>
        <v>0</v>
      </c>
      <c r="BA39" s="232">
        <f t="shared" si="84"/>
        <v>0</v>
      </c>
      <c r="BB39" s="232">
        <f t="shared" si="85"/>
        <v>0</v>
      </c>
      <c r="BC39" s="232">
        <f t="shared" si="86"/>
        <v>0</v>
      </c>
      <c r="BD39" s="232">
        <f t="shared" si="87"/>
        <v>0</v>
      </c>
      <c r="BE39" s="232">
        <f t="shared" si="88"/>
        <v>0</v>
      </c>
      <c r="BF39" s="232">
        <f t="shared" si="89"/>
        <v>0</v>
      </c>
      <c r="BG39" s="387"/>
      <c r="BH39" s="230">
        <f t="shared" si="90"/>
        <v>0</v>
      </c>
      <c r="BI39" s="230">
        <f t="shared" si="91"/>
        <v>0</v>
      </c>
      <c r="BJ39" s="230">
        <f t="shared" si="92"/>
        <v>0</v>
      </c>
      <c r="BK39" s="230">
        <f t="shared" si="93"/>
        <v>0</v>
      </c>
      <c r="BL39" s="230">
        <f t="shared" si="94"/>
        <v>0</v>
      </c>
      <c r="BM39" s="230">
        <f t="shared" si="95"/>
        <v>0</v>
      </c>
      <c r="BN39" s="230">
        <f t="shared" si="96"/>
        <v>0</v>
      </c>
      <c r="BO39" s="230">
        <f t="shared" si="97"/>
        <v>0</v>
      </c>
      <c r="BP39" s="230">
        <f t="shared" si="98"/>
        <v>0</v>
      </c>
      <c r="BQ39" s="230">
        <f t="shared" si="99"/>
        <v>0</v>
      </c>
      <c r="BR39" s="230">
        <f t="shared" si="100"/>
        <v>0</v>
      </c>
      <c r="BS39" s="230">
        <f t="shared" si="101"/>
        <v>0</v>
      </c>
      <c r="BT39" s="389"/>
      <c r="BU39" s="230">
        <f t="shared" si="138"/>
        <v>0</v>
      </c>
      <c r="BV39" s="230">
        <f t="shared" si="139"/>
        <v>0</v>
      </c>
      <c r="BW39" s="230">
        <f t="shared" si="140"/>
        <v>0</v>
      </c>
      <c r="BX39" s="230">
        <f t="shared" si="141"/>
        <v>0</v>
      </c>
      <c r="BY39" s="230">
        <f t="shared" si="142"/>
        <v>0</v>
      </c>
      <c r="BZ39" s="230">
        <f t="shared" si="143"/>
        <v>0</v>
      </c>
      <c r="CA39" s="230">
        <f t="shared" si="144"/>
        <v>0</v>
      </c>
      <c r="CB39" s="230">
        <f t="shared" si="145"/>
        <v>0</v>
      </c>
      <c r="CC39" s="230">
        <f t="shared" si="146"/>
        <v>0</v>
      </c>
      <c r="CD39" s="230">
        <f t="shared" si="147"/>
        <v>0</v>
      </c>
      <c r="CE39" s="230">
        <f t="shared" si="148"/>
        <v>0</v>
      </c>
      <c r="CF39" s="230">
        <f t="shared" si="149"/>
        <v>0</v>
      </c>
      <c r="CG39" s="231"/>
      <c r="CH39" s="230">
        <f t="shared" si="150"/>
        <v>0</v>
      </c>
      <c r="CI39" s="230">
        <f t="shared" si="151"/>
        <v>0</v>
      </c>
      <c r="CJ39" s="230">
        <f t="shared" si="152"/>
        <v>0</v>
      </c>
      <c r="CK39" s="230">
        <f t="shared" si="153"/>
        <v>0</v>
      </c>
      <c r="CL39" s="230">
        <f t="shared" si="154"/>
        <v>0</v>
      </c>
      <c r="CM39" s="230">
        <f t="shared" si="155"/>
        <v>0</v>
      </c>
      <c r="CN39" s="230">
        <f t="shared" si="156"/>
        <v>0</v>
      </c>
      <c r="CO39" s="230">
        <f t="shared" si="157"/>
        <v>0</v>
      </c>
      <c r="CP39" s="230">
        <f t="shared" si="158"/>
        <v>0</v>
      </c>
      <c r="CQ39" s="230">
        <f t="shared" si="159"/>
        <v>0</v>
      </c>
      <c r="CR39" s="230">
        <f t="shared" si="160"/>
        <v>0</v>
      </c>
      <c r="CS39" s="230">
        <f t="shared" si="161"/>
        <v>0</v>
      </c>
      <c r="CT39" s="231"/>
      <c r="CU39" s="230">
        <f t="shared" si="162"/>
        <v>0</v>
      </c>
      <c r="CV39" s="230">
        <f t="shared" si="163"/>
        <v>0</v>
      </c>
      <c r="CW39" s="230">
        <f t="shared" si="164"/>
        <v>0</v>
      </c>
      <c r="CX39" s="230">
        <f t="shared" si="165"/>
        <v>0</v>
      </c>
      <c r="CY39" s="230">
        <f t="shared" si="166"/>
        <v>0</v>
      </c>
      <c r="CZ39" s="230">
        <f t="shared" si="167"/>
        <v>0</v>
      </c>
      <c r="DA39" s="230">
        <f t="shared" si="168"/>
        <v>0</v>
      </c>
      <c r="DB39" s="230">
        <f t="shared" si="169"/>
        <v>0</v>
      </c>
      <c r="DC39" s="230">
        <f t="shared" si="170"/>
        <v>0</v>
      </c>
      <c r="DD39" s="230">
        <f t="shared" si="171"/>
        <v>0</v>
      </c>
      <c r="DE39" s="230">
        <f t="shared" si="172"/>
        <v>0</v>
      </c>
      <c r="DF39" s="230">
        <f t="shared" si="173"/>
        <v>0</v>
      </c>
      <c r="DG39" s="387"/>
      <c r="DH39" s="387"/>
      <c r="DI39" s="387"/>
      <c r="DJ39" s="387"/>
      <c r="DK39" s="387"/>
      <c r="DL39" s="387"/>
      <c r="DM39" s="387"/>
      <c r="DN39" s="387"/>
      <c r="DO39" s="387"/>
      <c r="DP39" s="387"/>
      <c r="DQ39" s="387"/>
      <c r="DR39" s="387"/>
      <c r="DS39" s="243"/>
    </row>
    <row r="40" spans="1:123" s="229" customFormat="1" ht="12.75" customHeight="1" outlineLevel="1">
      <c r="A40" s="383">
        <f>'All Demand '!A41</f>
        <v>36</v>
      </c>
      <c r="B40" s="384" t="str">
        <f>'All Demand '!G41</f>
        <v>ABC</v>
      </c>
      <c r="C40" s="384" t="str">
        <f>'All Demand '!F41</f>
        <v>M101</v>
      </c>
      <c r="D40" s="178" t="str">
        <f>'All Demand '!C41</f>
        <v>8AJ946-09907</v>
      </c>
      <c r="E40" s="384" t="str">
        <f>'All Demand '!I41</f>
        <v>TJ</v>
      </c>
      <c r="F40" s="385" t="str">
        <f>'All Demand '!G41</f>
        <v>ABC</v>
      </c>
      <c r="G40" s="405">
        <v>0</v>
      </c>
      <c r="H40" s="405">
        <v>3.3333333333333333E-2</v>
      </c>
      <c r="I40" s="405" t="s">
        <v>39</v>
      </c>
      <c r="J40" s="405">
        <v>0</v>
      </c>
      <c r="K40" s="405">
        <v>0</v>
      </c>
      <c r="L40" s="405">
        <v>0</v>
      </c>
      <c r="M40" s="405">
        <v>0</v>
      </c>
      <c r="N40" s="405">
        <v>0</v>
      </c>
      <c r="O40" s="405">
        <v>0</v>
      </c>
      <c r="P40" s="405">
        <v>4</v>
      </c>
      <c r="Q40" s="405">
        <v>4</v>
      </c>
      <c r="R40" s="427">
        <v>1</v>
      </c>
      <c r="S40" s="405">
        <v>0</v>
      </c>
      <c r="T40" s="405">
        <v>0.95</v>
      </c>
      <c r="U40" s="386">
        <f>Tianjin!H40</f>
        <v>0</v>
      </c>
      <c r="V40" s="386">
        <f>Tianjin!I40</f>
        <v>0</v>
      </c>
      <c r="W40" s="386">
        <f>Tianjin!J40</f>
        <v>0</v>
      </c>
      <c r="X40" s="386">
        <f>Tianjin!K40</f>
        <v>0</v>
      </c>
      <c r="Y40" s="386">
        <f>Tianjin!L40</f>
        <v>0</v>
      </c>
      <c r="Z40" s="386">
        <f>Tianjin!M40</f>
        <v>0</v>
      </c>
      <c r="AA40" s="386">
        <f>Tianjin!N40</f>
        <v>0</v>
      </c>
      <c r="AB40" s="386">
        <f>Tianjin!O40</f>
        <v>0</v>
      </c>
      <c r="AC40" s="386">
        <f>Tianjin!P40</f>
        <v>0</v>
      </c>
      <c r="AD40" s="386">
        <f>Tianjin!Q40</f>
        <v>0</v>
      </c>
      <c r="AE40" s="386">
        <f>Tianjin!R40</f>
        <v>0</v>
      </c>
      <c r="AF40" s="386">
        <f>Tianjin!S40</f>
        <v>0</v>
      </c>
      <c r="AG40" s="387"/>
      <c r="AH40" s="388">
        <f t="shared" si="66"/>
        <v>0</v>
      </c>
      <c r="AI40" s="388">
        <f t="shared" si="67"/>
        <v>0</v>
      </c>
      <c r="AJ40" s="388">
        <f t="shared" si="68"/>
        <v>0</v>
      </c>
      <c r="AK40" s="388">
        <f t="shared" si="69"/>
        <v>0</v>
      </c>
      <c r="AL40" s="388">
        <f t="shared" si="70"/>
        <v>0</v>
      </c>
      <c r="AM40" s="388">
        <f t="shared" si="71"/>
        <v>0</v>
      </c>
      <c r="AN40" s="388">
        <f t="shared" si="72"/>
        <v>0</v>
      </c>
      <c r="AO40" s="388">
        <f t="shared" si="73"/>
        <v>0</v>
      </c>
      <c r="AP40" s="388">
        <f t="shared" si="74"/>
        <v>0</v>
      </c>
      <c r="AQ40" s="388">
        <f t="shared" si="75"/>
        <v>0</v>
      </c>
      <c r="AR40" s="388">
        <f t="shared" si="76"/>
        <v>0</v>
      </c>
      <c r="AS40" s="388">
        <f t="shared" si="77"/>
        <v>0</v>
      </c>
      <c r="AT40" s="389"/>
      <c r="AU40" s="232">
        <f t="shared" si="78"/>
        <v>0</v>
      </c>
      <c r="AV40" s="232">
        <f t="shared" si="79"/>
        <v>0</v>
      </c>
      <c r="AW40" s="232">
        <f t="shared" si="80"/>
        <v>0</v>
      </c>
      <c r="AX40" s="232">
        <f t="shared" si="81"/>
        <v>0</v>
      </c>
      <c r="AY40" s="232">
        <f t="shared" si="82"/>
        <v>0</v>
      </c>
      <c r="AZ40" s="232">
        <f t="shared" si="83"/>
        <v>0</v>
      </c>
      <c r="BA40" s="232">
        <f t="shared" si="84"/>
        <v>0</v>
      </c>
      <c r="BB40" s="232">
        <f t="shared" si="85"/>
        <v>0</v>
      </c>
      <c r="BC40" s="232">
        <f t="shared" si="86"/>
        <v>0</v>
      </c>
      <c r="BD40" s="232">
        <f t="shared" si="87"/>
        <v>0</v>
      </c>
      <c r="BE40" s="232">
        <f t="shared" si="88"/>
        <v>0</v>
      </c>
      <c r="BF40" s="232">
        <f t="shared" si="89"/>
        <v>0</v>
      </c>
      <c r="BG40" s="387"/>
      <c r="BH40" s="230">
        <f t="shared" si="90"/>
        <v>0</v>
      </c>
      <c r="BI40" s="230">
        <f t="shared" si="91"/>
        <v>0</v>
      </c>
      <c r="BJ40" s="230">
        <f t="shared" si="92"/>
        <v>0</v>
      </c>
      <c r="BK40" s="230">
        <f t="shared" si="93"/>
        <v>0</v>
      </c>
      <c r="BL40" s="230">
        <f t="shared" si="94"/>
        <v>0</v>
      </c>
      <c r="BM40" s="230">
        <f t="shared" si="95"/>
        <v>0</v>
      </c>
      <c r="BN40" s="230">
        <f t="shared" si="96"/>
        <v>0</v>
      </c>
      <c r="BO40" s="230">
        <f t="shared" si="97"/>
        <v>0</v>
      </c>
      <c r="BP40" s="230">
        <f t="shared" si="98"/>
        <v>0</v>
      </c>
      <c r="BQ40" s="230">
        <f t="shared" si="99"/>
        <v>0</v>
      </c>
      <c r="BR40" s="230">
        <f t="shared" si="100"/>
        <v>0</v>
      </c>
      <c r="BS40" s="230">
        <f t="shared" si="101"/>
        <v>0</v>
      </c>
      <c r="BT40" s="389"/>
      <c r="BU40" s="230">
        <f t="shared" si="138"/>
        <v>0</v>
      </c>
      <c r="BV40" s="230">
        <f t="shared" si="139"/>
        <v>0</v>
      </c>
      <c r="BW40" s="230">
        <f t="shared" si="140"/>
        <v>0</v>
      </c>
      <c r="BX40" s="230">
        <f t="shared" si="141"/>
        <v>0</v>
      </c>
      <c r="BY40" s="230">
        <f t="shared" si="142"/>
        <v>0</v>
      </c>
      <c r="BZ40" s="230">
        <f t="shared" si="143"/>
        <v>0</v>
      </c>
      <c r="CA40" s="230">
        <f t="shared" si="144"/>
        <v>0</v>
      </c>
      <c r="CB40" s="230">
        <f t="shared" si="145"/>
        <v>0</v>
      </c>
      <c r="CC40" s="230">
        <f t="shared" si="146"/>
        <v>0</v>
      </c>
      <c r="CD40" s="230">
        <f t="shared" si="147"/>
        <v>0</v>
      </c>
      <c r="CE40" s="230">
        <f t="shared" si="148"/>
        <v>0</v>
      </c>
      <c r="CF40" s="230">
        <f t="shared" si="149"/>
        <v>0</v>
      </c>
      <c r="CG40" s="231"/>
      <c r="CH40" s="230">
        <f t="shared" si="150"/>
        <v>0</v>
      </c>
      <c r="CI40" s="230">
        <f t="shared" si="151"/>
        <v>0</v>
      </c>
      <c r="CJ40" s="230">
        <f t="shared" si="152"/>
        <v>0</v>
      </c>
      <c r="CK40" s="230">
        <f t="shared" si="153"/>
        <v>0</v>
      </c>
      <c r="CL40" s="230">
        <f t="shared" si="154"/>
        <v>0</v>
      </c>
      <c r="CM40" s="230">
        <f t="shared" si="155"/>
        <v>0</v>
      </c>
      <c r="CN40" s="230">
        <f t="shared" si="156"/>
        <v>0</v>
      </c>
      <c r="CO40" s="230">
        <f t="shared" si="157"/>
        <v>0</v>
      </c>
      <c r="CP40" s="230">
        <f t="shared" si="158"/>
        <v>0</v>
      </c>
      <c r="CQ40" s="230">
        <f t="shared" si="159"/>
        <v>0</v>
      </c>
      <c r="CR40" s="230">
        <f t="shared" si="160"/>
        <v>0</v>
      </c>
      <c r="CS40" s="230">
        <f t="shared" si="161"/>
        <v>0</v>
      </c>
      <c r="CT40" s="231"/>
      <c r="CU40" s="230">
        <f t="shared" si="162"/>
        <v>0</v>
      </c>
      <c r="CV40" s="230">
        <f t="shared" si="163"/>
        <v>0</v>
      </c>
      <c r="CW40" s="230">
        <f t="shared" si="164"/>
        <v>0</v>
      </c>
      <c r="CX40" s="230">
        <f t="shared" si="165"/>
        <v>0</v>
      </c>
      <c r="CY40" s="230">
        <f t="shared" si="166"/>
        <v>0</v>
      </c>
      <c r="CZ40" s="230">
        <f t="shared" si="167"/>
        <v>0</v>
      </c>
      <c r="DA40" s="230">
        <f t="shared" si="168"/>
        <v>0</v>
      </c>
      <c r="DB40" s="230">
        <f t="shared" si="169"/>
        <v>0</v>
      </c>
      <c r="DC40" s="230">
        <f t="shared" si="170"/>
        <v>0</v>
      </c>
      <c r="DD40" s="230">
        <f t="shared" si="171"/>
        <v>0</v>
      </c>
      <c r="DE40" s="230">
        <f t="shared" si="172"/>
        <v>0</v>
      </c>
      <c r="DF40" s="230">
        <f t="shared" si="173"/>
        <v>0</v>
      </c>
      <c r="DG40" s="387"/>
      <c r="DH40" s="387"/>
      <c r="DI40" s="387"/>
      <c r="DJ40" s="387"/>
      <c r="DK40" s="387"/>
      <c r="DL40" s="387"/>
      <c r="DM40" s="387"/>
      <c r="DN40" s="387"/>
      <c r="DO40" s="387"/>
      <c r="DP40" s="387"/>
      <c r="DQ40" s="387"/>
      <c r="DR40" s="387"/>
      <c r="DS40" s="243"/>
    </row>
    <row r="41" spans="1:123" outlineLevel="1">
      <c r="A41" s="383">
        <f>'All Demand '!A42</f>
        <v>37</v>
      </c>
      <c r="B41" s="384" t="str">
        <f>'All Demand '!G42</f>
        <v>Potential</v>
      </c>
      <c r="C41" s="384" t="str">
        <f>'All Demand '!F42</f>
        <v>Crestron</v>
      </c>
      <c r="D41" s="178" t="str">
        <f>'All Demand '!C42</f>
        <v>Potential</v>
      </c>
      <c r="E41" s="384" t="str">
        <f>'All Demand '!I42</f>
        <v>TJ</v>
      </c>
      <c r="F41" s="385" t="str">
        <f>'All Demand '!G42</f>
        <v>Potential</v>
      </c>
      <c r="G41" s="405">
        <v>0.25</v>
      </c>
      <c r="H41" s="405">
        <v>0.25</v>
      </c>
      <c r="I41" s="405" t="s">
        <v>39</v>
      </c>
      <c r="J41" s="405"/>
      <c r="K41" s="405"/>
      <c r="L41" s="405"/>
      <c r="M41" s="405"/>
      <c r="N41" s="405"/>
      <c r="O41" s="405"/>
      <c r="P41" s="405">
        <v>3</v>
      </c>
      <c r="Q41" s="405"/>
      <c r="R41" s="427">
        <v>0.95</v>
      </c>
      <c r="S41" s="405"/>
      <c r="T41" s="428">
        <v>0.98</v>
      </c>
      <c r="U41" s="386">
        <f>Tianjin!H41</f>
        <v>0</v>
      </c>
      <c r="V41" s="386">
        <f>Tianjin!I41</f>
        <v>0</v>
      </c>
      <c r="W41" s="386">
        <f>Tianjin!J41</f>
        <v>0</v>
      </c>
      <c r="X41" s="386">
        <f>Tianjin!K41</f>
        <v>0</v>
      </c>
      <c r="Y41" s="386">
        <f>Tianjin!L41</f>
        <v>0</v>
      </c>
      <c r="Z41" s="386">
        <f>Tianjin!M41</f>
        <v>0</v>
      </c>
      <c r="AA41" s="386">
        <f>Tianjin!N41</f>
        <v>0</v>
      </c>
      <c r="AB41" s="386">
        <f>Tianjin!O41</f>
        <v>0</v>
      </c>
      <c r="AC41" s="386">
        <f>Tianjin!P41</f>
        <v>0</v>
      </c>
      <c r="AD41" s="386">
        <f>Tianjin!Q41</f>
        <v>0</v>
      </c>
      <c r="AE41" s="386">
        <f>Tianjin!R41</f>
        <v>0</v>
      </c>
      <c r="AF41" s="386">
        <f>Tianjin!S41</f>
        <v>0</v>
      </c>
      <c r="AG41" s="387"/>
      <c r="AH41" s="388">
        <f t="shared" si="66"/>
        <v>0</v>
      </c>
      <c r="AI41" s="388">
        <f t="shared" si="67"/>
        <v>0</v>
      </c>
      <c r="AJ41" s="388">
        <f t="shared" si="68"/>
        <v>0</v>
      </c>
      <c r="AK41" s="388">
        <f t="shared" si="69"/>
        <v>0</v>
      </c>
      <c r="AL41" s="388">
        <f t="shared" si="70"/>
        <v>0</v>
      </c>
      <c r="AM41" s="388">
        <f t="shared" si="71"/>
        <v>0</v>
      </c>
      <c r="AN41" s="388">
        <f t="shared" si="72"/>
        <v>0</v>
      </c>
      <c r="AO41" s="388">
        <f t="shared" si="73"/>
        <v>0</v>
      </c>
      <c r="AP41" s="388">
        <f t="shared" si="74"/>
        <v>0</v>
      </c>
      <c r="AQ41" s="388">
        <f t="shared" si="75"/>
        <v>0</v>
      </c>
      <c r="AR41" s="388">
        <f t="shared" si="76"/>
        <v>0</v>
      </c>
      <c r="AS41" s="388">
        <f t="shared" si="77"/>
        <v>0</v>
      </c>
      <c r="AT41" s="389"/>
      <c r="AU41" s="232">
        <f t="shared" si="78"/>
        <v>0</v>
      </c>
      <c r="AV41" s="232">
        <f t="shared" si="79"/>
        <v>0</v>
      </c>
      <c r="AW41" s="232">
        <f t="shared" si="80"/>
        <v>0</v>
      </c>
      <c r="AX41" s="232">
        <f t="shared" si="81"/>
        <v>0</v>
      </c>
      <c r="AY41" s="232">
        <f t="shared" si="82"/>
        <v>0</v>
      </c>
      <c r="AZ41" s="232">
        <f t="shared" si="83"/>
        <v>0</v>
      </c>
      <c r="BA41" s="232">
        <f t="shared" si="84"/>
        <v>0</v>
      </c>
      <c r="BB41" s="232">
        <f t="shared" si="85"/>
        <v>0</v>
      </c>
      <c r="BC41" s="232">
        <f t="shared" si="86"/>
        <v>0</v>
      </c>
      <c r="BD41" s="232">
        <f t="shared" si="87"/>
        <v>0</v>
      </c>
      <c r="BE41" s="232">
        <f t="shared" si="88"/>
        <v>0</v>
      </c>
      <c r="BF41" s="232">
        <f t="shared" si="89"/>
        <v>0</v>
      </c>
      <c r="BG41" s="387"/>
      <c r="BH41" s="230">
        <f t="shared" si="90"/>
        <v>0</v>
      </c>
      <c r="BI41" s="230">
        <f t="shared" si="91"/>
        <v>0</v>
      </c>
      <c r="BJ41" s="230">
        <f t="shared" si="92"/>
        <v>0</v>
      </c>
      <c r="BK41" s="230">
        <f t="shared" si="93"/>
        <v>0</v>
      </c>
      <c r="BL41" s="230">
        <f t="shared" si="94"/>
        <v>0</v>
      </c>
      <c r="BM41" s="230">
        <f t="shared" si="95"/>
        <v>0</v>
      </c>
      <c r="BN41" s="230">
        <f t="shared" si="96"/>
        <v>0</v>
      </c>
      <c r="BO41" s="230">
        <f t="shared" si="97"/>
        <v>0</v>
      </c>
      <c r="BP41" s="230">
        <f t="shared" si="98"/>
        <v>0</v>
      </c>
      <c r="BQ41" s="230">
        <f t="shared" si="99"/>
        <v>0</v>
      </c>
      <c r="BR41" s="230">
        <f t="shared" si="100"/>
        <v>0</v>
      </c>
      <c r="BS41" s="230">
        <f t="shared" si="101"/>
        <v>0</v>
      </c>
      <c r="BT41" s="389"/>
      <c r="BU41" s="230">
        <f t="shared" si="138"/>
        <v>0</v>
      </c>
      <c r="BV41" s="230">
        <f t="shared" si="139"/>
        <v>0</v>
      </c>
      <c r="BW41" s="230">
        <f t="shared" si="140"/>
        <v>0</v>
      </c>
      <c r="BX41" s="230">
        <f t="shared" si="141"/>
        <v>0</v>
      </c>
      <c r="BY41" s="230">
        <f t="shared" si="142"/>
        <v>0</v>
      </c>
      <c r="BZ41" s="230">
        <f t="shared" si="143"/>
        <v>0</v>
      </c>
      <c r="CA41" s="230">
        <f t="shared" si="144"/>
        <v>0</v>
      </c>
      <c r="CB41" s="230">
        <f t="shared" si="145"/>
        <v>0</v>
      </c>
      <c r="CC41" s="230">
        <f t="shared" si="146"/>
        <v>0</v>
      </c>
      <c r="CD41" s="230">
        <f t="shared" si="147"/>
        <v>0</v>
      </c>
      <c r="CE41" s="230">
        <f t="shared" si="148"/>
        <v>0</v>
      </c>
      <c r="CF41" s="230">
        <f t="shared" si="149"/>
        <v>0</v>
      </c>
      <c r="CG41" s="231"/>
      <c r="CH41" s="230">
        <f t="shared" si="150"/>
        <v>0</v>
      </c>
      <c r="CI41" s="230">
        <f t="shared" si="151"/>
        <v>0</v>
      </c>
      <c r="CJ41" s="230">
        <f t="shared" si="152"/>
        <v>0</v>
      </c>
      <c r="CK41" s="230">
        <f t="shared" si="153"/>
        <v>0</v>
      </c>
      <c r="CL41" s="230">
        <f t="shared" si="154"/>
        <v>0</v>
      </c>
      <c r="CM41" s="230">
        <f t="shared" si="155"/>
        <v>0</v>
      </c>
      <c r="CN41" s="230">
        <f t="shared" si="156"/>
        <v>0</v>
      </c>
      <c r="CO41" s="230">
        <f t="shared" si="157"/>
        <v>0</v>
      </c>
      <c r="CP41" s="230">
        <f t="shared" si="158"/>
        <v>0</v>
      </c>
      <c r="CQ41" s="230">
        <f t="shared" si="159"/>
        <v>0</v>
      </c>
      <c r="CR41" s="230">
        <f t="shared" si="160"/>
        <v>0</v>
      </c>
      <c r="CS41" s="230">
        <f t="shared" si="161"/>
        <v>0</v>
      </c>
      <c r="CT41" s="231"/>
      <c r="CU41" s="230">
        <f t="shared" si="162"/>
        <v>0</v>
      </c>
      <c r="CV41" s="230">
        <f t="shared" si="163"/>
        <v>0</v>
      </c>
      <c r="CW41" s="230">
        <f t="shared" si="164"/>
        <v>0</v>
      </c>
      <c r="CX41" s="230">
        <f t="shared" si="165"/>
        <v>0</v>
      </c>
      <c r="CY41" s="230">
        <f t="shared" si="166"/>
        <v>0</v>
      </c>
      <c r="CZ41" s="230">
        <f t="shared" si="167"/>
        <v>0</v>
      </c>
      <c r="DA41" s="230">
        <f t="shared" si="168"/>
        <v>0</v>
      </c>
      <c r="DB41" s="230">
        <f t="shared" si="169"/>
        <v>0</v>
      </c>
      <c r="DC41" s="230">
        <f t="shared" si="170"/>
        <v>0</v>
      </c>
      <c r="DD41" s="230">
        <f t="shared" si="171"/>
        <v>0</v>
      </c>
      <c r="DE41" s="230">
        <f t="shared" si="172"/>
        <v>0</v>
      </c>
      <c r="DF41" s="230">
        <f t="shared" si="173"/>
        <v>0</v>
      </c>
      <c r="DG41" s="387"/>
      <c r="DH41" s="387"/>
      <c r="DI41" s="387"/>
      <c r="DJ41" s="387"/>
      <c r="DK41" s="387"/>
      <c r="DL41" s="387"/>
      <c r="DM41" s="387"/>
      <c r="DN41" s="387"/>
      <c r="DO41" s="387"/>
      <c r="DP41" s="387"/>
      <c r="DQ41" s="387"/>
      <c r="DR41" s="387"/>
      <c r="DS41" s="243"/>
    </row>
    <row r="42" spans="1:123" outlineLevel="1">
      <c r="A42" s="383">
        <f>'All Demand '!A43</f>
        <v>38</v>
      </c>
      <c r="B42" s="384" t="str">
        <f>'All Demand '!G43</f>
        <v>Nypro</v>
      </c>
      <c r="C42" s="384" t="str">
        <f>'All Demand '!F43</f>
        <v>Philip</v>
      </c>
      <c r="D42" s="178" t="str">
        <f>'All Demand '!C43</f>
        <v>Potential</v>
      </c>
      <c r="E42" s="384" t="str">
        <f>'All Demand '!I43</f>
        <v>TJ</v>
      </c>
      <c r="F42" s="385" t="str">
        <f>'All Demand '!G43</f>
        <v>Nypro</v>
      </c>
      <c r="G42" s="405">
        <v>0.25</v>
      </c>
      <c r="H42" s="405">
        <v>0.25</v>
      </c>
      <c r="I42" s="405" t="s">
        <v>39</v>
      </c>
      <c r="J42" s="405"/>
      <c r="K42" s="405"/>
      <c r="L42" s="405"/>
      <c r="M42" s="405"/>
      <c r="N42" s="405"/>
      <c r="O42" s="405"/>
      <c r="P42" s="405">
        <v>3</v>
      </c>
      <c r="Q42" s="405"/>
      <c r="R42" s="427">
        <v>0.95</v>
      </c>
      <c r="S42" s="405"/>
      <c r="T42" s="428">
        <v>0.98</v>
      </c>
      <c r="U42" s="386">
        <f>Tianjin!H42</f>
        <v>0</v>
      </c>
      <c r="V42" s="386">
        <f>Tianjin!I42</f>
        <v>0</v>
      </c>
      <c r="W42" s="386">
        <f>Tianjin!J42</f>
        <v>0</v>
      </c>
      <c r="X42" s="386">
        <f>Tianjin!K42</f>
        <v>0</v>
      </c>
      <c r="Y42" s="386">
        <f>Tianjin!L42</f>
        <v>0</v>
      </c>
      <c r="Z42" s="386">
        <f>Tianjin!M42</f>
        <v>0</v>
      </c>
      <c r="AA42" s="386">
        <f>Tianjin!N42</f>
        <v>0</v>
      </c>
      <c r="AB42" s="386">
        <f>Tianjin!O42</f>
        <v>0</v>
      </c>
      <c r="AC42" s="386">
        <f>Tianjin!P42</f>
        <v>0</v>
      </c>
      <c r="AD42" s="386">
        <f>Tianjin!Q42</f>
        <v>0</v>
      </c>
      <c r="AE42" s="386">
        <f>Tianjin!R42</f>
        <v>0</v>
      </c>
      <c r="AF42" s="386">
        <f>Tianjin!S42</f>
        <v>0</v>
      </c>
      <c r="AG42" s="387"/>
      <c r="AH42" s="388">
        <f t="shared" si="66"/>
        <v>0</v>
      </c>
      <c r="AI42" s="388">
        <f t="shared" si="67"/>
        <v>0</v>
      </c>
      <c r="AJ42" s="388">
        <f t="shared" si="68"/>
        <v>0</v>
      </c>
      <c r="AK42" s="388">
        <f t="shared" si="69"/>
        <v>0</v>
      </c>
      <c r="AL42" s="388">
        <f t="shared" si="70"/>
        <v>0</v>
      </c>
      <c r="AM42" s="388">
        <f t="shared" si="71"/>
        <v>0</v>
      </c>
      <c r="AN42" s="388">
        <f t="shared" si="72"/>
        <v>0</v>
      </c>
      <c r="AO42" s="388">
        <f t="shared" si="73"/>
        <v>0</v>
      </c>
      <c r="AP42" s="388">
        <f t="shared" si="74"/>
        <v>0</v>
      </c>
      <c r="AQ42" s="388">
        <f t="shared" si="75"/>
        <v>0</v>
      </c>
      <c r="AR42" s="388">
        <f t="shared" si="76"/>
        <v>0</v>
      </c>
      <c r="AS42" s="388">
        <f t="shared" si="77"/>
        <v>0</v>
      </c>
      <c r="AT42" s="389"/>
      <c r="AU42" s="232">
        <f t="shared" si="78"/>
        <v>0</v>
      </c>
      <c r="AV42" s="232">
        <f t="shared" si="79"/>
        <v>0</v>
      </c>
      <c r="AW42" s="232">
        <f t="shared" si="80"/>
        <v>0</v>
      </c>
      <c r="AX42" s="232">
        <f t="shared" si="81"/>
        <v>0</v>
      </c>
      <c r="AY42" s="232">
        <f t="shared" si="82"/>
        <v>0</v>
      </c>
      <c r="AZ42" s="232">
        <f t="shared" si="83"/>
        <v>0</v>
      </c>
      <c r="BA42" s="232">
        <f t="shared" si="84"/>
        <v>0</v>
      </c>
      <c r="BB42" s="232">
        <f t="shared" si="85"/>
        <v>0</v>
      </c>
      <c r="BC42" s="232">
        <f t="shared" si="86"/>
        <v>0</v>
      </c>
      <c r="BD42" s="232">
        <f t="shared" si="87"/>
        <v>0</v>
      </c>
      <c r="BE42" s="232">
        <f t="shared" si="88"/>
        <v>0</v>
      </c>
      <c r="BF42" s="232">
        <f t="shared" si="89"/>
        <v>0</v>
      </c>
      <c r="BG42" s="387"/>
      <c r="BH42" s="230">
        <f t="shared" si="90"/>
        <v>0</v>
      </c>
      <c r="BI42" s="230">
        <f t="shared" si="91"/>
        <v>0</v>
      </c>
      <c r="BJ42" s="230">
        <f t="shared" si="92"/>
        <v>0</v>
      </c>
      <c r="BK42" s="230">
        <f t="shared" si="93"/>
        <v>0</v>
      </c>
      <c r="BL42" s="230">
        <f t="shared" si="94"/>
        <v>0</v>
      </c>
      <c r="BM42" s="230">
        <f t="shared" si="95"/>
        <v>0</v>
      </c>
      <c r="BN42" s="230">
        <f t="shared" si="96"/>
        <v>0</v>
      </c>
      <c r="BO42" s="230">
        <f t="shared" si="97"/>
        <v>0</v>
      </c>
      <c r="BP42" s="230">
        <f t="shared" si="98"/>
        <v>0</v>
      </c>
      <c r="BQ42" s="230">
        <f t="shared" si="99"/>
        <v>0</v>
      </c>
      <c r="BR42" s="230">
        <f t="shared" si="100"/>
        <v>0</v>
      </c>
      <c r="BS42" s="230">
        <f t="shared" si="101"/>
        <v>0</v>
      </c>
      <c r="BT42" s="389"/>
      <c r="BU42" s="230">
        <f t="shared" si="138"/>
        <v>0</v>
      </c>
      <c r="BV42" s="230">
        <f t="shared" si="139"/>
        <v>0</v>
      </c>
      <c r="BW42" s="230">
        <f t="shared" si="140"/>
        <v>0</v>
      </c>
      <c r="BX42" s="230">
        <f t="shared" si="141"/>
        <v>0</v>
      </c>
      <c r="BY42" s="230">
        <f t="shared" si="142"/>
        <v>0</v>
      </c>
      <c r="BZ42" s="230">
        <f t="shared" si="143"/>
        <v>0</v>
      </c>
      <c r="CA42" s="230">
        <f t="shared" si="144"/>
        <v>0</v>
      </c>
      <c r="CB42" s="230">
        <f t="shared" si="145"/>
        <v>0</v>
      </c>
      <c r="CC42" s="230">
        <f t="shared" si="146"/>
        <v>0</v>
      </c>
      <c r="CD42" s="230">
        <f t="shared" si="147"/>
        <v>0</v>
      </c>
      <c r="CE42" s="230">
        <f t="shared" si="148"/>
        <v>0</v>
      </c>
      <c r="CF42" s="230">
        <f t="shared" si="149"/>
        <v>0</v>
      </c>
      <c r="CG42" s="231"/>
      <c r="CH42" s="230">
        <f t="shared" si="150"/>
        <v>0</v>
      </c>
      <c r="CI42" s="230">
        <f t="shared" si="151"/>
        <v>0</v>
      </c>
      <c r="CJ42" s="230">
        <f t="shared" si="152"/>
        <v>0</v>
      </c>
      <c r="CK42" s="230">
        <f t="shared" si="153"/>
        <v>0</v>
      </c>
      <c r="CL42" s="230">
        <f t="shared" si="154"/>
        <v>0</v>
      </c>
      <c r="CM42" s="230">
        <f t="shared" si="155"/>
        <v>0</v>
      </c>
      <c r="CN42" s="230">
        <f t="shared" si="156"/>
        <v>0</v>
      </c>
      <c r="CO42" s="230">
        <f t="shared" si="157"/>
        <v>0</v>
      </c>
      <c r="CP42" s="230">
        <f t="shared" si="158"/>
        <v>0</v>
      </c>
      <c r="CQ42" s="230">
        <f t="shared" si="159"/>
        <v>0</v>
      </c>
      <c r="CR42" s="230">
        <f t="shared" si="160"/>
        <v>0</v>
      </c>
      <c r="CS42" s="230">
        <f t="shared" si="161"/>
        <v>0</v>
      </c>
      <c r="CT42" s="231"/>
      <c r="CU42" s="230">
        <f t="shared" si="162"/>
        <v>0</v>
      </c>
      <c r="CV42" s="230">
        <f t="shared" si="163"/>
        <v>0</v>
      </c>
      <c r="CW42" s="230">
        <f t="shared" si="164"/>
        <v>0</v>
      </c>
      <c r="CX42" s="230">
        <f t="shared" si="165"/>
        <v>0</v>
      </c>
      <c r="CY42" s="230">
        <f t="shared" si="166"/>
        <v>0</v>
      </c>
      <c r="CZ42" s="230">
        <f t="shared" si="167"/>
        <v>0</v>
      </c>
      <c r="DA42" s="230">
        <f t="shared" si="168"/>
        <v>0</v>
      </c>
      <c r="DB42" s="230">
        <f t="shared" si="169"/>
        <v>0</v>
      </c>
      <c r="DC42" s="230">
        <f t="shared" si="170"/>
        <v>0</v>
      </c>
      <c r="DD42" s="230">
        <f t="shared" si="171"/>
        <v>0</v>
      </c>
      <c r="DE42" s="230">
        <f t="shared" si="172"/>
        <v>0</v>
      </c>
      <c r="DF42" s="230">
        <f t="shared" si="173"/>
        <v>0</v>
      </c>
      <c r="DG42" s="387"/>
      <c r="DH42" s="387"/>
      <c r="DI42" s="387"/>
      <c r="DJ42" s="387"/>
      <c r="DK42" s="387"/>
      <c r="DL42" s="387"/>
      <c r="DM42" s="387"/>
      <c r="DN42" s="387"/>
      <c r="DO42" s="387"/>
      <c r="DP42" s="387"/>
      <c r="DQ42" s="387"/>
      <c r="DR42" s="387"/>
      <c r="DS42" s="243"/>
    </row>
    <row r="43" spans="1:123" ht="12.75" customHeight="1" outlineLevel="1">
      <c r="A43" s="383">
        <f>'All Demand '!A44</f>
        <v>39</v>
      </c>
      <c r="B43" s="384" t="str">
        <f>'All Demand '!G44</f>
        <v>Ingenico</v>
      </c>
      <c r="C43" s="384" t="str">
        <f>'All Demand '!F44</f>
        <v>Ingenico</v>
      </c>
      <c r="D43" s="178" t="str">
        <f>'All Demand '!C44</f>
        <v>8296154708AB</v>
      </c>
      <c r="E43" s="384" t="str">
        <f>'All Demand '!I44</f>
        <v>TJ</v>
      </c>
      <c r="F43" s="385" t="str">
        <f>'All Demand '!G44</f>
        <v>Ingenico</v>
      </c>
      <c r="G43" s="405">
        <v>0.5</v>
      </c>
      <c r="H43" s="405">
        <v>0.28599999999999998</v>
      </c>
      <c r="I43" s="405" t="s">
        <v>39</v>
      </c>
      <c r="J43" s="405">
        <v>0</v>
      </c>
      <c r="K43" s="405">
        <v>0</v>
      </c>
      <c r="L43" s="405">
        <v>0</v>
      </c>
      <c r="M43" s="405">
        <v>0</v>
      </c>
      <c r="N43" s="405">
        <v>0</v>
      </c>
      <c r="O43" s="405">
        <v>0</v>
      </c>
      <c r="P43" s="405">
        <v>4.5</v>
      </c>
      <c r="Q43" s="405">
        <v>4</v>
      </c>
      <c r="R43" s="427">
        <v>1</v>
      </c>
      <c r="S43" s="405">
        <v>0</v>
      </c>
      <c r="T43" s="405">
        <v>0.95</v>
      </c>
      <c r="U43" s="386">
        <f>Tianjin!H43</f>
        <v>3000</v>
      </c>
      <c r="V43" s="386">
        <f>Tianjin!I43</f>
        <v>3000</v>
      </c>
      <c r="W43" s="386">
        <f>Tianjin!J43</f>
        <v>3000</v>
      </c>
      <c r="X43" s="386">
        <f>Tianjin!K43</f>
        <v>3000</v>
      </c>
      <c r="Y43" s="386">
        <f>Tianjin!L43</f>
        <v>3000</v>
      </c>
      <c r="Z43" s="386">
        <f>Tianjin!M43</f>
        <v>3000</v>
      </c>
      <c r="AA43" s="386">
        <f>Tianjin!N43</f>
        <v>3000</v>
      </c>
      <c r="AB43" s="386">
        <f>Tianjin!O43</f>
        <v>3000</v>
      </c>
      <c r="AC43" s="386">
        <f>Tianjin!P43</f>
        <v>3000</v>
      </c>
      <c r="AD43" s="386">
        <f>Tianjin!Q43</f>
        <v>3000</v>
      </c>
      <c r="AE43" s="386">
        <f>Tianjin!R43</f>
        <v>3000</v>
      </c>
      <c r="AF43" s="386">
        <f>Tianjin!S43</f>
        <v>3000</v>
      </c>
      <c r="AG43" s="387"/>
      <c r="AH43" s="388">
        <f t="shared" si="66"/>
        <v>18.903157894736843</v>
      </c>
      <c r="AI43" s="388">
        <f t="shared" si="67"/>
        <v>18.903157894736843</v>
      </c>
      <c r="AJ43" s="388">
        <f t="shared" si="68"/>
        <v>18.903157894736843</v>
      </c>
      <c r="AK43" s="388">
        <f t="shared" si="69"/>
        <v>18.903157894736843</v>
      </c>
      <c r="AL43" s="388">
        <f t="shared" si="70"/>
        <v>18.903157894736843</v>
      </c>
      <c r="AM43" s="388">
        <f t="shared" si="71"/>
        <v>18.903157894736843</v>
      </c>
      <c r="AN43" s="388">
        <f t="shared" si="72"/>
        <v>18.903157894736843</v>
      </c>
      <c r="AO43" s="388">
        <f t="shared" si="73"/>
        <v>18.903157894736843</v>
      </c>
      <c r="AP43" s="388">
        <f t="shared" si="74"/>
        <v>18.903157894736843</v>
      </c>
      <c r="AQ43" s="388">
        <f t="shared" si="75"/>
        <v>18.903157894736843</v>
      </c>
      <c r="AR43" s="388">
        <f t="shared" si="76"/>
        <v>18.903157894736843</v>
      </c>
      <c r="AS43" s="388">
        <f t="shared" si="77"/>
        <v>18.903157894736843</v>
      </c>
      <c r="AT43" s="389"/>
      <c r="AU43" s="232">
        <f t="shared" si="78"/>
        <v>1.5</v>
      </c>
      <c r="AV43" s="232">
        <f t="shared" si="79"/>
        <v>1.5</v>
      </c>
      <c r="AW43" s="232">
        <f t="shared" si="80"/>
        <v>1.5</v>
      </c>
      <c r="AX43" s="232">
        <f t="shared" si="81"/>
        <v>1.5</v>
      </c>
      <c r="AY43" s="232">
        <f t="shared" si="82"/>
        <v>1.5</v>
      </c>
      <c r="AZ43" s="232">
        <f t="shared" si="83"/>
        <v>1.5</v>
      </c>
      <c r="BA43" s="232">
        <f t="shared" si="84"/>
        <v>1.5</v>
      </c>
      <c r="BB43" s="232">
        <f t="shared" si="85"/>
        <v>1.5</v>
      </c>
      <c r="BC43" s="232">
        <f t="shared" si="86"/>
        <v>1.5</v>
      </c>
      <c r="BD43" s="232">
        <f t="shared" si="87"/>
        <v>1.5</v>
      </c>
      <c r="BE43" s="232">
        <f t="shared" si="88"/>
        <v>1.5</v>
      </c>
      <c r="BF43" s="232">
        <f t="shared" si="89"/>
        <v>1.5</v>
      </c>
      <c r="BG43" s="387"/>
      <c r="BH43" s="230">
        <f t="shared" si="90"/>
        <v>18.903157894736843</v>
      </c>
      <c r="BI43" s="230">
        <f t="shared" si="91"/>
        <v>18.903157894736843</v>
      </c>
      <c r="BJ43" s="230">
        <f t="shared" si="92"/>
        <v>18.903157894736843</v>
      </c>
      <c r="BK43" s="230">
        <f t="shared" si="93"/>
        <v>18.903157894736843</v>
      </c>
      <c r="BL43" s="230">
        <f t="shared" si="94"/>
        <v>18.903157894736843</v>
      </c>
      <c r="BM43" s="230">
        <f t="shared" si="95"/>
        <v>18.903157894736843</v>
      </c>
      <c r="BN43" s="230">
        <f t="shared" si="96"/>
        <v>18.903157894736843</v>
      </c>
      <c r="BO43" s="230">
        <f t="shared" si="97"/>
        <v>18.903157894736843</v>
      </c>
      <c r="BP43" s="230">
        <f t="shared" si="98"/>
        <v>18.903157894736843</v>
      </c>
      <c r="BQ43" s="230">
        <f t="shared" si="99"/>
        <v>18.903157894736843</v>
      </c>
      <c r="BR43" s="230">
        <f t="shared" si="100"/>
        <v>18.903157894736843</v>
      </c>
      <c r="BS43" s="230">
        <f t="shared" si="101"/>
        <v>18.903157894736843</v>
      </c>
      <c r="BT43" s="389"/>
      <c r="BU43" s="230">
        <f t="shared" si="138"/>
        <v>0</v>
      </c>
      <c r="BV43" s="230">
        <f t="shared" si="139"/>
        <v>0</v>
      </c>
      <c r="BW43" s="230">
        <f t="shared" si="140"/>
        <v>0</v>
      </c>
      <c r="BX43" s="230">
        <f t="shared" si="141"/>
        <v>0</v>
      </c>
      <c r="BY43" s="230">
        <f t="shared" si="142"/>
        <v>0</v>
      </c>
      <c r="BZ43" s="230">
        <f t="shared" si="143"/>
        <v>0</v>
      </c>
      <c r="CA43" s="230">
        <f t="shared" si="144"/>
        <v>0</v>
      </c>
      <c r="CB43" s="230">
        <f t="shared" si="145"/>
        <v>0</v>
      </c>
      <c r="CC43" s="230">
        <f t="shared" si="146"/>
        <v>0</v>
      </c>
      <c r="CD43" s="230">
        <f t="shared" si="147"/>
        <v>0</v>
      </c>
      <c r="CE43" s="230">
        <f t="shared" si="148"/>
        <v>0</v>
      </c>
      <c r="CF43" s="230">
        <f t="shared" si="149"/>
        <v>0</v>
      </c>
      <c r="CG43" s="231"/>
      <c r="CH43" s="230">
        <f t="shared" si="150"/>
        <v>0</v>
      </c>
      <c r="CI43" s="230">
        <f t="shared" si="151"/>
        <v>0</v>
      </c>
      <c r="CJ43" s="230">
        <f t="shared" si="152"/>
        <v>0</v>
      </c>
      <c r="CK43" s="230">
        <f t="shared" si="153"/>
        <v>0</v>
      </c>
      <c r="CL43" s="230">
        <f t="shared" si="154"/>
        <v>0</v>
      </c>
      <c r="CM43" s="230">
        <f t="shared" si="155"/>
        <v>0</v>
      </c>
      <c r="CN43" s="230">
        <f t="shared" si="156"/>
        <v>0</v>
      </c>
      <c r="CO43" s="230">
        <f t="shared" si="157"/>
        <v>0</v>
      </c>
      <c r="CP43" s="230">
        <f t="shared" si="158"/>
        <v>0</v>
      </c>
      <c r="CQ43" s="230">
        <f t="shared" si="159"/>
        <v>0</v>
      </c>
      <c r="CR43" s="230">
        <f t="shared" si="160"/>
        <v>0</v>
      </c>
      <c r="CS43" s="230">
        <f t="shared" si="161"/>
        <v>0</v>
      </c>
      <c r="CT43" s="231"/>
      <c r="CU43" s="230">
        <f t="shared" si="162"/>
        <v>0</v>
      </c>
      <c r="CV43" s="230">
        <f t="shared" si="163"/>
        <v>0</v>
      </c>
      <c r="CW43" s="230">
        <f t="shared" si="164"/>
        <v>0</v>
      </c>
      <c r="CX43" s="230">
        <f t="shared" si="165"/>
        <v>0</v>
      </c>
      <c r="CY43" s="230">
        <f t="shared" si="166"/>
        <v>0</v>
      </c>
      <c r="CZ43" s="230">
        <f t="shared" si="167"/>
        <v>0</v>
      </c>
      <c r="DA43" s="230">
        <f t="shared" si="168"/>
        <v>0</v>
      </c>
      <c r="DB43" s="230">
        <f t="shared" si="169"/>
        <v>0</v>
      </c>
      <c r="DC43" s="230">
        <f t="shared" si="170"/>
        <v>0</v>
      </c>
      <c r="DD43" s="230">
        <f t="shared" si="171"/>
        <v>0</v>
      </c>
      <c r="DE43" s="230">
        <f t="shared" si="172"/>
        <v>0</v>
      </c>
      <c r="DF43" s="230">
        <f t="shared" si="173"/>
        <v>0</v>
      </c>
      <c r="DG43" s="387"/>
      <c r="DH43" s="387"/>
      <c r="DI43" s="387"/>
      <c r="DJ43" s="387"/>
      <c r="DK43" s="387"/>
      <c r="DL43" s="387"/>
      <c r="DM43" s="387"/>
      <c r="DN43" s="387"/>
      <c r="DO43" s="387"/>
      <c r="DP43" s="387"/>
      <c r="DQ43" s="387"/>
      <c r="DR43" s="387"/>
      <c r="DS43" s="243"/>
    </row>
    <row r="44" spans="1:123" ht="12.75" customHeight="1" outlineLevel="1">
      <c r="A44" s="383">
        <f>'All Demand '!A45</f>
        <v>40</v>
      </c>
      <c r="B44" s="384" t="str">
        <f>'All Demand '!G45</f>
        <v>ABC</v>
      </c>
      <c r="C44" s="384" t="str">
        <f>'All Demand '!F45</f>
        <v>V17</v>
      </c>
      <c r="D44" s="178" t="str">
        <f>'All Demand '!C45</f>
        <v>8DCPFM05023AP</v>
      </c>
      <c r="E44" s="384" t="str">
        <f>'All Demand '!I45</f>
        <v>CTU</v>
      </c>
      <c r="F44" s="385" t="str">
        <f>'All Demand '!G45</f>
        <v>ABC</v>
      </c>
      <c r="G44" s="405">
        <v>4.4999999999999998E-2</v>
      </c>
      <c r="H44" s="405">
        <v>8.9999999999999993E-3</v>
      </c>
      <c r="I44" s="405" t="s">
        <v>39</v>
      </c>
      <c r="J44" s="405">
        <v>0</v>
      </c>
      <c r="K44" s="405">
        <v>0</v>
      </c>
      <c r="L44" s="405">
        <v>0</v>
      </c>
      <c r="M44" s="405">
        <v>0</v>
      </c>
      <c r="N44" s="405">
        <v>0</v>
      </c>
      <c r="O44" s="405">
        <v>0</v>
      </c>
      <c r="P44" s="405">
        <v>4</v>
      </c>
      <c r="Q44" s="405">
        <v>4</v>
      </c>
      <c r="R44" s="427">
        <v>1</v>
      </c>
      <c r="S44" s="405">
        <v>0</v>
      </c>
      <c r="T44" s="405">
        <v>0.95</v>
      </c>
      <c r="U44" s="386">
        <f>Tianjin!H44</f>
        <v>0</v>
      </c>
      <c r="V44" s="386">
        <f>Tianjin!I44</f>
        <v>0</v>
      </c>
      <c r="W44" s="386">
        <f>Tianjin!J44</f>
        <v>0</v>
      </c>
      <c r="X44" s="386">
        <f>Tianjin!K44</f>
        <v>0</v>
      </c>
      <c r="Y44" s="386">
        <f>Tianjin!L44</f>
        <v>0</v>
      </c>
      <c r="Z44" s="386">
        <f>Tianjin!M44</f>
        <v>0</v>
      </c>
      <c r="AA44" s="386">
        <f>Tianjin!N44</f>
        <v>0</v>
      </c>
      <c r="AB44" s="386">
        <f>Tianjin!O44</f>
        <v>0</v>
      </c>
      <c r="AC44" s="386">
        <f>Tianjin!P44</f>
        <v>0</v>
      </c>
      <c r="AD44" s="386">
        <f>Tianjin!Q44</f>
        <v>0</v>
      </c>
      <c r="AE44" s="386">
        <f>Tianjin!R44</f>
        <v>0</v>
      </c>
      <c r="AF44" s="386">
        <f>Tianjin!S44</f>
        <v>0</v>
      </c>
      <c r="AG44" s="387"/>
      <c r="AH44" s="388">
        <f t="shared" si="66"/>
        <v>0</v>
      </c>
      <c r="AI44" s="388">
        <f t="shared" si="67"/>
        <v>0</v>
      </c>
      <c r="AJ44" s="388">
        <f t="shared" si="68"/>
        <v>0</v>
      </c>
      <c r="AK44" s="388">
        <f t="shared" si="69"/>
        <v>0</v>
      </c>
      <c r="AL44" s="388">
        <f t="shared" si="70"/>
        <v>0</v>
      </c>
      <c r="AM44" s="388">
        <f t="shared" si="71"/>
        <v>0</v>
      </c>
      <c r="AN44" s="388">
        <f t="shared" si="72"/>
        <v>0</v>
      </c>
      <c r="AO44" s="388">
        <f t="shared" si="73"/>
        <v>0</v>
      </c>
      <c r="AP44" s="388">
        <f t="shared" si="74"/>
        <v>0</v>
      </c>
      <c r="AQ44" s="388">
        <f t="shared" si="75"/>
        <v>0</v>
      </c>
      <c r="AR44" s="388">
        <f t="shared" si="76"/>
        <v>0</v>
      </c>
      <c r="AS44" s="388">
        <f t="shared" si="77"/>
        <v>0</v>
      </c>
      <c r="AT44" s="389"/>
      <c r="AU44" s="232">
        <f t="shared" si="78"/>
        <v>0</v>
      </c>
      <c r="AV44" s="232">
        <f t="shared" si="79"/>
        <v>0</v>
      </c>
      <c r="AW44" s="232">
        <f t="shared" si="80"/>
        <v>0</v>
      </c>
      <c r="AX44" s="232">
        <f t="shared" si="81"/>
        <v>0</v>
      </c>
      <c r="AY44" s="232">
        <f t="shared" si="82"/>
        <v>0</v>
      </c>
      <c r="AZ44" s="232">
        <f t="shared" si="83"/>
        <v>0</v>
      </c>
      <c r="BA44" s="232">
        <f t="shared" si="84"/>
        <v>0</v>
      </c>
      <c r="BB44" s="232">
        <f t="shared" si="85"/>
        <v>0</v>
      </c>
      <c r="BC44" s="232">
        <f t="shared" si="86"/>
        <v>0</v>
      </c>
      <c r="BD44" s="232">
        <f t="shared" si="87"/>
        <v>0</v>
      </c>
      <c r="BE44" s="232">
        <f t="shared" si="88"/>
        <v>0</v>
      </c>
      <c r="BF44" s="232">
        <f t="shared" si="89"/>
        <v>0</v>
      </c>
      <c r="BG44" s="387"/>
      <c r="BH44" s="230">
        <f t="shared" si="90"/>
        <v>0</v>
      </c>
      <c r="BI44" s="230">
        <f t="shared" si="91"/>
        <v>0</v>
      </c>
      <c r="BJ44" s="230">
        <f t="shared" si="92"/>
        <v>0</v>
      </c>
      <c r="BK44" s="230">
        <f t="shared" si="93"/>
        <v>0</v>
      </c>
      <c r="BL44" s="230">
        <f t="shared" si="94"/>
        <v>0</v>
      </c>
      <c r="BM44" s="230">
        <f t="shared" si="95"/>
        <v>0</v>
      </c>
      <c r="BN44" s="230">
        <f t="shared" si="96"/>
        <v>0</v>
      </c>
      <c r="BO44" s="230">
        <f t="shared" si="97"/>
        <v>0</v>
      </c>
      <c r="BP44" s="230">
        <f t="shared" si="98"/>
        <v>0</v>
      </c>
      <c r="BQ44" s="230">
        <f t="shared" si="99"/>
        <v>0</v>
      </c>
      <c r="BR44" s="230">
        <f t="shared" si="100"/>
        <v>0</v>
      </c>
      <c r="BS44" s="230">
        <f t="shared" si="101"/>
        <v>0</v>
      </c>
      <c r="BT44" s="389"/>
      <c r="BU44" s="230">
        <f t="shared" si="138"/>
        <v>0</v>
      </c>
      <c r="BV44" s="230">
        <f t="shared" si="139"/>
        <v>0</v>
      </c>
      <c r="BW44" s="230">
        <f t="shared" si="140"/>
        <v>0</v>
      </c>
      <c r="BX44" s="230">
        <f t="shared" si="141"/>
        <v>0</v>
      </c>
      <c r="BY44" s="230">
        <f t="shared" si="142"/>
        <v>0</v>
      </c>
      <c r="BZ44" s="230">
        <f t="shared" si="143"/>
        <v>0</v>
      </c>
      <c r="CA44" s="230">
        <f t="shared" si="144"/>
        <v>0</v>
      </c>
      <c r="CB44" s="230">
        <f t="shared" si="145"/>
        <v>0</v>
      </c>
      <c r="CC44" s="230">
        <f t="shared" si="146"/>
        <v>0</v>
      </c>
      <c r="CD44" s="230">
        <f t="shared" si="147"/>
        <v>0</v>
      </c>
      <c r="CE44" s="230">
        <f t="shared" si="148"/>
        <v>0</v>
      </c>
      <c r="CF44" s="230">
        <f t="shared" si="149"/>
        <v>0</v>
      </c>
      <c r="CG44" s="231"/>
      <c r="CH44" s="230">
        <f t="shared" si="150"/>
        <v>0</v>
      </c>
      <c r="CI44" s="230">
        <f t="shared" si="151"/>
        <v>0</v>
      </c>
      <c r="CJ44" s="230">
        <f t="shared" si="152"/>
        <v>0</v>
      </c>
      <c r="CK44" s="230">
        <f t="shared" si="153"/>
        <v>0</v>
      </c>
      <c r="CL44" s="230">
        <f t="shared" si="154"/>
        <v>0</v>
      </c>
      <c r="CM44" s="230">
        <f t="shared" si="155"/>
        <v>0</v>
      </c>
      <c r="CN44" s="230">
        <f t="shared" si="156"/>
        <v>0</v>
      </c>
      <c r="CO44" s="230">
        <f t="shared" si="157"/>
        <v>0</v>
      </c>
      <c r="CP44" s="230">
        <f t="shared" si="158"/>
        <v>0</v>
      </c>
      <c r="CQ44" s="230">
        <f t="shared" si="159"/>
        <v>0</v>
      </c>
      <c r="CR44" s="230">
        <f t="shared" si="160"/>
        <v>0</v>
      </c>
      <c r="CS44" s="230">
        <f t="shared" si="161"/>
        <v>0</v>
      </c>
      <c r="CT44" s="231"/>
      <c r="CU44" s="230">
        <f t="shared" si="162"/>
        <v>0</v>
      </c>
      <c r="CV44" s="230">
        <f t="shared" si="163"/>
        <v>0</v>
      </c>
      <c r="CW44" s="230">
        <f t="shared" si="164"/>
        <v>0</v>
      </c>
      <c r="CX44" s="230">
        <f t="shared" si="165"/>
        <v>0</v>
      </c>
      <c r="CY44" s="230">
        <f t="shared" si="166"/>
        <v>0</v>
      </c>
      <c r="CZ44" s="230">
        <f t="shared" si="167"/>
        <v>0</v>
      </c>
      <c r="DA44" s="230">
        <f t="shared" si="168"/>
        <v>0</v>
      </c>
      <c r="DB44" s="230">
        <f t="shared" si="169"/>
        <v>0</v>
      </c>
      <c r="DC44" s="230">
        <f t="shared" si="170"/>
        <v>0</v>
      </c>
      <c r="DD44" s="230">
        <f t="shared" si="171"/>
        <v>0</v>
      </c>
      <c r="DE44" s="230">
        <f t="shared" si="172"/>
        <v>0</v>
      </c>
      <c r="DF44" s="230">
        <f t="shared" si="173"/>
        <v>0</v>
      </c>
      <c r="DG44" s="387"/>
      <c r="DH44" s="387"/>
      <c r="DI44" s="387"/>
      <c r="DJ44" s="387"/>
      <c r="DK44" s="387"/>
      <c r="DL44" s="387"/>
      <c r="DM44" s="387"/>
      <c r="DN44" s="387"/>
      <c r="DO44" s="387"/>
      <c r="DP44" s="387"/>
      <c r="DQ44" s="387"/>
      <c r="DR44" s="387"/>
      <c r="DS44" s="243"/>
    </row>
    <row r="45" spans="1:123" ht="12.75" customHeight="1" outlineLevel="1">
      <c r="A45" s="383">
        <f>'All Demand '!A46</f>
        <v>41</v>
      </c>
      <c r="B45" s="384" t="str">
        <f>'All Demand '!G46</f>
        <v>ABC</v>
      </c>
      <c r="C45" s="384" t="str">
        <f>'All Demand '!F46</f>
        <v>M101</v>
      </c>
      <c r="D45" s="178" t="str">
        <f>'All Demand '!C46</f>
        <v>8AJ946-09216</v>
      </c>
      <c r="E45" s="384" t="str">
        <f>'All Demand '!I46</f>
        <v>TJ</v>
      </c>
      <c r="F45" s="385" t="str">
        <f>'All Demand '!G46</f>
        <v>ABC</v>
      </c>
      <c r="G45" s="405">
        <v>1.6666666666666667</v>
      </c>
      <c r="H45" s="405">
        <v>0.25</v>
      </c>
      <c r="I45" s="405" t="s">
        <v>39</v>
      </c>
      <c r="J45" s="405">
        <v>0</v>
      </c>
      <c r="K45" s="405">
        <v>0</v>
      </c>
      <c r="L45" s="405">
        <v>0</v>
      </c>
      <c r="M45" s="405">
        <v>0</v>
      </c>
      <c r="N45" s="405">
        <v>0</v>
      </c>
      <c r="O45" s="405">
        <v>0</v>
      </c>
      <c r="P45" s="405">
        <v>5</v>
      </c>
      <c r="Q45" s="405">
        <v>4</v>
      </c>
      <c r="R45" s="427">
        <v>1</v>
      </c>
      <c r="S45" s="405">
        <v>0</v>
      </c>
      <c r="T45" s="405">
        <v>0.9</v>
      </c>
      <c r="U45" s="386">
        <f>Tianjin!H45</f>
        <v>0</v>
      </c>
      <c r="V45" s="386">
        <f>Tianjin!I45</f>
        <v>0</v>
      </c>
      <c r="W45" s="386">
        <f>Tianjin!J45</f>
        <v>0</v>
      </c>
      <c r="X45" s="386">
        <f>Tianjin!K45</f>
        <v>0</v>
      </c>
      <c r="Y45" s="386">
        <f>Tianjin!L45</f>
        <v>0</v>
      </c>
      <c r="Z45" s="386">
        <f>Tianjin!M45</f>
        <v>0</v>
      </c>
      <c r="AA45" s="386">
        <f>Tianjin!N45</f>
        <v>0</v>
      </c>
      <c r="AB45" s="386">
        <f>Tianjin!O45</f>
        <v>0</v>
      </c>
      <c r="AC45" s="386">
        <f>Tianjin!P45</f>
        <v>0</v>
      </c>
      <c r="AD45" s="386">
        <f>Tianjin!Q45</f>
        <v>0</v>
      </c>
      <c r="AE45" s="386">
        <f>Tianjin!R45</f>
        <v>0</v>
      </c>
      <c r="AF45" s="386">
        <f>Tianjin!S45</f>
        <v>0</v>
      </c>
      <c r="AG45" s="387"/>
      <c r="AH45" s="388">
        <f t="shared" si="66"/>
        <v>0</v>
      </c>
      <c r="AI45" s="388">
        <f t="shared" si="67"/>
        <v>0</v>
      </c>
      <c r="AJ45" s="388">
        <f t="shared" si="68"/>
        <v>0</v>
      </c>
      <c r="AK45" s="388">
        <f t="shared" si="69"/>
        <v>0</v>
      </c>
      <c r="AL45" s="388">
        <f t="shared" si="70"/>
        <v>0</v>
      </c>
      <c r="AM45" s="388">
        <f t="shared" si="71"/>
        <v>0</v>
      </c>
      <c r="AN45" s="388">
        <f t="shared" si="72"/>
        <v>0</v>
      </c>
      <c r="AO45" s="388">
        <f t="shared" si="73"/>
        <v>0</v>
      </c>
      <c r="AP45" s="388">
        <f t="shared" si="74"/>
        <v>0</v>
      </c>
      <c r="AQ45" s="388">
        <f t="shared" si="75"/>
        <v>0</v>
      </c>
      <c r="AR45" s="388">
        <f t="shared" si="76"/>
        <v>0</v>
      </c>
      <c r="AS45" s="388">
        <f t="shared" si="77"/>
        <v>0</v>
      </c>
      <c r="AT45" s="389"/>
      <c r="AU45" s="232">
        <f t="shared" si="78"/>
        <v>0</v>
      </c>
      <c r="AV45" s="232">
        <f t="shared" si="79"/>
        <v>0</v>
      </c>
      <c r="AW45" s="232">
        <f t="shared" si="80"/>
        <v>0</v>
      </c>
      <c r="AX45" s="232">
        <f t="shared" si="81"/>
        <v>0</v>
      </c>
      <c r="AY45" s="232">
        <f t="shared" si="82"/>
        <v>0</v>
      </c>
      <c r="AZ45" s="232">
        <f t="shared" si="83"/>
        <v>0</v>
      </c>
      <c r="BA45" s="232">
        <f t="shared" si="84"/>
        <v>0</v>
      </c>
      <c r="BB45" s="232">
        <f t="shared" si="85"/>
        <v>0</v>
      </c>
      <c r="BC45" s="232">
        <f t="shared" si="86"/>
        <v>0</v>
      </c>
      <c r="BD45" s="232">
        <f t="shared" si="87"/>
        <v>0</v>
      </c>
      <c r="BE45" s="232">
        <f t="shared" si="88"/>
        <v>0</v>
      </c>
      <c r="BF45" s="232">
        <f t="shared" si="89"/>
        <v>0</v>
      </c>
      <c r="BG45" s="387"/>
      <c r="BH45" s="230">
        <f t="shared" si="90"/>
        <v>0</v>
      </c>
      <c r="BI45" s="230">
        <f t="shared" si="91"/>
        <v>0</v>
      </c>
      <c r="BJ45" s="230">
        <f t="shared" si="92"/>
        <v>0</v>
      </c>
      <c r="BK45" s="230">
        <f t="shared" si="93"/>
        <v>0</v>
      </c>
      <c r="BL45" s="230">
        <f t="shared" si="94"/>
        <v>0</v>
      </c>
      <c r="BM45" s="230">
        <f t="shared" si="95"/>
        <v>0</v>
      </c>
      <c r="BN45" s="230">
        <f t="shared" si="96"/>
        <v>0</v>
      </c>
      <c r="BO45" s="230">
        <f t="shared" si="97"/>
        <v>0</v>
      </c>
      <c r="BP45" s="230">
        <f t="shared" si="98"/>
        <v>0</v>
      </c>
      <c r="BQ45" s="230">
        <f t="shared" si="99"/>
        <v>0</v>
      </c>
      <c r="BR45" s="230">
        <f t="shared" si="100"/>
        <v>0</v>
      </c>
      <c r="BS45" s="230">
        <f t="shared" si="101"/>
        <v>0</v>
      </c>
      <c r="BT45" s="389"/>
      <c r="BU45" s="230">
        <f t="shared" si="138"/>
        <v>0</v>
      </c>
      <c r="BV45" s="230">
        <f t="shared" si="139"/>
        <v>0</v>
      </c>
      <c r="BW45" s="230">
        <f t="shared" si="140"/>
        <v>0</v>
      </c>
      <c r="BX45" s="230">
        <f t="shared" si="141"/>
        <v>0</v>
      </c>
      <c r="BY45" s="230">
        <f t="shared" si="142"/>
        <v>0</v>
      </c>
      <c r="BZ45" s="230">
        <f t="shared" si="143"/>
        <v>0</v>
      </c>
      <c r="CA45" s="230">
        <f t="shared" si="144"/>
        <v>0</v>
      </c>
      <c r="CB45" s="230">
        <f t="shared" si="145"/>
        <v>0</v>
      </c>
      <c r="CC45" s="230">
        <f t="shared" si="146"/>
        <v>0</v>
      </c>
      <c r="CD45" s="230">
        <f t="shared" si="147"/>
        <v>0</v>
      </c>
      <c r="CE45" s="230">
        <f t="shared" si="148"/>
        <v>0</v>
      </c>
      <c r="CF45" s="230">
        <f t="shared" si="149"/>
        <v>0</v>
      </c>
      <c r="CG45" s="231"/>
      <c r="CH45" s="230">
        <f t="shared" si="150"/>
        <v>0</v>
      </c>
      <c r="CI45" s="230">
        <f t="shared" si="151"/>
        <v>0</v>
      </c>
      <c r="CJ45" s="230">
        <f t="shared" si="152"/>
        <v>0</v>
      </c>
      <c r="CK45" s="230">
        <f t="shared" si="153"/>
        <v>0</v>
      </c>
      <c r="CL45" s="230">
        <f t="shared" si="154"/>
        <v>0</v>
      </c>
      <c r="CM45" s="230">
        <f t="shared" si="155"/>
        <v>0</v>
      </c>
      <c r="CN45" s="230">
        <f t="shared" si="156"/>
        <v>0</v>
      </c>
      <c r="CO45" s="230">
        <f t="shared" si="157"/>
        <v>0</v>
      </c>
      <c r="CP45" s="230">
        <f t="shared" si="158"/>
        <v>0</v>
      </c>
      <c r="CQ45" s="230">
        <f t="shared" si="159"/>
        <v>0</v>
      </c>
      <c r="CR45" s="230">
        <f t="shared" si="160"/>
        <v>0</v>
      </c>
      <c r="CS45" s="230">
        <f t="shared" si="161"/>
        <v>0</v>
      </c>
      <c r="CT45" s="231"/>
      <c r="CU45" s="230">
        <f t="shared" si="162"/>
        <v>0</v>
      </c>
      <c r="CV45" s="230">
        <f t="shared" si="163"/>
        <v>0</v>
      </c>
      <c r="CW45" s="230">
        <f t="shared" si="164"/>
        <v>0</v>
      </c>
      <c r="CX45" s="230">
        <f t="shared" si="165"/>
        <v>0</v>
      </c>
      <c r="CY45" s="230">
        <f t="shared" si="166"/>
        <v>0</v>
      </c>
      <c r="CZ45" s="230">
        <f t="shared" si="167"/>
        <v>0</v>
      </c>
      <c r="DA45" s="230">
        <f t="shared" si="168"/>
        <v>0</v>
      </c>
      <c r="DB45" s="230">
        <f t="shared" si="169"/>
        <v>0</v>
      </c>
      <c r="DC45" s="230">
        <f t="shared" si="170"/>
        <v>0</v>
      </c>
      <c r="DD45" s="230">
        <f t="shared" si="171"/>
        <v>0</v>
      </c>
      <c r="DE45" s="230">
        <f t="shared" si="172"/>
        <v>0</v>
      </c>
      <c r="DF45" s="230">
        <f t="shared" si="173"/>
        <v>0</v>
      </c>
      <c r="DG45" s="387"/>
      <c r="DH45" s="387"/>
      <c r="DI45" s="387"/>
      <c r="DJ45" s="387"/>
      <c r="DK45" s="387"/>
      <c r="DL45" s="387"/>
      <c r="DM45" s="387"/>
      <c r="DN45" s="387"/>
      <c r="DO45" s="387"/>
      <c r="DP45" s="387"/>
      <c r="DQ45" s="387"/>
      <c r="DR45" s="387"/>
      <c r="DS45" s="243"/>
    </row>
    <row r="46" spans="1:123" ht="12.75" customHeight="1" outlineLevel="1">
      <c r="A46" s="383">
        <f>'All Demand '!A47</f>
        <v>42</v>
      </c>
      <c r="B46" s="384" t="str">
        <f>'All Demand '!G47</f>
        <v>ABC</v>
      </c>
      <c r="C46" s="384" t="str">
        <f>'All Demand '!F47</f>
        <v>M101</v>
      </c>
      <c r="D46" s="178" t="str">
        <f>'All Demand '!C47</f>
        <v>8AJ946-09217</v>
      </c>
      <c r="E46" s="384" t="str">
        <f>'All Demand '!I47</f>
        <v>TJ</v>
      </c>
      <c r="F46" s="385" t="str">
        <f>'All Demand '!G47</f>
        <v>ABC</v>
      </c>
      <c r="G46" s="405">
        <v>1.6666666666666667</v>
      </c>
      <c r="H46" s="405">
        <v>0.25</v>
      </c>
      <c r="I46" s="405" t="s">
        <v>39</v>
      </c>
      <c r="J46" s="405">
        <v>0</v>
      </c>
      <c r="K46" s="405">
        <v>0</v>
      </c>
      <c r="L46" s="405">
        <v>0</v>
      </c>
      <c r="M46" s="405">
        <v>0</v>
      </c>
      <c r="N46" s="405">
        <v>0</v>
      </c>
      <c r="O46" s="405">
        <v>0</v>
      </c>
      <c r="P46" s="405">
        <v>5</v>
      </c>
      <c r="Q46" s="405">
        <v>4</v>
      </c>
      <c r="R46" s="427">
        <v>1</v>
      </c>
      <c r="S46" s="405">
        <v>0</v>
      </c>
      <c r="T46" s="405">
        <v>0.95</v>
      </c>
      <c r="U46" s="386">
        <f>Tianjin!H46</f>
        <v>0</v>
      </c>
      <c r="V46" s="386">
        <f>Tianjin!I46</f>
        <v>0</v>
      </c>
      <c r="W46" s="386">
        <f>Tianjin!J46</f>
        <v>0</v>
      </c>
      <c r="X46" s="386">
        <f>Tianjin!K46</f>
        <v>0</v>
      </c>
      <c r="Y46" s="386">
        <f>Tianjin!L46</f>
        <v>0</v>
      </c>
      <c r="Z46" s="386">
        <f>Tianjin!M46</f>
        <v>0</v>
      </c>
      <c r="AA46" s="386">
        <f>Tianjin!N46</f>
        <v>0</v>
      </c>
      <c r="AB46" s="386">
        <f>Tianjin!O46</f>
        <v>0</v>
      </c>
      <c r="AC46" s="386">
        <f>Tianjin!P46</f>
        <v>0</v>
      </c>
      <c r="AD46" s="386">
        <f>Tianjin!Q46</f>
        <v>0</v>
      </c>
      <c r="AE46" s="386">
        <f>Tianjin!R46</f>
        <v>0</v>
      </c>
      <c r="AF46" s="386">
        <f>Tianjin!S46</f>
        <v>0</v>
      </c>
      <c r="AG46" s="387"/>
      <c r="AH46" s="388">
        <f t="shared" si="66"/>
        <v>0</v>
      </c>
      <c r="AI46" s="388">
        <f t="shared" si="67"/>
        <v>0</v>
      </c>
      <c r="AJ46" s="388">
        <f t="shared" si="68"/>
        <v>0</v>
      </c>
      <c r="AK46" s="388">
        <f t="shared" si="69"/>
        <v>0</v>
      </c>
      <c r="AL46" s="388">
        <f t="shared" si="70"/>
        <v>0</v>
      </c>
      <c r="AM46" s="388">
        <f t="shared" si="71"/>
        <v>0</v>
      </c>
      <c r="AN46" s="388">
        <f t="shared" si="72"/>
        <v>0</v>
      </c>
      <c r="AO46" s="388">
        <f t="shared" si="73"/>
        <v>0</v>
      </c>
      <c r="AP46" s="388">
        <f t="shared" si="74"/>
        <v>0</v>
      </c>
      <c r="AQ46" s="388">
        <f t="shared" si="75"/>
        <v>0</v>
      </c>
      <c r="AR46" s="388">
        <f t="shared" si="76"/>
        <v>0</v>
      </c>
      <c r="AS46" s="388">
        <f t="shared" si="77"/>
        <v>0</v>
      </c>
      <c r="AT46" s="389"/>
      <c r="AU46" s="232">
        <f t="shared" si="78"/>
        <v>0</v>
      </c>
      <c r="AV46" s="232">
        <f t="shared" si="79"/>
        <v>0</v>
      </c>
      <c r="AW46" s="232">
        <f t="shared" si="80"/>
        <v>0</v>
      </c>
      <c r="AX46" s="232">
        <f t="shared" si="81"/>
        <v>0</v>
      </c>
      <c r="AY46" s="232">
        <f t="shared" si="82"/>
        <v>0</v>
      </c>
      <c r="AZ46" s="232">
        <f t="shared" si="83"/>
        <v>0</v>
      </c>
      <c r="BA46" s="232">
        <f t="shared" si="84"/>
        <v>0</v>
      </c>
      <c r="BB46" s="232">
        <f t="shared" si="85"/>
        <v>0</v>
      </c>
      <c r="BC46" s="232">
        <f t="shared" si="86"/>
        <v>0</v>
      </c>
      <c r="BD46" s="232">
        <f t="shared" si="87"/>
        <v>0</v>
      </c>
      <c r="BE46" s="232">
        <f t="shared" si="88"/>
        <v>0</v>
      </c>
      <c r="BF46" s="232">
        <f t="shared" si="89"/>
        <v>0</v>
      </c>
      <c r="BG46" s="387"/>
      <c r="BH46" s="230">
        <f t="shared" si="90"/>
        <v>0</v>
      </c>
      <c r="BI46" s="230">
        <f t="shared" si="91"/>
        <v>0</v>
      </c>
      <c r="BJ46" s="230">
        <f t="shared" si="92"/>
        <v>0</v>
      </c>
      <c r="BK46" s="230">
        <f t="shared" si="93"/>
        <v>0</v>
      </c>
      <c r="BL46" s="230">
        <f t="shared" si="94"/>
        <v>0</v>
      </c>
      <c r="BM46" s="230">
        <f t="shared" si="95"/>
        <v>0</v>
      </c>
      <c r="BN46" s="230">
        <f t="shared" si="96"/>
        <v>0</v>
      </c>
      <c r="BO46" s="230">
        <f t="shared" si="97"/>
        <v>0</v>
      </c>
      <c r="BP46" s="230">
        <f t="shared" si="98"/>
        <v>0</v>
      </c>
      <c r="BQ46" s="230">
        <f t="shared" si="99"/>
        <v>0</v>
      </c>
      <c r="BR46" s="230">
        <f t="shared" si="100"/>
        <v>0</v>
      </c>
      <c r="BS46" s="230">
        <f t="shared" si="101"/>
        <v>0</v>
      </c>
      <c r="BT46" s="389"/>
      <c r="BU46" s="230">
        <f t="shared" si="138"/>
        <v>0</v>
      </c>
      <c r="BV46" s="230">
        <f t="shared" si="139"/>
        <v>0</v>
      </c>
      <c r="BW46" s="230">
        <f t="shared" si="140"/>
        <v>0</v>
      </c>
      <c r="BX46" s="230">
        <f t="shared" si="141"/>
        <v>0</v>
      </c>
      <c r="BY46" s="230">
        <f t="shared" si="142"/>
        <v>0</v>
      </c>
      <c r="BZ46" s="230">
        <f t="shared" si="143"/>
        <v>0</v>
      </c>
      <c r="CA46" s="230">
        <f t="shared" si="144"/>
        <v>0</v>
      </c>
      <c r="CB46" s="230">
        <f t="shared" si="145"/>
        <v>0</v>
      </c>
      <c r="CC46" s="230">
        <f t="shared" si="146"/>
        <v>0</v>
      </c>
      <c r="CD46" s="230">
        <f t="shared" si="147"/>
        <v>0</v>
      </c>
      <c r="CE46" s="230">
        <f t="shared" si="148"/>
        <v>0</v>
      </c>
      <c r="CF46" s="230">
        <f t="shared" si="149"/>
        <v>0</v>
      </c>
      <c r="CG46" s="231"/>
      <c r="CH46" s="230">
        <f t="shared" si="150"/>
        <v>0</v>
      </c>
      <c r="CI46" s="230">
        <f t="shared" si="151"/>
        <v>0</v>
      </c>
      <c r="CJ46" s="230">
        <f t="shared" si="152"/>
        <v>0</v>
      </c>
      <c r="CK46" s="230">
        <f t="shared" si="153"/>
        <v>0</v>
      </c>
      <c r="CL46" s="230">
        <f t="shared" si="154"/>
        <v>0</v>
      </c>
      <c r="CM46" s="230">
        <f t="shared" si="155"/>
        <v>0</v>
      </c>
      <c r="CN46" s="230">
        <f t="shared" si="156"/>
        <v>0</v>
      </c>
      <c r="CO46" s="230">
        <f t="shared" si="157"/>
        <v>0</v>
      </c>
      <c r="CP46" s="230">
        <f t="shared" si="158"/>
        <v>0</v>
      </c>
      <c r="CQ46" s="230">
        <f t="shared" si="159"/>
        <v>0</v>
      </c>
      <c r="CR46" s="230">
        <f t="shared" si="160"/>
        <v>0</v>
      </c>
      <c r="CS46" s="230">
        <f t="shared" si="161"/>
        <v>0</v>
      </c>
      <c r="CT46" s="231"/>
      <c r="CU46" s="230">
        <f t="shared" si="162"/>
        <v>0</v>
      </c>
      <c r="CV46" s="230">
        <f t="shared" si="163"/>
        <v>0</v>
      </c>
      <c r="CW46" s="230">
        <f t="shared" si="164"/>
        <v>0</v>
      </c>
      <c r="CX46" s="230">
        <f t="shared" si="165"/>
        <v>0</v>
      </c>
      <c r="CY46" s="230">
        <f t="shared" si="166"/>
        <v>0</v>
      </c>
      <c r="CZ46" s="230">
        <f t="shared" si="167"/>
        <v>0</v>
      </c>
      <c r="DA46" s="230">
        <f t="shared" si="168"/>
        <v>0</v>
      </c>
      <c r="DB46" s="230">
        <f t="shared" si="169"/>
        <v>0</v>
      </c>
      <c r="DC46" s="230">
        <f t="shared" si="170"/>
        <v>0</v>
      </c>
      <c r="DD46" s="230">
        <f t="shared" si="171"/>
        <v>0</v>
      </c>
      <c r="DE46" s="230">
        <f t="shared" si="172"/>
        <v>0</v>
      </c>
      <c r="DF46" s="230">
        <f t="shared" si="173"/>
        <v>0</v>
      </c>
      <c r="DG46" s="387"/>
      <c r="DH46" s="387"/>
      <c r="DI46" s="387"/>
      <c r="DJ46" s="387"/>
      <c r="DK46" s="387"/>
      <c r="DL46" s="387"/>
      <c r="DM46" s="387"/>
      <c r="DN46" s="387"/>
      <c r="DO46" s="387"/>
      <c r="DP46" s="387"/>
      <c r="DQ46" s="387"/>
      <c r="DR46" s="387"/>
      <c r="DS46" s="243"/>
    </row>
    <row r="47" spans="1:123" ht="12.75" customHeight="1" outlineLevel="1">
      <c r="A47" s="383">
        <f>'All Demand '!A48</f>
        <v>43</v>
      </c>
      <c r="B47" s="384" t="str">
        <f>'All Demand '!G48</f>
        <v>ABC</v>
      </c>
      <c r="C47" s="384" t="str">
        <f>'All Demand '!F48</f>
        <v>M101</v>
      </c>
      <c r="D47" s="178" t="str">
        <f>'All Demand '!C48</f>
        <v>8AJ946-08512</v>
      </c>
      <c r="E47" s="384" t="str">
        <f>'All Demand '!I48</f>
        <v>TJ</v>
      </c>
      <c r="F47" s="385" t="str">
        <f>'All Demand '!G48</f>
        <v>ABC</v>
      </c>
      <c r="G47" s="405">
        <v>0.66666666666666663</v>
      </c>
      <c r="H47" s="405">
        <v>0.15384615384615385</v>
      </c>
      <c r="I47" s="405" t="s">
        <v>39</v>
      </c>
      <c r="J47" s="405">
        <v>0</v>
      </c>
      <c r="K47" s="405">
        <v>0</v>
      </c>
      <c r="L47" s="405">
        <v>0</v>
      </c>
      <c r="M47" s="405">
        <v>0</v>
      </c>
      <c r="N47" s="405">
        <v>0</v>
      </c>
      <c r="O47" s="405">
        <v>0</v>
      </c>
      <c r="P47" s="405">
        <v>4</v>
      </c>
      <c r="Q47" s="405">
        <v>4</v>
      </c>
      <c r="R47" s="427">
        <v>1</v>
      </c>
      <c r="S47" s="405">
        <v>0</v>
      </c>
      <c r="T47" s="405">
        <v>0.92</v>
      </c>
      <c r="U47" s="386">
        <f>Tianjin!H47</f>
        <v>0</v>
      </c>
      <c r="V47" s="386">
        <f>Tianjin!I47</f>
        <v>0</v>
      </c>
      <c r="W47" s="386">
        <f>Tianjin!J47</f>
        <v>0</v>
      </c>
      <c r="X47" s="386">
        <f>Tianjin!K47</f>
        <v>0</v>
      </c>
      <c r="Y47" s="386">
        <f>Tianjin!L47</f>
        <v>0</v>
      </c>
      <c r="Z47" s="386">
        <f>Tianjin!M47</f>
        <v>0</v>
      </c>
      <c r="AA47" s="386">
        <f>Tianjin!N47</f>
        <v>0</v>
      </c>
      <c r="AB47" s="386">
        <f>Tianjin!O47</f>
        <v>0</v>
      </c>
      <c r="AC47" s="386">
        <f>Tianjin!P47</f>
        <v>0</v>
      </c>
      <c r="AD47" s="386">
        <f>Tianjin!Q47</f>
        <v>0</v>
      </c>
      <c r="AE47" s="386">
        <f>Tianjin!R47</f>
        <v>0</v>
      </c>
      <c r="AF47" s="386">
        <f>Tianjin!S47</f>
        <v>0</v>
      </c>
      <c r="AG47" s="387"/>
      <c r="AH47" s="388">
        <f t="shared" si="66"/>
        <v>0</v>
      </c>
      <c r="AI47" s="388">
        <f t="shared" si="67"/>
        <v>0</v>
      </c>
      <c r="AJ47" s="388">
        <f t="shared" si="68"/>
        <v>0</v>
      </c>
      <c r="AK47" s="388">
        <f t="shared" si="69"/>
        <v>0</v>
      </c>
      <c r="AL47" s="388">
        <f t="shared" si="70"/>
        <v>0</v>
      </c>
      <c r="AM47" s="388">
        <f t="shared" si="71"/>
        <v>0</v>
      </c>
      <c r="AN47" s="388">
        <f t="shared" si="72"/>
        <v>0</v>
      </c>
      <c r="AO47" s="388">
        <f t="shared" si="73"/>
        <v>0</v>
      </c>
      <c r="AP47" s="388">
        <f t="shared" si="74"/>
        <v>0</v>
      </c>
      <c r="AQ47" s="388">
        <f t="shared" si="75"/>
        <v>0</v>
      </c>
      <c r="AR47" s="388">
        <f t="shared" si="76"/>
        <v>0</v>
      </c>
      <c r="AS47" s="388">
        <f t="shared" si="77"/>
        <v>0</v>
      </c>
      <c r="AT47" s="389"/>
      <c r="AU47" s="232">
        <f t="shared" si="78"/>
        <v>0</v>
      </c>
      <c r="AV47" s="232">
        <f t="shared" si="79"/>
        <v>0</v>
      </c>
      <c r="AW47" s="232">
        <f t="shared" si="80"/>
        <v>0</v>
      </c>
      <c r="AX47" s="232">
        <f t="shared" si="81"/>
        <v>0</v>
      </c>
      <c r="AY47" s="232">
        <f t="shared" si="82"/>
        <v>0</v>
      </c>
      <c r="AZ47" s="232">
        <f t="shared" si="83"/>
        <v>0</v>
      </c>
      <c r="BA47" s="232">
        <f t="shared" si="84"/>
        <v>0</v>
      </c>
      <c r="BB47" s="232">
        <f t="shared" si="85"/>
        <v>0</v>
      </c>
      <c r="BC47" s="232">
        <f t="shared" si="86"/>
        <v>0</v>
      </c>
      <c r="BD47" s="232">
        <f t="shared" si="87"/>
        <v>0</v>
      </c>
      <c r="BE47" s="232">
        <f t="shared" si="88"/>
        <v>0</v>
      </c>
      <c r="BF47" s="232">
        <f t="shared" si="89"/>
        <v>0</v>
      </c>
      <c r="BG47" s="387"/>
      <c r="BH47" s="230">
        <f t="shared" si="90"/>
        <v>0</v>
      </c>
      <c r="BI47" s="230">
        <f t="shared" si="91"/>
        <v>0</v>
      </c>
      <c r="BJ47" s="230">
        <f t="shared" si="92"/>
        <v>0</v>
      </c>
      <c r="BK47" s="230">
        <f t="shared" si="93"/>
        <v>0</v>
      </c>
      <c r="BL47" s="230">
        <f t="shared" si="94"/>
        <v>0</v>
      </c>
      <c r="BM47" s="230">
        <f t="shared" si="95"/>
        <v>0</v>
      </c>
      <c r="BN47" s="230">
        <f t="shared" si="96"/>
        <v>0</v>
      </c>
      <c r="BO47" s="230">
        <f t="shared" si="97"/>
        <v>0</v>
      </c>
      <c r="BP47" s="230">
        <f t="shared" si="98"/>
        <v>0</v>
      </c>
      <c r="BQ47" s="230">
        <f t="shared" si="99"/>
        <v>0</v>
      </c>
      <c r="BR47" s="230">
        <f t="shared" si="100"/>
        <v>0</v>
      </c>
      <c r="BS47" s="230">
        <f t="shared" si="101"/>
        <v>0</v>
      </c>
      <c r="BT47" s="389"/>
      <c r="BU47" s="230">
        <f t="shared" si="138"/>
        <v>0</v>
      </c>
      <c r="BV47" s="230">
        <f t="shared" si="139"/>
        <v>0</v>
      </c>
      <c r="BW47" s="230">
        <f t="shared" si="140"/>
        <v>0</v>
      </c>
      <c r="BX47" s="230">
        <f t="shared" si="141"/>
        <v>0</v>
      </c>
      <c r="BY47" s="230">
        <f t="shared" si="142"/>
        <v>0</v>
      </c>
      <c r="BZ47" s="230">
        <f t="shared" si="143"/>
        <v>0</v>
      </c>
      <c r="CA47" s="230">
        <f t="shared" si="144"/>
        <v>0</v>
      </c>
      <c r="CB47" s="230">
        <f t="shared" si="145"/>
        <v>0</v>
      </c>
      <c r="CC47" s="230">
        <f t="shared" si="146"/>
        <v>0</v>
      </c>
      <c r="CD47" s="230">
        <f t="shared" si="147"/>
        <v>0</v>
      </c>
      <c r="CE47" s="230">
        <f t="shared" si="148"/>
        <v>0</v>
      </c>
      <c r="CF47" s="230">
        <f t="shared" si="149"/>
        <v>0</v>
      </c>
      <c r="CG47" s="231"/>
      <c r="CH47" s="230">
        <f t="shared" si="150"/>
        <v>0</v>
      </c>
      <c r="CI47" s="230">
        <f t="shared" si="151"/>
        <v>0</v>
      </c>
      <c r="CJ47" s="230">
        <f t="shared" si="152"/>
        <v>0</v>
      </c>
      <c r="CK47" s="230">
        <f t="shared" si="153"/>
        <v>0</v>
      </c>
      <c r="CL47" s="230">
        <f t="shared" si="154"/>
        <v>0</v>
      </c>
      <c r="CM47" s="230">
        <f t="shared" si="155"/>
        <v>0</v>
      </c>
      <c r="CN47" s="230">
        <f t="shared" si="156"/>
        <v>0</v>
      </c>
      <c r="CO47" s="230">
        <f t="shared" si="157"/>
        <v>0</v>
      </c>
      <c r="CP47" s="230">
        <f t="shared" si="158"/>
        <v>0</v>
      </c>
      <c r="CQ47" s="230">
        <f t="shared" si="159"/>
        <v>0</v>
      </c>
      <c r="CR47" s="230">
        <f t="shared" si="160"/>
        <v>0</v>
      </c>
      <c r="CS47" s="230">
        <f t="shared" si="161"/>
        <v>0</v>
      </c>
      <c r="CT47" s="231"/>
      <c r="CU47" s="230">
        <f t="shared" si="162"/>
        <v>0</v>
      </c>
      <c r="CV47" s="230">
        <f t="shared" si="163"/>
        <v>0</v>
      </c>
      <c r="CW47" s="230">
        <f t="shared" si="164"/>
        <v>0</v>
      </c>
      <c r="CX47" s="230">
        <f t="shared" si="165"/>
        <v>0</v>
      </c>
      <c r="CY47" s="230">
        <f t="shared" si="166"/>
        <v>0</v>
      </c>
      <c r="CZ47" s="230">
        <f t="shared" si="167"/>
        <v>0</v>
      </c>
      <c r="DA47" s="230">
        <f t="shared" si="168"/>
        <v>0</v>
      </c>
      <c r="DB47" s="230">
        <f t="shared" si="169"/>
        <v>0</v>
      </c>
      <c r="DC47" s="230">
        <f t="shared" si="170"/>
        <v>0</v>
      </c>
      <c r="DD47" s="230">
        <f t="shared" si="171"/>
        <v>0</v>
      </c>
      <c r="DE47" s="230">
        <f t="shared" si="172"/>
        <v>0</v>
      </c>
      <c r="DF47" s="230">
        <f t="shared" si="173"/>
        <v>0</v>
      </c>
      <c r="DG47" s="387"/>
      <c r="DH47" s="387"/>
      <c r="DI47" s="387"/>
      <c r="DJ47" s="387"/>
      <c r="DK47" s="387"/>
      <c r="DL47" s="387"/>
      <c r="DM47" s="387"/>
      <c r="DN47" s="387"/>
      <c r="DO47" s="387"/>
      <c r="DP47" s="387"/>
      <c r="DQ47" s="387"/>
      <c r="DR47" s="387"/>
      <c r="DS47" s="243"/>
    </row>
    <row r="48" spans="1:123" ht="12.75" customHeight="1" outlineLevel="1">
      <c r="A48" s="383">
        <f>'All Demand '!A49</f>
        <v>44</v>
      </c>
      <c r="B48" s="384" t="str">
        <f>'All Demand '!G49</f>
        <v>ABC</v>
      </c>
      <c r="C48" s="384" t="str">
        <f>'All Demand '!F49</f>
        <v>M101</v>
      </c>
      <c r="D48" s="178" t="str">
        <f>'All Demand '!C49</f>
        <v>8AJ946-08514-L</v>
      </c>
      <c r="E48" s="384" t="str">
        <f>'All Demand '!I49</f>
        <v>TJ</v>
      </c>
      <c r="F48" s="385" t="str">
        <f>'All Demand '!G49</f>
        <v>ABC</v>
      </c>
      <c r="G48" s="405">
        <v>8.3333333333333329E-2</v>
      </c>
      <c r="H48" s="405">
        <v>1.4285714285714285E-2</v>
      </c>
      <c r="I48" s="405" t="s">
        <v>39</v>
      </c>
      <c r="J48" s="405">
        <v>0</v>
      </c>
      <c r="K48" s="405">
        <v>0</v>
      </c>
      <c r="L48" s="405">
        <v>0</v>
      </c>
      <c r="M48" s="405">
        <v>0</v>
      </c>
      <c r="N48" s="405">
        <v>0</v>
      </c>
      <c r="O48" s="405">
        <v>0</v>
      </c>
      <c r="P48" s="405">
        <v>4</v>
      </c>
      <c r="Q48" s="405">
        <v>4</v>
      </c>
      <c r="R48" s="427">
        <v>1</v>
      </c>
      <c r="S48" s="405">
        <v>0</v>
      </c>
      <c r="T48" s="405">
        <v>0.93</v>
      </c>
      <c r="U48" s="386">
        <f>Tianjin!H48</f>
        <v>0</v>
      </c>
      <c r="V48" s="386">
        <f>Tianjin!I48</f>
        <v>0</v>
      </c>
      <c r="W48" s="386">
        <f>Tianjin!J48</f>
        <v>0</v>
      </c>
      <c r="X48" s="386">
        <f>Tianjin!K48</f>
        <v>0</v>
      </c>
      <c r="Y48" s="386">
        <f>Tianjin!L48</f>
        <v>0</v>
      </c>
      <c r="Z48" s="386">
        <f>Tianjin!M48</f>
        <v>0</v>
      </c>
      <c r="AA48" s="386">
        <f>Tianjin!N48</f>
        <v>0</v>
      </c>
      <c r="AB48" s="386">
        <f>Tianjin!O48</f>
        <v>0</v>
      </c>
      <c r="AC48" s="386">
        <f>Tianjin!P48</f>
        <v>0</v>
      </c>
      <c r="AD48" s="386">
        <f>Tianjin!Q48</f>
        <v>0</v>
      </c>
      <c r="AE48" s="386">
        <f>Tianjin!R48</f>
        <v>0</v>
      </c>
      <c r="AF48" s="386">
        <f>Tianjin!S48</f>
        <v>0</v>
      </c>
      <c r="AG48" s="387"/>
      <c r="AH48" s="388">
        <f t="shared" si="66"/>
        <v>0</v>
      </c>
      <c r="AI48" s="388">
        <f t="shared" si="67"/>
        <v>0</v>
      </c>
      <c r="AJ48" s="388">
        <f t="shared" si="68"/>
        <v>0</v>
      </c>
      <c r="AK48" s="388">
        <f t="shared" si="69"/>
        <v>0</v>
      </c>
      <c r="AL48" s="388">
        <f t="shared" si="70"/>
        <v>0</v>
      </c>
      <c r="AM48" s="388">
        <f t="shared" si="71"/>
        <v>0</v>
      </c>
      <c r="AN48" s="388">
        <f t="shared" si="72"/>
        <v>0</v>
      </c>
      <c r="AO48" s="388">
        <f t="shared" si="73"/>
        <v>0</v>
      </c>
      <c r="AP48" s="388">
        <f t="shared" si="74"/>
        <v>0</v>
      </c>
      <c r="AQ48" s="388">
        <f t="shared" si="75"/>
        <v>0</v>
      </c>
      <c r="AR48" s="388">
        <f t="shared" si="76"/>
        <v>0</v>
      </c>
      <c r="AS48" s="388">
        <f t="shared" si="77"/>
        <v>0</v>
      </c>
      <c r="AT48" s="389"/>
      <c r="AU48" s="232">
        <f t="shared" si="78"/>
        <v>0</v>
      </c>
      <c r="AV48" s="232">
        <f t="shared" si="79"/>
        <v>0</v>
      </c>
      <c r="AW48" s="232">
        <f t="shared" si="80"/>
        <v>0</v>
      </c>
      <c r="AX48" s="232">
        <f t="shared" si="81"/>
        <v>0</v>
      </c>
      <c r="AY48" s="232">
        <f t="shared" si="82"/>
        <v>0</v>
      </c>
      <c r="AZ48" s="232">
        <f t="shared" si="83"/>
        <v>0</v>
      </c>
      <c r="BA48" s="232">
        <f t="shared" si="84"/>
        <v>0</v>
      </c>
      <c r="BB48" s="232">
        <f t="shared" si="85"/>
        <v>0</v>
      </c>
      <c r="BC48" s="232">
        <f t="shared" si="86"/>
        <v>0</v>
      </c>
      <c r="BD48" s="232">
        <f t="shared" si="87"/>
        <v>0</v>
      </c>
      <c r="BE48" s="232">
        <f t="shared" si="88"/>
        <v>0</v>
      </c>
      <c r="BF48" s="232">
        <f t="shared" si="89"/>
        <v>0</v>
      </c>
      <c r="BG48" s="387"/>
      <c r="BH48" s="230">
        <f t="shared" si="90"/>
        <v>0</v>
      </c>
      <c r="BI48" s="230">
        <f t="shared" si="91"/>
        <v>0</v>
      </c>
      <c r="BJ48" s="230">
        <f t="shared" si="92"/>
        <v>0</v>
      </c>
      <c r="BK48" s="230">
        <f t="shared" si="93"/>
        <v>0</v>
      </c>
      <c r="BL48" s="230">
        <f t="shared" si="94"/>
        <v>0</v>
      </c>
      <c r="BM48" s="230">
        <f t="shared" si="95"/>
        <v>0</v>
      </c>
      <c r="BN48" s="230">
        <f t="shared" si="96"/>
        <v>0</v>
      </c>
      <c r="BO48" s="230">
        <f t="shared" si="97"/>
        <v>0</v>
      </c>
      <c r="BP48" s="230">
        <f t="shared" si="98"/>
        <v>0</v>
      </c>
      <c r="BQ48" s="230">
        <f t="shared" si="99"/>
        <v>0</v>
      </c>
      <c r="BR48" s="230">
        <f t="shared" si="100"/>
        <v>0</v>
      </c>
      <c r="BS48" s="230">
        <f t="shared" si="101"/>
        <v>0</v>
      </c>
      <c r="BT48" s="389"/>
      <c r="BU48" s="230">
        <f t="shared" si="138"/>
        <v>0</v>
      </c>
      <c r="BV48" s="230">
        <f t="shared" si="139"/>
        <v>0</v>
      </c>
      <c r="BW48" s="230">
        <f t="shared" si="140"/>
        <v>0</v>
      </c>
      <c r="BX48" s="230">
        <f t="shared" si="141"/>
        <v>0</v>
      </c>
      <c r="BY48" s="230">
        <f t="shared" si="142"/>
        <v>0</v>
      </c>
      <c r="BZ48" s="230">
        <f t="shared" si="143"/>
        <v>0</v>
      </c>
      <c r="CA48" s="230">
        <f t="shared" si="144"/>
        <v>0</v>
      </c>
      <c r="CB48" s="230">
        <f t="shared" si="145"/>
        <v>0</v>
      </c>
      <c r="CC48" s="230">
        <f t="shared" si="146"/>
        <v>0</v>
      </c>
      <c r="CD48" s="230">
        <f t="shared" si="147"/>
        <v>0</v>
      </c>
      <c r="CE48" s="230">
        <f t="shared" si="148"/>
        <v>0</v>
      </c>
      <c r="CF48" s="230">
        <f t="shared" si="149"/>
        <v>0</v>
      </c>
      <c r="CG48" s="231"/>
      <c r="CH48" s="230">
        <f t="shared" si="150"/>
        <v>0</v>
      </c>
      <c r="CI48" s="230">
        <f t="shared" si="151"/>
        <v>0</v>
      </c>
      <c r="CJ48" s="230">
        <f t="shared" si="152"/>
        <v>0</v>
      </c>
      <c r="CK48" s="230">
        <f t="shared" si="153"/>
        <v>0</v>
      </c>
      <c r="CL48" s="230">
        <f t="shared" si="154"/>
        <v>0</v>
      </c>
      <c r="CM48" s="230">
        <f t="shared" si="155"/>
        <v>0</v>
      </c>
      <c r="CN48" s="230">
        <f t="shared" si="156"/>
        <v>0</v>
      </c>
      <c r="CO48" s="230">
        <f t="shared" si="157"/>
        <v>0</v>
      </c>
      <c r="CP48" s="230">
        <f t="shared" si="158"/>
        <v>0</v>
      </c>
      <c r="CQ48" s="230">
        <f t="shared" si="159"/>
        <v>0</v>
      </c>
      <c r="CR48" s="230">
        <f t="shared" si="160"/>
        <v>0</v>
      </c>
      <c r="CS48" s="230">
        <f t="shared" si="161"/>
        <v>0</v>
      </c>
      <c r="CT48" s="231"/>
      <c r="CU48" s="230">
        <f t="shared" si="162"/>
        <v>0</v>
      </c>
      <c r="CV48" s="230">
        <f t="shared" si="163"/>
        <v>0</v>
      </c>
      <c r="CW48" s="230">
        <f t="shared" si="164"/>
        <v>0</v>
      </c>
      <c r="CX48" s="230">
        <f t="shared" si="165"/>
        <v>0</v>
      </c>
      <c r="CY48" s="230">
        <f t="shared" si="166"/>
        <v>0</v>
      </c>
      <c r="CZ48" s="230">
        <f t="shared" si="167"/>
        <v>0</v>
      </c>
      <c r="DA48" s="230">
        <f t="shared" si="168"/>
        <v>0</v>
      </c>
      <c r="DB48" s="230">
        <f t="shared" si="169"/>
        <v>0</v>
      </c>
      <c r="DC48" s="230">
        <f t="shared" si="170"/>
        <v>0</v>
      </c>
      <c r="DD48" s="230">
        <f t="shared" si="171"/>
        <v>0</v>
      </c>
      <c r="DE48" s="230">
        <f t="shared" si="172"/>
        <v>0</v>
      </c>
      <c r="DF48" s="230">
        <f t="shared" si="173"/>
        <v>0</v>
      </c>
      <c r="DG48" s="387"/>
      <c r="DH48" s="387"/>
      <c r="DI48" s="387"/>
      <c r="DJ48" s="387"/>
      <c r="DK48" s="387"/>
      <c r="DL48" s="387"/>
      <c r="DM48" s="387"/>
      <c r="DN48" s="387"/>
      <c r="DO48" s="387"/>
      <c r="DP48" s="387"/>
      <c r="DQ48" s="387"/>
      <c r="DR48" s="387"/>
      <c r="DS48" s="243"/>
    </row>
    <row r="49" spans="1:123" ht="12.75" customHeight="1" outlineLevel="1">
      <c r="A49" s="383">
        <f>'All Demand '!A50</f>
        <v>45</v>
      </c>
      <c r="B49" s="384" t="str">
        <f>'All Demand '!G50</f>
        <v>ABC</v>
      </c>
      <c r="C49" s="384" t="str">
        <f>'All Demand '!F50</f>
        <v>M101</v>
      </c>
      <c r="D49" s="178" t="str">
        <f>'All Demand '!C50</f>
        <v>8AJ725-00775</v>
      </c>
      <c r="E49" s="384" t="str">
        <f>'All Demand '!I50</f>
        <v>TJ</v>
      </c>
      <c r="F49" s="385" t="str">
        <f>'All Demand '!G50</f>
        <v>ABC</v>
      </c>
      <c r="G49" s="405">
        <v>0</v>
      </c>
      <c r="H49" s="405">
        <v>0</v>
      </c>
      <c r="I49" s="405" t="s">
        <v>126</v>
      </c>
      <c r="J49" s="405">
        <v>0</v>
      </c>
      <c r="K49" s="405">
        <v>0</v>
      </c>
      <c r="L49" s="405">
        <v>0</v>
      </c>
      <c r="M49" s="405">
        <v>0</v>
      </c>
      <c r="N49" s="405">
        <v>0</v>
      </c>
      <c r="O49" s="405">
        <v>0</v>
      </c>
      <c r="P49" s="405">
        <v>0</v>
      </c>
      <c r="Q49" s="405">
        <v>0</v>
      </c>
      <c r="R49" s="427">
        <v>1</v>
      </c>
      <c r="S49" s="405">
        <v>0</v>
      </c>
      <c r="T49" s="427">
        <v>0.98</v>
      </c>
      <c r="U49" s="386">
        <f>Tianjin!H49</f>
        <v>0</v>
      </c>
      <c r="V49" s="386">
        <f>Tianjin!I49</f>
        <v>0</v>
      </c>
      <c r="W49" s="386">
        <f>Tianjin!J49</f>
        <v>0</v>
      </c>
      <c r="X49" s="386">
        <f>Tianjin!K49</f>
        <v>0</v>
      </c>
      <c r="Y49" s="386">
        <f>Tianjin!L49</f>
        <v>0</v>
      </c>
      <c r="Z49" s="386">
        <f>Tianjin!M49</f>
        <v>0</v>
      </c>
      <c r="AA49" s="386">
        <f>Tianjin!N49</f>
        <v>0</v>
      </c>
      <c r="AB49" s="386">
        <f>Tianjin!O49</f>
        <v>0</v>
      </c>
      <c r="AC49" s="386">
        <f>Tianjin!P49</f>
        <v>0</v>
      </c>
      <c r="AD49" s="386">
        <f>Tianjin!Q49</f>
        <v>0</v>
      </c>
      <c r="AE49" s="386">
        <f>Tianjin!R49</f>
        <v>0</v>
      </c>
      <c r="AF49" s="386">
        <f>Tianjin!S49</f>
        <v>0</v>
      </c>
      <c r="AG49" s="387"/>
      <c r="AH49" s="388">
        <f t="shared" si="66"/>
        <v>0</v>
      </c>
      <c r="AI49" s="388">
        <f t="shared" si="67"/>
        <v>0</v>
      </c>
      <c r="AJ49" s="388">
        <f t="shared" si="68"/>
        <v>0</v>
      </c>
      <c r="AK49" s="388">
        <f t="shared" si="69"/>
        <v>0</v>
      </c>
      <c r="AL49" s="388">
        <f t="shared" si="70"/>
        <v>0</v>
      </c>
      <c r="AM49" s="388">
        <f t="shared" si="71"/>
        <v>0</v>
      </c>
      <c r="AN49" s="388">
        <f t="shared" si="72"/>
        <v>0</v>
      </c>
      <c r="AO49" s="388">
        <f t="shared" si="73"/>
        <v>0</v>
      </c>
      <c r="AP49" s="388">
        <f t="shared" si="74"/>
        <v>0</v>
      </c>
      <c r="AQ49" s="388">
        <f t="shared" si="75"/>
        <v>0</v>
      </c>
      <c r="AR49" s="388">
        <f t="shared" si="76"/>
        <v>0</v>
      </c>
      <c r="AS49" s="388">
        <f t="shared" si="77"/>
        <v>0</v>
      </c>
      <c r="AT49" s="389"/>
      <c r="AU49" s="232">
        <f t="shared" si="78"/>
        <v>0</v>
      </c>
      <c r="AV49" s="232">
        <f t="shared" si="79"/>
        <v>0</v>
      </c>
      <c r="AW49" s="232">
        <f t="shared" si="80"/>
        <v>0</v>
      </c>
      <c r="AX49" s="232">
        <f t="shared" si="81"/>
        <v>0</v>
      </c>
      <c r="AY49" s="232">
        <f t="shared" si="82"/>
        <v>0</v>
      </c>
      <c r="AZ49" s="232">
        <f t="shared" si="83"/>
        <v>0</v>
      </c>
      <c r="BA49" s="232">
        <f t="shared" si="84"/>
        <v>0</v>
      </c>
      <c r="BB49" s="232">
        <f t="shared" si="85"/>
        <v>0</v>
      </c>
      <c r="BC49" s="232">
        <f t="shared" si="86"/>
        <v>0</v>
      </c>
      <c r="BD49" s="232">
        <f t="shared" si="87"/>
        <v>0</v>
      </c>
      <c r="BE49" s="232">
        <f t="shared" si="88"/>
        <v>0</v>
      </c>
      <c r="BF49" s="232">
        <f t="shared" si="89"/>
        <v>0</v>
      </c>
      <c r="BG49" s="387"/>
      <c r="BH49" s="230">
        <f t="shared" si="90"/>
        <v>0</v>
      </c>
      <c r="BI49" s="230">
        <f t="shared" si="91"/>
        <v>0</v>
      </c>
      <c r="BJ49" s="230">
        <f t="shared" si="92"/>
        <v>0</v>
      </c>
      <c r="BK49" s="230">
        <f t="shared" si="93"/>
        <v>0</v>
      </c>
      <c r="BL49" s="230">
        <f t="shared" si="94"/>
        <v>0</v>
      </c>
      <c r="BM49" s="230">
        <f t="shared" si="95"/>
        <v>0</v>
      </c>
      <c r="BN49" s="230">
        <f t="shared" si="96"/>
        <v>0</v>
      </c>
      <c r="BO49" s="230">
        <f t="shared" si="97"/>
        <v>0</v>
      </c>
      <c r="BP49" s="230">
        <f t="shared" si="98"/>
        <v>0</v>
      </c>
      <c r="BQ49" s="230">
        <f t="shared" si="99"/>
        <v>0</v>
      </c>
      <c r="BR49" s="230">
        <f t="shared" si="100"/>
        <v>0</v>
      </c>
      <c r="BS49" s="230">
        <f t="shared" si="101"/>
        <v>0</v>
      </c>
      <c r="BT49" s="389"/>
      <c r="BU49" s="230">
        <f t="shared" si="138"/>
        <v>0</v>
      </c>
      <c r="BV49" s="230">
        <f t="shared" si="139"/>
        <v>0</v>
      </c>
      <c r="BW49" s="230">
        <f t="shared" si="140"/>
        <v>0</v>
      </c>
      <c r="BX49" s="230">
        <f t="shared" si="141"/>
        <v>0</v>
      </c>
      <c r="BY49" s="230">
        <f t="shared" si="142"/>
        <v>0</v>
      </c>
      <c r="BZ49" s="230">
        <f t="shared" si="143"/>
        <v>0</v>
      </c>
      <c r="CA49" s="230">
        <f t="shared" si="144"/>
        <v>0</v>
      </c>
      <c r="CB49" s="230">
        <f t="shared" si="145"/>
        <v>0</v>
      </c>
      <c r="CC49" s="230">
        <f t="shared" si="146"/>
        <v>0</v>
      </c>
      <c r="CD49" s="230">
        <f t="shared" si="147"/>
        <v>0</v>
      </c>
      <c r="CE49" s="230">
        <f t="shared" si="148"/>
        <v>0</v>
      </c>
      <c r="CF49" s="230">
        <f t="shared" si="149"/>
        <v>0</v>
      </c>
      <c r="CG49" s="231"/>
      <c r="CH49" s="230">
        <f t="shared" si="150"/>
        <v>0</v>
      </c>
      <c r="CI49" s="230">
        <f t="shared" si="151"/>
        <v>0</v>
      </c>
      <c r="CJ49" s="230">
        <f t="shared" si="152"/>
        <v>0</v>
      </c>
      <c r="CK49" s="230">
        <f t="shared" si="153"/>
        <v>0</v>
      </c>
      <c r="CL49" s="230">
        <f t="shared" si="154"/>
        <v>0</v>
      </c>
      <c r="CM49" s="230">
        <f t="shared" si="155"/>
        <v>0</v>
      </c>
      <c r="CN49" s="230">
        <f t="shared" si="156"/>
        <v>0</v>
      </c>
      <c r="CO49" s="230">
        <f t="shared" si="157"/>
        <v>0</v>
      </c>
      <c r="CP49" s="230">
        <f t="shared" si="158"/>
        <v>0</v>
      </c>
      <c r="CQ49" s="230">
        <f t="shared" si="159"/>
        <v>0</v>
      </c>
      <c r="CR49" s="230">
        <f t="shared" si="160"/>
        <v>0</v>
      </c>
      <c r="CS49" s="230">
        <f t="shared" si="161"/>
        <v>0</v>
      </c>
      <c r="CT49" s="231"/>
      <c r="CU49" s="230">
        <f t="shared" si="162"/>
        <v>0</v>
      </c>
      <c r="CV49" s="230">
        <f t="shared" si="163"/>
        <v>0</v>
      </c>
      <c r="CW49" s="230">
        <f t="shared" si="164"/>
        <v>0</v>
      </c>
      <c r="CX49" s="230">
        <f t="shared" si="165"/>
        <v>0</v>
      </c>
      <c r="CY49" s="230">
        <f t="shared" si="166"/>
        <v>0</v>
      </c>
      <c r="CZ49" s="230">
        <f t="shared" si="167"/>
        <v>0</v>
      </c>
      <c r="DA49" s="230">
        <f t="shared" si="168"/>
        <v>0</v>
      </c>
      <c r="DB49" s="230">
        <f t="shared" si="169"/>
        <v>0</v>
      </c>
      <c r="DC49" s="230">
        <f t="shared" si="170"/>
        <v>0</v>
      </c>
      <c r="DD49" s="230">
        <f t="shared" si="171"/>
        <v>0</v>
      </c>
      <c r="DE49" s="230">
        <f t="shared" si="172"/>
        <v>0</v>
      </c>
      <c r="DF49" s="230">
        <f t="shared" si="173"/>
        <v>0</v>
      </c>
      <c r="DG49" s="387"/>
      <c r="DH49" s="387"/>
      <c r="DI49" s="387"/>
      <c r="DJ49" s="387"/>
      <c r="DK49" s="387"/>
      <c r="DL49" s="387"/>
      <c r="DM49" s="387"/>
      <c r="DN49" s="387"/>
      <c r="DO49" s="387"/>
      <c r="DP49" s="387"/>
      <c r="DQ49" s="387"/>
      <c r="DR49" s="387"/>
      <c r="DS49" s="243"/>
    </row>
    <row r="50" spans="1:123" ht="12.75" customHeight="1" outlineLevel="1">
      <c r="A50" s="383">
        <f>'All Demand '!A51</f>
        <v>46</v>
      </c>
      <c r="B50" s="384" t="str">
        <f>'All Demand '!G51</f>
        <v>ABC</v>
      </c>
      <c r="C50" s="384" t="str">
        <f>'All Demand '!F51</f>
        <v>M101</v>
      </c>
      <c r="D50" s="178" t="str">
        <f>'All Demand '!C51</f>
        <v>8AJ946-08514-R</v>
      </c>
      <c r="E50" s="384" t="str">
        <f>'All Demand '!I51</f>
        <v>TJ</v>
      </c>
      <c r="F50" s="385" t="str">
        <f>'All Demand '!G51</f>
        <v>ABC</v>
      </c>
      <c r="G50" s="405">
        <v>8.3333333333333329E-2</v>
      </c>
      <c r="H50" s="405">
        <v>1.4285714285714285E-2</v>
      </c>
      <c r="I50" s="405" t="s">
        <v>39</v>
      </c>
      <c r="J50" s="405">
        <v>0</v>
      </c>
      <c r="K50" s="405">
        <v>0</v>
      </c>
      <c r="L50" s="405">
        <v>0</v>
      </c>
      <c r="M50" s="405">
        <v>0</v>
      </c>
      <c r="N50" s="405">
        <v>0</v>
      </c>
      <c r="O50" s="405">
        <v>0</v>
      </c>
      <c r="P50" s="405">
        <v>4</v>
      </c>
      <c r="Q50" s="405">
        <v>2</v>
      </c>
      <c r="R50" s="427">
        <v>1</v>
      </c>
      <c r="S50" s="405">
        <v>0</v>
      </c>
      <c r="T50" s="405">
        <v>0.93</v>
      </c>
      <c r="U50" s="386">
        <f>Tianjin!H50</f>
        <v>0</v>
      </c>
      <c r="V50" s="386">
        <f>Tianjin!I50</f>
        <v>0</v>
      </c>
      <c r="W50" s="386">
        <f>Tianjin!J50</f>
        <v>0</v>
      </c>
      <c r="X50" s="386">
        <f>Tianjin!K50</f>
        <v>0</v>
      </c>
      <c r="Y50" s="386">
        <f>Tianjin!L50</f>
        <v>0</v>
      </c>
      <c r="Z50" s="386">
        <f>Tianjin!M50</f>
        <v>0</v>
      </c>
      <c r="AA50" s="386">
        <f>Tianjin!N50</f>
        <v>0</v>
      </c>
      <c r="AB50" s="386">
        <f>Tianjin!O50</f>
        <v>0</v>
      </c>
      <c r="AC50" s="386">
        <f>Tianjin!P50</f>
        <v>0</v>
      </c>
      <c r="AD50" s="386">
        <f>Tianjin!Q50</f>
        <v>0</v>
      </c>
      <c r="AE50" s="386">
        <f>Tianjin!R50</f>
        <v>0</v>
      </c>
      <c r="AF50" s="386">
        <f>Tianjin!S50</f>
        <v>0</v>
      </c>
      <c r="AG50" s="387"/>
      <c r="AH50" s="388">
        <f t="shared" si="66"/>
        <v>0</v>
      </c>
      <c r="AI50" s="388">
        <f t="shared" si="67"/>
        <v>0</v>
      </c>
      <c r="AJ50" s="388">
        <f t="shared" si="68"/>
        <v>0</v>
      </c>
      <c r="AK50" s="388">
        <f t="shared" si="69"/>
        <v>0</v>
      </c>
      <c r="AL50" s="388">
        <f t="shared" si="70"/>
        <v>0</v>
      </c>
      <c r="AM50" s="388">
        <f t="shared" si="71"/>
        <v>0</v>
      </c>
      <c r="AN50" s="388">
        <f t="shared" si="72"/>
        <v>0</v>
      </c>
      <c r="AO50" s="388">
        <f t="shared" si="73"/>
        <v>0</v>
      </c>
      <c r="AP50" s="388">
        <f t="shared" si="74"/>
        <v>0</v>
      </c>
      <c r="AQ50" s="388">
        <f t="shared" si="75"/>
        <v>0</v>
      </c>
      <c r="AR50" s="388">
        <f t="shared" si="76"/>
        <v>0</v>
      </c>
      <c r="AS50" s="388">
        <f t="shared" si="77"/>
        <v>0</v>
      </c>
      <c r="AT50" s="389"/>
      <c r="AU50" s="232">
        <f t="shared" si="78"/>
        <v>0</v>
      </c>
      <c r="AV50" s="232">
        <f t="shared" si="79"/>
        <v>0</v>
      </c>
      <c r="AW50" s="232">
        <f t="shared" si="80"/>
        <v>0</v>
      </c>
      <c r="AX50" s="232">
        <f t="shared" si="81"/>
        <v>0</v>
      </c>
      <c r="AY50" s="232">
        <f t="shared" si="82"/>
        <v>0</v>
      </c>
      <c r="AZ50" s="232">
        <f t="shared" si="83"/>
        <v>0</v>
      </c>
      <c r="BA50" s="232">
        <f t="shared" si="84"/>
        <v>0</v>
      </c>
      <c r="BB50" s="232">
        <f t="shared" si="85"/>
        <v>0</v>
      </c>
      <c r="BC50" s="232">
        <f t="shared" si="86"/>
        <v>0</v>
      </c>
      <c r="BD50" s="232">
        <f t="shared" si="87"/>
        <v>0</v>
      </c>
      <c r="BE50" s="232">
        <f t="shared" si="88"/>
        <v>0</v>
      </c>
      <c r="BF50" s="232">
        <f t="shared" si="89"/>
        <v>0</v>
      </c>
      <c r="BG50" s="387"/>
      <c r="BH50" s="230">
        <f t="shared" si="90"/>
        <v>0</v>
      </c>
      <c r="BI50" s="230">
        <f t="shared" si="91"/>
        <v>0</v>
      </c>
      <c r="BJ50" s="230">
        <f t="shared" si="92"/>
        <v>0</v>
      </c>
      <c r="BK50" s="230">
        <f t="shared" si="93"/>
        <v>0</v>
      </c>
      <c r="BL50" s="230">
        <f t="shared" si="94"/>
        <v>0</v>
      </c>
      <c r="BM50" s="230">
        <f t="shared" si="95"/>
        <v>0</v>
      </c>
      <c r="BN50" s="230">
        <f t="shared" si="96"/>
        <v>0</v>
      </c>
      <c r="BO50" s="230">
        <f t="shared" si="97"/>
        <v>0</v>
      </c>
      <c r="BP50" s="230">
        <f t="shared" si="98"/>
        <v>0</v>
      </c>
      <c r="BQ50" s="230">
        <f t="shared" si="99"/>
        <v>0</v>
      </c>
      <c r="BR50" s="230">
        <f t="shared" si="100"/>
        <v>0</v>
      </c>
      <c r="BS50" s="230">
        <f t="shared" si="101"/>
        <v>0</v>
      </c>
      <c r="BT50" s="389"/>
      <c r="BU50" s="230">
        <f t="shared" si="138"/>
        <v>0</v>
      </c>
      <c r="BV50" s="230">
        <f t="shared" si="139"/>
        <v>0</v>
      </c>
      <c r="BW50" s="230">
        <f t="shared" si="140"/>
        <v>0</v>
      </c>
      <c r="BX50" s="230">
        <f t="shared" si="141"/>
        <v>0</v>
      </c>
      <c r="BY50" s="230">
        <f t="shared" si="142"/>
        <v>0</v>
      </c>
      <c r="BZ50" s="230">
        <f t="shared" si="143"/>
        <v>0</v>
      </c>
      <c r="CA50" s="230">
        <f t="shared" si="144"/>
        <v>0</v>
      </c>
      <c r="CB50" s="230">
        <f t="shared" si="145"/>
        <v>0</v>
      </c>
      <c r="CC50" s="230">
        <f t="shared" si="146"/>
        <v>0</v>
      </c>
      <c r="CD50" s="230">
        <f t="shared" si="147"/>
        <v>0</v>
      </c>
      <c r="CE50" s="230">
        <f t="shared" si="148"/>
        <v>0</v>
      </c>
      <c r="CF50" s="230">
        <f t="shared" si="149"/>
        <v>0</v>
      </c>
      <c r="CG50" s="231"/>
      <c r="CH50" s="230">
        <f t="shared" si="150"/>
        <v>0</v>
      </c>
      <c r="CI50" s="230">
        <f t="shared" si="151"/>
        <v>0</v>
      </c>
      <c r="CJ50" s="230">
        <f t="shared" si="152"/>
        <v>0</v>
      </c>
      <c r="CK50" s="230">
        <f t="shared" si="153"/>
        <v>0</v>
      </c>
      <c r="CL50" s="230">
        <f t="shared" si="154"/>
        <v>0</v>
      </c>
      <c r="CM50" s="230">
        <f t="shared" si="155"/>
        <v>0</v>
      </c>
      <c r="CN50" s="230">
        <f t="shared" si="156"/>
        <v>0</v>
      </c>
      <c r="CO50" s="230">
        <f t="shared" si="157"/>
        <v>0</v>
      </c>
      <c r="CP50" s="230">
        <f t="shared" si="158"/>
        <v>0</v>
      </c>
      <c r="CQ50" s="230">
        <f t="shared" si="159"/>
        <v>0</v>
      </c>
      <c r="CR50" s="230">
        <f t="shared" si="160"/>
        <v>0</v>
      </c>
      <c r="CS50" s="230">
        <f t="shared" si="161"/>
        <v>0</v>
      </c>
      <c r="CT50" s="231"/>
      <c r="CU50" s="230">
        <f t="shared" si="162"/>
        <v>0</v>
      </c>
      <c r="CV50" s="230">
        <f t="shared" si="163"/>
        <v>0</v>
      </c>
      <c r="CW50" s="230">
        <f t="shared" si="164"/>
        <v>0</v>
      </c>
      <c r="CX50" s="230">
        <f t="shared" si="165"/>
        <v>0</v>
      </c>
      <c r="CY50" s="230">
        <f t="shared" si="166"/>
        <v>0</v>
      </c>
      <c r="CZ50" s="230">
        <f t="shared" si="167"/>
        <v>0</v>
      </c>
      <c r="DA50" s="230">
        <f t="shared" si="168"/>
        <v>0</v>
      </c>
      <c r="DB50" s="230">
        <f t="shared" si="169"/>
        <v>0</v>
      </c>
      <c r="DC50" s="230">
        <f t="shared" si="170"/>
        <v>0</v>
      </c>
      <c r="DD50" s="230">
        <f t="shared" si="171"/>
        <v>0</v>
      </c>
      <c r="DE50" s="230">
        <f t="shared" si="172"/>
        <v>0</v>
      </c>
      <c r="DF50" s="230">
        <f t="shared" si="173"/>
        <v>0</v>
      </c>
      <c r="DG50" s="387"/>
      <c r="DH50" s="387"/>
      <c r="DI50" s="387"/>
      <c r="DJ50" s="387"/>
      <c r="DK50" s="387"/>
      <c r="DL50" s="387"/>
      <c r="DM50" s="387"/>
      <c r="DN50" s="387"/>
      <c r="DO50" s="387"/>
      <c r="DP50" s="387"/>
      <c r="DQ50" s="387"/>
      <c r="DR50" s="387"/>
      <c r="DS50" s="243"/>
    </row>
    <row r="51" spans="1:123" ht="12.75" customHeight="1" outlineLevel="1">
      <c r="A51" s="383">
        <f>'All Demand '!A52</f>
        <v>47</v>
      </c>
      <c r="B51" s="384" t="str">
        <f>'All Demand '!G52</f>
        <v>ABC</v>
      </c>
      <c r="C51" s="384" t="str">
        <f>'All Demand '!F52</f>
        <v>M101</v>
      </c>
      <c r="D51" s="178" t="str">
        <f>'All Demand '!C52</f>
        <v>8AJ725-00867</v>
      </c>
      <c r="E51" s="384" t="str">
        <f>'All Demand '!I52</f>
        <v>TJ</v>
      </c>
      <c r="F51" s="385" t="str">
        <f>'All Demand '!G52</f>
        <v>ABC</v>
      </c>
      <c r="G51" s="405">
        <v>1.25</v>
      </c>
      <c r="H51" s="405">
        <v>0.2</v>
      </c>
      <c r="I51" s="405" t="s">
        <v>39</v>
      </c>
      <c r="J51" s="405">
        <v>0</v>
      </c>
      <c r="K51" s="405">
        <v>0</v>
      </c>
      <c r="L51" s="405">
        <v>0</v>
      </c>
      <c r="M51" s="405">
        <v>0</v>
      </c>
      <c r="N51" s="405">
        <v>0</v>
      </c>
      <c r="O51" s="405">
        <v>0</v>
      </c>
      <c r="P51" s="405">
        <v>3</v>
      </c>
      <c r="Q51" s="405">
        <v>4</v>
      </c>
      <c r="R51" s="427">
        <v>1</v>
      </c>
      <c r="S51" s="405">
        <v>0</v>
      </c>
      <c r="T51" s="405">
        <v>0.92</v>
      </c>
      <c r="U51" s="386">
        <f>Tianjin!H51</f>
        <v>0</v>
      </c>
      <c r="V51" s="386">
        <f>Tianjin!I51</f>
        <v>0</v>
      </c>
      <c r="W51" s="386">
        <f>Tianjin!J51</f>
        <v>0</v>
      </c>
      <c r="X51" s="386">
        <f>Tianjin!K51</f>
        <v>0</v>
      </c>
      <c r="Y51" s="386">
        <f>Tianjin!L51</f>
        <v>0</v>
      </c>
      <c r="Z51" s="386">
        <f>Tianjin!M51</f>
        <v>0</v>
      </c>
      <c r="AA51" s="386">
        <f>Tianjin!N51</f>
        <v>0</v>
      </c>
      <c r="AB51" s="386">
        <f>Tianjin!O51</f>
        <v>0</v>
      </c>
      <c r="AC51" s="386">
        <f>Tianjin!P51</f>
        <v>0</v>
      </c>
      <c r="AD51" s="386">
        <f>Tianjin!Q51</f>
        <v>0</v>
      </c>
      <c r="AE51" s="386">
        <f>Tianjin!R51</f>
        <v>0</v>
      </c>
      <c r="AF51" s="386">
        <f>Tianjin!S51</f>
        <v>0</v>
      </c>
      <c r="AG51" s="387"/>
      <c r="AH51" s="388">
        <f t="shared" si="66"/>
        <v>0</v>
      </c>
      <c r="AI51" s="388">
        <f t="shared" si="67"/>
        <v>0</v>
      </c>
      <c r="AJ51" s="388">
        <f t="shared" si="68"/>
        <v>0</v>
      </c>
      <c r="AK51" s="388">
        <f t="shared" si="69"/>
        <v>0</v>
      </c>
      <c r="AL51" s="388">
        <f t="shared" si="70"/>
        <v>0</v>
      </c>
      <c r="AM51" s="388">
        <f t="shared" si="71"/>
        <v>0</v>
      </c>
      <c r="AN51" s="388">
        <f t="shared" si="72"/>
        <v>0</v>
      </c>
      <c r="AO51" s="388">
        <f t="shared" si="73"/>
        <v>0</v>
      </c>
      <c r="AP51" s="388">
        <f t="shared" si="74"/>
        <v>0</v>
      </c>
      <c r="AQ51" s="388">
        <f t="shared" si="75"/>
        <v>0</v>
      </c>
      <c r="AR51" s="388">
        <f t="shared" si="76"/>
        <v>0</v>
      </c>
      <c r="AS51" s="388">
        <f t="shared" si="77"/>
        <v>0</v>
      </c>
      <c r="AT51" s="389"/>
      <c r="AU51" s="232">
        <f t="shared" si="78"/>
        <v>0</v>
      </c>
      <c r="AV51" s="232">
        <f t="shared" si="79"/>
        <v>0</v>
      </c>
      <c r="AW51" s="232">
        <f t="shared" si="80"/>
        <v>0</v>
      </c>
      <c r="AX51" s="232">
        <f t="shared" si="81"/>
        <v>0</v>
      </c>
      <c r="AY51" s="232">
        <f t="shared" si="82"/>
        <v>0</v>
      </c>
      <c r="AZ51" s="232">
        <f t="shared" si="83"/>
        <v>0</v>
      </c>
      <c r="BA51" s="232">
        <f t="shared" si="84"/>
        <v>0</v>
      </c>
      <c r="BB51" s="232">
        <f t="shared" si="85"/>
        <v>0</v>
      </c>
      <c r="BC51" s="232">
        <f t="shared" si="86"/>
        <v>0</v>
      </c>
      <c r="BD51" s="232">
        <f t="shared" si="87"/>
        <v>0</v>
      </c>
      <c r="BE51" s="232">
        <f t="shared" si="88"/>
        <v>0</v>
      </c>
      <c r="BF51" s="232">
        <f t="shared" si="89"/>
        <v>0</v>
      </c>
      <c r="BG51" s="387"/>
      <c r="BH51" s="230">
        <f t="shared" si="90"/>
        <v>0</v>
      </c>
      <c r="BI51" s="230">
        <f t="shared" si="91"/>
        <v>0</v>
      </c>
      <c r="BJ51" s="230">
        <f t="shared" si="92"/>
        <v>0</v>
      </c>
      <c r="BK51" s="230">
        <f t="shared" si="93"/>
        <v>0</v>
      </c>
      <c r="BL51" s="230">
        <f t="shared" si="94"/>
        <v>0</v>
      </c>
      <c r="BM51" s="230">
        <f t="shared" si="95"/>
        <v>0</v>
      </c>
      <c r="BN51" s="230">
        <f t="shared" si="96"/>
        <v>0</v>
      </c>
      <c r="BO51" s="230">
        <f t="shared" si="97"/>
        <v>0</v>
      </c>
      <c r="BP51" s="230">
        <f t="shared" si="98"/>
        <v>0</v>
      </c>
      <c r="BQ51" s="230">
        <f t="shared" si="99"/>
        <v>0</v>
      </c>
      <c r="BR51" s="230">
        <f t="shared" si="100"/>
        <v>0</v>
      </c>
      <c r="BS51" s="230">
        <f t="shared" si="101"/>
        <v>0</v>
      </c>
      <c r="BT51" s="389"/>
      <c r="BU51" s="230">
        <f t="shared" si="138"/>
        <v>0</v>
      </c>
      <c r="BV51" s="230">
        <f t="shared" si="139"/>
        <v>0</v>
      </c>
      <c r="BW51" s="230">
        <f t="shared" si="140"/>
        <v>0</v>
      </c>
      <c r="BX51" s="230">
        <f t="shared" si="141"/>
        <v>0</v>
      </c>
      <c r="BY51" s="230">
        <f t="shared" si="142"/>
        <v>0</v>
      </c>
      <c r="BZ51" s="230">
        <f t="shared" si="143"/>
        <v>0</v>
      </c>
      <c r="CA51" s="230">
        <f t="shared" si="144"/>
        <v>0</v>
      </c>
      <c r="CB51" s="230">
        <f t="shared" si="145"/>
        <v>0</v>
      </c>
      <c r="CC51" s="230">
        <f t="shared" si="146"/>
        <v>0</v>
      </c>
      <c r="CD51" s="230">
        <f t="shared" si="147"/>
        <v>0</v>
      </c>
      <c r="CE51" s="230">
        <f t="shared" si="148"/>
        <v>0</v>
      </c>
      <c r="CF51" s="230">
        <f t="shared" si="149"/>
        <v>0</v>
      </c>
      <c r="CG51" s="231"/>
      <c r="CH51" s="230">
        <f t="shared" si="150"/>
        <v>0</v>
      </c>
      <c r="CI51" s="230">
        <f t="shared" si="151"/>
        <v>0</v>
      </c>
      <c r="CJ51" s="230">
        <f t="shared" si="152"/>
        <v>0</v>
      </c>
      <c r="CK51" s="230">
        <f t="shared" si="153"/>
        <v>0</v>
      </c>
      <c r="CL51" s="230">
        <f t="shared" si="154"/>
        <v>0</v>
      </c>
      <c r="CM51" s="230">
        <f t="shared" si="155"/>
        <v>0</v>
      </c>
      <c r="CN51" s="230">
        <f t="shared" si="156"/>
        <v>0</v>
      </c>
      <c r="CO51" s="230">
        <f t="shared" si="157"/>
        <v>0</v>
      </c>
      <c r="CP51" s="230">
        <f t="shared" si="158"/>
        <v>0</v>
      </c>
      <c r="CQ51" s="230">
        <f t="shared" si="159"/>
        <v>0</v>
      </c>
      <c r="CR51" s="230">
        <f t="shared" si="160"/>
        <v>0</v>
      </c>
      <c r="CS51" s="230">
        <f t="shared" si="161"/>
        <v>0</v>
      </c>
      <c r="CT51" s="231"/>
      <c r="CU51" s="230">
        <f t="shared" si="162"/>
        <v>0</v>
      </c>
      <c r="CV51" s="230">
        <f t="shared" si="163"/>
        <v>0</v>
      </c>
      <c r="CW51" s="230">
        <f t="shared" si="164"/>
        <v>0</v>
      </c>
      <c r="CX51" s="230">
        <f t="shared" si="165"/>
        <v>0</v>
      </c>
      <c r="CY51" s="230">
        <f t="shared" si="166"/>
        <v>0</v>
      </c>
      <c r="CZ51" s="230">
        <f t="shared" si="167"/>
        <v>0</v>
      </c>
      <c r="DA51" s="230">
        <f t="shared" si="168"/>
        <v>0</v>
      </c>
      <c r="DB51" s="230">
        <f t="shared" si="169"/>
        <v>0</v>
      </c>
      <c r="DC51" s="230">
        <f t="shared" si="170"/>
        <v>0</v>
      </c>
      <c r="DD51" s="230">
        <f t="shared" si="171"/>
        <v>0</v>
      </c>
      <c r="DE51" s="230">
        <f t="shared" si="172"/>
        <v>0</v>
      </c>
      <c r="DF51" s="230">
        <f t="shared" si="173"/>
        <v>0</v>
      </c>
      <c r="DG51" s="387"/>
      <c r="DH51" s="387"/>
      <c r="DI51" s="387"/>
      <c r="DJ51" s="387"/>
      <c r="DK51" s="387"/>
      <c r="DL51" s="387"/>
      <c r="DM51" s="387"/>
      <c r="DN51" s="387"/>
      <c r="DO51" s="387"/>
      <c r="DP51" s="387"/>
      <c r="DQ51" s="387"/>
      <c r="DR51" s="387"/>
      <c r="DS51" s="243"/>
    </row>
    <row r="52" spans="1:123" outlineLevel="1">
      <c r="A52" s="383">
        <f>'All Demand '!A53</f>
        <v>48</v>
      </c>
      <c r="B52" s="384" t="str">
        <f>'All Demand '!G53</f>
        <v>ABC</v>
      </c>
      <c r="C52" s="384" t="str">
        <f>'All Demand '!F53</f>
        <v>M101</v>
      </c>
      <c r="D52" s="178" t="str">
        <f>'All Demand '!C53</f>
        <v>8AJ946-09906</v>
      </c>
      <c r="E52" s="384" t="str">
        <f>'All Demand '!I53</f>
        <v>TJ</v>
      </c>
      <c r="F52" s="385" t="str">
        <f>'All Demand '!G53</f>
        <v>ABC</v>
      </c>
      <c r="G52" s="405">
        <v>0</v>
      </c>
      <c r="H52" s="405">
        <v>3.3333333333333333E-2</v>
      </c>
      <c r="I52" s="405" t="s">
        <v>39</v>
      </c>
      <c r="J52" s="405">
        <v>0</v>
      </c>
      <c r="K52" s="405">
        <v>0</v>
      </c>
      <c r="L52" s="405">
        <v>0</v>
      </c>
      <c r="M52" s="405">
        <v>0</v>
      </c>
      <c r="N52" s="405">
        <v>0</v>
      </c>
      <c r="O52" s="405">
        <v>0</v>
      </c>
      <c r="P52" s="405">
        <v>4</v>
      </c>
      <c r="Q52" s="405">
        <v>4</v>
      </c>
      <c r="R52" s="427">
        <v>1</v>
      </c>
      <c r="S52" s="405">
        <v>0</v>
      </c>
      <c r="T52" s="405">
        <v>0.95</v>
      </c>
      <c r="U52" s="386">
        <f>Tianjin!H52</f>
        <v>0</v>
      </c>
      <c r="V52" s="386">
        <f>Tianjin!I52</f>
        <v>0</v>
      </c>
      <c r="W52" s="386">
        <f>Tianjin!J52</f>
        <v>0</v>
      </c>
      <c r="X52" s="386">
        <f>Tianjin!K52</f>
        <v>0</v>
      </c>
      <c r="Y52" s="386">
        <f>Tianjin!L52</f>
        <v>0</v>
      </c>
      <c r="Z52" s="386">
        <f>Tianjin!M52</f>
        <v>0</v>
      </c>
      <c r="AA52" s="386">
        <f>Tianjin!N52</f>
        <v>0</v>
      </c>
      <c r="AB52" s="386">
        <f>Tianjin!O52</f>
        <v>0</v>
      </c>
      <c r="AC52" s="386">
        <f>Tianjin!P52</f>
        <v>0</v>
      </c>
      <c r="AD52" s="386">
        <f>Tianjin!Q52</f>
        <v>0</v>
      </c>
      <c r="AE52" s="386">
        <f>Tianjin!R52</f>
        <v>0</v>
      </c>
      <c r="AF52" s="386">
        <f>Tianjin!S52</f>
        <v>0</v>
      </c>
      <c r="AG52" s="387"/>
      <c r="AH52" s="388">
        <f t="shared" si="66"/>
        <v>0</v>
      </c>
      <c r="AI52" s="388">
        <f t="shared" si="67"/>
        <v>0</v>
      </c>
      <c r="AJ52" s="388">
        <f t="shared" si="68"/>
        <v>0</v>
      </c>
      <c r="AK52" s="388">
        <f t="shared" si="69"/>
        <v>0</v>
      </c>
      <c r="AL52" s="388">
        <f t="shared" si="70"/>
        <v>0</v>
      </c>
      <c r="AM52" s="388">
        <f t="shared" si="71"/>
        <v>0</v>
      </c>
      <c r="AN52" s="388">
        <f t="shared" si="72"/>
        <v>0</v>
      </c>
      <c r="AO52" s="388">
        <f t="shared" si="73"/>
        <v>0</v>
      </c>
      <c r="AP52" s="388">
        <f t="shared" si="74"/>
        <v>0</v>
      </c>
      <c r="AQ52" s="388">
        <f t="shared" si="75"/>
        <v>0</v>
      </c>
      <c r="AR52" s="388">
        <f t="shared" si="76"/>
        <v>0</v>
      </c>
      <c r="AS52" s="388">
        <f t="shared" si="77"/>
        <v>0</v>
      </c>
      <c r="AT52" s="389"/>
      <c r="AU52" s="232">
        <f t="shared" si="78"/>
        <v>0</v>
      </c>
      <c r="AV52" s="232">
        <f t="shared" si="79"/>
        <v>0</v>
      </c>
      <c r="AW52" s="232">
        <f t="shared" si="80"/>
        <v>0</v>
      </c>
      <c r="AX52" s="232">
        <f t="shared" si="81"/>
        <v>0</v>
      </c>
      <c r="AY52" s="232">
        <f t="shared" si="82"/>
        <v>0</v>
      </c>
      <c r="AZ52" s="232">
        <f t="shared" si="83"/>
        <v>0</v>
      </c>
      <c r="BA52" s="232">
        <f t="shared" si="84"/>
        <v>0</v>
      </c>
      <c r="BB52" s="232">
        <f t="shared" si="85"/>
        <v>0</v>
      </c>
      <c r="BC52" s="232">
        <f t="shared" si="86"/>
        <v>0</v>
      </c>
      <c r="BD52" s="232">
        <f t="shared" si="87"/>
        <v>0</v>
      </c>
      <c r="BE52" s="232">
        <f t="shared" si="88"/>
        <v>0</v>
      </c>
      <c r="BF52" s="232">
        <f t="shared" si="89"/>
        <v>0</v>
      </c>
      <c r="BG52" s="387"/>
      <c r="BH52" s="230">
        <f t="shared" si="90"/>
        <v>0</v>
      </c>
      <c r="BI52" s="230">
        <f t="shared" si="91"/>
        <v>0</v>
      </c>
      <c r="BJ52" s="230">
        <f t="shared" si="92"/>
        <v>0</v>
      </c>
      <c r="BK52" s="230">
        <f t="shared" si="93"/>
        <v>0</v>
      </c>
      <c r="BL52" s="230">
        <f t="shared" si="94"/>
        <v>0</v>
      </c>
      <c r="BM52" s="230">
        <f t="shared" si="95"/>
        <v>0</v>
      </c>
      <c r="BN52" s="230">
        <f t="shared" si="96"/>
        <v>0</v>
      </c>
      <c r="BO52" s="230">
        <f t="shared" si="97"/>
        <v>0</v>
      </c>
      <c r="BP52" s="230">
        <f t="shared" si="98"/>
        <v>0</v>
      </c>
      <c r="BQ52" s="230">
        <f t="shared" si="99"/>
        <v>0</v>
      </c>
      <c r="BR52" s="230">
        <f t="shared" si="100"/>
        <v>0</v>
      </c>
      <c r="BS52" s="230">
        <f t="shared" si="101"/>
        <v>0</v>
      </c>
      <c r="BT52" s="389"/>
      <c r="BU52" s="230">
        <f t="shared" si="138"/>
        <v>0</v>
      </c>
      <c r="BV52" s="230">
        <f t="shared" si="139"/>
        <v>0</v>
      </c>
      <c r="BW52" s="230">
        <f t="shared" si="140"/>
        <v>0</v>
      </c>
      <c r="BX52" s="230">
        <f t="shared" si="141"/>
        <v>0</v>
      </c>
      <c r="BY52" s="230">
        <f t="shared" si="142"/>
        <v>0</v>
      </c>
      <c r="BZ52" s="230">
        <f t="shared" si="143"/>
        <v>0</v>
      </c>
      <c r="CA52" s="230">
        <f t="shared" si="144"/>
        <v>0</v>
      </c>
      <c r="CB52" s="230">
        <f t="shared" si="145"/>
        <v>0</v>
      </c>
      <c r="CC52" s="230">
        <f t="shared" si="146"/>
        <v>0</v>
      </c>
      <c r="CD52" s="230">
        <f t="shared" si="147"/>
        <v>0</v>
      </c>
      <c r="CE52" s="230">
        <f t="shared" si="148"/>
        <v>0</v>
      </c>
      <c r="CF52" s="230">
        <f t="shared" si="149"/>
        <v>0</v>
      </c>
      <c r="CG52" s="231"/>
      <c r="CH52" s="230">
        <f t="shared" si="150"/>
        <v>0</v>
      </c>
      <c r="CI52" s="230">
        <f t="shared" si="151"/>
        <v>0</v>
      </c>
      <c r="CJ52" s="230">
        <f t="shared" si="152"/>
        <v>0</v>
      </c>
      <c r="CK52" s="230">
        <f t="shared" si="153"/>
        <v>0</v>
      </c>
      <c r="CL52" s="230">
        <f t="shared" si="154"/>
        <v>0</v>
      </c>
      <c r="CM52" s="230">
        <f t="shared" si="155"/>
        <v>0</v>
      </c>
      <c r="CN52" s="230">
        <f t="shared" si="156"/>
        <v>0</v>
      </c>
      <c r="CO52" s="230">
        <f t="shared" si="157"/>
        <v>0</v>
      </c>
      <c r="CP52" s="230">
        <f t="shared" si="158"/>
        <v>0</v>
      </c>
      <c r="CQ52" s="230">
        <f t="shared" si="159"/>
        <v>0</v>
      </c>
      <c r="CR52" s="230">
        <f t="shared" si="160"/>
        <v>0</v>
      </c>
      <c r="CS52" s="230">
        <f t="shared" si="161"/>
        <v>0</v>
      </c>
      <c r="CT52" s="231"/>
      <c r="CU52" s="230">
        <f t="shared" si="162"/>
        <v>0</v>
      </c>
      <c r="CV52" s="230">
        <f t="shared" si="163"/>
        <v>0</v>
      </c>
      <c r="CW52" s="230">
        <f t="shared" si="164"/>
        <v>0</v>
      </c>
      <c r="CX52" s="230">
        <f t="shared" si="165"/>
        <v>0</v>
      </c>
      <c r="CY52" s="230">
        <f t="shared" si="166"/>
        <v>0</v>
      </c>
      <c r="CZ52" s="230">
        <f t="shared" si="167"/>
        <v>0</v>
      </c>
      <c r="DA52" s="230">
        <f t="shared" si="168"/>
        <v>0</v>
      </c>
      <c r="DB52" s="230">
        <f t="shared" si="169"/>
        <v>0</v>
      </c>
      <c r="DC52" s="230">
        <f t="shared" si="170"/>
        <v>0</v>
      </c>
      <c r="DD52" s="230">
        <f t="shared" si="171"/>
        <v>0</v>
      </c>
      <c r="DE52" s="230">
        <f t="shared" si="172"/>
        <v>0</v>
      </c>
      <c r="DF52" s="230">
        <f t="shared" si="173"/>
        <v>0</v>
      </c>
      <c r="DG52" s="387"/>
      <c r="DH52" s="387"/>
      <c r="DI52" s="387"/>
      <c r="DJ52" s="387"/>
      <c r="DK52" s="387"/>
      <c r="DL52" s="387"/>
      <c r="DM52" s="387"/>
      <c r="DN52" s="387"/>
      <c r="DO52" s="387"/>
      <c r="DP52" s="387"/>
      <c r="DQ52" s="387"/>
      <c r="DR52" s="387"/>
      <c r="DS52" s="243"/>
    </row>
    <row r="53" spans="1:123" outlineLevel="1">
      <c r="A53" s="383">
        <f>'All Demand '!A54</f>
        <v>49</v>
      </c>
      <c r="B53" s="384" t="str">
        <f>'All Demand '!G54</f>
        <v>ABC</v>
      </c>
      <c r="C53" s="384" t="str">
        <f>'All Demand '!F54</f>
        <v>M101</v>
      </c>
      <c r="D53" s="178" t="str">
        <f>'All Demand '!C54</f>
        <v>8AJ875-00741</v>
      </c>
      <c r="E53" s="384" t="str">
        <f>'All Demand '!I54</f>
        <v>TJ</v>
      </c>
      <c r="F53" s="385" t="str">
        <f>'All Demand '!G54</f>
        <v>ABC</v>
      </c>
      <c r="G53" s="405">
        <v>0.1</v>
      </c>
      <c r="H53" s="405">
        <v>2.2222222222222223E-2</v>
      </c>
      <c r="I53" s="405" t="s">
        <v>39</v>
      </c>
      <c r="J53" s="405">
        <v>0</v>
      </c>
      <c r="K53" s="405">
        <v>0</v>
      </c>
      <c r="L53" s="405">
        <v>0</v>
      </c>
      <c r="M53" s="405">
        <v>0</v>
      </c>
      <c r="N53" s="405">
        <v>0</v>
      </c>
      <c r="O53" s="405">
        <v>0</v>
      </c>
      <c r="P53" s="405">
        <v>4.5</v>
      </c>
      <c r="Q53" s="405">
        <v>4</v>
      </c>
      <c r="R53" s="427">
        <v>1</v>
      </c>
      <c r="S53" s="405">
        <v>0</v>
      </c>
      <c r="T53" s="405">
        <v>0.85</v>
      </c>
      <c r="U53" s="386">
        <f>Tianjin!H53</f>
        <v>0</v>
      </c>
      <c r="V53" s="386">
        <f>Tianjin!I53</f>
        <v>0</v>
      </c>
      <c r="W53" s="386">
        <f>Tianjin!J53</f>
        <v>0</v>
      </c>
      <c r="X53" s="386">
        <f>Tianjin!K53</f>
        <v>0</v>
      </c>
      <c r="Y53" s="386">
        <f>Tianjin!L53</f>
        <v>0</v>
      </c>
      <c r="Z53" s="386">
        <f>Tianjin!M53</f>
        <v>0</v>
      </c>
      <c r="AA53" s="386">
        <f>Tianjin!N53</f>
        <v>0</v>
      </c>
      <c r="AB53" s="386">
        <f>Tianjin!O53</f>
        <v>0</v>
      </c>
      <c r="AC53" s="386">
        <f>Tianjin!P53</f>
        <v>0</v>
      </c>
      <c r="AD53" s="386">
        <f>Tianjin!Q53</f>
        <v>0</v>
      </c>
      <c r="AE53" s="386">
        <f>Tianjin!R53</f>
        <v>0</v>
      </c>
      <c r="AF53" s="386">
        <f>Tianjin!S53</f>
        <v>0</v>
      </c>
      <c r="AG53" s="387"/>
      <c r="AH53" s="388">
        <f t="shared" si="66"/>
        <v>0</v>
      </c>
      <c r="AI53" s="388">
        <f t="shared" si="67"/>
        <v>0</v>
      </c>
      <c r="AJ53" s="388">
        <f t="shared" si="68"/>
        <v>0</v>
      </c>
      <c r="AK53" s="388">
        <f t="shared" si="69"/>
        <v>0</v>
      </c>
      <c r="AL53" s="388">
        <f t="shared" si="70"/>
        <v>0</v>
      </c>
      <c r="AM53" s="388">
        <f t="shared" si="71"/>
        <v>0</v>
      </c>
      <c r="AN53" s="388">
        <f t="shared" si="72"/>
        <v>0</v>
      </c>
      <c r="AO53" s="388">
        <f t="shared" si="73"/>
        <v>0</v>
      </c>
      <c r="AP53" s="388">
        <f t="shared" si="74"/>
        <v>0</v>
      </c>
      <c r="AQ53" s="388">
        <f t="shared" si="75"/>
        <v>0</v>
      </c>
      <c r="AR53" s="388">
        <f t="shared" si="76"/>
        <v>0</v>
      </c>
      <c r="AS53" s="388">
        <f t="shared" si="77"/>
        <v>0</v>
      </c>
      <c r="AT53" s="389"/>
      <c r="AU53" s="232">
        <f t="shared" si="78"/>
        <v>0</v>
      </c>
      <c r="AV53" s="232">
        <f t="shared" si="79"/>
        <v>0</v>
      </c>
      <c r="AW53" s="232">
        <f t="shared" si="80"/>
        <v>0</v>
      </c>
      <c r="AX53" s="232">
        <f t="shared" si="81"/>
        <v>0</v>
      </c>
      <c r="AY53" s="232">
        <f t="shared" si="82"/>
        <v>0</v>
      </c>
      <c r="AZ53" s="232">
        <f t="shared" si="83"/>
        <v>0</v>
      </c>
      <c r="BA53" s="232">
        <f t="shared" si="84"/>
        <v>0</v>
      </c>
      <c r="BB53" s="232">
        <f t="shared" si="85"/>
        <v>0</v>
      </c>
      <c r="BC53" s="232">
        <f t="shared" si="86"/>
        <v>0</v>
      </c>
      <c r="BD53" s="232">
        <f t="shared" si="87"/>
        <v>0</v>
      </c>
      <c r="BE53" s="232">
        <f t="shared" si="88"/>
        <v>0</v>
      </c>
      <c r="BF53" s="232">
        <f t="shared" si="89"/>
        <v>0</v>
      </c>
      <c r="BG53" s="387"/>
      <c r="BH53" s="230">
        <f t="shared" si="90"/>
        <v>0</v>
      </c>
      <c r="BI53" s="230">
        <f t="shared" si="91"/>
        <v>0</v>
      </c>
      <c r="BJ53" s="230">
        <f t="shared" si="92"/>
        <v>0</v>
      </c>
      <c r="BK53" s="230">
        <f t="shared" si="93"/>
        <v>0</v>
      </c>
      <c r="BL53" s="230">
        <f t="shared" si="94"/>
        <v>0</v>
      </c>
      <c r="BM53" s="230">
        <f t="shared" si="95"/>
        <v>0</v>
      </c>
      <c r="BN53" s="230">
        <f t="shared" si="96"/>
        <v>0</v>
      </c>
      <c r="BO53" s="230">
        <f t="shared" si="97"/>
        <v>0</v>
      </c>
      <c r="BP53" s="230">
        <f t="shared" si="98"/>
        <v>0</v>
      </c>
      <c r="BQ53" s="230">
        <f t="shared" si="99"/>
        <v>0</v>
      </c>
      <c r="BR53" s="230">
        <f t="shared" si="100"/>
        <v>0</v>
      </c>
      <c r="BS53" s="230">
        <f t="shared" si="101"/>
        <v>0</v>
      </c>
      <c r="BT53" s="389"/>
      <c r="BU53" s="230">
        <f t="shared" si="138"/>
        <v>0</v>
      </c>
      <c r="BV53" s="230">
        <f t="shared" si="139"/>
        <v>0</v>
      </c>
      <c r="BW53" s="230">
        <f t="shared" si="140"/>
        <v>0</v>
      </c>
      <c r="BX53" s="230">
        <f t="shared" si="141"/>
        <v>0</v>
      </c>
      <c r="BY53" s="230">
        <f t="shared" si="142"/>
        <v>0</v>
      </c>
      <c r="BZ53" s="230">
        <f t="shared" si="143"/>
        <v>0</v>
      </c>
      <c r="CA53" s="230">
        <f t="shared" si="144"/>
        <v>0</v>
      </c>
      <c r="CB53" s="230">
        <f t="shared" si="145"/>
        <v>0</v>
      </c>
      <c r="CC53" s="230">
        <f t="shared" si="146"/>
        <v>0</v>
      </c>
      <c r="CD53" s="230">
        <f t="shared" si="147"/>
        <v>0</v>
      </c>
      <c r="CE53" s="230">
        <f t="shared" si="148"/>
        <v>0</v>
      </c>
      <c r="CF53" s="230">
        <f t="shared" si="149"/>
        <v>0</v>
      </c>
      <c r="CG53" s="231"/>
      <c r="CH53" s="230">
        <f t="shared" si="150"/>
        <v>0</v>
      </c>
      <c r="CI53" s="230">
        <f t="shared" si="151"/>
        <v>0</v>
      </c>
      <c r="CJ53" s="230">
        <f t="shared" si="152"/>
        <v>0</v>
      </c>
      <c r="CK53" s="230">
        <f t="shared" si="153"/>
        <v>0</v>
      </c>
      <c r="CL53" s="230">
        <f t="shared" si="154"/>
        <v>0</v>
      </c>
      <c r="CM53" s="230">
        <f t="shared" si="155"/>
        <v>0</v>
      </c>
      <c r="CN53" s="230">
        <f t="shared" si="156"/>
        <v>0</v>
      </c>
      <c r="CO53" s="230">
        <f t="shared" si="157"/>
        <v>0</v>
      </c>
      <c r="CP53" s="230">
        <f t="shared" si="158"/>
        <v>0</v>
      </c>
      <c r="CQ53" s="230">
        <f t="shared" si="159"/>
        <v>0</v>
      </c>
      <c r="CR53" s="230">
        <f t="shared" si="160"/>
        <v>0</v>
      </c>
      <c r="CS53" s="230">
        <f t="shared" si="161"/>
        <v>0</v>
      </c>
      <c r="CT53" s="231"/>
      <c r="CU53" s="230">
        <f t="shared" si="162"/>
        <v>0</v>
      </c>
      <c r="CV53" s="230">
        <f t="shared" si="163"/>
        <v>0</v>
      </c>
      <c r="CW53" s="230">
        <f t="shared" si="164"/>
        <v>0</v>
      </c>
      <c r="CX53" s="230">
        <f t="shared" si="165"/>
        <v>0</v>
      </c>
      <c r="CY53" s="230">
        <f t="shared" si="166"/>
        <v>0</v>
      </c>
      <c r="CZ53" s="230">
        <f t="shared" si="167"/>
        <v>0</v>
      </c>
      <c r="DA53" s="230">
        <f t="shared" si="168"/>
        <v>0</v>
      </c>
      <c r="DB53" s="230">
        <f t="shared" si="169"/>
        <v>0</v>
      </c>
      <c r="DC53" s="230">
        <f t="shared" si="170"/>
        <v>0</v>
      </c>
      <c r="DD53" s="230">
        <f t="shared" si="171"/>
        <v>0</v>
      </c>
      <c r="DE53" s="230">
        <f t="shared" si="172"/>
        <v>0</v>
      </c>
      <c r="DF53" s="230">
        <f t="shared" si="173"/>
        <v>0</v>
      </c>
      <c r="DG53" s="387"/>
      <c r="DH53" s="387"/>
      <c r="DI53" s="387"/>
      <c r="DJ53" s="387"/>
      <c r="DK53" s="387"/>
      <c r="DL53" s="387"/>
      <c r="DM53" s="387"/>
      <c r="DN53" s="387"/>
      <c r="DO53" s="387"/>
      <c r="DP53" s="387"/>
      <c r="DQ53" s="387"/>
      <c r="DR53" s="387"/>
      <c r="DS53" s="243"/>
    </row>
    <row r="54" spans="1:123" ht="12.75" customHeight="1" outlineLevel="1">
      <c r="A54" s="383">
        <f>'All Demand '!A55</f>
        <v>50</v>
      </c>
      <c r="B54" s="384" t="str">
        <f>'All Demand '!G55</f>
        <v>PMI</v>
      </c>
      <c r="C54" s="384" t="str">
        <f>'All Demand '!F55</f>
        <v>Cortes(2.5)</v>
      </c>
      <c r="D54" s="178" t="str">
        <f>'All Demand '!C55</f>
        <v>8DRPFM01069</v>
      </c>
      <c r="E54" s="384" t="str">
        <f>'All Demand '!I55</f>
        <v>TJ</v>
      </c>
      <c r="F54" s="385" t="str">
        <f>'All Demand '!G55</f>
        <v>PMI</v>
      </c>
      <c r="G54" s="405">
        <v>0.2</v>
      </c>
      <c r="H54" s="405">
        <v>6.25E-2</v>
      </c>
      <c r="I54" s="405" t="s">
        <v>39</v>
      </c>
      <c r="J54" s="405">
        <v>0</v>
      </c>
      <c r="K54" s="405">
        <v>0</v>
      </c>
      <c r="L54" s="405">
        <v>0</v>
      </c>
      <c r="M54" s="405">
        <v>0</v>
      </c>
      <c r="N54" s="405">
        <v>0</v>
      </c>
      <c r="O54" s="405">
        <v>0</v>
      </c>
      <c r="P54" s="405">
        <v>2.5</v>
      </c>
      <c r="Q54" s="405">
        <v>4</v>
      </c>
      <c r="R54" s="427">
        <v>1</v>
      </c>
      <c r="S54" s="405">
        <v>0</v>
      </c>
      <c r="T54" s="405">
        <v>0.98</v>
      </c>
      <c r="U54" s="386">
        <f>Tianjin!H54</f>
        <v>38647</v>
      </c>
      <c r="V54" s="386">
        <f>Tianjin!I54</f>
        <v>38647</v>
      </c>
      <c r="W54" s="386">
        <f>Tianjin!J54</f>
        <v>38647</v>
      </c>
      <c r="X54" s="386">
        <f>Tianjin!K54</f>
        <v>38647</v>
      </c>
      <c r="Y54" s="386">
        <f>Tianjin!L54</f>
        <v>38647</v>
      </c>
      <c r="Z54" s="386">
        <f>Tianjin!M54</f>
        <v>38647</v>
      </c>
      <c r="AA54" s="386">
        <f>Tianjin!N54</f>
        <v>38647</v>
      </c>
      <c r="AB54" s="386">
        <f>Tianjin!O54</f>
        <v>38647</v>
      </c>
      <c r="AC54" s="386">
        <f>Tianjin!P54</f>
        <v>38647</v>
      </c>
      <c r="AD54" s="386">
        <f>Tianjin!Q54</f>
        <v>38647</v>
      </c>
      <c r="AE54" s="386">
        <f>Tianjin!R54</f>
        <v>38647</v>
      </c>
      <c r="AF54" s="386">
        <f>Tianjin!S54</f>
        <v>38647</v>
      </c>
      <c r="AG54" s="387"/>
      <c r="AH54" s="388">
        <f t="shared" si="66"/>
        <v>12.464732142857143</v>
      </c>
      <c r="AI54" s="388">
        <f t="shared" si="67"/>
        <v>12.464732142857143</v>
      </c>
      <c r="AJ54" s="388">
        <f t="shared" si="68"/>
        <v>12.464732142857143</v>
      </c>
      <c r="AK54" s="388">
        <f t="shared" si="69"/>
        <v>12.464732142857143</v>
      </c>
      <c r="AL54" s="388">
        <f t="shared" si="70"/>
        <v>12.464732142857143</v>
      </c>
      <c r="AM54" s="388">
        <f t="shared" si="71"/>
        <v>12.464732142857143</v>
      </c>
      <c r="AN54" s="388">
        <f t="shared" si="72"/>
        <v>12.464732142857143</v>
      </c>
      <c r="AO54" s="388">
        <f t="shared" si="73"/>
        <v>12.464732142857143</v>
      </c>
      <c r="AP54" s="388">
        <f t="shared" si="74"/>
        <v>12.464732142857143</v>
      </c>
      <c r="AQ54" s="388">
        <f t="shared" si="75"/>
        <v>12.464732142857143</v>
      </c>
      <c r="AR54" s="388">
        <f t="shared" si="76"/>
        <v>12.464732142857143</v>
      </c>
      <c r="AS54" s="388">
        <f t="shared" si="77"/>
        <v>12.464732142857143</v>
      </c>
      <c r="AT54" s="389"/>
      <c r="AU54" s="232">
        <f t="shared" si="78"/>
        <v>7.7294000000000009</v>
      </c>
      <c r="AV54" s="232">
        <f t="shared" si="79"/>
        <v>7.7294000000000009</v>
      </c>
      <c r="AW54" s="232">
        <f t="shared" si="80"/>
        <v>7.7294000000000009</v>
      </c>
      <c r="AX54" s="232">
        <f t="shared" si="81"/>
        <v>7.7294000000000009</v>
      </c>
      <c r="AY54" s="232">
        <f t="shared" si="82"/>
        <v>7.7294000000000009</v>
      </c>
      <c r="AZ54" s="232">
        <f t="shared" si="83"/>
        <v>7.7294000000000009</v>
      </c>
      <c r="BA54" s="232">
        <f t="shared" si="84"/>
        <v>7.7294000000000009</v>
      </c>
      <c r="BB54" s="232">
        <f t="shared" si="85"/>
        <v>7.7294000000000009</v>
      </c>
      <c r="BC54" s="232">
        <f t="shared" si="86"/>
        <v>7.7294000000000009</v>
      </c>
      <c r="BD54" s="232">
        <f t="shared" si="87"/>
        <v>7.7294000000000009</v>
      </c>
      <c r="BE54" s="232">
        <f t="shared" si="88"/>
        <v>7.7294000000000009</v>
      </c>
      <c r="BF54" s="232">
        <f t="shared" si="89"/>
        <v>7.7294000000000009</v>
      </c>
      <c r="BG54" s="387"/>
      <c r="BH54" s="230">
        <f t="shared" si="90"/>
        <v>12.464732142857143</v>
      </c>
      <c r="BI54" s="230">
        <f t="shared" si="91"/>
        <v>12.464732142857143</v>
      </c>
      <c r="BJ54" s="230">
        <f t="shared" si="92"/>
        <v>12.464732142857143</v>
      </c>
      <c r="BK54" s="230">
        <f t="shared" si="93"/>
        <v>12.464732142857143</v>
      </c>
      <c r="BL54" s="230">
        <f t="shared" si="94"/>
        <v>12.464732142857143</v>
      </c>
      <c r="BM54" s="230">
        <f t="shared" si="95"/>
        <v>12.464732142857143</v>
      </c>
      <c r="BN54" s="230">
        <f t="shared" si="96"/>
        <v>12.464732142857143</v>
      </c>
      <c r="BO54" s="230">
        <f t="shared" si="97"/>
        <v>12.464732142857143</v>
      </c>
      <c r="BP54" s="230">
        <f t="shared" si="98"/>
        <v>12.464732142857143</v>
      </c>
      <c r="BQ54" s="230">
        <f t="shared" si="99"/>
        <v>12.464732142857143</v>
      </c>
      <c r="BR54" s="230">
        <f t="shared" si="100"/>
        <v>12.464732142857143</v>
      </c>
      <c r="BS54" s="230">
        <f t="shared" si="101"/>
        <v>12.464732142857143</v>
      </c>
      <c r="BT54" s="389"/>
      <c r="BU54" s="230">
        <f t="shared" si="138"/>
        <v>0</v>
      </c>
      <c r="BV54" s="230">
        <f t="shared" si="139"/>
        <v>0</v>
      </c>
      <c r="BW54" s="230">
        <f t="shared" si="140"/>
        <v>0</v>
      </c>
      <c r="BX54" s="230">
        <f t="shared" si="141"/>
        <v>0</v>
      </c>
      <c r="BY54" s="230">
        <f t="shared" si="142"/>
        <v>0</v>
      </c>
      <c r="BZ54" s="230">
        <f t="shared" si="143"/>
        <v>0</v>
      </c>
      <c r="CA54" s="230">
        <f t="shared" si="144"/>
        <v>0</v>
      </c>
      <c r="CB54" s="230">
        <f t="shared" si="145"/>
        <v>0</v>
      </c>
      <c r="CC54" s="230">
        <f t="shared" si="146"/>
        <v>0</v>
      </c>
      <c r="CD54" s="230">
        <f t="shared" si="147"/>
        <v>0</v>
      </c>
      <c r="CE54" s="230">
        <f t="shared" si="148"/>
        <v>0</v>
      </c>
      <c r="CF54" s="230">
        <f t="shared" si="149"/>
        <v>0</v>
      </c>
      <c r="CG54" s="231"/>
      <c r="CH54" s="230">
        <f t="shared" si="150"/>
        <v>0</v>
      </c>
      <c r="CI54" s="230">
        <f t="shared" si="151"/>
        <v>0</v>
      </c>
      <c r="CJ54" s="230">
        <f t="shared" si="152"/>
        <v>0</v>
      </c>
      <c r="CK54" s="230">
        <f t="shared" si="153"/>
        <v>0</v>
      </c>
      <c r="CL54" s="230">
        <f t="shared" si="154"/>
        <v>0</v>
      </c>
      <c r="CM54" s="230">
        <f t="shared" si="155"/>
        <v>0</v>
      </c>
      <c r="CN54" s="230">
        <f t="shared" si="156"/>
        <v>0</v>
      </c>
      <c r="CO54" s="230">
        <f t="shared" si="157"/>
        <v>0</v>
      </c>
      <c r="CP54" s="230">
        <f t="shared" si="158"/>
        <v>0</v>
      </c>
      <c r="CQ54" s="230">
        <f t="shared" si="159"/>
        <v>0</v>
      </c>
      <c r="CR54" s="230">
        <f t="shared" si="160"/>
        <v>0</v>
      </c>
      <c r="CS54" s="230">
        <f t="shared" si="161"/>
        <v>0</v>
      </c>
      <c r="CT54" s="231"/>
      <c r="CU54" s="230">
        <f t="shared" si="162"/>
        <v>0</v>
      </c>
      <c r="CV54" s="230">
        <f t="shared" si="163"/>
        <v>0</v>
      </c>
      <c r="CW54" s="230">
        <f t="shared" si="164"/>
        <v>0</v>
      </c>
      <c r="CX54" s="230">
        <f t="shared" si="165"/>
        <v>0</v>
      </c>
      <c r="CY54" s="230">
        <f t="shared" si="166"/>
        <v>0</v>
      </c>
      <c r="CZ54" s="230">
        <f t="shared" si="167"/>
        <v>0</v>
      </c>
      <c r="DA54" s="230">
        <f t="shared" si="168"/>
        <v>0</v>
      </c>
      <c r="DB54" s="230">
        <f t="shared" si="169"/>
        <v>0</v>
      </c>
      <c r="DC54" s="230">
        <f t="shared" si="170"/>
        <v>0</v>
      </c>
      <c r="DD54" s="230">
        <f t="shared" si="171"/>
        <v>0</v>
      </c>
      <c r="DE54" s="230">
        <f t="shared" si="172"/>
        <v>0</v>
      </c>
      <c r="DF54" s="230">
        <f t="shared" si="173"/>
        <v>0</v>
      </c>
      <c r="DG54" s="387"/>
      <c r="DH54" s="387"/>
      <c r="DI54" s="387"/>
      <c r="DJ54" s="387"/>
      <c r="DK54" s="387"/>
      <c r="DL54" s="387"/>
      <c r="DM54" s="387"/>
      <c r="DN54" s="387"/>
      <c r="DO54" s="387"/>
      <c r="DP54" s="387"/>
      <c r="DQ54" s="387"/>
      <c r="DR54" s="387"/>
      <c r="DS54" s="243"/>
    </row>
    <row r="55" spans="1:123" ht="12.75" customHeight="1" outlineLevel="1">
      <c r="A55" s="383">
        <f>'All Demand '!A56</f>
        <v>51</v>
      </c>
      <c r="B55" s="384" t="str">
        <f>'All Demand '!G56</f>
        <v>PMI</v>
      </c>
      <c r="C55" s="384" t="str">
        <f>'All Demand '!F56</f>
        <v>Cortes(2.5)</v>
      </c>
      <c r="D55" s="178" t="str">
        <f>'All Demand '!C56</f>
        <v>8DRPFM01070</v>
      </c>
      <c r="E55" s="384" t="str">
        <f>'All Demand '!I56</f>
        <v>TJ</v>
      </c>
      <c r="F55" s="385" t="str">
        <f>'All Demand '!G56</f>
        <v>PMI</v>
      </c>
      <c r="G55" s="405">
        <v>0.02</v>
      </c>
      <c r="H55" s="405">
        <v>3.3300000000000003E-2</v>
      </c>
      <c r="I55" s="405" t="s">
        <v>39</v>
      </c>
      <c r="J55" s="405">
        <v>0</v>
      </c>
      <c r="K55" s="405">
        <v>0</v>
      </c>
      <c r="L55" s="405">
        <v>0</v>
      </c>
      <c r="M55" s="405">
        <v>0</v>
      </c>
      <c r="N55" s="405">
        <v>0</v>
      </c>
      <c r="O55" s="405">
        <v>0</v>
      </c>
      <c r="P55" s="405">
        <v>2.5</v>
      </c>
      <c r="Q55" s="405">
        <v>4</v>
      </c>
      <c r="R55" s="427">
        <v>1</v>
      </c>
      <c r="S55" s="405">
        <v>0</v>
      </c>
      <c r="T55" s="405">
        <v>0.98</v>
      </c>
      <c r="U55" s="386">
        <f>Tianjin!H55</f>
        <v>38647</v>
      </c>
      <c r="V55" s="386">
        <f>Tianjin!I55</f>
        <v>38647</v>
      </c>
      <c r="W55" s="386">
        <f>Tianjin!J55</f>
        <v>38647</v>
      </c>
      <c r="X55" s="386">
        <f>Tianjin!K55</f>
        <v>38647</v>
      </c>
      <c r="Y55" s="386">
        <f>Tianjin!L55</f>
        <v>38647</v>
      </c>
      <c r="Z55" s="386">
        <f>Tianjin!M55</f>
        <v>38647</v>
      </c>
      <c r="AA55" s="386">
        <f>Tianjin!N55</f>
        <v>38647</v>
      </c>
      <c r="AB55" s="386">
        <f>Tianjin!O55</f>
        <v>38647</v>
      </c>
      <c r="AC55" s="386">
        <f>Tianjin!P55</f>
        <v>38647</v>
      </c>
      <c r="AD55" s="386">
        <f>Tianjin!Q55</f>
        <v>38647</v>
      </c>
      <c r="AE55" s="386">
        <f>Tianjin!R55</f>
        <v>38647</v>
      </c>
      <c r="AF55" s="386">
        <f>Tianjin!S55</f>
        <v>38647</v>
      </c>
      <c r="AG55" s="387"/>
      <c r="AH55" s="388">
        <f t="shared" si="66"/>
        <v>11.313209285714287</v>
      </c>
      <c r="AI55" s="388">
        <f t="shared" si="67"/>
        <v>11.313209285714287</v>
      </c>
      <c r="AJ55" s="388">
        <f t="shared" si="68"/>
        <v>11.313209285714287</v>
      </c>
      <c r="AK55" s="388">
        <f t="shared" si="69"/>
        <v>11.313209285714287</v>
      </c>
      <c r="AL55" s="388">
        <f t="shared" si="70"/>
        <v>11.313209285714287</v>
      </c>
      <c r="AM55" s="388">
        <f t="shared" si="71"/>
        <v>11.313209285714287</v>
      </c>
      <c r="AN55" s="388">
        <f t="shared" si="72"/>
        <v>11.313209285714287</v>
      </c>
      <c r="AO55" s="388">
        <f t="shared" si="73"/>
        <v>11.313209285714287</v>
      </c>
      <c r="AP55" s="388">
        <f t="shared" si="74"/>
        <v>11.313209285714287</v>
      </c>
      <c r="AQ55" s="388">
        <f t="shared" si="75"/>
        <v>11.313209285714287</v>
      </c>
      <c r="AR55" s="388">
        <f t="shared" si="76"/>
        <v>11.313209285714287</v>
      </c>
      <c r="AS55" s="388">
        <f t="shared" si="77"/>
        <v>11.313209285714287</v>
      </c>
      <c r="AT55" s="389"/>
      <c r="AU55" s="232">
        <f t="shared" si="78"/>
        <v>0.77294000000000007</v>
      </c>
      <c r="AV55" s="232">
        <f t="shared" si="79"/>
        <v>0.77294000000000007</v>
      </c>
      <c r="AW55" s="232">
        <f t="shared" si="80"/>
        <v>0.77294000000000007</v>
      </c>
      <c r="AX55" s="232">
        <f t="shared" si="81"/>
        <v>0.77294000000000007</v>
      </c>
      <c r="AY55" s="232">
        <f t="shared" si="82"/>
        <v>0.77294000000000007</v>
      </c>
      <c r="AZ55" s="232">
        <f t="shared" si="83"/>
        <v>0.77294000000000007</v>
      </c>
      <c r="BA55" s="232">
        <f t="shared" si="84"/>
        <v>0.77294000000000007</v>
      </c>
      <c r="BB55" s="232">
        <f t="shared" si="85"/>
        <v>0.77294000000000007</v>
      </c>
      <c r="BC55" s="232">
        <f t="shared" si="86"/>
        <v>0.77294000000000007</v>
      </c>
      <c r="BD55" s="232">
        <f t="shared" si="87"/>
        <v>0.77294000000000007</v>
      </c>
      <c r="BE55" s="232">
        <f t="shared" si="88"/>
        <v>0.77294000000000007</v>
      </c>
      <c r="BF55" s="232">
        <f t="shared" si="89"/>
        <v>0.77294000000000007</v>
      </c>
      <c r="BG55" s="387"/>
      <c r="BH55" s="230">
        <f t="shared" si="90"/>
        <v>11.313209285714287</v>
      </c>
      <c r="BI55" s="230">
        <f t="shared" si="91"/>
        <v>11.313209285714287</v>
      </c>
      <c r="BJ55" s="230">
        <f t="shared" si="92"/>
        <v>11.313209285714287</v>
      </c>
      <c r="BK55" s="230">
        <f t="shared" si="93"/>
        <v>11.313209285714287</v>
      </c>
      <c r="BL55" s="230">
        <f t="shared" si="94"/>
        <v>11.313209285714287</v>
      </c>
      <c r="BM55" s="230">
        <f t="shared" si="95"/>
        <v>11.313209285714287</v>
      </c>
      <c r="BN55" s="230">
        <f t="shared" si="96"/>
        <v>11.313209285714287</v>
      </c>
      <c r="BO55" s="230">
        <f t="shared" si="97"/>
        <v>11.313209285714287</v>
      </c>
      <c r="BP55" s="230">
        <f t="shared" si="98"/>
        <v>11.313209285714287</v>
      </c>
      <c r="BQ55" s="230">
        <f t="shared" si="99"/>
        <v>11.313209285714287</v>
      </c>
      <c r="BR55" s="230">
        <f t="shared" si="100"/>
        <v>11.313209285714287</v>
      </c>
      <c r="BS55" s="230">
        <f t="shared" si="101"/>
        <v>11.313209285714287</v>
      </c>
      <c r="BT55" s="389"/>
      <c r="BU55" s="230">
        <f t="shared" si="138"/>
        <v>0</v>
      </c>
      <c r="BV55" s="230">
        <f t="shared" si="139"/>
        <v>0</v>
      </c>
      <c r="BW55" s="230">
        <f t="shared" si="140"/>
        <v>0</v>
      </c>
      <c r="BX55" s="230">
        <f t="shared" si="141"/>
        <v>0</v>
      </c>
      <c r="BY55" s="230">
        <f t="shared" si="142"/>
        <v>0</v>
      </c>
      <c r="BZ55" s="230">
        <f t="shared" si="143"/>
        <v>0</v>
      </c>
      <c r="CA55" s="230">
        <f t="shared" si="144"/>
        <v>0</v>
      </c>
      <c r="CB55" s="230">
        <f t="shared" si="145"/>
        <v>0</v>
      </c>
      <c r="CC55" s="230">
        <f t="shared" si="146"/>
        <v>0</v>
      </c>
      <c r="CD55" s="230">
        <f t="shared" si="147"/>
        <v>0</v>
      </c>
      <c r="CE55" s="230">
        <f t="shared" si="148"/>
        <v>0</v>
      </c>
      <c r="CF55" s="230">
        <f t="shared" si="149"/>
        <v>0</v>
      </c>
      <c r="CG55" s="231"/>
      <c r="CH55" s="230">
        <f t="shared" si="150"/>
        <v>0</v>
      </c>
      <c r="CI55" s="230">
        <f t="shared" si="151"/>
        <v>0</v>
      </c>
      <c r="CJ55" s="230">
        <f t="shared" si="152"/>
        <v>0</v>
      </c>
      <c r="CK55" s="230">
        <f t="shared" si="153"/>
        <v>0</v>
      </c>
      <c r="CL55" s="230">
        <f t="shared" si="154"/>
        <v>0</v>
      </c>
      <c r="CM55" s="230">
        <f t="shared" si="155"/>
        <v>0</v>
      </c>
      <c r="CN55" s="230">
        <f t="shared" si="156"/>
        <v>0</v>
      </c>
      <c r="CO55" s="230">
        <f t="shared" si="157"/>
        <v>0</v>
      </c>
      <c r="CP55" s="230">
        <f t="shared" si="158"/>
        <v>0</v>
      </c>
      <c r="CQ55" s="230">
        <f t="shared" si="159"/>
        <v>0</v>
      </c>
      <c r="CR55" s="230">
        <f t="shared" si="160"/>
        <v>0</v>
      </c>
      <c r="CS55" s="230">
        <f t="shared" si="161"/>
        <v>0</v>
      </c>
      <c r="CT55" s="231"/>
      <c r="CU55" s="230">
        <f t="shared" si="162"/>
        <v>0</v>
      </c>
      <c r="CV55" s="230">
        <f t="shared" si="163"/>
        <v>0</v>
      </c>
      <c r="CW55" s="230">
        <f t="shared" si="164"/>
        <v>0</v>
      </c>
      <c r="CX55" s="230">
        <f t="shared" si="165"/>
        <v>0</v>
      </c>
      <c r="CY55" s="230">
        <f t="shared" si="166"/>
        <v>0</v>
      </c>
      <c r="CZ55" s="230">
        <f t="shared" si="167"/>
        <v>0</v>
      </c>
      <c r="DA55" s="230">
        <f t="shared" si="168"/>
        <v>0</v>
      </c>
      <c r="DB55" s="230">
        <f t="shared" si="169"/>
        <v>0</v>
      </c>
      <c r="DC55" s="230">
        <f t="shared" si="170"/>
        <v>0</v>
      </c>
      <c r="DD55" s="230">
        <f t="shared" si="171"/>
        <v>0</v>
      </c>
      <c r="DE55" s="230">
        <f t="shared" si="172"/>
        <v>0</v>
      </c>
      <c r="DF55" s="230">
        <f t="shared" si="173"/>
        <v>0</v>
      </c>
      <c r="DG55" s="387"/>
      <c r="DH55" s="387"/>
      <c r="DI55" s="387"/>
      <c r="DJ55" s="387"/>
      <c r="DK55" s="387"/>
      <c r="DL55" s="387"/>
      <c r="DM55" s="387"/>
      <c r="DN55" s="387"/>
      <c r="DO55" s="387"/>
      <c r="DP55" s="387"/>
      <c r="DQ55" s="387"/>
      <c r="DR55" s="387"/>
      <c r="DS55" s="243"/>
    </row>
    <row r="56" spans="1:123" ht="12.75" customHeight="1" outlineLevel="1">
      <c r="A56" s="383">
        <f>'All Demand '!A57</f>
        <v>52</v>
      </c>
      <c r="B56" s="384" t="str">
        <f>'All Demand '!G57</f>
        <v>PMI</v>
      </c>
      <c r="C56" s="384" t="str">
        <f>'All Demand '!F57</f>
        <v>Cortes(2.5)</v>
      </c>
      <c r="D56" s="178" t="str">
        <f>'All Demand '!C57</f>
        <v>8DCPFM01360MI</v>
      </c>
      <c r="E56" s="384" t="str">
        <f>'All Demand '!I57</f>
        <v>TJ</v>
      </c>
      <c r="F56" s="385" t="str">
        <f>'All Demand '!G57</f>
        <v>PMI</v>
      </c>
      <c r="G56" s="405">
        <v>0.33300000000000002</v>
      </c>
      <c r="H56" s="405">
        <v>0.33300000000000002</v>
      </c>
      <c r="I56" s="405" t="s">
        <v>39</v>
      </c>
      <c r="J56" s="405">
        <v>0</v>
      </c>
      <c r="K56" s="405">
        <v>0</v>
      </c>
      <c r="L56" s="405">
        <v>0</v>
      </c>
      <c r="M56" s="405">
        <v>0</v>
      </c>
      <c r="N56" s="405">
        <v>0</v>
      </c>
      <c r="O56" s="405">
        <v>0</v>
      </c>
      <c r="P56" s="405">
        <v>2</v>
      </c>
      <c r="Q56" s="405">
        <v>4</v>
      </c>
      <c r="R56" s="427">
        <v>1</v>
      </c>
      <c r="S56" s="405">
        <v>0</v>
      </c>
      <c r="T56" s="405">
        <v>0.95</v>
      </c>
      <c r="U56" s="386">
        <f>Tianjin!H56</f>
        <v>121917</v>
      </c>
      <c r="V56" s="386">
        <f>Tianjin!I56</f>
        <v>121917</v>
      </c>
      <c r="W56" s="386">
        <f>Tianjin!J56</f>
        <v>121917</v>
      </c>
      <c r="X56" s="386">
        <f>Tianjin!K56</f>
        <v>121917</v>
      </c>
      <c r="Y56" s="386">
        <f>Tianjin!L56</f>
        <v>121917</v>
      </c>
      <c r="Z56" s="386">
        <f>Tianjin!M56</f>
        <v>121917</v>
      </c>
      <c r="AA56" s="386">
        <f>Tianjin!N56</f>
        <v>121917</v>
      </c>
      <c r="AB56" s="386">
        <f>Tianjin!O56</f>
        <v>121917</v>
      </c>
      <c r="AC56" s="386">
        <f>Tianjin!P56</f>
        <v>121917</v>
      </c>
      <c r="AD56" s="386">
        <f>Tianjin!Q56</f>
        <v>121917</v>
      </c>
      <c r="AE56" s="386">
        <f>Tianjin!R56</f>
        <v>121917</v>
      </c>
      <c r="AF56" s="386">
        <f>Tianjin!S56</f>
        <v>121917</v>
      </c>
      <c r="AG56" s="387"/>
      <c r="AH56" s="388">
        <f t="shared" si="66"/>
        <v>50.735116842105271</v>
      </c>
      <c r="AI56" s="388">
        <f t="shared" si="67"/>
        <v>50.735116842105271</v>
      </c>
      <c r="AJ56" s="388">
        <f t="shared" si="68"/>
        <v>50.735116842105271</v>
      </c>
      <c r="AK56" s="388">
        <f t="shared" si="69"/>
        <v>50.735116842105271</v>
      </c>
      <c r="AL56" s="388">
        <f t="shared" si="70"/>
        <v>50.735116842105271</v>
      </c>
      <c r="AM56" s="388">
        <f t="shared" si="71"/>
        <v>50.735116842105271</v>
      </c>
      <c r="AN56" s="388">
        <f t="shared" si="72"/>
        <v>50.735116842105271</v>
      </c>
      <c r="AO56" s="388">
        <f t="shared" si="73"/>
        <v>50.735116842105271</v>
      </c>
      <c r="AP56" s="388">
        <f t="shared" si="74"/>
        <v>50.735116842105271</v>
      </c>
      <c r="AQ56" s="388">
        <f t="shared" si="75"/>
        <v>50.735116842105271</v>
      </c>
      <c r="AR56" s="388">
        <f t="shared" si="76"/>
        <v>50.735116842105271</v>
      </c>
      <c r="AS56" s="388">
        <f t="shared" si="77"/>
        <v>50.735116842105271</v>
      </c>
      <c r="AT56" s="389"/>
      <c r="AU56" s="232">
        <f t="shared" si="78"/>
        <v>40.598361000000004</v>
      </c>
      <c r="AV56" s="232">
        <f t="shared" si="79"/>
        <v>40.598361000000004</v>
      </c>
      <c r="AW56" s="232">
        <f t="shared" si="80"/>
        <v>40.598361000000004</v>
      </c>
      <c r="AX56" s="232">
        <f t="shared" si="81"/>
        <v>40.598361000000004</v>
      </c>
      <c r="AY56" s="232">
        <f t="shared" si="82"/>
        <v>40.598361000000004</v>
      </c>
      <c r="AZ56" s="232">
        <f t="shared" si="83"/>
        <v>40.598361000000004</v>
      </c>
      <c r="BA56" s="232">
        <f t="shared" si="84"/>
        <v>40.598361000000004</v>
      </c>
      <c r="BB56" s="232">
        <f t="shared" si="85"/>
        <v>40.598361000000004</v>
      </c>
      <c r="BC56" s="232">
        <f t="shared" si="86"/>
        <v>40.598361000000004</v>
      </c>
      <c r="BD56" s="232">
        <f t="shared" si="87"/>
        <v>40.598361000000004</v>
      </c>
      <c r="BE56" s="232">
        <f t="shared" si="88"/>
        <v>40.598361000000004</v>
      </c>
      <c r="BF56" s="232">
        <f t="shared" si="89"/>
        <v>40.598361000000004</v>
      </c>
      <c r="BG56" s="387"/>
      <c r="BH56" s="230">
        <f t="shared" si="90"/>
        <v>50.735116842105271</v>
      </c>
      <c r="BI56" s="230">
        <f t="shared" si="91"/>
        <v>50.735116842105271</v>
      </c>
      <c r="BJ56" s="230">
        <f t="shared" si="92"/>
        <v>50.735116842105271</v>
      </c>
      <c r="BK56" s="230">
        <f t="shared" si="93"/>
        <v>50.735116842105271</v>
      </c>
      <c r="BL56" s="230">
        <f t="shared" si="94"/>
        <v>50.735116842105271</v>
      </c>
      <c r="BM56" s="230">
        <f t="shared" si="95"/>
        <v>50.735116842105271</v>
      </c>
      <c r="BN56" s="230">
        <f t="shared" si="96"/>
        <v>50.735116842105271</v>
      </c>
      <c r="BO56" s="230">
        <f t="shared" si="97"/>
        <v>50.735116842105271</v>
      </c>
      <c r="BP56" s="230">
        <f t="shared" si="98"/>
        <v>50.735116842105271</v>
      </c>
      <c r="BQ56" s="230">
        <f t="shared" si="99"/>
        <v>50.735116842105271</v>
      </c>
      <c r="BR56" s="230">
        <f t="shared" si="100"/>
        <v>50.735116842105271</v>
      </c>
      <c r="BS56" s="230">
        <f t="shared" si="101"/>
        <v>50.735116842105271</v>
      </c>
      <c r="BT56" s="389"/>
      <c r="BU56" s="230">
        <f t="shared" si="138"/>
        <v>0</v>
      </c>
      <c r="BV56" s="230">
        <f t="shared" si="139"/>
        <v>0</v>
      </c>
      <c r="BW56" s="230">
        <f t="shared" si="140"/>
        <v>0</v>
      </c>
      <c r="BX56" s="230">
        <f t="shared" si="141"/>
        <v>0</v>
      </c>
      <c r="BY56" s="230">
        <f t="shared" si="142"/>
        <v>0</v>
      </c>
      <c r="BZ56" s="230">
        <f t="shared" si="143"/>
        <v>0</v>
      </c>
      <c r="CA56" s="230">
        <f t="shared" si="144"/>
        <v>0</v>
      </c>
      <c r="CB56" s="230">
        <f t="shared" si="145"/>
        <v>0</v>
      </c>
      <c r="CC56" s="230">
        <f t="shared" si="146"/>
        <v>0</v>
      </c>
      <c r="CD56" s="230">
        <f t="shared" si="147"/>
        <v>0</v>
      </c>
      <c r="CE56" s="230">
        <f t="shared" si="148"/>
        <v>0</v>
      </c>
      <c r="CF56" s="230">
        <f t="shared" si="149"/>
        <v>0</v>
      </c>
      <c r="CG56" s="231"/>
      <c r="CH56" s="230">
        <f t="shared" si="150"/>
        <v>0</v>
      </c>
      <c r="CI56" s="230">
        <f t="shared" si="151"/>
        <v>0</v>
      </c>
      <c r="CJ56" s="230">
        <f t="shared" si="152"/>
        <v>0</v>
      </c>
      <c r="CK56" s="230">
        <f t="shared" si="153"/>
        <v>0</v>
      </c>
      <c r="CL56" s="230">
        <f t="shared" si="154"/>
        <v>0</v>
      </c>
      <c r="CM56" s="230">
        <f t="shared" si="155"/>
        <v>0</v>
      </c>
      <c r="CN56" s="230">
        <f t="shared" si="156"/>
        <v>0</v>
      </c>
      <c r="CO56" s="230">
        <f t="shared" si="157"/>
        <v>0</v>
      </c>
      <c r="CP56" s="230">
        <f t="shared" si="158"/>
        <v>0</v>
      </c>
      <c r="CQ56" s="230">
        <f t="shared" si="159"/>
        <v>0</v>
      </c>
      <c r="CR56" s="230">
        <f t="shared" si="160"/>
        <v>0</v>
      </c>
      <c r="CS56" s="230">
        <f t="shared" si="161"/>
        <v>0</v>
      </c>
      <c r="CT56" s="231"/>
      <c r="CU56" s="230">
        <f t="shared" si="162"/>
        <v>0</v>
      </c>
      <c r="CV56" s="230">
        <f t="shared" si="163"/>
        <v>0</v>
      </c>
      <c r="CW56" s="230">
        <f t="shared" si="164"/>
        <v>0</v>
      </c>
      <c r="CX56" s="230">
        <f t="shared" si="165"/>
        <v>0</v>
      </c>
      <c r="CY56" s="230">
        <f t="shared" si="166"/>
        <v>0</v>
      </c>
      <c r="CZ56" s="230">
        <f t="shared" si="167"/>
        <v>0</v>
      </c>
      <c r="DA56" s="230">
        <f t="shared" si="168"/>
        <v>0</v>
      </c>
      <c r="DB56" s="230">
        <f t="shared" si="169"/>
        <v>0</v>
      </c>
      <c r="DC56" s="230">
        <f t="shared" si="170"/>
        <v>0</v>
      </c>
      <c r="DD56" s="230">
        <f t="shared" si="171"/>
        <v>0</v>
      </c>
      <c r="DE56" s="230">
        <f t="shared" si="172"/>
        <v>0</v>
      </c>
      <c r="DF56" s="230">
        <f t="shared" si="173"/>
        <v>0</v>
      </c>
      <c r="DG56" s="387"/>
      <c r="DH56" s="387"/>
      <c r="DI56" s="387"/>
      <c r="DJ56" s="387"/>
      <c r="DK56" s="387"/>
      <c r="DL56" s="387"/>
      <c r="DM56" s="387"/>
      <c r="DN56" s="387"/>
      <c r="DO56" s="387"/>
      <c r="DP56" s="387"/>
      <c r="DQ56" s="387"/>
      <c r="DR56" s="387"/>
      <c r="DS56" s="243"/>
    </row>
    <row r="57" spans="1:123" ht="12.75" customHeight="1" outlineLevel="1">
      <c r="A57" s="383">
        <f>'All Demand '!A58</f>
        <v>53</v>
      </c>
      <c r="B57" s="384" t="str">
        <f>'All Demand '!G58</f>
        <v>PMI</v>
      </c>
      <c r="C57" s="384" t="str">
        <f>'All Demand '!F58</f>
        <v>Cortes(2.5)</v>
      </c>
      <c r="D57" s="178" t="str">
        <f>'All Demand '!C58</f>
        <v>8DCPFM01361MI</v>
      </c>
      <c r="E57" s="384" t="str">
        <f>'All Demand '!I58</f>
        <v>TJ</v>
      </c>
      <c r="F57" s="385" t="str">
        <f>'All Demand '!G58</f>
        <v>PMI</v>
      </c>
      <c r="G57" s="405">
        <v>0.1</v>
      </c>
      <c r="H57" s="405">
        <v>0.1</v>
      </c>
      <c r="I57" s="405" t="s">
        <v>39</v>
      </c>
      <c r="J57" s="405">
        <v>0</v>
      </c>
      <c r="K57" s="405">
        <v>0</v>
      </c>
      <c r="L57" s="405">
        <v>0</v>
      </c>
      <c r="M57" s="405">
        <v>0</v>
      </c>
      <c r="N57" s="405">
        <v>0</v>
      </c>
      <c r="O57" s="405">
        <v>0</v>
      </c>
      <c r="P57" s="405">
        <v>3</v>
      </c>
      <c r="Q57" s="405">
        <v>4</v>
      </c>
      <c r="R57" s="427">
        <v>1</v>
      </c>
      <c r="S57" s="405">
        <v>0</v>
      </c>
      <c r="T57" s="405">
        <v>0.95</v>
      </c>
      <c r="U57" s="386">
        <f>Tianjin!H57</f>
        <v>121917</v>
      </c>
      <c r="V57" s="386">
        <f>Tianjin!I57</f>
        <v>121917</v>
      </c>
      <c r="W57" s="386">
        <f>Tianjin!J57</f>
        <v>121917</v>
      </c>
      <c r="X57" s="386">
        <f>Tianjin!K57</f>
        <v>121917</v>
      </c>
      <c r="Y57" s="386">
        <f>Tianjin!L57</f>
        <v>121917</v>
      </c>
      <c r="Z57" s="386">
        <f>Tianjin!M57</f>
        <v>121917</v>
      </c>
      <c r="AA57" s="386">
        <f>Tianjin!N57</f>
        <v>121917</v>
      </c>
      <c r="AB57" s="386">
        <f>Tianjin!O57</f>
        <v>121917</v>
      </c>
      <c r="AC57" s="386">
        <f>Tianjin!P57</f>
        <v>121917</v>
      </c>
      <c r="AD57" s="386">
        <f>Tianjin!Q57</f>
        <v>121917</v>
      </c>
      <c r="AE57" s="386">
        <f>Tianjin!R57</f>
        <v>121917</v>
      </c>
      <c r="AF57" s="386">
        <f>Tianjin!S57</f>
        <v>121917</v>
      </c>
      <c r="AG57" s="387"/>
      <c r="AH57" s="388">
        <f t="shared" si="66"/>
        <v>24.833368421052633</v>
      </c>
      <c r="AI57" s="388">
        <f t="shared" si="67"/>
        <v>24.833368421052633</v>
      </c>
      <c r="AJ57" s="388">
        <f t="shared" si="68"/>
        <v>24.833368421052633</v>
      </c>
      <c r="AK57" s="388">
        <f t="shared" si="69"/>
        <v>24.833368421052633</v>
      </c>
      <c r="AL57" s="388">
        <f t="shared" si="70"/>
        <v>24.833368421052633</v>
      </c>
      <c r="AM57" s="388">
        <f t="shared" si="71"/>
        <v>24.833368421052633</v>
      </c>
      <c r="AN57" s="388">
        <f t="shared" si="72"/>
        <v>24.833368421052633</v>
      </c>
      <c r="AO57" s="388">
        <f t="shared" si="73"/>
        <v>24.833368421052633</v>
      </c>
      <c r="AP57" s="388">
        <f t="shared" si="74"/>
        <v>24.833368421052633</v>
      </c>
      <c r="AQ57" s="388">
        <f t="shared" si="75"/>
        <v>24.833368421052633</v>
      </c>
      <c r="AR57" s="388">
        <f t="shared" si="76"/>
        <v>24.833368421052633</v>
      </c>
      <c r="AS57" s="388">
        <f t="shared" si="77"/>
        <v>24.833368421052633</v>
      </c>
      <c r="AT57" s="389"/>
      <c r="AU57" s="232">
        <f t="shared" si="78"/>
        <v>12.191700000000001</v>
      </c>
      <c r="AV57" s="232">
        <f t="shared" si="79"/>
        <v>12.191700000000001</v>
      </c>
      <c r="AW57" s="232">
        <f t="shared" si="80"/>
        <v>12.191700000000001</v>
      </c>
      <c r="AX57" s="232">
        <f t="shared" si="81"/>
        <v>12.191700000000001</v>
      </c>
      <c r="AY57" s="232">
        <f t="shared" si="82"/>
        <v>12.191700000000001</v>
      </c>
      <c r="AZ57" s="232">
        <f t="shared" si="83"/>
        <v>12.191700000000001</v>
      </c>
      <c r="BA57" s="232">
        <f t="shared" si="84"/>
        <v>12.191700000000001</v>
      </c>
      <c r="BB57" s="232">
        <f t="shared" si="85"/>
        <v>12.191700000000001</v>
      </c>
      <c r="BC57" s="232">
        <f t="shared" si="86"/>
        <v>12.191700000000001</v>
      </c>
      <c r="BD57" s="232">
        <f t="shared" si="87"/>
        <v>12.191700000000001</v>
      </c>
      <c r="BE57" s="232">
        <f t="shared" si="88"/>
        <v>12.191700000000001</v>
      </c>
      <c r="BF57" s="232">
        <f t="shared" si="89"/>
        <v>12.191700000000001</v>
      </c>
      <c r="BG57" s="387"/>
      <c r="BH57" s="230">
        <f t="shared" si="90"/>
        <v>24.833368421052633</v>
      </c>
      <c r="BI57" s="230">
        <f t="shared" si="91"/>
        <v>24.833368421052633</v>
      </c>
      <c r="BJ57" s="230">
        <f t="shared" si="92"/>
        <v>24.833368421052633</v>
      </c>
      <c r="BK57" s="230">
        <f t="shared" si="93"/>
        <v>24.833368421052633</v>
      </c>
      <c r="BL57" s="230">
        <f t="shared" si="94"/>
        <v>24.833368421052633</v>
      </c>
      <c r="BM57" s="230">
        <f t="shared" si="95"/>
        <v>24.833368421052633</v>
      </c>
      <c r="BN57" s="230">
        <f t="shared" si="96"/>
        <v>24.833368421052633</v>
      </c>
      <c r="BO57" s="230">
        <f t="shared" si="97"/>
        <v>24.833368421052633</v>
      </c>
      <c r="BP57" s="230">
        <f t="shared" si="98"/>
        <v>24.833368421052633</v>
      </c>
      <c r="BQ57" s="230">
        <f t="shared" si="99"/>
        <v>24.833368421052633</v>
      </c>
      <c r="BR57" s="230">
        <f t="shared" si="100"/>
        <v>24.833368421052633</v>
      </c>
      <c r="BS57" s="230">
        <f t="shared" si="101"/>
        <v>24.833368421052633</v>
      </c>
      <c r="BT57" s="389"/>
      <c r="BU57" s="230">
        <f t="shared" si="138"/>
        <v>0</v>
      </c>
      <c r="BV57" s="230">
        <f t="shared" si="139"/>
        <v>0</v>
      </c>
      <c r="BW57" s="230">
        <f t="shared" si="140"/>
        <v>0</v>
      </c>
      <c r="BX57" s="230">
        <f t="shared" si="141"/>
        <v>0</v>
      </c>
      <c r="BY57" s="230">
        <f t="shared" si="142"/>
        <v>0</v>
      </c>
      <c r="BZ57" s="230">
        <f t="shared" si="143"/>
        <v>0</v>
      </c>
      <c r="CA57" s="230">
        <f t="shared" si="144"/>
        <v>0</v>
      </c>
      <c r="CB57" s="230">
        <f t="shared" si="145"/>
        <v>0</v>
      </c>
      <c r="CC57" s="230">
        <f t="shared" si="146"/>
        <v>0</v>
      </c>
      <c r="CD57" s="230">
        <f t="shared" si="147"/>
        <v>0</v>
      </c>
      <c r="CE57" s="230">
        <f t="shared" si="148"/>
        <v>0</v>
      </c>
      <c r="CF57" s="230">
        <f t="shared" si="149"/>
        <v>0</v>
      </c>
      <c r="CG57" s="231"/>
      <c r="CH57" s="230">
        <f t="shared" si="150"/>
        <v>0</v>
      </c>
      <c r="CI57" s="230">
        <f t="shared" si="151"/>
        <v>0</v>
      </c>
      <c r="CJ57" s="230">
        <f t="shared" si="152"/>
        <v>0</v>
      </c>
      <c r="CK57" s="230">
        <f t="shared" si="153"/>
        <v>0</v>
      </c>
      <c r="CL57" s="230">
        <f t="shared" si="154"/>
        <v>0</v>
      </c>
      <c r="CM57" s="230">
        <f t="shared" si="155"/>
        <v>0</v>
      </c>
      <c r="CN57" s="230">
        <f t="shared" si="156"/>
        <v>0</v>
      </c>
      <c r="CO57" s="230">
        <f t="shared" si="157"/>
        <v>0</v>
      </c>
      <c r="CP57" s="230">
        <f t="shared" si="158"/>
        <v>0</v>
      </c>
      <c r="CQ57" s="230">
        <f t="shared" si="159"/>
        <v>0</v>
      </c>
      <c r="CR57" s="230">
        <f t="shared" si="160"/>
        <v>0</v>
      </c>
      <c r="CS57" s="230">
        <f t="shared" si="161"/>
        <v>0</v>
      </c>
      <c r="CT57" s="231"/>
      <c r="CU57" s="230">
        <f t="shared" si="162"/>
        <v>0</v>
      </c>
      <c r="CV57" s="230">
        <f t="shared" si="163"/>
        <v>0</v>
      </c>
      <c r="CW57" s="230">
        <f t="shared" si="164"/>
        <v>0</v>
      </c>
      <c r="CX57" s="230">
        <f t="shared" si="165"/>
        <v>0</v>
      </c>
      <c r="CY57" s="230">
        <f t="shared" si="166"/>
        <v>0</v>
      </c>
      <c r="CZ57" s="230">
        <f t="shared" si="167"/>
        <v>0</v>
      </c>
      <c r="DA57" s="230">
        <f t="shared" si="168"/>
        <v>0</v>
      </c>
      <c r="DB57" s="230">
        <f t="shared" si="169"/>
        <v>0</v>
      </c>
      <c r="DC57" s="230">
        <f t="shared" si="170"/>
        <v>0</v>
      </c>
      <c r="DD57" s="230">
        <f t="shared" si="171"/>
        <v>0</v>
      </c>
      <c r="DE57" s="230">
        <f t="shared" si="172"/>
        <v>0</v>
      </c>
      <c r="DF57" s="230">
        <f t="shared" si="173"/>
        <v>0</v>
      </c>
      <c r="DG57" s="387"/>
      <c r="DH57" s="387"/>
      <c r="DI57" s="387"/>
      <c r="DJ57" s="387"/>
      <c r="DK57" s="387"/>
      <c r="DL57" s="387"/>
      <c r="DM57" s="387"/>
      <c r="DN57" s="387"/>
      <c r="DO57" s="387"/>
      <c r="DP57" s="387"/>
      <c r="DQ57" s="387"/>
      <c r="DR57" s="387"/>
      <c r="DS57" s="243"/>
    </row>
    <row r="58" spans="1:123" ht="12.75" customHeight="1" outlineLevel="1">
      <c r="A58" s="383">
        <f>'All Demand '!A59</f>
        <v>54</v>
      </c>
      <c r="B58" s="384" t="str">
        <f>'All Demand '!G59</f>
        <v>ABC</v>
      </c>
      <c r="C58" s="384" t="str">
        <f>'All Demand '!F59</f>
        <v>C11</v>
      </c>
      <c r="D58" s="178" t="str">
        <f>'All Demand '!C59</f>
        <v>8DCPFM01371AP</v>
      </c>
      <c r="E58" s="384" t="str">
        <f>'All Demand '!I59</f>
        <v>TJ</v>
      </c>
      <c r="F58" s="385" t="str">
        <f>'All Demand '!G59</f>
        <v>ABC</v>
      </c>
      <c r="G58" s="405">
        <v>0.01</v>
      </c>
      <c r="H58" s="405">
        <v>3.3300000000000003E-2</v>
      </c>
      <c r="I58" s="405" t="s">
        <v>39</v>
      </c>
      <c r="J58" s="405">
        <v>0</v>
      </c>
      <c r="K58" s="405">
        <v>0</v>
      </c>
      <c r="L58" s="405">
        <v>0</v>
      </c>
      <c r="M58" s="405">
        <v>0</v>
      </c>
      <c r="N58" s="405">
        <v>0</v>
      </c>
      <c r="O58" s="405">
        <v>0</v>
      </c>
      <c r="P58" s="405">
        <v>1</v>
      </c>
      <c r="Q58" s="405">
        <v>4</v>
      </c>
      <c r="R58" s="427">
        <v>1</v>
      </c>
      <c r="S58" s="405">
        <v>0</v>
      </c>
      <c r="T58" s="405">
        <v>0.98</v>
      </c>
      <c r="U58" s="386">
        <f>Tianjin!H58</f>
        <v>4500000</v>
      </c>
      <c r="V58" s="386">
        <f>Tianjin!I58</f>
        <v>4500000</v>
      </c>
      <c r="W58" s="386">
        <f>Tianjin!J58</f>
        <v>4500000</v>
      </c>
      <c r="X58" s="386">
        <f>Tianjin!K58</f>
        <v>4500000</v>
      </c>
      <c r="Y58" s="386">
        <f>Tianjin!L58</f>
        <v>4500000</v>
      </c>
      <c r="Z58" s="386">
        <f>Tianjin!M58</f>
        <v>4500000</v>
      </c>
      <c r="AA58" s="386">
        <f>Tianjin!N58</f>
        <v>4500000</v>
      </c>
      <c r="AB58" s="386">
        <f>Tianjin!O58</f>
        <v>4500000</v>
      </c>
      <c r="AC58" s="386">
        <f>Tianjin!P58</f>
        <v>4500000</v>
      </c>
      <c r="AD58" s="386">
        <f>Tianjin!Q58</f>
        <v>4500000</v>
      </c>
      <c r="AE58" s="386">
        <f>Tianjin!R58</f>
        <v>4500000</v>
      </c>
      <c r="AF58" s="386">
        <f>Tianjin!S58</f>
        <v>2500000</v>
      </c>
      <c r="AG58" s="387"/>
      <c r="AH58" s="388">
        <f t="shared" si="66"/>
        <v>156.90816326530614</v>
      </c>
      <c r="AI58" s="388">
        <f t="shared" si="67"/>
        <v>156.90816326530614</v>
      </c>
      <c r="AJ58" s="388">
        <f t="shared" si="68"/>
        <v>156.90816326530614</v>
      </c>
      <c r="AK58" s="388">
        <f t="shared" si="69"/>
        <v>156.90816326530614</v>
      </c>
      <c r="AL58" s="388">
        <f t="shared" si="70"/>
        <v>156.90816326530614</v>
      </c>
      <c r="AM58" s="388">
        <f t="shared" si="71"/>
        <v>156.90816326530614</v>
      </c>
      <c r="AN58" s="388">
        <f t="shared" si="72"/>
        <v>156.90816326530614</v>
      </c>
      <c r="AO58" s="388">
        <f t="shared" si="73"/>
        <v>156.90816326530614</v>
      </c>
      <c r="AP58" s="388">
        <f t="shared" si="74"/>
        <v>156.90816326530614</v>
      </c>
      <c r="AQ58" s="388">
        <f t="shared" si="75"/>
        <v>156.90816326530614</v>
      </c>
      <c r="AR58" s="388">
        <f t="shared" si="76"/>
        <v>156.90816326530614</v>
      </c>
      <c r="AS58" s="388">
        <f t="shared" si="77"/>
        <v>88.948979591836746</v>
      </c>
      <c r="AT58" s="389"/>
      <c r="AU58" s="232">
        <f t="shared" si="78"/>
        <v>45</v>
      </c>
      <c r="AV58" s="232">
        <f t="shared" si="79"/>
        <v>45</v>
      </c>
      <c r="AW58" s="232">
        <f t="shared" si="80"/>
        <v>45</v>
      </c>
      <c r="AX58" s="232">
        <f t="shared" si="81"/>
        <v>45</v>
      </c>
      <c r="AY58" s="232">
        <f t="shared" si="82"/>
        <v>45</v>
      </c>
      <c r="AZ58" s="232">
        <f t="shared" si="83"/>
        <v>45</v>
      </c>
      <c r="BA58" s="232">
        <f t="shared" si="84"/>
        <v>45</v>
      </c>
      <c r="BB58" s="232">
        <f t="shared" si="85"/>
        <v>45</v>
      </c>
      <c r="BC58" s="232">
        <f t="shared" si="86"/>
        <v>45</v>
      </c>
      <c r="BD58" s="232">
        <f t="shared" si="87"/>
        <v>45</v>
      </c>
      <c r="BE58" s="232">
        <f t="shared" si="88"/>
        <v>45</v>
      </c>
      <c r="BF58" s="232">
        <f t="shared" si="89"/>
        <v>25</v>
      </c>
      <c r="BG58" s="387"/>
      <c r="BH58" s="230">
        <f t="shared" si="90"/>
        <v>156.90816326530614</v>
      </c>
      <c r="BI58" s="230">
        <f t="shared" si="91"/>
        <v>156.90816326530614</v>
      </c>
      <c r="BJ58" s="230">
        <f t="shared" si="92"/>
        <v>156.90816326530614</v>
      </c>
      <c r="BK58" s="230">
        <f t="shared" si="93"/>
        <v>156.90816326530614</v>
      </c>
      <c r="BL58" s="230">
        <f t="shared" si="94"/>
        <v>156.90816326530614</v>
      </c>
      <c r="BM58" s="230">
        <f t="shared" si="95"/>
        <v>156.90816326530614</v>
      </c>
      <c r="BN58" s="230">
        <f t="shared" si="96"/>
        <v>156.90816326530614</v>
      </c>
      <c r="BO58" s="230">
        <f t="shared" si="97"/>
        <v>156.90816326530614</v>
      </c>
      <c r="BP58" s="230">
        <f t="shared" si="98"/>
        <v>156.90816326530614</v>
      </c>
      <c r="BQ58" s="230">
        <f t="shared" si="99"/>
        <v>156.90816326530614</v>
      </c>
      <c r="BR58" s="230">
        <f t="shared" si="100"/>
        <v>156.90816326530614</v>
      </c>
      <c r="BS58" s="230">
        <f t="shared" si="101"/>
        <v>88.948979591836746</v>
      </c>
      <c r="BT58" s="389"/>
      <c r="BU58" s="230">
        <f t="shared" si="138"/>
        <v>0</v>
      </c>
      <c r="BV58" s="230">
        <f t="shared" si="139"/>
        <v>0</v>
      </c>
      <c r="BW58" s="230">
        <f t="shared" si="140"/>
        <v>0</v>
      </c>
      <c r="BX58" s="230">
        <f t="shared" si="141"/>
        <v>0</v>
      </c>
      <c r="BY58" s="230">
        <f t="shared" si="142"/>
        <v>0</v>
      </c>
      <c r="BZ58" s="230">
        <f t="shared" si="143"/>
        <v>0</v>
      </c>
      <c r="CA58" s="230">
        <f t="shared" si="144"/>
        <v>0</v>
      </c>
      <c r="CB58" s="230">
        <f t="shared" si="145"/>
        <v>0</v>
      </c>
      <c r="CC58" s="230">
        <f t="shared" si="146"/>
        <v>0</v>
      </c>
      <c r="CD58" s="230">
        <f t="shared" si="147"/>
        <v>0</v>
      </c>
      <c r="CE58" s="230">
        <f t="shared" si="148"/>
        <v>0</v>
      </c>
      <c r="CF58" s="230">
        <f t="shared" si="149"/>
        <v>0</v>
      </c>
      <c r="CG58" s="231"/>
      <c r="CH58" s="230">
        <f t="shared" si="150"/>
        <v>0</v>
      </c>
      <c r="CI58" s="230">
        <f t="shared" si="151"/>
        <v>0</v>
      </c>
      <c r="CJ58" s="230">
        <f t="shared" si="152"/>
        <v>0</v>
      </c>
      <c r="CK58" s="230">
        <f t="shared" si="153"/>
        <v>0</v>
      </c>
      <c r="CL58" s="230">
        <f t="shared" si="154"/>
        <v>0</v>
      </c>
      <c r="CM58" s="230">
        <f t="shared" si="155"/>
        <v>0</v>
      </c>
      <c r="CN58" s="230">
        <f t="shared" si="156"/>
        <v>0</v>
      </c>
      <c r="CO58" s="230">
        <f t="shared" si="157"/>
        <v>0</v>
      </c>
      <c r="CP58" s="230">
        <f t="shared" si="158"/>
        <v>0</v>
      </c>
      <c r="CQ58" s="230">
        <f t="shared" si="159"/>
        <v>0</v>
      </c>
      <c r="CR58" s="230">
        <f t="shared" si="160"/>
        <v>0</v>
      </c>
      <c r="CS58" s="230">
        <f t="shared" si="161"/>
        <v>0</v>
      </c>
      <c r="CT58" s="231"/>
      <c r="CU58" s="230">
        <f t="shared" si="162"/>
        <v>0</v>
      </c>
      <c r="CV58" s="230">
        <f t="shared" si="163"/>
        <v>0</v>
      </c>
      <c r="CW58" s="230">
        <f t="shared" si="164"/>
        <v>0</v>
      </c>
      <c r="CX58" s="230">
        <f t="shared" si="165"/>
        <v>0</v>
      </c>
      <c r="CY58" s="230">
        <f t="shared" si="166"/>
        <v>0</v>
      </c>
      <c r="CZ58" s="230">
        <f t="shared" si="167"/>
        <v>0</v>
      </c>
      <c r="DA58" s="230">
        <f t="shared" si="168"/>
        <v>0</v>
      </c>
      <c r="DB58" s="230">
        <f t="shared" si="169"/>
        <v>0</v>
      </c>
      <c r="DC58" s="230">
        <f t="shared" si="170"/>
        <v>0</v>
      </c>
      <c r="DD58" s="230">
        <f t="shared" si="171"/>
        <v>0</v>
      </c>
      <c r="DE58" s="230">
        <f t="shared" si="172"/>
        <v>0</v>
      </c>
      <c r="DF58" s="230">
        <f t="shared" si="173"/>
        <v>0</v>
      </c>
      <c r="DG58" s="387"/>
      <c r="DH58" s="387"/>
      <c r="DI58" s="387"/>
      <c r="DJ58" s="387"/>
      <c r="DK58" s="387"/>
      <c r="DL58" s="387"/>
      <c r="DM58" s="387"/>
      <c r="DN58" s="387"/>
      <c r="DO58" s="387"/>
      <c r="DP58" s="387"/>
      <c r="DQ58" s="387"/>
      <c r="DR58" s="387"/>
      <c r="DS58" s="243"/>
    </row>
    <row r="59" spans="1:123" ht="12.75" customHeight="1" outlineLevel="1">
      <c r="A59" s="383">
        <f>'All Demand '!A60</f>
        <v>55</v>
      </c>
      <c r="B59" s="384" t="str">
        <f>'All Demand '!G60</f>
        <v>ABC</v>
      </c>
      <c r="C59" s="384" t="str">
        <f>'All Demand '!F60</f>
        <v>C11</v>
      </c>
      <c r="D59" s="178" t="str">
        <f>'All Demand '!C60</f>
        <v>8DCPFM01108AP-1</v>
      </c>
      <c r="E59" s="384" t="str">
        <f>'All Demand '!I60</f>
        <v>TJ</v>
      </c>
      <c r="F59" s="385" t="str">
        <f>'All Demand '!G60</f>
        <v>ABC</v>
      </c>
      <c r="G59" s="405">
        <v>0.5</v>
      </c>
      <c r="H59" s="405">
        <v>0</v>
      </c>
      <c r="I59" s="405" t="s">
        <v>126</v>
      </c>
      <c r="J59" s="405">
        <v>0</v>
      </c>
      <c r="K59" s="405">
        <v>0</v>
      </c>
      <c r="L59" s="405">
        <v>0</v>
      </c>
      <c r="M59" s="405">
        <v>0</v>
      </c>
      <c r="N59" s="405">
        <v>0</v>
      </c>
      <c r="O59" s="405">
        <v>0</v>
      </c>
      <c r="P59" s="405">
        <v>0</v>
      </c>
      <c r="Q59" s="405">
        <v>0</v>
      </c>
      <c r="R59" s="427">
        <v>1</v>
      </c>
      <c r="S59" s="405">
        <v>0</v>
      </c>
      <c r="T59" s="427">
        <v>0.98</v>
      </c>
      <c r="U59" s="386">
        <f>Tianjin!H59</f>
        <v>840</v>
      </c>
      <c r="V59" s="386">
        <f>Tianjin!I59</f>
        <v>8400</v>
      </c>
      <c r="W59" s="386">
        <f>Tianjin!J59</f>
        <v>8400</v>
      </c>
      <c r="X59" s="386">
        <f>Tianjin!K59</f>
        <v>8400</v>
      </c>
      <c r="Y59" s="386">
        <f>Tianjin!L59</f>
        <v>8400</v>
      </c>
      <c r="Z59" s="386">
        <f>Tianjin!M59</f>
        <v>8400</v>
      </c>
      <c r="AA59" s="386">
        <f>Tianjin!N59</f>
        <v>8400</v>
      </c>
      <c r="AB59" s="386">
        <f>Tianjin!O59</f>
        <v>8400</v>
      </c>
      <c r="AC59" s="386">
        <f>Tianjin!P59</f>
        <v>8400</v>
      </c>
      <c r="AD59" s="386">
        <f>Tianjin!Q59</f>
        <v>8400</v>
      </c>
      <c r="AE59" s="386">
        <f>Tianjin!R59</f>
        <v>8400</v>
      </c>
      <c r="AF59" s="386">
        <f>Tianjin!S59</f>
        <v>4800</v>
      </c>
      <c r="AG59" s="387"/>
      <c r="AH59" s="388">
        <f t="shared" si="66"/>
        <v>0</v>
      </c>
      <c r="AI59" s="388">
        <f t="shared" si="67"/>
        <v>0</v>
      </c>
      <c r="AJ59" s="388">
        <f t="shared" si="68"/>
        <v>0</v>
      </c>
      <c r="AK59" s="388">
        <f t="shared" si="69"/>
        <v>0</v>
      </c>
      <c r="AL59" s="388">
        <f t="shared" si="70"/>
        <v>0</v>
      </c>
      <c r="AM59" s="388">
        <f t="shared" si="71"/>
        <v>0</v>
      </c>
      <c r="AN59" s="388">
        <f t="shared" si="72"/>
        <v>0</v>
      </c>
      <c r="AO59" s="388">
        <f t="shared" si="73"/>
        <v>0</v>
      </c>
      <c r="AP59" s="388">
        <f t="shared" si="74"/>
        <v>0</v>
      </c>
      <c r="AQ59" s="388">
        <f t="shared" si="75"/>
        <v>0</v>
      </c>
      <c r="AR59" s="388">
        <f t="shared" si="76"/>
        <v>0</v>
      </c>
      <c r="AS59" s="388">
        <f t="shared" si="77"/>
        <v>0</v>
      </c>
      <c r="AT59" s="389"/>
      <c r="AU59" s="232">
        <f t="shared" si="78"/>
        <v>0.42</v>
      </c>
      <c r="AV59" s="232">
        <f t="shared" si="79"/>
        <v>4.2</v>
      </c>
      <c r="AW59" s="232">
        <f t="shared" si="80"/>
        <v>4.2</v>
      </c>
      <c r="AX59" s="232">
        <f t="shared" si="81"/>
        <v>4.2</v>
      </c>
      <c r="AY59" s="232">
        <f t="shared" si="82"/>
        <v>4.2</v>
      </c>
      <c r="AZ59" s="232">
        <f t="shared" si="83"/>
        <v>4.2</v>
      </c>
      <c r="BA59" s="232">
        <f t="shared" si="84"/>
        <v>4.2</v>
      </c>
      <c r="BB59" s="232">
        <f t="shared" si="85"/>
        <v>4.2</v>
      </c>
      <c r="BC59" s="232">
        <f t="shared" si="86"/>
        <v>4.2</v>
      </c>
      <c r="BD59" s="232">
        <f t="shared" si="87"/>
        <v>4.2</v>
      </c>
      <c r="BE59" s="232">
        <f t="shared" si="88"/>
        <v>4.2</v>
      </c>
      <c r="BF59" s="232">
        <f t="shared" si="89"/>
        <v>2.4</v>
      </c>
      <c r="BG59" s="387"/>
      <c r="BH59" s="230">
        <f t="shared" si="90"/>
        <v>0</v>
      </c>
      <c r="BI59" s="230">
        <f t="shared" si="91"/>
        <v>0</v>
      </c>
      <c r="BJ59" s="230">
        <f t="shared" si="92"/>
        <v>0</v>
      </c>
      <c r="BK59" s="230">
        <f t="shared" si="93"/>
        <v>0</v>
      </c>
      <c r="BL59" s="230">
        <f t="shared" si="94"/>
        <v>0</v>
      </c>
      <c r="BM59" s="230">
        <f t="shared" si="95"/>
        <v>0</v>
      </c>
      <c r="BN59" s="230">
        <f t="shared" si="96"/>
        <v>0</v>
      </c>
      <c r="BO59" s="230">
        <f t="shared" si="97"/>
        <v>0</v>
      </c>
      <c r="BP59" s="230">
        <f t="shared" si="98"/>
        <v>0</v>
      </c>
      <c r="BQ59" s="230">
        <f t="shared" si="99"/>
        <v>0</v>
      </c>
      <c r="BR59" s="230">
        <f t="shared" si="100"/>
        <v>0</v>
      </c>
      <c r="BS59" s="230">
        <f t="shared" si="101"/>
        <v>0</v>
      </c>
      <c r="BT59" s="389"/>
      <c r="BU59" s="230">
        <f t="shared" si="138"/>
        <v>0</v>
      </c>
      <c r="BV59" s="230">
        <f t="shared" si="139"/>
        <v>0</v>
      </c>
      <c r="BW59" s="230">
        <f t="shared" si="140"/>
        <v>0</v>
      </c>
      <c r="BX59" s="230">
        <f t="shared" si="141"/>
        <v>0</v>
      </c>
      <c r="BY59" s="230">
        <f t="shared" si="142"/>
        <v>0</v>
      </c>
      <c r="BZ59" s="230">
        <f t="shared" si="143"/>
        <v>0</v>
      </c>
      <c r="CA59" s="230">
        <f t="shared" si="144"/>
        <v>0</v>
      </c>
      <c r="CB59" s="230">
        <f t="shared" si="145"/>
        <v>0</v>
      </c>
      <c r="CC59" s="230">
        <f t="shared" si="146"/>
        <v>0</v>
      </c>
      <c r="CD59" s="230">
        <f t="shared" si="147"/>
        <v>0</v>
      </c>
      <c r="CE59" s="230">
        <f t="shared" si="148"/>
        <v>0</v>
      </c>
      <c r="CF59" s="230">
        <f t="shared" si="149"/>
        <v>0</v>
      </c>
      <c r="CG59" s="231"/>
      <c r="CH59" s="230">
        <f t="shared" si="150"/>
        <v>0</v>
      </c>
      <c r="CI59" s="230">
        <f t="shared" si="151"/>
        <v>0</v>
      </c>
      <c r="CJ59" s="230">
        <f t="shared" si="152"/>
        <v>0</v>
      </c>
      <c r="CK59" s="230">
        <f t="shared" si="153"/>
        <v>0</v>
      </c>
      <c r="CL59" s="230">
        <f t="shared" si="154"/>
        <v>0</v>
      </c>
      <c r="CM59" s="230">
        <f t="shared" si="155"/>
        <v>0</v>
      </c>
      <c r="CN59" s="230">
        <f t="shared" si="156"/>
        <v>0</v>
      </c>
      <c r="CO59" s="230">
        <f t="shared" si="157"/>
        <v>0</v>
      </c>
      <c r="CP59" s="230">
        <f t="shared" si="158"/>
        <v>0</v>
      </c>
      <c r="CQ59" s="230">
        <f t="shared" si="159"/>
        <v>0</v>
      </c>
      <c r="CR59" s="230">
        <f t="shared" si="160"/>
        <v>0</v>
      </c>
      <c r="CS59" s="230">
        <f t="shared" si="161"/>
        <v>0</v>
      </c>
      <c r="CT59" s="231"/>
      <c r="CU59" s="230">
        <f t="shared" si="162"/>
        <v>0</v>
      </c>
      <c r="CV59" s="230">
        <f t="shared" si="163"/>
        <v>0</v>
      </c>
      <c r="CW59" s="230">
        <f t="shared" si="164"/>
        <v>0</v>
      </c>
      <c r="CX59" s="230">
        <f t="shared" si="165"/>
        <v>0</v>
      </c>
      <c r="CY59" s="230">
        <f t="shared" si="166"/>
        <v>0</v>
      </c>
      <c r="CZ59" s="230">
        <f t="shared" si="167"/>
        <v>0</v>
      </c>
      <c r="DA59" s="230">
        <f t="shared" si="168"/>
        <v>0</v>
      </c>
      <c r="DB59" s="230">
        <f t="shared" si="169"/>
        <v>0</v>
      </c>
      <c r="DC59" s="230">
        <f t="shared" si="170"/>
        <v>0</v>
      </c>
      <c r="DD59" s="230">
        <f t="shared" si="171"/>
        <v>0</v>
      </c>
      <c r="DE59" s="230">
        <f t="shared" si="172"/>
        <v>0</v>
      </c>
      <c r="DF59" s="230">
        <f t="shared" si="173"/>
        <v>0</v>
      </c>
      <c r="DG59" s="387"/>
      <c r="DH59" s="387"/>
      <c r="DI59" s="387"/>
      <c r="DJ59" s="387"/>
      <c r="DK59" s="387"/>
      <c r="DL59" s="387"/>
      <c r="DM59" s="387"/>
      <c r="DN59" s="387"/>
      <c r="DO59" s="387"/>
      <c r="DP59" s="387"/>
      <c r="DQ59" s="387"/>
      <c r="DR59" s="387"/>
      <c r="DS59" s="243"/>
    </row>
    <row r="60" spans="1:123" outlineLevel="1">
      <c r="A60" s="383">
        <f>'All Demand '!A61</f>
        <v>56</v>
      </c>
      <c r="B60" s="384" t="str">
        <f>'All Demand '!G61</f>
        <v>ABC</v>
      </c>
      <c r="C60" s="384" t="str">
        <f>'All Demand '!F61</f>
        <v>C11</v>
      </c>
      <c r="D60" s="178" t="str">
        <f>'All Demand '!C61</f>
        <v>8DCPFM01171AP</v>
      </c>
      <c r="E60" s="384" t="str">
        <f>'All Demand '!I61</f>
        <v>TJ</v>
      </c>
      <c r="F60" s="385" t="str">
        <f>'All Demand '!G61</f>
        <v>ABC</v>
      </c>
      <c r="G60" s="405">
        <v>0.2</v>
      </c>
      <c r="H60" s="405">
        <v>0.04</v>
      </c>
      <c r="I60" s="405" t="s">
        <v>39</v>
      </c>
      <c r="J60" s="405">
        <v>0</v>
      </c>
      <c r="K60" s="405">
        <v>0</v>
      </c>
      <c r="L60" s="405">
        <v>0</v>
      </c>
      <c r="M60" s="405">
        <v>0</v>
      </c>
      <c r="N60" s="405">
        <v>0</v>
      </c>
      <c r="O60" s="405">
        <v>0</v>
      </c>
      <c r="P60" s="405">
        <v>2.5</v>
      </c>
      <c r="Q60" s="405">
        <v>4</v>
      </c>
      <c r="R60" s="427">
        <v>1</v>
      </c>
      <c r="S60" s="405">
        <v>0</v>
      </c>
      <c r="T60" s="405">
        <v>0.98</v>
      </c>
      <c r="U60" s="386">
        <f>Tianjin!H60</f>
        <v>4500000</v>
      </c>
      <c r="V60" s="386">
        <f>Tianjin!I60</f>
        <v>4500000</v>
      </c>
      <c r="W60" s="386">
        <f>Tianjin!J60</f>
        <v>4500000</v>
      </c>
      <c r="X60" s="386">
        <f>Tianjin!K60</f>
        <v>4500000</v>
      </c>
      <c r="Y60" s="386">
        <f>Tianjin!L60</f>
        <v>4500000</v>
      </c>
      <c r="Z60" s="386">
        <f>Tianjin!M60</f>
        <v>4500000</v>
      </c>
      <c r="AA60" s="386">
        <f>Tianjin!N60</f>
        <v>4500000</v>
      </c>
      <c r="AB60" s="386">
        <f>Tianjin!O60</f>
        <v>4500000</v>
      </c>
      <c r="AC60" s="386">
        <f>Tianjin!P60</f>
        <v>4500000</v>
      </c>
      <c r="AD60" s="386">
        <f>Tianjin!Q60</f>
        <v>4500000</v>
      </c>
      <c r="AE60" s="386">
        <f>Tianjin!R60</f>
        <v>4500000</v>
      </c>
      <c r="AF60" s="386">
        <f>Tianjin!S60</f>
        <v>2500000</v>
      </c>
      <c r="AG60" s="387"/>
      <c r="AH60" s="388">
        <f t="shared" si="66"/>
        <v>193.67346938775512</v>
      </c>
      <c r="AI60" s="388">
        <f t="shared" si="67"/>
        <v>193.67346938775512</v>
      </c>
      <c r="AJ60" s="388">
        <f t="shared" si="68"/>
        <v>193.67346938775512</v>
      </c>
      <c r="AK60" s="388">
        <f t="shared" si="69"/>
        <v>193.67346938775512</v>
      </c>
      <c r="AL60" s="388">
        <f t="shared" si="70"/>
        <v>193.67346938775512</v>
      </c>
      <c r="AM60" s="388">
        <f t="shared" si="71"/>
        <v>193.67346938775512</v>
      </c>
      <c r="AN60" s="388">
        <f t="shared" si="72"/>
        <v>193.67346938775512</v>
      </c>
      <c r="AO60" s="388">
        <f t="shared" si="73"/>
        <v>193.67346938775512</v>
      </c>
      <c r="AP60" s="388">
        <f t="shared" si="74"/>
        <v>193.67346938775512</v>
      </c>
      <c r="AQ60" s="388">
        <f t="shared" si="75"/>
        <v>193.67346938775512</v>
      </c>
      <c r="AR60" s="388">
        <f t="shared" si="76"/>
        <v>193.67346938775512</v>
      </c>
      <c r="AS60" s="388">
        <f t="shared" si="77"/>
        <v>112.04081632653062</v>
      </c>
      <c r="AT60" s="389"/>
      <c r="AU60" s="232">
        <f t="shared" si="78"/>
        <v>900</v>
      </c>
      <c r="AV60" s="232">
        <f t="shared" si="79"/>
        <v>900</v>
      </c>
      <c r="AW60" s="232">
        <f t="shared" si="80"/>
        <v>900</v>
      </c>
      <c r="AX60" s="232">
        <f t="shared" si="81"/>
        <v>900</v>
      </c>
      <c r="AY60" s="232">
        <f t="shared" si="82"/>
        <v>900</v>
      </c>
      <c r="AZ60" s="232">
        <f t="shared" si="83"/>
        <v>900</v>
      </c>
      <c r="BA60" s="232">
        <f t="shared" si="84"/>
        <v>900</v>
      </c>
      <c r="BB60" s="232">
        <f t="shared" si="85"/>
        <v>900</v>
      </c>
      <c r="BC60" s="232">
        <f t="shared" si="86"/>
        <v>900</v>
      </c>
      <c r="BD60" s="232">
        <f t="shared" si="87"/>
        <v>900</v>
      </c>
      <c r="BE60" s="232">
        <f t="shared" si="88"/>
        <v>900</v>
      </c>
      <c r="BF60" s="232">
        <f t="shared" si="89"/>
        <v>500</v>
      </c>
      <c r="BG60" s="387"/>
      <c r="BH60" s="230">
        <f t="shared" si="90"/>
        <v>193.67346938775512</v>
      </c>
      <c r="BI60" s="230">
        <f t="shared" si="91"/>
        <v>193.67346938775512</v>
      </c>
      <c r="BJ60" s="230">
        <f t="shared" si="92"/>
        <v>193.67346938775512</v>
      </c>
      <c r="BK60" s="230">
        <f t="shared" si="93"/>
        <v>193.67346938775512</v>
      </c>
      <c r="BL60" s="230">
        <f t="shared" si="94"/>
        <v>193.67346938775512</v>
      </c>
      <c r="BM60" s="230">
        <f t="shared" si="95"/>
        <v>193.67346938775512</v>
      </c>
      <c r="BN60" s="230">
        <f t="shared" si="96"/>
        <v>193.67346938775512</v>
      </c>
      <c r="BO60" s="230">
        <f t="shared" si="97"/>
        <v>193.67346938775512</v>
      </c>
      <c r="BP60" s="230">
        <f t="shared" si="98"/>
        <v>193.67346938775512</v>
      </c>
      <c r="BQ60" s="230">
        <f t="shared" si="99"/>
        <v>193.67346938775512</v>
      </c>
      <c r="BR60" s="230">
        <f t="shared" si="100"/>
        <v>193.67346938775512</v>
      </c>
      <c r="BS60" s="230">
        <f t="shared" si="101"/>
        <v>112.04081632653062</v>
      </c>
      <c r="BT60" s="389"/>
      <c r="BU60" s="230">
        <f t="shared" si="138"/>
        <v>0</v>
      </c>
      <c r="BV60" s="230">
        <f t="shared" si="139"/>
        <v>0</v>
      </c>
      <c r="BW60" s="230">
        <f t="shared" si="140"/>
        <v>0</v>
      </c>
      <c r="BX60" s="230">
        <f t="shared" si="141"/>
        <v>0</v>
      </c>
      <c r="BY60" s="230">
        <f t="shared" si="142"/>
        <v>0</v>
      </c>
      <c r="BZ60" s="230">
        <f t="shared" si="143"/>
        <v>0</v>
      </c>
      <c r="CA60" s="230">
        <f t="shared" si="144"/>
        <v>0</v>
      </c>
      <c r="CB60" s="230">
        <f t="shared" si="145"/>
        <v>0</v>
      </c>
      <c r="CC60" s="230">
        <f t="shared" si="146"/>
        <v>0</v>
      </c>
      <c r="CD60" s="230">
        <f t="shared" si="147"/>
        <v>0</v>
      </c>
      <c r="CE60" s="230">
        <f t="shared" si="148"/>
        <v>0</v>
      </c>
      <c r="CF60" s="230">
        <f t="shared" si="149"/>
        <v>0</v>
      </c>
      <c r="CG60" s="231"/>
      <c r="CH60" s="230">
        <f t="shared" si="150"/>
        <v>0</v>
      </c>
      <c r="CI60" s="230">
        <f t="shared" si="151"/>
        <v>0</v>
      </c>
      <c r="CJ60" s="230">
        <f t="shared" si="152"/>
        <v>0</v>
      </c>
      <c r="CK60" s="230">
        <f t="shared" si="153"/>
        <v>0</v>
      </c>
      <c r="CL60" s="230">
        <f t="shared" si="154"/>
        <v>0</v>
      </c>
      <c r="CM60" s="230">
        <f t="shared" si="155"/>
        <v>0</v>
      </c>
      <c r="CN60" s="230">
        <f t="shared" si="156"/>
        <v>0</v>
      </c>
      <c r="CO60" s="230">
        <f t="shared" si="157"/>
        <v>0</v>
      </c>
      <c r="CP60" s="230">
        <f t="shared" si="158"/>
        <v>0</v>
      </c>
      <c r="CQ60" s="230">
        <f t="shared" si="159"/>
        <v>0</v>
      </c>
      <c r="CR60" s="230">
        <f t="shared" si="160"/>
        <v>0</v>
      </c>
      <c r="CS60" s="230">
        <f t="shared" si="161"/>
        <v>0</v>
      </c>
      <c r="CT60" s="231"/>
      <c r="CU60" s="230">
        <f t="shared" si="162"/>
        <v>0</v>
      </c>
      <c r="CV60" s="230">
        <f t="shared" si="163"/>
        <v>0</v>
      </c>
      <c r="CW60" s="230">
        <f t="shared" si="164"/>
        <v>0</v>
      </c>
      <c r="CX60" s="230">
        <f t="shared" si="165"/>
        <v>0</v>
      </c>
      <c r="CY60" s="230">
        <f t="shared" si="166"/>
        <v>0</v>
      </c>
      <c r="CZ60" s="230">
        <f t="shared" si="167"/>
        <v>0</v>
      </c>
      <c r="DA60" s="230">
        <f t="shared" si="168"/>
        <v>0</v>
      </c>
      <c r="DB60" s="230">
        <f t="shared" si="169"/>
        <v>0</v>
      </c>
      <c r="DC60" s="230">
        <f t="shared" si="170"/>
        <v>0</v>
      </c>
      <c r="DD60" s="230">
        <f t="shared" si="171"/>
        <v>0</v>
      </c>
      <c r="DE60" s="230">
        <f t="shared" si="172"/>
        <v>0</v>
      </c>
      <c r="DF60" s="230">
        <f t="shared" si="173"/>
        <v>0</v>
      </c>
      <c r="DG60" s="387"/>
      <c r="DH60" s="387"/>
      <c r="DI60" s="387"/>
      <c r="DJ60" s="387"/>
      <c r="DK60" s="387"/>
      <c r="DL60" s="387"/>
      <c r="DM60" s="387"/>
      <c r="DN60" s="387"/>
      <c r="DO60" s="387"/>
      <c r="DP60" s="387"/>
      <c r="DQ60" s="387"/>
      <c r="DR60" s="387"/>
      <c r="DS60" s="243"/>
    </row>
    <row r="61" spans="1:123" ht="12.75" customHeight="1" outlineLevel="1">
      <c r="A61" s="383">
        <f>'All Demand '!A62</f>
        <v>57</v>
      </c>
      <c r="B61" s="384" t="str">
        <f>'All Demand '!G62</f>
        <v>ABC</v>
      </c>
      <c r="C61" s="384" t="str">
        <f>'All Demand '!F62</f>
        <v>F7</v>
      </c>
      <c r="D61" s="178" t="str">
        <f>'All Demand '!C62</f>
        <v>8DCPFM01487AP</v>
      </c>
      <c r="E61" s="384" t="str">
        <f>'All Demand '!I62</f>
        <v>TJ</v>
      </c>
      <c r="F61" s="385" t="str">
        <f>'All Demand '!G62</f>
        <v>ABC</v>
      </c>
      <c r="G61" s="405">
        <v>0.01</v>
      </c>
      <c r="H61" s="405">
        <v>0.1</v>
      </c>
      <c r="I61" s="405" t="s">
        <v>39</v>
      </c>
      <c r="J61" s="405"/>
      <c r="K61" s="405"/>
      <c r="L61" s="405"/>
      <c r="M61" s="405"/>
      <c r="N61" s="405"/>
      <c r="O61" s="405"/>
      <c r="P61" s="405">
        <v>1</v>
      </c>
      <c r="Q61" s="405"/>
      <c r="R61" s="427">
        <v>0.95</v>
      </c>
      <c r="S61" s="405"/>
      <c r="T61" s="427">
        <v>0.98</v>
      </c>
      <c r="U61" s="386">
        <f>Tianjin!H61</f>
        <v>0</v>
      </c>
      <c r="V61" s="386">
        <f>Tianjin!I61</f>
        <v>0</v>
      </c>
      <c r="W61" s="386">
        <f>Tianjin!J61</f>
        <v>0</v>
      </c>
      <c r="X61" s="386">
        <f>Tianjin!K61</f>
        <v>0</v>
      </c>
      <c r="Y61" s="386">
        <f>Tianjin!L61</f>
        <v>0</v>
      </c>
      <c r="Z61" s="386">
        <f>Tianjin!M61</f>
        <v>0</v>
      </c>
      <c r="AA61" s="386">
        <f>Tianjin!N61</f>
        <v>0</v>
      </c>
      <c r="AB61" s="386">
        <f>Tianjin!O61</f>
        <v>0</v>
      </c>
      <c r="AC61" s="386">
        <f>Tianjin!P61</f>
        <v>0</v>
      </c>
      <c r="AD61" s="386">
        <f>Tianjin!Q61</f>
        <v>0</v>
      </c>
      <c r="AE61" s="386">
        <f>Tianjin!R61</f>
        <v>0</v>
      </c>
      <c r="AF61" s="386">
        <f>Tianjin!S61</f>
        <v>0</v>
      </c>
      <c r="AG61" s="387"/>
      <c r="AH61" s="388">
        <f t="shared" si="66"/>
        <v>0</v>
      </c>
      <c r="AI61" s="388">
        <f t="shared" si="67"/>
        <v>0</v>
      </c>
      <c r="AJ61" s="388">
        <f t="shared" si="68"/>
        <v>0</v>
      </c>
      <c r="AK61" s="388">
        <f t="shared" si="69"/>
        <v>0</v>
      </c>
      <c r="AL61" s="388">
        <f t="shared" si="70"/>
        <v>0</v>
      </c>
      <c r="AM61" s="388">
        <f t="shared" si="71"/>
        <v>0</v>
      </c>
      <c r="AN61" s="388">
        <f t="shared" si="72"/>
        <v>0</v>
      </c>
      <c r="AO61" s="388">
        <f t="shared" si="73"/>
        <v>0</v>
      </c>
      <c r="AP61" s="388">
        <f t="shared" si="74"/>
        <v>0</v>
      </c>
      <c r="AQ61" s="388">
        <f t="shared" si="75"/>
        <v>0</v>
      </c>
      <c r="AR61" s="388">
        <f t="shared" si="76"/>
        <v>0</v>
      </c>
      <c r="AS61" s="388">
        <f t="shared" si="77"/>
        <v>0</v>
      </c>
      <c r="AT61" s="389"/>
      <c r="AU61" s="232">
        <f t="shared" si="78"/>
        <v>0</v>
      </c>
      <c r="AV61" s="232">
        <f t="shared" si="79"/>
        <v>0</v>
      </c>
      <c r="AW61" s="232">
        <f t="shared" si="80"/>
        <v>0</v>
      </c>
      <c r="AX61" s="232">
        <f t="shared" si="81"/>
        <v>0</v>
      </c>
      <c r="AY61" s="232">
        <f t="shared" si="82"/>
        <v>0</v>
      </c>
      <c r="AZ61" s="232">
        <f t="shared" si="83"/>
        <v>0</v>
      </c>
      <c r="BA61" s="232">
        <f t="shared" si="84"/>
        <v>0</v>
      </c>
      <c r="BB61" s="232">
        <f t="shared" si="85"/>
        <v>0</v>
      </c>
      <c r="BC61" s="232">
        <f t="shared" si="86"/>
        <v>0</v>
      </c>
      <c r="BD61" s="232">
        <f t="shared" si="87"/>
        <v>0</v>
      </c>
      <c r="BE61" s="232">
        <f t="shared" si="88"/>
        <v>0</v>
      </c>
      <c r="BF61" s="232">
        <f t="shared" si="89"/>
        <v>0</v>
      </c>
      <c r="BG61" s="387"/>
      <c r="BH61" s="230">
        <f t="shared" si="90"/>
        <v>0</v>
      </c>
      <c r="BI61" s="230">
        <f t="shared" si="91"/>
        <v>0</v>
      </c>
      <c r="BJ61" s="230">
        <f t="shared" si="92"/>
        <v>0</v>
      </c>
      <c r="BK61" s="230">
        <f t="shared" si="93"/>
        <v>0</v>
      </c>
      <c r="BL61" s="230">
        <f t="shared" si="94"/>
        <v>0</v>
      </c>
      <c r="BM61" s="230">
        <f t="shared" si="95"/>
        <v>0</v>
      </c>
      <c r="BN61" s="230">
        <f t="shared" si="96"/>
        <v>0</v>
      </c>
      <c r="BO61" s="230">
        <f t="shared" si="97"/>
        <v>0</v>
      </c>
      <c r="BP61" s="230">
        <f t="shared" si="98"/>
        <v>0</v>
      </c>
      <c r="BQ61" s="230">
        <f t="shared" si="99"/>
        <v>0</v>
      </c>
      <c r="BR61" s="230">
        <f t="shared" si="100"/>
        <v>0</v>
      </c>
      <c r="BS61" s="230">
        <f t="shared" si="101"/>
        <v>0</v>
      </c>
      <c r="BT61" s="389"/>
      <c r="BU61" s="230">
        <f t="shared" si="138"/>
        <v>0</v>
      </c>
      <c r="BV61" s="230">
        <f t="shared" si="139"/>
        <v>0</v>
      </c>
      <c r="BW61" s="230">
        <f t="shared" si="140"/>
        <v>0</v>
      </c>
      <c r="BX61" s="230">
        <f t="shared" si="141"/>
        <v>0</v>
      </c>
      <c r="BY61" s="230">
        <f t="shared" si="142"/>
        <v>0</v>
      </c>
      <c r="BZ61" s="230">
        <f t="shared" si="143"/>
        <v>0</v>
      </c>
      <c r="CA61" s="230">
        <f t="shared" si="144"/>
        <v>0</v>
      </c>
      <c r="CB61" s="230">
        <f t="shared" si="145"/>
        <v>0</v>
      </c>
      <c r="CC61" s="230">
        <f t="shared" si="146"/>
        <v>0</v>
      </c>
      <c r="CD61" s="230">
        <f t="shared" si="147"/>
        <v>0</v>
      </c>
      <c r="CE61" s="230">
        <f t="shared" si="148"/>
        <v>0</v>
      </c>
      <c r="CF61" s="230">
        <f t="shared" si="149"/>
        <v>0</v>
      </c>
      <c r="CG61" s="231"/>
      <c r="CH61" s="230">
        <f t="shared" si="150"/>
        <v>0</v>
      </c>
      <c r="CI61" s="230">
        <f t="shared" si="151"/>
        <v>0</v>
      </c>
      <c r="CJ61" s="230">
        <f t="shared" si="152"/>
        <v>0</v>
      </c>
      <c r="CK61" s="230">
        <f t="shared" si="153"/>
        <v>0</v>
      </c>
      <c r="CL61" s="230">
        <f t="shared" si="154"/>
        <v>0</v>
      </c>
      <c r="CM61" s="230">
        <f t="shared" si="155"/>
        <v>0</v>
      </c>
      <c r="CN61" s="230">
        <f t="shared" si="156"/>
        <v>0</v>
      </c>
      <c r="CO61" s="230">
        <f t="shared" si="157"/>
        <v>0</v>
      </c>
      <c r="CP61" s="230">
        <f t="shared" si="158"/>
        <v>0</v>
      </c>
      <c r="CQ61" s="230">
        <f t="shared" si="159"/>
        <v>0</v>
      </c>
      <c r="CR61" s="230">
        <f t="shared" si="160"/>
        <v>0</v>
      </c>
      <c r="CS61" s="230">
        <f t="shared" si="161"/>
        <v>0</v>
      </c>
      <c r="CT61" s="231"/>
      <c r="CU61" s="230">
        <f t="shared" si="162"/>
        <v>0</v>
      </c>
      <c r="CV61" s="230">
        <f t="shared" si="163"/>
        <v>0</v>
      </c>
      <c r="CW61" s="230">
        <f t="shared" si="164"/>
        <v>0</v>
      </c>
      <c r="CX61" s="230">
        <f t="shared" si="165"/>
        <v>0</v>
      </c>
      <c r="CY61" s="230">
        <f t="shared" si="166"/>
        <v>0</v>
      </c>
      <c r="CZ61" s="230">
        <f t="shared" si="167"/>
        <v>0</v>
      </c>
      <c r="DA61" s="230">
        <f t="shared" si="168"/>
        <v>0</v>
      </c>
      <c r="DB61" s="230">
        <f t="shared" si="169"/>
        <v>0</v>
      </c>
      <c r="DC61" s="230">
        <f t="shared" si="170"/>
        <v>0</v>
      </c>
      <c r="DD61" s="230">
        <f t="shared" si="171"/>
        <v>0</v>
      </c>
      <c r="DE61" s="230">
        <f t="shared" si="172"/>
        <v>0</v>
      </c>
      <c r="DF61" s="230">
        <f t="shared" si="173"/>
        <v>0</v>
      </c>
      <c r="DG61" s="387"/>
      <c r="DH61" s="387"/>
      <c r="DI61" s="387"/>
      <c r="DJ61" s="387"/>
      <c r="DK61" s="387"/>
      <c r="DL61" s="387"/>
      <c r="DM61" s="387"/>
      <c r="DN61" s="387"/>
      <c r="DO61" s="387"/>
      <c r="DP61" s="387"/>
      <c r="DQ61" s="387"/>
      <c r="DR61" s="387"/>
      <c r="DS61" s="243"/>
    </row>
    <row r="62" spans="1:123" outlineLevel="1">
      <c r="A62" s="383">
        <f>'All Demand '!A63</f>
        <v>58</v>
      </c>
      <c r="B62" s="384" t="str">
        <f>'All Demand '!G63</f>
        <v>ABC</v>
      </c>
      <c r="C62" s="384" t="str">
        <f>'All Demand '!F63</f>
        <v>F7</v>
      </c>
      <c r="D62" s="178" t="str">
        <f>'All Demand '!C63</f>
        <v>8DCPFM01585AP</v>
      </c>
      <c r="E62" s="384" t="str">
        <f>'All Demand '!I63</f>
        <v>TJ</v>
      </c>
      <c r="F62" s="385" t="str">
        <f>'All Demand '!G63</f>
        <v>ABC</v>
      </c>
      <c r="G62" s="405">
        <v>0.01</v>
      </c>
      <c r="H62" s="405">
        <v>3.4000000000000002E-2</v>
      </c>
      <c r="I62" s="405" t="s">
        <v>39</v>
      </c>
      <c r="J62" s="405"/>
      <c r="K62" s="405"/>
      <c r="L62" s="405"/>
      <c r="M62" s="405"/>
      <c r="N62" s="405"/>
      <c r="O62" s="405"/>
      <c r="P62" s="405">
        <v>1</v>
      </c>
      <c r="Q62" s="405"/>
      <c r="R62" s="427">
        <v>0.95</v>
      </c>
      <c r="S62" s="405"/>
      <c r="T62" s="427">
        <v>0.98</v>
      </c>
      <c r="U62" s="386">
        <f>Tianjin!H62</f>
        <v>0</v>
      </c>
      <c r="V62" s="386">
        <f>Tianjin!I62</f>
        <v>0</v>
      </c>
      <c r="W62" s="386">
        <f>Tianjin!J62</f>
        <v>0</v>
      </c>
      <c r="X62" s="386">
        <f>Tianjin!K62</f>
        <v>0</v>
      </c>
      <c r="Y62" s="386">
        <f>Tianjin!L62</f>
        <v>0</v>
      </c>
      <c r="Z62" s="386">
        <f>Tianjin!M62</f>
        <v>0</v>
      </c>
      <c r="AA62" s="386">
        <f>Tianjin!N62</f>
        <v>0</v>
      </c>
      <c r="AB62" s="386">
        <f>Tianjin!O62</f>
        <v>0</v>
      </c>
      <c r="AC62" s="386">
        <f>Tianjin!P62</f>
        <v>0</v>
      </c>
      <c r="AD62" s="386">
        <f>Tianjin!Q62</f>
        <v>0</v>
      </c>
      <c r="AE62" s="386">
        <f>Tianjin!R62</f>
        <v>0</v>
      </c>
      <c r="AF62" s="386">
        <f>Tianjin!S62</f>
        <v>0</v>
      </c>
      <c r="AG62" s="387"/>
      <c r="AH62" s="388">
        <f t="shared" si="66"/>
        <v>0</v>
      </c>
      <c r="AI62" s="388">
        <f t="shared" si="67"/>
        <v>0</v>
      </c>
      <c r="AJ62" s="388">
        <f t="shared" si="68"/>
        <v>0</v>
      </c>
      <c r="AK62" s="388">
        <f t="shared" si="69"/>
        <v>0</v>
      </c>
      <c r="AL62" s="388">
        <f t="shared" si="70"/>
        <v>0</v>
      </c>
      <c r="AM62" s="388">
        <f t="shared" si="71"/>
        <v>0</v>
      </c>
      <c r="AN62" s="388">
        <f t="shared" si="72"/>
        <v>0</v>
      </c>
      <c r="AO62" s="388">
        <f t="shared" si="73"/>
        <v>0</v>
      </c>
      <c r="AP62" s="388">
        <f t="shared" si="74"/>
        <v>0</v>
      </c>
      <c r="AQ62" s="388">
        <f t="shared" si="75"/>
        <v>0</v>
      </c>
      <c r="AR62" s="388">
        <f t="shared" si="76"/>
        <v>0</v>
      </c>
      <c r="AS62" s="388">
        <f t="shared" si="77"/>
        <v>0</v>
      </c>
      <c r="AT62" s="389"/>
      <c r="AU62" s="232">
        <f t="shared" si="78"/>
        <v>0</v>
      </c>
      <c r="AV62" s="232">
        <f t="shared" si="79"/>
        <v>0</v>
      </c>
      <c r="AW62" s="232">
        <f t="shared" si="80"/>
        <v>0</v>
      </c>
      <c r="AX62" s="232">
        <f t="shared" si="81"/>
        <v>0</v>
      </c>
      <c r="AY62" s="232">
        <f t="shared" si="82"/>
        <v>0</v>
      </c>
      <c r="AZ62" s="232">
        <f t="shared" si="83"/>
        <v>0</v>
      </c>
      <c r="BA62" s="232">
        <f t="shared" si="84"/>
        <v>0</v>
      </c>
      <c r="BB62" s="232">
        <f t="shared" si="85"/>
        <v>0</v>
      </c>
      <c r="BC62" s="232">
        <f t="shared" si="86"/>
        <v>0</v>
      </c>
      <c r="BD62" s="232">
        <f t="shared" si="87"/>
        <v>0</v>
      </c>
      <c r="BE62" s="232">
        <f t="shared" si="88"/>
        <v>0</v>
      </c>
      <c r="BF62" s="232">
        <f t="shared" si="89"/>
        <v>0</v>
      </c>
      <c r="BG62" s="387"/>
      <c r="BH62" s="230">
        <f t="shared" si="90"/>
        <v>0</v>
      </c>
      <c r="BI62" s="230">
        <f t="shared" si="91"/>
        <v>0</v>
      </c>
      <c r="BJ62" s="230">
        <f t="shared" si="92"/>
        <v>0</v>
      </c>
      <c r="BK62" s="230">
        <f t="shared" si="93"/>
        <v>0</v>
      </c>
      <c r="BL62" s="230">
        <f t="shared" si="94"/>
        <v>0</v>
      </c>
      <c r="BM62" s="230">
        <f t="shared" si="95"/>
        <v>0</v>
      </c>
      <c r="BN62" s="230">
        <f t="shared" si="96"/>
        <v>0</v>
      </c>
      <c r="BO62" s="230">
        <f t="shared" si="97"/>
        <v>0</v>
      </c>
      <c r="BP62" s="230">
        <f t="shared" si="98"/>
        <v>0</v>
      </c>
      <c r="BQ62" s="230">
        <f t="shared" si="99"/>
        <v>0</v>
      </c>
      <c r="BR62" s="230">
        <f t="shared" si="100"/>
        <v>0</v>
      </c>
      <c r="BS62" s="230">
        <f t="shared" si="101"/>
        <v>0</v>
      </c>
      <c r="BT62" s="389"/>
      <c r="BU62" s="230">
        <f t="shared" si="138"/>
        <v>0</v>
      </c>
      <c r="BV62" s="230">
        <f t="shared" si="139"/>
        <v>0</v>
      </c>
      <c r="BW62" s="230">
        <f t="shared" si="140"/>
        <v>0</v>
      </c>
      <c r="BX62" s="230">
        <f t="shared" si="141"/>
        <v>0</v>
      </c>
      <c r="BY62" s="230">
        <f t="shared" si="142"/>
        <v>0</v>
      </c>
      <c r="BZ62" s="230">
        <f t="shared" si="143"/>
        <v>0</v>
      </c>
      <c r="CA62" s="230">
        <f t="shared" si="144"/>
        <v>0</v>
      </c>
      <c r="CB62" s="230">
        <f t="shared" si="145"/>
        <v>0</v>
      </c>
      <c r="CC62" s="230">
        <f t="shared" si="146"/>
        <v>0</v>
      </c>
      <c r="CD62" s="230">
        <f t="shared" si="147"/>
        <v>0</v>
      </c>
      <c r="CE62" s="230">
        <f t="shared" si="148"/>
        <v>0</v>
      </c>
      <c r="CF62" s="230">
        <f t="shared" si="149"/>
        <v>0</v>
      </c>
      <c r="CG62" s="231"/>
      <c r="CH62" s="230">
        <f t="shared" si="150"/>
        <v>0</v>
      </c>
      <c r="CI62" s="230">
        <f t="shared" si="151"/>
        <v>0</v>
      </c>
      <c r="CJ62" s="230">
        <f t="shared" si="152"/>
        <v>0</v>
      </c>
      <c r="CK62" s="230">
        <f t="shared" si="153"/>
        <v>0</v>
      </c>
      <c r="CL62" s="230">
        <f t="shared" si="154"/>
        <v>0</v>
      </c>
      <c r="CM62" s="230">
        <f t="shared" si="155"/>
        <v>0</v>
      </c>
      <c r="CN62" s="230">
        <f t="shared" si="156"/>
        <v>0</v>
      </c>
      <c r="CO62" s="230">
        <f t="shared" si="157"/>
        <v>0</v>
      </c>
      <c r="CP62" s="230">
        <f t="shared" si="158"/>
        <v>0</v>
      </c>
      <c r="CQ62" s="230">
        <f t="shared" si="159"/>
        <v>0</v>
      </c>
      <c r="CR62" s="230">
        <f t="shared" si="160"/>
        <v>0</v>
      </c>
      <c r="CS62" s="230">
        <f t="shared" si="161"/>
        <v>0</v>
      </c>
      <c r="CT62" s="231"/>
      <c r="CU62" s="230">
        <f t="shared" si="162"/>
        <v>0</v>
      </c>
      <c r="CV62" s="230">
        <f t="shared" si="163"/>
        <v>0</v>
      </c>
      <c r="CW62" s="230">
        <f t="shared" si="164"/>
        <v>0</v>
      </c>
      <c r="CX62" s="230">
        <f t="shared" si="165"/>
        <v>0</v>
      </c>
      <c r="CY62" s="230">
        <f t="shared" si="166"/>
        <v>0</v>
      </c>
      <c r="CZ62" s="230">
        <f t="shared" si="167"/>
        <v>0</v>
      </c>
      <c r="DA62" s="230">
        <f t="shared" si="168"/>
        <v>0</v>
      </c>
      <c r="DB62" s="230">
        <f t="shared" si="169"/>
        <v>0</v>
      </c>
      <c r="DC62" s="230">
        <f t="shared" si="170"/>
        <v>0</v>
      </c>
      <c r="DD62" s="230">
        <f t="shared" si="171"/>
        <v>0</v>
      </c>
      <c r="DE62" s="230">
        <f t="shared" si="172"/>
        <v>0</v>
      </c>
      <c r="DF62" s="230">
        <f t="shared" si="173"/>
        <v>0</v>
      </c>
      <c r="DG62" s="387"/>
      <c r="DH62" s="387"/>
      <c r="DI62" s="387"/>
      <c r="DJ62" s="387"/>
      <c r="DK62" s="387"/>
      <c r="DL62" s="387"/>
      <c r="DM62" s="387"/>
      <c r="DN62" s="387"/>
      <c r="DO62" s="387"/>
      <c r="DP62" s="387"/>
      <c r="DQ62" s="387"/>
      <c r="DR62" s="387"/>
      <c r="DS62" s="243"/>
    </row>
    <row r="63" spans="1:123" outlineLevel="1">
      <c r="A63" s="383">
        <f>'All Demand '!A64</f>
        <v>59</v>
      </c>
      <c r="B63" s="384" t="str">
        <f>'All Demand '!G64</f>
        <v>ABC</v>
      </c>
      <c r="C63" s="384" t="str">
        <f>'All Demand '!F64</f>
        <v>F9</v>
      </c>
      <c r="D63" s="178" t="str">
        <f>'All Demand '!C64</f>
        <v>8DCPFM01363AP</v>
      </c>
      <c r="E63" s="384" t="str">
        <f>'All Demand '!I64</f>
        <v>TJ</v>
      </c>
      <c r="F63" s="385" t="str">
        <f>'All Demand '!G64</f>
        <v>ABC</v>
      </c>
      <c r="G63" s="405">
        <v>0.01</v>
      </c>
      <c r="H63" s="405">
        <v>1.3332999999999999E-2</v>
      </c>
      <c r="I63" s="405" t="s">
        <v>39</v>
      </c>
      <c r="J63" s="405">
        <v>0</v>
      </c>
      <c r="K63" s="405">
        <v>0</v>
      </c>
      <c r="L63" s="405">
        <v>0</v>
      </c>
      <c r="M63" s="405">
        <v>0</v>
      </c>
      <c r="N63" s="405">
        <v>0</v>
      </c>
      <c r="O63" s="405">
        <v>0</v>
      </c>
      <c r="P63" s="405">
        <v>1</v>
      </c>
      <c r="Q63" s="405">
        <v>4</v>
      </c>
      <c r="R63" s="427">
        <v>1</v>
      </c>
      <c r="S63" s="405">
        <v>0</v>
      </c>
      <c r="T63" s="405">
        <v>0.95</v>
      </c>
      <c r="U63" s="386">
        <f>Tianjin!H63</f>
        <v>4500000</v>
      </c>
      <c r="V63" s="386">
        <f>Tianjin!I63</f>
        <v>4500000</v>
      </c>
      <c r="W63" s="386">
        <f>Tianjin!J63</f>
        <v>4500000</v>
      </c>
      <c r="X63" s="386">
        <f>Tianjin!K63</f>
        <v>4500000</v>
      </c>
      <c r="Y63" s="386">
        <f>Tianjin!L63</f>
        <v>4500000</v>
      </c>
      <c r="Z63" s="386">
        <f>Tianjin!M63</f>
        <v>4500000</v>
      </c>
      <c r="AA63" s="386">
        <f>Tianjin!N63</f>
        <v>4500000</v>
      </c>
      <c r="AB63" s="386">
        <f>Tianjin!O63</f>
        <v>4500000</v>
      </c>
      <c r="AC63" s="386">
        <f>Tianjin!P63</f>
        <v>4500000</v>
      </c>
      <c r="AD63" s="386">
        <f>Tianjin!Q63</f>
        <v>4500000</v>
      </c>
      <c r="AE63" s="386">
        <f>Tianjin!R63</f>
        <v>4500000</v>
      </c>
      <c r="AF63" s="386">
        <f>Tianjin!S63</f>
        <v>2500000</v>
      </c>
      <c r="AG63" s="387"/>
      <c r="AH63" s="388">
        <f t="shared" si="66"/>
        <v>67.156315789473695</v>
      </c>
      <c r="AI63" s="388">
        <f t="shared" si="67"/>
        <v>67.156315789473695</v>
      </c>
      <c r="AJ63" s="388">
        <f t="shared" si="68"/>
        <v>67.156315789473695</v>
      </c>
      <c r="AK63" s="388">
        <f t="shared" si="69"/>
        <v>67.156315789473695</v>
      </c>
      <c r="AL63" s="388">
        <f t="shared" si="70"/>
        <v>67.156315789473695</v>
      </c>
      <c r="AM63" s="388">
        <f t="shared" si="71"/>
        <v>67.156315789473695</v>
      </c>
      <c r="AN63" s="388">
        <f t="shared" si="72"/>
        <v>67.156315789473695</v>
      </c>
      <c r="AO63" s="388">
        <f t="shared" si="73"/>
        <v>67.156315789473695</v>
      </c>
      <c r="AP63" s="388">
        <f t="shared" si="74"/>
        <v>67.156315789473695</v>
      </c>
      <c r="AQ63" s="388">
        <f t="shared" si="75"/>
        <v>67.156315789473695</v>
      </c>
      <c r="AR63" s="388">
        <f t="shared" si="76"/>
        <v>67.156315789473695</v>
      </c>
      <c r="AS63" s="388">
        <f t="shared" si="77"/>
        <v>39.086842105263152</v>
      </c>
      <c r="AT63" s="389"/>
      <c r="AU63" s="232">
        <f t="shared" si="78"/>
        <v>45</v>
      </c>
      <c r="AV63" s="232">
        <f t="shared" si="79"/>
        <v>45</v>
      </c>
      <c r="AW63" s="232">
        <f t="shared" si="80"/>
        <v>45</v>
      </c>
      <c r="AX63" s="232">
        <f t="shared" si="81"/>
        <v>45</v>
      </c>
      <c r="AY63" s="232">
        <f t="shared" si="82"/>
        <v>45</v>
      </c>
      <c r="AZ63" s="232">
        <f t="shared" si="83"/>
        <v>45</v>
      </c>
      <c r="BA63" s="232">
        <f t="shared" si="84"/>
        <v>45</v>
      </c>
      <c r="BB63" s="232">
        <f t="shared" si="85"/>
        <v>45</v>
      </c>
      <c r="BC63" s="232">
        <f t="shared" si="86"/>
        <v>45</v>
      </c>
      <c r="BD63" s="232">
        <f t="shared" si="87"/>
        <v>45</v>
      </c>
      <c r="BE63" s="232">
        <f t="shared" si="88"/>
        <v>45</v>
      </c>
      <c r="BF63" s="232">
        <f t="shared" si="89"/>
        <v>25</v>
      </c>
      <c r="BG63" s="387"/>
      <c r="BH63" s="230">
        <f t="shared" si="90"/>
        <v>67.156315789473695</v>
      </c>
      <c r="BI63" s="230">
        <f t="shared" si="91"/>
        <v>67.156315789473695</v>
      </c>
      <c r="BJ63" s="230">
        <f t="shared" si="92"/>
        <v>67.156315789473695</v>
      </c>
      <c r="BK63" s="230">
        <f t="shared" si="93"/>
        <v>67.156315789473695</v>
      </c>
      <c r="BL63" s="230">
        <f t="shared" si="94"/>
        <v>67.156315789473695</v>
      </c>
      <c r="BM63" s="230">
        <f t="shared" si="95"/>
        <v>67.156315789473695</v>
      </c>
      <c r="BN63" s="230">
        <f t="shared" si="96"/>
        <v>67.156315789473695</v>
      </c>
      <c r="BO63" s="230">
        <f t="shared" si="97"/>
        <v>67.156315789473695</v>
      </c>
      <c r="BP63" s="230">
        <f t="shared" si="98"/>
        <v>67.156315789473695</v>
      </c>
      <c r="BQ63" s="230">
        <f t="shared" si="99"/>
        <v>67.156315789473695</v>
      </c>
      <c r="BR63" s="230">
        <f t="shared" si="100"/>
        <v>67.156315789473695</v>
      </c>
      <c r="BS63" s="230">
        <f t="shared" si="101"/>
        <v>39.086842105263152</v>
      </c>
      <c r="BT63" s="389"/>
      <c r="BU63" s="230">
        <f t="shared" si="138"/>
        <v>0</v>
      </c>
      <c r="BV63" s="230">
        <f t="shared" si="139"/>
        <v>0</v>
      </c>
      <c r="BW63" s="230">
        <f t="shared" si="140"/>
        <v>0</v>
      </c>
      <c r="BX63" s="230">
        <f t="shared" si="141"/>
        <v>0</v>
      </c>
      <c r="BY63" s="230">
        <f t="shared" si="142"/>
        <v>0</v>
      </c>
      <c r="BZ63" s="230">
        <f t="shared" si="143"/>
        <v>0</v>
      </c>
      <c r="CA63" s="230">
        <f t="shared" si="144"/>
        <v>0</v>
      </c>
      <c r="CB63" s="230">
        <f t="shared" si="145"/>
        <v>0</v>
      </c>
      <c r="CC63" s="230">
        <f t="shared" si="146"/>
        <v>0</v>
      </c>
      <c r="CD63" s="230">
        <f t="shared" si="147"/>
        <v>0</v>
      </c>
      <c r="CE63" s="230">
        <f t="shared" si="148"/>
        <v>0</v>
      </c>
      <c r="CF63" s="230">
        <f t="shared" si="149"/>
        <v>0</v>
      </c>
      <c r="CG63" s="231"/>
      <c r="CH63" s="230">
        <f t="shared" si="150"/>
        <v>0</v>
      </c>
      <c r="CI63" s="230">
        <f t="shared" si="151"/>
        <v>0</v>
      </c>
      <c r="CJ63" s="230">
        <f t="shared" si="152"/>
        <v>0</v>
      </c>
      <c r="CK63" s="230">
        <f t="shared" si="153"/>
        <v>0</v>
      </c>
      <c r="CL63" s="230">
        <f t="shared" si="154"/>
        <v>0</v>
      </c>
      <c r="CM63" s="230">
        <f t="shared" si="155"/>
        <v>0</v>
      </c>
      <c r="CN63" s="230">
        <f t="shared" si="156"/>
        <v>0</v>
      </c>
      <c r="CO63" s="230">
        <f t="shared" si="157"/>
        <v>0</v>
      </c>
      <c r="CP63" s="230">
        <f t="shared" si="158"/>
        <v>0</v>
      </c>
      <c r="CQ63" s="230">
        <f t="shared" si="159"/>
        <v>0</v>
      </c>
      <c r="CR63" s="230">
        <f t="shared" si="160"/>
        <v>0</v>
      </c>
      <c r="CS63" s="230">
        <f t="shared" si="161"/>
        <v>0</v>
      </c>
      <c r="CT63" s="231"/>
      <c r="CU63" s="230">
        <f t="shared" si="162"/>
        <v>0</v>
      </c>
      <c r="CV63" s="230">
        <f t="shared" si="163"/>
        <v>0</v>
      </c>
      <c r="CW63" s="230">
        <f t="shared" si="164"/>
        <v>0</v>
      </c>
      <c r="CX63" s="230">
        <f t="shared" si="165"/>
        <v>0</v>
      </c>
      <c r="CY63" s="230">
        <f t="shared" si="166"/>
        <v>0</v>
      </c>
      <c r="CZ63" s="230">
        <f t="shared" si="167"/>
        <v>0</v>
      </c>
      <c r="DA63" s="230">
        <f t="shared" si="168"/>
        <v>0</v>
      </c>
      <c r="DB63" s="230">
        <f t="shared" si="169"/>
        <v>0</v>
      </c>
      <c r="DC63" s="230">
        <f t="shared" si="170"/>
        <v>0</v>
      </c>
      <c r="DD63" s="230">
        <f t="shared" si="171"/>
        <v>0</v>
      </c>
      <c r="DE63" s="230">
        <f t="shared" si="172"/>
        <v>0</v>
      </c>
      <c r="DF63" s="230">
        <f t="shared" si="173"/>
        <v>0</v>
      </c>
      <c r="DG63" s="387"/>
      <c r="DH63" s="387"/>
      <c r="DI63" s="387"/>
      <c r="DJ63" s="387"/>
      <c r="DK63" s="387"/>
      <c r="DL63" s="387"/>
      <c r="DM63" s="387"/>
      <c r="DN63" s="387"/>
      <c r="DO63" s="387"/>
      <c r="DP63" s="387"/>
      <c r="DQ63" s="387"/>
      <c r="DR63" s="387"/>
      <c r="DS63" s="243"/>
    </row>
    <row r="64" spans="1:123" ht="12.75" customHeight="1" outlineLevel="1">
      <c r="A64" s="383">
        <f>'All Demand '!A65</f>
        <v>60</v>
      </c>
      <c r="B64" s="384" t="str">
        <f>'All Demand '!G65</f>
        <v>ABC</v>
      </c>
      <c r="C64" s="384" t="str">
        <f>'All Demand '!F65</f>
        <v>F9</v>
      </c>
      <c r="D64" s="178" t="str">
        <f>'All Demand '!C65</f>
        <v>8DCPFM01638AP</v>
      </c>
      <c r="E64" s="384" t="str">
        <f>'All Demand '!I65</f>
        <v>TJ</v>
      </c>
      <c r="F64" s="385" t="str">
        <f>'All Demand '!G65</f>
        <v>ABC</v>
      </c>
      <c r="G64" s="405">
        <v>0.01</v>
      </c>
      <c r="H64" s="405">
        <v>0.1</v>
      </c>
      <c r="I64" s="405" t="s">
        <v>39</v>
      </c>
      <c r="J64" s="405"/>
      <c r="K64" s="405"/>
      <c r="L64" s="405"/>
      <c r="M64" s="405"/>
      <c r="N64" s="405"/>
      <c r="O64" s="405"/>
      <c r="P64" s="405">
        <v>1.5</v>
      </c>
      <c r="Q64" s="405"/>
      <c r="R64" s="427">
        <v>0.95</v>
      </c>
      <c r="S64" s="405"/>
      <c r="T64" s="427">
        <v>0.98</v>
      </c>
      <c r="U64" s="386">
        <f>Tianjin!H64</f>
        <v>4500000</v>
      </c>
      <c r="V64" s="386">
        <f>Tianjin!I64</f>
        <v>4500000</v>
      </c>
      <c r="W64" s="386">
        <f>Tianjin!J64</f>
        <v>4500000</v>
      </c>
      <c r="X64" s="386">
        <f>Tianjin!K64</f>
        <v>4500000</v>
      </c>
      <c r="Y64" s="386">
        <f>Tianjin!L64</f>
        <v>4500000</v>
      </c>
      <c r="Z64" s="386">
        <f>Tianjin!M64</f>
        <v>4500000</v>
      </c>
      <c r="AA64" s="386">
        <f>Tianjin!N64</f>
        <v>4500000</v>
      </c>
      <c r="AB64" s="386">
        <f>Tianjin!O64</f>
        <v>4500000</v>
      </c>
      <c r="AC64" s="386">
        <f>Tianjin!P64</f>
        <v>4500000</v>
      </c>
      <c r="AD64" s="386">
        <f>Tianjin!Q64</f>
        <v>4500000</v>
      </c>
      <c r="AE64" s="386">
        <f>Tianjin!R64</f>
        <v>4500000</v>
      </c>
      <c r="AF64" s="386">
        <f>Tianjin!S64</f>
        <v>2500000</v>
      </c>
      <c r="AG64" s="387"/>
      <c r="AH64" s="388">
        <f t="shared" si="66"/>
        <v>483.35123523093455</v>
      </c>
      <c r="AI64" s="388">
        <f t="shared" si="67"/>
        <v>483.35123523093455</v>
      </c>
      <c r="AJ64" s="388">
        <f t="shared" si="68"/>
        <v>483.35123523093455</v>
      </c>
      <c r="AK64" s="388">
        <f t="shared" si="69"/>
        <v>483.35123523093455</v>
      </c>
      <c r="AL64" s="388">
        <f t="shared" si="70"/>
        <v>483.35123523093455</v>
      </c>
      <c r="AM64" s="388">
        <f t="shared" si="71"/>
        <v>483.35123523093455</v>
      </c>
      <c r="AN64" s="388">
        <f t="shared" si="72"/>
        <v>483.35123523093455</v>
      </c>
      <c r="AO64" s="388">
        <f t="shared" si="73"/>
        <v>483.35123523093455</v>
      </c>
      <c r="AP64" s="388">
        <f t="shared" si="74"/>
        <v>483.35123523093455</v>
      </c>
      <c r="AQ64" s="388">
        <f t="shared" si="75"/>
        <v>483.35123523093455</v>
      </c>
      <c r="AR64" s="388">
        <f t="shared" si="76"/>
        <v>483.35123523093455</v>
      </c>
      <c r="AS64" s="388">
        <f t="shared" si="77"/>
        <v>268.52846401718585</v>
      </c>
      <c r="AT64" s="389"/>
      <c r="AU64" s="232">
        <f t="shared" si="78"/>
        <v>47.368421052631582</v>
      </c>
      <c r="AV64" s="232">
        <f t="shared" si="79"/>
        <v>47.368421052631582</v>
      </c>
      <c r="AW64" s="232">
        <f t="shared" si="80"/>
        <v>47.368421052631582</v>
      </c>
      <c r="AX64" s="232">
        <f t="shared" si="81"/>
        <v>47.368421052631582</v>
      </c>
      <c r="AY64" s="232">
        <f t="shared" si="82"/>
        <v>47.368421052631582</v>
      </c>
      <c r="AZ64" s="232">
        <f t="shared" si="83"/>
        <v>47.368421052631582</v>
      </c>
      <c r="BA64" s="232">
        <f t="shared" si="84"/>
        <v>47.368421052631582</v>
      </c>
      <c r="BB64" s="232">
        <f t="shared" si="85"/>
        <v>47.368421052631582</v>
      </c>
      <c r="BC64" s="232">
        <f t="shared" si="86"/>
        <v>47.368421052631582</v>
      </c>
      <c r="BD64" s="232">
        <f t="shared" si="87"/>
        <v>47.368421052631582</v>
      </c>
      <c r="BE64" s="232">
        <f t="shared" si="88"/>
        <v>47.368421052631582</v>
      </c>
      <c r="BF64" s="232">
        <f t="shared" si="89"/>
        <v>26.315789473684209</v>
      </c>
      <c r="BG64" s="387"/>
      <c r="BH64" s="230">
        <f t="shared" si="90"/>
        <v>483.35123523093455</v>
      </c>
      <c r="BI64" s="230">
        <f t="shared" si="91"/>
        <v>483.35123523093455</v>
      </c>
      <c r="BJ64" s="230">
        <f t="shared" si="92"/>
        <v>483.35123523093455</v>
      </c>
      <c r="BK64" s="230">
        <f t="shared" si="93"/>
        <v>483.35123523093455</v>
      </c>
      <c r="BL64" s="230">
        <f t="shared" si="94"/>
        <v>483.35123523093455</v>
      </c>
      <c r="BM64" s="230">
        <f t="shared" si="95"/>
        <v>483.35123523093455</v>
      </c>
      <c r="BN64" s="230">
        <f t="shared" si="96"/>
        <v>483.35123523093455</v>
      </c>
      <c r="BO64" s="230">
        <f t="shared" si="97"/>
        <v>483.35123523093455</v>
      </c>
      <c r="BP64" s="230">
        <f t="shared" si="98"/>
        <v>483.35123523093455</v>
      </c>
      <c r="BQ64" s="230">
        <f t="shared" si="99"/>
        <v>483.35123523093455</v>
      </c>
      <c r="BR64" s="230">
        <f t="shared" si="100"/>
        <v>483.35123523093455</v>
      </c>
      <c r="BS64" s="230">
        <f t="shared" si="101"/>
        <v>268.52846401718585</v>
      </c>
      <c r="BT64" s="389"/>
      <c r="BU64" s="230">
        <f t="shared" si="138"/>
        <v>0</v>
      </c>
      <c r="BV64" s="230">
        <f t="shared" si="139"/>
        <v>0</v>
      </c>
      <c r="BW64" s="230">
        <f t="shared" si="140"/>
        <v>0</v>
      </c>
      <c r="BX64" s="230">
        <f t="shared" si="141"/>
        <v>0</v>
      </c>
      <c r="BY64" s="230">
        <f t="shared" si="142"/>
        <v>0</v>
      </c>
      <c r="BZ64" s="230">
        <f t="shared" si="143"/>
        <v>0</v>
      </c>
      <c r="CA64" s="230">
        <f t="shared" si="144"/>
        <v>0</v>
      </c>
      <c r="CB64" s="230">
        <f t="shared" si="145"/>
        <v>0</v>
      </c>
      <c r="CC64" s="230">
        <f t="shared" si="146"/>
        <v>0</v>
      </c>
      <c r="CD64" s="230">
        <f t="shared" si="147"/>
        <v>0</v>
      </c>
      <c r="CE64" s="230">
        <f t="shared" si="148"/>
        <v>0</v>
      </c>
      <c r="CF64" s="230">
        <f t="shared" si="149"/>
        <v>0</v>
      </c>
      <c r="CG64" s="231"/>
      <c r="CH64" s="230">
        <f t="shared" si="150"/>
        <v>0</v>
      </c>
      <c r="CI64" s="230">
        <f t="shared" si="151"/>
        <v>0</v>
      </c>
      <c r="CJ64" s="230">
        <f t="shared" si="152"/>
        <v>0</v>
      </c>
      <c r="CK64" s="230">
        <f t="shared" si="153"/>
        <v>0</v>
      </c>
      <c r="CL64" s="230">
        <f t="shared" si="154"/>
        <v>0</v>
      </c>
      <c r="CM64" s="230">
        <f t="shared" si="155"/>
        <v>0</v>
      </c>
      <c r="CN64" s="230">
        <f t="shared" si="156"/>
        <v>0</v>
      </c>
      <c r="CO64" s="230">
        <f t="shared" si="157"/>
        <v>0</v>
      </c>
      <c r="CP64" s="230">
        <f t="shared" si="158"/>
        <v>0</v>
      </c>
      <c r="CQ64" s="230">
        <f t="shared" si="159"/>
        <v>0</v>
      </c>
      <c r="CR64" s="230">
        <f t="shared" si="160"/>
        <v>0</v>
      </c>
      <c r="CS64" s="230">
        <f t="shared" si="161"/>
        <v>0</v>
      </c>
      <c r="CT64" s="231"/>
      <c r="CU64" s="230">
        <f t="shared" si="162"/>
        <v>0</v>
      </c>
      <c r="CV64" s="230">
        <f t="shared" si="163"/>
        <v>0</v>
      </c>
      <c r="CW64" s="230">
        <f t="shared" si="164"/>
        <v>0</v>
      </c>
      <c r="CX64" s="230">
        <f t="shared" si="165"/>
        <v>0</v>
      </c>
      <c r="CY64" s="230">
        <f t="shared" si="166"/>
        <v>0</v>
      </c>
      <c r="CZ64" s="230">
        <f t="shared" si="167"/>
        <v>0</v>
      </c>
      <c r="DA64" s="230">
        <f t="shared" si="168"/>
        <v>0</v>
      </c>
      <c r="DB64" s="230">
        <f t="shared" si="169"/>
        <v>0</v>
      </c>
      <c r="DC64" s="230">
        <f t="shared" si="170"/>
        <v>0</v>
      </c>
      <c r="DD64" s="230">
        <f t="shared" si="171"/>
        <v>0</v>
      </c>
      <c r="DE64" s="230">
        <f t="shared" si="172"/>
        <v>0</v>
      </c>
      <c r="DF64" s="230">
        <f t="shared" si="173"/>
        <v>0</v>
      </c>
      <c r="DG64" s="387"/>
      <c r="DH64" s="387"/>
      <c r="DI64" s="387"/>
      <c r="DJ64" s="387"/>
      <c r="DK64" s="387"/>
      <c r="DL64" s="387"/>
      <c r="DM64" s="387"/>
      <c r="DN64" s="387"/>
      <c r="DO64" s="387"/>
      <c r="DP64" s="387"/>
      <c r="DQ64" s="387"/>
      <c r="DR64" s="387"/>
      <c r="DS64" s="243"/>
    </row>
    <row r="65" spans="1:123" ht="12.75" customHeight="1" outlineLevel="1">
      <c r="A65" s="383">
        <f>'All Demand '!A66</f>
        <v>61</v>
      </c>
      <c r="B65" s="384" t="str">
        <f>'All Demand '!G66</f>
        <v>ABC</v>
      </c>
      <c r="C65" s="384" t="str">
        <f>'All Demand '!F66</f>
        <v>F7</v>
      </c>
      <c r="D65" s="178" t="str">
        <f>'All Demand '!C66</f>
        <v>8DCPFM01140AP</v>
      </c>
      <c r="E65" s="384" t="str">
        <f>'All Demand '!I66</f>
        <v>TJ</v>
      </c>
      <c r="F65" s="385" t="str">
        <f>'All Demand '!G66</f>
        <v>ABC</v>
      </c>
      <c r="G65" s="405">
        <v>0.1</v>
      </c>
      <c r="H65" s="405">
        <v>0.03</v>
      </c>
      <c r="I65" s="405" t="s">
        <v>39</v>
      </c>
      <c r="J65" s="405">
        <v>0</v>
      </c>
      <c r="K65" s="405">
        <v>0</v>
      </c>
      <c r="L65" s="405">
        <v>0</v>
      </c>
      <c r="M65" s="405">
        <v>0</v>
      </c>
      <c r="N65" s="405">
        <v>0</v>
      </c>
      <c r="O65" s="405">
        <v>0</v>
      </c>
      <c r="P65" s="405">
        <v>2</v>
      </c>
      <c r="Q65" s="405">
        <v>4</v>
      </c>
      <c r="R65" s="427">
        <v>1</v>
      </c>
      <c r="S65" s="405">
        <v>0</v>
      </c>
      <c r="T65" s="405">
        <v>0.98</v>
      </c>
      <c r="U65" s="386">
        <f>Tianjin!H65</f>
        <v>540000</v>
      </c>
      <c r="V65" s="386">
        <f>Tianjin!I65</f>
        <v>540000</v>
      </c>
      <c r="W65" s="386">
        <f>Tianjin!J65</f>
        <v>540000</v>
      </c>
      <c r="X65" s="386">
        <f>Tianjin!K65</f>
        <v>540000</v>
      </c>
      <c r="Y65" s="386">
        <f>Tianjin!L65</f>
        <v>540000</v>
      </c>
      <c r="Z65" s="386">
        <f>Tianjin!M65</f>
        <v>540000</v>
      </c>
      <c r="AA65" s="386">
        <f>Tianjin!N65</f>
        <v>540000</v>
      </c>
      <c r="AB65" s="386">
        <f>Tianjin!O65</f>
        <v>540000</v>
      </c>
      <c r="AC65" s="386">
        <f>Tianjin!P65</f>
        <v>540000</v>
      </c>
      <c r="AD65" s="386">
        <f>Tianjin!Q65</f>
        <v>540000</v>
      </c>
      <c r="AE65" s="386">
        <f>Tianjin!R65</f>
        <v>540000</v>
      </c>
      <c r="AF65" s="386">
        <f>Tianjin!S65</f>
        <v>270000</v>
      </c>
      <c r="AG65" s="387"/>
      <c r="AH65" s="388">
        <f t="shared" si="66"/>
        <v>24.530612244897959</v>
      </c>
      <c r="AI65" s="388">
        <f t="shared" si="67"/>
        <v>24.530612244897959</v>
      </c>
      <c r="AJ65" s="388">
        <f t="shared" si="68"/>
        <v>24.530612244897959</v>
      </c>
      <c r="AK65" s="388">
        <f t="shared" si="69"/>
        <v>24.530612244897959</v>
      </c>
      <c r="AL65" s="388">
        <f t="shared" si="70"/>
        <v>24.530612244897959</v>
      </c>
      <c r="AM65" s="388">
        <f t="shared" si="71"/>
        <v>24.530612244897959</v>
      </c>
      <c r="AN65" s="388">
        <f t="shared" si="72"/>
        <v>24.530612244897959</v>
      </c>
      <c r="AO65" s="388">
        <f t="shared" si="73"/>
        <v>24.530612244897959</v>
      </c>
      <c r="AP65" s="388">
        <f t="shared" si="74"/>
        <v>24.530612244897959</v>
      </c>
      <c r="AQ65" s="388">
        <f t="shared" si="75"/>
        <v>24.530612244897959</v>
      </c>
      <c r="AR65" s="388">
        <f t="shared" si="76"/>
        <v>24.530612244897959</v>
      </c>
      <c r="AS65" s="388">
        <f t="shared" si="77"/>
        <v>16.26530612244898</v>
      </c>
      <c r="AT65" s="389"/>
      <c r="AU65" s="232">
        <f t="shared" si="78"/>
        <v>54</v>
      </c>
      <c r="AV65" s="232">
        <f t="shared" si="79"/>
        <v>54</v>
      </c>
      <c r="AW65" s="232">
        <f t="shared" si="80"/>
        <v>54</v>
      </c>
      <c r="AX65" s="232">
        <f t="shared" si="81"/>
        <v>54</v>
      </c>
      <c r="AY65" s="232">
        <f t="shared" si="82"/>
        <v>54</v>
      </c>
      <c r="AZ65" s="232">
        <f t="shared" si="83"/>
        <v>54</v>
      </c>
      <c r="BA65" s="232">
        <f t="shared" si="84"/>
        <v>54</v>
      </c>
      <c r="BB65" s="232">
        <f t="shared" si="85"/>
        <v>54</v>
      </c>
      <c r="BC65" s="232">
        <f t="shared" si="86"/>
        <v>54</v>
      </c>
      <c r="BD65" s="232">
        <f t="shared" si="87"/>
        <v>54</v>
      </c>
      <c r="BE65" s="232">
        <f t="shared" si="88"/>
        <v>54</v>
      </c>
      <c r="BF65" s="232">
        <f t="shared" si="89"/>
        <v>27</v>
      </c>
      <c r="BG65" s="387"/>
      <c r="BH65" s="230">
        <f t="shared" si="90"/>
        <v>24.530612244897959</v>
      </c>
      <c r="BI65" s="230">
        <f t="shared" si="91"/>
        <v>24.530612244897959</v>
      </c>
      <c r="BJ65" s="230">
        <f t="shared" si="92"/>
        <v>24.530612244897959</v>
      </c>
      <c r="BK65" s="230">
        <f t="shared" si="93"/>
        <v>24.530612244897959</v>
      </c>
      <c r="BL65" s="230">
        <f t="shared" si="94"/>
        <v>24.530612244897959</v>
      </c>
      <c r="BM65" s="230">
        <f t="shared" si="95"/>
        <v>24.530612244897959</v>
      </c>
      <c r="BN65" s="230">
        <f t="shared" si="96"/>
        <v>24.530612244897959</v>
      </c>
      <c r="BO65" s="230">
        <f t="shared" si="97"/>
        <v>24.530612244897959</v>
      </c>
      <c r="BP65" s="230">
        <f t="shared" si="98"/>
        <v>24.530612244897959</v>
      </c>
      <c r="BQ65" s="230">
        <f t="shared" si="99"/>
        <v>24.530612244897959</v>
      </c>
      <c r="BR65" s="230">
        <f t="shared" si="100"/>
        <v>24.530612244897959</v>
      </c>
      <c r="BS65" s="230">
        <f t="shared" si="101"/>
        <v>16.26530612244898</v>
      </c>
      <c r="BT65" s="389"/>
      <c r="BU65" s="230">
        <f t="shared" si="138"/>
        <v>0</v>
      </c>
      <c r="BV65" s="230">
        <f t="shared" si="139"/>
        <v>0</v>
      </c>
      <c r="BW65" s="230">
        <f t="shared" si="140"/>
        <v>0</v>
      </c>
      <c r="BX65" s="230">
        <f t="shared" si="141"/>
        <v>0</v>
      </c>
      <c r="BY65" s="230">
        <f t="shared" si="142"/>
        <v>0</v>
      </c>
      <c r="BZ65" s="230">
        <f t="shared" si="143"/>
        <v>0</v>
      </c>
      <c r="CA65" s="230">
        <f t="shared" si="144"/>
        <v>0</v>
      </c>
      <c r="CB65" s="230">
        <f t="shared" si="145"/>
        <v>0</v>
      </c>
      <c r="CC65" s="230">
        <f t="shared" si="146"/>
        <v>0</v>
      </c>
      <c r="CD65" s="230">
        <f t="shared" si="147"/>
        <v>0</v>
      </c>
      <c r="CE65" s="230">
        <f t="shared" si="148"/>
        <v>0</v>
      </c>
      <c r="CF65" s="230">
        <f t="shared" si="149"/>
        <v>0</v>
      </c>
      <c r="CG65" s="231"/>
      <c r="CH65" s="230">
        <f t="shared" si="150"/>
        <v>0</v>
      </c>
      <c r="CI65" s="230">
        <f t="shared" si="151"/>
        <v>0</v>
      </c>
      <c r="CJ65" s="230">
        <f t="shared" si="152"/>
        <v>0</v>
      </c>
      <c r="CK65" s="230">
        <f t="shared" si="153"/>
        <v>0</v>
      </c>
      <c r="CL65" s="230">
        <f t="shared" si="154"/>
        <v>0</v>
      </c>
      <c r="CM65" s="230">
        <f t="shared" si="155"/>
        <v>0</v>
      </c>
      <c r="CN65" s="230">
        <f t="shared" si="156"/>
        <v>0</v>
      </c>
      <c r="CO65" s="230">
        <f t="shared" si="157"/>
        <v>0</v>
      </c>
      <c r="CP65" s="230">
        <f t="shared" si="158"/>
        <v>0</v>
      </c>
      <c r="CQ65" s="230">
        <f t="shared" si="159"/>
        <v>0</v>
      </c>
      <c r="CR65" s="230">
        <f t="shared" si="160"/>
        <v>0</v>
      </c>
      <c r="CS65" s="230">
        <f t="shared" si="161"/>
        <v>0</v>
      </c>
      <c r="CT65" s="231"/>
      <c r="CU65" s="230">
        <f t="shared" si="162"/>
        <v>0</v>
      </c>
      <c r="CV65" s="230">
        <f t="shared" si="163"/>
        <v>0</v>
      </c>
      <c r="CW65" s="230">
        <f t="shared" si="164"/>
        <v>0</v>
      </c>
      <c r="CX65" s="230">
        <f t="shared" si="165"/>
        <v>0</v>
      </c>
      <c r="CY65" s="230">
        <f t="shared" si="166"/>
        <v>0</v>
      </c>
      <c r="CZ65" s="230">
        <f t="shared" si="167"/>
        <v>0</v>
      </c>
      <c r="DA65" s="230">
        <f t="shared" si="168"/>
        <v>0</v>
      </c>
      <c r="DB65" s="230">
        <f t="shared" si="169"/>
        <v>0</v>
      </c>
      <c r="DC65" s="230">
        <f t="shared" si="170"/>
        <v>0</v>
      </c>
      <c r="DD65" s="230">
        <f t="shared" si="171"/>
        <v>0</v>
      </c>
      <c r="DE65" s="230">
        <f t="shared" si="172"/>
        <v>0</v>
      </c>
      <c r="DF65" s="230">
        <f t="shared" si="173"/>
        <v>0</v>
      </c>
      <c r="DG65" s="387"/>
      <c r="DH65" s="387"/>
      <c r="DI65" s="387"/>
      <c r="DJ65" s="387"/>
      <c r="DK65" s="387"/>
      <c r="DL65" s="387"/>
      <c r="DM65" s="387"/>
      <c r="DN65" s="387"/>
      <c r="DO65" s="387"/>
      <c r="DP65" s="387"/>
      <c r="DQ65" s="387"/>
      <c r="DR65" s="387"/>
      <c r="DS65" s="243"/>
    </row>
    <row r="66" spans="1:123" ht="12.75" customHeight="1" outlineLevel="1">
      <c r="A66" s="383">
        <f>'All Demand '!A67</f>
        <v>62</v>
      </c>
      <c r="B66" s="384" t="str">
        <f>'All Demand '!G67</f>
        <v>ABC</v>
      </c>
      <c r="C66" s="384" t="str">
        <f>'All Demand '!F67</f>
        <v>F7</v>
      </c>
      <c r="D66" s="178" t="str">
        <f>'All Demand '!C67</f>
        <v>8DCPFM01492AP</v>
      </c>
      <c r="E66" s="384" t="str">
        <f>'All Demand '!I67</f>
        <v>TJ</v>
      </c>
      <c r="F66" s="385" t="str">
        <f>'All Demand '!G67</f>
        <v>ABC</v>
      </c>
      <c r="G66" s="405">
        <v>0.01</v>
      </c>
      <c r="H66" s="405">
        <v>0.02</v>
      </c>
      <c r="I66" s="405" t="s">
        <v>39</v>
      </c>
      <c r="J66" s="405"/>
      <c r="K66" s="405"/>
      <c r="L66" s="405"/>
      <c r="M66" s="405"/>
      <c r="N66" s="405"/>
      <c r="O66" s="405"/>
      <c r="P66" s="405">
        <v>1</v>
      </c>
      <c r="Q66" s="405"/>
      <c r="R66" s="427">
        <v>0.95</v>
      </c>
      <c r="S66" s="405"/>
      <c r="T66" s="427">
        <v>0.98</v>
      </c>
      <c r="U66" s="386">
        <f>Tianjin!H66</f>
        <v>0</v>
      </c>
      <c r="V66" s="386">
        <f>Tianjin!I66</f>
        <v>0</v>
      </c>
      <c r="W66" s="386">
        <f>Tianjin!J66</f>
        <v>0</v>
      </c>
      <c r="X66" s="386">
        <f>Tianjin!K66</f>
        <v>0</v>
      </c>
      <c r="Y66" s="386">
        <f>Tianjin!L66</f>
        <v>0</v>
      </c>
      <c r="Z66" s="386">
        <f>Tianjin!M66</f>
        <v>0</v>
      </c>
      <c r="AA66" s="386">
        <f>Tianjin!N66</f>
        <v>0</v>
      </c>
      <c r="AB66" s="386">
        <f>Tianjin!O66</f>
        <v>0</v>
      </c>
      <c r="AC66" s="386">
        <f>Tianjin!P66</f>
        <v>0</v>
      </c>
      <c r="AD66" s="386">
        <f>Tianjin!Q66</f>
        <v>0</v>
      </c>
      <c r="AE66" s="386">
        <f>Tianjin!R66</f>
        <v>0</v>
      </c>
      <c r="AF66" s="386">
        <f>Tianjin!S66</f>
        <v>0</v>
      </c>
      <c r="AG66" s="387"/>
      <c r="AH66" s="388">
        <f t="shared" si="66"/>
        <v>0</v>
      </c>
      <c r="AI66" s="388">
        <f t="shared" si="67"/>
        <v>0</v>
      </c>
      <c r="AJ66" s="388">
        <f t="shared" si="68"/>
        <v>0</v>
      </c>
      <c r="AK66" s="388">
        <f t="shared" si="69"/>
        <v>0</v>
      </c>
      <c r="AL66" s="388">
        <f t="shared" si="70"/>
        <v>0</v>
      </c>
      <c r="AM66" s="388">
        <f t="shared" si="71"/>
        <v>0</v>
      </c>
      <c r="AN66" s="388">
        <f t="shared" si="72"/>
        <v>0</v>
      </c>
      <c r="AO66" s="388">
        <f t="shared" si="73"/>
        <v>0</v>
      </c>
      <c r="AP66" s="388">
        <f t="shared" si="74"/>
        <v>0</v>
      </c>
      <c r="AQ66" s="388">
        <f t="shared" si="75"/>
        <v>0</v>
      </c>
      <c r="AR66" s="388">
        <f t="shared" si="76"/>
        <v>0</v>
      </c>
      <c r="AS66" s="388">
        <f t="shared" si="77"/>
        <v>0</v>
      </c>
      <c r="AT66" s="389"/>
      <c r="AU66" s="232">
        <f t="shared" si="78"/>
        <v>0</v>
      </c>
      <c r="AV66" s="232">
        <f t="shared" si="79"/>
        <v>0</v>
      </c>
      <c r="AW66" s="232">
        <f t="shared" si="80"/>
        <v>0</v>
      </c>
      <c r="AX66" s="232">
        <f t="shared" si="81"/>
        <v>0</v>
      </c>
      <c r="AY66" s="232">
        <f t="shared" si="82"/>
        <v>0</v>
      </c>
      <c r="AZ66" s="232">
        <f t="shared" si="83"/>
        <v>0</v>
      </c>
      <c r="BA66" s="232">
        <f t="shared" si="84"/>
        <v>0</v>
      </c>
      <c r="BB66" s="232">
        <f t="shared" si="85"/>
        <v>0</v>
      </c>
      <c r="BC66" s="232">
        <f t="shared" si="86"/>
        <v>0</v>
      </c>
      <c r="BD66" s="232">
        <f t="shared" si="87"/>
        <v>0</v>
      </c>
      <c r="BE66" s="232">
        <f t="shared" si="88"/>
        <v>0</v>
      </c>
      <c r="BF66" s="232">
        <f t="shared" si="89"/>
        <v>0</v>
      </c>
      <c r="BG66" s="387"/>
      <c r="BH66" s="230">
        <f t="shared" si="90"/>
        <v>0</v>
      </c>
      <c r="BI66" s="230">
        <f t="shared" si="91"/>
        <v>0</v>
      </c>
      <c r="BJ66" s="230">
        <f t="shared" si="92"/>
        <v>0</v>
      </c>
      <c r="BK66" s="230">
        <f t="shared" si="93"/>
        <v>0</v>
      </c>
      <c r="BL66" s="230">
        <f t="shared" si="94"/>
        <v>0</v>
      </c>
      <c r="BM66" s="230">
        <f t="shared" si="95"/>
        <v>0</v>
      </c>
      <c r="BN66" s="230">
        <f t="shared" si="96"/>
        <v>0</v>
      </c>
      <c r="BO66" s="230">
        <f t="shared" si="97"/>
        <v>0</v>
      </c>
      <c r="BP66" s="230">
        <f t="shared" si="98"/>
        <v>0</v>
      </c>
      <c r="BQ66" s="230">
        <f t="shared" si="99"/>
        <v>0</v>
      </c>
      <c r="BR66" s="230">
        <f t="shared" si="100"/>
        <v>0</v>
      </c>
      <c r="BS66" s="230">
        <f t="shared" si="101"/>
        <v>0</v>
      </c>
      <c r="BT66" s="389"/>
      <c r="BU66" s="230">
        <f t="shared" si="138"/>
        <v>0</v>
      </c>
      <c r="BV66" s="230">
        <f t="shared" si="139"/>
        <v>0</v>
      </c>
      <c r="BW66" s="230">
        <f t="shared" si="140"/>
        <v>0</v>
      </c>
      <c r="BX66" s="230">
        <f t="shared" si="141"/>
        <v>0</v>
      </c>
      <c r="BY66" s="230">
        <f t="shared" si="142"/>
        <v>0</v>
      </c>
      <c r="BZ66" s="230">
        <f t="shared" si="143"/>
        <v>0</v>
      </c>
      <c r="CA66" s="230">
        <f t="shared" si="144"/>
        <v>0</v>
      </c>
      <c r="CB66" s="230">
        <f t="shared" si="145"/>
        <v>0</v>
      </c>
      <c r="CC66" s="230">
        <f t="shared" si="146"/>
        <v>0</v>
      </c>
      <c r="CD66" s="230">
        <f t="shared" si="147"/>
        <v>0</v>
      </c>
      <c r="CE66" s="230">
        <f t="shared" si="148"/>
        <v>0</v>
      </c>
      <c r="CF66" s="230">
        <f t="shared" si="149"/>
        <v>0</v>
      </c>
      <c r="CG66" s="231"/>
      <c r="CH66" s="230">
        <f t="shared" si="150"/>
        <v>0</v>
      </c>
      <c r="CI66" s="230">
        <f t="shared" si="151"/>
        <v>0</v>
      </c>
      <c r="CJ66" s="230">
        <f t="shared" si="152"/>
        <v>0</v>
      </c>
      <c r="CK66" s="230">
        <f t="shared" si="153"/>
        <v>0</v>
      </c>
      <c r="CL66" s="230">
        <f t="shared" si="154"/>
        <v>0</v>
      </c>
      <c r="CM66" s="230">
        <f t="shared" si="155"/>
        <v>0</v>
      </c>
      <c r="CN66" s="230">
        <f t="shared" si="156"/>
        <v>0</v>
      </c>
      <c r="CO66" s="230">
        <f t="shared" si="157"/>
        <v>0</v>
      </c>
      <c r="CP66" s="230">
        <f t="shared" si="158"/>
        <v>0</v>
      </c>
      <c r="CQ66" s="230">
        <f t="shared" si="159"/>
        <v>0</v>
      </c>
      <c r="CR66" s="230">
        <f t="shared" si="160"/>
        <v>0</v>
      </c>
      <c r="CS66" s="230">
        <f t="shared" si="161"/>
        <v>0</v>
      </c>
      <c r="CT66" s="231"/>
      <c r="CU66" s="230">
        <f t="shared" si="162"/>
        <v>0</v>
      </c>
      <c r="CV66" s="230">
        <f t="shared" si="163"/>
        <v>0</v>
      </c>
      <c r="CW66" s="230">
        <f t="shared" si="164"/>
        <v>0</v>
      </c>
      <c r="CX66" s="230">
        <f t="shared" si="165"/>
        <v>0</v>
      </c>
      <c r="CY66" s="230">
        <f t="shared" si="166"/>
        <v>0</v>
      </c>
      <c r="CZ66" s="230">
        <f t="shared" si="167"/>
        <v>0</v>
      </c>
      <c r="DA66" s="230">
        <f t="shared" si="168"/>
        <v>0</v>
      </c>
      <c r="DB66" s="230">
        <f t="shared" si="169"/>
        <v>0</v>
      </c>
      <c r="DC66" s="230">
        <f t="shared" si="170"/>
        <v>0</v>
      </c>
      <c r="DD66" s="230">
        <f t="shared" si="171"/>
        <v>0</v>
      </c>
      <c r="DE66" s="230">
        <f t="shared" si="172"/>
        <v>0</v>
      </c>
      <c r="DF66" s="230">
        <f t="shared" si="173"/>
        <v>0</v>
      </c>
      <c r="DG66" s="387"/>
      <c r="DH66" s="387"/>
      <c r="DI66" s="387"/>
      <c r="DJ66" s="387"/>
      <c r="DK66" s="387"/>
      <c r="DL66" s="387"/>
      <c r="DM66" s="387"/>
      <c r="DN66" s="387"/>
      <c r="DO66" s="387"/>
      <c r="DP66" s="387"/>
      <c r="DQ66" s="387"/>
      <c r="DR66" s="387"/>
      <c r="DS66" s="243"/>
    </row>
    <row r="67" spans="1:123" ht="12.75" customHeight="1" outlineLevel="1">
      <c r="A67" s="383">
        <f>'All Demand '!A68</f>
        <v>63</v>
      </c>
      <c r="B67" s="384" t="str">
        <f>'All Demand '!G68</f>
        <v>ABC</v>
      </c>
      <c r="C67" s="384" t="str">
        <f>'All Demand '!F68</f>
        <v>Z series</v>
      </c>
      <c r="D67" s="178" t="str">
        <f>'All Demand '!C68</f>
        <v>Potential_Z series</v>
      </c>
      <c r="E67" s="384" t="str">
        <f>'All Demand '!I68</f>
        <v>TJ</v>
      </c>
      <c r="F67" s="385" t="str">
        <f>'All Demand '!G68</f>
        <v>ABC</v>
      </c>
      <c r="G67" s="405">
        <v>0.1</v>
      </c>
      <c r="H67" s="405">
        <v>0.1</v>
      </c>
      <c r="I67" s="405" t="s">
        <v>39</v>
      </c>
      <c r="J67" s="405">
        <v>0</v>
      </c>
      <c r="K67" s="405">
        <v>0</v>
      </c>
      <c r="L67" s="405">
        <v>0</v>
      </c>
      <c r="M67" s="405">
        <v>0</v>
      </c>
      <c r="N67" s="405">
        <v>0</v>
      </c>
      <c r="O67" s="405">
        <v>0</v>
      </c>
      <c r="P67" s="405">
        <v>1.5</v>
      </c>
      <c r="Q67" s="405">
        <v>4</v>
      </c>
      <c r="R67" s="427">
        <v>1</v>
      </c>
      <c r="S67" s="405">
        <v>0</v>
      </c>
      <c r="T67" s="405">
        <v>0.95</v>
      </c>
      <c r="U67" s="386">
        <f>Tianjin!H67</f>
        <v>0</v>
      </c>
      <c r="V67" s="386">
        <f>Tianjin!I67</f>
        <v>0</v>
      </c>
      <c r="W67" s="386">
        <f>Tianjin!J67</f>
        <v>0</v>
      </c>
      <c r="X67" s="386">
        <f>Tianjin!K67</f>
        <v>0</v>
      </c>
      <c r="Y67" s="386">
        <f>Tianjin!L67</f>
        <v>0</v>
      </c>
      <c r="Z67" s="386">
        <f>Tianjin!M67</f>
        <v>5000000</v>
      </c>
      <c r="AA67" s="386">
        <f>Tianjin!N67</f>
        <v>3000000</v>
      </c>
      <c r="AB67" s="386">
        <f>Tianjin!O67</f>
        <v>3000000</v>
      </c>
      <c r="AC67" s="386">
        <f>Tianjin!P67</f>
        <v>3000000</v>
      </c>
      <c r="AD67" s="386">
        <f>Tianjin!Q67</f>
        <v>5000000</v>
      </c>
      <c r="AE67" s="386">
        <f>Tianjin!R67</f>
        <v>5000000</v>
      </c>
      <c r="AF67" s="386">
        <f>Tianjin!S67</f>
        <v>5000000</v>
      </c>
      <c r="AG67" s="387"/>
      <c r="AH67" s="388">
        <f t="shared" si="66"/>
        <v>0</v>
      </c>
      <c r="AI67" s="388">
        <f t="shared" si="67"/>
        <v>0</v>
      </c>
      <c r="AJ67" s="388">
        <f t="shared" si="68"/>
        <v>0</v>
      </c>
      <c r="AK67" s="388">
        <f t="shared" si="69"/>
        <v>0</v>
      </c>
      <c r="AL67" s="388">
        <f t="shared" si="70"/>
        <v>0</v>
      </c>
      <c r="AM67" s="388">
        <f t="shared" si="71"/>
        <v>532.31578947368428</v>
      </c>
      <c r="AN67" s="388">
        <f t="shared" si="72"/>
        <v>321.78947368421052</v>
      </c>
      <c r="AO67" s="388">
        <f t="shared" si="73"/>
        <v>321.78947368421052</v>
      </c>
      <c r="AP67" s="388">
        <f t="shared" si="74"/>
        <v>321.78947368421052</v>
      </c>
      <c r="AQ67" s="388">
        <f t="shared" si="75"/>
        <v>532.31578947368428</v>
      </c>
      <c r="AR67" s="388">
        <f t="shared" si="76"/>
        <v>532.31578947368428</v>
      </c>
      <c r="AS67" s="388">
        <f t="shared" si="77"/>
        <v>532.31578947368428</v>
      </c>
      <c r="AT67" s="389"/>
      <c r="AU67" s="232">
        <f t="shared" si="78"/>
        <v>0</v>
      </c>
      <c r="AV67" s="232">
        <f t="shared" si="79"/>
        <v>0</v>
      </c>
      <c r="AW67" s="232">
        <f t="shared" si="80"/>
        <v>0</v>
      </c>
      <c r="AX67" s="232">
        <f t="shared" si="81"/>
        <v>0</v>
      </c>
      <c r="AY67" s="232">
        <f t="shared" si="82"/>
        <v>0</v>
      </c>
      <c r="AZ67" s="232">
        <f t="shared" si="83"/>
        <v>500</v>
      </c>
      <c r="BA67" s="232">
        <f t="shared" si="84"/>
        <v>300</v>
      </c>
      <c r="BB67" s="232">
        <f t="shared" si="85"/>
        <v>300</v>
      </c>
      <c r="BC67" s="232">
        <f t="shared" si="86"/>
        <v>300</v>
      </c>
      <c r="BD67" s="232">
        <f t="shared" si="87"/>
        <v>500</v>
      </c>
      <c r="BE67" s="232">
        <f t="shared" si="88"/>
        <v>500</v>
      </c>
      <c r="BF67" s="232">
        <f t="shared" si="89"/>
        <v>500</v>
      </c>
      <c r="BG67" s="387"/>
      <c r="BH67" s="230">
        <f t="shared" si="90"/>
        <v>0</v>
      </c>
      <c r="BI67" s="230">
        <f t="shared" si="91"/>
        <v>0</v>
      </c>
      <c r="BJ67" s="230">
        <f t="shared" si="92"/>
        <v>0</v>
      </c>
      <c r="BK67" s="230">
        <f t="shared" si="93"/>
        <v>0</v>
      </c>
      <c r="BL67" s="230">
        <f t="shared" si="94"/>
        <v>0</v>
      </c>
      <c r="BM67" s="230">
        <f t="shared" si="95"/>
        <v>532.31578947368428</v>
      </c>
      <c r="BN67" s="230">
        <f t="shared" si="96"/>
        <v>321.78947368421052</v>
      </c>
      <c r="BO67" s="230">
        <f t="shared" si="97"/>
        <v>321.78947368421052</v>
      </c>
      <c r="BP67" s="230">
        <f t="shared" si="98"/>
        <v>321.78947368421052</v>
      </c>
      <c r="BQ67" s="230">
        <f t="shared" si="99"/>
        <v>532.31578947368428</v>
      </c>
      <c r="BR67" s="230">
        <f t="shared" si="100"/>
        <v>532.31578947368428</v>
      </c>
      <c r="BS67" s="230">
        <f t="shared" si="101"/>
        <v>532.31578947368428</v>
      </c>
      <c r="BT67" s="389"/>
      <c r="BU67" s="230">
        <f t="shared" si="138"/>
        <v>0</v>
      </c>
      <c r="BV67" s="230">
        <f t="shared" si="139"/>
        <v>0</v>
      </c>
      <c r="BW67" s="230">
        <f t="shared" si="140"/>
        <v>0</v>
      </c>
      <c r="BX67" s="230">
        <f t="shared" si="141"/>
        <v>0</v>
      </c>
      <c r="BY67" s="230">
        <f t="shared" si="142"/>
        <v>0</v>
      </c>
      <c r="BZ67" s="230">
        <f t="shared" si="143"/>
        <v>0</v>
      </c>
      <c r="CA67" s="230">
        <f t="shared" si="144"/>
        <v>0</v>
      </c>
      <c r="CB67" s="230">
        <f t="shared" si="145"/>
        <v>0</v>
      </c>
      <c r="CC67" s="230">
        <f t="shared" si="146"/>
        <v>0</v>
      </c>
      <c r="CD67" s="230">
        <f t="shared" si="147"/>
        <v>0</v>
      </c>
      <c r="CE67" s="230">
        <f t="shared" si="148"/>
        <v>0</v>
      </c>
      <c r="CF67" s="230">
        <f t="shared" si="149"/>
        <v>0</v>
      </c>
      <c r="CG67" s="231"/>
      <c r="CH67" s="230">
        <f t="shared" si="150"/>
        <v>0</v>
      </c>
      <c r="CI67" s="230">
        <f t="shared" si="151"/>
        <v>0</v>
      </c>
      <c r="CJ67" s="230">
        <f t="shared" si="152"/>
        <v>0</v>
      </c>
      <c r="CK67" s="230">
        <f t="shared" si="153"/>
        <v>0</v>
      </c>
      <c r="CL67" s="230">
        <f t="shared" si="154"/>
        <v>0</v>
      </c>
      <c r="CM67" s="230">
        <f t="shared" si="155"/>
        <v>0</v>
      </c>
      <c r="CN67" s="230">
        <f t="shared" si="156"/>
        <v>0</v>
      </c>
      <c r="CO67" s="230">
        <f t="shared" si="157"/>
        <v>0</v>
      </c>
      <c r="CP67" s="230">
        <f t="shared" si="158"/>
        <v>0</v>
      </c>
      <c r="CQ67" s="230">
        <f t="shared" si="159"/>
        <v>0</v>
      </c>
      <c r="CR67" s="230">
        <f t="shared" si="160"/>
        <v>0</v>
      </c>
      <c r="CS67" s="230">
        <f t="shared" si="161"/>
        <v>0</v>
      </c>
      <c r="CT67" s="231"/>
      <c r="CU67" s="230">
        <f t="shared" si="162"/>
        <v>0</v>
      </c>
      <c r="CV67" s="230">
        <f t="shared" si="163"/>
        <v>0</v>
      </c>
      <c r="CW67" s="230">
        <f t="shared" si="164"/>
        <v>0</v>
      </c>
      <c r="CX67" s="230">
        <f t="shared" si="165"/>
        <v>0</v>
      </c>
      <c r="CY67" s="230">
        <f t="shared" si="166"/>
        <v>0</v>
      </c>
      <c r="CZ67" s="230">
        <f t="shared" si="167"/>
        <v>0</v>
      </c>
      <c r="DA67" s="230">
        <f t="shared" si="168"/>
        <v>0</v>
      </c>
      <c r="DB67" s="230">
        <f t="shared" si="169"/>
        <v>0</v>
      </c>
      <c r="DC67" s="230">
        <f t="shared" si="170"/>
        <v>0</v>
      </c>
      <c r="DD67" s="230">
        <f t="shared" si="171"/>
        <v>0</v>
      </c>
      <c r="DE67" s="230">
        <f t="shared" si="172"/>
        <v>0</v>
      </c>
      <c r="DF67" s="230">
        <f t="shared" si="173"/>
        <v>0</v>
      </c>
      <c r="DG67" s="387"/>
      <c r="DH67" s="387"/>
      <c r="DI67" s="387"/>
      <c r="DJ67" s="387"/>
      <c r="DK67" s="387"/>
      <c r="DL67" s="387"/>
      <c r="DM67" s="387"/>
      <c r="DN67" s="387"/>
      <c r="DO67" s="387"/>
      <c r="DP67" s="387"/>
      <c r="DQ67" s="387"/>
      <c r="DR67" s="387"/>
      <c r="DS67" s="243"/>
    </row>
    <row r="68" spans="1:123" ht="12.75" customHeight="1" outlineLevel="1">
      <c r="A68" s="383">
        <f>'All Demand '!A69</f>
        <v>64</v>
      </c>
      <c r="B68" s="384" t="str">
        <f>'All Demand '!G69</f>
        <v>ABC</v>
      </c>
      <c r="C68" s="384" t="str">
        <f>'All Demand '!F69</f>
        <v>C11</v>
      </c>
      <c r="D68" s="178" t="str">
        <f>'All Demand '!C69</f>
        <v>8DCPFM01258AP</v>
      </c>
      <c r="E68" s="384" t="str">
        <f>'All Demand '!I69</f>
        <v>TJ</v>
      </c>
      <c r="F68" s="385" t="str">
        <f>'All Demand '!G69</f>
        <v>ABC</v>
      </c>
      <c r="G68" s="405">
        <v>0.01</v>
      </c>
      <c r="H68" s="405">
        <v>1.11E-2</v>
      </c>
      <c r="I68" s="405" t="s">
        <v>39</v>
      </c>
      <c r="J68" s="405">
        <v>0</v>
      </c>
      <c r="K68" s="405">
        <v>0</v>
      </c>
      <c r="L68" s="405">
        <v>0</v>
      </c>
      <c r="M68" s="405">
        <v>0</v>
      </c>
      <c r="N68" s="405">
        <v>0</v>
      </c>
      <c r="O68" s="405">
        <v>0</v>
      </c>
      <c r="P68" s="405">
        <v>1</v>
      </c>
      <c r="Q68" s="405">
        <v>4</v>
      </c>
      <c r="R68" s="427">
        <v>1</v>
      </c>
      <c r="S68" s="405">
        <v>0</v>
      </c>
      <c r="T68" s="405">
        <v>0.98</v>
      </c>
      <c r="U68" s="386">
        <f>Tianjin!H68</f>
        <v>0</v>
      </c>
      <c r="V68" s="386">
        <f>Tianjin!I68</f>
        <v>0</v>
      </c>
      <c r="W68" s="386">
        <f>Tianjin!J68</f>
        <v>0</v>
      </c>
      <c r="X68" s="386">
        <f>Tianjin!K68</f>
        <v>0</v>
      </c>
      <c r="Y68" s="386">
        <f>Tianjin!L68</f>
        <v>0</v>
      </c>
      <c r="Z68" s="386">
        <f>Tianjin!M68</f>
        <v>0</v>
      </c>
      <c r="AA68" s="386">
        <f>Tianjin!N68</f>
        <v>0</v>
      </c>
      <c r="AB68" s="386">
        <f>Tianjin!O68</f>
        <v>0</v>
      </c>
      <c r="AC68" s="386">
        <f>Tianjin!P68</f>
        <v>0</v>
      </c>
      <c r="AD68" s="386">
        <f>Tianjin!Q68</f>
        <v>0</v>
      </c>
      <c r="AE68" s="386">
        <f>Tianjin!R68</f>
        <v>0</v>
      </c>
      <c r="AF68" s="386">
        <f>Tianjin!S68</f>
        <v>0</v>
      </c>
      <c r="AG68" s="387"/>
      <c r="AH68" s="388">
        <f t="shared" si="66"/>
        <v>0</v>
      </c>
      <c r="AI68" s="388">
        <f t="shared" si="67"/>
        <v>0</v>
      </c>
      <c r="AJ68" s="388">
        <f t="shared" si="68"/>
        <v>0</v>
      </c>
      <c r="AK68" s="388">
        <f t="shared" si="69"/>
        <v>0</v>
      </c>
      <c r="AL68" s="388">
        <f t="shared" si="70"/>
        <v>0</v>
      </c>
      <c r="AM68" s="388">
        <f t="shared" si="71"/>
        <v>0</v>
      </c>
      <c r="AN68" s="388">
        <f t="shared" si="72"/>
        <v>0</v>
      </c>
      <c r="AO68" s="388">
        <f t="shared" si="73"/>
        <v>0</v>
      </c>
      <c r="AP68" s="388">
        <f t="shared" si="74"/>
        <v>0</v>
      </c>
      <c r="AQ68" s="388">
        <f t="shared" si="75"/>
        <v>0</v>
      </c>
      <c r="AR68" s="388">
        <f t="shared" si="76"/>
        <v>0</v>
      </c>
      <c r="AS68" s="388">
        <f t="shared" si="77"/>
        <v>0</v>
      </c>
      <c r="AT68" s="389"/>
      <c r="AU68" s="232">
        <f t="shared" si="78"/>
        <v>0</v>
      </c>
      <c r="AV68" s="232">
        <f t="shared" si="79"/>
        <v>0</v>
      </c>
      <c r="AW68" s="232">
        <f t="shared" si="80"/>
        <v>0</v>
      </c>
      <c r="AX68" s="232">
        <f t="shared" si="81"/>
        <v>0</v>
      </c>
      <c r="AY68" s="232">
        <f t="shared" si="82"/>
        <v>0</v>
      </c>
      <c r="AZ68" s="232">
        <f t="shared" si="83"/>
        <v>0</v>
      </c>
      <c r="BA68" s="232">
        <f t="shared" si="84"/>
        <v>0</v>
      </c>
      <c r="BB68" s="232">
        <f t="shared" si="85"/>
        <v>0</v>
      </c>
      <c r="BC68" s="232">
        <f t="shared" si="86"/>
        <v>0</v>
      </c>
      <c r="BD68" s="232">
        <f t="shared" si="87"/>
        <v>0</v>
      </c>
      <c r="BE68" s="232">
        <f t="shared" si="88"/>
        <v>0</v>
      </c>
      <c r="BF68" s="232">
        <f t="shared" si="89"/>
        <v>0</v>
      </c>
      <c r="BG68" s="387"/>
      <c r="BH68" s="230">
        <f t="shared" si="90"/>
        <v>0</v>
      </c>
      <c r="BI68" s="230">
        <f t="shared" si="91"/>
        <v>0</v>
      </c>
      <c r="BJ68" s="230">
        <f t="shared" si="92"/>
        <v>0</v>
      </c>
      <c r="BK68" s="230">
        <f t="shared" si="93"/>
        <v>0</v>
      </c>
      <c r="BL68" s="230">
        <f t="shared" si="94"/>
        <v>0</v>
      </c>
      <c r="BM68" s="230">
        <f t="shared" si="95"/>
        <v>0</v>
      </c>
      <c r="BN68" s="230">
        <f t="shared" si="96"/>
        <v>0</v>
      </c>
      <c r="BO68" s="230">
        <f t="shared" si="97"/>
        <v>0</v>
      </c>
      <c r="BP68" s="230">
        <f t="shared" si="98"/>
        <v>0</v>
      </c>
      <c r="BQ68" s="230">
        <f t="shared" si="99"/>
        <v>0</v>
      </c>
      <c r="BR68" s="230">
        <f t="shared" si="100"/>
        <v>0</v>
      </c>
      <c r="BS68" s="230">
        <f t="shared" si="101"/>
        <v>0</v>
      </c>
      <c r="BT68" s="389"/>
      <c r="BU68" s="230">
        <f t="shared" si="138"/>
        <v>0</v>
      </c>
      <c r="BV68" s="230">
        <f t="shared" si="139"/>
        <v>0</v>
      </c>
      <c r="BW68" s="230">
        <f t="shared" si="140"/>
        <v>0</v>
      </c>
      <c r="BX68" s="230">
        <f t="shared" si="141"/>
        <v>0</v>
      </c>
      <c r="BY68" s="230">
        <f t="shared" si="142"/>
        <v>0</v>
      </c>
      <c r="BZ68" s="230">
        <f t="shared" si="143"/>
        <v>0</v>
      </c>
      <c r="CA68" s="230">
        <f t="shared" si="144"/>
        <v>0</v>
      </c>
      <c r="CB68" s="230">
        <f t="shared" si="145"/>
        <v>0</v>
      </c>
      <c r="CC68" s="230">
        <f t="shared" si="146"/>
        <v>0</v>
      </c>
      <c r="CD68" s="230">
        <f t="shared" si="147"/>
        <v>0</v>
      </c>
      <c r="CE68" s="230">
        <f t="shared" si="148"/>
        <v>0</v>
      </c>
      <c r="CF68" s="230">
        <f t="shared" si="149"/>
        <v>0</v>
      </c>
      <c r="CG68" s="231"/>
      <c r="CH68" s="230">
        <f t="shared" si="150"/>
        <v>0</v>
      </c>
      <c r="CI68" s="230">
        <f t="shared" si="151"/>
        <v>0</v>
      </c>
      <c r="CJ68" s="230">
        <f t="shared" si="152"/>
        <v>0</v>
      </c>
      <c r="CK68" s="230">
        <f t="shared" si="153"/>
        <v>0</v>
      </c>
      <c r="CL68" s="230">
        <f t="shared" si="154"/>
        <v>0</v>
      </c>
      <c r="CM68" s="230">
        <f t="shared" si="155"/>
        <v>0</v>
      </c>
      <c r="CN68" s="230">
        <f t="shared" si="156"/>
        <v>0</v>
      </c>
      <c r="CO68" s="230">
        <f t="shared" si="157"/>
        <v>0</v>
      </c>
      <c r="CP68" s="230">
        <f t="shared" si="158"/>
        <v>0</v>
      </c>
      <c r="CQ68" s="230">
        <f t="shared" si="159"/>
        <v>0</v>
      </c>
      <c r="CR68" s="230">
        <f t="shared" si="160"/>
        <v>0</v>
      </c>
      <c r="CS68" s="230">
        <f t="shared" si="161"/>
        <v>0</v>
      </c>
      <c r="CT68" s="231"/>
      <c r="CU68" s="230">
        <f t="shared" si="162"/>
        <v>0</v>
      </c>
      <c r="CV68" s="230">
        <f t="shared" si="163"/>
        <v>0</v>
      </c>
      <c r="CW68" s="230">
        <f t="shared" si="164"/>
        <v>0</v>
      </c>
      <c r="CX68" s="230">
        <f t="shared" si="165"/>
        <v>0</v>
      </c>
      <c r="CY68" s="230">
        <f t="shared" si="166"/>
        <v>0</v>
      </c>
      <c r="CZ68" s="230">
        <f t="shared" si="167"/>
        <v>0</v>
      </c>
      <c r="DA68" s="230">
        <f t="shared" si="168"/>
        <v>0</v>
      </c>
      <c r="DB68" s="230">
        <f t="shared" si="169"/>
        <v>0</v>
      </c>
      <c r="DC68" s="230">
        <f t="shared" si="170"/>
        <v>0</v>
      </c>
      <c r="DD68" s="230">
        <f t="shared" si="171"/>
        <v>0</v>
      </c>
      <c r="DE68" s="230">
        <f t="shared" si="172"/>
        <v>0</v>
      </c>
      <c r="DF68" s="230">
        <f t="shared" si="173"/>
        <v>0</v>
      </c>
      <c r="DG68" s="387"/>
      <c r="DH68" s="387"/>
      <c r="DI68" s="387"/>
      <c r="DJ68" s="387"/>
      <c r="DK68" s="387"/>
      <c r="DL68" s="387"/>
      <c r="DM68" s="387"/>
      <c r="DN68" s="387"/>
      <c r="DO68" s="387"/>
      <c r="DP68" s="387"/>
      <c r="DQ68" s="387"/>
      <c r="DR68" s="387"/>
      <c r="DS68" s="243"/>
    </row>
    <row r="69" spans="1:123" ht="12.75" customHeight="1" outlineLevel="1">
      <c r="A69" s="383">
        <f>'All Demand '!A70</f>
        <v>65</v>
      </c>
      <c r="B69" s="384" t="str">
        <f>'All Demand '!G70</f>
        <v>ABC</v>
      </c>
      <c r="C69" s="384" t="str">
        <f>'All Demand '!F70</f>
        <v>F7</v>
      </c>
      <c r="D69" s="178" t="str">
        <f>'All Demand '!C70</f>
        <v>8DCPFM01098AP</v>
      </c>
      <c r="E69" s="384" t="str">
        <f>'All Demand '!I70</f>
        <v>TJ</v>
      </c>
      <c r="F69" s="385" t="str">
        <f>'All Demand '!G70</f>
        <v>ABC</v>
      </c>
      <c r="G69" s="405">
        <v>0.16600000000000001</v>
      </c>
      <c r="H69" s="405">
        <v>2.5600000000000001E-2</v>
      </c>
      <c r="I69" s="405" t="s">
        <v>39</v>
      </c>
      <c r="J69" s="405">
        <v>0</v>
      </c>
      <c r="K69" s="405">
        <v>0</v>
      </c>
      <c r="L69" s="405">
        <v>0</v>
      </c>
      <c r="M69" s="405">
        <v>0</v>
      </c>
      <c r="N69" s="405">
        <v>0</v>
      </c>
      <c r="O69" s="405">
        <v>0</v>
      </c>
      <c r="P69" s="405">
        <v>2</v>
      </c>
      <c r="Q69" s="405">
        <v>4</v>
      </c>
      <c r="R69" s="427">
        <v>1</v>
      </c>
      <c r="S69" s="405">
        <v>0</v>
      </c>
      <c r="T69" s="405">
        <v>0.95</v>
      </c>
      <c r="U69" s="386">
        <f>Tianjin!H69</f>
        <v>0</v>
      </c>
      <c r="V69" s="386">
        <f>Tianjin!I69</f>
        <v>0</v>
      </c>
      <c r="W69" s="386">
        <f>Tianjin!J69</f>
        <v>0</v>
      </c>
      <c r="X69" s="386">
        <f>Tianjin!K69</f>
        <v>0</v>
      </c>
      <c r="Y69" s="386">
        <f>Tianjin!L69</f>
        <v>0</v>
      </c>
      <c r="Z69" s="386">
        <f>Tianjin!M69</f>
        <v>0</v>
      </c>
      <c r="AA69" s="386">
        <f>Tianjin!N69</f>
        <v>0</v>
      </c>
      <c r="AB69" s="386">
        <f>Tianjin!O69</f>
        <v>0</v>
      </c>
      <c r="AC69" s="386">
        <f>Tianjin!P69</f>
        <v>0</v>
      </c>
      <c r="AD69" s="386">
        <f>Tianjin!Q69</f>
        <v>0</v>
      </c>
      <c r="AE69" s="386">
        <f>Tianjin!R69</f>
        <v>0</v>
      </c>
      <c r="AF69" s="386">
        <f>Tianjin!S69</f>
        <v>0</v>
      </c>
      <c r="AG69" s="387"/>
      <c r="AH69" s="388">
        <f t="shared" si="66"/>
        <v>0</v>
      </c>
      <c r="AI69" s="388">
        <f t="shared" si="67"/>
        <v>0</v>
      </c>
      <c r="AJ69" s="388">
        <f t="shared" si="68"/>
        <v>0</v>
      </c>
      <c r="AK69" s="388">
        <f t="shared" si="69"/>
        <v>0</v>
      </c>
      <c r="AL69" s="388">
        <f t="shared" si="70"/>
        <v>0</v>
      </c>
      <c r="AM69" s="388">
        <f t="shared" si="71"/>
        <v>0</v>
      </c>
      <c r="AN69" s="388">
        <f t="shared" si="72"/>
        <v>0</v>
      </c>
      <c r="AO69" s="388">
        <f t="shared" si="73"/>
        <v>0</v>
      </c>
      <c r="AP69" s="388">
        <f t="shared" si="74"/>
        <v>0</v>
      </c>
      <c r="AQ69" s="388">
        <f t="shared" si="75"/>
        <v>0</v>
      </c>
      <c r="AR69" s="388">
        <f t="shared" si="76"/>
        <v>0</v>
      </c>
      <c r="AS69" s="388">
        <f t="shared" si="77"/>
        <v>0</v>
      </c>
      <c r="AT69" s="389"/>
      <c r="AU69" s="232">
        <f t="shared" si="78"/>
        <v>0</v>
      </c>
      <c r="AV69" s="232">
        <f t="shared" si="79"/>
        <v>0</v>
      </c>
      <c r="AW69" s="232">
        <f t="shared" si="80"/>
        <v>0</v>
      </c>
      <c r="AX69" s="232">
        <f t="shared" si="81"/>
        <v>0</v>
      </c>
      <c r="AY69" s="232">
        <f t="shared" si="82"/>
        <v>0</v>
      </c>
      <c r="AZ69" s="232">
        <f t="shared" si="83"/>
        <v>0</v>
      </c>
      <c r="BA69" s="232">
        <f t="shared" si="84"/>
        <v>0</v>
      </c>
      <c r="BB69" s="232">
        <f t="shared" si="85"/>
        <v>0</v>
      </c>
      <c r="BC69" s="232">
        <f t="shared" si="86"/>
        <v>0</v>
      </c>
      <c r="BD69" s="232">
        <f t="shared" si="87"/>
        <v>0</v>
      </c>
      <c r="BE69" s="232">
        <f t="shared" si="88"/>
        <v>0</v>
      </c>
      <c r="BF69" s="232">
        <f t="shared" si="89"/>
        <v>0</v>
      </c>
      <c r="BG69" s="387"/>
      <c r="BH69" s="230">
        <f t="shared" si="90"/>
        <v>0</v>
      </c>
      <c r="BI69" s="230">
        <f t="shared" si="91"/>
        <v>0</v>
      </c>
      <c r="BJ69" s="230">
        <f t="shared" si="92"/>
        <v>0</v>
      </c>
      <c r="BK69" s="230">
        <f t="shared" si="93"/>
        <v>0</v>
      </c>
      <c r="BL69" s="230">
        <f t="shared" si="94"/>
        <v>0</v>
      </c>
      <c r="BM69" s="230">
        <f t="shared" si="95"/>
        <v>0</v>
      </c>
      <c r="BN69" s="230">
        <f t="shared" si="96"/>
        <v>0</v>
      </c>
      <c r="BO69" s="230">
        <f t="shared" si="97"/>
        <v>0</v>
      </c>
      <c r="BP69" s="230">
        <f t="shared" si="98"/>
        <v>0</v>
      </c>
      <c r="BQ69" s="230">
        <f t="shared" si="99"/>
        <v>0</v>
      </c>
      <c r="BR69" s="230">
        <f t="shared" si="100"/>
        <v>0</v>
      </c>
      <c r="BS69" s="230">
        <f t="shared" si="101"/>
        <v>0</v>
      </c>
      <c r="BT69" s="389"/>
      <c r="BU69" s="230">
        <f t="shared" si="138"/>
        <v>0</v>
      </c>
      <c r="BV69" s="230">
        <f t="shared" si="139"/>
        <v>0</v>
      </c>
      <c r="BW69" s="230">
        <f t="shared" si="140"/>
        <v>0</v>
      </c>
      <c r="BX69" s="230">
        <f t="shared" si="141"/>
        <v>0</v>
      </c>
      <c r="BY69" s="230">
        <f t="shared" si="142"/>
        <v>0</v>
      </c>
      <c r="BZ69" s="230">
        <f t="shared" si="143"/>
        <v>0</v>
      </c>
      <c r="CA69" s="230">
        <f t="shared" si="144"/>
        <v>0</v>
      </c>
      <c r="CB69" s="230">
        <f t="shared" si="145"/>
        <v>0</v>
      </c>
      <c r="CC69" s="230">
        <f t="shared" si="146"/>
        <v>0</v>
      </c>
      <c r="CD69" s="230">
        <f t="shared" si="147"/>
        <v>0</v>
      </c>
      <c r="CE69" s="230">
        <f t="shared" si="148"/>
        <v>0</v>
      </c>
      <c r="CF69" s="230">
        <f t="shared" si="149"/>
        <v>0</v>
      </c>
      <c r="CG69" s="231"/>
      <c r="CH69" s="230">
        <f t="shared" si="150"/>
        <v>0</v>
      </c>
      <c r="CI69" s="230">
        <f t="shared" si="151"/>
        <v>0</v>
      </c>
      <c r="CJ69" s="230">
        <f t="shared" si="152"/>
        <v>0</v>
      </c>
      <c r="CK69" s="230">
        <f t="shared" si="153"/>
        <v>0</v>
      </c>
      <c r="CL69" s="230">
        <f t="shared" si="154"/>
        <v>0</v>
      </c>
      <c r="CM69" s="230">
        <f t="shared" si="155"/>
        <v>0</v>
      </c>
      <c r="CN69" s="230">
        <f t="shared" si="156"/>
        <v>0</v>
      </c>
      <c r="CO69" s="230">
        <f t="shared" si="157"/>
        <v>0</v>
      </c>
      <c r="CP69" s="230">
        <f t="shared" si="158"/>
        <v>0</v>
      </c>
      <c r="CQ69" s="230">
        <f t="shared" si="159"/>
        <v>0</v>
      </c>
      <c r="CR69" s="230">
        <f t="shared" si="160"/>
        <v>0</v>
      </c>
      <c r="CS69" s="230">
        <f t="shared" si="161"/>
        <v>0</v>
      </c>
      <c r="CT69" s="231"/>
      <c r="CU69" s="230">
        <f t="shared" si="162"/>
        <v>0</v>
      </c>
      <c r="CV69" s="230">
        <f t="shared" si="163"/>
        <v>0</v>
      </c>
      <c r="CW69" s="230">
        <f t="shared" si="164"/>
        <v>0</v>
      </c>
      <c r="CX69" s="230">
        <f t="shared" si="165"/>
        <v>0</v>
      </c>
      <c r="CY69" s="230">
        <f t="shared" si="166"/>
        <v>0</v>
      </c>
      <c r="CZ69" s="230">
        <f t="shared" si="167"/>
        <v>0</v>
      </c>
      <c r="DA69" s="230">
        <f t="shared" si="168"/>
        <v>0</v>
      </c>
      <c r="DB69" s="230">
        <f t="shared" si="169"/>
        <v>0</v>
      </c>
      <c r="DC69" s="230">
        <f t="shared" si="170"/>
        <v>0</v>
      </c>
      <c r="DD69" s="230">
        <f t="shared" si="171"/>
        <v>0</v>
      </c>
      <c r="DE69" s="230">
        <f t="shared" si="172"/>
        <v>0</v>
      </c>
      <c r="DF69" s="230">
        <f t="shared" si="173"/>
        <v>0</v>
      </c>
      <c r="DG69" s="387"/>
      <c r="DH69" s="387"/>
      <c r="DI69" s="387"/>
      <c r="DJ69" s="387"/>
      <c r="DK69" s="387"/>
      <c r="DL69" s="387"/>
      <c r="DM69" s="387"/>
      <c r="DN69" s="387"/>
      <c r="DO69" s="387"/>
      <c r="DP69" s="387"/>
      <c r="DQ69" s="387"/>
      <c r="DR69" s="387"/>
      <c r="DS69" s="243"/>
    </row>
    <row r="70" spans="1:123" ht="12.75" customHeight="1" outlineLevel="1">
      <c r="A70" s="383">
        <f>'All Demand '!A71</f>
        <v>66</v>
      </c>
      <c r="B70" s="384" t="str">
        <f>'All Demand '!G71</f>
        <v>ABC</v>
      </c>
      <c r="C70" s="384" t="str">
        <f>'All Demand '!F71</f>
        <v>F7</v>
      </c>
      <c r="D70" s="178" t="str">
        <f>'All Demand '!C71</f>
        <v>8DCPFM01099AP</v>
      </c>
      <c r="E70" s="384" t="str">
        <f>'All Demand '!I71</f>
        <v>TJ</v>
      </c>
      <c r="F70" s="385" t="str">
        <f>'All Demand '!G71</f>
        <v>ABC</v>
      </c>
      <c r="G70" s="405">
        <v>0.1666</v>
      </c>
      <c r="H70" s="405">
        <v>2.7699999999999999E-2</v>
      </c>
      <c r="I70" s="405" t="s">
        <v>39</v>
      </c>
      <c r="J70" s="405">
        <v>0</v>
      </c>
      <c r="K70" s="405">
        <v>0</v>
      </c>
      <c r="L70" s="405">
        <v>0</v>
      </c>
      <c r="M70" s="405">
        <v>0</v>
      </c>
      <c r="N70" s="405">
        <v>0</v>
      </c>
      <c r="O70" s="405">
        <v>0</v>
      </c>
      <c r="P70" s="405">
        <v>5.5</v>
      </c>
      <c r="Q70" s="405">
        <v>4</v>
      </c>
      <c r="R70" s="427">
        <v>1</v>
      </c>
      <c r="S70" s="405">
        <v>0</v>
      </c>
      <c r="T70" s="405">
        <v>0.95</v>
      </c>
      <c r="U70" s="386">
        <f>Tianjin!H70</f>
        <v>0</v>
      </c>
      <c r="V70" s="386">
        <f>Tianjin!I70</f>
        <v>0</v>
      </c>
      <c r="W70" s="386">
        <f>Tianjin!J70</f>
        <v>0</v>
      </c>
      <c r="X70" s="386">
        <f>Tianjin!K70</f>
        <v>0</v>
      </c>
      <c r="Y70" s="386">
        <f>Tianjin!L70</f>
        <v>0</v>
      </c>
      <c r="Z70" s="386">
        <f>Tianjin!M70</f>
        <v>0</v>
      </c>
      <c r="AA70" s="386">
        <f>Tianjin!N70</f>
        <v>0</v>
      </c>
      <c r="AB70" s="386">
        <f>Tianjin!O70</f>
        <v>0</v>
      </c>
      <c r="AC70" s="386">
        <f>Tianjin!P70</f>
        <v>0</v>
      </c>
      <c r="AD70" s="386">
        <f>Tianjin!Q70</f>
        <v>0</v>
      </c>
      <c r="AE70" s="386">
        <f>Tianjin!R70</f>
        <v>0</v>
      </c>
      <c r="AF70" s="386">
        <f>Tianjin!S70</f>
        <v>0</v>
      </c>
      <c r="AG70" s="387"/>
      <c r="AH70" s="388">
        <f t="shared" ref="AH70:AH133" si="174">IF(U70=0, 0, (U70/1000*($H70+$J70+$L70+$N70)/$R70/$T70+$P70*$Q70))</f>
        <v>0</v>
      </c>
      <c r="AI70" s="388">
        <f t="shared" ref="AI70:AI133" si="175">IF(V70=0, 0, (V70/1000*($H70+$J70+$L70+$N70)/$R70/$T70+$P70*$Q70))</f>
        <v>0</v>
      </c>
      <c r="AJ70" s="388">
        <f t="shared" ref="AJ70:AJ133" si="176">IF(W70=0, 0, (W70/1000*($H70+$J70+$L70+$N70)/$R70/$T70+$P70*$Q70))</f>
        <v>0</v>
      </c>
      <c r="AK70" s="388">
        <f t="shared" ref="AK70:AK133" si="177">IF(X70=0, 0, (X70/1000*($H70+$J70+$L70+$N70)/$R70/$T70+$P70*$Q70))</f>
        <v>0</v>
      </c>
      <c r="AL70" s="388">
        <f t="shared" ref="AL70:AL133" si="178">IF(Y70=0, 0, (Y70/1000*($H70+$J70+$L70+$N70)/$R70/$T70+$P70*$Q70))</f>
        <v>0</v>
      </c>
      <c r="AM70" s="388">
        <f t="shared" ref="AM70:AM133" si="179">IF(Z70=0, 0, (Z70/1000*($H70+$J70+$L70+$N70)/$R70/$T70+$P70*$Q70))</f>
        <v>0</v>
      </c>
      <c r="AN70" s="388">
        <f t="shared" ref="AN70:AN133" si="180">IF(AA70=0, 0, (AA70/1000*($H70+$J70+$L70+$N70)/$R70/$T70+$P70*$Q70))</f>
        <v>0</v>
      </c>
      <c r="AO70" s="388">
        <f t="shared" ref="AO70:AO133" si="181">IF(AB70=0, 0, (AB70/1000*($H70+$J70+$L70+$N70)/$R70/$T70+$P70*$Q70))</f>
        <v>0</v>
      </c>
      <c r="AP70" s="388">
        <f t="shared" ref="AP70:AP133" si="182">IF(AC70=0, 0, (AC70/1000*($H70+$J70+$L70+$N70)/$R70/$T70+$P70*$Q70))</f>
        <v>0</v>
      </c>
      <c r="AQ70" s="388">
        <f t="shared" ref="AQ70:AQ133" si="183">IF(AD70=0, 0, (AD70/1000*($H70+$J70+$L70+$N70)/$R70/$T70+$P70*$Q70))</f>
        <v>0</v>
      </c>
      <c r="AR70" s="388">
        <f t="shared" ref="AR70:AR133" si="184">IF(AE70=0, 0, (AE70/1000*($H70+$J70+$L70+$N70)/$R70/$T70+$P70*$Q70))</f>
        <v>0</v>
      </c>
      <c r="AS70" s="388">
        <f t="shared" ref="AS70:AS133" si="185">IF(AF70=0, 0, (AF70/1000*($H70+$J70+$L70+$N70)/$R70/$T70+$P70*$Q70))</f>
        <v>0</v>
      </c>
      <c r="AT70" s="389"/>
      <c r="AU70" s="232">
        <f t="shared" ref="AU70:AU133" si="186">IFERROR(U70*$G70/$R70/1000,0)</f>
        <v>0</v>
      </c>
      <c r="AV70" s="232">
        <f t="shared" ref="AV70:AV133" si="187">IFERROR(V70*$G70/$R70/1000,0)</f>
        <v>0</v>
      </c>
      <c r="AW70" s="232">
        <f t="shared" ref="AW70:AW133" si="188">IFERROR(W70*$G70/$R70/1000,0)</f>
        <v>0</v>
      </c>
      <c r="AX70" s="232">
        <f t="shared" ref="AX70:AX133" si="189">IFERROR(X70*$G70/$R70/1000,0)</f>
        <v>0</v>
      </c>
      <c r="AY70" s="232">
        <f t="shared" ref="AY70:AY133" si="190">IFERROR(Y70*$G70/$R70/1000,0)</f>
        <v>0</v>
      </c>
      <c r="AZ70" s="232">
        <f t="shared" ref="AZ70:AZ133" si="191">IFERROR(Z70*$G70/$R70/1000,0)</f>
        <v>0</v>
      </c>
      <c r="BA70" s="232">
        <f t="shared" ref="BA70:BA133" si="192">IFERROR(AA70*$G70/$R70/1000,0)</f>
        <v>0</v>
      </c>
      <c r="BB70" s="232">
        <f t="shared" ref="BB70:BB133" si="193">IFERROR(AB70*$G70/$R70/1000,0)</f>
        <v>0</v>
      </c>
      <c r="BC70" s="232">
        <f t="shared" ref="BC70:BC133" si="194">IFERROR(AC70*$G70/$R70/1000,0)</f>
        <v>0</v>
      </c>
      <c r="BD70" s="232">
        <f t="shared" ref="BD70:BD133" si="195">IFERROR(AD70*$G70/$R70/1000,0)</f>
        <v>0</v>
      </c>
      <c r="BE70" s="232">
        <f t="shared" ref="BE70:BE133" si="196">IFERROR(AE70*$G70/$R70/1000,0)</f>
        <v>0</v>
      </c>
      <c r="BF70" s="232">
        <f t="shared" ref="BF70:BF133" si="197">IFERROR(AF70*$G70/$R70/1000,0)</f>
        <v>0</v>
      </c>
      <c r="BG70" s="387"/>
      <c r="BH70" s="230">
        <f t="shared" ref="BH70:BH133" si="198">IF(U70=0, 0, (U70/1000*($H70)/$R70/$T70+$P70*$Q70))</f>
        <v>0</v>
      </c>
      <c r="BI70" s="230">
        <f t="shared" ref="BI70:BI133" si="199">IF(V70=0, 0, (V70/1000*($H70)/$R70/$T70+$P70*$Q70))</f>
        <v>0</v>
      </c>
      <c r="BJ70" s="230">
        <f t="shared" ref="BJ70:BJ133" si="200">IF(W70=0, 0, (W70/1000*($H70)/$R70/$T70+$P70*$Q70))</f>
        <v>0</v>
      </c>
      <c r="BK70" s="230">
        <f t="shared" ref="BK70:BK133" si="201">IF(X70=0, 0, (X70/1000*($H70)/$R70/$T70+$P70*$Q70))</f>
        <v>0</v>
      </c>
      <c r="BL70" s="230">
        <f t="shared" ref="BL70:BL133" si="202">IF(Y70=0, 0, (Y70/1000*($H70)/$R70/$T70+$P70*$Q70))</f>
        <v>0</v>
      </c>
      <c r="BM70" s="230">
        <f t="shared" ref="BM70:BM133" si="203">IF(Z70=0, 0, (Z70/1000*($H70)/$R70/$T70+$P70*$Q70))</f>
        <v>0</v>
      </c>
      <c r="BN70" s="230">
        <f t="shared" ref="BN70:BN133" si="204">IF(AA70=0, 0, (AA70/1000*($H70)/$R70/$T70+$P70*$Q70))</f>
        <v>0</v>
      </c>
      <c r="BO70" s="230">
        <f t="shared" ref="BO70:BO133" si="205">IF(AB70=0, 0, (AB70/1000*($H70)/$R70/$T70+$P70*$Q70))</f>
        <v>0</v>
      </c>
      <c r="BP70" s="230">
        <f t="shared" ref="BP70:BP133" si="206">IF(AC70=0, 0, (AC70/1000*($H70)/$R70/$T70+$P70*$Q70))</f>
        <v>0</v>
      </c>
      <c r="BQ70" s="230">
        <f t="shared" ref="BQ70:BQ133" si="207">IF(AD70=0, 0, (AD70/1000*($H70)/$R70/$T70+$P70*$Q70))</f>
        <v>0</v>
      </c>
      <c r="BR70" s="230">
        <f t="shared" ref="BR70:BR133" si="208">IF(AE70=0, 0, (AE70/1000*($H70)/$R70/$T70+$P70*$Q70))</f>
        <v>0</v>
      </c>
      <c r="BS70" s="230">
        <f t="shared" ref="BS70:BS133" si="209">IF(AF70=0, 0, (AF70/1000*($H70)/$R70/$T70+$P70*$Q70))</f>
        <v>0</v>
      </c>
      <c r="BT70" s="389"/>
      <c r="BU70" s="230">
        <f t="shared" si="138"/>
        <v>0</v>
      </c>
      <c r="BV70" s="230">
        <f t="shared" si="139"/>
        <v>0</v>
      </c>
      <c r="BW70" s="230">
        <f t="shared" si="140"/>
        <v>0</v>
      </c>
      <c r="BX70" s="230">
        <f t="shared" si="141"/>
        <v>0</v>
      </c>
      <c r="BY70" s="230">
        <f t="shared" si="142"/>
        <v>0</v>
      </c>
      <c r="BZ70" s="230">
        <f t="shared" si="143"/>
        <v>0</v>
      </c>
      <c r="CA70" s="230">
        <f t="shared" si="144"/>
        <v>0</v>
      </c>
      <c r="CB70" s="230">
        <f t="shared" si="145"/>
        <v>0</v>
      </c>
      <c r="CC70" s="230">
        <f t="shared" si="146"/>
        <v>0</v>
      </c>
      <c r="CD70" s="230">
        <f t="shared" si="147"/>
        <v>0</v>
      </c>
      <c r="CE70" s="230">
        <f t="shared" si="148"/>
        <v>0</v>
      </c>
      <c r="CF70" s="230">
        <f t="shared" si="149"/>
        <v>0</v>
      </c>
      <c r="CG70" s="231"/>
      <c r="CH70" s="230">
        <f t="shared" si="150"/>
        <v>0</v>
      </c>
      <c r="CI70" s="230">
        <f t="shared" si="151"/>
        <v>0</v>
      </c>
      <c r="CJ70" s="230">
        <f t="shared" si="152"/>
        <v>0</v>
      </c>
      <c r="CK70" s="230">
        <f t="shared" si="153"/>
        <v>0</v>
      </c>
      <c r="CL70" s="230">
        <f t="shared" si="154"/>
        <v>0</v>
      </c>
      <c r="CM70" s="230">
        <f t="shared" si="155"/>
        <v>0</v>
      </c>
      <c r="CN70" s="230">
        <f t="shared" si="156"/>
        <v>0</v>
      </c>
      <c r="CO70" s="230">
        <f t="shared" si="157"/>
        <v>0</v>
      </c>
      <c r="CP70" s="230">
        <f t="shared" si="158"/>
        <v>0</v>
      </c>
      <c r="CQ70" s="230">
        <f t="shared" si="159"/>
        <v>0</v>
      </c>
      <c r="CR70" s="230">
        <f t="shared" si="160"/>
        <v>0</v>
      </c>
      <c r="CS70" s="230">
        <f t="shared" si="161"/>
        <v>0</v>
      </c>
      <c r="CT70" s="231"/>
      <c r="CU70" s="230">
        <f t="shared" si="162"/>
        <v>0</v>
      </c>
      <c r="CV70" s="230">
        <f t="shared" si="163"/>
        <v>0</v>
      </c>
      <c r="CW70" s="230">
        <f t="shared" si="164"/>
        <v>0</v>
      </c>
      <c r="CX70" s="230">
        <f t="shared" si="165"/>
        <v>0</v>
      </c>
      <c r="CY70" s="230">
        <f t="shared" si="166"/>
        <v>0</v>
      </c>
      <c r="CZ70" s="230">
        <f t="shared" si="167"/>
        <v>0</v>
      </c>
      <c r="DA70" s="230">
        <f t="shared" si="168"/>
        <v>0</v>
      </c>
      <c r="DB70" s="230">
        <f t="shared" si="169"/>
        <v>0</v>
      </c>
      <c r="DC70" s="230">
        <f t="shared" si="170"/>
        <v>0</v>
      </c>
      <c r="DD70" s="230">
        <f t="shared" si="171"/>
        <v>0</v>
      </c>
      <c r="DE70" s="230">
        <f t="shared" si="172"/>
        <v>0</v>
      </c>
      <c r="DF70" s="230">
        <f t="shared" si="173"/>
        <v>0</v>
      </c>
      <c r="DG70" s="387"/>
      <c r="DH70" s="387"/>
      <c r="DI70" s="387"/>
      <c r="DJ70" s="387"/>
      <c r="DK70" s="387"/>
      <c r="DL70" s="387"/>
      <c r="DM70" s="387"/>
      <c r="DN70" s="387"/>
      <c r="DO70" s="387"/>
      <c r="DP70" s="387"/>
      <c r="DQ70" s="387"/>
      <c r="DR70" s="387"/>
      <c r="DS70" s="243"/>
    </row>
    <row r="71" spans="1:123" ht="12.75" customHeight="1" outlineLevel="1">
      <c r="A71" s="383">
        <f>'All Demand '!A72</f>
        <v>67</v>
      </c>
      <c r="B71" s="384" t="str">
        <f>'All Demand '!G72</f>
        <v>ABC</v>
      </c>
      <c r="C71" s="384" t="str">
        <f>'All Demand '!F72</f>
        <v>F7</v>
      </c>
      <c r="D71" s="178" t="str">
        <f>'All Demand '!C72</f>
        <v>8DCPFM01263AP</v>
      </c>
      <c r="E71" s="384" t="str">
        <f>'All Demand '!I72</f>
        <v>TJ</v>
      </c>
      <c r="F71" s="385" t="str">
        <f>'All Demand '!G72</f>
        <v>ABC</v>
      </c>
      <c r="G71" s="405">
        <v>0.05</v>
      </c>
      <c r="H71" s="405">
        <v>0</v>
      </c>
      <c r="I71" s="405" t="s">
        <v>71</v>
      </c>
      <c r="J71" s="405">
        <v>0</v>
      </c>
      <c r="K71" s="405">
        <v>0</v>
      </c>
      <c r="L71" s="405">
        <v>0</v>
      </c>
      <c r="M71" s="405">
        <v>0</v>
      </c>
      <c r="N71" s="405">
        <v>0</v>
      </c>
      <c r="O71" s="405">
        <v>0</v>
      </c>
      <c r="P71" s="405">
        <v>0</v>
      </c>
      <c r="Q71" s="405">
        <v>0</v>
      </c>
      <c r="R71" s="427">
        <v>1</v>
      </c>
      <c r="S71" s="405">
        <v>0</v>
      </c>
      <c r="T71" s="427">
        <v>0.98</v>
      </c>
      <c r="U71" s="386">
        <f>Tianjin!H71</f>
        <v>8000</v>
      </c>
      <c r="V71" s="386">
        <f>Tianjin!I71</f>
        <v>8000</v>
      </c>
      <c r="W71" s="386">
        <f>Tianjin!J71</f>
        <v>8000</v>
      </c>
      <c r="X71" s="386">
        <f>Tianjin!K71</f>
        <v>8000</v>
      </c>
      <c r="Y71" s="386">
        <f>Tianjin!L71</f>
        <v>8000</v>
      </c>
      <c r="Z71" s="386">
        <f>Tianjin!M71</f>
        <v>8000</v>
      </c>
      <c r="AA71" s="386">
        <f>Tianjin!N71</f>
        <v>8000</v>
      </c>
      <c r="AB71" s="386">
        <f>Tianjin!O71</f>
        <v>8000</v>
      </c>
      <c r="AC71" s="386">
        <f>Tianjin!P71</f>
        <v>8000</v>
      </c>
      <c r="AD71" s="386">
        <f>Tianjin!Q71</f>
        <v>8000</v>
      </c>
      <c r="AE71" s="386">
        <f>Tianjin!R71</f>
        <v>8000</v>
      </c>
      <c r="AF71" s="386">
        <f>Tianjin!S71</f>
        <v>8000</v>
      </c>
      <c r="AG71" s="387"/>
      <c r="AH71" s="388">
        <f t="shared" si="174"/>
        <v>0</v>
      </c>
      <c r="AI71" s="388">
        <f t="shared" si="175"/>
        <v>0</v>
      </c>
      <c r="AJ71" s="388">
        <f t="shared" si="176"/>
        <v>0</v>
      </c>
      <c r="AK71" s="388">
        <f t="shared" si="177"/>
        <v>0</v>
      </c>
      <c r="AL71" s="388">
        <f t="shared" si="178"/>
        <v>0</v>
      </c>
      <c r="AM71" s="388">
        <f t="shared" si="179"/>
        <v>0</v>
      </c>
      <c r="AN71" s="388">
        <f t="shared" si="180"/>
        <v>0</v>
      </c>
      <c r="AO71" s="388">
        <f t="shared" si="181"/>
        <v>0</v>
      </c>
      <c r="AP71" s="388">
        <f t="shared" si="182"/>
        <v>0</v>
      </c>
      <c r="AQ71" s="388">
        <f t="shared" si="183"/>
        <v>0</v>
      </c>
      <c r="AR71" s="388">
        <f t="shared" si="184"/>
        <v>0</v>
      </c>
      <c r="AS71" s="388">
        <f t="shared" si="185"/>
        <v>0</v>
      </c>
      <c r="AT71" s="389"/>
      <c r="AU71" s="232">
        <f t="shared" si="186"/>
        <v>0.4</v>
      </c>
      <c r="AV71" s="232">
        <f t="shared" si="187"/>
        <v>0.4</v>
      </c>
      <c r="AW71" s="232">
        <f t="shared" si="188"/>
        <v>0.4</v>
      </c>
      <c r="AX71" s="232">
        <f t="shared" si="189"/>
        <v>0.4</v>
      </c>
      <c r="AY71" s="232">
        <f t="shared" si="190"/>
        <v>0.4</v>
      </c>
      <c r="AZ71" s="232">
        <f t="shared" si="191"/>
        <v>0.4</v>
      </c>
      <c r="BA71" s="232">
        <f t="shared" si="192"/>
        <v>0.4</v>
      </c>
      <c r="BB71" s="232">
        <f t="shared" si="193"/>
        <v>0.4</v>
      </c>
      <c r="BC71" s="232">
        <f t="shared" si="194"/>
        <v>0.4</v>
      </c>
      <c r="BD71" s="232">
        <f t="shared" si="195"/>
        <v>0.4</v>
      </c>
      <c r="BE71" s="232">
        <f t="shared" si="196"/>
        <v>0.4</v>
      </c>
      <c r="BF71" s="232">
        <f t="shared" si="197"/>
        <v>0.4</v>
      </c>
      <c r="BG71" s="387"/>
      <c r="BH71" s="230">
        <f t="shared" si="198"/>
        <v>0</v>
      </c>
      <c r="BI71" s="230">
        <f t="shared" si="199"/>
        <v>0</v>
      </c>
      <c r="BJ71" s="230">
        <f t="shared" si="200"/>
        <v>0</v>
      </c>
      <c r="BK71" s="230">
        <f t="shared" si="201"/>
        <v>0</v>
      </c>
      <c r="BL71" s="230">
        <f t="shared" si="202"/>
        <v>0</v>
      </c>
      <c r="BM71" s="230">
        <f t="shared" si="203"/>
        <v>0</v>
      </c>
      <c r="BN71" s="230">
        <f t="shared" si="204"/>
        <v>0</v>
      </c>
      <c r="BO71" s="230">
        <f t="shared" si="205"/>
        <v>0</v>
      </c>
      <c r="BP71" s="230">
        <f t="shared" si="206"/>
        <v>0</v>
      </c>
      <c r="BQ71" s="230">
        <f t="shared" si="207"/>
        <v>0</v>
      </c>
      <c r="BR71" s="230">
        <f t="shared" si="208"/>
        <v>0</v>
      </c>
      <c r="BS71" s="230">
        <f t="shared" si="209"/>
        <v>0</v>
      </c>
      <c r="BT71" s="389"/>
      <c r="BU71" s="230">
        <f t="shared" ref="BU71:BU134" si="210">IF(U71=0,0,(U71/1000*$J71)/$R71/$T71)</f>
        <v>0</v>
      </c>
      <c r="BV71" s="230">
        <f t="shared" ref="BV71:BV134" si="211">IF(V71=0,0,(V71/1000*$J71)/$R71/$T71)</f>
        <v>0</v>
      </c>
      <c r="BW71" s="230">
        <f t="shared" ref="BW71:BW134" si="212">IF(W71=0,0,(W71/1000*$J71)/$R71/$T71)</f>
        <v>0</v>
      </c>
      <c r="BX71" s="230">
        <f t="shared" ref="BX71:BX134" si="213">IF(X71=0,0,(X71/1000*$J71)/$R71/$T71)</f>
        <v>0</v>
      </c>
      <c r="BY71" s="230">
        <f t="shared" ref="BY71:BY134" si="214">IF(Y71=0,0,(Y71/1000*$J71)/$R71/$T71)</f>
        <v>0</v>
      </c>
      <c r="BZ71" s="230">
        <f t="shared" ref="BZ71:BZ134" si="215">IF(Z71=0,0,(Z71/1000*$J71)/$R71/$T71)</f>
        <v>0</v>
      </c>
      <c r="CA71" s="230">
        <f t="shared" ref="CA71:CA134" si="216">IF(AA71=0,0,(AA71/1000*$J71)/$R71/$T71)</f>
        <v>0</v>
      </c>
      <c r="CB71" s="230">
        <f t="shared" ref="CB71:CB134" si="217">IF(AB71=0,0,(AB71/1000*$J71)/$R71/$T71)</f>
        <v>0</v>
      </c>
      <c r="CC71" s="230">
        <f t="shared" ref="CC71:CC134" si="218">IF(AC71=0,0,(AC71/1000*$J71)/$R71/$T71)</f>
        <v>0</v>
      </c>
      <c r="CD71" s="230">
        <f t="shared" ref="CD71:CD134" si="219">IF(AD71=0,0,(AD71/1000*$J71)/$R71/$T71)</f>
        <v>0</v>
      </c>
      <c r="CE71" s="230">
        <f t="shared" ref="CE71:CE134" si="220">IF(AE71=0,0,(AE71/1000*$J71)/$R71/$T71)</f>
        <v>0</v>
      </c>
      <c r="CF71" s="230">
        <f t="shared" ref="CF71:CF134" si="221">IF(AF71=0,0,(AF71/1000*$J71)/$R71/$T71)</f>
        <v>0</v>
      </c>
      <c r="CG71" s="231"/>
      <c r="CH71" s="230">
        <f t="shared" ref="CH71:CH134" si="222">IF(U71=0,0,(U71/1000*$L71)/$R71/$T71)</f>
        <v>0</v>
      </c>
      <c r="CI71" s="230">
        <f t="shared" ref="CI71:CI134" si="223">IF(V71=0,0,(V71/1000*$L71)/$R71/$T71)</f>
        <v>0</v>
      </c>
      <c r="CJ71" s="230">
        <f t="shared" ref="CJ71:CJ134" si="224">IF(W71=0,0,(W71/1000*$L71)/$R71/$T71)</f>
        <v>0</v>
      </c>
      <c r="CK71" s="230">
        <f t="shared" ref="CK71:CK134" si="225">IF(X71=0,0,(X71/1000*$L71)/$R71/$T71)</f>
        <v>0</v>
      </c>
      <c r="CL71" s="230">
        <f t="shared" ref="CL71:CL134" si="226">IF(Y71=0,0,(Y71/1000*$L71)/$R71/$T71)</f>
        <v>0</v>
      </c>
      <c r="CM71" s="230">
        <f t="shared" ref="CM71:CM134" si="227">IF(Z71=0,0,(Z71/1000*$L71)/$R71/$T71)</f>
        <v>0</v>
      </c>
      <c r="CN71" s="230">
        <f t="shared" ref="CN71:CN134" si="228">IF(AA71=0,0,(AA71/1000*$L71)/$R71/$T71)</f>
        <v>0</v>
      </c>
      <c r="CO71" s="230">
        <f t="shared" ref="CO71:CO134" si="229">IF(AB71=0,0,(AB71/1000*$L71)/$R71/$T71)</f>
        <v>0</v>
      </c>
      <c r="CP71" s="230">
        <f t="shared" ref="CP71:CP134" si="230">IF(AC71=0,0,(AC71/1000*$L71)/$R71/$T71)</f>
        <v>0</v>
      </c>
      <c r="CQ71" s="230">
        <f t="shared" ref="CQ71:CQ134" si="231">IF(AD71=0,0,(AD71/1000*$L71)/$R71/$T71)</f>
        <v>0</v>
      </c>
      <c r="CR71" s="230">
        <f t="shared" ref="CR71:CR134" si="232">IF(AE71=0,0,(AE71/1000*$L71)/$R71/$T71)</f>
        <v>0</v>
      </c>
      <c r="CS71" s="230">
        <f t="shared" ref="CS71:CS134" si="233">IF(AF71=0,0,(AF71/1000*$L71)/$R71/$T71)</f>
        <v>0</v>
      </c>
      <c r="CT71" s="231"/>
      <c r="CU71" s="230">
        <f t="shared" ref="CU71:CU134" si="234">IF(U71=0,0,(U71/1000*$N71)/$R71/$T71)</f>
        <v>0</v>
      </c>
      <c r="CV71" s="230">
        <f t="shared" ref="CV71:CV134" si="235">IF(V71=0,0,(V71/1000*$N71)/$R71/$T71)</f>
        <v>0</v>
      </c>
      <c r="CW71" s="230">
        <f t="shared" ref="CW71:CW134" si="236">IF(W71=0,0,(W71/1000*$N71)/$R71/$T71)</f>
        <v>0</v>
      </c>
      <c r="CX71" s="230">
        <f t="shared" ref="CX71:CX134" si="237">IF(X71=0,0,(X71/1000*$N71)/$R71/$T71)</f>
        <v>0</v>
      </c>
      <c r="CY71" s="230">
        <f t="shared" ref="CY71:CY134" si="238">IF(Y71=0,0,(Y71/1000*$N71)/$R71/$T71)</f>
        <v>0</v>
      </c>
      <c r="CZ71" s="230">
        <f t="shared" ref="CZ71:CZ134" si="239">IF(Z71=0,0,(Z71/1000*$N71)/$R71/$T71)</f>
        <v>0</v>
      </c>
      <c r="DA71" s="230">
        <f t="shared" ref="DA71:DA134" si="240">IF(AA71=0,0,(AA71/1000*$N71)/$R71/$T71)</f>
        <v>0</v>
      </c>
      <c r="DB71" s="230">
        <f t="shared" ref="DB71:DB134" si="241">IF(AB71=0,0,(AB71/1000*$N71)/$R71/$T71)</f>
        <v>0</v>
      </c>
      <c r="DC71" s="230">
        <f t="shared" ref="DC71:DC134" si="242">IF(AC71=0,0,(AC71/1000*$N71)/$R71/$T71)</f>
        <v>0</v>
      </c>
      <c r="DD71" s="230">
        <f t="shared" ref="DD71:DD134" si="243">IF(AD71=0,0,(AD71/1000*$N71)/$R71/$T71)</f>
        <v>0</v>
      </c>
      <c r="DE71" s="230">
        <f t="shared" ref="DE71:DE134" si="244">IF(AE71=0,0,(AE71/1000*$N71)/$R71/$T71)</f>
        <v>0</v>
      </c>
      <c r="DF71" s="230">
        <f t="shared" ref="DF71:DF134" si="245">IF(AF71=0,0,(AF71/1000*$N71)/$R71/$T71)</f>
        <v>0</v>
      </c>
      <c r="DG71" s="387"/>
      <c r="DH71" s="387"/>
      <c r="DI71" s="387"/>
      <c r="DJ71" s="387"/>
      <c r="DK71" s="387"/>
      <c r="DL71" s="387"/>
      <c r="DM71" s="387"/>
      <c r="DN71" s="387"/>
      <c r="DO71" s="387"/>
      <c r="DP71" s="387"/>
      <c r="DQ71" s="387"/>
      <c r="DR71" s="387"/>
      <c r="DS71" s="243"/>
    </row>
    <row r="72" spans="1:123" ht="12.75" customHeight="1" outlineLevel="1">
      <c r="A72" s="383">
        <f>'All Demand '!A73</f>
        <v>68</v>
      </c>
      <c r="B72" s="384" t="str">
        <f>'All Demand '!G73</f>
        <v>ABC</v>
      </c>
      <c r="C72" s="384" t="str">
        <f>'All Demand '!F73</f>
        <v xml:space="preserve">F12 </v>
      </c>
      <c r="D72" s="178" t="str">
        <f>'All Demand '!C73</f>
        <v>8DCPFM01246AP</v>
      </c>
      <c r="E72" s="384" t="str">
        <f>'All Demand '!I73</f>
        <v>TJ</v>
      </c>
      <c r="F72" s="385" t="str">
        <f>'All Demand '!G73</f>
        <v>ABC</v>
      </c>
      <c r="G72" s="405">
        <v>0.4</v>
      </c>
      <c r="H72" s="405">
        <v>0.2</v>
      </c>
      <c r="I72" s="405" t="s">
        <v>39</v>
      </c>
      <c r="J72" s="405">
        <v>0</v>
      </c>
      <c r="K72" s="405">
        <v>0</v>
      </c>
      <c r="L72" s="405">
        <v>0</v>
      </c>
      <c r="M72" s="405">
        <v>0</v>
      </c>
      <c r="N72" s="405">
        <v>0</v>
      </c>
      <c r="O72" s="405">
        <v>0</v>
      </c>
      <c r="P72" s="405">
        <v>3</v>
      </c>
      <c r="Q72" s="405">
        <v>4</v>
      </c>
      <c r="R72" s="427">
        <v>1</v>
      </c>
      <c r="S72" s="405">
        <v>0</v>
      </c>
      <c r="T72" s="405">
        <v>0.95</v>
      </c>
      <c r="U72" s="386">
        <f>Tianjin!H72</f>
        <v>0</v>
      </c>
      <c r="V72" s="386">
        <f>Tianjin!I72</f>
        <v>0</v>
      </c>
      <c r="W72" s="386">
        <f>Tianjin!J72</f>
        <v>0</v>
      </c>
      <c r="X72" s="386">
        <f>Tianjin!K72</f>
        <v>240000</v>
      </c>
      <c r="Y72" s="386">
        <f>Tianjin!L72</f>
        <v>240000</v>
      </c>
      <c r="Z72" s="386">
        <f>Tianjin!M72</f>
        <v>240000</v>
      </c>
      <c r="AA72" s="386">
        <f>Tianjin!N72</f>
        <v>240000</v>
      </c>
      <c r="AB72" s="386">
        <f>Tianjin!O72</f>
        <v>240000</v>
      </c>
      <c r="AC72" s="386">
        <f>Tianjin!P72</f>
        <v>240000</v>
      </c>
      <c r="AD72" s="386">
        <f>Tianjin!Q72</f>
        <v>240000</v>
      </c>
      <c r="AE72" s="386">
        <f>Tianjin!R72</f>
        <v>240000</v>
      </c>
      <c r="AF72" s="386">
        <f>Tianjin!S72</f>
        <v>144000</v>
      </c>
      <c r="AG72" s="387"/>
      <c r="AH72" s="388">
        <f t="shared" si="174"/>
        <v>0</v>
      </c>
      <c r="AI72" s="388">
        <f t="shared" si="175"/>
        <v>0</v>
      </c>
      <c r="AJ72" s="388">
        <f t="shared" si="176"/>
        <v>0</v>
      </c>
      <c r="AK72" s="388">
        <f t="shared" si="177"/>
        <v>62.526315789473685</v>
      </c>
      <c r="AL72" s="388">
        <f t="shared" si="178"/>
        <v>62.526315789473685</v>
      </c>
      <c r="AM72" s="388">
        <f t="shared" si="179"/>
        <v>62.526315789473685</v>
      </c>
      <c r="AN72" s="388">
        <f t="shared" si="180"/>
        <v>62.526315789473685</v>
      </c>
      <c r="AO72" s="388">
        <f t="shared" si="181"/>
        <v>62.526315789473685</v>
      </c>
      <c r="AP72" s="388">
        <f t="shared" si="182"/>
        <v>62.526315789473685</v>
      </c>
      <c r="AQ72" s="388">
        <f t="shared" si="183"/>
        <v>62.526315789473685</v>
      </c>
      <c r="AR72" s="388">
        <f t="shared" si="184"/>
        <v>62.526315789473685</v>
      </c>
      <c r="AS72" s="388">
        <f t="shared" si="185"/>
        <v>42.315789473684212</v>
      </c>
      <c r="AT72" s="389"/>
      <c r="AU72" s="232">
        <f t="shared" si="186"/>
        <v>0</v>
      </c>
      <c r="AV72" s="232">
        <f t="shared" si="187"/>
        <v>0</v>
      </c>
      <c r="AW72" s="232">
        <f t="shared" si="188"/>
        <v>0</v>
      </c>
      <c r="AX72" s="232">
        <f t="shared" si="189"/>
        <v>96</v>
      </c>
      <c r="AY72" s="232">
        <f t="shared" si="190"/>
        <v>96</v>
      </c>
      <c r="AZ72" s="232">
        <f t="shared" si="191"/>
        <v>96</v>
      </c>
      <c r="BA72" s="232">
        <f t="shared" si="192"/>
        <v>96</v>
      </c>
      <c r="BB72" s="232">
        <f t="shared" si="193"/>
        <v>96</v>
      </c>
      <c r="BC72" s="232">
        <f t="shared" si="194"/>
        <v>96</v>
      </c>
      <c r="BD72" s="232">
        <f t="shared" si="195"/>
        <v>96</v>
      </c>
      <c r="BE72" s="232">
        <f t="shared" si="196"/>
        <v>96</v>
      </c>
      <c r="BF72" s="232">
        <f t="shared" si="197"/>
        <v>57.6</v>
      </c>
      <c r="BG72" s="387"/>
      <c r="BH72" s="230">
        <f t="shared" si="198"/>
        <v>0</v>
      </c>
      <c r="BI72" s="230">
        <f t="shared" si="199"/>
        <v>0</v>
      </c>
      <c r="BJ72" s="230">
        <f t="shared" si="200"/>
        <v>0</v>
      </c>
      <c r="BK72" s="230">
        <f t="shared" si="201"/>
        <v>62.526315789473685</v>
      </c>
      <c r="BL72" s="230">
        <f t="shared" si="202"/>
        <v>62.526315789473685</v>
      </c>
      <c r="BM72" s="230">
        <f t="shared" si="203"/>
        <v>62.526315789473685</v>
      </c>
      <c r="BN72" s="230">
        <f t="shared" si="204"/>
        <v>62.526315789473685</v>
      </c>
      <c r="BO72" s="230">
        <f t="shared" si="205"/>
        <v>62.526315789473685</v>
      </c>
      <c r="BP72" s="230">
        <f t="shared" si="206"/>
        <v>62.526315789473685</v>
      </c>
      <c r="BQ72" s="230">
        <f t="shared" si="207"/>
        <v>62.526315789473685</v>
      </c>
      <c r="BR72" s="230">
        <f t="shared" si="208"/>
        <v>62.526315789473685</v>
      </c>
      <c r="BS72" s="230">
        <f t="shared" si="209"/>
        <v>42.315789473684212</v>
      </c>
      <c r="BT72" s="389"/>
      <c r="BU72" s="230">
        <f t="shared" si="210"/>
        <v>0</v>
      </c>
      <c r="BV72" s="230">
        <f t="shared" si="211"/>
        <v>0</v>
      </c>
      <c r="BW72" s="230">
        <f t="shared" si="212"/>
        <v>0</v>
      </c>
      <c r="BX72" s="230">
        <f t="shared" si="213"/>
        <v>0</v>
      </c>
      <c r="BY72" s="230">
        <f t="shared" si="214"/>
        <v>0</v>
      </c>
      <c r="BZ72" s="230">
        <f t="shared" si="215"/>
        <v>0</v>
      </c>
      <c r="CA72" s="230">
        <f t="shared" si="216"/>
        <v>0</v>
      </c>
      <c r="CB72" s="230">
        <f t="shared" si="217"/>
        <v>0</v>
      </c>
      <c r="CC72" s="230">
        <f t="shared" si="218"/>
        <v>0</v>
      </c>
      <c r="CD72" s="230">
        <f t="shared" si="219"/>
        <v>0</v>
      </c>
      <c r="CE72" s="230">
        <f t="shared" si="220"/>
        <v>0</v>
      </c>
      <c r="CF72" s="230">
        <f t="shared" si="221"/>
        <v>0</v>
      </c>
      <c r="CG72" s="231"/>
      <c r="CH72" s="230">
        <f t="shared" si="222"/>
        <v>0</v>
      </c>
      <c r="CI72" s="230">
        <f t="shared" si="223"/>
        <v>0</v>
      </c>
      <c r="CJ72" s="230">
        <f t="shared" si="224"/>
        <v>0</v>
      </c>
      <c r="CK72" s="230">
        <f t="shared" si="225"/>
        <v>0</v>
      </c>
      <c r="CL72" s="230">
        <f t="shared" si="226"/>
        <v>0</v>
      </c>
      <c r="CM72" s="230">
        <f t="shared" si="227"/>
        <v>0</v>
      </c>
      <c r="CN72" s="230">
        <f t="shared" si="228"/>
        <v>0</v>
      </c>
      <c r="CO72" s="230">
        <f t="shared" si="229"/>
        <v>0</v>
      </c>
      <c r="CP72" s="230">
        <f t="shared" si="230"/>
        <v>0</v>
      </c>
      <c r="CQ72" s="230">
        <f t="shared" si="231"/>
        <v>0</v>
      </c>
      <c r="CR72" s="230">
        <f t="shared" si="232"/>
        <v>0</v>
      </c>
      <c r="CS72" s="230">
        <f t="shared" si="233"/>
        <v>0</v>
      </c>
      <c r="CT72" s="231"/>
      <c r="CU72" s="230">
        <f t="shared" si="234"/>
        <v>0</v>
      </c>
      <c r="CV72" s="230">
        <f t="shared" si="235"/>
        <v>0</v>
      </c>
      <c r="CW72" s="230">
        <f t="shared" si="236"/>
        <v>0</v>
      </c>
      <c r="CX72" s="230">
        <f t="shared" si="237"/>
        <v>0</v>
      </c>
      <c r="CY72" s="230">
        <f t="shared" si="238"/>
        <v>0</v>
      </c>
      <c r="CZ72" s="230">
        <f t="shared" si="239"/>
        <v>0</v>
      </c>
      <c r="DA72" s="230">
        <f t="shared" si="240"/>
        <v>0</v>
      </c>
      <c r="DB72" s="230">
        <f t="shared" si="241"/>
        <v>0</v>
      </c>
      <c r="DC72" s="230">
        <f t="shared" si="242"/>
        <v>0</v>
      </c>
      <c r="DD72" s="230">
        <f t="shared" si="243"/>
        <v>0</v>
      </c>
      <c r="DE72" s="230">
        <f t="shared" si="244"/>
        <v>0</v>
      </c>
      <c r="DF72" s="230">
        <f t="shared" si="245"/>
        <v>0</v>
      </c>
      <c r="DG72" s="387"/>
      <c r="DH72" s="387"/>
      <c r="DI72" s="387"/>
      <c r="DJ72" s="387"/>
      <c r="DK72" s="387"/>
      <c r="DL72" s="387"/>
      <c r="DM72" s="387"/>
      <c r="DN72" s="387"/>
      <c r="DO72" s="387"/>
      <c r="DP72" s="387"/>
      <c r="DQ72" s="387"/>
      <c r="DR72" s="387"/>
      <c r="DS72" s="243"/>
    </row>
    <row r="73" spans="1:123" ht="12.75" customHeight="1" outlineLevel="1">
      <c r="A73" s="383">
        <f>'All Demand '!A74</f>
        <v>69</v>
      </c>
      <c r="B73" s="384" t="str">
        <f>'All Demand '!G74</f>
        <v>ABC</v>
      </c>
      <c r="C73" s="384" t="str">
        <f>'All Demand '!F74</f>
        <v xml:space="preserve">F12 </v>
      </c>
      <c r="D73" s="178" t="str">
        <f>'All Demand '!C74</f>
        <v>8DCPFM01620AP</v>
      </c>
      <c r="E73" s="384" t="str">
        <f>'All Demand '!I74</f>
        <v>TJ</v>
      </c>
      <c r="F73" s="385" t="str">
        <f>'All Demand '!G74</f>
        <v>ABC</v>
      </c>
      <c r="G73" s="405">
        <v>0.4</v>
      </c>
      <c r="H73" s="405">
        <v>0.33333000000000002</v>
      </c>
      <c r="I73" s="405" t="s">
        <v>39</v>
      </c>
      <c r="J73" s="405">
        <v>0</v>
      </c>
      <c r="K73" s="405">
        <v>0</v>
      </c>
      <c r="L73" s="405">
        <v>0</v>
      </c>
      <c r="M73" s="405">
        <v>0</v>
      </c>
      <c r="N73" s="405">
        <v>0</v>
      </c>
      <c r="O73" s="405">
        <v>0</v>
      </c>
      <c r="P73" s="405">
        <v>4</v>
      </c>
      <c r="Q73" s="405">
        <v>4</v>
      </c>
      <c r="R73" s="427">
        <v>1</v>
      </c>
      <c r="S73" s="405">
        <v>0</v>
      </c>
      <c r="T73" s="405">
        <v>0.95</v>
      </c>
      <c r="U73" s="386">
        <f>Tianjin!H73</f>
        <v>0</v>
      </c>
      <c r="V73" s="386">
        <f>Tianjin!I73</f>
        <v>0</v>
      </c>
      <c r="W73" s="386">
        <f>Tianjin!J73</f>
        <v>0</v>
      </c>
      <c r="X73" s="386">
        <f>Tianjin!K73</f>
        <v>384000</v>
      </c>
      <c r="Y73" s="386">
        <f>Tianjin!L73</f>
        <v>384000</v>
      </c>
      <c r="Z73" s="386">
        <f>Tianjin!M73</f>
        <v>384000</v>
      </c>
      <c r="AA73" s="386">
        <f>Tianjin!N73</f>
        <v>384000</v>
      </c>
      <c r="AB73" s="386">
        <f>Tianjin!O73</f>
        <v>384000</v>
      </c>
      <c r="AC73" s="386">
        <f>Tianjin!P73</f>
        <v>384000</v>
      </c>
      <c r="AD73" s="386">
        <f>Tianjin!Q73</f>
        <v>384000</v>
      </c>
      <c r="AE73" s="386">
        <f>Tianjin!R73</f>
        <v>384000</v>
      </c>
      <c r="AF73" s="386">
        <f>Tianjin!S73</f>
        <v>230400</v>
      </c>
      <c r="AG73" s="387"/>
      <c r="AH73" s="388">
        <f t="shared" si="174"/>
        <v>0</v>
      </c>
      <c r="AI73" s="388">
        <f t="shared" si="175"/>
        <v>0</v>
      </c>
      <c r="AJ73" s="388">
        <f t="shared" si="176"/>
        <v>0</v>
      </c>
      <c r="AK73" s="388">
        <f t="shared" si="177"/>
        <v>150.73549473684213</v>
      </c>
      <c r="AL73" s="388">
        <f t="shared" si="178"/>
        <v>150.73549473684213</v>
      </c>
      <c r="AM73" s="388">
        <f t="shared" si="179"/>
        <v>150.73549473684213</v>
      </c>
      <c r="AN73" s="388">
        <f t="shared" si="180"/>
        <v>150.73549473684213</v>
      </c>
      <c r="AO73" s="388">
        <f t="shared" si="181"/>
        <v>150.73549473684213</v>
      </c>
      <c r="AP73" s="388">
        <f t="shared" si="182"/>
        <v>150.73549473684213</v>
      </c>
      <c r="AQ73" s="388">
        <f t="shared" si="183"/>
        <v>150.73549473684213</v>
      </c>
      <c r="AR73" s="388">
        <f t="shared" si="184"/>
        <v>150.73549473684213</v>
      </c>
      <c r="AS73" s="388">
        <f t="shared" si="185"/>
        <v>96.841296842105265</v>
      </c>
      <c r="AT73" s="389"/>
      <c r="AU73" s="232">
        <f t="shared" si="186"/>
        <v>0</v>
      </c>
      <c r="AV73" s="232">
        <f t="shared" si="187"/>
        <v>0</v>
      </c>
      <c r="AW73" s="232">
        <f t="shared" si="188"/>
        <v>0</v>
      </c>
      <c r="AX73" s="232">
        <f t="shared" si="189"/>
        <v>153.6</v>
      </c>
      <c r="AY73" s="232">
        <f t="shared" si="190"/>
        <v>153.6</v>
      </c>
      <c r="AZ73" s="232">
        <f t="shared" si="191"/>
        <v>153.6</v>
      </c>
      <c r="BA73" s="232">
        <f t="shared" si="192"/>
        <v>153.6</v>
      </c>
      <c r="BB73" s="232">
        <f t="shared" si="193"/>
        <v>153.6</v>
      </c>
      <c r="BC73" s="232">
        <f t="shared" si="194"/>
        <v>153.6</v>
      </c>
      <c r="BD73" s="232">
        <f t="shared" si="195"/>
        <v>153.6</v>
      </c>
      <c r="BE73" s="232">
        <f t="shared" si="196"/>
        <v>153.6</v>
      </c>
      <c r="BF73" s="232">
        <f t="shared" si="197"/>
        <v>92.16</v>
      </c>
      <c r="BG73" s="387"/>
      <c r="BH73" s="230">
        <f t="shared" si="198"/>
        <v>0</v>
      </c>
      <c r="BI73" s="230">
        <f t="shared" si="199"/>
        <v>0</v>
      </c>
      <c r="BJ73" s="230">
        <f t="shared" si="200"/>
        <v>0</v>
      </c>
      <c r="BK73" s="230">
        <f t="shared" si="201"/>
        <v>150.73549473684213</v>
      </c>
      <c r="BL73" s="230">
        <f t="shared" si="202"/>
        <v>150.73549473684213</v>
      </c>
      <c r="BM73" s="230">
        <f t="shared" si="203"/>
        <v>150.73549473684213</v>
      </c>
      <c r="BN73" s="230">
        <f t="shared" si="204"/>
        <v>150.73549473684213</v>
      </c>
      <c r="BO73" s="230">
        <f t="shared" si="205"/>
        <v>150.73549473684213</v>
      </c>
      <c r="BP73" s="230">
        <f t="shared" si="206"/>
        <v>150.73549473684213</v>
      </c>
      <c r="BQ73" s="230">
        <f t="shared" si="207"/>
        <v>150.73549473684213</v>
      </c>
      <c r="BR73" s="230">
        <f t="shared" si="208"/>
        <v>150.73549473684213</v>
      </c>
      <c r="BS73" s="230">
        <f t="shared" si="209"/>
        <v>96.841296842105265</v>
      </c>
      <c r="BT73" s="389"/>
      <c r="BU73" s="230">
        <f t="shared" si="210"/>
        <v>0</v>
      </c>
      <c r="BV73" s="230">
        <f t="shared" si="211"/>
        <v>0</v>
      </c>
      <c r="BW73" s="230">
        <f t="shared" si="212"/>
        <v>0</v>
      </c>
      <c r="BX73" s="230">
        <f t="shared" si="213"/>
        <v>0</v>
      </c>
      <c r="BY73" s="230">
        <f t="shared" si="214"/>
        <v>0</v>
      </c>
      <c r="BZ73" s="230">
        <f t="shared" si="215"/>
        <v>0</v>
      </c>
      <c r="CA73" s="230">
        <f t="shared" si="216"/>
        <v>0</v>
      </c>
      <c r="CB73" s="230">
        <f t="shared" si="217"/>
        <v>0</v>
      </c>
      <c r="CC73" s="230">
        <f t="shared" si="218"/>
        <v>0</v>
      </c>
      <c r="CD73" s="230">
        <f t="shared" si="219"/>
        <v>0</v>
      </c>
      <c r="CE73" s="230">
        <f t="shared" si="220"/>
        <v>0</v>
      </c>
      <c r="CF73" s="230">
        <f t="shared" si="221"/>
        <v>0</v>
      </c>
      <c r="CG73" s="231"/>
      <c r="CH73" s="230">
        <f t="shared" si="222"/>
        <v>0</v>
      </c>
      <c r="CI73" s="230">
        <f t="shared" si="223"/>
        <v>0</v>
      </c>
      <c r="CJ73" s="230">
        <f t="shared" si="224"/>
        <v>0</v>
      </c>
      <c r="CK73" s="230">
        <f t="shared" si="225"/>
        <v>0</v>
      </c>
      <c r="CL73" s="230">
        <f t="shared" si="226"/>
        <v>0</v>
      </c>
      <c r="CM73" s="230">
        <f t="shared" si="227"/>
        <v>0</v>
      </c>
      <c r="CN73" s="230">
        <f t="shared" si="228"/>
        <v>0</v>
      </c>
      <c r="CO73" s="230">
        <f t="shared" si="229"/>
        <v>0</v>
      </c>
      <c r="CP73" s="230">
        <f t="shared" si="230"/>
        <v>0</v>
      </c>
      <c r="CQ73" s="230">
        <f t="shared" si="231"/>
        <v>0</v>
      </c>
      <c r="CR73" s="230">
        <f t="shared" si="232"/>
        <v>0</v>
      </c>
      <c r="CS73" s="230">
        <f t="shared" si="233"/>
        <v>0</v>
      </c>
      <c r="CT73" s="231"/>
      <c r="CU73" s="230">
        <f t="shared" si="234"/>
        <v>0</v>
      </c>
      <c r="CV73" s="230">
        <f t="shared" si="235"/>
        <v>0</v>
      </c>
      <c r="CW73" s="230">
        <f t="shared" si="236"/>
        <v>0</v>
      </c>
      <c r="CX73" s="230">
        <f t="shared" si="237"/>
        <v>0</v>
      </c>
      <c r="CY73" s="230">
        <f t="shared" si="238"/>
        <v>0</v>
      </c>
      <c r="CZ73" s="230">
        <f t="shared" si="239"/>
        <v>0</v>
      </c>
      <c r="DA73" s="230">
        <f t="shared" si="240"/>
        <v>0</v>
      </c>
      <c r="DB73" s="230">
        <f t="shared" si="241"/>
        <v>0</v>
      </c>
      <c r="DC73" s="230">
        <f t="shared" si="242"/>
        <v>0</v>
      </c>
      <c r="DD73" s="230">
        <f t="shared" si="243"/>
        <v>0</v>
      </c>
      <c r="DE73" s="230">
        <f t="shared" si="244"/>
        <v>0</v>
      </c>
      <c r="DF73" s="230">
        <f t="shared" si="245"/>
        <v>0</v>
      </c>
      <c r="DG73" s="387"/>
      <c r="DH73" s="387"/>
      <c r="DI73" s="387"/>
      <c r="DJ73" s="387"/>
      <c r="DK73" s="387"/>
      <c r="DL73" s="387"/>
      <c r="DM73" s="387"/>
      <c r="DN73" s="387"/>
      <c r="DO73" s="387"/>
      <c r="DP73" s="387"/>
      <c r="DQ73" s="387"/>
      <c r="DR73" s="387"/>
      <c r="DS73" s="243"/>
    </row>
    <row r="74" spans="1:123" ht="12.75" customHeight="1" outlineLevel="1">
      <c r="A74" s="383">
        <f>'All Demand '!A75</f>
        <v>70</v>
      </c>
      <c r="B74" s="384" t="str">
        <f>'All Demand '!G75</f>
        <v>ABC</v>
      </c>
      <c r="C74" s="384" t="str">
        <f>'All Demand '!F75</f>
        <v xml:space="preserve">F12 </v>
      </c>
      <c r="D74" s="178" t="str">
        <f>'All Demand '!C75</f>
        <v>8DCPFM01627AP</v>
      </c>
      <c r="E74" s="384" t="str">
        <f>'All Demand '!I75</f>
        <v>TJ</v>
      </c>
      <c r="F74" s="385" t="str">
        <f>'All Demand '!G75</f>
        <v>ABC</v>
      </c>
      <c r="G74" s="405">
        <v>0.5</v>
      </c>
      <c r="H74" s="405">
        <v>0.15379999999999999</v>
      </c>
      <c r="I74" s="405" t="s">
        <v>39</v>
      </c>
      <c r="J74" s="405">
        <v>0</v>
      </c>
      <c r="K74" s="405">
        <v>0</v>
      </c>
      <c r="L74" s="405">
        <v>0</v>
      </c>
      <c r="M74" s="405">
        <v>0</v>
      </c>
      <c r="N74" s="405">
        <v>0</v>
      </c>
      <c r="O74" s="405">
        <v>0</v>
      </c>
      <c r="P74" s="405">
        <v>2.5</v>
      </c>
      <c r="Q74" s="405">
        <v>4</v>
      </c>
      <c r="R74" s="427">
        <v>1</v>
      </c>
      <c r="S74" s="405">
        <v>0</v>
      </c>
      <c r="T74" s="405">
        <v>0.95</v>
      </c>
      <c r="U74" s="386">
        <f>Tianjin!H74</f>
        <v>0</v>
      </c>
      <c r="V74" s="386">
        <f>Tianjin!I74</f>
        <v>0</v>
      </c>
      <c r="W74" s="386">
        <f>Tianjin!J74</f>
        <v>0</v>
      </c>
      <c r="X74" s="386">
        <f>Tianjin!K74</f>
        <v>384000</v>
      </c>
      <c r="Y74" s="386">
        <f>Tianjin!L74</f>
        <v>384000</v>
      </c>
      <c r="Z74" s="386">
        <f>Tianjin!M74</f>
        <v>384000</v>
      </c>
      <c r="AA74" s="386">
        <f>Tianjin!N74</f>
        <v>384000</v>
      </c>
      <c r="AB74" s="386">
        <f>Tianjin!O74</f>
        <v>384000</v>
      </c>
      <c r="AC74" s="386">
        <f>Tianjin!P74</f>
        <v>384000</v>
      </c>
      <c r="AD74" s="386">
        <f>Tianjin!Q74</f>
        <v>384000</v>
      </c>
      <c r="AE74" s="386">
        <f>Tianjin!R74</f>
        <v>384000</v>
      </c>
      <c r="AF74" s="386">
        <f>Tianjin!S74</f>
        <v>230400</v>
      </c>
      <c r="AG74" s="387"/>
      <c r="AH74" s="388">
        <f t="shared" si="174"/>
        <v>0</v>
      </c>
      <c r="AI74" s="388">
        <f t="shared" si="175"/>
        <v>0</v>
      </c>
      <c r="AJ74" s="388">
        <f t="shared" si="176"/>
        <v>0</v>
      </c>
      <c r="AK74" s="388">
        <f t="shared" si="177"/>
        <v>72.167578947368412</v>
      </c>
      <c r="AL74" s="388">
        <f t="shared" si="178"/>
        <v>72.167578947368412</v>
      </c>
      <c r="AM74" s="388">
        <f t="shared" si="179"/>
        <v>72.167578947368412</v>
      </c>
      <c r="AN74" s="388">
        <f t="shared" si="180"/>
        <v>72.167578947368412</v>
      </c>
      <c r="AO74" s="388">
        <f t="shared" si="181"/>
        <v>72.167578947368412</v>
      </c>
      <c r="AP74" s="388">
        <f t="shared" si="182"/>
        <v>72.167578947368412</v>
      </c>
      <c r="AQ74" s="388">
        <f t="shared" si="183"/>
        <v>72.167578947368412</v>
      </c>
      <c r="AR74" s="388">
        <f t="shared" si="184"/>
        <v>72.167578947368412</v>
      </c>
      <c r="AS74" s="388">
        <f t="shared" si="185"/>
        <v>47.30054736842105</v>
      </c>
      <c r="AT74" s="389"/>
      <c r="AU74" s="232">
        <f t="shared" si="186"/>
        <v>0</v>
      </c>
      <c r="AV74" s="232">
        <f t="shared" si="187"/>
        <v>0</v>
      </c>
      <c r="AW74" s="232">
        <f t="shared" si="188"/>
        <v>0</v>
      </c>
      <c r="AX74" s="232">
        <f t="shared" si="189"/>
        <v>192</v>
      </c>
      <c r="AY74" s="232">
        <f t="shared" si="190"/>
        <v>192</v>
      </c>
      <c r="AZ74" s="232">
        <f t="shared" si="191"/>
        <v>192</v>
      </c>
      <c r="BA74" s="232">
        <f t="shared" si="192"/>
        <v>192</v>
      </c>
      <c r="BB74" s="232">
        <f t="shared" si="193"/>
        <v>192</v>
      </c>
      <c r="BC74" s="232">
        <f t="shared" si="194"/>
        <v>192</v>
      </c>
      <c r="BD74" s="232">
        <f t="shared" si="195"/>
        <v>192</v>
      </c>
      <c r="BE74" s="232">
        <f t="shared" si="196"/>
        <v>192</v>
      </c>
      <c r="BF74" s="232">
        <f t="shared" si="197"/>
        <v>115.2</v>
      </c>
      <c r="BG74" s="387"/>
      <c r="BH74" s="230">
        <f t="shared" si="198"/>
        <v>0</v>
      </c>
      <c r="BI74" s="230">
        <f t="shared" si="199"/>
        <v>0</v>
      </c>
      <c r="BJ74" s="230">
        <f t="shared" si="200"/>
        <v>0</v>
      </c>
      <c r="BK74" s="230">
        <f t="shared" si="201"/>
        <v>72.167578947368412</v>
      </c>
      <c r="BL74" s="230">
        <f t="shared" si="202"/>
        <v>72.167578947368412</v>
      </c>
      <c r="BM74" s="230">
        <f t="shared" si="203"/>
        <v>72.167578947368412</v>
      </c>
      <c r="BN74" s="230">
        <f t="shared" si="204"/>
        <v>72.167578947368412</v>
      </c>
      <c r="BO74" s="230">
        <f t="shared" si="205"/>
        <v>72.167578947368412</v>
      </c>
      <c r="BP74" s="230">
        <f t="shared" si="206"/>
        <v>72.167578947368412</v>
      </c>
      <c r="BQ74" s="230">
        <f t="shared" si="207"/>
        <v>72.167578947368412</v>
      </c>
      <c r="BR74" s="230">
        <f t="shared" si="208"/>
        <v>72.167578947368412</v>
      </c>
      <c r="BS74" s="230">
        <f t="shared" si="209"/>
        <v>47.30054736842105</v>
      </c>
      <c r="BT74" s="389"/>
      <c r="BU74" s="230">
        <f t="shared" si="210"/>
        <v>0</v>
      </c>
      <c r="BV74" s="230">
        <f t="shared" si="211"/>
        <v>0</v>
      </c>
      <c r="BW74" s="230">
        <f t="shared" si="212"/>
        <v>0</v>
      </c>
      <c r="BX74" s="230">
        <f t="shared" si="213"/>
        <v>0</v>
      </c>
      <c r="BY74" s="230">
        <f t="shared" si="214"/>
        <v>0</v>
      </c>
      <c r="BZ74" s="230">
        <f t="shared" si="215"/>
        <v>0</v>
      </c>
      <c r="CA74" s="230">
        <f t="shared" si="216"/>
        <v>0</v>
      </c>
      <c r="CB74" s="230">
        <f t="shared" si="217"/>
        <v>0</v>
      </c>
      <c r="CC74" s="230">
        <f t="shared" si="218"/>
        <v>0</v>
      </c>
      <c r="CD74" s="230">
        <f t="shared" si="219"/>
        <v>0</v>
      </c>
      <c r="CE74" s="230">
        <f t="shared" si="220"/>
        <v>0</v>
      </c>
      <c r="CF74" s="230">
        <f t="shared" si="221"/>
        <v>0</v>
      </c>
      <c r="CG74" s="231"/>
      <c r="CH74" s="230">
        <f t="shared" si="222"/>
        <v>0</v>
      </c>
      <c r="CI74" s="230">
        <f t="shared" si="223"/>
        <v>0</v>
      </c>
      <c r="CJ74" s="230">
        <f t="shared" si="224"/>
        <v>0</v>
      </c>
      <c r="CK74" s="230">
        <f t="shared" si="225"/>
        <v>0</v>
      </c>
      <c r="CL74" s="230">
        <f t="shared" si="226"/>
        <v>0</v>
      </c>
      <c r="CM74" s="230">
        <f t="shared" si="227"/>
        <v>0</v>
      </c>
      <c r="CN74" s="230">
        <f t="shared" si="228"/>
        <v>0</v>
      </c>
      <c r="CO74" s="230">
        <f t="shared" si="229"/>
        <v>0</v>
      </c>
      <c r="CP74" s="230">
        <f t="shared" si="230"/>
        <v>0</v>
      </c>
      <c r="CQ74" s="230">
        <f t="shared" si="231"/>
        <v>0</v>
      </c>
      <c r="CR74" s="230">
        <f t="shared" si="232"/>
        <v>0</v>
      </c>
      <c r="CS74" s="230">
        <f t="shared" si="233"/>
        <v>0</v>
      </c>
      <c r="CT74" s="231"/>
      <c r="CU74" s="230">
        <f t="shared" si="234"/>
        <v>0</v>
      </c>
      <c r="CV74" s="230">
        <f t="shared" si="235"/>
        <v>0</v>
      </c>
      <c r="CW74" s="230">
        <f t="shared" si="236"/>
        <v>0</v>
      </c>
      <c r="CX74" s="230">
        <f t="shared" si="237"/>
        <v>0</v>
      </c>
      <c r="CY74" s="230">
        <f t="shared" si="238"/>
        <v>0</v>
      </c>
      <c r="CZ74" s="230">
        <f t="shared" si="239"/>
        <v>0</v>
      </c>
      <c r="DA74" s="230">
        <f t="shared" si="240"/>
        <v>0</v>
      </c>
      <c r="DB74" s="230">
        <f t="shared" si="241"/>
        <v>0</v>
      </c>
      <c r="DC74" s="230">
        <f t="shared" si="242"/>
        <v>0</v>
      </c>
      <c r="DD74" s="230">
        <f t="shared" si="243"/>
        <v>0</v>
      </c>
      <c r="DE74" s="230">
        <f t="shared" si="244"/>
        <v>0</v>
      </c>
      <c r="DF74" s="230">
        <f t="shared" si="245"/>
        <v>0</v>
      </c>
      <c r="DG74" s="387"/>
      <c r="DH74" s="387"/>
      <c r="DI74" s="387"/>
      <c r="DJ74" s="387"/>
      <c r="DK74" s="387"/>
      <c r="DL74" s="387"/>
      <c r="DM74" s="387"/>
      <c r="DN74" s="387"/>
      <c r="DO74" s="387"/>
      <c r="DP74" s="387"/>
      <c r="DQ74" s="387"/>
      <c r="DR74" s="387"/>
      <c r="DS74" s="243"/>
    </row>
    <row r="75" spans="1:123" outlineLevel="1">
      <c r="A75" s="383">
        <f>'All Demand '!A76</f>
        <v>71</v>
      </c>
      <c r="B75" s="384" t="str">
        <f>'All Demand '!G76</f>
        <v>ABC</v>
      </c>
      <c r="C75" s="384" t="str">
        <f>'All Demand '!F76</f>
        <v xml:space="preserve">F12 </v>
      </c>
      <c r="D75" s="178" t="str">
        <f>'All Demand '!C76</f>
        <v>8DCPFM01650AP</v>
      </c>
      <c r="E75" s="384" t="str">
        <f>'All Demand '!I76</f>
        <v>TJ</v>
      </c>
      <c r="F75" s="385" t="str">
        <f>'All Demand '!G76</f>
        <v>ABC</v>
      </c>
      <c r="G75" s="405">
        <v>0.5</v>
      </c>
      <c r="H75" s="405">
        <v>0.15379999999999999</v>
      </c>
      <c r="I75" s="405" t="s">
        <v>39</v>
      </c>
      <c r="J75" s="405">
        <v>0</v>
      </c>
      <c r="K75" s="405">
        <v>0</v>
      </c>
      <c r="L75" s="405">
        <v>0</v>
      </c>
      <c r="M75" s="405">
        <v>0</v>
      </c>
      <c r="N75" s="405">
        <v>0</v>
      </c>
      <c r="O75" s="405">
        <v>0</v>
      </c>
      <c r="P75" s="405">
        <v>2.5</v>
      </c>
      <c r="Q75" s="405">
        <v>4</v>
      </c>
      <c r="R75" s="427">
        <v>1</v>
      </c>
      <c r="S75" s="405">
        <v>0</v>
      </c>
      <c r="T75" s="405">
        <v>0.95</v>
      </c>
      <c r="U75" s="386">
        <f>Tianjin!H75</f>
        <v>0</v>
      </c>
      <c r="V75" s="386">
        <f>Tianjin!I75</f>
        <v>0</v>
      </c>
      <c r="W75" s="386">
        <f>Tianjin!J75</f>
        <v>0</v>
      </c>
      <c r="X75" s="386">
        <f>Tianjin!K75</f>
        <v>384000</v>
      </c>
      <c r="Y75" s="386">
        <f>Tianjin!L75</f>
        <v>384000</v>
      </c>
      <c r="Z75" s="386">
        <f>Tianjin!M75</f>
        <v>384000</v>
      </c>
      <c r="AA75" s="386">
        <f>Tianjin!N75</f>
        <v>384000</v>
      </c>
      <c r="AB75" s="386">
        <f>Tianjin!O75</f>
        <v>384000</v>
      </c>
      <c r="AC75" s="386">
        <f>Tianjin!P75</f>
        <v>384000</v>
      </c>
      <c r="AD75" s="386">
        <f>Tianjin!Q75</f>
        <v>384000</v>
      </c>
      <c r="AE75" s="386">
        <f>Tianjin!R75</f>
        <v>384000</v>
      </c>
      <c r="AF75" s="386">
        <f>Tianjin!S75</f>
        <v>230400</v>
      </c>
      <c r="AG75" s="387"/>
      <c r="AH75" s="388">
        <f t="shared" si="174"/>
        <v>0</v>
      </c>
      <c r="AI75" s="388">
        <f t="shared" si="175"/>
        <v>0</v>
      </c>
      <c r="AJ75" s="388">
        <f t="shared" si="176"/>
        <v>0</v>
      </c>
      <c r="AK75" s="388">
        <f t="shared" si="177"/>
        <v>72.167578947368412</v>
      </c>
      <c r="AL75" s="388">
        <f t="shared" si="178"/>
        <v>72.167578947368412</v>
      </c>
      <c r="AM75" s="388">
        <f t="shared" si="179"/>
        <v>72.167578947368412</v>
      </c>
      <c r="AN75" s="388">
        <f t="shared" si="180"/>
        <v>72.167578947368412</v>
      </c>
      <c r="AO75" s="388">
        <f t="shared" si="181"/>
        <v>72.167578947368412</v>
      </c>
      <c r="AP75" s="388">
        <f t="shared" si="182"/>
        <v>72.167578947368412</v>
      </c>
      <c r="AQ75" s="388">
        <f t="shared" si="183"/>
        <v>72.167578947368412</v>
      </c>
      <c r="AR75" s="388">
        <f t="shared" si="184"/>
        <v>72.167578947368412</v>
      </c>
      <c r="AS75" s="388">
        <f t="shared" si="185"/>
        <v>47.30054736842105</v>
      </c>
      <c r="AT75" s="389"/>
      <c r="AU75" s="232">
        <f t="shared" si="186"/>
        <v>0</v>
      </c>
      <c r="AV75" s="232">
        <f t="shared" si="187"/>
        <v>0</v>
      </c>
      <c r="AW75" s="232">
        <f t="shared" si="188"/>
        <v>0</v>
      </c>
      <c r="AX75" s="232">
        <f t="shared" si="189"/>
        <v>192</v>
      </c>
      <c r="AY75" s="232">
        <f t="shared" si="190"/>
        <v>192</v>
      </c>
      <c r="AZ75" s="232">
        <f t="shared" si="191"/>
        <v>192</v>
      </c>
      <c r="BA75" s="232">
        <f t="shared" si="192"/>
        <v>192</v>
      </c>
      <c r="BB75" s="232">
        <f t="shared" si="193"/>
        <v>192</v>
      </c>
      <c r="BC75" s="232">
        <f t="shared" si="194"/>
        <v>192</v>
      </c>
      <c r="BD75" s="232">
        <f t="shared" si="195"/>
        <v>192</v>
      </c>
      <c r="BE75" s="232">
        <f t="shared" si="196"/>
        <v>192</v>
      </c>
      <c r="BF75" s="232">
        <f t="shared" si="197"/>
        <v>115.2</v>
      </c>
      <c r="BG75" s="387"/>
      <c r="BH75" s="230">
        <f t="shared" si="198"/>
        <v>0</v>
      </c>
      <c r="BI75" s="230">
        <f t="shared" si="199"/>
        <v>0</v>
      </c>
      <c r="BJ75" s="230">
        <f t="shared" si="200"/>
        <v>0</v>
      </c>
      <c r="BK75" s="230">
        <f t="shared" si="201"/>
        <v>72.167578947368412</v>
      </c>
      <c r="BL75" s="230">
        <f t="shared" si="202"/>
        <v>72.167578947368412</v>
      </c>
      <c r="BM75" s="230">
        <f t="shared" si="203"/>
        <v>72.167578947368412</v>
      </c>
      <c r="BN75" s="230">
        <f t="shared" si="204"/>
        <v>72.167578947368412</v>
      </c>
      <c r="BO75" s="230">
        <f t="shared" si="205"/>
        <v>72.167578947368412</v>
      </c>
      <c r="BP75" s="230">
        <f t="shared" si="206"/>
        <v>72.167578947368412</v>
      </c>
      <c r="BQ75" s="230">
        <f t="shared" si="207"/>
        <v>72.167578947368412</v>
      </c>
      <c r="BR75" s="230">
        <f t="shared" si="208"/>
        <v>72.167578947368412</v>
      </c>
      <c r="BS75" s="230">
        <f t="shared" si="209"/>
        <v>47.30054736842105</v>
      </c>
      <c r="BT75" s="389"/>
      <c r="BU75" s="230">
        <f t="shared" si="210"/>
        <v>0</v>
      </c>
      <c r="BV75" s="230">
        <f t="shared" si="211"/>
        <v>0</v>
      </c>
      <c r="BW75" s="230">
        <f t="shared" si="212"/>
        <v>0</v>
      </c>
      <c r="BX75" s="230">
        <f t="shared" si="213"/>
        <v>0</v>
      </c>
      <c r="BY75" s="230">
        <f t="shared" si="214"/>
        <v>0</v>
      </c>
      <c r="BZ75" s="230">
        <f t="shared" si="215"/>
        <v>0</v>
      </c>
      <c r="CA75" s="230">
        <f t="shared" si="216"/>
        <v>0</v>
      </c>
      <c r="CB75" s="230">
        <f t="shared" si="217"/>
        <v>0</v>
      </c>
      <c r="CC75" s="230">
        <f t="shared" si="218"/>
        <v>0</v>
      </c>
      <c r="CD75" s="230">
        <f t="shared" si="219"/>
        <v>0</v>
      </c>
      <c r="CE75" s="230">
        <f t="shared" si="220"/>
        <v>0</v>
      </c>
      <c r="CF75" s="230">
        <f t="shared" si="221"/>
        <v>0</v>
      </c>
      <c r="CG75" s="231"/>
      <c r="CH75" s="230">
        <f t="shared" si="222"/>
        <v>0</v>
      </c>
      <c r="CI75" s="230">
        <f t="shared" si="223"/>
        <v>0</v>
      </c>
      <c r="CJ75" s="230">
        <f t="shared" si="224"/>
        <v>0</v>
      </c>
      <c r="CK75" s="230">
        <f t="shared" si="225"/>
        <v>0</v>
      </c>
      <c r="CL75" s="230">
        <f t="shared" si="226"/>
        <v>0</v>
      </c>
      <c r="CM75" s="230">
        <f t="shared" si="227"/>
        <v>0</v>
      </c>
      <c r="CN75" s="230">
        <f t="shared" si="228"/>
        <v>0</v>
      </c>
      <c r="CO75" s="230">
        <f t="shared" si="229"/>
        <v>0</v>
      </c>
      <c r="CP75" s="230">
        <f t="shared" si="230"/>
        <v>0</v>
      </c>
      <c r="CQ75" s="230">
        <f t="shared" si="231"/>
        <v>0</v>
      </c>
      <c r="CR75" s="230">
        <f t="shared" si="232"/>
        <v>0</v>
      </c>
      <c r="CS75" s="230">
        <f t="shared" si="233"/>
        <v>0</v>
      </c>
      <c r="CT75" s="231"/>
      <c r="CU75" s="230">
        <f t="shared" si="234"/>
        <v>0</v>
      </c>
      <c r="CV75" s="230">
        <f t="shared" si="235"/>
        <v>0</v>
      </c>
      <c r="CW75" s="230">
        <f t="shared" si="236"/>
        <v>0</v>
      </c>
      <c r="CX75" s="230">
        <f t="shared" si="237"/>
        <v>0</v>
      </c>
      <c r="CY75" s="230">
        <f t="shared" si="238"/>
        <v>0</v>
      </c>
      <c r="CZ75" s="230">
        <f t="shared" si="239"/>
        <v>0</v>
      </c>
      <c r="DA75" s="230">
        <f t="shared" si="240"/>
        <v>0</v>
      </c>
      <c r="DB75" s="230">
        <f t="shared" si="241"/>
        <v>0</v>
      </c>
      <c r="DC75" s="230">
        <f t="shared" si="242"/>
        <v>0</v>
      </c>
      <c r="DD75" s="230">
        <f t="shared" si="243"/>
        <v>0</v>
      </c>
      <c r="DE75" s="230">
        <f t="shared" si="244"/>
        <v>0</v>
      </c>
      <c r="DF75" s="230">
        <f t="shared" si="245"/>
        <v>0</v>
      </c>
      <c r="DG75" s="387"/>
      <c r="DH75" s="387"/>
      <c r="DI75" s="387"/>
      <c r="DJ75" s="387"/>
      <c r="DK75" s="387"/>
      <c r="DL75" s="387"/>
      <c r="DM75" s="387"/>
      <c r="DN75" s="387"/>
      <c r="DO75" s="387"/>
      <c r="DP75" s="387"/>
      <c r="DQ75" s="387"/>
      <c r="DR75" s="387"/>
      <c r="DS75" s="243"/>
    </row>
    <row r="76" spans="1:123" ht="12.75" customHeight="1" outlineLevel="1">
      <c r="A76" s="383">
        <f>'All Demand '!A77</f>
        <v>72</v>
      </c>
      <c r="B76" s="384" t="str">
        <f>'All Demand '!G77</f>
        <v>ABC</v>
      </c>
      <c r="C76" s="384" t="str">
        <f>'All Demand '!F77</f>
        <v xml:space="preserve">F12 </v>
      </c>
      <c r="D76" s="178" t="str">
        <f>'All Demand '!C77</f>
        <v>8DCPFM01651AP</v>
      </c>
      <c r="E76" s="384" t="str">
        <f>'All Demand '!I77</f>
        <v>TJ</v>
      </c>
      <c r="F76" s="385" t="str">
        <f>'All Demand '!G77</f>
        <v>ABC</v>
      </c>
      <c r="G76" s="405">
        <v>0.25</v>
      </c>
      <c r="H76" s="405">
        <v>0.1</v>
      </c>
      <c r="I76" s="405" t="s">
        <v>39</v>
      </c>
      <c r="J76" s="405">
        <v>0</v>
      </c>
      <c r="K76" s="405">
        <v>0</v>
      </c>
      <c r="L76" s="405">
        <v>0</v>
      </c>
      <c r="M76" s="405">
        <v>0</v>
      </c>
      <c r="N76" s="405">
        <v>0</v>
      </c>
      <c r="O76" s="405">
        <v>0</v>
      </c>
      <c r="P76" s="405">
        <v>2.5</v>
      </c>
      <c r="Q76" s="405">
        <v>4</v>
      </c>
      <c r="R76" s="427">
        <v>1</v>
      </c>
      <c r="S76" s="405">
        <v>0</v>
      </c>
      <c r="T76" s="405">
        <v>0.95</v>
      </c>
      <c r="U76" s="386">
        <f>Tianjin!H76</f>
        <v>0</v>
      </c>
      <c r="V76" s="386">
        <f>Tianjin!I76</f>
        <v>0</v>
      </c>
      <c r="W76" s="386">
        <f>Tianjin!J76</f>
        <v>0</v>
      </c>
      <c r="X76" s="386">
        <f>Tianjin!K76</f>
        <v>384000</v>
      </c>
      <c r="Y76" s="386">
        <f>Tianjin!L76</f>
        <v>384000</v>
      </c>
      <c r="Z76" s="386">
        <f>Tianjin!M76</f>
        <v>384000</v>
      </c>
      <c r="AA76" s="386">
        <f>Tianjin!N76</f>
        <v>384000</v>
      </c>
      <c r="AB76" s="386">
        <f>Tianjin!O76</f>
        <v>384000</v>
      </c>
      <c r="AC76" s="386">
        <f>Tianjin!P76</f>
        <v>384000</v>
      </c>
      <c r="AD76" s="386">
        <f>Tianjin!Q76</f>
        <v>384000</v>
      </c>
      <c r="AE76" s="386">
        <f>Tianjin!R76</f>
        <v>384000</v>
      </c>
      <c r="AF76" s="386">
        <f>Tianjin!S76</f>
        <v>230400</v>
      </c>
      <c r="AG76" s="387"/>
      <c r="AH76" s="388">
        <f t="shared" si="174"/>
        <v>0</v>
      </c>
      <c r="AI76" s="388">
        <f t="shared" si="175"/>
        <v>0</v>
      </c>
      <c r="AJ76" s="388">
        <f t="shared" si="176"/>
        <v>0</v>
      </c>
      <c r="AK76" s="388">
        <f t="shared" si="177"/>
        <v>50.421052631578952</v>
      </c>
      <c r="AL76" s="388">
        <f t="shared" si="178"/>
        <v>50.421052631578952</v>
      </c>
      <c r="AM76" s="388">
        <f t="shared" si="179"/>
        <v>50.421052631578952</v>
      </c>
      <c r="AN76" s="388">
        <f t="shared" si="180"/>
        <v>50.421052631578952</v>
      </c>
      <c r="AO76" s="388">
        <f t="shared" si="181"/>
        <v>50.421052631578952</v>
      </c>
      <c r="AP76" s="388">
        <f t="shared" si="182"/>
        <v>50.421052631578952</v>
      </c>
      <c r="AQ76" s="388">
        <f t="shared" si="183"/>
        <v>50.421052631578952</v>
      </c>
      <c r="AR76" s="388">
        <f t="shared" si="184"/>
        <v>50.421052631578952</v>
      </c>
      <c r="AS76" s="388">
        <f t="shared" si="185"/>
        <v>34.252631578947373</v>
      </c>
      <c r="AT76" s="389"/>
      <c r="AU76" s="232">
        <f t="shared" si="186"/>
        <v>0</v>
      </c>
      <c r="AV76" s="232">
        <f t="shared" si="187"/>
        <v>0</v>
      </c>
      <c r="AW76" s="232">
        <f t="shared" si="188"/>
        <v>0</v>
      </c>
      <c r="AX76" s="232">
        <f t="shared" si="189"/>
        <v>96</v>
      </c>
      <c r="AY76" s="232">
        <f t="shared" si="190"/>
        <v>96</v>
      </c>
      <c r="AZ76" s="232">
        <f t="shared" si="191"/>
        <v>96</v>
      </c>
      <c r="BA76" s="232">
        <f t="shared" si="192"/>
        <v>96</v>
      </c>
      <c r="BB76" s="232">
        <f t="shared" si="193"/>
        <v>96</v>
      </c>
      <c r="BC76" s="232">
        <f t="shared" si="194"/>
        <v>96</v>
      </c>
      <c r="BD76" s="232">
        <f t="shared" si="195"/>
        <v>96</v>
      </c>
      <c r="BE76" s="232">
        <f t="shared" si="196"/>
        <v>96</v>
      </c>
      <c r="BF76" s="232">
        <f t="shared" si="197"/>
        <v>57.6</v>
      </c>
      <c r="BG76" s="387"/>
      <c r="BH76" s="230">
        <f t="shared" si="198"/>
        <v>0</v>
      </c>
      <c r="BI76" s="230">
        <f t="shared" si="199"/>
        <v>0</v>
      </c>
      <c r="BJ76" s="230">
        <f t="shared" si="200"/>
        <v>0</v>
      </c>
      <c r="BK76" s="230">
        <f t="shared" si="201"/>
        <v>50.421052631578952</v>
      </c>
      <c r="BL76" s="230">
        <f t="shared" si="202"/>
        <v>50.421052631578952</v>
      </c>
      <c r="BM76" s="230">
        <f t="shared" si="203"/>
        <v>50.421052631578952</v>
      </c>
      <c r="BN76" s="230">
        <f t="shared" si="204"/>
        <v>50.421052631578952</v>
      </c>
      <c r="BO76" s="230">
        <f t="shared" si="205"/>
        <v>50.421052631578952</v>
      </c>
      <c r="BP76" s="230">
        <f t="shared" si="206"/>
        <v>50.421052631578952</v>
      </c>
      <c r="BQ76" s="230">
        <f t="shared" si="207"/>
        <v>50.421052631578952</v>
      </c>
      <c r="BR76" s="230">
        <f t="shared" si="208"/>
        <v>50.421052631578952</v>
      </c>
      <c r="BS76" s="230">
        <f t="shared" si="209"/>
        <v>34.252631578947373</v>
      </c>
      <c r="BT76" s="389"/>
      <c r="BU76" s="230">
        <f t="shared" si="210"/>
        <v>0</v>
      </c>
      <c r="BV76" s="230">
        <f t="shared" si="211"/>
        <v>0</v>
      </c>
      <c r="BW76" s="230">
        <f t="shared" si="212"/>
        <v>0</v>
      </c>
      <c r="BX76" s="230">
        <f t="shared" si="213"/>
        <v>0</v>
      </c>
      <c r="BY76" s="230">
        <f t="shared" si="214"/>
        <v>0</v>
      </c>
      <c r="BZ76" s="230">
        <f t="shared" si="215"/>
        <v>0</v>
      </c>
      <c r="CA76" s="230">
        <f t="shared" si="216"/>
        <v>0</v>
      </c>
      <c r="CB76" s="230">
        <f t="shared" si="217"/>
        <v>0</v>
      </c>
      <c r="CC76" s="230">
        <f t="shared" si="218"/>
        <v>0</v>
      </c>
      <c r="CD76" s="230">
        <f t="shared" si="219"/>
        <v>0</v>
      </c>
      <c r="CE76" s="230">
        <f t="shared" si="220"/>
        <v>0</v>
      </c>
      <c r="CF76" s="230">
        <f t="shared" si="221"/>
        <v>0</v>
      </c>
      <c r="CG76" s="231"/>
      <c r="CH76" s="230">
        <f t="shared" si="222"/>
        <v>0</v>
      </c>
      <c r="CI76" s="230">
        <f t="shared" si="223"/>
        <v>0</v>
      </c>
      <c r="CJ76" s="230">
        <f t="shared" si="224"/>
        <v>0</v>
      </c>
      <c r="CK76" s="230">
        <f t="shared" si="225"/>
        <v>0</v>
      </c>
      <c r="CL76" s="230">
        <f t="shared" si="226"/>
        <v>0</v>
      </c>
      <c r="CM76" s="230">
        <f t="shared" si="227"/>
        <v>0</v>
      </c>
      <c r="CN76" s="230">
        <f t="shared" si="228"/>
        <v>0</v>
      </c>
      <c r="CO76" s="230">
        <f t="shared" si="229"/>
        <v>0</v>
      </c>
      <c r="CP76" s="230">
        <f t="shared" si="230"/>
        <v>0</v>
      </c>
      <c r="CQ76" s="230">
        <f t="shared" si="231"/>
        <v>0</v>
      </c>
      <c r="CR76" s="230">
        <f t="shared" si="232"/>
        <v>0</v>
      </c>
      <c r="CS76" s="230">
        <f t="shared" si="233"/>
        <v>0</v>
      </c>
      <c r="CT76" s="231"/>
      <c r="CU76" s="230">
        <f t="shared" si="234"/>
        <v>0</v>
      </c>
      <c r="CV76" s="230">
        <f t="shared" si="235"/>
        <v>0</v>
      </c>
      <c r="CW76" s="230">
        <f t="shared" si="236"/>
        <v>0</v>
      </c>
      <c r="CX76" s="230">
        <f t="shared" si="237"/>
        <v>0</v>
      </c>
      <c r="CY76" s="230">
        <f t="shared" si="238"/>
        <v>0</v>
      </c>
      <c r="CZ76" s="230">
        <f t="shared" si="239"/>
        <v>0</v>
      </c>
      <c r="DA76" s="230">
        <f t="shared" si="240"/>
        <v>0</v>
      </c>
      <c r="DB76" s="230">
        <f t="shared" si="241"/>
        <v>0</v>
      </c>
      <c r="DC76" s="230">
        <f t="shared" si="242"/>
        <v>0</v>
      </c>
      <c r="DD76" s="230">
        <f t="shared" si="243"/>
        <v>0</v>
      </c>
      <c r="DE76" s="230">
        <f t="shared" si="244"/>
        <v>0</v>
      </c>
      <c r="DF76" s="230">
        <f t="shared" si="245"/>
        <v>0</v>
      </c>
      <c r="DG76" s="387"/>
      <c r="DH76" s="387"/>
      <c r="DI76" s="387"/>
      <c r="DJ76" s="387"/>
      <c r="DK76" s="387"/>
      <c r="DL76" s="387"/>
      <c r="DM76" s="387"/>
      <c r="DN76" s="387"/>
      <c r="DO76" s="387"/>
      <c r="DP76" s="387"/>
      <c r="DQ76" s="387"/>
      <c r="DR76" s="387"/>
      <c r="DS76" s="243"/>
    </row>
    <row r="77" spans="1:123" outlineLevel="1">
      <c r="A77" s="383">
        <f>'All Demand '!A78</f>
        <v>73</v>
      </c>
      <c r="B77" s="384" t="str">
        <f>'All Demand '!G78</f>
        <v>ABC</v>
      </c>
      <c r="C77" s="384" t="str">
        <f>'All Demand '!F78</f>
        <v xml:space="preserve">F12 </v>
      </c>
      <c r="D77" s="178" t="str">
        <f>'All Demand '!C78</f>
        <v>8DCPFM01653AP</v>
      </c>
      <c r="E77" s="384" t="str">
        <f>'All Demand '!I78</f>
        <v>TJ</v>
      </c>
      <c r="F77" s="385" t="str">
        <f>'All Demand '!G78</f>
        <v>ABC</v>
      </c>
      <c r="G77" s="405">
        <v>0.66666999999999998</v>
      </c>
      <c r="H77" s="405">
        <v>0.111</v>
      </c>
      <c r="I77" s="405" t="s">
        <v>39</v>
      </c>
      <c r="J77" s="405">
        <v>0</v>
      </c>
      <c r="K77" s="405">
        <v>0</v>
      </c>
      <c r="L77" s="405">
        <v>0</v>
      </c>
      <c r="M77" s="405">
        <v>0</v>
      </c>
      <c r="N77" s="405">
        <v>0</v>
      </c>
      <c r="O77" s="405">
        <v>0</v>
      </c>
      <c r="P77" s="405">
        <v>3</v>
      </c>
      <c r="Q77" s="405">
        <v>4</v>
      </c>
      <c r="R77" s="427">
        <v>1</v>
      </c>
      <c r="S77" s="405">
        <v>0</v>
      </c>
      <c r="T77" s="405">
        <v>0.95</v>
      </c>
      <c r="U77" s="386">
        <f>Tianjin!H77</f>
        <v>0</v>
      </c>
      <c r="V77" s="386">
        <f>Tianjin!I77</f>
        <v>0</v>
      </c>
      <c r="W77" s="386">
        <f>Tianjin!J77</f>
        <v>0</v>
      </c>
      <c r="X77" s="386">
        <f>Tianjin!K77</f>
        <v>384000</v>
      </c>
      <c r="Y77" s="386">
        <f>Tianjin!L77</f>
        <v>384000</v>
      </c>
      <c r="Z77" s="386">
        <f>Tianjin!M77</f>
        <v>384000</v>
      </c>
      <c r="AA77" s="386">
        <f>Tianjin!N77</f>
        <v>384000</v>
      </c>
      <c r="AB77" s="386">
        <f>Tianjin!O77</f>
        <v>384000</v>
      </c>
      <c r="AC77" s="386">
        <f>Tianjin!P77</f>
        <v>384000</v>
      </c>
      <c r="AD77" s="386">
        <f>Tianjin!Q77</f>
        <v>384000</v>
      </c>
      <c r="AE77" s="386">
        <f>Tianjin!R77</f>
        <v>384000</v>
      </c>
      <c r="AF77" s="386">
        <f>Tianjin!S77</f>
        <v>230400</v>
      </c>
      <c r="AG77" s="387"/>
      <c r="AH77" s="388">
        <f t="shared" si="174"/>
        <v>0</v>
      </c>
      <c r="AI77" s="388">
        <f t="shared" si="175"/>
        <v>0</v>
      </c>
      <c r="AJ77" s="388">
        <f t="shared" si="176"/>
        <v>0</v>
      </c>
      <c r="AK77" s="388">
        <f t="shared" si="177"/>
        <v>56.867368421052639</v>
      </c>
      <c r="AL77" s="388">
        <f t="shared" si="178"/>
        <v>56.867368421052639</v>
      </c>
      <c r="AM77" s="388">
        <f t="shared" si="179"/>
        <v>56.867368421052639</v>
      </c>
      <c r="AN77" s="388">
        <f t="shared" si="180"/>
        <v>56.867368421052639</v>
      </c>
      <c r="AO77" s="388">
        <f t="shared" si="181"/>
        <v>56.867368421052639</v>
      </c>
      <c r="AP77" s="388">
        <f t="shared" si="182"/>
        <v>56.867368421052639</v>
      </c>
      <c r="AQ77" s="388">
        <f t="shared" si="183"/>
        <v>56.867368421052639</v>
      </c>
      <c r="AR77" s="388">
        <f t="shared" si="184"/>
        <v>56.867368421052639</v>
      </c>
      <c r="AS77" s="388">
        <f t="shared" si="185"/>
        <v>38.920421052631582</v>
      </c>
      <c r="AT77" s="389"/>
      <c r="AU77" s="232">
        <f t="shared" si="186"/>
        <v>0</v>
      </c>
      <c r="AV77" s="232">
        <f t="shared" si="187"/>
        <v>0</v>
      </c>
      <c r="AW77" s="232">
        <f t="shared" si="188"/>
        <v>0</v>
      </c>
      <c r="AX77" s="232">
        <f t="shared" si="189"/>
        <v>256.00128000000001</v>
      </c>
      <c r="AY77" s="232">
        <f t="shared" si="190"/>
        <v>256.00128000000001</v>
      </c>
      <c r="AZ77" s="232">
        <f t="shared" si="191"/>
        <v>256.00128000000001</v>
      </c>
      <c r="BA77" s="232">
        <f t="shared" si="192"/>
        <v>256.00128000000001</v>
      </c>
      <c r="BB77" s="232">
        <f t="shared" si="193"/>
        <v>256.00128000000001</v>
      </c>
      <c r="BC77" s="232">
        <f t="shared" si="194"/>
        <v>256.00128000000001</v>
      </c>
      <c r="BD77" s="232">
        <f t="shared" si="195"/>
        <v>256.00128000000001</v>
      </c>
      <c r="BE77" s="232">
        <f t="shared" si="196"/>
        <v>256.00128000000001</v>
      </c>
      <c r="BF77" s="232">
        <f t="shared" si="197"/>
        <v>153.60076800000002</v>
      </c>
      <c r="BG77" s="387"/>
      <c r="BH77" s="230">
        <f t="shared" si="198"/>
        <v>0</v>
      </c>
      <c r="BI77" s="230">
        <f t="shared" si="199"/>
        <v>0</v>
      </c>
      <c r="BJ77" s="230">
        <f t="shared" si="200"/>
        <v>0</v>
      </c>
      <c r="BK77" s="230">
        <f t="shared" si="201"/>
        <v>56.867368421052639</v>
      </c>
      <c r="BL77" s="230">
        <f t="shared" si="202"/>
        <v>56.867368421052639</v>
      </c>
      <c r="BM77" s="230">
        <f t="shared" si="203"/>
        <v>56.867368421052639</v>
      </c>
      <c r="BN77" s="230">
        <f t="shared" si="204"/>
        <v>56.867368421052639</v>
      </c>
      <c r="BO77" s="230">
        <f t="shared" si="205"/>
        <v>56.867368421052639</v>
      </c>
      <c r="BP77" s="230">
        <f t="shared" si="206"/>
        <v>56.867368421052639</v>
      </c>
      <c r="BQ77" s="230">
        <f t="shared" si="207"/>
        <v>56.867368421052639</v>
      </c>
      <c r="BR77" s="230">
        <f t="shared" si="208"/>
        <v>56.867368421052639</v>
      </c>
      <c r="BS77" s="230">
        <f t="shared" si="209"/>
        <v>38.920421052631582</v>
      </c>
      <c r="BT77" s="389"/>
      <c r="BU77" s="230">
        <f t="shared" si="210"/>
        <v>0</v>
      </c>
      <c r="BV77" s="230">
        <f t="shared" si="211"/>
        <v>0</v>
      </c>
      <c r="BW77" s="230">
        <f t="shared" si="212"/>
        <v>0</v>
      </c>
      <c r="BX77" s="230">
        <f t="shared" si="213"/>
        <v>0</v>
      </c>
      <c r="BY77" s="230">
        <f t="shared" si="214"/>
        <v>0</v>
      </c>
      <c r="BZ77" s="230">
        <f t="shared" si="215"/>
        <v>0</v>
      </c>
      <c r="CA77" s="230">
        <f t="shared" si="216"/>
        <v>0</v>
      </c>
      <c r="CB77" s="230">
        <f t="shared" si="217"/>
        <v>0</v>
      </c>
      <c r="CC77" s="230">
        <f t="shared" si="218"/>
        <v>0</v>
      </c>
      <c r="CD77" s="230">
        <f t="shared" si="219"/>
        <v>0</v>
      </c>
      <c r="CE77" s="230">
        <f t="shared" si="220"/>
        <v>0</v>
      </c>
      <c r="CF77" s="230">
        <f t="shared" si="221"/>
        <v>0</v>
      </c>
      <c r="CG77" s="231"/>
      <c r="CH77" s="230">
        <f t="shared" si="222"/>
        <v>0</v>
      </c>
      <c r="CI77" s="230">
        <f t="shared" si="223"/>
        <v>0</v>
      </c>
      <c r="CJ77" s="230">
        <f t="shared" si="224"/>
        <v>0</v>
      </c>
      <c r="CK77" s="230">
        <f t="shared" si="225"/>
        <v>0</v>
      </c>
      <c r="CL77" s="230">
        <f t="shared" si="226"/>
        <v>0</v>
      </c>
      <c r="CM77" s="230">
        <f t="shared" si="227"/>
        <v>0</v>
      </c>
      <c r="CN77" s="230">
        <f t="shared" si="228"/>
        <v>0</v>
      </c>
      <c r="CO77" s="230">
        <f t="shared" si="229"/>
        <v>0</v>
      </c>
      <c r="CP77" s="230">
        <f t="shared" si="230"/>
        <v>0</v>
      </c>
      <c r="CQ77" s="230">
        <f t="shared" si="231"/>
        <v>0</v>
      </c>
      <c r="CR77" s="230">
        <f t="shared" si="232"/>
        <v>0</v>
      </c>
      <c r="CS77" s="230">
        <f t="shared" si="233"/>
        <v>0</v>
      </c>
      <c r="CT77" s="231"/>
      <c r="CU77" s="230">
        <f t="shared" si="234"/>
        <v>0</v>
      </c>
      <c r="CV77" s="230">
        <f t="shared" si="235"/>
        <v>0</v>
      </c>
      <c r="CW77" s="230">
        <f t="shared" si="236"/>
        <v>0</v>
      </c>
      <c r="CX77" s="230">
        <f t="shared" si="237"/>
        <v>0</v>
      </c>
      <c r="CY77" s="230">
        <f t="shared" si="238"/>
        <v>0</v>
      </c>
      <c r="CZ77" s="230">
        <f t="shared" si="239"/>
        <v>0</v>
      </c>
      <c r="DA77" s="230">
        <f t="shared" si="240"/>
        <v>0</v>
      </c>
      <c r="DB77" s="230">
        <f t="shared" si="241"/>
        <v>0</v>
      </c>
      <c r="DC77" s="230">
        <f t="shared" si="242"/>
        <v>0</v>
      </c>
      <c r="DD77" s="230">
        <f t="shared" si="243"/>
        <v>0</v>
      </c>
      <c r="DE77" s="230">
        <f t="shared" si="244"/>
        <v>0</v>
      </c>
      <c r="DF77" s="230">
        <f t="shared" si="245"/>
        <v>0</v>
      </c>
      <c r="DG77" s="387"/>
      <c r="DH77" s="387"/>
      <c r="DI77" s="387"/>
      <c r="DJ77" s="387"/>
      <c r="DK77" s="387"/>
      <c r="DL77" s="387"/>
      <c r="DM77" s="387"/>
      <c r="DN77" s="387"/>
      <c r="DO77" s="387"/>
      <c r="DP77" s="387"/>
      <c r="DQ77" s="387"/>
      <c r="DR77" s="387"/>
      <c r="DS77" s="243"/>
    </row>
    <row r="78" spans="1:123" ht="12.75" customHeight="1" outlineLevel="1">
      <c r="A78" s="383">
        <f>'All Demand '!A79</f>
        <v>74</v>
      </c>
      <c r="B78" s="384" t="str">
        <f>'All Demand '!G79</f>
        <v>ABC</v>
      </c>
      <c r="C78" s="384" t="str">
        <f>'All Demand '!F79</f>
        <v xml:space="preserve">F12 </v>
      </c>
      <c r="D78" s="178" t="str">
        <f>'All Demand '!C79</f>
        <v>8DCPFM01652AP</v>
      </c>
      <c r="E78" s="384" t="str">
        <f>'All Demand '!I79</f>
        <v>TJ</v>
      </c>
      <c r="F78" s="385" t="str">
        <f>'All Demand '!G79</f>
        <v>ABC</v>
      </c>
      <c r="G78" s="405">
        <v>0.1</v>
      </c>
      <c r="H78" s="405">
        <v>2.5000000000000001E-2</v>
      </c>
      <c r="I78" s="405" t="s">
        <v>39</v>
      </c>
      <c r="J78" s="405">
        <v>0</v>
      </c>
      <c r="K78" s="405">
        <v>0</v>
      </c>
      <c r="L78" s="405">
        <v>0</v>
      </c>
      <c r="M78" s="405">
        <v>0</v>
      </c>
      <c r="N78" s="405">
        <v>0</v>
      </c>
      <c r="O78" s="405">
        <v>0</v>
      </c>
      <c r="P78" s="405">
        <v>2</v>
      </c>
      <c r="Q78" s="405">
        <v>4</v>
      </c>
      <c r="R78" s="427">
        <v>1</v>
      </c>
      <c r="S78" s="405">
        <v>0</v>
      </c>
      <c r="T78" s="405">
        <v>0.95</v>
      </c>
      <c r="U78" s="386">
        <f>Tianjin!H78</f>
        <v>0</v>
      </c>
      <c r="V78" s="386">
        <f>Tianjin!I78</f>
        <v>0</v>
      </c>
      <c r="W78" s="386">
        <f>Tianjin!J78</f>
        <v>0</v>
      </c>
      <c r="X78" s="386">
        <f>Tianjin!K78</f>
        <v>384000</v>
      </c>
      <c r="Y78" s="386">
        <f>Tianjin!L78</f>
        <v>384000</v>
      </c>
      <c r="Z78" s="386">
        <f>Tianjin!M78</f>
        <v>384000</v>
      </c>
      <c r="AA78" s="386">
        <f>Tianjin!N78</f>
        <v>384000</v>
      </c>
      <c r="AB78" s="386">
        <f>Tianjin!O78</f>
        <v>384000</v>
      </c>
      <c r="AC78" s="386">
        <f>Tianjin!P78</f>
        <v>384000</v>
      </c>
      <c r="AD78" s="386">
        <f>Tianjin!Q78</f>
        <v>384000</v>
      </c>
      <c r="AE78" s="386">
        <f>Tianjin!R78</f>
        <v>384000</v>
      </c>
      <c r="AF78" s="386">
        <f>Tianjin!S78</f>
        <v>230400</v>
      </c>
      <c r="AG78" s="387"/>
      <c r="AH78" s="388">
        <f t="shared" si="174"/>
        <v>0</v>
      </c>
      <c r="AI78" s="388">
        <f t="shared" si="175"/>
        <v>0</v>
      </c>
      <c r="AJ78" s="388">
        <f t="shared" si="176"/>
        <v>0</v>
      </c>
      <c r="AK78" s="388">
        <f t="shared" si="177"/>
        <v>18.10526315789474</v>
      </c>
      <c r="AL78" s="388">
        <f t="shared" si="178"/>
        <v>18.10526315789474</v>
      </c>
      <c r="AM78" s="388">
        <f t="shared" si="179"/>
        <v>18.10526315789474</v>
      </c>
      <c r="AN78" s="388">
        <f t="shared" si="180"/>
        <v>18.10526315789474</v>
      </c>
      <c r="AO78" s="388">
        <f t="shared" si="181"/>
        <v>18.10526315789474</v>
      </c>
      <c r="AP78" s="388">
        <f t="shared" si="182"/>
        <v>18.10526315789474</v>
      </c>
      <c r="AQ78" s="388">
        <f t="shared" si="183"/>
        <v>18.10526315789474</v>
      </c>
      <c r="AR78" s="388">
        <f t="shared" si="184"/>
        <v>18.10526315789474</v>
      </c>
      <c r="AS78" s="388">
        <f t="shared" si="185"/>
        <v>14.063157894736843</v>
      </c>
      <c r="AT78" s="389"/>
      <c r="AU78" s="232">
        <f t="shared" si="186"/>
        <v>0</v>
      </c>
      <c r="AV78" s="232">
        <f t="shared" si="187"/>
        <v>0</v>
      </c>
      <c r="AW78" s="232">
        <f t="shared" si="188"/>
        <v>0</v>
      </c>
      <c r="AX78" s="232">
        <f t="shared" si="189"/>
        <v>38.4</v>
      </c>
      <c r="AY78" s="232">
        <f t="shared" si="190"/>
        <v>38.4</v>
      </c>
      <c r="AZ78" s="232">
        <f t="shared" si="191"/>
        <v>38.4</v>
      </c>
      <c r="BA78" s="232">
        <f t="shared" si="192"/>
        <v>38.4</v>
      </c>
      <c r="BB78" s="232">
        <f t="shared" si="193"/>
        <v>38.4</v>
      </c>
      <c r="BC78" s="232">
        <f t="shared" si="194"/>
        <v>38.4</v>
      </c>
      <c r="BD78" s="232">
        <f t="shared" si="195"/>
        <v>38.4</v>
      </c>
      <c r="BE78" s="232">
        <f t="shared" si="196"/>
        <v>38.4</v>
      </c>
      <c r="BF78" s="232">
        <f t="shared" si="197"/>
        <v>23.04</v>
      </c>
      <c r="BG78" s="387"/>
      <c r="BH78" s="230">
        <f t="shared" si="198"/>
        <v>0</v>
      </c>
      <c r="BI78" s="230">
        <f t="shared" si="199"/>
        <v>0</v>
      </c>
      <c r="BJ78" s="230">
        <f t="shared" si="200"/>
        <v>0</v>
      </c>
      <c r="BK78" s="230">
        <f t="shared" si="201"/>
        <v>18.10526315789474</v>
      </c>
      <c r="BL78" s="230">
        <f t="shared" si="202"/>
        <v>18.10526315789474</v>
      </c>
      <c r="BM78" s="230">
        <f t="shared" si="203"/>
        <v>18.10526315789474</v>
      </c>
      <c r="BN78" s="230">
        <f t="shared" si="204"/>
        <v>18.10526315789474</v>
      </c>
      <c r="BO78" s="230">
        <f t="shared" si="205"/>
        <v>18.10526315789474</v>
      </c>
      <c r="BP78" s="230">
        <f t="shared" si="206"/>
        <v>18.10526315789474</v>
      </c>
      <c r="BQ78" s="230">
        <f t="shared" si="207"/>
        <v>18.10526315789474</v>
      </c>
      <c r="BR78" s="230">
        <f t="shared" si="208"/>
        <v>18.10526315789474</v>
      </c>
      <c r="BS78" s="230">
        <f t="shared" si="209"/>
        <v>14.063157894736843</v>
      </c>
      <c r="BT78" s="389"/>
      <c r="BU78" s="230">
        <f t="shared" si="210"/>
        <v>0</v>
      </c>
      <c r="BV78" s="230">
        <f t="shared" si="211"/>
        <v>0</v>
      </c>
      <c r="BW78" s="230">
        <f t="shared" si="212"/>
        <v>0</v>
      </c>
      <c r="BX78" s="230">
        <f t="shared" si="213"/>
        <v>0</v>
      </c>
      <c r="BY78" s="230">
        <f t="shared" si="214"/>
        <v>0</v>
      </c>
      <c r="BZ78" s="230">
        <f t="shared" si="215"/>
        <v>0</v>
      </c>
      <c r="CA78" s="230">
        <f t="shared" si="216"/>
        <v>0</v>
      </c>
      <c r="CB78" s="230">
        <f t="shared" si="217"/>
        <v>0</v>
      </c>
      <c r="CC78" s="230">
        <f t="shared" si="218"/>
        <v>0</v>
      </c>
      <c r="CD78" s="230">
        <f t="shared" si="219"/>
        <v>0</v>
      </c>
      <c r="CE78" s="230">
        <f t="shared" si="220"/>
        <v>0</v>
      </c>
      <c r="CF78" s="230">
        <f t="shared" si="221"/>
        <v>0</v>
      </c>
      <c r="CG78" s="231"/>
      <c r="CH78" s="230">
        <f t="shared" si="222"/>
        <v>0</v>
      </c>
      <c r="CI78" s="230">
        <f t="shared" si="223"/>
        <v>0</v>
      </c>
      <c r="CJ78" s="230">
        <f t="shared" si="224"/>
        <v>0</v>
      </c>
      <c r="CK78" s="230">
        <f t="shared" si="225"/>
        <v>0</v>
      </c>
      <c r="CL78" s="230">
        <f t="shared" si="226"/>
        <v>0</v>
      </c>
      <c r="CM78" s="230">
        <f t="shared" si="227"/>
        <v>0</v>
      </c>
      <c r="CN78" s="230">
        <f t="shared" si="228"/>
        <v>0</v>
      </c>
      <c r="CO78" s="230">
        <f t="shared" si="229"/>
        <v>0</v>
      </c>
      <c r="CP78" s="230">
        <f t="shared" si="230"/>
        <v>0</v>
      </c>
      <c r="CQ78" s="230">
        <f t="shared" si="231"/>
        <v>0</v>
      </c>
      <c r="CR78" s="230">
        <f t="shared" si="232"/>
        <v>0</v>
      </c>
      <c r="CS78" s="230">
        <f t="shared" si="233"/>
        <v>0</v>
      </c>
      <c r="CT78" s="231"/>
      <c r="CU78" s="230">
        <f t="shared" si="234"/>
        <v>0</v>
      </c>
      <c r="CV78" s="230">
        <f t="shared" si="235"/>
        <v>0</v>
      </c>
      <c r="CW78" s="230">
        <f t="shared" si="236"/>
        <v>0</v>
      </c>
      <c r="CX78" s="230">
        <f t="shared" si="237"/>
        <v>0</v>
      </c>
      <c r="CY78" s="230">
        <f t="shared" si="238"/>
        <v>0</v>
      </c>
      <c r="CZ78" s="230">
        <f t="shared" si="239"/>
        <v>0</v>
      </c>
      <c r="DA78" s="230">
        <f t="shared" si="240"/>
        <v>0</v>
      </c>
      <c r="DB78" s="230">
        <f t="shared" si="241"/>
        <v>0</v>
      </c>
      <c r="DC78" s="230">
        <f t="shared" si="242"/>
        <v>0</v>
      </c>
      <c r="DD78" s="230">
        <f t="shared" si="243"/>
        <v>0</v>
      </c>
      <c r="DE78" s="230">
        <f t="shared" si="244"/>
        <v>0</v>
      </c>
      <c r="DF78" s="230">
        <f t="shared" si="245"/>
        <v>0</v>
      </c>
      <c r="DG78" s="387"/>
      <c r="DH78" s="387"/>
      <c r="DI78" s="387"/>
      <c r="DJ78" s="387"/>
      <c r="DK78" s="387"/>
      <c r="DL78" s="387"/>
      <c r="DM78" s="387"/>
      <c r="DN78" s="387"/>
      <c r="DO78" s="387"/>
      <c r="DP78" s="387"/>
      <c r="DQ78" s="387"/>
      <c r="DR78" s="387"/>
      <c r="DS78" s="243"/>
    </row>
    <row r="79" spans="1:123" outlineLevel="1">
      <c r="A79" s="383">
        <f>'All Demand '!A80</f>
        <v>75</v>
      </c>
      <c r="B79" s="384" t="str">
        <f>'All Demand '!G80</f>
        <v>ABC</v>
      </c>
      <c r="C79" s="384" t="str">
        <f>'All Demand '!F80</f>
        <v xml:space="preserve">F12 </v>
      </c>
      <c r="D79" s="178" t="str">
        <f>'All Demand '!C80</f>
        <v>8DCPFM01554AP</v>
      </c>
      <c r="E79" s="384" t="str">
        <f>'All Demand '!I80</f>
        <v>TJ</v>
      </c>
      <c r="F79" s="385" t="str">
        <f>'All Demand '!G80</f>
        <v>ABC</v>
      </c>
      <c r="G79" s="405">
        <v>2.1999999999999999E-2</v>
      </c>
      <c r="H79" s="405">
        <v>8.3000000000000004E-2</v>
      </c>
      <c r="I79" s="405" t="s">
        <v>39</v>
      </c>
      <c r="J79" s="405">
        <v>0</v>
      </c>
      <c r="K79" s="405">
        <v>0</v>
      </c>
      <c r="L79" s="405">
        <v>0</v>
      </c>
      <c r="M79" s="405">
        <v>0</v>
      </c>
      <c r="N79" s="405">
        <v>0</v>
      </c>
      <c r="O79" s="405">
        <v>0</v>
      </c>
      <c r="P79" s="405">
        <v>3</v>
      </c>
      <c r="Q79" s="405">
        <v>4</v>
      </c>
      <c r="R79" s="427">
        <v>1</v>
      </c>
      <c r="S79" s="405">
        <v>0</v>
      </c>
      <c r="T79" s="405">
        <v>0.95</v>
      </c>
      <c r="U79" s="386">
        <f>Tianjin!H79</f>
        <v>0</v>
      </c>
      <c r="V79" s="386">
        <f>Tianjin!I79</f>
        <v>0</v>
      </c>
      <c r="W79" s="386">
        <f>Tianjin!J79</f>
        <v>0</v>
      </c>
      <c r="X79" s="386">
        <f>Tianjin!K79</f>
        <v>384000</v>
      </c>
      <c r="Y79" s="386">
        <f>Tianjin!L79</f>
        <v>384000</v>
      </c>
      <c r="Z79" s="386">
        <f>Tianjin!M79</f>
        <v>384000</v>
      </c>
      <c r="AA79" s="386">
        <f>Tianjin!N79</f>
        <v>384000</v>
      </c>
      <c r="AB79" s="386">
        <f>Tianjin!O79</f>
        <v>384000</v>
      </c>
      <c r="AC79" s="386">
        <f>Tianjin!P79</f>
        <v>384000</v>
      </c>
      <c r="AD79" s="386">
        <f>Tianjin!Q79</f>
        <v>384000</v>
      </c>
      <c r="AE79" s="386">
        <f>Tianjin!R79</f>
        <v>384000</v>
      </c>
      <c r="AF79" s="386">
        <f>Tianjin!S79</f>
        <v>230400</v>
      </c>
      <c r="AG79" s="387"/>
      <c r="AH79" s="388">
        <f t="shared" si="174"/>
        <v>0</v>
      </c>
      <c r="AI79" s="388">
        <f t="shared" si="175"/>
        <v>0</v>
      </c>
      <c r="AJ79" s="388">
        <f t="shared" si="176"/>
        <v>0</v>
      </c>
      <c r="AK79" s="388">
        <f t="shared" si="177"/>
        <v>45.549473684210525</v>
      </c>
      <c r="AL79" s="388">
        <f t="shared" si="178"/>
        <v>45.549473684210525</v>
      </c>
      <c r="AM79" s="388">
        <f t="shared" si="179"/>
        <v>45.549473684210525</v>
      </c>
      <c r="AN79" s="388">
        <f t="shared" si="180"/>
        <v>45.549473684210525</v>
      </c>
      <c r="AO79" s="388">
        <f t="shared" si="181"/>
        <v>45.549473684210525</v>
      </c>
      <c r="AP79" s="388">
        <f t="shared" si="182"/>
        <v>45.549473684210525</v>
      </c>
      <c r="AQ79" s="388">
        <f t="shared" si="183"/>
        <v>45.549473684210525</v>
      </c>
      <c r="AR79" s="388">
        <f t="shared" si="184"/>
        <v>45.549473684210525</v>
      </c>
      <c r="AS79" s="388">
        <f t="shared" si="185"/>
        <v>32.129684210526321</v>
      </c>
      <c r="AT79" s="389"/>
      <c r="AU79" s="232">
        <f t="shared" si="186"/>
        <v>0</v>
      </c>
      <c r="AV79" s="232">
        <f t="shared" si="187"/>
        <v>0</v>
      </c>
      <c r="AW79" s="232">
        <f t="shared" si="188"/>
        <v>0</v>
      </c>
      <c r="AX79" s="232">
        <f t="shared" si="189"/>
        <v>8.4480000000000004</v>
      </c>
      <c r="AY79" s="232">
        <f t="shared" si="190"/>
        <v>8.4480000000000004</v>
      </c>
      <c r="AZ79" s="232">
        <f t="shared" si="191"/>
        <v>8.4480000000000004</v>
      </c>
      <c r="BA79" s="232">
        <f t="shared" si="192"/>
        <v>8.4480000000000004</v>
      </c>
      <c r="BB79" s="232">
        <f t="shared" si="193"/>
        <v>8.4480000000000004</v>
      </c>
      <c r="BC79" s="232">
        <f t="shared" si="194"/>
        <v>8.4480000000000004</v>
      </c>
      <c r="BD79" s="232">
        <f t="shared" si="195"/>
        <v>8.4480000000000004</v>
      </c>
      <c r="BE79" s="232">
        <f t="shared" si="196"/>
        <v>8.4480000000000004</v>
      </c>
      <c r="BF79" s="232">
        <f t="shared" si="197"/>
        <v>5.0687999999999995</v>
      </c>
      <c r="BG79" s="387"/>
      <c r="BH79" s="230">
        <f t="shared" si="198"/>
        <v>0</v>
      </c>
      <c r="BI79" s="230">
        <f t="shared" si="199"/>
        <v>0</v>
      </c>
      <c r="BJ79" s="230">
        <f t="shared" si="200"/>
        <v>0</v>
      </c>
      <c r="BK79" s="230">
        <f t="shared" si="201"/>
        <v>45.549473684210525</v>
      </c>
      <c r="BL79" s="230">
        <f t="shared" si="202"/>
        <v>45.549473684210525</v>
      </c>
      <c r="BM79" s="230">
        <f t="shared" si="203"/>
        <v>45.549473684210525</v>
      </c>
      <c r="BN79" s="230">
        <f t="shared" si="204"/>
        <v>45.549473684210525</v>
      </c>
      <c r="BO79" s="230">
        <f t="shared" si="205"/>
        <v>45.549473684210525</v>
      </c>
      <c r="BP79" s="230">
        <f t="shared" si="206"/>
        <v>45.549473684210525</v>
      </c>
      <c r="BQ79" s="230">
        <f t="shared" si="207"/>
        <v>45.549473684210525</v>
      </c>
      <c r="BR79" s="230">
        <f t="shared" si="208"/>
        <v>45.549473684210525</v>
      </c>
      <c r="BS79" s="230">
        <f t="shared" si="209"/>
        <v>32.129684210526321</v>
      </c>
      <c r="BT79" s="389"/>
      <c r="BU79" s="230">
        <f t="shared" si="210"/>
        <v>0</v>
      </c>
      <c r="BV79" s="230">
        <f t="shared" si="211"/>
        <v>0</v>
      </c>
      <c r="BW79" s="230">
        <f t="shared" si="212"/>
        <v>0</v>
      </c>
      <c r="BX79" s="230">
        <f t="shared" si="213"/>
        <v>0</v>
      </c>
      <c r="BY79" s="230">
        <f t="shared" si="214"/>
        <v>0</v>
      </c>
      <c r="BZ79" s="230">
        <f t="shared" si="215"/>
        <v>0</v>
      </c>
      <c r="CA79" s="230">
        <f t="shared" si="216"/>
        <v>0</v>
      </c>
      <c r="CB79" s="230">
        <f t="shared" si="217"/>
        <v>0</v>
      </c>
      <c r="CC79" s="230">
        <f t="shared" si="218"/>
        <v>0</v>
      </c>
      <c r="CD79" s="230">
        <f t="shared" si="219"/>
        <v>0</v>
      </c>
      <c r="CE79" s="230">
        <f t="shared" si="220"/>
        <v>0</v>
      </c>
      <c r="CF79" s="230">
        <f t="shared" si="221"/>
        <v>0</v>
      </c>
      <c r="CG79" s="231"/>
      <c r="CH79" s="230">
        <f t="shared" si="222"/>
        <v>0</v>
      </c>
      <c r="CI79" s="230">
        <f t="shared" si="223"/>
        <v>0</v>
      </c>
      <c r="CJ79" s="230">
        <f t="shared" si="224"/>
        <v>0</v>
      </c>
      <c r="CK79" s="230">
        <f t="shared" si="225"/>
        <v>0</v>
      </c>
      <c r="CL79" s="230">
        <f t="shared" si="226"/>
        <v>0</v>
      </c>
      <c r="CM79" s="230">
        <f t="shared" si="227"/>
        <v>0</v>
      </c>
      <c r="CN79" s="230">
        <f t="shared" si="228"/>
        <v>0</v>
      </c>
      <c r="CO79" s="230">
        <f t="shared" si="229"/>
        <v>0</v>
      </c>
      <c r="CP79" s="230">
        <f t="shared" si="230"/>
        <v>0</v>
      </c>
      <c r="CQ79" s="230">
        <f t="shared" si="231"/>
        <v>0</v>
      </c>
      <c r="CR79" s="230">
        <f t="shared" si="232"/>
        <v>0</v>
      </c>
      <c r="CS79" s="230">
        <f t="shared" si="233"/>
        <v>0</v>
      </c>
      <c r="CT79" s="231"/>
      <c r="CU79" s="230">
        <f t="shared" si="234"/>
        <v>0</v>
      </c>
      <c r="CV79" s="230">
        <f t="shared" si="235"/>
        <v>0</v>
      </c>
      <c r="CW79" s="230">
        <f t="shared" si="236"/>
        <v>0</v>
      </c>
      <c r="CX79" s="230">
        <f t="shared" si="237"/>
        <v>0</v>
      </c>
      <c r="CY79" s="230">
        <f t="shared" si="238"/>
        <v>0</v>
      </c>
      <c r="CZ79" s="230">
        <f t="shared" si="239"/>
        <v>0</v>
      </c>
      <c r="DA79" s="230">
        <f t="shared" si="240"/>
        <v>0</v>
      </c>
      <c r="DB79" s="230">
        <f t="shared" si="241"/>
        <v>0</v>
      </c>
      <c r="DC79" s="230">
        <f t="shared" si="242"/>
        <v>0</v>
      </c>
      <c r="DD79" s="230">
        <f t="shared" si="243"/>
        <v>0</v>
      </c>
      <c r="DE79" s="230">
        <f t="shared" si="244"/>
        <v>0</v>
      </c>
      <c r="DF79" s="230">
        <f t="shared" si="245"/>
        <v>0</v>
      </c>
      <c r="DG79" s="387"/>
      <c r="DH79" s="387"/>
      <c r="DI79" s="387"/>
      <c r="DJ79" s="387"/>
      <c r="DK79" s="387"/>
      <c r="DL79" s="387"/>
      <c r="DM79" s="387"/>
      <c r="DN79" s="387"/>
      <c r="DO79" s="387"/>
      <c r="DP79" s="387"/>
      <c r="DQ79" s="387"/>
      <c r="DR79" s="387"/>
      <c r="DS79" s="243"/>
    </row>
    <row r="80" spans="1:123" outlineLevel="1">
      <c r="A80" s="383">
        <f>'All Demand '!A81</f>
        <v>76</v>
      </c>
      <c r="B80" s="384" t="str">
        <f>'All Demand '!G81</f>
        <v>ABC</v>
      </c>
      <c r="C80" s="384" t="str">
        <f>'All Demand '!F81</f>
        <v>M21</v>
      </c>
      <c r="D80" s="178" t="str">
        <f>'All Demand '!C81</f>
        <v>89ZU000080AGEN</v>
      </c>
      <c r="E80" s="384" t="str">
        <f>'All Demand '!I81</f>
        <v>TJ</v>
      </c>
      <c r="F80" s="385" t="str">
        <f>'All Demand '!G81</f>
        <v>ABC</v>
      </c>
      <c r="G80" s="405">
        <v>0.5</v>
      </c>
      <c r="H80" s="405">
        <v>0</v>
      </c>
      <c r="I80" s="405">
        <v>0</v>
      </c>
      <c r="J80" s="405">
        <v>0</v>
      </c>
      <c r="K80" s="405">
        <v>0</v>
      </c>
      <c r="L80" s="405">
        <v>0</v>
      </c>
      <c r="M80" s="405">
        <v>0</v>
      </c>
      <c r="N80" s="405">
        <v>0</v>
      </c>
      <c r="O80" s="405">
        <v>0</v>
      </c>
      <c r="P80" s="405">
        <v>0</v>
      </c>
      <c r="Q80" s="405">
        <v>0</v>
      </c>
      <c r="R80" s="427">
        <v>1</v>
      </c>
      <c r="S80" s="405">
        <v>0</v>
      </c>
      <c r="T80" s="405">
        <v>1</v>
      </c>
      <c r="U80" s="386">
        <f>Tianjin!H80</f>
        <v>100</v>
      </c>
      <c r="V80" s="386">
        <f>Tianjin!I80</f>
        <v>50</v>
      </c>
      <c r="W80" s="386">
        <f>Tianjin!J80</f>
        <v>50</v>
      </c>
      <c r="X80" s="386">
        <f>Tianjin!K80</f>
        <v>50</v>
      </c>
      <c r="Y80" s="386">
        <f>Tianjin!L80</f>
        <v>75</v>
      </c>
      <c r="Z80" s="386">
        <f>Tianjin!M80</f>
        <v>75</v>
      </c>
      <c r="AA80" s="386">
        <f>Tianjin!N80</f>
        <v>0</v>
      </c>
      <c r="AB80" s="386">
        <f>Tianjin!O80</f>
        <v>0</v>
      </c>
      <c r="AC80" s="386">
        <f>Tianjin!P80</f>
        <v>0</v>
      </c>
      <c r="AD80" s="386">
        <f>Tianjin!Q80</f>
        <v>0</v>
      </c>
      <c r="AE80" s="386">
        <f>Tianjin!R80</f>
        <v>0</v>
      </c>
      <c r="AF80" s="386">
        <f>Tianjin!S80</f>
        <v>0</v>
      </c>
      <c r="AG80" s="387"/>
      <c r="AH80" s="388">
        <f t="shared" si="174"/>
        <v>0</v>
      </c>
      <c r="AI80" s="388">
        <f t="shared" si="175"/>
        <v>0</v>
      </c>
      <c r="AJ80" s="388">
        <f t="shared" si="176"/>
        <v>0</v>
      </c>
      <c r="AK80" s="388">
        <f t="shared" si="177"/>
        <v>0</v>
      </c>
      <c r="AL80" s="388">
        <f t="shared" si="178"/>
        <v>0</v>
      </c>
      <c r="AM80" s="388">
        <f t="shared" si="179"/>
        <v>0</v>
      </c>
      <c r="AN80" s="388">
        <f t="shared" si="180"/>
        <v>0</v>
      </c>
      <c r="AO80" s="388">
        <f t="shared" si="181"/>
        <v>0</v>
      </c>
      <c r="AP80" s="388">
        <f t="shared" si="182"/>
        <v>0</v>
      </c>
      <c r="AQ80" s="388">
        <f t="shared" si="183"/>
        <v>0</v>
      </c>
      <c r="AR80" s="388">
        <f t="shared" si="184"/>
        <v>0</v>
      </c>
      <c r="AS80" s="388">
        <f t="shared" si="185"/>
        <v>0</v>
      </c>
      <c r="AT80" s="389"/>
      <c r="AU80" s="232">
        <f t="shared" si="186"/>
        <v>0.05</v>
      </c>
      <c r="AV80" s="232">
        <f t="shared" si="187"/>
        <v>2.5000000000000001E-2</v>
      </c>
      <c r="AW80" s="232">
        <f t="shared" si="188"/>
        <v>2.5000000000000001E-2</v>
      </c>
      <c r="AX80" s="232">
        <f t="shared" si="189"/>
        <v>2.5000000000000001E-2</v>
      </c>
      <c r="AY80" s="232">
        <f t="shared" si="190"/>
        <v>3.7499999999999999E-2</v>
      </c>
      <c r="AZ80" s="232">
        <f t="shared" si="191"/>
        <v>3.7499999999999999E-2</v>
      </c>
      <c r="BA80" s="232">
        <f t="shared" si="192"/>
        <v>0</v>
      </c>
      <c r="BB80" s="232">
        <f t="shared" si="193"/>
        <v>0</v>
      </c>
      <c r="BC80" s="232">
        <f t="shared" si="194"/>
        <v>0</v>
      </c>
      <c r="BD80" s="232">
        <f t="shared" si="195"/>
        <v>0</v>
      </c>
      <c r="BE80" s="232">
        <f t="shared" si="196"/>
        <v>0</v>
      </c>
      <c r="BF80" s="232">
        <f t="shared" si="197"/>
        <v>0</v>
      </c>
      <c r="BG80" s="387"/>
      <c r="BH80" s="230">
        <f t="shared" si="198"/>
        <v>0</v>
      </c>
      <c r="BI80" s="230">
        <f t="shared" si="199"/>
        <v>0</v>
      </c>
      <c r="BJ80" s="230">
        <f t="shared" si="200"/>
        <v>0</v>
      </c>
      <c r="BK80" s="230">
        <f t="shared" si="201"/>
        <v>0</v>
      </c>
      <c r="BL80" s="230">
        <f t="shared" si="202"/>
        <v>0</v>
      </c>
      <c r="BM80" s="230">
        <f t="shared" si="203"/>
        <v>0</v>
      </c>
      <c r="BN80" s="230">
        <f t="shared" si="204"/>
        <v>0</v>
      </c>
      <c r="BO80" s="230">
        <f t="shared" si="205"/>
        <v>0</v>
      </c>
      <c r="BP80" s="230">
        <f t="shared" si="206"/>
        <v>0</v>
      </c>
      <c r="BQ80" s="230">
        <f t="shared" si="207"/>
        <v>0</v>
      </c>
      <c r="BR80" s="230">
        <f t="shared" si="208"/>
        <v>0</v>
      </c>
      <c r="BS80" s="230">
        <f t="shared" si="209"/>
        <v>0</v>
      </c>
      <c r="BT80" s="389"/>
      <c r="BU80" s="230">
        <f t="shared" si="210"/>
        <v>0</v>
      </c>
      <c r="BV80" s="230">
        <f t="shared" si="211"/>
        <v>0</v>
      </c>
      <c r="BW80" s="230">
        <f t="shared" si="212"/>
        <v>0</v>
      </c>
      <c r="BX80" s="230">
        <f t="shared" si="213"/>
        <v>0</v>
      </c>
      <c r="BY80" s="230">
        <f t="shared" si="214"/>
        <v>0</v>
      </c>
      <c r="BZ80" s="230">
        <f t="shared" si="215"/>
        <v>0</v>
      </c>
      <c r="CA80" s="230">
        <f t="shared" si="216"/>
        <v>0</v>
      </c>
      <c r="CB80" s="230">
        <f t="shared" si="217"/>
        <v>0</v>
      </c>
      <c r="CC80" s="230">
        <f t="shared" si="218"/>
        <v>0</v>
      </c>
      <c r="CD80" s="230">
        <f t="shared" si="219"/>
        <v>0</v>
      </c>
      <c r="CE80" s="230">
        <f t="shared" si="220"/>
        <v>0</v>
      </c>
      <c r="CF80" s="230">
        <f t="shared" si="221"/>
        <v>0</v>
      </c>
      <c r="CG80" s="231"/>
      <c r="CH80" s="230">
        <f t="shared" si="222"/>
        <v>0</v>
      </c>
      <c r="CI80" s="230">
        <f t="shared" si="223"/>
        <v>0</v>
      </c>
      <c r="CJ80" s="230">
        <f t="shared" si="224"/>
        <v>0</v>
      </c>
      <c r="CK80" s="230">
        <f t="shared" si="225"/>
        <v>0</v>
      </c>
      <c r="CL80" s="230">
        <f t="shared" si="226"/>
        <v>0</v>
      </c>
      <c r="CM80" s="230">
        <f t="shared" si="227"/>
        <v>0</v>
      </c>
      <c r="CN80" s="230">
        <f t="shared" si="228"/>
        <v>0</v>
      </c>
      <c r="CO80" s="230">
        <f t="shared" si="229"/>
        <v>0</v>
      </c>
      <c r="CP80" s="230">
        <f t="shared" si="230"/>
        <v>0</v>
      </c>
      <c r="CQ80" s="230">
        <f t="shared" si="231"/>
        <v>0</v>
      </c>
      <c r="CR80" s="230">
        <f t="shared" si="232"/>
        <v>0</v>
      </c>
      <c r="CS80" s="230">
        <f t="shared" si="233"/>
        <v>0</v>
      </c>
      <c r="CT80" s="231"/>
      <c r="CU80" s="230">
        <f t="shared" si="234"/>
        <v>0</v>
      </c>
      <c r="CV80" s="230">
        <f t="shared" si="235"/>
        <v>0</v>
      </c>
      <c r="CW80" s="230">
        <f t="shared" si="236"/>
        <v>0</v>
      </c>
      <c r="CX80" s="230">
        <f t="shared" si="237"/>
        <v>0</v>
      </c>
      <c r="CY80" s="230">
        <f t="shared" si="238"/>
        <v>0</v>
      </c>
      <c r="CZ80" s="230">
        <f t="shared" si="239"/>
        <v>0</v>
      </c>
      <c r="DA80" s="230">
        <f t="shared" si="240"/>
        <v>0</v>
      </c>
      <c r="DB80" s="230">
        <f t="shared" si="241"/>
        <v>0</v>
      </c>
      <c r="DC80" s="230">
        <f t="shared" si="242"/>
        <v>0</v>
      </c>
      <c r="DD80" s="230">
        <f t="shared" si="243"/>
        <v>0</v>
      </c>
      <c r="DE80" s="230">
        <f t="shared" si="244"/>
        <v>0</v>
      </c>
      <c r="DF80" s="230">
        <f t="shared" si="245"/>
        <v>0</v>
      </c>
      <c r="DG80" s="387"/>
      <c r="DH80" s="387"/>
      <c r="DI80" s="387"/>
      <c r="DJ80" s="387"/>
      <c r="DK80" s="387"/>
      <c r="DL80" s="387"/>
      <c r="DM80" s="387"/>
      <c r="DN80" s="387"/>
      <c r="DO80" s="387"/>
      <c r="DP80" s="387"/>
      <c r="DQ80" s="387"/>
      <c r="DR80" s="387"/>
      <c r="DS80" s="243"/>
    </row>
    <row r="81" spans="1:123" outlineLevel="1">
      <c r="A81" s="383">
        <f>'All Demand '!A82</f>
        <v>77</v>
      </c>
      <c r="B81" s="384" t="str">
        <f>'All Demand '!G82</f>
        <v xml:space="preserve">Sony </v>
      </c>
      <c r="C81" s="384" t="str">
        <f>'All Demand '!F82</f>
        <v>Griffin</v>
      </c>
      <c r="D81" s="178" t="str">
        <f>'All Demand '!C82</f>
        <v>8DCPFM05021SE</v>
      </c>
      <c r="E81" s="384" t="str">
        <f>'All Demand '!I82</f>
        <v>TJ</v>
      </c>
      <c r="F81" s="385" t="str">
        <f>'All Demand '!G82</f>
        <v xml:space="preserve">Sony </v>
      </c>
      <c r="G81" s="405">
        <v>0</v>
      </c>
      <c r="H81" s="405">
        <v>0</v>
      </c>
      <c r="I81" s="405" t="s">
        <v>126</v>
      </c>
      <c r="J81" s="405">
        <v>0</v>
      </c>
      <c r="K81" s="405">
        <v>0</v>
      </c>
      <c r="L81" s="405">
        <v>0</v>
      </c>
      <c r="M81" s="405">
        <v>0</v>
      </c>
      <c r="N81" s="405">
        <v>0</v>
      </c>
      <c r="O81" s="405">
        <v>0</v>
      </c>
      <c r="P81" s="405">
        <v>0</v>
      </c>
      <c r="Q81" s="405">
        <v>0</v>
      </c>
      <c r="R81" s="427">
        <v>1</v>
      </c>
      <c r="S81" s="405">
        <v>0</v>
      </c>
      <c r="T81" s="405">
        <v>0.95</v>
      </c>
      <c r="U81" s="386">
        <f>Tianjin!H81</f>
        <v>0</v>
      </c>
      <c r="V81" s="386">
        <f>Tianjin!I81</f>
        <v>0</v>
      </c>
      <c r="W81" s="386">
        <f>Tianjin!J81</f>
        <v>0</v>
      </c>
      <c r="X81" s="386">
        <f>Tianjin!K81</f>
        <v>0</v>
      </c>
      <c r="Y81" s="386">
        <f>Tianjin!L81</f>
        <v>0</v>
      </c>
      <c r="Z81" s="386">
        <f>Tianjin!M81</f>
        <v>0</v>
      </c>
      <c r="AA81" s="386">
        <f>Tianjin!N81</f>
        <v>0</v>
      </c>
      <c r="AB81" s="386">
        <f>Tianjin!O81</f>
        <v>0</v>
      </c>
      <c r="AC81" s="386">
        <f>Tianjin!P81</f>
        <v>0</v>
      </c>
      <c r="AD81" s="386">
        <f>Tianjin!Q81</f>
        <v>69446</v>
      </c>
      <c r="AE81" s="386">
        <f>Tianjin!R81</f>
        <v>64310</v>
      </c>
      <c r="AF81" s="386">
        <f>Tianjin!S81</f>
        <v>40141</v>
      </c>
      <c r="AG81" s="387"/>
      <c r="AH81" s="388">
        <f t="shared" si="174"/>
        <v>0</v>
      </c>
      <c r="AI81" s="388">
        <f t="shared" si="175"/>
        <v>0</v>
      </c>
      <c r="AJ81" s="388">
        <f t="shared" si="176"/>
        <v>0</v>
      </c>
      <c r="AK81" s="388">
        <f t="shared" si="177"/>
        <v>0</v>
      </c>
      <c r="AL81" s="388">
        <f t="shared" si="178"/>
        <v>0</v>
      </c>
      <c r="AM81" s="388">
        <f t="shared" si="179"/>
        <v>0</v>
      </c>
      <c r="AN81" s="388">
        <f t="shared" si="180"/>
        <v>0</v>
      </c>
      <c r="AO81" s="388">
        <f t="shared" si="181"/>
        <v>0</v>
      </c>
      <c r="AP81" s="388">
        <f t="shared" si="182"/>
        <v>0</v>
      </c>
      <c r="AQ81" s="388">
        <f t="shared" si="183"/>
        <v>0</v>
      </c>
      <c r="AR81" s="388">
        <f t="shared" si="184"/>
        <v>0</v>
      </c>
      <c r="AS81" s="388">
        <f t="shared" si="185"/>
        <v>0</v>
      </c>
      <c r="AT81" s="389"/>
      <c r="AU81" s="232">
        <f t="shared" si="186"/>
        <v>0</v>
      </c>
      <c r="AV81" s="232">
        <f t="shared" si="187"/>
        <v>0</v>
      </c>
      <c r="AW81" s="232">
        <f t="shared" si="188"/>
        <v>0</v>
      </c>
      <c r="AX81" s="232">
        <f t="shared" si="189"/>
        <v>0</v>
      </c>
      <c r="AY81" s="232">
        <f t="shared" si="190"/>
        <v>0</v>
      </c>
      <c r="AZ81" s="232">
        <f t="shared" si="191"/>
        <v>0</v>
      </c>
      <c r="BA81" s="232">
        <f t="shared" si="192"/>
        <v>0</v>
      </c>
      <c r="BB81" s="232">
        <f t="shared" si="193"/>
        <v>0</v>
      </c>
      <c r="BC81" s="232">
        <f t="shared" si="194"/>
        <v>0</v>
      </c>
      <c r="BD81" s="232">
        <f t="shared" si="195"/>
        <v>0</v>
      </c>
      <c r="BE81" s="232">
        <f t="shared" si="196"/>
        <v>0</v>
      </c>
      <c r="BF81" s="232">
        <f t="shared" si="197"/>
        <v>0</v>
      </c>
      <c r="BG81" s="387"/>
      <c r="BH81" s="230">
        <f t="shared" si="198"/>
        <v>0</v>
      </c>
      <c r="BI81" s="230">
        <f t="shared" si="199"/>
        <v>0</v>
      </c>
      <c r="BJ81" s="230">
        <f t="shared" si="200"/>
        <v>0</v>
      </c>
      <c r="BK81" s="230">
        <f t="shared" si="201"/>
        <v>0</v>
      </c>
      <c r="BL81" s="230">
        <f t="shared" si="202"/>
        <v>0</v>
      </c>
      <c r="BM81" s="230">
        <f t="shared" si="203"/>
        <v>0</v>
      </c>
      <c r="BN81" s="230">
        <f t="shared" si="204"/>
        <v>0</v>
      </c>
      <c r="BO81" s="230">
        <f t="shared" si="205"/>
        <v>0</v>
      </c>
      <c r="BP81" s="230">
        <f t="shared" si="206"/>
        <v>0</v>
      </c>
      <c r="BQ81" s="230">
        <f t="shared" si="207"/>
        <v>0</v>
      </c>
      <c r="BR81" s="230">
        <f t="shared" si="208"/>
        <v>0</v>
      </c>
      <c r="BS81" s="230">
        <f t="shared" si="209"/>
        <v>0</v>
      </c>
      <c r="BT81" s="389"/>
      <c r="BU81" s="230">
        <f t="shared" si="210"/>
        <v>0</v>
      </c>
      <c r="BV81" s="230">
        <f t="shared" si="211"/>
        <v>0</v>
      </c>
      <c r="BW81" s="230">
        <f t="shared" si="212"/>
        <v>0</v>
      </c>
      <c r="BX81" s="230">
        <f t="shared" si="213"/>
        <v>0</v>
      </c>
      <c r="BY81" s="230">
        <f t="shared" si="214"/>
        <v>0</v>
      </c>
      <c r="BZ81" s="230">
        <f t="shared" si="215"/>
        <v>0</v>
      </c>
      <c r="CA81" s="230">
        <f t="shared" si="216"/>
        <v>0</v>
      </c>
      <c r="CB81" s="230">
        <f t="shared" si="217"/>
        <v>0</v>
      </c>
      <c r="CC81" s="230">
        <f t="shared" si="218"/>
        <v>0</v>
      </c>
      <c r="CD81" s="230">
        <f t="shared" si="219"/>
        <v>0</v>
      </c>
      <c r="CE81" s="230">
        <f t="shared" si="220"/>
        <v>0</v>
      </c>
      <c r="CF81" s="230">
        <f t="shared" si="221"/>
        <v>0</v>
      </c>
      <c r="CG81" s="231"/>
      <c r="CH81" s="230">
        <f t="shared" si="222"/>
        <v>0</v>
      </c>
      <c r="CI81" s="230">
        <f t="shared" si="223"/>
        <v>0</v>
      </c>
      <c r="CJ81" s="230">
        <f t="shared" si="224"/>
        <v>0</v>
      </c>
      <c r="CK81" s="230">
        <f t="shared" si="225"/>
        <v>0</v>
      </c>
      <c r="CL81" s="230">
        <f t="shared" si="226"/>
        <v>0</v>
      </c>
      <c r="CM81" s="230">
        <f t="shared" si="227"/>
        <v>0</v>
      </c>
      <c r="CN81" s="230">
        <f t="shared" si="228"/>
        <v>0</v>
      </c>
      <c r="CO81" s="230">
        <f t="shared" si="229"/>
        <v>0</v>
      </c>
      <c r="CP81" s="230">
        <f t="shared" si="230"/>
        <v>0</v>
      </c>
      <c r="CQ81" s="230">
        <f t="shared" si="231"/>
        <v>0</v>
      </c>
      <c r="CR81" s="230">
        <f t="shared" si="232"/>
        <v>0</v>
      </c>
      <c r="CS81" s="230">
        <f t="shared" si="233"/>
        <v>0</v>
      </c>
      <c r="CT81" s="231"/>
      <c r="CU81" s="230">
        <f t="shared" si="234"/>
        <v>0</v>
      </c>
      <c r="CV81" s="230">
        <f t="shared" si="235"/>
        <v>0</v>
      </c>
      <c r="CW81" s="230">
        <f t="shared" si="236"/>
        <v>0</v>
      </c>
      <c r="CX81" s="230">
        <f t="shared" si="237"/>
        <v>0</v>
      </c>
      <c r="CY81" s="230">
        <f t="shared" si="238"/>
        <v>0</v>
      </c>
      <c r="CZ81" s="230">
        <f t="shared" si="239"/>
        <v>0</v>
      </c>
      <c r="DA81" s="230">
        <f t="shared" si="240"/>
        <v>0</v>
      </c>
      <c r="DB81" s="230">
        <f t="shared" si="241"/>
        <v>0</v>
      </c>
      <c r="DC81" s="230">
        <f t="shared" si="242"/>
        <v>0</v>
      </c>
      <c r="DD81" s="230">
        <f t="shared" si="243"/>
        <v>0</v>
      </c>
      <c r="DE81" s="230">
        <f t="shared" si="244"/>
        <v>0</v>
      </c>
      <c r="DF81" s="230">
        <f t="shared" si="245"/>
        <v>0</v>
      </c>
      <c r="DG81" s="387"/>
      <c r="DH81" s="387"/>
      <c r="DI81" s="387"/>
      <c r="DJ81" s="387"/>
      <c r="DK81" s="387"/>
      <c r="DL81" s="387"/>
      <c r="DM81" s="387"/>
      <c r="DN81" s="387"/>
      <c r="DO81" s="387"/>
      <c r="DP81" s="387"/>
      <c r="DQ81" s="387"/>
      <c r="DR81" s="387"/>
      <c r="DS81" s="243"/>
    </row>
    <row r="82" spans="1:123" ht="12.75" customHeight="1" outlineLevel="1">
      <c r="A82" s="383">
        <f>'All Demand '!A83</f>
        <v>78</v>
      </c>
      <c r="B82" s="384" t="str">
        <f>'All Demand '!G83</f>
        <v xml:space="preserve">Sony </v>
      </c>
      <c r="C82" s="384" t="str">
        <f>'All Demand '!F83</f>
        <v>Griffin</v>
      </c>
      <c r="D82" s="178" t="str">
        <f>'All Demand '!C83</f>
        <v>8DCPFM05024SE</v>
      </c>
      <c r="E82" s="384" t="str">
        <f>'All Demand '!I83</f>
        <v>TJ</v>
      </c>
      <c r="F82" s="385" t="str">
        <f>'All Demand '!G83</f>
        <v xml:space="preserve">Sony </v>
      </c>
      <c r="G82" s="405">
        <v>0</v>
      </c>
      <c r="H82" s="405">
        <v>0</v>
      </c>
      <c r="I82" s="405" t="s">
        <v>126</v>
      </c>
      <c r="J82" s="405">
        <v>0</v>
      </c>
      <c r="K82" s="405">
        <v>0</v>
      </c>
      <c r="L82" s="405">
        <v>0</v>
      </c>
      <c r="M82" s="405">
        <v>0</v>
      </c>
      <c r="N82" s="405">
        <v>0</v>
      </c>
      <c r="O82" s="405">
        <v>0</v>
      </c>
      <c r="P82" s="405">
        <v>0</v>
      </c>
      <c r="Q82" s="405">
        <v>0</v>
      </c>
      <c r="R82" s="427">
        <v>1</v>
      </c>
      <c r="S82" s="405">
        <v>0</v>
      </c>
      <c r="T82" s="405">
        <v>0.95</v>
      </c>
      <c r="U82" s="386">
        <f>Tianjin!H82</f>
        <v>0</v>
      </c>
      <c r="V82" s="386">
        <f>Tianjin!I82</f>
        <v>0</v>
      </c>
      <c r="W82" s="386">
        <f>Tianjin!J82</f>
        <v>0</v>
      </c>
      <c r="X82" s="386">
        <f>Tianjin!K82</f>
        <v>0</v>
      </c>
      <c r="Y82" s="386">
        <f>Tianjin!L82</f>
        <v>0</v>
      </c>
      <c r="Z82" s="386">
        <f>Tianjin!M82</f>
        <v>0</v>
      </c>
      <c r="AA82" s="386">
        <f>Tianjin!N82</f>
        <v>0</v>
      </c>
      <c r="AB82" s="386">
        <f>Tianjin!O82</f>
        <v>0</v>
      </c>
      <c r="AC82" s="386">
        <f>Tianjin!P82</f>
        <v>0</v>
      </c>
      <c r="AD82" s="386">
        <f>Tianjin!Q82</f>
        <v>200</v>
      </c>
      <c r="AE82" s="386">
        <f>Tianjin!R82</f>
        <v>200</v>
      </c>
      <c r="AF82" s="386">
        <f>Tianjin!S82</f>
        <v>200</v>
      </c>
      <c r="AG82" s="387"/>
      <c r="AH82" s="388">
        <f t="shared" si="174"/>
        <v>0</v>
      </c>
      <c r="AI82" s="388">
        <f t="shared" si="175"/>
        <v>0</v>
      </c>
      <c r="AJ82" s="388">
        <f t="shared" si="176"/>
        <v>0</v>
      </c>
      <c r="AK82" s="388">
        <f t="shared" si="177"/>
        <v>0</v>
      </c>
      <c r="AL82" s="388">
        <f t="shared" si="178"/>
        <v>0</v>
      </c>
      <c r="AM82" s="388">
        <f t="shared" si="179"/>
        <v>0</v>
      </c>
      <c r="AN82" s="388">
        <f t="shared" si="180"/>
        <v>0</v>
      </c>
      <c r="AO82" s="388">
        <f t="shared" si="181"/>
        <v>0</v>
      </c>
      <c r="AP82" s="388">
        <f t="shared" si="182"/>
        <v>0</v>
      </c>
      <c r="AQ82" s="388">
        <f t="shared" si="183"/>
        <v>0</v>
      </c>
      <c r="AR82" s="388">
        <f t="shared" si="184"/>
        <v>0</v>
      </c>
      <c r="AS82" s="388">
        <f t="shared" si="185"/>
        <v>0</v>
      </c>
      <c r="AT82" s="389"/>
      <c r="AU82" s="232">
        <f t="shared" si="186"/>
        <v>0</v>
      </c>
      <c r="AV82" s="232">
        <f t="shared" si="187"/>
        <v>0</v>
      </c>
      <c r="AW82" s="232">
        <f t="shared" si="188"/>
        <v>0</v>
      </c>
      <c r="AX82" s="232">
        <f t="shared" si="189"/>
        <v>0</v>
      </c>
      <c r="AY82" s="232">
        <f t="shared" si="190"/>
        <v>0</v>
      </c>
      <c r="AZ82" s="232">
        <f t="shared" si="191"/>
        <v>0</v>
      </c>
      <c r="BA82" s="232">
        <f t="shared" si="192"/>
        <v>0</v>
      </c>
      <c r="BB82" s="232">
        <f t="shared" si="193"/>
        <v>0</v>
      </c>
      <c r="BC82" s="232">
        <f t="shared" si="194"/>
        <v>0</v>
      </c>
      <c r="BD82" s="232">
        <f t="shared" si="195"/>
        <v>0</v>
      </c>
      <c r="BE82" s="232">
        <f t="shared" si="196"/>
        <v>0</v>
      </c>
      <c r="BF82" s="232">
        <f t="shared" si="197"/>
        <v>0</v>
      </c>
      <c r="BG82" s="387"/>
      <c r="BH82" s="230">
        <f t="shared" si="198"/>
        <v>0</v>
      </c>
      <c r="BI82" s="230">
        <f t="shared" si="199"/>
        <v>0</v>
      </c>
      <c r="BJ82" s="230">
        <f t="shared" si="200"/>
        <v>0</v>
      </c>
      <c r="BK82" s="230">
        <f t="shared" si="201"/>
        <v>0</v>
      </c>
      <c r="BL82" s="230">
        <f t="shared" si="202"/>
        <v>0</v>
      </c>
      <c r="BM82" s="230">
        <f t="shared" si="203"/>
        <v>0</v>
      </c>
      <c r="BN82" s="230">
        <f t="shared" si="204"/>
        <v>0</v>
      </c>
      <c r="BO82" s="230">
        <f t="shared" si="205"/>
        <v>0</v>
      </c>
      <c r="BP82" s="230">
        <f t="shared" si="206"/>
        <v>0</v>
      </c>
      <c r="BQ82" s="230">
        <f t="shared" si="207"/>
        <v>0</v>
      </c>
      <c r="BR82" s="230">
        <f t="shared" si="208"/>
        <v>0</v>
      </c>
      <c r="BS82" s="230">
        <f t="shared" si="209"/>
        <v>0</v>
      </c>
      <c r="BT82" s="389"/>
      <c r="BU82" s="230">
        <f t="shared" si="210"/>
        <v>0</v>
      </c>
      <c r="BV82" s="230">
        <f t="shared" si="211"/>
        <v>0</v>
      </c>
      <c r="BW82" s="230">
        <f t="shared" si="212"/>
        <v>0</v>
      </c>
      <c r="BX82" s="230">
        <f t="shared" si="213"/>
        <v>0</v>
      </c>
      <c r="BY82" s="230">
        <f t="shared" si="214"/>
        <v>0</v>
      </c>
      <c r="BZ82" s="230">
        <f t="shared" si="215"/>
        <v>0</v>
      </c>
      <c r="CA82" s="230">
        <f t="shared" si="216"/>
        <v>0</v>
      </c>
      <c r="CB82" s="230">
        <f t="shared" si="217"/>
        <v>0</v>
      </c>
      <c r="CC82" s="230">
        <f t="shared" si="218"/>
        <v>0</v>
      </c>
      <c r="CD82" s="230">
        <f t="shared" si="219"/>
        <v>0</v>
      </c>
      <c r="CE82" s="230">
        <f t="shared" si="220"/>
        <v>0</v>
      </c>
      <c r="CF82" s="230">
        <f t="shared" si="221"/>
        <v>0</v>
      </c>
      <c r="CG82" s="231"/>
      <c r="CH82" s="230">
        <f t="shared" si="222"/>
        <v>0</v>
      </c>
      <c r="CI82" s="230">
        <f t="shared" si="223"/>
        <v>0</v>
      </c>
      <c r="CJ82" s="230">
        <f t="shared" si="224"/>
        <v>0</v>
      </c>
      <c r="CK82" s="230">
        <f t="shared" si="225"/>
        <v>0</v>
      </c>
      <c r="CL82" s="230">
        <f t="shared" si="226"/>
        <v>0</v>
      </c>
      <c r="CM82" s="230">
        <f t="shared" si="227"/>
        <v>0</v>
      </c>
      <c r="CN82" s="230">
        <f t="shared" si="228"/>
        <v>0</v>
      </c>
      <c r="CO82" s="230">
        <f t="shared" si="229"/>
        <v>0</v>
      </c>
      <c r="CP82" s="230">
        <f t="shared" si="230"/>
        <v>0</v>
      </c>
      <c r="CQ82" s="230">
        <f t="shared" si="231"/>
        <v>0</v>
      </c>
      <c r="CR82" s="230">
        <f t="shared" si="232"/>
        <v>0</v>
      </c>
      <c r="CS82" s="230">
        <f t="shared" si="233"/>
        <v>0</v>
      </c>
      <c r="CT82" s="231"/>
      <c r="CU82" s="230">
        <f t="shared" si="234"/>
        <v>0</v>
      </c>
      <c r="CV82" s="230">
        <f t="shared" si="235"/>
        <v>0</v>
      </c>
      <c r="CW82" s="230">
        <f t="shared" si="236"/>
        <v>0</v>
      </c>
      <c r="CX82" s="230">
        <f t="shared" si="237"/>
        <v>0</v>
      </c>
      <c r="CY82" s="230">
        <f t="shared" si="238"/>
        <v>0</v>
      </c>
      <c r="CZ82" s="230">
        <f t="shared" si="239"/>
        <v>0</v>
      </c>
      <c r="DA82" s="230">
        <f t="shared" si="240"/>
        <v>0</v>
      </c>
      <c r="DB82" s="230">
        <f t="shared" si="241"/>
        <v>0</v>
      </c>
      <c r="DC82" s="230">
        <f t="shared" si="242"/>
        <v>0</v>
      </c>
      <c r="DD82" s="230">
        <f t="shared" si="243"/>
        <v>0</v>
      </c>
      <c r="DE82" s="230">
        <f t="shared" si="244"/>
        <v>0</v>
      </c>
      <c r="DF82" s="230">
        <f t="shared" si="245"/>
        <v>0</v>
      </c>
      <c r="DG82" s="387"/>
      <c r="DH82" s="387"/>
      <c r="DI82" s="387"/>
      <c r="DJ82" s="387"/>
      <c r="DK82" s="387"/>
      <c r="DL82" s="387"/>
      <c r="DM82" s="387"/>
      <c r="DN82" s="387"/>
      <c r="DO82" s="387"/>
      <c r="DP82" s="387"/>
      <c r="DQ82" s="387"/>
      <c r="DR82" s="387"/>
      <c r="DS82" s="243"/>
    </row>
    <row r="83" spans="1:123" ht="12.75" customHeight="1" outlineLevel="1">
      <c r="A83" s="383">
        <f>'All Demand '!A84</f>
        <v>79</v>
      </c>
      <c r="B83" s="384" t="str">
        <f>'All Demand '!G84</f>
        <v xml:space="preserve">Sony </v>
      </c>
      <c r="C83" s="384" t="str">
        <f>'All Demand '!F84</f>
        <v>Griffin</v>
      </c>
      <c r="D83" s="178" t="str">
        <f>'All Demand '!C84</f>
        <v>8DCGSK01022SE</v>
      </c>
      <c r="E83" s="384" t="str">
        <f>'All Demand '!I84</f>
        <v>TJ</v>
      </c>
      <c r="F83" s="385" t="str">
        <f>'All Demand '!G84</f>
        <v xml:space="preserve">Sony </v>
      </c>
      <c r="G83" s="405">
        <v>0.4</v>
      </c>
      <c r="H83" s="405">
        <v>0.21299999999999999</v>
      </c>
      <c r="I83" s="405" t="s">
        <v>39</v>
      </c>
      <c r="J83" s="405">
        <v>0</v>
      </c>
      <c r="K83" s="405">
        <v>0</v>
      </c>
      <c r="L83" s="405">
        <v>0</v>
      </c>
      <c r="M83" s="405">
        <v>0</v>
      </c>
      <c r="N83" s="405">
        <v>0</v>
      </c>
      <c r="O83" s="405">
        <v>0</v>
      </c>
      <c r="P83" s="405">
        <v>3</v>
      </c>
      <c r="Q83" s="405">
        <v>4</v>
      </c>
      <c r="R83" s="427">
        <v>1</v>
      </c>
      <c r="S83" s="405">
        <v>0</v>
      </c>
      <c r="T83" s="405">
        <v>1</v>
      </c>
      <c r="U83" s="386">
        <f>Tianjin!H83</f>
        <v>0</v>
      </c>
      <c r="V83" s="386">
        <f>Tianjin!I83</f>
        <v>0</v>
      </c>
      <c r="W83" s="386">
        <f>Tianjin!J83</f>
        <v>0</v>
      </c>
      <c r="X83" s="386">
        <f>Tianjin!K83</f>
        <v>0</v>
      </c>
      <c r="Y83" s="386">
        <f>Tianjin!L83</f>
        <v>0</v>
      </c>
      <c r="Z83" s="386">
        <f>Tianjin!M83</f>
        <v>0</v>
      </c>
      <c r="AA83" s="386">
        <f>Tianjin!N83</f>
        <v>0</v>
      </c>
      <c r="AB83" s="386">
        <f>Tianjin!O83</f>
        <v>0</v>
      </c>
      <c r="AC83" s="386">
        <f>Tianjin!P83</f>
        <v>0</v>
      </c>
      <c r="AD83" s="386">
        <f>Tianjin!Q83</f>
        <v>116094</v>
      </c>
      <c r="AE83" s="386">
        <f>Tianjin!R83</f>
        <v>107191.33333333333</v>
      </c>
      <c r="AF83" s="386">
        <f>Tianjin!S83</f>
        <v>66773.666666666672</v>
      </c>
      <c r="AG83" s="387"/>
      <c r="AH83" s="388">
        <f t="shared" si="174"/>
        <v>0</v>
      </c>
      <c r="AI83" s="388">
        <f t="shared" si="175"/>
        <v>0</v>
      </c>
      <c r="AJ83" s="388">
        <f t="shared" si="176"/>
        <v>0</v>
      </c>
      <c r="AK83" s="388">
        <f t="shared" si="177"/>
        <v>0</v>
      </c>
      <c r="AL83" s="388">
        <f t="shared" si="178"/>
        <v>0</v>
      </c>
      <c r="AM83" s="388">
        <f t="shared" si="179"/>
        <v>0</v>
      </c>
      <c r="AN83" s="388">
        <f t="shared" si="180"/>
        <v>0</v>
      </c>
      <c r="AO83" s="388">
        <f t="shared" si="181"/>
        <v>0</v>
      </c>
      <c r="AP83" s="388">
        <f t="shared" si="182"/>
        <v>0</v>
      </c>
      <c r="AQ83" s="388">
        <f t="shared" si="183"/>
        <v>36.728021999999996</v>
      </c>
      <c r="AR83" s="388">
        <f t="shared" si="184"/>
        <v>34.831754000000004</v>
      </c>
      <c r="AS83" s="388">
        <f t="shared" si="185"/>
        <v>26.222791000000001</v>
      </c>
      <c r="AT83" s="389"/>
      <c r="AU83" s="232">
        <f t="shared" si="186"/>
        <v>0</v>
      </c>
      <c r="AV83" s="232">
        <f t="shared" si="187"/>
        <v>0</v>
      </c>
      <c r="AW83" s="232">
        <f t="shared" si="188"/>
        <v>0</v>
      </c>
      <c r="AX83" s="232">
        <f t="shared" si="189"/>
        <v>0</v>
      </c>
      <c r="AY83" s="232">
        <f t="shared" si="190"/>
        <v>0</v>
      </c>
      <c r="AZ83" s="232">
        <f t="shared" si="191"/>
        <v>0</v>
      </c>
      <c r="BA83" s="232">
        <f t="shared" si="192"/>
        <v>0</v>
      </c>
      <c r="BB83" s="232">
        <f t="shared" si="193"/>
        <v>0</v>
      </c>
      <c r="BC83" s="232">
        <f t="shared" si="194"/>
        <v>0</v>
      </c>
      <c r="BD83" s="232">
        <f t="shared" si="195"/>
        <v>46.437600000000003</v>
      </c>
      <c r="BE83" s="232">
        <f t="shared" si="196"/>
        <v>42.876533333333334</v>
      </c>
      <c r="BF83" s="232">
        <f t="shared" si="197"/>
        <v>26.709466666666671</v>
      </c>
      <c r="BG83" s="387"/>
      <c r="BH83" s="230">
        <f t="shared" si="198"/>
        <v>0</v>
      </c>
      <c r="BI83" s="230">
        <f t="shared" si="199"/>
        <v>0</v>
      </c>
      <c r="BJ83" s="230">
        <f t="shared" si="200"/>
        <v>0</v>
      </c>
      <c r="BK83" s="230">
        <f t="shared" si="201"/>
        <v>0</v>
      </c>
      <c r="BL83" s="230">
        <f t="shared" si="202"/>
        <v>0</v>
      </c>
      <c r="BM83" s="230">
        <f t="shared" si="203"/>
        <v>0</v>
      </c>
      <c r="BN83" s="230">
        <f t="shared" si="204"/>
        <v>0</v>
      </c>
      <c r="BO83" s="230">
        <f t="shared" si="205"/>
        <v>0</v>
      </c>
      <c r="BP83" s="230">
        <f t="shared" si="206"/>
        <v>0</v>
      </c>
      <c r="BQ83" s="230">
        <f t="shared" si="207"/>
        <v>36.728021999999996</v>
      </c>
      <c r="BR83" s="230">
        <f t="shared" si="208"/>
        <v>34.831754000000004</v>
      </c>
      <c r="BS83" s="230">
        <f t="shared" si="209"/>
        <v>26.222791000000001</v>
      </c>
      <c r="BT83" s="389"/>
      <c r="BU83" s="230">
        <f t="shared" si="210"/>
        <v>0</v>
      </c>
      <c r="BV83" s="230">
        <f t="shared" si="211"/>
        <v>0</v>
      </c>
      <c r="BW83" s="230">
        <f t="shared" si="212"/>
        <v>0</v>
      </c>
      <c r="BX83" s="230">
        <f t="shared" si="213"/>
        <v>0</v>
      </c>
      <c r="BY83" s="230">
        <f t="shared" si="214"/>
        <v>0</v>
      </c>
      <c r="BZ83" s="230">
        <f t="shared" si="215"/>
        <v>0</v>
      </c>
      <c r="CA83" s="230">
        <f t="shared" si="216"/>
        <v>0</v>
      </c>
      <c r="CB83" s="230">
        <f t="shared" si="217"/>
        <v>0</v>
      </c>
      <c r="CC83" s="230">
        <f t="shared" si="218"/>
        <v>0</v>
      </c>
      <c r="CD83" s="230">
        <f t="shared" si="219"/>
        <v>0</v>
      </c>
      <c r="CE83" s="230">
        <f t="shared" si="220"/>
        <v>0</v>
      </c>
      <c r="CF83" s="230">
        <f t="shared" si="221"/>
        <v>0</v>
      </c>
      <c r="CG83" s="231"/>
      <c r="CH83" s="230">
        <f t="shared" si="222"/>
        <v>0</v>
      </c>
      <c r="CI83" s="230">
        <f t="shared" si="223"/>
        <v>0</v>
      </c>
      <c r="CJ83" s="230">
        <f t="shared" si="224"/>
        <v>0</v>
      </c>
      <c r="CK83" s="230">
        <f t="shared" si="225"/>
        <v>0</v>
      </c>
      <c r="CL83" s="230">
        <f t="shared" si="226"/>
        <v>0</v>
      </c>
      <c r="CM83" s="230">
        <f t="shared" si="227"/>
        <v>0</v>
      </c>
      <c r="CN83" s="230">
        <f t="shared" si="228"/>
        <v>0</v>
      </c>
      <c r="CO83" s="230">
        <f t="shared" si="229"/>
        <v>0</v>
      </c>
      <c r="CP83" s="230">
        <f t="shared" si="230"/>
        <v>0</v>
      </c>
      <c r="CQ83" s="230">
        <f t="shared" si="231"/>
        <v>0</v>
      </c>
      <c r="CR83" s="230">
        <f t="shared" si="232"/>
        <v>0</v>
      </c>
      <c r="CS83" s="230">
        <f t="shared" si="233"/>
        <v>0</v>
      </c>
      <c r="CT83" s="231"/>
      <c r="CU83" s="230">
        <f t="shared" si="234"/>
        <v>0</v>
      </c>
      <c r="CV83" s="230">
        <f t="shared" si="235"/>
        <v>0</v>
      </c>
      <c r="CW83" s="230">
        <f t="shared" si="236"/>
        <v>0</v>
      </c>
      <c r="CX83" s="230">
        <f t="shared" si="237"/>
        <v>0</v>
      </c>
      <c r="CY83" s="230">
        <f t="shared" si="238"/>
        <v>0</v>
      </c>
      <c r="CZ83" s="230">
        <f t="shared" si="239"/>
        <v>0</v>
      </c>
      <c r="DA83" s="230">
        <f t="shared" si="240"/>
        <v>0</v>
      </c>
      <c r="DB83" s="230">
        <f t="shared" si="241"/>
        <v>0</v>
      </c>
      <c r="DC83" s="230">
        <f t="shared" si="242"/>
        <v>0</v>
      </c>
      <c r="DD83" s="230">
        <f t="shared" si="243"/>
        <v>0</v>
      </c>
      <c r="DE83" s="230">
        <f t="shared" si="244"/>
        <v>0</v>
      </c>
      <c r="DF83" s="230">
        <f t="shared" si="245"/>
        <v>0</v>
      </c>
      <c r="DG83" s="387"/>
      <c r="DH83" s="387"/>
      <c r="DI83" s="387"/>
      <c r="DJ83" s="387"/>
      <c r="DK83" s="387"/>
      <c r="DL83" s="387"/>
      <c r="DM83" s="387"/>
      <c r="DN83" s="387"/>
      <c r="DO83" s="387"/>
      <c r="DP83" s="387"/>
      <c r="DQ83" s="387"/>
      <c r="DR83" s="387"/>
      <c r="DS83" s="243"/>
    </row>
    <row r="84" spans="1:123" ht="12.75" customHeight="1" outlineLevel="1">
      <c r="A84" s="383">
        <f>'All Demand '!A85</f>
        <v>80</v>
      </c>
      <c r="B84" s="384" t="str">
        <f>'All Demand '!G85</f>
        <v>Sony</v>
      </c>
      <c r="C84" s="384" t="str">
        <f>'All Demand '!F85</f>
        <v>Bahamut</v>
      </c>
      <c r="D84" s="178" t="str">
        <f>'All Demand '!C85</f>
        <v>8DCADH01260SE</v>
      </c>
      <c r="E84" s="384" t="str">
        <f>'All Demand '!I85</f>
        <v>TJ</v>
      </c>
      <c r="F84" s="385" t="str">
        <f>'All Demand '!G85</f>
        <v>Sony</v>
      </c>
      <c r="G84" s="405">
        <v>0.01</v>
      </c>
      <c r="H84" s="405">
        <v>3.3E-3</v>
      </c>
      <c r="I84" s="405" t="s">
        <v>39</v>
      </c>
      <c r="J84" s="405">
        <v>0</v>
      </c>
      <c r="K84" s="405">
        <v>0</v>
      </c>
      <c r="L84" s="405">
        <v>0</v>
      </c>
      <c r="M84" s="405">
        <v>0</v>
      </c>
      <c r="N84" s="405">
        <v>0</v>
      </c>
      <c r="O84" s="405">
        <v>0</v>
      </c>
      <c r="P84" s="405">
        <v>2</v>
      </c>
      <c r="Q84" s="405">
        <v>4</v>
      </c>
      <c r="R84" s="427">
        <v>1</v>
      </c>
      <c r="S84" s="405">
        <v>0</v>
      </c>
      <c r="T84" s="405">
        <v>0.95</v>
      </c>
      <c r="U84" s="386">
        <f>Tianjin!H84</f>
        <v>0</v>
      </c>
      <c r="V84" s="386">
        <f>Tianjin!I84</f>
        <v>0</v>
      </c>
      <c r="W84" s="386">
        <f>Tianjin!J84</f>
        <v>0</v>
      </c>
      <c r="X84" s="386">
        <f>Tianjin!K84</f>
        <v>0</v>
      </c>
      <c r="Y84" s="386">
        <f>Tianjin!L84</f>
        <v>0</v>
      </c>
      <c r="Z84" s="386">
        <f>Tianjin!M84</f>
        <v>0</v>
      </c>
      <c r="AA84" s="386">
        <f>Tianjin!N84</f>
        <v>0</v>
      </c>
      <c r="AB84" s="386">
        <f>Tianjin!O84</f>
        <v>0</v>
      </c>
      <c r="AC84" s="386">
        <f>Tianjin!P84</f>
        <v>0</v>
      </c>
      <c r="AD84" s="386">
        <f>Tianjin!Q84</f>
        <v>191724</v>
      </c>
      <c r="AE84" s="386">
        <f>Tianjin!R84</f>
        <v>209794</v>
      </c>
      <c r="AF84" s="386">
        <f>Tianjin!S84</f>
        <v>143877</v>
      </c>
      <c r="AG84" s="387"/>
      <c r="AH84" s="388">
        <f t="shared" si="174"/>
        <v>0</v>
      </c>
      <c r="AI84" s="388">
        <f t="shared" si="175"/>
        <v>0</v>
      </c>
      <c r="AJ84" s="388">
        <f t="shared" si="176"/>
        <v>0</v>
      </c>
      <c r="AK84" s="388">
        <f t="shared" si="177"/>
        <v>0</v>
      </c>
      <c r="AL84" s="388">
        <f t="shared" si="178"/>
        <v>0</v>
      </c>
      <c r="AM84" s="388">
        <f t="shared" si="179"/>
        <v>0</v>
      </c>
      <c r="AN84" s="388">
        <f t="shared" si="180"/>
        <v>0</v>
      </c>
      <c r="AO84" s="388">
        <f t="shared" si="181"/>
        <v>0</v>
      </c>
      <c r="AP84" s="388">
        <f t="shared" si="182"/>
        <v>0</v>
      </c>
      <c r="AQ84" s="388">
        <f t="shared" si="183"/>
        <v>8.6659886315789478</v>
      </c>
      <c r="AR84" s="388">
        <f t="shared" si="184"/>
        <v>8.7287581052631573</v>
      </c>
      <c r="AS84" s="388">
        <f t="shared" si="185"/>
        <v>8.4997832631578945</v>
      </c>
      <c r="AT84" s="389"/>
      <c r="AU84" s="232">
        <f t="shared" si="186"/>
        <v>0</v>
      </c>
      <c r="AV84" s="232">
        <f t="shared" si="187"/>
        <v>0</v>
      </c>
      <c r="AW84" s="232">
        <f t="shared" si="188"/>
        <v>0</v>
      </c>
      <c r="AX84" s="232">
        <f t="shared" si="189"/>
        <v>0</v>
      </c>
      <c r="AY84" s="232">
        <f t="shared" si="190"/>
        <v>0</v>
      </c>
      <c r="AZ84" s="232">
        <f t="shared" si="191"/>
        <v>0</v>
      </c>
      <c r="BA84" s="232">
        <f t="shared" si="192"/>
        <v>0</v>
      </c>
      <c r="BB84" s="232">
        <f t="shared" si="193"/>
        <v>0</v>
      </c>
      <c r="BC84" s="232">
        <f t="shared" si="194"/>
        <v>0</v>
      </c>
      <c r="BD84" s="232">
        <f t="shared" si="195"/>
        <v>1.9172400000000001</v>
      </c>
      <c r="BE84" s="232">
        <f t="shared" si="196"/>
        <v>2.0979399999999999</v>
      </c>
      <c r="BF84" s="232">
        <f t="shared" si="197"/>
        <v>1.4387699999999999</v>
      </c>
      <c r="BG84" s="387"/>
      <c r="BH84" s="230">
        <f t="shared" si="198"/>
        <v>0</v>
      </c>
      <c r="BI84" s="230">
        <f t="shared" si="199"/>
        <v>0</v>
      </c>
      <c r="BJ84" s="230">
        <f t="shared" si="200"/>
        <v>0</v>
      </c>
      <c r="BK84" s="230">
        <f t="shared" si="201"/>
        <v>0</v>
      </c>
      <c r="BL84" s="230">
        <f t="shared" si="202"/>
        <v>0</v>
      </c>
      <c r="BM84" s="230">
        <f t="shared" si="203"/>
        <v>0</v>
      </c>
      <c r="BN84" s="230">
        <f t="shared" si="204"/>
        <v>0</v>
      </c>
      <c r="BO84" s="230">
        <f t="shared" si="205"/>
        <v>0</v>
      </c>
      <c r="BP84" s="230">
        <f t="shared" si="206"/>
        <v>0</v>
      </c>
      <c r="BQ84" s="230">
        <f t="shared" si="207"/>
        <v>8.6659886315789478</v>
      </c>
      <c r="BR84" s="230">
        <f t="shared" si="208"/>
        <v>8.7287581052631573</v>
      </c>
      <c r="BS84" s="230">
        <f t="shared" si="209"/>
        <v>8.4997832631578945</v>
      </c>
      <c r="BT84" s="389"/>
      <c r="BU84" s="230">
        <f t="shared" si="210"/>
        <v>0</v>
      </c>
      <c r="BV84" s="230">
        <f t="shared" si="211"/>
        <v>0</v>
      </c>
      <c r="BW84" s="230">
        <f t="shared" si="212"/>
        <v>0</v>
      </c>
      <c r="BX84" s="230">
        <f t="shared" si="213"/>
        <v>0</v>
      </c>
      <c r="BY84" s="230">
        <f t="shared" si="214"/>
        <v>0</v>
      </c>
      <c r="BZ84" s="230">
        <f t="shared" si="215"/>
        <v>0</v>
      </c>
      <c r="CA84" s="230">
        <f t="shared" si="216"/>
        <v>0</v>
      </c>
      <c r="CB84" s="230">
        <f t="shared" si="217"/>
        <v>0</v>
      </c>
      <c r="CC84" s="230">
        <f t="shared" si="218"/>
        <v>0</v>
      </c>
      <c r="CD84" s="230">
        <f t="shared" si="219"/>
        <v>0</v>
      </c>
      <c r="CE84" s="230">
        <f t="shared" si="220"/>
        <v>0</v>
      </c>
      <c r="CF84" s="230">
        <f t="shared" si="221"/>
        <v>0</v>
      </c>
      <c r="CG84" s="231"/>
      <c r="CH84" s="230">
        <f t="shared" si="222"/>
        <v>0</v>
      </c>
      <c r="CI84" s="230">
        <f t="shared" si="223"/>
        <v>0</v>
      </c>
      <c r="CJ84" s="230">
        <f t="shared" si="224"/>
        <v>0</v>
      </c>
      <c r="CK84" s="230">
        <f t="shared" si="225"/>
        <v>0</v>
      </c>
      <c r="CL84" s="230">
        <f t="shared" si="226"/>
        <v>0</v>
      </c>
      <c r="CM84" s="230">
        <f t="shared" si="227"/>
        <v>0</v>
      </c>
      <c r="CN84" s="230">
        <f t="shared" si="228"/>
        <v>0</v>
      </c>
      <c r="CO84" s="230">
        <f t="shared" si="229"/>
        <v>0</v>
      </c>
      <c r="CP84" s="230">
        <f t="shared" si="230"/>
        <v>0</v>
      </c>
      <c r="CQ84" s="230">
        <f t="shared" si="231"/>
        <v>0</v>
      </c>
      <c r="CR84" s="230">
        <f t="shared" si="232"/>
        <v>0</v>
      </c>
      <c r="CS84" s="230">
        <f t="shared" si="233"/>
        <v>0</v>
      </c>
      <c r="CT84" s="231"/>
      <c r="CU84" s="230">
        <f t="shared" si="234"/>
        <v>0</v>
      </c>
      <c r="CV84" s="230">
        <f t="shared" si="235"/>
        <v>0</v>
      </c>
      <c r="CW84" s="230">
        <f t="shared" si="236"/>
        <v>0</v>
      </c>
      <c r="CX84" s="230">
        <f t="shared" si="237"/>
        <v>0</v>
      </c>
      <c r="CY84" s="230">
        <f t="shared" si="238"/>
        <v>0</v>
      </c>
      <c r="CZ84" s="230">
        <f t="shared" si="239"/>
        <v>0</v>
      </c>
      <c r="DA84" s="230">
        <f t="shared" si="240"/>
        <v>0</v>
      </c>
      <c r="DB84" s="230">
        <f t="shared" si="241"/>
        <v>0</v>
      </c>
      <c r="DC84" s="230">
        <f t="shared" si="242"/>
        <v>0</v>
      </c>
      <c r="DD84" s="230">
        <f t="shared" si="243"/>
        <v>0</v>
      </c>
      <c r="DE84" s="230">
        <f t="shared" si="244"/>
        <v>0</v>
      </c>
      <c r="DF84" s="230">
        <f t="shared" si="245"/>
        <v>0</v>
      </c>
      <c r="DG84" s="387"/>
      <c r="DH84" s="387"/>
      <c r="DI84" s="387"/>
      <c r="DJ84" s="387"/>
      <c r="DK84" s="387"/>
      <c r="DL84" s="387"/>
      <c r="DM84" s="387"/>
      <c r="DN84" s="387"/>
      <c r="DO84" s="387"/>
      <c r="DP84" s="387"/>
      <c r="DQ84" s="387"/>
      <c r="DR84" s="387"/>
      <c r="DS84" s="243"/>
    </row>
    <row r="85" spans="1:123" ht="12.75" customHeight="1" outlineLevel="1">
      <c r="A85" s="383">
        <f>'All Demand '!A86</f>
        <v>81</v>
      </c>
      <c r="B85" s="384" t="str">
        <f>'All Demand '!G86</f>
        <v>Sony</v>
      </c>
      <c r="C85" s="384" t="str">
        <f>'All Demand '!F86</f>
        <v>Bahamut</v>
      </c>
      <c r="D85" s="178" t="str">
        <f>'All Demand '!C86</f>
        <v>8DCADH01239SE</v>
      </c>
      <c r="E85" s="384" t="str">
        <f>'All Demand '!I86</f>
        <v>TJ</v>
      </c>
      <c r="F85" s="385" t="str">
        <f>'All Demand '!G86</f>
        <v>Sony</v>
      </c>
      <c r="G85" s="405">
        <v>0.02</v>
      </c>
      <c r="H85" s="405">
        <v>5.0000000000000001E-3</v>
      </c>
      <c r="I85" s="405" t="s">
        <v>39</v>
      </c>
      <c r="J85" s="405">
        <v>0</v>
      </c>
      <c r="K85" s="405">
        <v>0</v>
      </c>
      <c r="L85" s="405">
        <v>0</v>
      </c>
      <c r="M85" s="405">
        <v>0</v>
      </c>
      <c r="N85" s="405">
        <v>0</v>
      </c>
      <c r="O85" s="405">
        <v>0</v>
      </c>
      <c r="P85" s="405">
        <v>2</v>
      </c>
      <c r="Q85" s="405">
        <v>4</v>
      </c>
      <c r="R85" s="427">
        <v>1</v>
      </c>
      <c r="S85" s="405">
        <v>0</v>
      </c>
      <c r="T85" s="405">
        <v>0.95</v>
      </c>
      <c r="U85" s="386">
        <f>Tianjin!H85</f>
        <v>0</v>
      </c>
      <c r="V85" s="386">
        <f>Tianjin!I85</f>
        <v>0</v>
      </c>
      <c r="W85" s="386">
        <f>Tianjin!J85</f>
        <v>0</v>
      </c>
      <c r="X85" s="386">
        <f>Tianjin!K85</f>
        <v>0</v>
      </c>
      <c r="Y85" s="386">
        <f>Tianjin!L85</f>
        <v>0</v>
      </c>
      <c r="Z85" s="386">
        <f>Tianjin!M85</f>
        <v>0</v>
      </c>
      <c r="AA85" s="386">
        <f>Tianjin!N85</f>
        <v>0</v>
      </c>
      <c r="AB85" s="386">
        <f>Tianjin!O85</f>
        <v>0</v>
      </c>
      <c r="AC85" s="386">
        <f>Tianjin!P85</f>
        <v>0</v>
      </c>
      <c r="AD85" s="386">
        <f>Tianjin!Q85</f>
        <v>191724</v>
      </c>
      <c r="AE85" s="386">
        <f>Tianjin!R85</f>
        <v>209794</v>
      </c>
      <c r="AF85" s="386">
        <f>Tianjin!S85</f>
        <v>143877</v>
      </c>
      <c r="AG85" s="387"/>
      <c r="AH85" s="388">
        <f t="shared" si="174"/>
        <v>0</v>
      </c>
      <c r="AI85" s="388">
        <f t="shared" si="175"/>
        <v>0</v>
      </c>
      <c r="AJ85" s="388">
        <f t="shared" si="176"/>
        <v>0</v>
      </c>
      <c r="AK85" s="388">
        <f t="shared" si="177"/>
        <v>0</v>
      </c>
      <c r="AL85" s="388">
        <f t="shared" si="178"/>
        <v>0</v>
      </c>
      <c r="AM85" s="388">
        <f t="shared" si="179"/>
        <v>0</v>
      </c>
      <c r="AN85" s="388">
        <f t="shared" si="180"/>
        <v>0</v>
      </c>
      <c r="AO85" s="388">
        <f t="shared" si="181"/>
        <v>0</v>
      </c>
      <c r="AP85" s="388">
        <f t="shared" si="182"/>
        <v>0</v>
      </c>
      <c r="AQ85" s="388">
        <f t="shared" si="183"/>
        <v>9.0090736842105272</v>
      </c>
      <c r="AR85" s="388">
        <f t="shared" si="184"/>
        <v>9.1041789473684211</v>
      </c>
      <c r="AS85" s="388">
        <f t="shared" si="185"/>
        <v>8.7572473684210532</v>
      </c>
      <c r="AT85" s="389"/>
      <c r="AU85" s="232">
        <f t="shared" si="186"/>
        <v>0</v>
      </c>
      <c r="AV85" s="232">
        <f t="shared" si="187"/>
        <v>0</v>
      </c>
      <c r="AW85" s="232">
        <f t="shared" si="188"/>
        <v>0</v>
      </c>
      <c r="AX85" s="232">
        <f t="shared" si="189"/>
        <v>0</v>
      </c>
      <c r="AY85" s="232">
        <f t="shared" si="190"/>
        <v>0</v>
      </c>
      <c r="AZ85" s="232">
        <f t="shared" si="191"/>
        <v>0</v>
      </c>
      <c r="BA85" s="232">
        <f t="shared" si="192"/>
        <v>0</v>
      </c>
      <c r="BB85" s="232">
        <f t="shared" si="193"/>
        <v>0</v>
      </c>
      <c r="BC85" s="232">
        <f t="shared" si="194"/>
        <v>0</v>
      </c>
      <c r="BD85" s="232">
        <f t="shared" si="195"/>
        <v>3.8344800000000001</v>
      </c>
      <c r="BE85" s="232">
        <f t="shared" si="196"/>
        <v>4.1958799999999998</v>
      </c>
      <c r="BF85" s="232">
        <f t="shared" si="197"/>
        <v>2.8775399999999998</v>
      </c>
      <c r="BG85" s="387"/>
      <c r="BH85" s="230">
        <f t="shared" si="198"/>
        <v>0</v>
      </c>
      <c r="BI85" s="230">
        <f t="shared" si="199"/>
        <v>0</v>
      </c>
      <c r="BJ85" s="230">
        <f t="shared" si="200"/>
        <v>0</v>
      </c>
      <c r="BK85" s="230">
        <f t="shared" si="201"/>
        <v>0</v>
      </c>
      <c r="BL85" s="230">
        <f t="shared" si="202"/>
        <v>0</v>
      </c>
      <c r="BM85" s="230">
        <f t="shared" si="203"/>
        <v>0</v>
      </c>
      <c r="BN85" s="230">
        <f t="shared" si="204"/>
        <v>0</v>
      </c>
      <c r="BO85" s="230">
        <f t="shared" si="205"/>
        <v>0</v>
      </c>
      <c r="BP85" s="230">
        <f t="shared" si="206"/>
        <v>0</v>
      </c>
      <c r="BQ85" s="230">
        <f t="shared" si="207"/>
        <v>9.0090736842105272</v>
      </c>
      <c r="BR85" s="230">
        <f t="shared" si="208"/>
        <v>9.1041789473684211</v>
      </c>
      <c r="BS85" s="230">
        <f t="shared" si="209"/>
        <v>8.7572473684210532</v>
      </c>
      <c r="BT85" s="389"/>
      <c r="BU85" s="230">
        <f t="shared" si="210"/>
        <v>0</v>
      </c>
      <c r="BV85" s="230">
        <f t="shared" si="211"/>
        <v>0</v>
      </c>
      <c r="BW85" s="230">
        <f t="shared" si="212"/>
        <v>0</v>
      </c>
      <c r="BX85" s="230">
        <f t="shared" si="213"/>
        <v>0</v>
      </c>
      <c r="BY85" s="230">
        <f t="shared" si="214"/>
        <v>0</v>
      </c>
      <c r="BZ85" s="230">
        <f t="shared" si="215"/>
        <v>0</v>
      </c>
      <c r="CA85" s="230">
        <f t="shared" si="216"/>
        <v>0</v>
      </c>
      <c r="CB85" s="230">
        <f t="shared" si="217"/>
        <v>0</v>
      </c>
      <c r="CC85" s="230">
        <f t="shared" si="218"/>
        <v>0</v>
      </c>
      <c r="CD85" s="230">
        <f t="shared" si="219"/>
        <v>0</v>
      </c>
      <c r="CE85" s="230">
        <f t="shared" si="220"/>
        <v>0</v>
      </c>
      <c r="CF85" s="230">
        <f t="shared" si="221"/>
        <v>0</v>
      </c>
      <c r="CG85" s="231"/>
      <c r="CH85" s="230">
        <f t="shared" si="222"/>
        <v>0</v>
      </c>
      <c r="CI85" s="230">
        <f t="shared" si="223"/>
        <v>0</v>
      </c>
      <c r="CJ85" s="230">
        <f t="shared" si="224"/>
        <v>0</v>
      </c>
      <c r="CK85" s="230">
        <f t="shared" si="225"/>
        <v>0</v>
      </c>
      <c r="CL85" s="230">
        <f t="shared" si="226"/>
        <v>0</v>
      </c>
      <c r="CM85" s="230">
        <f t="shared" si="227"/>
        <v>0</v>
      </c>
      <c r="CN85" s="230">
        <f t="shared" si="228"/>
        <v>0</v>
      </c>
      <c r="CO85" s="230">
        <f t="shared" si="229"/>
        <v>0</v>
      </c>
      <c r="CP85" s="230">
        <f t="shared" si="230"/>
        <v>0</v>
      </c>
      <c r="CQ85" s="230">
        <f t="shared" si="231"/>
        <v>0</v>
      </c>
      <c r="CR85" s="230">
        <f t="shared" si="232"/>
        <v>0</v>
      </c>
      <c r="CS85" s="230">
        <f t="shared" si="233"/>
        <v>0</v>
      </c>
      <c r="CT85" s="231"/>
      <c r="CU85" s="230">
        <f t="shared" si="234"/>
        <v>0</v>
      </c>
      <c r="CV85" s="230">
        <f t="shared" si="235"/>
        <v>0</v>
      </c>
      <c r="CW85" s="230">
        <f t="shared" si="236"/>
        <v>0</v>
      </c>
      <c r="CX85" s="230">
        <f t="shared" si="237"/>
        <v>0</v>
      </c>
      <c r="CY85" s="230">
        <f t="shared" si="238"/>
        <v>0</v>
      </c>
      <c r="CZ85" s="230">
        <f t="shared" si="239"/>
        <v>0</v>
      </c>
      <c r="DA85" s="230">
        <f t="shared" si="240"/>
        <v>0</v>
      </c>
      <c r="DB85" s="230">
        <f t="shared" si="241"/>
        <v>0</v>
      </c>
      <c r="DC85" s="230">
        <f t="shared" si="242"/>
        <v>0</v>
      </c>
      <c r="DD85" s="230">
        <f t="shared" si="243"/>
        <v>0</v>
      </c>
      <c r="DE85" s="230">
        <f t="shared" si="244"/>
        <v>0</v>
      </c>
      <c r="DF85" s="230">
        <f t="shared" si="245"/>
        <v>0</v>
      </c>
      <c r="DG85" s="387"/>
      <c r="DH85" s="387"/>
      <c r="DI85" s="387"/>
      <c r="DJ85" s="387"/>
      <c r="DK85" s="387"/>
      <c r="DL85" s="387"/>
      <c r="DM85" s="387"/>
      <c r="DN85" s="387"/>
      <c r="DO85" s="387"/>
      <c r="DP85" s="387"/>
      <c r="DQ85" s="387"/>
      <c r="DR85" s="387"/>
      <c r="DS85" s="243"/>
    </row>
    <row r="86" spans="1:123" ht="12.75" customHeight="1" outlineLevel="1">
      <c r="A86" s="383">
        <f>'All Demand '!A87</f>
        <v>82</v>
      </c>
      <c r="B86" s="384" t="str">
        <f>'All Demand '!G87</f>
        <v>Sony</v>
      </c>
      <c r="C86" s="384" t="str">
        <f>'All Demand '!F87</f>
        <v>Bahamut</v>
      </c>
      <c r="D86" s="178" t="str">
        <f>'All Demand '!C87</f>
        <v>8DCADH01315SE</v>
      </c>
      <c r="E86" s="384" t="str">
        <f>'All Demand '!I87</f>
        <v>TJ</v>
      </c>
      <c r="F86" s="385" t="str">
        <f>'All Demand '!G87</f>
        <v>Sony</v>
      </c>
      <c r="G86" s="405">
        <v>0.02</v>
      </c>
      <c r="H86" s="405">
        <v>5.0000000000000001E-3</v>
      </c>
      <c r="I86" s="405" t="s">
        <v>39</v>
      </c>
      <c r="J86" s="405">
        <v>0</v>
      </c>
      <c r="K86" s="405">
        <v>0</v>
      </c>
      <c r="L86" s="405">
        <v>0</v>
      </c>
      <c r="M86" s="405">
        <v>0</v>
      </c>
      <c r="N86" s="405">
        <v>0</v>
      </c>
      <c r="O86" s="405">
        <v>0</v>
      </c>
      <c r="P86" s="405">
        <v>2</v>
      </c>
      <c r="Q86" s="405">
        <v>4</v>
      </c>
      <c r="R86" s="427">
        <v>1</v>
      </c>
      <c r="S86" s="405">
        <v>0</v>
      </c>
      <c r="T86" s="405">
        <v>0.95</v>
      </c>
      <c r="U86" s="386">
        <f>Tianjin!H86</f>
        <v>0</v>
      </c>
      <c r="V86" s="386">
        <f>Tianjin!I86</f>
        <v>0</v>
      </c>
      <c r="W86" s="386">
        <f>Tianjin!J86</f>
        <v>0</v>
      </c>
      <c r="X86" s="386">
        <f>Tianjin!K86</f>
        <v>0</v>
      </c>
      <c r="Y86" s="386">
        <f>Tianjin!L86</f>
        <v>0</v>
      </c>
      <c r="Z86" s="386">
        <f>Tianjin!M86</f>
        <v>0</v>
      </c>
      <c r="AA86" s="386">
        <f>Tianjin!N86</f>
        <v>0</v>
      </c>
      <c r="AB86" s="386">
        <f>Tianjin!O86</f>
        <v>0</v>
      </c>
      <c r="AC86" s="386">
        <f>Tianjin!P86</f>
        <v>0</v>
      </c>
      <c r="AD86" s="386">
        <f>Tianjin!Q86</f>
        <v>191724</v>
      </c>
      <c r="AE86" s="386">
        <f>Tianjin!R86</f>
        <v>209794</v>
      </c>
      <c r="AF86" s="386">
        <f>Tianjin!S86</f>
        <v>143877</v>
      </c>
      <c r="AG86" s="387"/>
      <c r="AH86" s="388">
        <f t="shared" si="174"/>
        <v>0</v>
      </c>
      <c r="AI86" s="388">
        <f t="shared" si="175"/>
        <v>0</v>
      </c>
      <c r="AJ86" s="388">
        <f t="shared" si="176"/>
        <v>0</v>
      </c>
      <c r="AK86" s="388">
        <f t="shared" si="177"/>
        <v>0</v>
      </c>
      <c r="AL86" s="388">
        <f t="shared" si="178"/>
        <v>0</v>
      </c>
      <c r="AM86" s="388">
        <f t="shared" si="179"/>
        <v>0</v>
      </c>
      <c r="AN86" s="388">
        <f t="shared" si="180"/>
        <v>0</v>
      </c>
      <c r="AO86" s="388">
        <f t="shared" si="181"/>
        <v>0</v>
      </c>
      <c r="AP86" s="388">
        <f t="shared" si="182"/>
        <v>0</v>
      </c>
      <c r="AQ86" s="388">
        <f t="shared" si="183"/>
        <v>9.0090736842105272</v>
      </c>
      <c r="AR86" s="388">
        <f t="shared" si="184"/>
        <v>9.1041789473684211</v>
      </c>
      <c r="AS86" s="388">
        <f t="shared" si="185"/>
        <v>8.7572473684210532</v>
      </c>
      <c r="AT86" s="389"/>
      <c r="AU86" s="232">
        <f t="shared" si="186"/>
        <v>0</v>
      </c>
      <c r="AV86" s="232">
        <f t="shared" si="187"/>
        <v>0</v>
      </c>
      <c r="AW86" s="232">
        <f t="shared" si="188"/>
        <v>0</v>
      </c>
      <c r="AX86" s="232">
        <f t="shared" si="189"/>
        <v>0</v>
      </c>
      <c r="AY86" s="232">
        <f t="shared" si="190"/>
        <v>0</v>
      </c>
      <c r="AZ86" s="232">
        <f t="shared" si="191"/>
        <v>0</v>
      </c>
      <c r="BA86" s="232">
        <f t="shared" si="192"/>
        <v>0</v>
      </c>
      <c r="BB86" s="232">
        <f t="shared" si="193"/>
        <v>0</v>
      </c>
      <c r="BC86" s="232">
        <f t="shared" si="194"/>
        <v>0</v>
      </c>
      <c r="BD86" s="232">
        <f t="shared" si="195"/>
        <v>3.8344800000000001</v>
      </c>
      <c r="BE86" s="232">
        <f t="shared" si="196"/>
        <v>4.1958799999999998</v>
      </c>
      <c r="BF86" s="232">
        <f t="shared" si="197"/>
        <v>2.8775399999999998</v>
      </c>
      <c r="BG86" s="387"/>
      <c r="BH86" s="230">
        <f t="shared" si="198"/>
        <v>0</v>
      </c>
      <c r="BI86" s="230">
        <f t="shared" si="199"/>
        <v>0</v>
      </c>
      <c r="BJ86" s="230">
        <f t="shared" si="200"/>
        <v>0</v>
      </c>
      <c r="BK86" s="230">
        <f t="shared" si="201"/>
        <v>0</v>
      </c>
      <c r="BL86" s="230">
        <f t="shared" si="202"/>
        <v>0</v>
      </c>
      <c r="BM86" s="230">
        <f t="shared" si="203"/>
        <v>0</v>
      </c>
      <c r="BN86" s="230">
        <f t="shared" si="204"/>
        <v>0</v>
      </c>
      <c r="BO86" s="230">
        <f t="shared" si="205"/>
        <v>0</v>
      </c>
      <c r="BP86" s="230">
        <f t="shared" si="206"/>
        <v>0</v>
      </c>
      <c r="BQ86" s="230">
        <f t="shared" si="207"/>
        <v>9.0090736842105272</v>
      </c>
      <c r="BR86" s="230">
        <f t="shared" si="208"/>
        <v>9.1041789473684211</v>
      </c>
      <c r="BS86" s="230">
        <f t="shared" si="209"/>
        <v>8.7572473684210532</v>
      </c>
      <c r="BT86" s="389"/>
      <c r="BU86" s="230">
        <f t="shared" si="210"/>
        <v>0</v>
      </c>
      <c r="BV86" s="230">
        <f t="shared" si="211"/>
        <v>0</v>
      </c>
      <c r="BW86" s="230">
        <f t="shared" si="212"/>
        <v>0</v>
      </c>
      <c r="BX86" s="230">
        <f t="shared" si="213"/>
        <v>0</v>
      </c>
      <c r="BY86" s="230">
        <f t="shared" si="214"/>
        <v>0</v>
      </c>
      <c r="BZ86" s="230">
        <f t="shared" si="215"/>
        <v>0</v>
      </c>
      <c r="CA86" s="230">
        <f t="shared" si="216"/>
        <v>0</v>
      </c>
      <c r="CB86" s="230">
        <f t="shared" si="217"/>
        <v>0</v>
      </c>
      <c r="CC86" s="230">
        <f t="shared" si="218"/>
        <v>0</v>
      </c>
      <c r="CD86" s="230">
        <f t="shared" si="219"/>
        <v>0</v>
      </c>
      <c r="CE86" s="230">
        <f t="shared" si="220"/>
        <v>0</v>
      </c>
      <c r="CF86" s="230">
        <f t="shared" si="221"/>
        <v>0</v>
      </c>
      <c r="CG86" s="231"/>
      <c r="CH86" s="230">
        <f t="shared" si="222"/>
        <v>0</v>
      </c>
      <c r="CI86" s="230">
        <f t="shared" si="223"/>
        <v>0</v>
      </c>
      <c r="CJ86" s="230">
        <f t="shared" si="224"/>
        <v>0</v>
      </c>
      <c r="CK86" s="230">
        <f t="shared" si="225"/>
        <v>0</v>
      </c>
      <c r="CL86" s="230">
        <f t="shared" si="226"/>
        <v>0</v>
      </c>
      <c r="CM86" s="230">
        <f t="shared" si="227"/>
        <v>0</v>
      </c>
      <c r="CN86" s="230">
        <f t="shared" si="228"/>
        <v>0</v>
      </c>
      <c r="CO86" s="230">
        <f t="shared" si="229"/>
        <v>0</v>
      </c>
      <c r="CP86" s="230">
        <f t="shared" si="230"/>
        <v>0</v>
      </c>
      <c r="CQ86" s="230">
        <f t="shared" si="231"/>
        <v>0</v>
      </c>
      <c r="CR86" s="230">
        <f t="shared" si="232"/>
        <v>0</v>
      </c>
      <c r="CS86" s="230">
        <f t="shared" si="233"/>
        <v>0</v>
      </c>
      <c r="CT86" s="231"/>
      <c r="CU86" s="230">
        <f t="shared" si="234"/>
        <v>0</v>
      </c>
      <c r="CV86" s="230">
        <f t="shared" si="235"/>
        <v>0</v>
      </c>
      <c r="CW86" s="230">
        <f t="shared" si="236"/>
        <v>0</v>
      </c>
      <c r="CX86" s="230">
        <f t="shared" si="237"/>
        <v>0</v>
      </c>
      <c r="CY86" s="230">
        <f t="shared" si="238"/>
        <v>0</v>
      </c>
      <c r="CZ86" s="230">
        <f t="shared" si="239"/>
        <v>0</v>
      </c>
      <c r="DA86" s="230">
        <f t="shared" si="240"/>
        <v>0</v>
      </c>
      <c r="DB86" s="230">
        <f t="shared" si="241"/>
        <v>0</v>
      </c>
      <c r="DC86" s="230">
        <f t="shared" si="242"/>
        <v>0</v>
      </c>
      <c r="DD86" s="230">
        <f t="shared" si="243"/>
        <v>0</v>
      </c>
      <c r="DE86" s="230">
        <f t="shared" si="244"/>
        <v>0</v>
      </c>
      <c r="DF86" s="230">
        <f t="shared" si="245"/>
        <v>0</v>
      </c>
      <c r="DG86" s="387"/>
      <c r="DH86" s="387"/>
      <c r="DI86" s="387"/>
      <c r="DJ86" s="387"/>
      <c r="DK86" s="387"/>
      <c r="DL86" s="387"/>
      <c r="DM86" s="387"/>
      <c r="DN86" s="387"/>
      <c r="DO86" s="387"/>
      <c r="DP86" s="387"/>
      <c r="DQ86" s="387"/>
      <c r="DR86" s="387"/>
      <c r="DS86" s="243"/>
    </row>
    <row r="87" spans="1:123" ht="12.75" customHeight="1" outlineLevel="1">
      <c r="A87" s="383">
        <f>'All Demand '!A88</f>
        <v>83</v>
      </c>
      <c r="B87" s="384" t="str">
        <f>'All Demand '!G88</f>
        <v>Sony</v>
      </c>
      <c r="C87" s="384" t="str">
        <f>'All Demand '!F88</f>
        <v>Bahamut</v>
      </c>
      <c r="D87" s="178" t="str">
        <f>'All Demand '!C88</f>
        <v>8DCPFM01507SE</v>
      </c>
      <c r="E87" s="384" t="str">
        <f>'All Demand '!I88</f>
        <v>TJ</v>
      </c>
      <c r="F87" s="385" t="str">
        <f>'All Demand '!G88</f>
        <v>Sony</v>
      </c>
      <c r="G87" s="405">
        <v>0</v>
      </c>
      <c r="H87" s="405">
        <v>0</v>
      </c>
      <c r="I87" s="405" t="s">
        <v>39</v>
      </c>
      <c r="J87" s="405">
        <v>0</v>
      </c>
      <c r="K87" s="405">
        <v>0</v>
      </c>
      <c r="L87" s="405">
        <v>0</v>
      </c>
      <c r="M87" s="405">
        <v>0</v>
      </c>
      <c r="N87" s="405">
        <v>0</v>
      </c>
      <c r="O87" s="405">
        <v>0</v>
      </c>
      <c r="P87" s="405">
        <v>0</v>
      </c>
      <c r="Q87" s="405">
        <v>0</v>
      </c>
      <c r="R87" s="427">
        <v>1</v>
      </c>
      <c r="S87" s="405">
        <v>0</v>
      </c>
      <c r="T87" s="405">
        <v>0.95</v>
      </c>
      <c r="U87" s="386">
        <f>Tianjin!H87</f>
        <v>0</v>
      </c>
      <c r="V87" s="386">
        <f>Tianjin!I87</f>
        <v>0</v>
      </c>
      <c r="W87" s="386">
        <f>Tianjin!J87</f>
        <v>0</v>
      </c>
      <c r="X87" s="386">
        <f>Tianjin!K87</f>
        <v>0</v>
      </c>
      <c r="Y87" s="386">
        <f>Tianjin!L87</f>
        <v>0</v>
      </c>
      <c r="Z87" s="386">
        <f>Tianjin!M87</f>
        <v>0</v>
      </c>
      <c r="AA87" s="386">
        <f>Tianjin!N87</f>
        <v>0</v>
      </c>
      <c r="AB87" s="386">
        <f>Tianjin!O87</f>
        <v>0</v>
      </c>
      <c r="AC87" s="386">
        <f>Tianjin!P87</f>
        <v>0</v>
      </c>
      <c r="AD87" s="386">
        <f>Tianjin!Q87</f>
        <v>191724</v>
      </c>
      <c r="AE87" s="386">
        <f>Tianjin!R87</f>
        <v>209794</v>
      </c>
      <c r="AF87" s="386">
        <f>Tianjin!S87</f>
        <v>143877</v>
      </c>
      <c r="AG87" s="387"/>
      <c r="AH87" s="388">
        <f t="shared" si="174"/>
        <v>0</v>
      </c>
      <c r="AI87" s="388">
        <f t="shared" si="175"/>
        <v>0</v>
      </c>
      <c r="AJ87" s="388">
        <f t="shared" si="176"/>
        <v>0</v>
      </c>
      <c r="AK87" s="388">
        <f t="shared" si="177"/>
        <v>0</v>
      </c>
      <c r="AL87" s="388">
        <f t="shared" si="178"/>
        <v>0</v>
      </c>
      <c r="AM87" s="388">
        <f t="shared" si="179"/>
        <v>0</v>
      </c>
      <c r="AN87" s="388">
        <f t="shared" si="180"/>
        <v>0</v>
      </c>
      <c r="AO87" s="388">
        <f t="shared" si="181"/>
        <v>0</v>
      </c>
      <c r="AP87" s="388">
        <f t="shared" si="182"/>
        <v>0</v>
      </c>
      <c r="AQ87" s="388">
        <f t="shared" si="183"/>
        <v>0</v>
      </c>
      <c r="AR87" s="388">
        <f t="shared" si="184"/>
        <v>0</v>
      </c>
      <c r="AS87" s="388">
        <f t="shared" si="185"/>
        <v>0</v>
      </c>
      <c r="AT87" s="389"/>
      <c r="AU87" s="232">
        <f t="shared" si="186"/>
        <v>0</v>
      </c>
      <c r="AV87" s="232">
        <f t="shared" si="187"/>
        <v>0</v>
      </c>
      <c r="AW87" s="232">
        <f t="shared" si="188"/>
        <v>0</v>
      </c>
      <c r="AX87" s="232">
        <f t="shared" si="189"/>
        <v>0</v>
      </c>
      <c r="AY87" s="232">
        <f t="shared" si="190"/>
        <v>0</v>
      </c>
      <c r="AZ87" s="232">
        <f t="shared" si="191"/>
        <v>0</v>
      </c>
      <c r="BA87" s="232">
        <f t="shared" si="192"/>
        <v>0</v>
      </c>
      <c r="BB87" s="232">
        <f t="shared" si="193"/>
        <v>0</v>
      </c>
      <c r="BC87" s="232">
        <f t="shared" si="194"/>
        <v>0</v>
      </c>
      <c r="BD87" s="232">
        <f t="shared" si="195"/>
        <v>0</v>
      </c>
      <c r="BE87" s="232">
        <f t="shared" si="196"/>
        <v>0</v>
      </c>
      <c r="BF87" s="232">
        <f t="shared" si="197"/>
        <v>0</v>
      </c>
      <c r="BG87" s="387"/>
      <c r="BH87" s="230">
        <f t="shared" si="198"/>
        <v>0</v>
      </c>
      <c r="BI87" s="230">
        <f t="shared" si="199"/>
        <v>0</v>
      </c>
      <c r="BJ87" s="230">
        <f t="shared" si="200"/>
        <v>0</v>
      </c>
      <c r="BK87" s="230">
        <f t="shared" si="201"/>
        <v>0</v>
      </c>
      <c r="BL87" s="230">
        <f t="shared" si="202"/>
        <v>0</v>
      </c>
      <c r="BM87" s="230">
        <f t="shared" si="203"/>
        <v>0</v>
      </c>
      <c r="BN87" s="230">
        <f t="shared" si="204"/>
        <v>0</v>
      </c>
      <c r="BO87" s="230">
        <f t="shared" si="205"/>
        <v>0</v>
      </c>
      <c r="BP87" s="230">
        <f t="shared" si="206"/>
        <v>0</v>
      </c>
      <c r="BQ87" s="230">
        <f t="shared" si="207"/>
        <v>0</v>
      </c>
      <c r="BR87" s="230">
        <f t="shared" si="208"/>
        <v>0</v>
      </c>
      <c r="BS87" s="230">
        <f t="shared" si="209"/>
        <v>0</v>
      </c>
      <c r="BT87" s="389"/>
      <c r="BU87" s="230">
        <f t="shared" si="210"/>
        <v>0</v>
      </c>
      <c r="BV87" s="230">
        <f t="shared" si="211"/>
        <v>0</v>
      </c>
      <c r="BW87" s="230">
        <f t="shared" si="212"/>
        <v>0</v>
      </c>
      <c r="BX87" s="230">
        <f t="shared" si="213"/>
        <v>0</v>
      </c>
      <c r="BY87" s="230">
        <f t="shared" si="214"/>
        <v>0</v>
      </c>
      <c r="BZ87" s="230">
        <f t="shared" si="215"/>
        <v>0</v>
      </c>
      <c r="CA87" s="230">
        <f t="shared" si="216"/>
        <v>0</v>
      </c>
      <c r="CB87" s="230">
        <f t="shared" si="217"/>
        <v>0</v>
      </c>
      <c r="CC87" s="230">
        <f t="shared" si="218"/>
        <v>0</v>
      </c>
      <c r="CD87" s="230">
        <f t="shared" si="219"/>
        <v>0</v>
      </c>
      <c r="CE87" s="230">
        <f t="shared" si="220"/>
        <v>0</v>
      </c>
      <c r="CF87" s="230">
        <f t="shared" si="221"/>
        <v>0</v>
      </c>
      <c r="CG87" s="231"/>
      <c r="CH87" s="230">
        <f t="shared" si="222"/>
        <v>0</v>
      </c>
      <c r="CI87" s="230">
        <f t="shared" si="223"/>
        <v>0</v>
      </c>
      <c r="CJ87" s="230">
        <f t="shared" si="224"/>
        <v>0</v>
      </c>
      <c r="CK87" s="230">
        <f t="shared" si="225"/>
        <v>0</v>
      </c>
      <c r="CL87" s="230">
        <f t="shared" si="226"/>
        <v>0</v>
      </c>
      <c r="CM87" s="230">
        <f t="shared" si="227"/>
        <v>0</v>
      </c>
      <c r="CN87" s="230">
        <f t="shared" si="228"/>
        <v>0</v>
      </c>
      <c r="CO87" s="230">
        <f t="shared" si="229"/>
        <v>0</v>
      </c>
      <c r="CP87" s="230">
        <f t="shared" si="230"/>
        <v>0</v>
      </c>
      <c r="CQ87" s="230">
        <f t="shared" si="231"/>
        <v>0</v>
      </c>
      <c r="CR87" s="230">
        <f t="shared" si="232"/>
        <v>0</v>
      </c>
      <c r="CS87" s="230">
        <f t="shared" si="233"/>
        <v>0</v>
      </c>
      <c r="CT87" s="231"/>
      <c r="CU87" s="230">
        <f t="shared" si="234"/>
        <v>0</v>
      </c>
      <c r="CV87" s="230">
        <f t="shared" si="235"/>
        <v>0</v>
      </c>
      <c r="CW87" s="230">
        <f t="shared" si="236"/>
        <v>0</v>
      </c>
      <c r="CX87" s="230">
        <f t="shared" si="237"/>
        <v>0</v>
      </c>
      <c r="CY87" s="230">
        <f t="shared" si="238"/>
        <v>0</v>
      </c>
      <c r="CZ87" s="230">
        <f t="shared" si="239"/>
        <v>0</v>
      </c>
      <c r="DA87" s="230">
        <f t="shared" si="240"/>
        <v>0</v>
      </c>
      <c r="DB87" s="230">
        <f t="shared" si="241"/>
        <v>0</v>
      </c>
      <c r="DC87" s="230">
        <f t="shared" si="242"/>
        <v>0</v>
      </c>
      <c r="DD87" s="230">
        <f t="shared" si="243"/>
        <v>0</v>
      </c>
      <c r="DE87" s="230">
        <f t="shared" si="244"/>
        <v>0</v>
      </c>
      <c r="DF87" s="230">
        <f t="shared" si="245"/>
        <v>0</v>
      </c>
      <c r="DG87" s="387"/>
      <c r="DH87" s="387"/>
      <c r="DI87" s="387"/>
      <c r="DJ87" s="387"/>
      <c r="DK87" s="387"/>
      <c r="DL87" s="387"/>
      <c r="DM87" s="387"/>
      <c r="DN87" s="387"/>
      <c r="DO87" s="387"/>
      <c r="DP87" s="387"/>
      <c r="DQ87" s="387"/>
      <c r="DR87" s="387"/>
      <c r="DS87" s="243"/>
    </row>
    <row r="88" spans="1:123" ht="12.75" customHeight="1" outlineLevel="1">
      <c r="A88" s="383">
        <f>'All Demand '!A89</f>
        <v>84</v>
      </c>
      <c r="B88" s="384" t="str">
        <f>'All Demand '!G89</f>
        <v>Sony</v>
      </c>
      <c r="C88" s="384" t="str">
        <f>'All Demand '!F89</f>
        <v>Bahamut</v>
      </c>
      <c r="D88" s="178" t="str">
        <f>'All Demand '!C89</f>
        <v>8DCPFM02031</v>
      </c>
      <c r="E88" s="384" t="str">
        <f>'All Demand '!I89</f>
        <v>TJ</v>
      </c>
      <c r="F88" s="385" t="str">
        <f>'All Demand '!G89</f>
        <v>Sony</v>
      </c>
      <c r="G88" s="405">
        <v>0</v>
      </c>
      <c r="H88" s="405">
        <v>0</v>
      </c>
      <c r="I88" s="405" t="s">
        <v>39</v>
      </c>
      <c r="J88" s="405">
        <v>0</v>
      </c>
      <c r="K88" s="405">
        <v>0</v>
      </c>
      <c r="L88" s="405">
        <v>0</v>
      </c>
      <c r="M88" s="405">
        <v>0</v>
      </c>
      <c r="N88" s="405">
        <v>0</v>
      </c>
      <c r="O88" s="405">
        <v>0</v>
      </c>
      <c r="P88" s="405">
        <v>0</v>
      </c>
      <c r="Q88" s="405">
        <v>0</v>
      </c>
      <c r="R88" s="427">
        <v>1</v>
      </c>
      <c r="S88" s="405">
        <v>0</v>
      </c>
      <c r="T88" s="405">
        <v>0.95</v>
      </c>
      <c r="U88" s="386">
        <f>Tianjin!H88</f>
        <v>0</v>
      </c>
      <c r="V88" s="386">
        <f>Tianjin!I88</f>
        <v>0</v>
      </c>
      <c r="W88" s="386">
        <f>Tianjin!J88</f>
        <v>0</v>
      </c>
      <c r="X88" s="386">
        <f>Tianjin!K88</f>
        <v>0</v>
      </c>
      <c r="Y88" s="386">
        <f>Tianjin!L88</f>
        <v>0</v>
      </c>
      <c r="Z88" s="386">
        <f>Tianjin!M88</f>
        <v>0</v>
      </c>
      <c r="AA88" s="386">
        <f>Tianjin!N88</f>
        <v>0</v>
      </c>
      <c r="AB88" s="386">
        <f>Tianjin!O88</f>
        <v>0</v>
      </c>
      <c r="AC88" s="386">
        <f>Tianjin!P88</f>
        <v>0</v>
      </c>
      <c r="AD88" s="386">
        <f>Tianjin!Q88</f>
        <v>200</v>
      </c>
      <c r="AE88" s="386">
        <f>Tianjin!R88</f>
        <v>200</v>
      </c>
      <c r="AF88" s="386">
        <f>Tianjin!S88</f>
        <v>200</v>
      </c>
      <c r="AG88" s="387"/>
      <c r="AH88" s="388">
        <f t="shared" si="174"/>
        <v>0</v>
      </c>
      <c r="AI88" s="388">
        <f t="shared" si="175"/>
        <v>0</v>
      </c>
      <c r="AJ88" s="388">
        <f t="shared" si="176"/>
        <v>0</v>
      </c>
      <c r="AK88" s="388">
        <f t="shared" si="177"/>
        <v>0</v>
      </c>
      <c r="AL88" s="388">
        <f t="shared" si="178"/>
        <v>0</v>
      </c>
      <c r="AM88" s="388">
        <f t="shared" si="179"/>
        <v>0</v>
      </c>
      <c r="AN88" s="388">
        <f t="shared" si="180"/>
        <v>0</v>
      </c>
      <c r="AO88" s="388">
        <f t="shared" si="181"/>
        <v>0</v>
      </c>
      <c r="AP88" s="388">
        <f t="shared" si="182"/>
        <v>0</v>
      </c>
      <c r="AQ88" s="388">
        <f t="shared" si="183"/>
        <v>0</v>
      </c>
      <c r="AR88" s="388">
        <f t="shared" si="184"/>
        <v>0</v>
      </c>
      <c r="AS88" s="388">
        <f t="shared" si="185"/>
        <v>0</v>
      </c>
      <c r="AT88" s="389"/>
      <c r="AU88" s="232">
        <f t="shared" si="186"/>
        <v>0</v>
      </c>
      <c r="AV88" s="232">
        <f t="shared" si="187"/>
        <v>0</v>
      </c>
      <c r="AW88" s="232">
        <f t="shared" si="188"/>
        <v>0</v>
      </c>
      <c r="AX88" s="232">
        <f t="shared" si="189"/>
        <v>0</v>
      </c>
      <c r="AY88" s="232">
        <f t="shared" si="190"/>
        <v>0</v>
      </c>
      <c r="AZ88" s="232">
        <f t="shared" si="191"/>
        <v>0</v>
      </c>
      <c r="BA88" s="232">
        <f t="shared" si="192"/>
        <v>0</v>
      </c>
      <c r="BB88" s="232">
        <f t="shared" si="193"/>
        <v>0</v>
      </c>
      <c r="BC88" s="232">
        <f t="shared" si="194"/>
        <v>0</v>
      </c>
      <c r="BD88" s="232">
        <f t="shared" si="195"/>
        <v>0</v>
      </c>
      <c r="BE88" s="232">
        <f t="shared" si="196"/>
        <v>0</v>
      </c>
      <c r="BF88" s="232">
        <f t="shared" si="197"/>
        <v>0</v>
      </c>
      <c r="BG88" s="387"/>
      <c r="BH88" s="230">
        <f t="shared" si="198"/>
        <v>0</v>
      </c>
      <c r="BI88" s="230">
        <f t="shared" si="199"/>
        <v>0</v>
      </c>
      <c r="BJ88" s="230">
        <f t="shared" si="200"/>
        <v>0</v>
      </c>
      <c r="BK88" s="230">
        <f t="shared" si="201"/>
        <v>0</v>
      </c>
      <c r="BL88" s="230">
        <f t="shared" si="202"/>
        <v>0</v>
      </c>
      <c r="BM88" s="230">
        <f t="shared" si="203"/>
        <v>0</v>
      </c>
      <c r="BN88" s="230">
        <f t="shared" si="204"/>
        <v>0</v>
      </c>
      <c r="BO88" s="230">
        <f t="shared" si="205"/>
        <v>0</v>
      </c>
      <c r="BP88" s="230">
        <f t="shared" si="206"/>
        <v>0</v>
      </c>
      <c r="BQ88" s="230">
        <f t="shared" si="207"/>
        <v>0</v>
      </c>
      <c r="BR88" s="230">
        <f t="shared" si="208"/>
        <v>0</v>
      </c>
      <c r="BS88" s="230">
        <f t="shared" si="209"/>
        <v>0</v>
      </c>
      <c r="BT88" s="389"/>
      <c r="BU88" s="230">
        <f t="shared" si="210"/>
        <v>0</v>
      </c>
      <c r="BV88" s="230">
        <f t="shared" si="211"/>
        <v>0</v>
      </c>
      <c r="BW88" s="230">
        <f t="shared" si="212"/>
        <v>0</v>
      </c>
      <c r="BX88" s="230">
        <f t="shared" si="213"/>
        <v>0</v>
      </c>
      <c r="BY88" s="230">
        <f t="shared" si="214"/>
        <v>0</v>
      </c>
      <c r="BZ88" s="230">
        <f t="shared" si="215"/>
        <v>0</v>
      </c>
      <c r="CA88" s="230">
        <f t="shared" si="216"/>
        <v>0</v>
      </c>
      <c r="CB88" s="230">
        <f t="shared" si="217"/>
        <v>0</v>
      </c>
      <c r="CC88" s="230">
        <f t="shared" si="218"/>
        <v>0</v>
      </c>
      <c r="CD88" s="230">
        <f t="shared" si="219"/>
        <v>0</v>
      </c>
      <c r="CE88" s="230">
        <f t="shared" si="220"/>
        <v>0</v>
      </c>
      <c r="CF88" s="230">
        <f t="shared" si="221"/>
        <v>0</v>
      </c>
      <c r="CG88" s="231"/>
      <c r="CH88" s="230">
        <f t="shared" si="222"/>
        <v>0</v>
      </c>
      <c r="CI88" s="230">
        <f t="shared" si="223"/>
        <v>0</v>
      </c>
      <c r="CJ88" s="230">
        <f t="shared" si="224"/>
        <v>0</v>
      </c>
      <c r="CK88" s="230">
        <f t="shared" si="225"/>
        <v>0</v>
      </c>
      <c r="CL88" s="230">
        <f t="shared" si="226"/>
        <v>0</v>
      </c>
      <c r="CM88" s="230">
        <f t="shared" si="227"/>
        <v>0</v>
      </c>
      <c r="CN88" s="230">
        <f t="shared" si="228"/>
        <v>0</v>
      </c>
      <c r="CO88" s="230">
        <f t="shared" si="229"/>
        <v>0</v>
      </c>
      <c r="CP88" s="230">
        <f t="shared" si="230"/>
        <v>0</v>
      </c>
      <c r="CQ88" s="230">
        <f t="shared" si="231"/>
        <v>0</v>
      </c>
      <c r="CR88" s="230">
        <f t="shared" si="232"/>
        <v>0</v>
      </c>
      <c r="CS88" s="230">
        <f t="shared" si="233"/>
        <v>0</v>
      </c>
      <c r="CT88" s="231"/>
      <c r="CU88" s="230">
        <f t="shared" si="234"/>
        <v>0</v>
      </c>
      <c r="CV88" s="230">
        <f t="shared" si="235"/>
        <v>0</v>
      </c>
      <c r="CW88" s="230">
        <f t="shared" si="236"/>
        <v>0</v>
      </c>
      <c r="CX88" s="230">
        <f t="shared" si="237"/>
        <v>0</v>
      </c>
      <c r="CY88" s="230">
        <f t="shared" si="238"/>
        <v>0</v>
      </c>
      <c r="CZ88" s="230">
        <f t="shared" si="239"/>
        <v>0</v>
      </c>
      <c r="DA88" s="230">
        <f t="shared" si="240"/>
        <v>0</v>
      </c>
      <c r="DB88" s="230">
        <f t="shared" si="241"/>
        <v>0</v>
      </c>
      <c r="DC88" s="230">
        <f t="shared" si="242"/>
        <v>0</v>
      </c>
      <c r="DD88" s="230">
        <f t="shared" si="243"/>
        <v>0</v>
      </c>
      <c r="DE88" s="230">
        <f t="shared" si="244"/>
        <v>0</v>
      </c>
      <c r="DF88" s="230">
        <f t="shared" si="245"/>
        <v>0</v>
      </c>
      <c r="DG88" s="387"/>
      <c r="DH88" s="387"/>
      <c r="DI88" s="387"/>
      <c r="DJ88" s="387"/>
      <c r="DK88" s="387"/>
      <c r="DL88" s="387"/>
      <c r="DM88" s="387"/>
      <c r="DN88" s="387"/>
      <c r="DO88" s="387"/>
      <c r="DP88" s="387"/>
      <c r="DQ88" s="387"/>
      <c r="DR88" s="387"/>
      <c r="DS88" s="243"/>
    </row>
    <row r="89" spans="1:123" ht="12.75" customHeight="1" outlineLevel="1">
      <c r="A89" s="383">
        <f>'All Demand '!A90</f>
        <v>85</v>
      </c>
      <c r="B89" s="384" t="str">
        <f>'All Demand '!G90</f>
        <v>Sony</v>
      </c>
      <c r="C89" s="384" t="str">
        <f>'All Demand '!F90</f>
        <v>Bahamut</v>
      </c>
      <c r="D89" s="178" t="str">
        <f>'All Demand '!C90</f>
        <v>8DCGSK01026SE</v>
      </c>
      <c r="E89" s="384" t="str">
        <f>'All Demand '!I90</f>
        <v>TJ</v>
      </c>
      <c r="F89" s="385" t="str">
        <f>'All Demand '!G90</f>
        <v>Sony</v>
      </c>
      <c r="G89" s="405">
        <v>0.02</v>
      </c>
      <c r="H89" s="405">
        <v>1.2500000000000001E-2</v>
      </c>
      <c r="I89" s="405" t="s">
        <v>39</v>
      </c>
      <c r="J89" s="405">
        <v>0</v>
      </c>
      <c r="K89" s="405">
        <v>0</v>
      </c>
      <c r="L89" s="405">
        <v>0</v>
      </c>
      <c r="M89" s="405">
        <v>0</v>
      </c>
      <c r="N89" s="405">
        <v>0</v>
      </c>
      <c r="O89" s="405">
        <v>0</v>
      </c>
      <c r="P89" s="405">
        <v>2</v>
      </c>
      <c r="Q89" s="405">
        <v>4</v>
      </c>
      <c r="R89" s="427">
        <v>1</v>
      </c>
      <c r="S89" s="405">
        <v>0</v>
      </c>
      <c r="T89" s="405">
        <v>0.95</v>
      </c>
      <c r="U89" s="386">
        <f>Tianjin!H89</f>
        <v>0</v>
      </c>
      <c r="V89" s="386">
        <f>Tianjin!I89</f>
        <v>0</v>
      </c>
      <c r="W89" s="386">
        <f>Tianjin!J89</f>
        <v>0</v>
      </c>
      <c r="X89" s="386">
        <f>Tianjin!K89</f>
        <v>0</v>
      </c>
      <c r="Y89" s="386">
        <f>Tianjin!L89</f>
        <v>0</v>
      </c>
      <c r="Z89" s="386">
        <f>Tianjin!M89</f>
        <v>0</v>
      </c>
      <c r="AA89" s="386">
        <f>Tianjin!N89</f>
        <v>0</v>
      </c>
      <c r="AB89" s="386">
        <f>Tianjin!O89</f>
        <v>0</v>
      </c>
      <c r="AC89" s="386">
        <f>Tianjin!P89</f>
        <v>0</v>
      </c>
      <c r="AD89" s="386">
        <f>Tianjin!Q89</f>
        <v>63908</v>
      </c>
      <c r="AE89" s="386">
        <f>Tianjin!R89</f>
        <v>69931.333333333328</v>
      </c>
      <c r="AF89" s="386">
        <f>Tianjin!S89</f>
        <v>47959</v>
      </c>
      <c r="AG89" s="387"/>
      <c r="AH89" s="388">
        <f t="shared" si="174"/>
        <v>0</v>
      </c>
      <c r="AI89" s="388">
        <f t="shared" si="175"/>
        <v>0</v>
      </c>
      <c r="AJ89" s="388">
        <f t="shared" si="176"/>
        <v>0</v>
      </c>
      <c r="AK89" s="388">
        <f t="shared" si="177"/>
        <v>0</v>
      </c>
      <c r="AL89" s="388">
        <f t="shared" si="178"/>
        <v>0</v>
      </c>
      <c r="AM89" s="388">
        <f t="shared" si="179"/>
        <v>0</v>
      </c>
      <c r="AN89" s="388">
        <f t="shared" si="180"/>
        <v>0</v>
      </c>
      <c r="AO89" s="388">
        <f t="shared" si="181"/>
        <v>0</v>
      </c>
      <c r="AP89" s="388">
        <f t="shared" si="182"/>
        <v>0</v>
      </c>
      <c r="AQ89" s="388">
        <f t="shared" si="183"/>
        <v>8.840894736842106</v>
      </c>
      <c r="AR89" s="388">
        <f t="shared" si="184"/>
        <v>8.9201491228070182</v>
      </c>
      <c r="AS89" s="388">
        <f t="shared" si="185"/>
        <v>8.6310394736842113</v>
      </c>
      <c r="AT89" s="389"/>
      <c r="AU89" s="232">
        <f t="shared" si="186"/>
        <v>0</v>
      </c>
      <c r="AV89" s="232">
        <f t="shared" si="187"/>
        <v>0</v>
      </c>
      <c r="AW89" s="232">
        <f t="shared" si="188"/>
        <v>0</v>
      </c>
      <c r="AX89" s="232">
        <f t="shared" si="189"/>
        <v>0</v>
      </c>
      <c r="AY89" s="232">
        <f t="shared" si="190"/>
        <v>0</v>
      </c>
      <c r="AZ89" s="232">
        <f t="shared" si="191"/>
        <v>0</v>
      </c>
      <c r="BA89" s="232">
        <f t="shared" si="192"/>
        <v>0</v>
      </c>
      <c r="BB89" s="232">
        <f t="shared" si="193"/>
        <v>0</v>
      </c>
      <c r="BC89" s="232">
        <f t="shared" si="194"/>
        <v>0</v>
      </c>
      <c r="BD89" s="232">
        <f t="shared" si="195"/>
        <v>1.2781600000000002</v>
      </c>
      <c r="BE89" s="232">
        <f t="shared" si="196"/>
        <v>1.3986266666666665</v>
      </c>
      <c r="BF89" s="232">
        <f t="shared" si="197"/>
        <v>0.95918000000000003</v>
      </c>
      <c r="BG89" s="387"/>
      <c r="BH89" s="230">
        <f t="shared" si="198"/>
        <v>0</v>
      </c>
      <c r="BI89" s="230">
        <f t="shared" si="199"/>
        <v>0</v>
      </c>
      <c r="BJ89" s="230">
        <f t="shared" si="200"/>
        <v>0</v>
      </c>
      <c r="BK89" s="230">
        <f t="shared" si="201"/>
        <v>0</v>
      </c>
      <c r="BL89" s="230">
        <f t="shared" si="202"/>
        <v>0</v>
      </c>
      <c r="BM89" s="230">
        <f t="shared" si="203"/>
        <v>0</v>
      </c>
      <c r="BN89" s="230">
        <f t="shared" si="204"/>
        <v>0</v>
      </c>
      <c r="BO89" s="230">
        <f t="shared" si="205"/>
        <v>0</v>
      </c>
      <c r="BP89" s="230">
        <f t="shared" si="206"/>
        <v>0</v>
      </c>
      <c r="BQ89" s="230">
        <f t="shared" si="207"/>
        <v>8.840894736842106</v>
      </c>
      <c r="BR89" s="230">
        <f t="shared" si="208"/>
        <v>8.9201491228070182</v>
      </c>
      <c r="BS89" s="230">
        <f t="shared" si="209"/>
        <v>8.6310394736842113</v>
      </c>
      <c r="BT89" s="389"/>
      <c r="BU89" s="230">
        <f t="shared" si="210"/>
        <v>0</v>
      </c>
      <c r="BV89" s="230">
        <f t="shared" si="211"/>
        <v>0</v>
      </c>
      <c r="BW89" s="230">
        <f t="shared" si="212"/>
        <v>0</v>
      </c>
      <c r="BX89" s="230">
        <f t="shared" si="213"/>
        <v>0</v>
      </c>
      <c r="BY89" s="230">
        <f t="shared" si="214"/>
        <v>0</v>
      </c>
      <c r="BZ89" s="230">
        <f t="shared" si="215"/>
        <v>0</v>
      </c>
      <c r="CA89" s="230">
        <f t="shared" si="216"/>
        <v>0</v>
      </c>
      <c r="CB89" s="230">
        <f t="shared" si="217"/>
        <v>0</v>
      </c>
      <c r="CC89" s="230">
        <f t="shared" si="218"/>
        <v>0</v>
      </c>
      <c r="CD89" s="230">
        <f t="shared" si="219"/>
        <v>0</v>
      </c>
      <c r="CE89" s="230">
        <f t="shared" si="220"/>
        <v>0</v>
      </c>
      <c r="CF89" s="230">
        <f t="shared" si="221"/>
        <v>0</v>
      </c>
      <c r="CG89" s="231"/>
      <c r="CH89" s="230">
        <f t="shared" si="222"/>
        <v>0</v>
      </c>
      <c r="CI89" s="230">
        <f t="shared" si="223"/>
        <v>0</v>
      </c>
      <c r="CJ89" s="230">
        <f t="shared" si="224"/>
        <v>0</v>
      </c>
      <c r="CK89" s="230">
        <f t="shared" si="225"/>
        <v>0</v>
      </c>
      <c r="CL89" s="230">
        <f t="shared" si="226"/>
        <v>0</v>
      </c>
      <c r="CM89" s="230">
        <f t="shared" si="227"/>
        <v>0</v>
      </c>
      <c r="CN89" s="230">
        <f t="shared" si="228"/>
        <v>0</v>
      </c>
      <c r="CO89" s="230">
        <f t="shared" si="229"/>
        <v>0</v>
      </c>
      <c r="CP89" s="230">
        <f t="shared" si="230"/>
        <v>0</v>
      </c>
      <c r="CQ89" s="230">
        <f t="shared" si="231"/>
        <v>0</v>
      </c>
      <c r="CR89" s="230">
        <f t="shared" si="232"/>
        <v>0</v>
      </c>
      <c r="CS89" s="230">
        <f t="shared" si="233"/>
        <v>0</v>
      </c>
      <c r="CT89" s="231"/>
      <c r="CU89" s="230">
        <f t="shared" si="234"/>
        <v>0</v>
      </c>
      <c r="CV89" s="230">
        <f t="shared" si="235"/>
        <v>0</v>
      </c>
      <c r="CW89" s="230">
        <f t="shared" si="236"/>
        <v>0</v>
      </c>
      <c r="CX89" s="230">
        <f t="shared" si="237"/>
        <v>0</v>
      </c>
      <c r="CY89" s="230">
        <f t="shared" si="238"/>
        <v>0</v>
      </c>
      <c r="CZ89" s="230">
        <f t="shared" si="239"/>
        <v>0</v>
      </c>
      <c r="DA89" s="230">
        <f t="shared" si="240"/>
        <v>0</v>
      </c>
      <c r="DB89" s="230">
        <f t="shared" si="241"/>
        <v>0</v>
      </c>
      <c r="DC89" s="230">
        <f t="shared" si="242"/>
        <v>0</v>
      </c>
      <c r="DD89" s="230">
        <f t="shared" si="243"/>
        <v>0</v>
      </c>
      <c r="DE89" s="230">
        <f t="shared" si="244"/>
        <v>0</v>
      </c>
      <c r="DF89" s="230">
        <f t="shared" si="245"/>
        <v>0</v>
      </c>
      <c r="DG89" s="387"/>
      <c r="DH89" s="387"/>
      <c r="DI89" s="387"/>
      <c r="DJ89" s="387"/>
      <c r="DK89" s="387"/>
      <c r="DL89" s="387"/>
      <c r="DM89" s="387"/>
      <c r="DN89" s="387"/>
      <c r="DO89" s="387"/>
      <c r="DP89" s="387"/>
      <c r="DQ89" s="387"/>
      <c r="DR89" s="387"/>
      <c r="DS89" s="243"/>
    </row>
    <row r="90" spans="1:123" ht="12.75" customHeight="1" outlineLevel="1">
      <c r="A90" s="383">
        <f>'All Demand '!A91</f>
        <v>86</v>
      </c>
      <c r="B90" s="384" t="str">
        <f>'All Demand '!G91</f>
        <v>ABC</v>
      </c>
      <c r="C90" s="384" t="str">
        <f>'All Demand '!F91</f>
        <v>Alaska</v>
      </c>
      <c r="D90" s="178" t="str">
        <f>'All Demand '!C91</f>
        <v>8SBC39353159</v>
      </c>
      <c r="E90" s="384" t="str">
        <f>'All Demand '!I91</f>
        <v>CTU</v>
      </c>
      <c r="F90" s="385" t="str">
        <f>'All Demand '!G91</f>
        <v>ABC</v>
      </c>
      <c r="G90" s="405">
        <v>7</v>
      </c>
      <c r="H90" s="405">
        <v>1.4000000000000001</v>
      </c>
      <c r="I90" s="405" t="s">
        <v>39</v>
      </c>
      <c r="J90" s="405">
        <v>0</v>
      </c>
      <c r="K90" s="405">
        <v>0</v>
      </c>
      <c r="L90" s="405">
        <v>0</v>
      </c>
      <c r="M90" s="405">
        <v>0</v>
      </c>
      <c r="N90" s="405">
        <v>0</v>
      </c>
      <c r="O90" s="405">
        <v>0</v>
      </c>
      <c r="P90" s="405">
        <v>3</v>
      </c>
      <c r="Q90" s="405">
        <v>4</v>
      </c>
      <c r="R90" s="427">
        <v>1</v>
      </c>
      <c r="S90" s="405">
        <v>0</v>
      </c>
      <c r="T90" s="405">
        <v>0.95</v>
      </c>
      <c r="U90" s="386">
        <f>Tianjin!H90</f>
        <v>0</v>
      </c>
      <c r="V90" s="386">
        <f>Tianjin!I90</f>
        <v>0</v>
      </c>
      <c r="W90" s="386">
        <f>Tianjin!J90</f>
        <v>0</v>
      </c>
      <c r="X90" s="386">
        <f>Tianjin!K90</f>
        <v>0</v>
      </c>
      <c r="Y90" s="386">
        <f>Tianjin!L90</f>
        <v>0</v>
      </c>
      <c r="Z90" s="386">
        <f>Tianjin!M90</f>
        <v>0</v>
      </c>
      <c r="AA90" s="386">
        <f>Tianjin!N90</f>
        <v>0</v>
      </c>
      <c r="AB90" s="386">
        <f>Tianjin!O90</f>
        <v>0</v>
      </c>
      <c r="AC90" s="386">
        <f>Tianjin!P90</f>
        <v>0</v>
      </c>
      <c r="AD90" s="386">
        <f>Tianjin!Q90</f>
        <v>0</v>
      </c>
      <c r="AE90" s="386">
        <f>Tianjin!R90</f>
        <v>0</v>
      </c>
      <c r="AF90" s="386">
        <f>Tianjin!S90</f>
        <v>0</v>
      </c>
      <c r="AG90" s="387"/>
      <c r="AH90" s="388">
        <f t="shared" si="174"/>
        <v>0</v>
      </c>
      <c r="AI90" s="388">
        <f t="shared" si="175"/>
        <v>0</v>
      </c>
      <c r="AJ90" s="388">
        <f t="shared" si="176"/>
        <v>0</v>
      </c>
      <c r="AK90" s="388">
        <f t="shared" si="177"/>
        <v>0</v>
      </c>
      <c r="AL90" s="388">
        <f t="shared" si="178"/>
        <v>0</v>
      </c>
      <c r="AM90" s="388">
        <f t="shared" si="179"/>
        <v>0</v>
      </c>
      <c r="AN90" s="388">
        <f t="shared" si="180"/>
        <v>0</v>
      </c>
      <c r="AO90" s="388">
        <f t="shared" si="181"/>
        <v>0</v>
      </c>
      <c r="AP90" s="388">
        <f t="shared" si="182"/>
        <v>0</v>
      </c>
      <c r="AQ90" s="388">
        <f t="shared" si="183"/>
        <v>0</v>
      </c>
      <c r="AR90" s="388">
        <f t="shared" si="184"/>
        <v>0</v>
      </c>
      <c r="AS90" s="388">
        <f t="shared" si="185"/>
        <v>0</v>
      </c>
      <c r="AT90" s="389"/>
      <c r="AU90" s="232">
        <f t="shared" si="186"/>
        <v>0</v>
      </c>
      <c r="AV90" s="232">
        <f t="shared" si="187"/>
        <v>0</v>
      </c>
      <c r="AW90" s="232">
        <f t="shared" si="188"/>
        <v>0</v>
      </c>
      <c r="AX90" s="232">
        <f t="shared" si="189"/>
        <v>0</v>
      </c>
      <c r="AY90" s="232">
        <f t="shared" si="190"/>
        <v>0</v>
      </c>
      <c r="AZ90" s="232">
        <f t="shared" si="191"/>
        <v>0</v>
      </c>
      <c r="BA90" s="232">
        <f t="shared" si="192"/>
        <v>0</v>
      </c>
      <c r="BB90" s="232">
        <f t="shared" si="193"/>
        <v>0</v>
      </c>
      <c r="BC90" s="232">
        <f t="shared" si="194"/>
        <v>0</v>
      </c>
      <c r="BD90" s="232">
        <f t="shared" si="195"/>
        <v>0</v>
      </c>
      <c r="BE90" s="232">
        <f t="shared" si="196"/>
        <v>0</v>
      </c>
      <c r="BF90" s="232">
        <f t="shared" si="197"/>
        <v>0</v>
      </c>
      <c r="BG90" s="387"/>
      <c r="BH90" s="230">
        <f t="shared" si="198"/>
        <v>0</v>
      </c>
      <c r="BI90" s="230">
        <f t="shared" si="199"/>
        <v>0</v>
      </c>
      <c r="BJ90" s="230">
        <f t="shared" si="200"/>
        <v>0</v>
      </c>
      <c r="BK90" s="230">
        <f t="shared" si="201"/>
        <v>0</v>
      </c>
      <c r="BL90" s="230">
        <f t="shared" si="202"/>
        <v>0</v>
      </c>
      <c r="BM90" s="230">
        <f t="shared" si="203"/>
        <v>0</v>
      </c>
      <c r="BN90" s="230">
        <f t="shared" si="204"/>
        <v>0</v>
      </c>
      <c r="BO90" s="230">
        <f t="shared" si="205"/>
        <v>0</v>
      </c>
      <c r="BP90" s="230">
        <f t="shared" si="206"/>
        <v>0</v>
      </c>
      <c r="BQ90" s="230">
        <f t="shared" si="207"/>
        <v>0</v>
      </c>
      <c r="BR90" s="230">
        <f t="shared" si="208"/>
        <v>0</v>
      </c>
      <c r="BS90" s="230">
        <f t="shared" si="209"/>
        <v>0</v>
      </c>
      <c r="BT90" s="389"/>
      <c r="BU90" s="230">
        <f t="shared" si="210"/>
        <v>0</v>
      </c>
      <c r="BV90" s="230">
        <f t="shared" si="211"/>
        <v>0</v>
      </c>
      <c r="BW90" s="230">
        <f t="shared" si="212"/>
        <v>0</v>
      </c>
      <c r="BX90" s="230">
        <f t="shared" si="213"/>
        <v>0</v>
      </c>
      <c r="BY90" s="230">
        <f t="shared" si="214"/>
        <v>0</v>
      </c>
      <c r="BZ90" s="230">
        <f t="shared" si="215"/>
        <v>0</v>
      </c>
      <c r="CA90" s="230">
        <f t="shared" si="216"/>
        <v>0</v>
      </c>
      <c r="CB90" s="230">
        <f t="shared" si="217"/>
        <v>0</v>
      </c>
      <c r="CC90" s="230">
        <f t="shared" si="218"/>
        <v>0</v>
      </c>
      <c r="CD90" s="230">
        <f t="shared" si="219"/>
        <v>0</v>
      </c>
      <c r="CE90" s="230">
        <f t="shared" si="220"/>
        <v>0</v>
      </c>
      <c r="CF90" s="230">
        <f t="shared" si="221"/>
        <v>0</v>
      </c>
      <c r="CG90" s="231"/>
      <c r="CH90" s="230">
        <f t="shared" si="222"/>
        <v>0</v>
      </c>
      <c r="CI90" s="230">
        <f t="shared" si="223"/>
        <v>0</v>
      </c>
      <c r="CJ90" s="230">
        <f t="shared" si="224"/>
        <v>0</v>
      </c>
      <c r="CK90" s="230">
        <f t="shared" si="225"/>
        <v>0</v>
      </c>
      <c r="CL90" s="230">
        <f t="shared" si="226"/>
        <v>0</v>
      </c>
      <c r="CM90" s="230">
        <f t="shared" si="227"/>
        <v>0</v>
      </c>
      <c r="CN90" s="230">
        <f t="shared" si="228"/>
        <v>0</v>
      </c>
      <c r="CO90" s="230">
        <f t="shared" si="229"/>
        <v>0</v>
      </c>
      <c r="CP90" s="230">
        <f t="shared" si="230"/>
        <v>0</v>
      </c>
      <c r="CQ90" s="230">
        <f t="shared" si="231"/>
        <v>0</v>
      </c>
      <c r="CR90" s="230">
        <f t="shared" si="232"/>
        <v>0</v>
      </c>
      <c r="CS90" s="230">
        <f t="shared" si="233"/>
        <v>0</v>
      </c>
      <c r="CT90" s="231"/>
      <c r="CU90" s="230">
        <f t="shared" si="234"/>
        <v>0</v>
      </c>
      <c r="CV90" s="230">
        <f t="shared" si="235"/>
        <v>0</v>
      </c>
      <c r="CW90" s="230">
        <f t="shared" si="236"/>
        <v>0</v>
      </c>
      <c r="CX90" s="230">
        <f t="shared" si="237"/>
        <v>0</v>
      </c>
      <c r="CY90" s="230">
        <f t="shared" si="238"/>
        <v>0</v>
      </c>
      <c r="CZ90" s="230">
        <f t="shared" si="239"/>
        <v>0</v>
      </c>
      <c r="DA90" s="230">
        <f t="shared" si="240"/>
        <v>0</v>
      </c>
      <c r="DB90" s="230">
        <f t="shared" si="241"/>
        <v>0</v>
      </c>
      <c r="DC90" s="230">
        <f t="shared" si="242"/>
        <v>0</v>
      </c>
      <c r="DD90" s="230">
        <f t="shared" si="243"/>
        <v>0</v>
      </c>
      <c r="DE90" s="230">
        <f t="shared" si="244"/>
        <v>0</v>
      </c>
      <c r="DF90" s="230">
        <f t="shared" si="245"/>
        <v>0</v>
      </c>
      <c r="DG90" s="387"/>
      <c r="DH90" s="387"/>
      <c r="DI90" s="387"/>
      <c r="DJ90" s="387"/>
      <c r="DK90" s="387"/>
      <c r="DL90" s="387"/>
      <c r="DM90" s="387"/>
      <c r="DN90" s="387"/>
      <c r="DO90" s="387"/>
      <c r="DP90" s="387"/>
      <c r="DQ90" s="387"/>
      <c r="DR90" s="387"/>
      <c r="DS90" s="243"/>
    </row>
    <row r="91" spans="1:123" ht="12.75" customHeight="1" outlineLevel="1">
      <c r="A91" s="383">
        <f>'All Demand '!A92</f>
        <v>87</v>
      </c>
      <c r="B91" s="384" t="str">
        <f>'All Demand '!G92</f>
        <v>ABC</v>
      </c>
      <c r="C91" s="384" t="str">
        <f>'All Demand '!F92</f>
        <v>Alaska</v>
      </c>
      <c r="D91" s="178" t="str">
        <f>'All Demand '!C92</f>
        <v>8SBC39353162</v>
      </c>
      <c r="E91" s="384" t="str">
        <f>'All Demand '!I92</f>
        <v>CTU</v>
      </c>
      <c r="F91" s="385" t="str">
        <f>'All Demand '!G92</f>
        <v>ABC</v>
      </c>
      <c r="G91" s="405">
        <v>5.8823529411764705E-2</v>
      </c>
      <c r="H91" s="405">
        <v>3.3333333333333333E-2</v>
      </c>
      <c r="I91" s="405" t="s">
        <v>39</v>
      </c>
      <c r="J91" s="405">
        <v>0</v>
      </c>
      <c r="K91" s="405">
        <v>0</v>
      </c>
      <c r="L91" s="405">
        <v>0</v>
      </c>
      <c r="M91" s="405">
        <v>0</v>
      </c>
      <c r="N91" s="405">
        <v>0</v>
      </c>
      <c r="O91" s="405">
        <v>0</v>
      </c>
      <c r="P91" s="405">
        <v>3</v>
      </c>
      <c r="Q91" s="405">
        <v>4</v>
      </c>
      <c r="R91" s="427">
        <v>1</v>
      </c>
      <c r="S91" s="405">
        <v>0</v>
      </c>
      <c r="T91" s="405">
        <v>0.94</v>
      </c>
      <c r="U91" s="386">
        <f>Tianjin!H91</f>
        <v>-185275.59999999995</v>
      </c>
      <c r="V91" s="386">
        <f>Tianjin!I91</f>
        <v>-279510.99999999994</v>
      </c>
      <c r="W91" s="386">
        <f>Tianjin!J91</f>
        <v>-194771.19999999995</v>
      </c>
      <c r="X91" s="386">
        <f>Tianjin!K91</f>
        <v>-74999.999999999985</v>
      </c>
      <c r="Y91" s="386">
        <f>Tianjin!L91</f>
        <v>-74999.999999999985</v>
      </c>
      <c r="Z91" s="386">
        <f>Tianjin!M91</f>
        <v>-74999.999999999985</v>
      </c>
      <c r="AA91" s="386">
        <f>Tianjin!N91</f>
        <v>-74999.999999999985</v>
      </c>
      <c r="AB91" s="386">
        <f>Tianjin!O91</f>
        <v>-74999.999999999985</v>
      </c>
      <c r="AC91" s="386">
        <f>Tianjin!P91</f>
        <v>-74999.999999999985</v>
      </c>
      <c r="AD91" s="386">
        <f>Tianjin!Q91</f>
        <v>-74999.999999999985</v>
      </c>
      <c r="AE91" s="386">
        <f>Tianjin!R91</f>
        <v>-74999.999999999985</v>
      </c>
      <c r="AF91" s="386">
        <f>Tianjin!S91</f>
        <v>-74999.999999999985</v>
      </c>
      <c r="AG91" s="387"/>
      <c r="AH91" s="388">
        <f t="shared" si="174"/>
        <v>5.4299432624113493</v>
      </c>
      <c r="AI91" s="388">
        <f t="shared" si="175"/>
        <v>2.0882624113475181</v>
      </c>
      <c r="AJ91" s="388">
        <f t="shared" si="176"/>
        <v>5.0932198581560293</v>
      </c>
      <c r="AK91" s="388">
        <f t="shared" si="177"/>
        <v>9.3404255319148941</v>
      </c>
      <c r="AL91" s="388">
        <f t="shared" si="178"/>
        <v>9.3404255319148941</v>
      </c>
      <c r="AM91" s="388">
        <f t="shared" si="179"/>
        <v>9.3404255319148941</v>
      </c>
      <c r="AN91" s="388">
        <f t="shared" si="180"/>
        <v>9.3404255319148941</v>
      </c>
      <c r="AO91" s="388">
        <f t="shared" si="181"/>
        <v>9.3404255319148941</v>
      </c>
      <c r="AP91" s="388">
        <f t="shared" si="182"/>
        <v>9.3404255319148941</v>
      </c>
      <c r="AQ91" s="388">
        <f t="shared" si="183"/>
        <v>9.3404255319148941</v>
      </c>
      <c r="AR91" s="388">
        <f t="shared" si="184"/>
        <v>9.3404255319148941</v>
      </c>
      <c r="AS91" s="388">
        <f t="shared" si="185"/>
        <v>9.3404255319148941</v>
      </c>
      <c r="AT91" s="389"/>
      <c r="AU91" s="232">
        <f t="shared" si="186"/>
        <v>-10.89856470588235</v>
      </c>
      <c r="AV91" s="232">
        <f t="shared" si="187"/>
        <v>-16.441823529411764</v>
      </c>
      <c r="AW91" s="232">
        <f t="shared" si="188"/>
        <v>-11.457129411764702</v>
      </c>
      <c r="AX91" s="232">
        <f t="shared" si="189"/>
        <v>-4.4117647058823524</v>
      </c>
      <c r="AY91" s="232">
        <f t="shared" si="190"/>
        <v>-4.4117647058823524</v>
      </c>
      <c r="AZ91" s="232">
        <f t="shared" si="191"/>
        <v>-4.4117647058823524</v>
      </c>
      <c r="BA91" s="232">
        <f t="shared" si="192"/>
        <v>-4.4117647058823524</v>
      </c>
      <c r="BB91" s="232">
        <f t="shared" si="193"/>
        <v>-4.4117647058823524</v>
      </c>
      <c r="BC91" s="232">
        <f t="shared" si="194"/>
        <v>-4.4117647058823524</v>
      </c>
      <c r="BD91" s="232">
        <f t="shared" si="195"/>
        <v>-4.4117647058823524</v>
      </c>
      <c r="BE91" s="232">
        <f t="shared" si="196"/>
        <v>-4.4117647058823524</v>
      </c>
      <c r="BF91" s="232">
        <f t="shared" si="197"/>
        <v>-4.4117647058823524</v>
      </c>
      <c r="BG91" s="387"/>
      <c r="BH91" s="230">
        <f t="shared" si="198"/>
        <v>5.4299432624113493</v>
      </c>
      <c r="BI91" s="230">
        <f t="shared" si="199"/>
        <v>2.0882624113475181</v>
      </c>
      <c r="BJ91" s="230">
        <f t="shared" si="200"/>
        <v>5.0932198581560293</v>
      </c>
      <c r="BK91" s="230">
        <f t="shared" si="201"/>
        <v>9.3404255319148941</v>
      </c>
      <c r="BL91" s="230">
        <f t="shared" si="202"/>
        <v>9.3404255319148941</v>
      </c>
      <c r="BM91" s="230">
        <f t="shared" si="203"/>
        <v>9.3404255319148941</v>
      </c>
      <c r="BN91" s="230">
        <f t="shared" si="204"/>
        <v>9.3404255319148941</v>
      </c>
      <c r="BO91" s="230">
        <f t="shared" si="205"/>
        <v>9.3404255319148941</v>
      </c>
      <c r="BP91" s="230">
        <f t="shared" si="206"/>
        <v>9.3404255319148941</v>
      </c>
      <c r="BQ91" s="230">
        <f t="shared" si="207"/>
        <v>9.3404255319148941</v>
      </c>
      <c r="BR91" s="230">
        <f t="shared" si="208"/>
        <v>9.3404255319148941</v>
      </c>
      <c r="BS91" s="230">
        <f t="shared" si="209"/>
        <v>9.3404255319148941</v>
      </c>
      <c r="BT91" s="389"/>
      <c r="BU91" s="230">
        <f t="shared" si="210"/>
        <v>0</v>
      </c>
      <c r="BV91" s="230">
        <f t="shared" si="211"/>
        <v>0</v>
      </c>
      <c r="BW91" s="230">
        <f t="shared" si="212"/>
        <v>0</v>
      </c>
      <c r="BX91" s="230">
        <f t="shared" si="213"/>
        <v>0</v>
      </c>
      <c r="BY91" s="230">
        <f t="shared" si="214"/>
        <v>0</v>
      </c>
      <c r="BZ91" s="230">
        <f t="shared" si="215"/>
        <v>0</v>
      </c>
      <c r="CA91" s="230">
        <f t="shared" si="216"/>
        <v>0</v>
      </c>
      <c r="CB91" s="230">
        <f t="shared" si="217"/>
        <v>0</v>
      </c>
      <c r="CC91" s="230">
        <f t="shared" si="218"/>
        <v>0</v>
      </c>
      <c r="CD91" s="230">
        <f t="shared" si="219"/>
        <v>0</v>
      </c>
      <c r="CE91" s="230">
        <f t="shared" si="220"/>
        <v>0</v>
      </c>
      <c r="CF91" s="230">
        <f t="shared" si="221"/>
        <v>0</v>
      </c>
      <c r="CG91" s="231"/>
      <c r="CH91" s="230">
        <f t="shared" si="222"/>
        <v>0</v>
      </c>
      <c r="CI91" s="230">
        <f t="shared" si="223"/>
        <v>0</v>
      </c>
      <c r="CJ91" s="230">
        <f t="shared" si="224"/>
        <v>0</v>
      </c>
      <c r="CK91" s="230">
        <f t="shared" si="225"/>
        <v>0</v>
      </c>
      <c r="CL91" s="230">
        <f t="shared" si="226"/>
        <v>0</v>
      </c>
      <c r="CM91" s="230">
        <f t="shared" si="227"/>
        <v>0</v>
      </c>
      <c r="CN91" s="230">
        <f t="shared" si="228"/>
        <v>0</v>
      </c>
      <c r="CO91" s="230">
        <f t="shared" si="229"/>
        <v>0</v>
      </c>
      <c r="CP91" s="230">
        <f t="shared" si="230"/>
        <v>0</v>
      </c>
      <c r="CQ91" s="230">
        <f t="shared" si="231"/>
        <v>0</v>
      </c>
      <c r="CR91" s="230">
        <f t="shared" si="232"/>
        <v>0</v>
      </c>
      <c r="CS91" s="230">
        <f t="shared" si="233"/>
        <v>0</v>
      </c>
      <c r="CT91" s="231"/>
      <c r="CU91" s="230">
        <f t="shared" si="234"/>
        <v>0</v>
      </c>
      <c r="CV91" s="230">
        <f t="shared" si="235"/>
        <v>0</v>
      </c>
      <c r="CW91" s="230">
        <f t="shared" si="236"/>
        <v>0</v>
      </c>
      <c r="CX91" s="230">
        <f t="shared" si="237"/>
        <v>0</v>
      </c>
      <c r="CY91" s="230">
        <f t="shared" si="238"/>
        <v>0</v>
      </c>
      <c r="CZ91" s="230">
        <f t="shared" si="239"/>
        <v>0</v>
      </c>
      <c r="DA91" s="230">
        <f t="shared" si="240"/>
        <v>0</v>
      </c>
      <c r="DB91" s="230">
        <f t="shared" si="241"/>
        <v>0</v>
      </c>
      <c r="DC91" s="230">
        <f t="shared" si="242"/>
        <v>0</v>
      </c>
      <c r="DD91" s="230">
        <f t="shared" si="243"/>
        <v>0</v>
      </c>
      <c r="DE91" s="230">
        <f t="shared" si="244"/>
        <v>0</v>
      </c>
      <c r="DF91" s="230">
        <f t="shared" si="245"/>
        <v>0</v>
      </c>
      <c r="DG91" s="387"/>
      <c r="DH91" s="387"/>
      <c r="DI91" s="387"/>
      <c r="DJ91" s="387"/>
      <c r="DK91" s="387"/>
      <c r="DL91" s="387"/>
      <c r="DM91" s="387"/>
      <c r="DN91" s="387"/>
      <c r="DO91" s="387"/>
      <c r="DP91" s="387"/>
      <c r="DQ91" s="387"/>
      <c r="DR91" s="387"/>
      <c r="DS91" s="243"/>
    </row>
    <row r="92" spans="1:123" ht="12.75" customHeight="1" outlineLevel="1">
      <c r="A92" s="383">
        <f>'All Demand '!A93</f>
        <v>88</v>
      </c>
      <c r="B92" s="384" t="str">
        <f>'All Demand '!G93</f>
        <v>ABC</v>
      </c>
      <c r="C92" s="384" t="str">
        <f>'All Demand '!F93</f>
        <v>Alaska</v>
      </c>
      <c r="D92" s="178" t="str">
        <f>'All Demand '!C93</f>
        <v>8SBC39353160</v>
      </c>
      <c r="E92" s="384" t="str">
        <f>'All Demand '!I93</f>
        <v>CTU</v>
      </c>
      <c r="F92" s="385" t="str">
        <f>'All Demand '!G93</f>
        <v>ABC</v>
      </c>
      <c r="G92" s="405">
        <v>0.2857142857142857</v>
      </c>
      <c r="H92" s="405">
        <v>0.2</v>
      </c>
      <c r="I92" s="405" t="s">
        <v>39</v>
      </c>
      <c r="J92" s="405">
        <v>0</v>
      </c>
      <c r="K92" s="405">
        <v>0</v>
      </c>
      <c r="L92" s="405">
        <v>0</v>
      </c>
      <c r="M92" s="405">
        <v>0</v>
      </c>
      <c r="N92" s="405">
        <v>0</v>
      </c>
      <c r="O92" s="405">
        <v>0</v>
      </c>
      <c r="P92" s="405">
        <v>4</v>
      </c>
      <c r="Q92" s="405">
        <v>4</v>
      </c>
      <c r="R92" s="427">
        <v>1</v>
      </c>
      <c r="S92" s="405">
        <v>0</v>
      </c>
      <c r="T92" s="405">
        <v>0.94</v>
      </c>
      <c r="U92" s="386">
        <f>Tianjin!H92</f>
        <v>-185275.59999999995</v>
      </c>
      <c r="V92" s="386">
        <f>Tianjin!I92</f>
        <v>-279510.99999999994</v>
      </c>
      <c r="W92" s="386">
        <f>Tianjin!J92</f>
        <v>-194771.19999999995</v>
      </c>
      <c r="X92" s="386">
        <f>Tianjin!K92</f>
        <v>-74999.999999999985</v>
      </c>
      <c r="Y92" s="386">
        <f>Tianjin!L92</f>
        <v>-74999.999999999985</v>
      </c>
      <c r="Z92" s="386">
        <f>Tianjin!M92</f>
        <v>-74999.999999999985</v>
      </c>
      <c r="AA92" s="386">
        <f>Tianjin!N92</f>
        <v>-74999.999999999985</v>
      </c>
      <c r="AB92" s="386">
        <f>Tianjin!O92</f>
        <v>-74999.999999999985</v>
      </c>
      <c r="AC92" s="386">
        <f>Tianjin!P92</f>
        <v>-74999.999999999985</v>
      </c>
      <c r="AD92" s="386">
        <f>Tianjin!Q92</f>
        <v>-74999.999999999985</v>
      </c>
      <c r="AE92" s="386">
        <f>Tianjin!R92</f>
        <v>-74999.999999999985</v>
      </c>
      <c r="AF92" s="386">
        <f>Tianjin!S92</f>
        <v>-74999.999999999985</v>
      </c>
      <c r="AG92" s="387"/>
      <c r="AH92" s="388">
        <f t="shared" si="174"/>
        <v>-23.420340425531904</v>
      </c>
      <c r="AI92" s="388">
        <f t="shared" si="175"/>
        <v>-43.470425531914891</v>
      </c>
      <c r="AJ92" s="388">
        <f t="shared" si="176"/>
        <v>-25.440680851063831</v>
      </c>
      <c r="AK92" s="388">
        <f t="shared" si="177"/>
        <v>4.2553191489362874E-2</v>
      </c>
      <c r="AL92" s="388">
        <f t="shared" si="178"/>
        <v>4.2553191489362874E-2</v>
      </c>
      <c r="AM92" s="388">
        <f t="shared" si="179"/>
        <v>4.2553191489362874E-2</v>
      </c>
      <c r="AN92" s="388">
        <f t="shared" si="180"/>
        <v>4.2553191489362874E-2</v>
      </c>
      <c r="AO92" s="388">
        <f t="shared" si="181"/>
        <v>4.2553191489362874E-2</v>
      </c>
      <c r="AP92" s="388">
        <f t="shared" si="182"/>
        <v>4.2553191489362874E-2</v>
      </c>
      <c r="AQ92" s="388">
        <f t="shared" si="183"/>
        <v>4.2553191489362874E-2</v>
      </c>
      <c r="AR92" s="388">
        <f t="shared" si="184"/>
        <v>4.2553191489362874E-2</v>
      </c>
      <c r="AS92" s="388">
        <f t="shared" si="185"/>
        <v>4.2553191489362874E-2</v>
      </c>
      <c r="AT92" s="389"/>
      <c r="AU92" s="232">
        <f t="shared" si="186"/>
        <v>-52.935885714285696</v>
      </c>
      <c r="AV92" s="232">
        <f t="shared" si="187"/>
        <v>-79.860285714285695</v>
      </c>
      <c r="AW92" s="232">
        <f t="shared" si="188"/>
        <v>-55.64891428571427</v>
      </c>
      <c r="AX92" s="232">
        <f t="shared" si="189"/>
        <v>-21.428571428571423</v>
      </c>
      <c r="AY92" s="232">
        <f t="shared" si="190"/>
        <v>-21.428571428571423</v>
      </c>
      <c r="AZ92" s="232">
        <f t="shared" si="191"/>
        <v>-21.428571428571423</v>
      </c>
      <c r="BA92" s="232">
        <f t="shared" si="192"/>
        <v>-21.428571428571423</v>
      </c>
      <c r="BB92" s="232">
        <f t="shared" si="193"/>
        <v>-21.428571428571423</v>
      </c>
      <c r="BC92" s="232">
        <f t="shared" si="194"/>
        <v>-21.428571428571423</v>
      </c>
      <c r="BD92" s="232">
        <f t="shared" si="195"/>
        <v>-21.428571428571423</v>
      </c>
      <c r="BE92" s="232">
        <f t="shared" si="196"/>
        <v>-21.428571428571423</v>
      </c>
      <c r="BF92" s="232">
        <f t="shared" si="197"/>
        <v>-21.428571428571423</v>
      </c>
      <c r="BG92" s="387"/>
      <c r="BH92" s="230">
        <f t="shared" si="198"/>
        <v>-23.420340425531904</v>
      </c>
      <c r="BI92" s="230">
        <f t="shared" si="199"/>
        <v>-43.470425531914891</v>
      </c>
      <c r="BJ92" s="230">
        <f t="shared" si="200"/>
        <v>-25.440680851063831</v>
      </c>
      <c r="BK92" s="230">
        <f t="shared" si="201"/>
        <v>4.2553191489362874E-2</v>
      </c>
      <c r="BL92" s="230">
        <f t="shared" si="202"/>
        <v>4.2553191489362874E-2</v>
      </c>
      <c r="BM92" s="230">
        <f t="shared" si="203"/>
        <v>4.2553191489362874E-2</v>
      </c>
      <c r="BN92" s="230">
        <f t="shared" si="204"/>
        <v>4.2553191489362874E-2</v>
      </c>
      <c r="BO92" s="230">
        <f t="shared" si="205"/>
        <v>4.2553191489362874E-2</v>
      </c>
      <c r="BP92" s="230">
        <f t="shared" si="206"/>
        <v>4.2553191489362874E-2</v>
      </c>
      <c r="BQ92" s="230">
        <f t="shared" si="207"/>
        <v>4.2553191489362874E-2</v>
      </c>
      <c r="BR92" s="230">
        <f t="shared" si="208"/>
        <v>4.2553191489362874E-2</v>
      </c>
      <c r="BS92" s="230">
        <f t="shared" si="209"/>
        <v>4.2553191489362874E-2</v>
      </c>
      <c r="BT92" s="389"/>
      <c r="BU92" s="230">
        <f t="shared" si="210"/>
        <v>0</v>
      </c>
      <c r="BV92" s="230">
        <f t="shared" si="211"/>
        <v>0</v>
      </c>
      <c r="BW92" s="230">
        <f t="shared" si="212"/>
        <v>0</v>
      </c>
      <c r="BX92" s="230">
        <f t="shared" si="213"/>
        <v>0</v>
      </c>
      <c r="BY92" s="230">
        <f t="shared" si="214"/>
        <v>0</v>
      </c>
      <c r="BZ92" s="230">
        <f t="shared" si="215"/>
        <v>0</v>
      </c>
      <c r="CA92" s="230">
        <f t="shared" si="216"/>
        <v>0</v>
      </c>
      <c r="CB92" s="230">
        <f t="shared" si="217"/>
        <v>0</v>
      </c>
      <c r="CC92" s="230">
        <f t="shared" si="218"/>
        <v>0</v>
      </c>
      <c r="CD92" s="230">
        <f t="shared" si="219"/>
        <v>0</v>
      </c>
      <c r="CE92" s="230">
        <f t="shared" si="220"/>
        <v>0</v>
      </c>
      <c r="CF92" s="230">
        <f t="shared" si="221"/>
        <v>0</v>
      </c>
      <c r="CG92" s="231"/>
      <c r="CH92" s="230">
        <f t="shared" si="222"/>
        <v>0</v>
      </c>
      <c r="CI92" s="230">
        <f t="shared" si="223"/>
        <v>0</v>
      </c>
      <c r="CJ92" s="230">
        <f t="shared" si="224"/>
        <v>0</v>
      </c>
      <c r="CK92" s="230">
        <f t="shared" si="225"/>
        <v>0</v>
      </c>
      <c r="CL92" s="230">
        <f t="shared" si="226"/>
        <v>0</v>
      </c>
      <c r="CM92" s="230">
        <f t="shared" si="227"/>
        <v>0</v>
      </c>
      <c r="CN92" s="230">
        <f t="shared" si="228"/>
        <v>0</v>
      </c>
      <c r="CO92" s="230">
        <f t="shared" si="229"/>
        <v>0</v>
      </c>
      <c r="CP92" s="230">
        <f t="shared" si="230"/>
        <v>0</v>
      </c>
      <c r="CQ92" s="230">
        <f t="shared" si="231"/>
        <v>0</v>
      </c>
      <c r="CR92" s="230">
        <f t="shared" si="232"/>
        <v>0</v>
      </c>
      <c r="CS92" s="230">
        <f t="shared" si="233"/>
        <v>0</v>
      </c>
      <c r="CT92" s="231"/>
      <c r="CU92" s="230">
        <f t="shared" si="234"/>
        <v>0</v>
      </c>
      <c r="CV92" s="230">
        <f t="shared" si="235"/>
        <v>0</v>
      </c>
      <c r="CW92" s="230">
        <f t="shared" si="236"/>
        <v>0</v>
      </c>
      <c r="CX92" s="230">
        <f t="shared" si="237"/>
        <v>0</v>
      </c>
      <c r="CY92" s="230">
        <f t="shared" si="238"/>
        <v>0</v>
      </c>
      <c r="CZ92" s="230">
        <f t="shared" si="239"/>
        <v>0</v>
      </c>
      <c r="DA92" s="230">
        <f t="shared" si="240"/>
        <v>0</v>
      </c>
      <c r="DB92" s="230">
        <f t="shared" si="241"/>
        <v>0</v>
      </c>
      <c r="DC92" s="230">
        <f t="shared" si="242"/>
        <v>0</v>
      </c>
      <c r="DD92" s="230">
        <f t="shared" si="243"/>
        <v>0</v>
      </c>
      <c r="DE92" s="230">
        <f t="shared" si="244"/>
        <v>0</v>
      </c>
      <c r="DF92" s="230">
        <f t="shared" si="245"/>
        <v>0</v>
      </c>
      <c r="DG92" s="387"/>
      <c r="DH92" s="387"/>
      <c r="DI92" s="387"/>
      <c r="DJ92" s="387"/>
      <c r="DK92" s="387"/>
      <c r="DL92" s="387"/>
      <c r="DM92" s="387"/>
      <c r="DN92" s="387"/>
      <c r="DO92" s="387"/>
      <c r="DP92" s="387"/>
      <c r="DQ92" s="387"/>
      <c r="DR92" s="387"/>
      <c r="DS92" s="243"/>
    </row>
    <row r="93" spans="1:123" ht="12.75" customHeight="1" outlineLevel="1">
      <c r="A93" s="383">
        <f>'All Demand '!A94</f>
        <v>89</v>
      </c>
      <c r="B93" s="384" t="str">
        <f>'All Demand '!G94</f>
        <v>ABC</v>
      </c>
      <c r="C93" s="384" t="str">
        <f>'All Demand '!F94</f>
        <v>Alaska</v>
      </c>
      <c r="D93" s="178" t="str">
        <f>'All Demand '!C94</f>
        <v>8SBC39353161</v>
      </c>
      <c r="E93" s="384" t="str">
        <f>'All Demand '!I94</f>
        <v>CTU</v>
      </c>
      <c r="F93" s="385" t="str">
        <f>'All Demand '!G94</f>
        <v>ABC</v>
      </c>
      <c r="G93" s="405">
        <v>0.2</v>
      </c>
      <c r="H93" s="405">
        <v>0.1</v>
      </c>
      <c r="I93" s="405" t="s">
        <v>39</v>
      </c>
      <c r="J93" s="405">
        <v>0</v>
      </c>
      <c r="K93" s="405">
        <v>0</v>
      </c>
      <c r="L93" s="405">
        <v>0</v>
      </c>
      <c r="M93" s="405">
        <v>0</v>
      </c>
      <c r="N93" s="405">
        <v>0</v>
      </c>
      <c r="O93" s="405">
        <v>0</v>
      </c>
      <c r="P93" s="405">
        <v>3</v>
      </c>
      <c r="Q93" s="405">
        <v>0</v>
      </c>
      <c r="R93" s="427">
        <v>1</v>
      </c>
      <c r="S93" s="405">
        <v>0</v>
      </c>
      <c r="T93" s="405">
        <v>0.94</v>
      </c>
      <c r="U93" s="386">
        <f>Tianjin!H93</f>
        <v>0</v>
      </c>
      <c r="V93" s="386">
        <f>Tianjin!I93</f>
        <v>0</v>
      </c>
      <c r="W93" s="386">
        <f>Tianjin!J93</f>
        <v>0</v>
      </c>
      <c r="X93" s="386">
        <f>Tianjin!K93</f>
        <v>0</v>
      </c>
      <c r="Y93" s="386">
        <f>Tianjin!L93</f>
        <v>0</v>
      </c>
      <c r="Z93" s="386">
        <f>Tianjin!M93</f>
        <v>0</v>
      </c>
      <c r="AA93" s="386">
        <f>Tianjin!N93</f>
        <v>0</v>
      </c>
      <c r="AB93" s="386">
        <f>Tianjin!O93</f>
        <v>0</v>
      </c>
      <c r="AC93" s="386">
        <f>Tianjin!P93</f>
        <v>0</v>
      </c>
      <c r="AD93" s="386">
        <f>Tianjin!Q93</f>
        <v>0</v>
      </c>
      <c r="AE93" s="386">
        <f>Tianjin!R93</f>
        <v>0</v>
      </c>
      <c r="AF93" s="386">
        <f>Tianjin!S93</f>
        <v>0</v>
      </c>
      <c r="AG93" s="387"/>
      <c r="AH93" s="388">
        <f t="shared" si="174"/>
        <v>0</v>
      </c>
      <c r="AI93" s="388">
        <f t="shared" si="175"/>
        <v>0</v>
      </c>
      <c r="AJ93" s="388">
        <f t="shared" si="176"/>
        <v>0</v>
      </c>
      <c r="AK93" s="388">
        <f t="shared" si="177"/>
        <v>0</v>
      </c>
      <c r="AL93" s="388">
        <f t="shared" si="178"/>
        <v>0</v>
      </c>
      <c r="AM93" s="388">
        <f t="shared" si="179"/>
        <v>0</v>
      </c>
      <c r="AN93" s="388">
        <f t="shared" si="180"/>
        <v>0</v>
      </c>
      <c r="AO93" s="388">
        <f t="shared" si="181"/>
        <v>0</v>
      </c>
      <c r="AP93" s="388">
        <f t="shared" si="182"/>
        <v>0</v>
      </c>
      <c r="AQ93" s="388">
        <f t="shared" si="183"/>
        <v>0</v>
      </c>
      <c r="AR93" s="388">
        <f t="shared" si="184"/>
        <v>0</v>
      </c>
      <c r="AS93" s="388">
        <f t="shared" si="185"/>
        <v>0</v>
      </c>
      <c r="AT93" s="389"/>
      <c r="AU93" s="232">
        <f t="shared" si="186"/>
        <v>0</v>
      </c>
      <c r="AV93" s="232">
        <f t="shared" si="187"/>
        <v>0</v>
      </c>
      <c r="AW93" s="232">
        <f t="shared" si="188"/>
        <v>0</v>
      </c>
      <c r="AX93" s="232">
        <f t="shared" si="189"/>
        <v>0</v>
      </c>
      <c r="AY93" s="232">
        <f t="shared" si="190"/>
        <v>0</v>
      </c>
      <c r="AZ93" s="232">
        <f t="shared" si="191"/>
        <v>0</v>
      </c>
      <c r="BA93" s="232">
        <f t="shared" si="192"/>
        <v>0</v>
      </c>
      <c r="BB93" s="232">
        <f t="shared" si="193"/>
        <v>0</v>
      </c>
      <c r="BC93" s="232">
        <f t="shared" si="194"/>
        <v>0</v>
      </c>
      <c r="BD93" s="232">
        <f t="shared" si="195"/>
        <v>0</v>
      </c>
      <c r="BE93" s="232">
        <f t="shared" si="196"/>
        <v>0</v>
      </c>
      <c r="BF93" s="232">
        <f t="shared" si="197"/>
        <v>0</v>
      </c>
      <c r="BG93" s="387"/>
      <c r="BH93" s="230">
        <f t="shared" si="198"/>
        <v>0</v>
      </c>
      <c r="BI93" s="230">
        <f t="shared" si="199"/>
        <v>0</v>
      </c>
      <c r="BJ93" s="230">
        <f t="shared" si="200"/>
        <v>0</v>
      </c>
      <c r="BK93" s="230">
        <f t="shared" si="201"/>
        <v>0</v>
      </c>
      <c r="BL93" s="230">
        <f t="shared" si="202"/>
        <v>0</v>
      </c>
      <c r="BM93" s="230">
        <f t="shared" si="203"/>
        <v>0</v>
      </c>
      <c r="BN93" s="230">
        <f t="shared" si="204"/>
        <v>0</v>
      </c>
      <c r="BO93" s="230">
        <f t="shared" si="205"/>
        <v>0</v>
      </c>
      <c r="BP93" s="230">
        <f t="shared" si="206"/>
        <v>0</v>
      </c>
      <c r="BQ93" s="230">
        <f t="shared" si="207"/>
        <v>0</v>
      </c>
      <c r="BR93" s="230">
        <f t="shared" si="208"/>
        <v>0</v>
      </c>
      <c r="BS93" s="230">
        <f t="shared" si="209"/>
        <v>0</v>
      </c>
      <c r="BT93" s="389"/>
      <c r="BU93" s="230">
        <f t="shared" si="210"/>
        <v>0</v>
      </c>
      <c r="BV93" s="230">
        <f t="shared" si="211"/>
        <v>0</v>
      </c>
      <c r="BW93" s="230">
        <f t="shared" si="212"/>
        <v>0</v>
      </c>
      <c r="BX93" s="230">
        <f t="shared" si="213"/>
        <v>0</v>
      </c>
      <c r="BY93" s="230">
        <f t="shared" si="214"/>
        <v>0</v>
      </c>
      <c r="BZ93" s="230">
        <f t="shared" si="215"/>
        <v>0</v>
      </c>
      <c r="CA93" s="230">
        <f t="shared" si="216"/>
        <v>0</v>
      </c>
      <c r="CB93" s="230">
        <f t="shared" si="217"/>
        <v>0</v>
      </c>
      <c r="CC93" s="230">
        <f t="shared" si="218"/>
        <v>0</v>
      </c>
      <c r="CD93" s="230">
        <f t="shared" si="219"/>
        <v>0</v>
      </c>
      <c r="CE93" s="230">
        <f t="shared" si="220"/>
        <v>0</v>
      </c>
      <c r="CF93" s="230">
        <f t="shared" si="221"/>
        <v>0</v>
      </c>
      <c r="CG93" s="231"/>
      <c r="CH93" s="230">
        <f t="shared" si="222"/>
        <v>0</v>
      </c>
      <c r="CI93" s="230">
        <f t="shared" si="223"/>
        <v>0</v>
      </c>
      <c r="CJ93" s="230">
        <f t="shared" si="224"/>
        <v>0</v>
      </c>
      <c r="CK93" s="230">
        <f t="shared" si="225"/>
        <v>0</v>
      </c>
      <c r="CL93" s="230">
        <f t="shared" si="226"/>
        <v>0</v>
      </c>
      <c r="CM93" s="230">
        <f t="shared" si="227"/>
        <v>0</v>
      </c>
      <c r="CN93" s="230">
        <f t="shared" si="228"/>
        <v>0</v>
      </c>
      <c r="CO93" s="230">
        <f t="shared" si="229"/>
        <v>0</v>
      </c>
      <c r="CP93" s="230">
        <f t="shared" si="230"/>
        <v>0</v>
      </c>
      <c r="CQ93" s="230">
        <f t="shared" si="231"/>
        <v>0</v>
      </c>
      <c r="CR93" s="230">
        <f t="shared" si="232"/>
        <v>0</v>
      </c>
      <c r="CS93" s="230">
        <f t="shared" si="233"/>
        <v>0</v>
      </c>
      <c r="CT93" s="231"/>
      <c r="CU93" s="230">
        <f t="shared" si="234"/>
        <v>0</v>
      </c>
      <c r="CV93" s="230">
        <f t="shared" si="235"/>
        <v>0</v>
      </c>
      <c r="CW93" s="230">
        <f t="shared" si="236"/>
        <v>0</v>
      </c>
      <c r="CX93" s="230">
        <f t="shared" si="237"/>
        <v>0</v>
      </c>
      <c r="CY93" s="230">
        <f t="shared" si="238"/>
        <v>0</v>
      </c>
      <c r="CZ93" s="230">
        <f t="shared" si="239"/>
        <v>0</v>
      </c>
      <c r="DA93" s="230">
        <f t="shared" si="240"/>
        <v>0</v>
      </c>
      <c r="DB93" s="230">
        <f t="shared" si="241"/>
        <v>0</v>
      </c>
      <c r="DC93" s="230">
        <f t="shared" si="242"/>
        <v>0</v>
      </c>
      <c r="DD93" s="230">
        <f t="shared" si="243"/>
        <v>0</v>
      </c>
      <c r="DE93" s="230">
        <f t="shared" si="244"/>
        <v>0</v>
      </c>
      <c r="DF93" s="230">
        <f t="shared" si="245"/>
        <v>0</v>
      </c>
      <c r="DG93" s="387"/>
      <c r="DH93" s="387"/>
      <c r="DI93" s="387"/>
      <c r="DJ93" s="387"/>
      <c r="DK93" s="387"/>
      <c r="DL93" s="387"/>
      <c r="DM93" s="387"/>
      <c r="DN93" s="387"/>
      <c r="DO93" s="387"/>
      <c r="DP93" s="387"/>
      <c r="DQ93" s="387"/>
      <c r="DR93" s="387"/>
      <c r="DS93" s="243"/>
    </row>
    <row r="94" spans="1:123" ht="12.75" customHeight="1" outlineLevel="1">
      <c r="A94" s="383">
        <f>'All Demand '!A95</f>
        <v>90</v>
      </c>
      <c r="B94" s="384" t="str">
        <f>'All Demand '!G95</f>
        <v>ABC</v>
      </c>
      <c r="C94" s="384" t="str">
        <f>'All Demand '!F95</f>
        <v>Alaska</v>
      </c>
      <c r="D94" s="178" t="str">
        <f>'All Demand '!C95</f>
        <v>8SBCAKASF2038</v>
      </c>
      <c r="E94" s="384" t="str">
        <f>'All Demand '!I95</f>
        <v>CTU</v>
      </c>
      <c r="F94" s="385" t="str">
        <f>'All Demand '!G95</f>
        <v>ABC</v>
      </c>
      <c r="G94" s="405">
        <v>16.667000000000002</v>
      </c>
      <c r="H94" s="405">
        <v>0</v>
      </c>
      <c r="I94" s="405">
        <v>0</v>
      </c>
      <c r="J94" s="405">
        <v>0</v>
      </c>
      <c r="K94" s="405">
        <v>0</v>
      </c>
      <c r="L94" s="405">
        <v>0</v>
      </c>
      <c r="M94" s="405">
        <v>0</v>
      </c>
      <c r="N94" s="405">
        <v>0</v>
      </c>
      <c r="O94" s="405">
        <v>0</v>
      </c>
      <c r="P94" s="405">
        <v>0</v>
      </c>
      <c r="Q94" s="405">
        <v>0</v>
      </c>
      <c r="R94" s="427">
        <v>1</v>
      </c>
      <c r="S94" s="405">
        <v>0</v>
      </c>
      <c r="T94" s="405">
        <v>1</v>
      </c>
      <c r="U94" s="386">
        <f>Tianjin!H94</f>
        <v>0</v>
      </c>
      <c r="V94" s="386">
        <f>Tianjin!I94</f>
        <v>0</v>
      </c>
      <c r="W94" s="386">
        <f>Tianjin!J94</f>
        <v>0</v>
      </c>
      <c r="X94" s="386">
        <f>Tianjin!K94</f>
        <v>0</v>
      </c>
      <c r="Y94" s="386">
        <f>Tianjin!L94</f>
        <v>0</v>
      </c>
      <c r="Z94" s="386">
        <f>Tianjin!M94</f>
        <v>0</v>
      </c>
      <c r="AA94" s="386">
        <f>Tianjin!N94</f>
        <v>0</v>
      </c>
      <c r="AB94" s="386">
        <f>Tianjin!O94</f>
        <v>0</v>
      </c>
      <c r="AC94" s="386">
        <f>Tianjin!P94</f>
        <v>0</v>
      </c>
      <c r="AD94" s="386">
        <f>Tianjin!Q94</f>
        <v>0</v>
      </c>
      <c r="AE94" s="386">
        <f>Tianjin!R94</f>
        <v>0</v>
      </c>
      <c r="AF94" s="386">
        <f>Tianjin!S94</f>
        <v>0</v>
      </c>
      <c r="AG94" s="387"/>
      <c r="AH94" s="388">
        <f t="shared" si="174"/>
        <v>0</v>
      </c>
      <c r="AI94" s="388">
        <f t="shared" si="175"/>
        <v>0</v>
      </c>
      <c r="AJ94" s="388">
        <f t="shared" si="176"/>
        <v>0</v>
      </c>
      <c r="AK94" s="388">
        <f t="shared" si="177"/>
        <v>0</v>
      </c>
      <c r="AL94" s="388">
        <f t="shared" si="178"/>
        <v>0</v>
      </c>
      <c r="AM94" s="388">
        <f t="shared" si="179"/>
        <v>0</v>
      </c>
      <c r="AN94" s="388">
        <f t="shared" si="180"/>
        <v>0</v>
      </c>
      <c r="AO94" s="388">
        <f t="shared" si="181"/>
        <v>0</v>
      </c>
      <c r="AP94" s="388">
        <f t="shared" si="182"/>
        <v>0</v>
      </c>
      <c r="AQ94" s="388">
        <f t="shared" si="183"/>
        <v>0</v>
      </c>
      <c r="AR94" s="388">
        <f t="shared" si="184"/>
        <v>0</v>
      </c>
      <c r="AS94" s="388">
        <f t="shared" si="185"/>
        <v>0</v>
      </c>
      <c r="AT94" s="389"/>
      <c r="AU94" s="232">
        <f t="shared" si="186"/>
        <v>0</v>
      </c>
      <c r="AV94" s="232">
        <f t="shared" si="187"/>
        <v>0</v>
      </c>
      <c r="AW94" s="232">
        <f t="shared" si="188"/>
        <v>0</v>
      </c>
      <c r="AX94" s="232">
        <f t="shared" si="189"/>
        <v>0</v>
      </c>
      <c r="AY94" s="232">
        <f t="shared" si="190"/>
        <v>0</v>
      </c>
      <c r="AZ94" s="232">
        <f t="shared" si="191"/>
        <v>0</v>
      </c>
      <c r="BA94" s="232">
        <f t="shared" si="192"/>
        <v>0</v>
      </c>
      <c r="BB94" s="232">
        <f t="shared" si="193"/>
        <v>0</v>
      </c>
      <c r="BC94" s="232">
        <f t="shared" si="194"/>
        <v>0</v>
      </c>
      <c r="BD94" s="232">
        <f t="shared" si="195"/>
        <v>0</v>
      </c>
      <c r="BE94" s="232">
        <f t="shared" si="196"/>
        <v>0</v>
      </c>
      <c r="BF94" s="232">
        <f t="shared" si="197"/>
        <v>0</v>
      </c>
      <c r="BG94" s="387"/>
      <c r="BH94" s="230">
        <f t="shared" si="198"/>
        <v>0</v>
      </c>
      <c r="BI94" s="230">
        <f t="shared" si="199"/>
        <v>0</v>
      </c>
      <c r="BJ94" s="230">
        <f t="shared" si="200"/>
        <v>0</v>
      </c>
      <c r="BK94" s="230">
        <f t="shared" si="201"/>
        <v>0</v>
      </c>
      <c r="BL94" s="230">
        <f t="shared" si="202"/>
        <v>0</v>
      </c>
      <c r="BM94" s="230">
        <f t="shared" si="203"/>
        <v>0</v>
      </c>
      <c r="BN94" s="230">
        <f t="shared" si="204"/>
        <v>0</v>
      </c>
      <c r="BO94" s="230">
        <f t="shared" si="205"/>
        <v>0</v>
      </c>
      <c r="BP94" s="230">
        <f t="shared" si="206"/>
        <v>0</v>
      </c>
      <c r="BQ94" s="230">
        <f t="shared" si="207"/>
        <v>0</v>
      </c>
      <c r="BR94" s="230">
        <f t="shared" si="208"/>
        <v>0</v>
      </c>
      <c r="BS94" s="230">
        <f t="shared" si="209"/>
        <v>0</v>
      </c>
      <c r="BT94" s="389"/>
      <c r="BU94" s="230">
        <f t="shared" si="210"/>
        <v>0</v>
      </c>
      <c r="BV94" s="230">
        <f t="shared" si="211"/>
        <v>0</v>
      </c>
      <c r="BW94" s="230">
        <f t="shared" si="212"/>
        <v>0</v>
      </c>
      <c r="BX94" s="230">
        <f t="shared" si="213"/>
        <v>0</v>
      </c>
      <c r="BY94" s="230">
        <f t="shared" si="214"/>
        <v>0</v>
      </c>
      <c r="BZ94" s="230">
        <f t="shared" si="215"/>
        <v>0</v>
      </c>
      <c r="CA94" s="230">
        <f t="shared" si="216"/>
        <v>0</v>
      </c>
      <c r="CB94" s="230">
        <f t="shared" si="217"/>
        <v>0</v>
      </c>
      <c r="CC94" s="230">
        <f t="shared" si="218"/>
        <v>0</v>
      </c>
      <c r="CD94" s="230">
        <f t="shared" si="219"/>
        <v>0</v>
      </c>
      <c r="CE94" s="230">
        <f t="shared" si="220"/>
        <v>0</v>
      </c>
      <c r="CF94" s="230">
        <f t="shared" si="221"/>
        <v>0</v>
      </c>
      <c r="CG94" s="231"/>
      <c r="CH94" s="230">
        <f t="shared" si="222"/>
        <v>0</v>
      </c>
      <c r="CI94" s="230">
        <f t="shared" si="223"/>
        <v>0</v>
      </c>
      <c r="CJ94" s="230">
        <f t="shared" si="224"/>
        <v>0</v>
      </c>
      <c r="CK94" s="230">
        <f t="shared" si="225"/>
        <v>0</v>
      </c>
      <c r="CL94" s="230">
        <f t="shared" si="226"/>
        <v>0</v>
      </c>
      <c r="CM94" s="230">
        <f t="shared" si="227"/>
        <v>0</v>
      </c>
      <c r="CN94" s="230">
        <f t="shared" si="228"/>
        <v>0</v>
      </c>
      <c r="CO94" s="230">
        <f t="shared" si="229"/>
        <v>0</v>
      </c>
      <c r="CP94" s="230">
        <f t="shared" si="230"/>
        <v>0</v>
      </c>
      <c r="CQ94" s="230">
        <f t="shared" si="231"/>
        <v>0</v>
      </c>
      <c r="CR94" s="230">
        <f t="shared" si="232"/>
        <v>0</v>
      </c>
      <c r="CS94" s="230">
        <f t="shared" si="233"/>
        <v>0</v>
      </c>
      <c r="CT94" s="231"/>
      <c r="CU94" s="230">
        <f t="shared" si="234"/>
        <v>0</v>
      </c>
      <c r="CV94" s="230">
        <f t="shared" si="235"/>
        <v>0</v>
      </c>
      <c r="CW94" s="230">
        <f t="shared" si="236"/>
        <v>0</v>
      </c>
      <c r="CX94" s="230">
        <f t="shared" si="237"/>
        <v>0</v>
      </c>
      <c r="CY94" s="230">
        <f t="shared" si="238"/>
        <v>0</v>
      </c>
      <c r="CZ94" s="230">
        <f t="shared" si="239"/>
        <v>0</v>
      </c>
      <c r="DA94" s="230">
        <f t="shared" si="240"/>
        <v>0</v>
      </c>
      <c r="DB94" s="230">
        <f t="shared" si="241"/>
        <v>0</v>
      </c>
      <c r="DC94" s="230">
        <f t="shared" si="242"/>
        <v>0</v>
      </c>
      <c r="DD94" s="230">
        <f t="shared" si="243"/>
        <v>0</v>
      </c>
      <c r="DE94" s="230">
        <f t="shared" si="244"/>
        <v>0</v>
      </c>
      <c r="DF94" s="230">
        <f t="shared" si="245"/>
        <v>0</v>
      </c>
      <c r="DG94" s="387"/>
      <c r="DH94" s="387"/>
      <c r="DI94" s="387"/>
      <c r="DJ94" s="387"/>
      <c r="DK94" s="387"/>
      <c r="DL94" s="387"/>
      <c r="DM94" s="387"/>
      <c r="DN94" s="387"/>
      <c r="DO94" s="387"/>
      <c r="DP94" s="387"/>
      <c r="DQ94" s="387"/>
      <c r="DR94" s="387"/>
      <c r="DS94" s="243"/>
    </row>
    <row r="95" spans="1:123" ht="12.75" customHeight="1" outlineLevel="1">
      <c r="A95" s="383">
        <f>'All Demand '!A96</f>
        <v>91</v>
      </c>
      <c r="B95" s="384" t="str">
        <f>'All Demand '!G96</f>
        <v>ABC</v>
      </c>
      <c r="C95" s="384" t="str">
        <f>'All Demand '!F96</f>
        <v>Alaska</v>
      </c>
      <c r="D95" s="178" t="str">
        <f>'All Demand '!C96</f>
        <v>8SBCAKASF6009</v>
      </c>
      <c r="E95" s="384" t="str">
        <f>'All Demand '!I96</f>
        <v>CTU</v>
      </c>
      <c r="F95" s="385" t="str">
        <f>'All Demand '!G96</f>
        <v>ABC</v>
      </c>
      <c r="G95" s="405">
        <v>0.5</v>
      </c>
      <c r="H95" s="405">
        <v>0</v>
      </c>
      <c r="I95" s="405">
        <v>0</v>
      </c>
      <c r="J95" s="405">
        <v>0</v>
      </c>
      <c r="K95" s="405">
        <v>0</v>
      </c>
      <c r="L95" s="405">
        <v>0</v>
      </c>
      <c r="M95" s="405">
        <v>0</v>
      </c>
      <c r="N95" s="405">
        <v>0</v>
      </c>
      <c r="O95" s="405">
        <v>0</v>
      </c>
      <c r="P95" s="405">
        <v>0</v>
      </c>
      <c r="Q95" s="405">
        <v>0</v>
      </c>
      <c r="R95" s="427">
        <v>1</v>
      </c>
      <c r="S95" s="405">
        <v>0</v>
      </c>
      <c r="T95" s="405">
        <v>1</v>
      </c>
      <c r="U95" s="386">
        <f>Tianjin!H95</f>
        <v>0</v>
      </c>
      <c r="V95" s="386">
        <f>Tianjin!I95</f>
        <v>0</v>
      </c>
      <c r="W95" s="386">
        <f>Tianjin!J95</f>
        <v>0</v>
      </c>
      <c r="X95" s="386">
        <f>Tianjin!K95</f>
        <v>0</v>
      </c>
      <c r="Y95" s="386">
        <f>Tianjin!L95</f>
        <v>0</v>
      </c>
      <c r="Z95" s="386">
        <f>Tianjin!M95</f>
        <v>0</v>
      </c>
      <c r="AA95" s="386">
        <f>Tianjin!N95</f>
        <v>0</v>
      </c>
      <c r="AB95" s="386">
        <f>Tianjin!O95</f>
        <v>0</v>
      </c>
      <c r="AC95" s="386">
        <f>Tianjin!P95</f>
        <v>0</v>
      </c>
      <c r="AD95" s="386">
        <f>Tianjin!Q95</f>
        <v>0</v>
      </c>
      <c r="AE95" s="386">
        <f>Tianjin!R95</f>
        <v>0</v>
      </c>
      <c r="AF95" s="386">
        <f>Tianjin!S95</f>
        <v>0</v>
      </c>
      <c r="AG95" s="387"/>
      <c r="AH95" s="388">
        <f t="shared" si="174"/>
        <v>0</v>
      </c>
      <c r="AI95" s="388">
        <f t="shared" si="175"/>
        <v>0</v>
      </c>
      <c r="AJ95" s="388">
        <f t="shared" si="176"/>
        <v>0</v>
      </c>
      <c r="AK95" s="388">
        <f t="shared" si="177"/>
        <v>0</v>
      </c>
      <c r="AL95" s="388">
        <f t="shared" si="178"/>
        <v>0</v>
      </c>
      <c r="AM95" s="388">
        <f t="shared" si="179"/>
        <v>0</v>
      </c>
      <c r="AN95" s="388">
        <f t="shared" si="180"/>
        <v>0</v>
      </c>
      <c r="AO95" s="388">
        <f t="shared" si="181"/>
        <v>0</v>
      </c>
      <c r="AP95" s="388">
        <f t="shared" si="182"/>
        <v>0</v>
      </c>
      <c r="AQ95" s="388">
        <f t="shared" si="183"/>
        <v>0</v>
      </c>
      <c r="AR95" s="388">
        <f t="shared" si="184"/>
        <v>0</v>
      </c>
      <c r="AS95" s="388">
        <f t="shared" si="185"/>
        <v>0</v>
      </c>
      <c r="AT95" s="389"/>
      <c r="AU95" s="232">
        <f t="shared" si="186"/>
        <v>0</v>
      </c>
      <c r="AV95" s="232">
        <f t="shared" si="187"/>
        <v>0</v>
      </c>
      <c r="AW95" s="232">
        <f t="shared" si="188"/>
        <v>0</v>
      </c>
      <c r="AX95" s="232">
        <f t="shared" si="189"/>
        <v>0</v>
      </c>
      <c r="AY95" s="232">
        <f t="shared" si="190"/>
        <v>0</v>
      </c>
      <c r="AZ95" s="232">
        <f t="shared" si="191"/>
        <v>0</v>
      </c>
      <c r="BA95" s="232">
        <f t="shared" si="192"/>
        <v>0</v>
      </c>
      <c r="BB95" s="232">
        <f t="shared" si="193"/>
        <v>0</v>
      </c>
      <c r="BC95" s="232">
        <f t="shared" si="194"/>
        <v>0</v>
      </c>
      <c r="BD95" s="232">
        <f t="shared" si="195"/>
        <v>0</v>
      </c>
      <c r="BE95" s="232">
        <f t="shared" si="196"/>
        <v>0</v>
      </c>
      <c r="BF95" s="232">
        <f t="shared" si="197"/>
        <v>0</v>
      </c>
      <c r="BG95" s="387"/>
      <c r="BH95" s="230">
        <f t="shared" si="198"/>
        <v>0</v>
      </c>
      <c r="BI95" s="230">
        <f t="shared" si="199"/>
        <v>0</v>
      </c>
      <c r="BJ95" s="230">
        <f t="shared" si="200"/>
        <v>0</v>
      </c>
      <c r="BK95" s="230">
        <f t="shared" si="201"/>
        <v>0</v>
      </c>
      <c r="BL95" s="230">
        <f t="shared" si="202"/>
        <v>0</v>
      </c>
      <c r="BM95" s="230">
        <f t="shared" si="203"/>
        <v>0</v>
      </c>
      <c r="BN95" s="230">
        <f t="shared" si="204"/>
        <v>0</v>
      </c>
      <c r="BO95" s="230">
        <f t="shared" si="205"/>
        <v>0</v>
      </c>
      <c r="BP95" s="230">
        <f t="shared" si="206"/>
        <v>0</v>
      </c>
      <c r="BQ95" s="230">
        <f t="shared" si="207"/>
        <v>0</v>
      </c>
      <c r="BR95" s="230">
        <f t="shared" si="208"/>
        <v>0</v>
      </c>
      <c r="BS95" s="230">
        <f t="shared" si="209"/>
        <v>0</v>
      </c>
      <c r="BT95" s="389"/>
      <c r="BU95" s="230">
        <f t="shared" si="210"/>
        <v>0</v>
      </c>
      <c r="BV95" s="230">
        <f t="shared" si="211"/>
        <v>0</v>
      </c>
      <c r="BW95" s="230">
        <f t="shared" si="212"/>
        <v>0</v>
      </c>
      <c r="BX95" s="230">
        <f t="shared" si="213"/>
        <v>0</v>
      </c>
      <c r="BY95" s="230">
        <f t="shared" si="214"/>
        <v>0</v>
      </c>
      <c r="BZ95" s="230">
        <f t="shared" si="215"/>
        <v>0</v>
      </c>
      <c r="CA95" s="230">
        <f t="shared" si="216"/>
        <v>0</v>
      </c>
      <c r="CB95" s="230">
        <f t="shared" si="217"/>
        <v>0</v>
      </c>
      <c r="CC95" s="230">
        <f t="shared" si="218"/>
        <v>0</v>
      </c>
      <c r="CD95" s="230">
        <f t="shared" si="219"/>
        <v>0</v>
      </c>
      <c r="CE95" s="230">
        <f t="shared" si="220"/>
        <v>0</v>
      </c>
      <c r="CF95" s="230">
        <f t="shared" si="221"/>
        <v>0</v>
      </c>
      <c r="CG95" s="231"/>
      <c r="CH95" s="230">
        <f t="shared" si="222"/>
        <v>0</v>
      </c>
      <c r="CI95" s="230">
        <f t="shared" si="223"/>
        <v>0</v>
      </c>
      <c r="CJ95" s="230">
        <f t="shared" si="224"/>
        <v>0</v>
      </c>
      <c r="CK95" s="230">
        <f t="shared" si="225"/>
        <v>0</v>
      </c>
      <c r="CL95" s="230">
        <f t="shared" si="226"/>
        <v>0</v>
      </c>
      <c r="CM95" s="230">
        <f t="shared" si="227"/>
        <v>0</v>
      </c>
      <c r="CN95" s="230">
        <f t="shared" si="228"/>
        <v>0</v>
      </c>
      <c r="CO95" s="230">
        <f t="shared" si="229"/>
        <v>0</v>
      </c>
      <c r="CP95" s="230">
        <f t="shared" si="230"/>
        <v>0</v>
      </c>
      <c r="CQ95" s="230">
        <f t="shared" si="231"/>
        <v>0</v>
      </c>
      <c r="CR95" s="230">
        <f t="shared" si="232"/>
        <v>0</v>
      </c>
      <c r="CS95" s="230">
        <f t="shared" si="233"/>
        <v>0</v>
      </c>
      <c r="CT95" s="231"/>
      <c r="CU95" s="230">
        <f t="shared" si="234"/>
        <v>0</v>
      </c>
      <c r="CV95" s="230">
        <f t="shared" si="235"/>
        <v>0</v>
      </c>
      <c r="CW95" s="230">
        <f t="shared" si="236"/>
        <v>0</v>
      </c>
      <c r="CX95" s="230">
        <f t="shared" si="237"/>
        <v>0</v>
      </c>
      <c r="CY95" s="230">
        <f t="shared" si="238"/>
        <v>0</v>
      </c>
      <c r="CZ95" s="230">
        <f t="shared" si="239"/>
        <v>0</v>
      </c>
      <c r="DA95" s="230">
        <f t="shared" si="240"/>
        <v>0</v>
      </c>
      <c r="DB95" s="230">
        <f t="shared" si="241"/>
        <v>0</v>
      </c>
      <c r="DC95" s="230">
        <f t="shared" si="242"/>
        <v>0</v>
      </c>
      <c r="DD95" s="230">
        <f t="shared" si="243"/>
        <v>0</v>
      </c>
      <c r="DE95" s="230">
        <f t="shared" si="244"/>
        <v>0</v>
      </c>
      <c r="DF95" s="230">
        <f t="shared" si="245"/>
        <v>0</v>
      </c>
      <c r="DG95" s="387"/>
      <c r="DH95" s="387"/>
      <c r="DI95" s="387"/>
      <c r="DJ95" s="387"/>
      <c r="DK95" s="387"/>
      <c r="DL95" s="387"/>
      <c r="DM95" s="387"/>
      <c r="DN95" s="387"/>
      <c r="DO95" s="387"/>
      <c r="DP95" s="387"/>
      <c r="DQ95" s="387"/>
      <c r="DR95" s="387"/>
      <c r="DS95" s="243"/>
    </row>
    <row r="96" spans="1:123" ht="12.75" customHeight="1" outlineLevel="1">
      <c r="A96" s="383">
        <f>'All Demand '!A97</f>
        <v>92</v>
      </c>
      <c r="B96" s="384" t="str">
        <f>'All Demand '!G97</f>
        <v>ABC</v>
      </c>
      <c r="C96" s="384" t="str">
        <f>'All Demand '!F97</f>
        <v>Alaska</v>
      </c>
      <c r="D96" s="178" t="str">
        <f>'All Demand '!C97</f>
        <v>8SBCAKASF2019</v>
      </c>
      <c r="E96" s="384" t="str">
        <f>'All Demand '!I97</f>
        <v>CTU</v>
      </c>
      <c r="F96" s="385" t="str">
        <f>'All Demand '!G97</f>
        <v>ABC</v>
      </c>
      <c r="G96" s="405">
        <v>5.8999999999999997E-2</v>
      </c>
      <c r="H96" s="405">
        <v>3.3000000000000002E-2</v>
      </c>
      <c r="I96" s="405" t="s">
        <v>39</v>
      </c>
      <c r="J96" s="405">
        <v>0</v>
      </c>
      <c r="K96" s="405">
        <v>0</v>
      </c>
      <c r="L96" s="405">
        <v>0</v>
      </c>
      <c r="M96" s="405">
        <v>0</v>
      </c>
      <c r="N96" s="405">
        <v>0</v>
      </c>
      <c r="O96" s="405">
        <v>0</v>
      </c>
      <c r="P96" s="405">
        <v>3</v>
      </c>
      <c r="Q96" s="405">
        <v>4</v>
      </c>
      <c r="R96" s="427">
        <v>1</v>
      </c>
      <c r="S96" s="405">
        <v>0</v>
      </c>
      <c r="T96" s="405">
        <v>0.95</v>
      </c>
      <c r="U96" s="386">
        <f>Tianjin!H96</f>
        <v>0</v>
      </c>
      <c r="V96" s="386">
        <f>Tianjin!I96</f>
        <v>0</v>
      </c>
      <c r="W96" s="386">
        <f>Tianjin!J96</f>
        <v>0</v>
      </c>
      <c r="X96" s="386">
        <f>Tianjin!K96</f>
        <v>0</v>
      </c>
      <c r="Y96" s="386">
        <f>Tianjin!L96</f>
        <v>0</v>
      </c>
      <c r="Z96" s="386">
        <f>Tianjin!M96</f>
        <v>0</v>
      </c>
      <c r="AA96" s="386">
        <f>Tianjin!N96</f>
        <v>0</v>
      </c>
      <c r="AB96" s="386">
        <f>Tianjin!O96</f>
        <v>0</v>
      </c>
      <c r="AC96" s="386">
        <f>Tianjin!P96</f>
        <v>0</v>
      </c>
      <c r="AD96" s="386">
        <f>Tianjin!Q96</f>
        <v>0</v>
      </c>
      <c r="AE96" s="386">
        <f>Tianjin!R96</f>
        <v>0</v>
      </c>
      <c r="AF96" s="386">
        <f>Tianjin!S96</f>
        <v>0</v>
      </c>
      <c r="AG96" s="387"/>
      <c r="AH96" s="388">
        <f t="shared" si="174"/>
        <v>0</v>
      </c>
      <c r="AI96" s="388">
        <f t="shared" si="175"/>
        <v>0</v>
      </c>
      <c r="AJ96" s="388">
        <f t="shared" si="176"/>
        <v>0</v>
      </c>
      <c r="AK96" s="388">
        <f t="shared" si="177"/>
        <v>0</v>
      </c>
      <c r="AL96" s="388">
        <f t="shared" si="178"/>
        <v>0</v>
      </c>
      <c r="AM96" s="388">
        <f t="shared" si="179"/>
        <v>0</v>
      </c>
      <c r="AN96" s="388">
        <f t="shared" si="180"/>
        <v>0</v>
      </c>
      <c r="AO96" s="388">
        <f t="shared" si="181"/>
        <v>0</v>
      </c>
      <c r="AP96" s="388">
        <f t="shared" si="182"/>
        <v>0</v>
      </c>
      <c r="AQ96" s="388">
        <f t="shared" si="183"/>
        <v>0</v>
      </c>
      <c r="AR96" s="388">
        <f t="shared" si="184"/>
        <v>0</v>
      </c>
      <c r="AS96" s="388">
        <f t="shared" si="185"/>
        <v>0</v>
      </c>
      <c r="AT96" s="389"/>
      <c r="AU96" s="232">
        <f t="shared" si="186"/>
        <v>0</v>
      </c>
      <c r="AV96" s="232">
        <f t="shared" si="187"/>
        <v>0</v>
      </c>
      <c r="AW96" s="232">
        <f t="shared" si="188"/>
        <v>0</v>
      </c>
      <c r="AX96" s="232">
        <f t="shared" si="189"/>
        <v>0</v>
      </c>
      <c r="AY96" s="232">
        <f t="shared" si="190"/>
        <v>0</v>
      </c>
      <c r="AZ96" s="232">
        <f t="shared" si="191"/>
        <v>0</v>
      </c>
      <c r="BA96" s="232">
        <f t="shared" si="192"/>
        <v>0</v>
      </c>
      <c r="BB96" s="232">
        <f t="shared" si="193"/>
        <v>0</v>
      </c>
      <c r="BC96" s="232">
        <f t="shared" si="194"/>
        <v>0</v>
      </c>
      <c r="BD96" s="232">
        <f t="shared" si="195"/>
        <v>0</v>
      </c>
      <c r="BE96" s="232">
        <f t="shared" si="196"/>
        <v>0</v>
      </c>
      <c r="BF96" s="232">
        <f t="shared" si="197"/>
        <v>0</v>
      </c>
      <c r="BG96" s="387"/>
      <c r="BH96" s="230">
        <f t="shared" si="198"/>
        <v>0</v>
      </c>
      <c r="BI96" s="230">
        <f t="shared" si="199"/>
        <v>0</v>
      </c>
      <c r="BJ96" s="230">
        <f t="shared" si="200"/>
        <v>0</v>
      </c>
      <c r="BK96" s="230">
        <f t="shared" si="201"/>
        <v>0</v>
      </c>
      <c r="BL96" s="230">
        <f t="shared" si="202"/>
        <v>0</v>
      </c>
      <c r="BM96" s="230">
        <f t="shared" si="203"/>
        <v>0</v>
      </c>
      <c r="BN96" s="230">
        <f t="shared" si="204"/>
        <v>0</v>
      </c>
      <c r="BO96" s="230">
        <f t="shared" si="205"/>
        <v>0</v>
      </c>
      <c r="BP96" s="230">
        <f t="shared" si="206"/>
        <v>0</v>
      </c>
      <c r="BQ96" s="230">
        <f t="shared" si="207"/>
        <v>0</v>
      </c>
      <c r="BR96" s="230">
        <f t="shared" si="208"/>
        <v>0</v>
      </c>
      <c r="BS96" s="230">
        <f t="shared" si="209"/>
        <v>0</v>
      </c>
      <c r="BT96" s="389"/>
      <c r="BU96" s="230">
        <f t="shared" si="210"/>
        <v>0</v>
      </c>
      <c r="BV96" s="230">
        <f t="shared" si="211"/>
        <v>0</v>
      </c>
      <c r="BW96" s="230">
        <f t="shared" si="212"/>
        <v>0</v>
      </c>
      <c r="BX96" s="230">
        <f t="shared" si="213"/>
        <v>0</v>
      </c>
      <c r="BY96" s="230">
        <f t="shared" si="214"/>
        <v>0</v>
      </c>
      <c r="BZ96" s="230">
        <f t="shared" si="215"/>
        <v>0</v>
      </c>
      <c r="CA96" s="230">
        <f t="shared" si="216"/>
        <v>0</v>
      </c>
      <c r="CB96" s="230">
        <f t="shared" si="217"/>
        <v>0</v>
      </c>
      <c r="CC96" s="230">
        <f t="shared" si="218"/>
        <v>0</v>
      </c>
      <c r="CD96" s="230">
        <f t="shared" si="219"/>
        <v>0</v>
      </c>
      <c r="CE96" s="230">
        <f t="shared" si="220"/>
        <v>0</v>
      </c>
      <c r="CF96" s="230">
        <f t="shared" si="221"/>
        <v>0</v>
      </c>
      <c r="CG96" s="231"/>
      <c r="CH96" s="230">
        <f t="shared" si="222"/>
        <v>0</v>
      </c>
      <c r="CI96" s="230">
        <f t="shared" si="223"/>
        <v>0</v>
      </c>
      <c r="CJ96" s="230">
        <f t="shared" si="224"/>
        <v>0</v>
      </c>
      <c r="CK96" s="230">
        <f t="shared" si="225"/>
        <v>0</v>
      </c>
      <c r="CL96" s="230">
        <f t="shared" si="226"/>
        <v>0</v>
      </c>
      <c r="CM96" s="230">
        <f t="shared" si="227"/>
        <v>0</v>
      </c>
      <c r="CN96" s="230">
        <f t="shared" si="228"/>
        <v>0</v>
      </c>
      <c r="CO96" s="230">
        <f t="shared" si="229"/>
        <v>0</v>
      </c>
      <c r="CP96" s="230">
        <f t="shared" si="230"/>
        <v>0</v>
      </c>
      <c r="CQ96" s="230">
        <f t="shared" si="231"/>
        <v>0</v>
      </c>
      <c r="CR96" s="230">
        <f t="shared" si="232"/>
        <v>0</v>
      </c>
      <c r="CS96" s="230">
        <f t="shared" si="233"/>
        <v>0</v>
      </c>
      <c r="CT96" s="231"/>
      <c r="CU96" s="230">
        <f t="shared" si="234"/>
        <v>0</v>
      </c>
      <c r="CV96" s="230">
        <f t="shared" si="235"/>
        <v>0</v>
      </c>
      <c r="CW96" s="230">
        <f t="shared" si="236"/>
        <v>0</v>
      </c>
      <c r="CX96" s="230">
        <f t="shared" si="237"/>
        <v>0</v>
      </c>
      <c r="CY96" s="230">
        <f t="shared" si="238"/>
        <v>0</v>
      </c>
      <c r="CZ96" s="230">
        <f t="shared" si="239"/>
        <v>0</v>
      </c>
      <c r="DA96" s="230">
        <f t="shared" si="240"/>
        <v>0</v>
      </c>
      <c r="DB96" s="230">
        <f t="shared" si="241"/>
        <v>0</v>
      </c>
      <c r="DC96" s="230">
        <f t="shared" si="242"/>
        <v>0</v>
      </c>
      <c r="DD96" s="230">
        <f t="shared" si="243"/>
        <v>0</v>
      </c>
      <c r="DE96" s="230">
        <f t="shared" si="244"/>
        <v>0</v>
      </c>
      <c r="DF96" s="230">
        <f t="shared" si="245"/>
        <v>0</v>
      </c>
      <c r="DG96" s="387"/>
      <c r="DH96" s="387"/>
      <c r="DI96" s="387"/>
      <c r="DJ96" s="387"/>
      <c r="DK96" s="387"/>
      <c r="DL96" s="387"/>
      <c r="DM96" s="387"/>
      <c r="DN96" s="387"/>
      <c r="DO96" s="387"/>
      <c r="DP96" s="387"/>
      <c r="DQ96" s="387"/>
      <c r="DR96" s="387"/>
      <c r="DS96" s="243"/>
    </row>
    <row r="97" spans="1:123" ht="12.75" customHeight="1" outlineLevel="1">
      <c r="A97" s="383">
        <f>'All Demand '!A98</f>
        <v>93</v>
      </c>
      <c r="B97" s="384" t="str">
        <f>'All Demand '!G98</f>
        <v>ABC</v>
      </c>
      <c r="C97" s="384" t="str">
        <f>'All Demand '!F98</f>
        <v>Alaska</v>
      </c>
      <c r="D97" s="178" t="str">
        <f>'All Demand '!C98</f>
        <v>8SBCAKASF9015</v>
      </c>
      <c r="E97" s="384" t="str">
        <f>'All Demand '!I98</f>
        <v>CTU</v>
      </c>
      <c r="F97" s="385" t="str">
        <f>'All Demand '!G98</f>
        <v>ABC</v>
      </c>
      <c r="G97" s="405">
        <v>0.33300000000000002</v>
      </c>
      <c r="H97" s="405">
        <v>0.37</v>
      </c>
      <c r="I97" s="405" t="s">
        <v>39</v>
      </c>
      <c r="J97" s="405">
        <v>0</v>
      </c>
      <c r="K97" s="405">
        <v>0</v>
      </c>
      <c r="L97" s="405">
        <v>0</v>
      </c>
      <c r="M97" s="405">
        <v>0</v>
      </c>
      <c r="N97" s="405">
        <v>0</v>
      </c>
      <c r="O97" s="405">
        <v>0</v>
      </c>
      <c r="P97" s="405">
        <v>2.5</v>
      </c>
      <c r="Q97" s="405">
        <v>0</v>
      </c>
      <c r="R97" s="427">
        <v>1</v>
      </c>
      <c r="S97" s="405">
        <v>0</v>
      </c>
      <c r="T97" s="405">
        <v>0.92</v>
      </c>
      <c r="U97" s="386">
        <f>Tianjin!H97</f>
        <v>0</v>
      </c>
      <c r="V97" s="386">
        <f>Tianjin!I97</f>
        <v>0</v>
      </c>
      <c r="W97" s="386">
        <f>Tianjin!J97</f>
        <v>0</v>
      </c>
      <c r="X97" s="386">
        <f>Tianjin!K97</f>
        <v>0</v>
      </c>
      <c r="Y97" s="386">
        <f>Tianjin!L97</f>
        <v>0</v>
      </c>
      <c r="Z97" s="386">
        <f>Tianjin!M97</f>
        <v>0</v>
      </c>
      <c r="AA97" s="386">
        <f>Tianjin!N97</f>
        <v>0</v>
      </c>
      <c r="AB97" s="386">
        <f>Tianjin!O97</f>
        <v>0</v>
      </c>
      <c r="AC97" s="386">
        <f>Tianjin!P97</f>
        <v>0</v>
      </c>
      <c r="AD97" s="386">
        <f>Tianjin!Q97</f>
        <v>0</v>
      </c>
      <c r="AE97" s="386">
        <f>Tianjin!R97</f>
        <v>0</v>
      </c>
      <c r="AF97" s="386">
        <f>Tianjin!S97</f>
        <v>0</v>
      </c>
      <c r="AG97" s="387"/>
      <c r="AH97" s="388">
        <f t="shared" si="174"/>
        <v>0</v>
      </c>
      <c r="AI97" s="388">
        <f t="shared" si="175"/>
        <v>0</v>
      </c>
      <c r="AJ97" s="388">
        <f t="shared" si="176"/>
        <v>0</v>
      </c>
      <c r="AK97" s="388">
        <f t="shared" si="177"/>
        <v>0</v>
      </c>
      <c r="AL97" s="388">
        <f t="shared" si="178"/>
        <v>0</v>
      </c>
      <c r="AM97" s="388">
        <f t="shared" si="179"/>
        <v>0</v>
      </c>
      <c r="AN97" s="388">
        <f t="shared" si="180"/>
        <v>0</v>
      </c>
      <c r="AO97" s="388">
        <f t="shared" si="181"/>
        <v>0</v>
      </c>
      <c r="AP97" s="388">
        <f t="shared" si="182"/>
        <v>0</v>
      </c>
      <c r="AQ97" s="388">
        <f t="shared" si="183"/>
        <v>0</v>
      </c>
      <c r="AR97" s="388">
        <f t="shared" si="184"/>
        <v>0</v>
      </c>
      <c r="AS97" s="388">
        <f t="shared" si="185"/>
        <v>0</v>
      </c>
      <c r="AT97" s="389"/>
      <c r="AU97" s="232">
        <f t="shared" si="186"/>
        <v>0</v>
      </c>
      <c r="AV97" s="232">
        <f t="shared" si="187"/>
        <v>0</v>
      </c>
      <c r="AW97" s="232">
        <f t="shared" si="188"/>
        <v>0</v>
      </c>
      <c r="AX97" s="232">
        <f t="shared" si="189"/>
        <v>0</v>
      </c>
      <c r="AY97" s="232">
        <f t="shared" si="190"/>
        <v>0</v>
      </c>
      <c r="AZ97" s="232">
        <f t="shared" si="191"/>
        <v>0</v>
      </c>
      <c r="BA97" s="232">
        <f t="shared" si="192"/>
        <v>0</v>
      </c>
      <c r="BB97" s="232">
        <f t="shared" si="193"/>
        <v>0</v>
      </c>
      <c r="BC97" s="232">
        <f t="shared" si="194"/>
        <v>0</v>
      </c>
      <c r="BD97" s="232">
        <f t="shared" si="195"/>
        <v>0</v>
      </c>
      <c r="BE97" s="232">
        <f t="shared" si="196"/>
        <v>0</v>
      </c>
      <c r="BF97" s="232">
        <f t="shared" si="197"/>
        <v>0</v>
      </c>
      <c r="BG97" s="387"/>
      <c r="BH97" s="230">
        <f t="shared" si="198"/>
        <v>0</v>
      </c>
      <c r="BI97" s="230">
        <f t="shared" si="199"/>
        <v>0</v>
      </c>
      <c r="BJ97" s="230">
        <f t="shared" si="200"/>
        <v>0</v>
      </c>
      <c r="BK97" s="230">
        <f t="shared" si="201"/>
        <v>0</v>
      </c>
      <c r="BL97" s="230">
        <f t="shared" si="202"/>
        <v>0</v>
      </c>
      <c r="BM97" s="230">
        <f t="shared" si="203"/>
        <v>0</v>
      </c>
      <c r="BN97" s="230">
        <f t="shared" si="204"/>
        <v>0</v>
      </c>
      <c r="BO97" s="230">
        <f t="shared" si="205"/>
        <v>0</v>
      </c>
      <c r="BP97" s="230">
        <f t="shared" si="206"/>
        <v>0</v>
      </c>
      <c r="BQ97" s="230">
        <f t="shared" si="207"/>
        <v>0</v>
      </c>
      <c r="BR97" s="230">
        <f t="shared" si="208"/>
        <v>0</v>
      </c>
      <c r="BS97" s="230">
        <f t="shared" si="209"/>
        <v>0</v>
      </c>
      <c r="BT97" s="389"/>
      <c r="BU97" s="230">
        <f t="shared" si="210"/>
        <v>0</v>
      </c>
      <c r="BV97" s="230">
        <f t="shared" si="211"/>
        <v>0</v>
      </c>
      <c r="BW97" s="230">
        <f t="shared" si="212"/>
        <v>0</v>
      </c>
      <c r="BX97" s="230">
        <f t="shared" si="213"/>
        <v>0</v>
      </c>
      <c r="BY97" s="230">
        <f t="shared" si="214"/>
        <v>0</v>
      </c>
      <c r="BZ97" s="230">
        <f t="shared" si="215"/>
        <v>0</v>
      </c>
      <c r="CA97" s="230">
        <f t="shared" si="216"/>
        <v>0</v>
      </c>
      <c r="CB97" s="230">
        <f t="shared" si="217"/>
        <v>0</v>
      </c>
      <c r="CC97" s="230">
        <f t="shared" si="218"/>
        <v>0</v>
      </c>
      <c r="CD97" s="230">
        <f t="shared" si="219"/>
        <v>0</v>
      </c>
      <c r="CE97" s="230">
        <f t="shared" si="220"/>
        <v>0</v>
      </c>
      <c r="CF97" s="230">
        <f t="shared" si="221"/>
        <v>0</v>
      </c>
      <c r="CG97" s="231"/>
      <c r="CH97" s="230">
        <f t="shared" si="222"/>
        <v>0</v>
      </c>
      <c r="CI97" s="230">
        <f t="shared" si="223"/>
        <v>0</v>
      </c>
      <c r="CJ97" s="230">
        <f t="shared" si="224"/>
        <v>0</v>
      </c>
      <c r="CK97" s="230">
        <f t="shared" si="225"/>
        <v>0</v>
      </c>
      <c r="CL97" s="230">
        <f t="shared" si="226"/>
        <v>0</v>
      </c>
      <c r="CM97" s="230">
        <f t="shared" si="227"/>
        <v>0</v>
      </c>
      <c r="CN97" s="230">
        <f t="shared" si="228"/>
        <v>0</v>
      </c>
      <c r="CO97" s="230">
        <f t="shared" si="229"/>
        <v>0</v>
      </c>
      <c r="CP97" s="230">
        <f t="shared" si="230"/>
        <v>0</v>
      </c>
      <c r="CQ97" s="230">
        <f t="shared" si="231"/>
        <v>0</v>
      </c>
      <c r="CR97" s="230">
        <f t="shared" si="232"/>
        <v>0</v>
      </c>
      <c r="CS97" s="230">
        <f t="shared" si="233"/>
        <v>0</v>
      </c>
      <c r="CT97" s="231"/>
      <c r="CU97" s="230">
        <f t="shared" si="234"/>
        <v>0</v>
      </c>
      <c r="CV97" s="230">
        <f t="shared" si="235"/>
        <v>0</v>
      </c>
      <c r="CW97" s="230">
        <f t="shared" si="236"/>
        <v>0</v>
      </c>
      <c r="CX97" s="230">
        <f t="shared" si="237"/>
        <v>0</v>
      </c>
      <c r="CY97" s="230">
        <f t="shared" si="238"/>
        <v>0</v>
      </c>
      <c r="CZ97" s="230">
        <f t="shared" si="239"/>
        <v>0</v>
      </c>
      <c r="DA97" s="230">
        <f t="shared" si="240"/>
        <v>0</v>
      </c>
      <c r="DB97" s="230">
        <f t="shared" si="241"/>
        <v>0</v>
      </c>
      <c r="DC97" s="230">
        <f t="shared" si="242"/>
        <v>0</v>
      </c>
      <c r="DD97" s="230">
        <f t="shared" si="243"/>
        <v>0</v>
      </c>
      <c r="DE97" s="230">
        <f t="shared" si="244"/>
        <v>0</v>
      </c>
      <c r="DF97" s="230">
        <f t="shared" si="245"/>
        <v>0</v>
      </c>
      <c r="DG97" s="387"/>
      <c r="DH97" s="387"/>
      <c r="DI97" s="387"/>
      <c r="DJ97" s="387"/>
      <c r="DK97" s="387"/>
      <c r="DL97" s="387"/>
      <c r="DM97" s="387"/>
      <c r="DN97" s="387"/>
      <c r="DO97" s="387"/>
      <c r="DP97" s="387"/>
      <c r="DQ97" s="387"/>
      <c r="DR97" s="387"/>
      <c r="DS97" s="243"/>
    </row>
    <row r="98" spans="1:123" ht="12.75" customHeight="1" outlineLevel="1">
      <c r="A98" s="383">
        <f>'All Demand '!A99</f>
        <v>94</v>
      </c>
      <c r="B98" s="384" t="str">
        <f>'All Demand '!G99</f>
        <v>ABC</v>
      </c>
      <c r="C98" s="384" t="str">
        <f>'All Demand '!F99</f>
        <v>Alaska</v>
      </c>
      <c r="D98" s="178" t="str">
        <f>'All Demand '!C99</f>
        <v>8SBCAKASF6007</v>
      </c>
      <c r="E98" s="384" t="str">
        <f>'All Demand '!I99</f>
        <v>CTU</v>
      </c>
      <c r="F98" s="385" t="str">
        <f>'All Demand '!G99</f>
        <v>ABC</v>
      </c>
      <c r="G98" s="405">
        <v>0.2</v>
      </c>
      <c r="H98" s="405">
        <v>0.35</v>
      </c>
      <c r="I98" s="405" t="s">
        <v>39</v>
      </c>
      <c r="J98" s="405">
        <v>0</v>
      </c>
      <c r="K98" s="405">
        <v>0</v>
      </c>
      <c r="L98" s="405">
        <v>0</v>
      </c>
      <c r="M98" s="405">
        <v>0</v>
      </c>
      <c r="N98" s="405">
        <v>0</v>
      </c>
      <c r="O98" s="405">
        <v>0</v>
      </c>
      <c r="P98" s="405">
        <v>3</v>
      </c>
      <c r="Q98" s="405">
        <v>0</v>
      </c>
      <c r="R98" s="427">
        <v>0</v>
      </c>
      <c r="S98" s="405">
        <v>0</v>
      </c>
      <c r="T98" s="405">
        <v>0.95</v>
      </c>
      <c r="U98" s="386">
        <f>Tianjin!H98</f>
        <v>0</v>
      </c>
      <c r="V98" s="386">
        <f>Tianjin!I98</f>
        <v>0</v>
      </c>
      <c r="W98" s="386">
        <f>Tianjin!J98</f>
        <v>0</v>
      </c>
      <c r="X98" s="386">
        <f>Tianjin!K98</f>
        <v>0</v>
      </c>
      <c r="Y98" s="386">
        <f>Tianjin!L98</f>
        <v>0</v>
      </c>
      <c r="Z98" s="386">
        <f>Tianjin!M98</f>
        <v>0</v>
      </c>
      <c r="AA98" s="386">
        <f>Tianjin!N98</f>
        <v>0</v>
      </c>
      <c r="AB98" s="386">
        <f>Tianjin!O98</f>
        <v>0</v>
      </c>
      <c r="AC98" s="386">
        <f>Tianjin!P98</f>
        <v>0</v>
      </c>
      <c r="AD98" s="386">
        <f>Tianjin!Q98</f>
        <v>0</v>
      </c>
      <c r="AE98" s="386">
        <f>Tianjin!R98</f>
        <v>0</v>
      </c>
      <c r="AF98" s="386">
        <f>Tianjin!S98</f>
        <v>0</v>
      </c>
      <c r="AG98" s="387"/>
      <c r="AH98" s="388">
        <f t="shared" si="174"/>
        <v>0</v>
      </c>
      <c r="AI98" s="388">
        <f t="shared" si="175"/>
        <v>0</v>
      </c>
      <c r="AJ98" s="388">
        <f t="shared" si="176"/>
        <v>0</v>
      </c>
      <c r="AK98" s="388">
        <f t="shared" si="177"/>
        <v>0</v>
      </c>
      <c r="AL98" s="388">
        <f t="shared" si="178"/>
        <v>0</v>
      </c>
      <c r="AM98" s="388">
        <f t="shared" si="179"/>
        <v>0</v>
      </c>
      <c r="AN98" s="388">
        <f t="shared" si="180"/>
        <v>0</v>
      </c>
      <c r="AO98" s="388">
        <f t="shared" si="181"/>
        <v>0</v>
      </c>
      <c r="AP98" s="388">
        <f t="shared" si="182"/>
        <v>0</v>
      </c>
      <c r="AQ98" s="388">
        <f t="shared" si="183"/>
        <v>0</v>
      </c>
      <c r="AR98" s="388">
        <f t="shared" si="184"/>
        <v>0</v>
      </c>
      <c r="AS98" s="388">
        <f t="shared" si="185"/>
        <v>0</v>
      </c>
      <c r="AT98" s="389"/>
      <c r="AU98" s="232">
        <f t="shared" si="186"/>
        <v>0</v>
      </c>
      <c r="AV98" s="232">
        <f t="shared" si="187"/>
        <v>0</v>
      </c>
      <c r="AW98" s="232">
        <f t="shared" si="188"/>
        <v>0</v>
      </c>
      <c r="AX98" s="232">
        <f t="shared" si="189"/>
        <v>0</v>
      </c>
      <c r="AY98" s="232">
        <f t="shared" si="190"/>
        <v>0</v>
      </c>
      <c r="AZ98" s="232">
        <f t="shared" si="191"/>
        <v>0</v>
      </c>
      <c r="BA98" s="232">
        <f t="shared" si="192"/>
        <v>0</v>
      </c>
      <c r="BB98" s="232">
        <f t="shared" si="193"/>
        <v>0</v>
      </c>
      <c r="BC98" s="232">
        <f t="shared" si="194"/>
        <v>0</v>
      </c>
      <c r="BD98" s="232">
        <f t="shared" si="195"/>
        <v>0</v>
      </c>
      <c r="BE98" s="232">
        <f t="shared" si="196"/>
        <v>0</v>
      </c>
      <c r="BF98" s="232">
        <f t="shared" si="197"/>
        <v>0</v>
      </c>
      <c r="BG98" s="387"/>
      <c r="BH98" s="230">
        <f t="shared" si="198"/>
        <v>0</v>
      </c>
      <c r="BI98" s="230">
        <f t="shared" si="199"/>
        <v>0</v>
      </c>
      <c r="BJ98" s="230">
        <f t="shared" si="200"/>
        <v>0</v>
      </c>
      <c r="BK98" s="230">
        <f t="shared" si="201"/>
        <v>0</v>
      </c>
      <c r="BL98" s="230">
        <f t="shared" si="202"/>
        <v>0</v>
      </c>
      <c r="BM98" s="230">
        <f t="shared" si="203"/>
        <v>0</v>
      </c>
      <c r="BN98" s="230">
        <f t="shared" si="204"/>
        <v>0</v>
      </c>
      <c r="BO98" s="230">
        <f t="shared" si="205"/>
        <v>0</v>
      </c>
      <c r="BP98" s="230">
        <f t="shared" si="206"/>
        <v>0</v>
      </c>
      <c r="BQ98" s="230">
        <f t="shared" si="207"/>
        <v>0</v>
      </c>
      <c r="BR98" s="230">
        <f t="shared" si="208"/>
        <v>0</v>
      </c>
      <c r="BS98" s="230">
        <f t="shared" si="209"/>
        <v>0</v>
      </c>
      <c r="BT98" s="389"/>
      <c r="BU98" s="230">
        <f t="shared" si="210"/>
        <v>0</v>
      </c>
      <c r="BV98" s="230">
        <f t="shared" si="211"/>
        <v>0</v>
      </c>
      <c r="BW98" s="230">
        <f t="shared" si="212"/>
        <v>0</v>
      </c>
      <c r="BX98" s="230">
        <f t="shared" si="213"/>
        <v>0</v>
      </c>
      <c r="BY98" s="230">
        <f t="shared" si="214"/>
        <v>0</v>
      </c>
      <c r="BZ98" s="230">
        <f t="shared" si="215"/>
        <v>0</v>
      </c>
      <c r="CA98" s="230">
        <f t="shared" si="216"/>
        <v>0</v>
      </c>
      <c r="CB98" s="230">
        <f t="shared" si="217"/>
        <v>0</v>
      </c>
      <c r="CC98" s="230">
        <f t="shared" si="218"/>
        <v>0</v>
      </c>
      <c r="CD98" s="230">
        <f t="shared" si="219"/>
        <v>0</v>
      </c>
      <c r="CE98" s="230">
        <f t="shared" si="220"/>
        <v>0</v>
      </c>
      <c r="CF98" s="230">
        <f t="shared" si="221"/>
        <v>0</v>
      </c>
      <c r="CG98" s="231"/>
      <c r="CH98" s="230">
        <f t="shared" si="222"/>
        <v>0</v>
      </c>
      <c r="CI98" s="230">
        <f t="shared" si="223"/>
        <v>0</v>
      </c>
      <c r="CJ98" s="230">
        <f t="shared" si="224"/>
        <v>0</v>
      </c>
      <c r="CK98" s="230">
        <f t="shared" si="225"/>
        <v>0</v>
      </c>
      <c r="CL98" s="230">
        <f t="shared" si="226"/>
        <v>0</v>
      </c>
      <c r="CM98" s="230">
        <f t="shared" si="227"/>
        <v>0</v>
      </c>
      <c r="CN98" s="230">
        <f t="shared" si="228"/>
        <v>0</v>
      </c>
      <c r="CO98" s="230">
        <f t="shared" si="229"/>
        <v>0</v>
      </c>
      <c r="CP98" s="230">
        <f t="shared" si="230"/>
        <v>0</v>
      </c>
      <c r="CQ98" s="230">
        <f t="shared" si="231"/>
        <v>0</v>
      </c>
      <c r="CR98" s="230">
        <f t="shared" si="232"/>
        <v>0</v>
      </c>
      <c r="CS98" s="230">
        <f t="shared" si="233"/>
        <v>0</v>
      </c>
      <c r="CT98" s="231"/>
      <c r="CU98" s="230">
        <f t="shared" si="234"/>
        <v>0</v>
      </c>
      <c r="CV98" s="230">
        <f t="shared" si="235"/>
        <v>0</v>
      </c>
      <c r="CW98" s="230">
        <f t="shared" si="236"/>
        <v>0</v>
      </c>
      <c r="CX98" s="230">
        <f t="shared" si="237"/>
        <v>0</v>
      </c>
      <c r="CY98" s="230">
        <f t="shared" si="238"/>
        <v>0</v>
      </c>
      <c r="CZ98" s="230">
        <f t="shared" si="239"/>
        <v>0</v>
      </c>
      <c r="DA98" s="230">
        <f t="shared" si="240"/>
        <v>0</v>
      </c>
      <c r="DB98" s="230">
        <f t="shared" si="241"/>
        <v>0</v>
      </c>
      <c r="DC98" s="230">
        <f t="shared" si="242"/>
        <v>0</v>
      </c>
      <c r="DD98" s="230">
        <f t="shared" si="243"/>
        <v>0</v>
      </c>
      <c r="DE98" s="230">
        <f t="shared" si="244"/>
        <v>0</v>
      </c>
      <c r="DF98" s="230">
        <f t="shared" si="245"/>
        <v>0</v>
      </c>
      <c r="DG98" s="387"/>
      <c r="DH98" s="387"/>
      <c r="DI98" s="387"/>
      <c r="DJ98" s="387"/>
      <c r="DK98" s="387"/>
      <c r="DL98" s="387"/>
      <c r="DM98" s="387"/>
      <c r="DN98" s="387"/>
      <c r="DO98" s="387"/>
      <c r="DP98" s="387"/>
      <c r="DQ98" s="387"/>
      <c r="DR98" s="387"/>
      <c r="DS98" s="243"/>
    </row>
    <row r="99" spans="1:123" ht="12.75" customHeight="1" outlineLevel="1">
      <c r="A99" s="383">
        <f>'All Demand '!A100</f>
        <v>95</v>
      </c>
      <c r="B99" s="384" t="str">
        <f>'All Demand '!G100</f>
        <v>ABC</v>
      </c>
      <c r="C99" s="384" t="str">
        <f>'All Demand '!F100</f>
        <v>Alaska</v>
      </c>
      <c r="D99" s="178" t="str">
        <f>'All Demand '!C100</f>
        <v>8SBCAKASF9017</v>
      </c>
      <c r="E99" s="384" t="str">
        <f>'All Demand '!I100</f>
        <v>CTU</v>
      </c>
      <c r="F99" s="385" t="str">
        <f>'All Demand '!G100</f>
        <v>ABC</v>
      </c>
      <c r="G99" s="405">
        <v>0.04</v>
      </c>
      <c r="H99" s="405">
        <v>3.0000000000000001E-3</v>
      </c>
      <c r="I99" s="405" t="s">
        <v>39</v>
      </c>
      <c r="J99" s="405">
        <v>0</v>
      </c>
      <c r="K99" s="405">
        <v>0</v>
      </c>
      <c r="L99" s="405">
        <v>0</v>
      </c>
      <c r="M99" s="405">
        <v>0</v>
      </c>
      <c r="N99" s="405">
        <v>0</v>
      </c>
      <c r="O99" s="405">
        <v>0</v>
      </c>
      <c r="P99" s="405">
        <v>3</v>
      </c>
      <c r="Q99" s="405">
        <v>0</v>
      </c>
      <c r="R99" s="427">
        <v>0</v>
      </c>
      <c r="S99" s="405">
        <v>0</v>
      </c>
      <c r="T99" s="405">
        <v>0.95</v>
      </c>
      <c r="U99" s="386">
        <f>Tianjin!H99</f>
        <v>0</v>
      </c>
      <c r="V99" s="386">
        <f>Tianjin!I99</f>
        <v>0</v>
      </c>
      <c r="W99" s="386">
        <f>Tianjin!J99</f>
        <v>0</v>
      </c>
      <c r="X99" s="386">
        <f>Tianjin!K99</f>
        <v>0</v>
      </c>
      <c r="Y99" s="386">
        <f>Tianjin!L99</f>
        <v>0</v>
      </c>
      <c r="Z99" s="386">
        <f>Tianjin!M99</f>
        <v>0</v>
      </c>
      <c r="AA99" s="386">
        <f>Tianjin!N99</f>
        <v>0</v>
      </c>
      <c r="AB99" s="386">
        <f>Tianjin!O99</f>
        <v>0</v>
      </c>
      <c r="AC99" s="386">
        <f>Tianjin!P99</f>
        <v>0</v>
      </c>
      <c r="AD99" s="386">
        <f>Tianjin!Q99</f>
        <v>0</v>
      </c>
      <c r="AE99" s="386">
        <f>Tianjin!R99</f>
        <v>0</v>
      </c>
      <c r="AF99" s="386">
        <f>Tianjin!S99</f>
        <v>0</v>
      </c>
      <c r="AG99" s="387"/>
      <c r="AH99" s="388">
        <f t="shared" si="174"/>
        <v>0</v>
      </c>
      <c r="AI99" s="388">
        <f t="shared" si="175"/>
        <v>0</v>
      </c>
      <c r="AJ99" s="388">
        <f t="shared" si="176"/>
        <v>0</v>
      </c>
      <c r="AK99" s="388">
        <f t="shared" si="177"/>
        <v>0</v>
      </c>
      <c r="AL99" s="388">
        <f t="shared" si="178"/>
        <v>0</v>
      </c>
      <c r="AM99" s="388">
        <f t="shared" si="179"/>
        <v>0</v>
      </c>
      <c r="AN99" s="388">
        <f t="shared" si="180"/>
        <v>0</v>
      </c>
      <c r="AO99" s="388">
        <f t="shared" si="181"/>
        <v>0</v>
      </c>
      <c r="AP99" s="388">
        <f t="shared" si="182"/>
        <v>0</v>
      </c>
      <c r="AQ99" s="388">
        <f t="shared" si="183"/>
        <v>0</v>
      </c>
      <c r="AR99" s="388">
        <f t="shared" si="184"/>
        <v>0</v>
      </c>
      <c r="AS99" s="388">
        <f t="shared" si="185"/>
        <v>0</v>
      </c>
      <c r="AT99" s="389"/>
      <c r="AU99" s="232">
        <f t="shared" si="186"/>
        <v>0</v>
      </c>
      <c r="AV99" s="232">
        <f t="shared" si="187"/>
        <v>0</v>
      </c>
      <c r="AW99" s="232">
        <f t="shared" si="188"/>
        <v>0</v>
      </c>
      <c r="AX99" s="232">
        <f t="shared" si="189"/>
        <v>0</v>
      </c>
      <c r="AY99" s="232">
        <f t="shared" si="190"/>
        <v>0</v>
      </c>
      <c r="AZ99" s="232">
        <f t="shared" si="191"/>
        <v>0</v>
      </c>
      <c r="BA99" s="232">
        <f t="shared" si="192"/>
        <v>0</v>
      </c>
      <c r="BB99" s="232">
        <f t="shared" si="193"/>
        <v>0</v>
      </c>
      <c r="BC99" s="232">
        <f t="shared" si="194"/>
        <v>0</v>
      </c>
      <c r="BD99" s="232">
        <f t="shared" si="195"/>
        <v>0</v>
      </c>
      <c r="BE99" s="232">
        <f t="shared" si="196"/>
        <v>0</v>
      </c>
      <c r="BF99" s="232">
        <f t="shared" si="197"/>
        <v>0</v>
      </c>
      <c r="BG99" s="387"/>
      <c r="BH99" s="230">
        <f t="shared" si="198"/>
        <v>0</v>
      </c>
      <c r="BI99" s="230">
        <f t="shared" si="199"/>
        <v>0</v>
      </c>
      <c r="BJ99" s="230">
        <f t="shared" si="200"/>
        <v>0</v>
      </c>
      <c r="BK99" s="230">
        <f t="shared" si="201"/>
        <v>0</v>
      </c>
      <c r="BL99" s="230">
        <f t="shared" si="202"/>
        <v>0</v>
      </c>
      <c r="BM99" s="230">
        <f t="shared" si="203"/>
        <v>0</v>
      </c>
      <c r="BN99" s="230">
        <f t="shared" si="204"/>
        <v>0</v>
      </c>
      <c r="BO99" s="230">
        <f t="shared" si="205"/>
        <v>0</v>
      </c>
      <c r="BP99" s="230">
        <f t="shared" si="206"/>
        <v>0</v>
      </c>
      <c r="BQ99" s="230">
        <f t="shared" si="207"/>
        <v>0</v>
      </c>
      <c r="BR99" s="230">
        <f t="shared" si="208"/>
        <v>0</v>
      </c>
      <c r="BS99" s="230">
        <f t="shared" si="209"/>
        <v>0</v>
      </c>
      <c r="BT99" s="389"/>
      <c r="BU99" s="230">
        <f t="shared" si="210"/>
        <v>0</v>
      </c>
      <c r="BV99" s="230">
        <f t="shared" si="211"/>
        <v>0</v>
      </c>
      <c r="BW99" s="230">
        <f t="shared" si="212"/>
        <v>0</v>
      </c>
      <c r="BX99" s="230">
        <f t="shared" si="213"/>
        <v>0</v>
      </c>
      <c r="BY99" s="230">
        <f t="shared" si="214"/>
        <v>0</v>
      </c>
      <c r="BZ99" s="230">
        <f t="shared" si="215"/>
        <v>0</v>
      </c>
      <c r="CA99" s="230">
        <f t="shared" si="216"/>
        <v>0</v>
      </c>
      <c r="CB99" s="230">
        <f t="shared" si="217"/>
        <v>0</v>
      </c>
      <c r="CC99" s="230">
        <f t="shared" si="218"/>
        <v>0</v>
      </c>
      <c r="CD99" s="230">
        <f t="shared" si="219"/>
        <v>0</v>
      </c>
      <c r="CE99" s="230">
        <f t="shared" si="220"/>
        <v>0</v>
      </c>
      <c r="CF99" s="230">
        <f t="shared" si="221"/>
        <v>0</v>
      </c>
      <c r="CG99" s="231"/>
      <c r="CH99" s="230">
        <f t="shared" si="222"/>
        <v>0</v>
      </c>
      <c r="CI99" s="230">
        <f t="shared" si="223"/>
        <v>0</v>
      </c>
      <c r="CJ99" s="230">
        <f t="shared" si="224"/>
        <v>0</v>
      </c>
      <c r="CK99" s="230">
        <f t="shared" si="225"/>
        <v>0</v>
      </c>
      <c r="CL99" s="230">
        <f t="shared" si="226"/>
        <v>0</v>
      </c>
      <c r="CM99" s="230">
        <f t="shared" si="227"/>
        <v>0</v>
      </c>
      <c r="CN99" s="230">
        <f t="shared" si="228"/>
        <v>0</v>
      </c>
      <c r="CO99" s="230">
        <f t="shared" si="229"/>
        <v>0</v>
      </c>
      <c r="CP99" s="230">
        <f t="shared" si="230"/>
        <v>0</v>
      </c>
      <c r="CQ99" s="230">
        <f t="shared" si="231"/>
        <v>0</v>
      </c>
      <c r="CR99" s="230">
        <f t="shared" si="232"/>
        <v>0</v>
      </c>
      <c r="CS99" s="230">
        <f t="shared" si="233"/>
        <v>0</v>
      </c>
      <c r="CT99" s="231"/>
      <c r="CU99" s="230">
        <f t="shared" si="234"/>
        <v>0</v>
      </c>
      <c r="CV99" s="230">
        <f t="shared" si="235"/>
        <v>0</v>
      </c>
      <c r="CW99" s="230">
        <f t="shared" si="236"/>
        <v>0</v>
      </c>
      <c r="CX99" s="230">
        <f t="shared" si="237"/>
        <v>0</v>
      </c>
      <c r="CY99" s="230">
        <f t="shared" si="238"/>
        <v>0</v>
      </c>
      <c r="CZ99" s="230">
        <f t="shared" si="239"/>
        <v>0</v>
      </c>
      <c r="DA99" s="230">
        <f t="shared" si="240"/>
        <v>0</v>
      </c>
      <c r="DB99" s="230">
        <f t="shared" si="241"/>
        <v>0</v>
      </c>
      <c r="DC99" s="230">
        <f t="shared" si="242"/>
        <v>0</v>
      </c>
      <c r="DD99" s="230">
        <f t="shared" si="243"/>
        <v>0</v>
      </c>
      <c r="DE99" s="230">
        <f t="shared" si="244"/>
        <v>0</v>
      </c>
      <c r="DF99" s="230">
        <f t="shared" si="245"/>
        <v>0</v>
      </c>
      <c r="DG99" s="387"/>
      <c r="DH99" s="387"/>
      <c r="DI99" s="387"/>
      <c r="DJ99" s="387"/>
      <c r="DK99" s="387"/>
      <c r="DL99" s="387"/>
      <c r="DM99" s="387"/>
      <c r="DN99" s="387"/>
      <c r="DO99" s="387"/>
      <c r="DP99" s="387"/>
      <c r="DQ99" s="387"/>
      <c r="DR99" s="387"/>
      <c r="DS99" s="243"/>
    </row>
    <row r="100" spans="1:123" ht="12.75" customHeight="1" outlineLevel="1">
      <c r="A100" s="383">
        <f>'All Demand '!A101</f>
        <v>96</v>
      </c>
      <c r="B100" s="384" t="str">
        <f>'All Demand '!G101</f>
        <v>ABC</v>
      </c>
      <c r="C100" s="384" t="str">
        <f>'All Demand '!F101</f>
        <v>Alaska</v>
      </c>
      <c r="D100" s="178" t="str">
        <f>'All Demand '!C101</f>
        <v>8SBCAKASF9019</v>
      </c>
      <c r="E100" s="384" t="str">
        <f>'All Demand '!I101</f>
        <v>CTU</v>
      </c>
      <c r="F100" s="385" t="str">
        <f>'All Demand '!G101</f>
        <v>ABC</v>
      </c>
      <c r="G100" s="405">
        <v>6.7000000000000004E-2</v>
      </c>
      <c r="H100" s="405">
        <v>1.2500000000000001E-2</v>
      </c>
      <c r="I100" s="405" t="s">
        <v>39</v>
      </c>
      <c r="J100" s="405">
        <v>0</v>
      </c>
      <c r="K100" s="405">
        <v>0</v>
      </c>
      <c r="L100" s="405">
        <v>0</v>
      </c>
      <c r="M100" s="405">
        <v>0</v>
      </c>
      <c r="N100" s="405">
        <v>0</v>
      </c>
      <c r="O100" s="405">
        <v>0</v>
      </c>
      <c r="P100" s="405">
        <v>3</v>
      </c>
      <c r="Q100" s="405">
        <v>0</v>
      </c>
      <c r="R100" s="427">
        <v>1</v>
      </c>
      <c r="S100" s="405">
        <v>0</v>
      </c>
      <c r="T100" s="405">
        <v>0.95</v>
      </c>
      <c r="U100" s="386">
        <f>Tianjin!H100</f>
        <v>0</v>
      </c>
      <c r="V100" s="386">
        <f>Tianjin!I100</f>
        <v>0</v>
      </c>
      <c r="W100" s="386">
        <f>Tianjin!J100</f>
        <v>0</v>
      </c>
      <c r="X100" s="386">
        <f>Tianjin!K100</f>
        <v>0</v>
      </c>
      <c r="Y100" s="386">
        <f>Tianjin!L100</f>
        <v>0</v>
      </c>
      <c r="Z100" s="386">
        <f>Tianjin!M100</f>
        <v>0</v>
      </c>
      <c r="AA100" s="386">
        <f>Tianjin!N100</f>
        <v>0</v>
      </c>
      <c r="AB100" s="386">
        <f>Tianjin!O100</f>
        <v>0</v>
      </c>
      <c r="AC100" s="386">
        <f>Tianjin!P100</f>
        <v>0</v>
      </c>
      <c r="AD100" s="386">
        <f>Tianjin!Q100</f>
        <v>0</v>
      </c>
      <c r="AE100" s="386">
        <f>Tianjin!R100</f>
        <v>0</v>
      </c>
      <c r="AF100" s="386">
        <f>Tianjin!S100</f>
        <v>0</v>
      </c>
      <c r="AG100" s="387"/>
      <c r="AH100" s="388">
        <f t="shared" si="174"/>
        <v>0</v>
      </c>
      <c r="AI100" s="388">
        <f t="shared" si="175"/>
        <v>0</v>
      </c>
      <c r="AJ100" s="388">
        <f t="shared" si="176"/>
        <v>0</v>
      </c>
      <c r="AK100" s="388">
        <f t="shared" si="177"/>
        <v>0</v>
      </c>
      <c r="AL100" s="388">
        <f t="shared" si="178"/>
        <v>0</v>
      </c>
      <c r="AM100" s="388">
        <f t="shared" si="179"/>
        <v>0</v>
      </c>
      <c r="AN100" s="388">
        <f t="shared" si="180"/>
        <v>0</v>
      </c>
      <c r="AO100" s="388">
        <f t="shared" si="181"/>
        <v>0</v>
      </c>
      <c r="AP100" s="388">
        <f t="shared" si="182"/>
        <v>0</v>
      </c>
      <c r="AQ100" s="388">
        <f t="shared" si="183"/>
        <v>0</v>
      </c>
      <c r="AR100" s="388">
        <f t="shared" si="184"/>
        <v>0</v>
      </c>
      <c r="AS100" s="388">
        <f t="shared" si="185"/>
        <v>0</v>
      </c>
      <c r="AT100" s="389"/>
      <c r="AU100" s="232">
        <f t="shared" si="186"/>
        <v>0</v>
      </c>
      <c r="AV100" s="232">
        <f t="shared" si="187"/>
        <v>0</v>
      </c>
      <c r="AW100" s="232">
        <f t="shared" si="188"/>
        <v>0</v>
      </c>
      <c r="AX100" s="232">
        <f t="shared" si="189"/>
        <v>0</v>
      </c>
      <c r="AY100" s="232">
        <f t="shared" si="190"/>
        <v>0</v>
      </c>
      <c r="AZ100" s="232">
        <f t="shared" si="191"/>
        <v>0</v>
      </c>
      <c r="BA100" s="232">
        <f t="shared" si="192"/>
        <v>0</v>
      </c>
      <c r="BB100" s="232">
        <f t="shared" si="193"/>
        <v>0</v>
      </c>
      <c r="BC100" s="232">
        <f t="shared" si="194"/>
        <v>0</v>
      </c>
      <c r="BD100" s="232">
        <f t="shared" si="195"/>
        <v>0</v>
      </c>
      <c r="BE100" s="232">
        <f t="shared" si="196"/>
        <v>0</v>
      </c>
      <c r="BF100" s="232">
        <f t="shared" si="197"/>
        <v>0</v>
      </c>
      <c r="BG100" s="387"/>
      <c r="BH100" s="230">
        <f t="shared" si="198"/>
        <v>0</v>
      </c>
      <c r="BI100" s="230">
        <f t="shared" si="199"/>
        <v>0</v>
      </c>
      <c r="BJ100" s="230">
        <f t="shared" si="200"/>
        <v>0</v>
      </c>
      <c r="BK100" s="230">
        <f t="shared" si="201"/>
        <v>0</v>
      </c>
      <c r="BL100" s="230">
        <f t="shared" si="202"/>
        <v>0</v>
      </c>
      <c r="BM100" s="230">
        <f t="shared" si="203"/>
        <v>0</v>
      </c>
      <c r="BN100" s="230">
        <f t="shared" si="204"/>
        <v>0</v>
      </c>
      <c r="BO100" s="230">
        <f t="shared" si="205"/>
        <v>0</v>
      </c>
      <c r="BP100" s="230">
        <f t="shared" si="206"/>
        <v>0</v>
      </c>
      <c r="BQ100" s="230">
        <f t="shared" si="207"/>
        <v>0</v>
      </c>
      <c r="BR100" s="230">
        <f t="shared" si="208"/>
        <v>0</v>
      </c>
      <c r="BS100" s="230">
        <f t="shared" si="209"/>
        <v>0</v>
      </c>
      <c r="BT100" s="389"/>
      <c r="BU100" s="230">
        <f t="shared" si="210"/>
        <v>0</v>
      </c>
      <c r="BV100" s="230">
        <f t="shared" si="211"/>
        <v>0</v>
      </c>
      <c r="BW100" s="230">
        <f t="shared" si="212"/>
        <v>0</v>
      </c>
      <c r="BX100" s="230">
        <f t="shared" si="213"/>
        <v>0</v>
      </c>
      <c r="BY100" s="230">
        <f t="shared" si="214"/>
        <v>0</v>
      </c>
      <c r="BZ100" s="230">
        <f t="shared" si="215"/>
        <v>0</v>
      </c>
      <c r="CA100" s="230">
        <f t="shared" si="216"/>
        <v>0</v>
      </c>
      <c r="CB100" s="230">
        <f t="shared" si="217"/>
        <v>0</v>
      </c>
      <c r="CC100" s="230">
        <f t="shared" si="218"/>
        <v>0</v>
      </c>
      <c r="CD100" s="230">
        <f t="shared" si="219"/>
        <v>0</v>
      </c>
      <c r="CE100" s="230">
        <f t="shared" si="220"/>
        <v>0</v>
      </c>
      <c r="CF100" s="230">
        <f t="shared" si="221"/>
        <v>0</v>
      </c>
      <c r="CG100" s="231"/>
      <c r="CH100" s="230">
        <f t="shared" si="222"/>
        <v>0</v>
      </c>
      <c r="CI100" s="230">
        <f t="shared" si="223"/>
        <v>0</v>
      </c>
      <c r="CJ100" s="230">
        <f t="shared" si="224"/>
        <v>0</v>
      </c>
      <c r="CK100" s="230">
        <f t="shared" si="225"/>
        <v>0</v>
      </c>
      <c r="CL100" s="230">
        <f t="shared" si="226"/>
        <v>0</v>
      </c>
      <c r="CM100" s="230">
        <f t="shared" si="227"/>
        <v>0</v>
      </c>
      <c r="CN100" s="230">
        <f t="shared" si="228"/>
        <v>0</v>
      </c>
      <c r="CO100" s="230">
        <f t="shared" si="229"/>
        <v>0</v>
      </c>
      <c r="CP100" s="230">
        <f t="shared" si="230"/>
        <v>0</v>
      </c>
      <c r="CQ100" s="230">
        <f t="shared" si="231"/>
        <v>0</v>
      </c>
      <c r="CR100" s="230">
        <f t="shared" si="232"/>
        <v>0</v>
      </c>
      <c r="CS100" s="230">
        <f t="shared" si="233"/>
        <v>0</v>
      </c>
      <c r="CT100" s="231"/>
      <c r="CU100" s="230">
        <f t="shared" si="234"/>
        <v>0</v>
      </c>
      <c r="CV100" s="230">
        <f t="shared" si="235"/>
        <v>0</v>
      </c>
      <c r="CW100" s="230">
        <f t="shared" si="236"/>
        <v>0</v>
      </c>
      <c r="CX100" s="230">
        <f t="shared" si="237"/>
        <v>0</v>
      </c>
      <c r="CY100" s="230">
        <f t="shared" si="238"/>
        <v>0</v>
      </c>
      <c r="CZ100" s="230">
        <f t="shared" si="239"/>
        <v>0</v>
      </c>
      <c r="DA100" s="230">
        <f t="shared" si="240"/>
        <v>0</v>
      </c>
      <c r="DB100" s="230">
        <f t="shared" si="241"/>
        <v>0</v>
      </c>
      <c r="DC100" s="230">
        <f t="shared" si="242"/>
        <v>0</v>
      </c>
      <c r="DD100" s="230">
        <f t="shared" si="243"/>
        <v>0</v>
      </c>
      <c r="DE100" s="230">
        <f t="shared" si="244"/>
        <v>0</v>
      </c>
      <c r="DF100" s="230">
        <f t="shared" si="245"/>
        <v>0</v>
      </c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243"/>
    </row>
    <row r="101" spans="1:123" ht="12.75" customHeight="1" outlineLevel="1">
      <c r="A101" s="383">
        <f>'All Demand '!A102</f>
        <v>97</v>
      </c>
      <c r="B101" s="384" t="str">
        <f>'All Demand '!G102</f>
        <v>ABC</v>
      </c>
      <c r="C101" s="384" t="str">
        <f>'All Demand '!F102</f>
        <v>Alaska</v>
      </c>
      <c r="D101" s="178" t="str">
        <f>'All Demand '!C102</f>
        <v>8SBCAKASF9001</v>
      </c>
      <c r="E101" s="384" t="str">
        <f>'All Demand '!I102</f>
        <v>CTU</v>
      </c>
      <c r="F101" s="385" t="str">
        <f>'All Demand '!G102</f>
        <v>ABC</v>
      </c>
      <c r="G101" s="405">
        <v>1</v>
      </c>
      <c r="H101" s="405">
        <v>0.16700000000000001</v>
      </c>
      <c r="I101" s="405" t="s">
        <v>39</v>
      </c>
      <c r="J101" s="405">
        <v>0</v>
      </c>
      <c r="K101" s="405">
        <v>0</v>
      </c>
      <c r="L101" s="405">
        <v>0</v>
      </c>
      <c r="M101" s="405">
        <v>0</v>
      </c>
      <c r="N101" s="405">
        <v>0</v>
      </c>
      <c r="O101" s="405">
        <v>0</v>
      </c>
      <c r="P101" s="405">
        <v>3</v>
      </c>
      <c r="Q101" s="405">
        <v>0</v>
      </c>
      <c r="R101" s="427">
        <v>1</v>
      </c>
      <c r="S101" s="405">
        <v>0</v>
      </c>
      <c r="T101" s="405">
        <v>0.95</v>
      </c>
      <c r="U101" s="386">
        <f>Tianjin!H101</f>
        <v>0</v>
      </c>
      <c r="V101" s="386">
        <f>Tianjin!I101</f>
        <v>0</v>
      </c>
      <c r="W101" s="386">
        <f>Tianjin!J101</f>
        <v>0</v>
      </c>
      <c r="X101" s="386">
        <f>Tianjin!K101</f>
        <v>0</v>
      </c>
      <c r="Y101" s="386">
        <f>Tianjin!L101</f>
        <v>0</v>
      </c>
      <c r="Z101" s="386">
        <f>Tianjin!M101</f>
        <v>0</v>
      </c>
      <c r="AA101" s="386">
        <f>Tianjin!N101</f>
        <v>0</v>
      </c>
      <c r="AB101" s="386">
        <f>Tianjin!O101</f>
        <v>0</v>
      </c>
      <c r="AC101" s="386">
        <f>Tianjin!P101</f>
        <v>0</v>
      </c>
      <c r="AD101" s="386">
        <f>Tianjin!Q101</f>
        <v>0</v>
      </c>
      <c r="AE101" s="386">
        <f>Tianjin!R101</f>
        <v>0</v>
      </c>
      <c r="AF101" s="386">
        <f>Tianjin!S101</f>
        <v>0</v>
      </c>
      <c r="AG101" s="387"/>
      <c r="AH101" s="388">
        <f t="shared" si="174"/>
        <v>0</v>
      </c>
      <c r="AI101" s="388">
        <f t="shared" si="175"/>
        <v>0</v>
      </c>
      <c r="AJ101" s="388">
        <f t="shared" si="176"/>
        <v>0</v>
      </c>
      <c r="AK101" s="388">
        <f t="shared" si="177"/>
        <v>0</v>
      </c>
      <c r="AL101" s="388">
        <f t="shared" si="178"/>
        <v>0</v>
      </c>
      <c r="AM101" s="388">
        <f t="shared" si="179"/>
        <v>0</v>
      </c>
      <c r="AN101" s="388">
        <f t="shared" si="180"/>
        <v>0</v>
      </c>
      <c r="AO101" s="388">
        <f t="shared" si="181"/>
        <v>0</v>
      </c>
      <c r="AP101" s="388">
        <f t="shared" si="182"/>
        <v>0</v>
      </c>
      <c r="AQ101" s="388">
        <f t="shared" si="183"/>
        <v>0</v>
      </c>
      <c r="AR101" s="388">
        <f t="shared" si="184"/>
        <v>0</v>
      </c>
      <c r="AS101" s="388">
        <f t="shared" si="185"/>
        <v>0</v>
      </c>
      <c r="AT101" s="389"/>
      <c r="AU101" s="232">
        <f t="shared" si="186"/>
        <v>0</v>
      </c>
      <c r="AV101" s="232">
        <f t="shared" si="187"/>
        <v>0</v>
      </c>
      <c r="AW101" s="232">
        <f t="shared" si="188"/>
        <v>0</v>
      </c>
      <c r="AX101" s="232">
        <f t="shared" si="189"/>
        <v>0</v>
      </c>
      <c r="AY101" s="232">
        <f t="shared" si="190"/>
        <v>0</v>
      </c>
      <c r="AZ101" s="232">
        <f t="shared" si="191"/>
        <v>0</v>
      </c>
      <c r="BA101" s="232">
        <f t="shared" si="192"/>
        <v>0</v>
      </c>
      <c r="BB101" s="232">
        <f t="shared" si="193"/>
        <v>0</v>
      </c>
      <c r="BC101" s="232">
        <f t="shared" si="194"/>
        <v>0</v>
      </c>
      <c r="BD101" s="232">
        <f t="shared" si="195"/>
        <v>0</v>
      </c>
      <c r="BE101" s="232">
        <f t="shared" si="196"/>
        <v>0</v>
      </c>
      <c r="BF101" s="232">
        <f t="shared" si="197"/>
        <v>0</v>
      </c>
      <c r="BG101" s="387"/>
      <c r="BH101" s="230">
        <f t="shared" si="198"/>
        <v>0</v>
      </c>
      <c r="BI101" s="230">
        <f t="shared" si="199"/>
        <v>0</v>
      </c>
      <c r="BJ101" s="230">
        <f t="shared" si="200"/>
        <v>0</v>
      </c>
      <c r="BK101" s="230">
        <f t="shared" si="201"/>
        <v>0</v>
      </c>
      <c r="BL101" s="230">
        <f t="shared" si="202"/>
        <v>0</v>
      </c>
      <c r="BM101" s="230">
        <f t="shared" si="203"/>
        <v>0</v>
      </c>
      <c r="BN101" s="230">
        <f t="shared" si="204"/>
        <v>0</v>
      </c>
      <c r="BO101" s="230">
        <f t="shared" si="205"/>
        <v>0</v>
      </c>
      <c r="BP101" s="230">
        <f t="shared" si="206"/>
        <v>0</v>
      </c>
      <c r="BQ101" s="230">
        <f t="shared" si="207"/>
        <v>0</v>
      </c>
      <c r="BR101" s="230">
        <f t="shared" si="208"/>
        <v>0</v>
      </c>
      <c r="BS101" s="230">
        <f t="shared" si="209"/>
        <v>0</v>
      </c>
      <c r="BT101" s="389"/>
      <c r="BU101" s="230">
        <f t="shared" si="210"/>
        <v>0</v>
      </c>
      <c r="BV101" s="230">
        <f t="shared" si="211"/>
        <v>0</v>
      </c>
      <c r="BW101" s="230">
        <f t="shared" si="212"/>
        <v>0</v>
      </c>
      <c r="BX101" s="230">
        <f t="shared" si="213"/>
        <v>0</v>
      </c>
      <c r="BY101" s="230">
        <f t="shared" si="214"/>
        <v>0</v>
      </c>
      <c r="BZ101" s="230">
        <f t="shared" si="215"/>
        <v>0</v>
      </c>
      <c r="CA101" s="230">
        <f t="shared" si="216"/>
        <v>0</v>
      </c>
      <c r="CB101" s="230">
        <f t="shared" si="217"/>
        <v>0</v>
      </c>
      <c r="CC101" s="230">
        <f t="shared" si="218"/>
        <v>0</v>
      </c>
      <c r="CD101" s="230">
        <f t="shared" si="219"/>
        <v>0</v>
      </c>
      <c r="CE101" s="230">
        <f t="shared" si="220"/>
        <v>0</v>
      </c>
      <c r="CF101" s="230">
        <f t="shared" si="221"/>
        <v>0</v>
      </c>
      <c r="CG101" s="231"/>
      <c r="CH101" s="230">
        <f t="shared" si="222"/>
        <v>0</v>
      </c>
      <c r="CI101" s="230">
        <f t="shared" si="223"/>
        <v>0</v>
      </c>
      <c r="CJ101" s="230">
        <f t="shared" si="224"/>
        <v>0</v>
      </c>
      <c r="CK101" s="230">
        <f t="shared" si="225"/>
        <v>0</v>
      </c>
      <c r="CL101" s="230">
        <f t="shared" si="226"/>
        <v>0</v>
      </c>
      <c r="CM101" s="230">
        <f t="shared" si="227"/>
        <v>0</v>
      </c>
      <c r="CN101" s="230">
        <f t="shared" si="228"/>
        <v>0</v>
      </c>
      <c r="CO101" s="230">
        <f t="shared" si="229"/>
        <v>0</v>
      </c>
      <c r="CP101" s="230">
        <f t="shared" si="230"/>
        <v>0</v>
      </c>
      <c r="CQ101" s="230">
        <f t="shared" si="231"/>
        <v>0</v>
      </c>
      <c r="CR101" s="230">
        <f t="shared" si="232"/>
        <v>0</v>
      </c>
      <c r="CS101" s="230">
        <f t="shared" si="233"/>
        <v>0</v>
      </c>
      <c r="CT101" s="231"/>
      <c r="CU101" s="230">
        <f t="shared" si="234"/>
        <v>0</v>
      </c>
      <c r="CV101" s="230">
        <f t="shared" si="235"/>
        <v>0</v>
      </c>
      <c r="CW101" s="230">
        <f t="shared" si="236"/>
        <v>0</v>
      </c>
      <c r="CX101" s="230">
        <f t="shared" si="237"/>
        <v>0</v>
      </c>
      <c r="CY101" s="230">
        <f t="shared" si="238"/>
        <v>0</v>
      </c>
      <c r="CZ101" s="230">
        <f t="shared" si="239"/>
        <v>0</v>
      </c>
      <c r="DA101" s="230">
        <f t="shared" si="240"/>
        <v>0</v>
      </c>
      <c r="DB101" s="230">
        <f t="shared" si="241"/>
        <v>0</v>
      </c>
      <c r="DC101" s="230">
        <f t="shared" si="242"/>
        <v>0</v>
      </c>
      <c r="DD101" s="230">
        <f t="shared" si="243"/>
        <v>0</v>
      </c>
      <c r="DE101" s="230">
        <f t="shared" si="244"/>
        <v>0</v>
      </c>
      <c r="DF101" s="230">
        <f t="shared" si="245"/>
        <v>0</v>
      </c>
      <c r="DG101" s="387"/>
      <c r="DH101" s="387"/>
      <c r="DI101" s="387"/>
      <c r="DJ101" s="387"/>
      <c r="DK101" s="387"/>
      <c r="DL101" s="387"/>
      <c r="DM101" s="387"/>
      <c r="DN101" s="387"/>
      <c r="DO101" s="387"/>
      <c r="DP101" s="387"/>
      <c r="DQ101" s="387"/>
      <c r="DR101" s="387"/>
      <c r="DS101" s="243"/>
    </row>
    <row r="102" spans="1:123" ht="12.75" customHeight="1" outlineLevel="1">
      <c r="A102" s="383">
        <f>'All Demand '!A103</f>
        <v>98</v>
      </c>
      <c r="B102" s="384" t="str">
        <f>'All Demand '!G103</f>
        <v>ABC</v>
      </c>
      <c r="C102" s="384" t="str">
        <f>'All Demand '!F103</f>
        <v>Alaska</v>
      </c>
      <c r="D102" s="178" t="str">
        <f>'All Demand '!C103</f>
        <v>8SBCAKASF9002</v>
      </c>
      <c r="E102" s="384" t="str">
        <f>'All Demand '!I103</f>
        <v>CTU</v>
      </c>
      <c r="F102" s="385" t="str">
        <f>'All Demand '!G103</f>
        <v>ABC</v>
      </c>
      <c r="G102" s="405">
        <v>1.667</v>
      </c>
      <c r="H102" s="405">
        <v>0.33300000000000002</v>
      </c>
      <c r="I102" s="405" t="s">
        <v>39</v>
      </c>
      <c r="J102" s="405">
        <v>0</v>
      </c>
      <c r="K102" s="405">
        <v>0</v>
      </c>
      <c r="L102" s="405">
        <v>0</v>
      </c>
      <c r="M102" s="405">
        <v>0</v>
      </c>
      <c r="N102" s="405">
        <v>0</v>
      </c>
      <c r="O102" s="405">
        <v>0</v>
      </c>
      <c r="P102" s="405">
        <v>3</v>
      </c>
      <c r="Q102" s="405">
        <v>0</v>
      </c>
      <c r="R102" s="427">
        <v>0</v>
      </c>
      <c r="S102" s="405">
        <v>0</v>
      </c>
      <c r="T102" s="405">
        <v>0.94</v>
      </c>
      <c r="U102" s="386">
        <f>Tianjin!H102</f>
        <v>0</v>
      </c>
      <c r="V102" s="386">
        <f>Tianjin!I102</f>
        <v>0</v>
      </c>
      <c r="W102" s="386">
        <f>Tianjin!J102</f>
        <v>0</v>
      </c>
      <c r="X102" s="386">
        <f>Tianjin!K102</f>
        <v>0</v>
      </c>
      <c r="Y102" s="386">
        <f>Tianjin!L102</f>
        <v>0</v>
      </c>
      <c r="Z102" s="386">
        <f>Tianjin!M102</f>
        <v>0</v>
      </c>
      <c r="AA102" s="386">
        <f>Tianjin!N102</f>
        <v>0</v>
      </c>
      <c r="AB102" s="386">
        <f>Tianjin!O102</f>
        <v>0</v>
      </c>
      <c r="AC102" s="386">
        <f>Tianjin!P102</f>
        <v>0</v>
      </c>
      <c r="AD102" s="386">
        <f>Tianjin!Q102</f>
        <v>0</v>
      </c>
      <c r="AE102" s="386">
        <f>Tianjin!R102</f>
        <v>0</v>
      </c>
      <c r="AF102" s="386">
        <f>Tianjin!S102</f>
        <v>0</v>
      </c>
      <c r="AG102" s="387"/>
      <c r="AH102" s="388">
        <f t="shared" si="174"/>
        <v>0</v>
      </c>
      <c r="AI102" s="388">
        <f t="shared" si="175"/>
        <v>0</v>
      </c>
      <c r="AJ102" s="388">
        <f t="shared" si="176"/>
        <v>0</v>
      </c>
      <c r="AK102" s="388">
        <f t="shared" si="177"/>
        <v>0</v>
      </c>
      <c r="AL102" s="388">
        <f t="shared" si="178"/>
        <v>0</v>
      </c>
      <c r="AM102" s="388">
        <f t="shared" si="179"/>
        <v>0</v>
      </c>
      <c r="AN102" s="388">
        <f t="shared" si="180"/>
        <v>0</v>
      </c>
      <c r="AO102" s="388">
        <f t="shared" si="181"/>
        <v>0</v>
      </c>
      <c r="AP102" s="388">
        <f t="shared" si="182"/>
        <v>0</v>
      </c>
      <c r="AQ102" s="388">
        <f t="shared" si="183"/>
        <v>0</v>
      </c>
      <c r="AR102" s="388">
        <f t="shared" si="184"/>
        <v>0</v>
      </c>
      <c r="AS102" s="388">
        <f t="shared" si="185"/>
        <v>0</v>
      </c>
      <c r="AT102" s="389"/>
      <c r="AU102" s="232">
        <f t="shared" si="186"/>
        <v>0</v>
      </c>
      <c r="AV102" s="232">
        <f t="shared" si="187"/>
        <v>0</v>
      </c>
      <c r="AW102" s="232">
        <f t="shared" si="188"/>
        <v>0</v>
      </c>
      <c r="AX102" s="232">
        <f t="shared" si="189"/>
        <v>0</v>
      </c>
      <c r="AY102" s="232">
        <f t="shared" si="190"/>
        <v>0</v>
      </c>
      <c r="AZ102" s="232">
        <f t="shared" si="191"/>
        <v>0</v>
      </c>
      <c r="BA102" s="232">
        <f t="shared" si="192"/>
        <v>0</v>
      </c>
      <c r="BB102" s="232">
        <f t="shared" si="193"/>
        <v>0</v>
      </c>
      <c r="BC102" s="232">
        <f t="shared" si="194"/>
        <v>0</v>
      </c>
      <c r="BD102" s="232">
        <f t="shared" si="195"/>
        <v>0</v>
      </c>
      <c r="BE102" s="232">
        <f t="shared" si="196"/>
        <v>0</v>
      </c>
      <c r="BF102" s="232">
        <f t="shared" si="197"/>
        <v>0</v>
      </c>
      <c r="BG102" s="387"/>
      <c r="BH102" s="230">
        <f t="shared" si="198"/>
        <v>0</v>
      </c>
      <c r="BI102" s="230">
        <f t="shared" si="199"/>
        <v>0</v>
      </c>
      <c r="BJ102" s="230">
        <f t="shared" si="200"/>
        <v>0</v>
      </c>
      <c r="BK102" s="230">
        <f t="shared" si="201"/>
        <v>0</v>
      </c>
      <c r="BL102" s="230">
        <f t="shared" si="202"/>
        <v>0</v>
      </c>
      <c r="BM102" s="230">
        <f t="shared" si="203"/>
        <v>0</v>
      </c>
      <c r="BN102" s="230">
        <f t="shared" si="204"/>
        <v>0</v>
      </c>
      <c r="BO102" s="230">
        <f t="shared" si="205"/>
        <v>0</v>
      </c>
      <c r="BP102" s="230">
        <f t="shared" si="206"/>
        <v>0</v>
      </c>
      <c r="BQ102" s="230">
        <f t="shared" si="207"/>
        <v>0</v>
      </c>
      <c r="BR102" s="230">
        <f t="shared" si="208"/>
        <v>0</v>
      </c>
      <c r="BS102" s="230">
        <f t="shared" si="209"/>
        <v>0</v>
      </c>
      <c r="BT102" s="389"/>
      <c r="BU102" s="230">
        <f t="shared" si="210"/>
        <v>0</v>
      </c>
      <c r="BV102" s="230">
        <f t="shared" si="211"/>
        <v>0</v>
      </c>
      <c r="BW102" s="230">
        <f t="shared" si="212"/>
        <v>0</v>
      </c>
      <c r="BX102" s="230">
        <f t="shared" si="213"/>
        <v>0</v>
      </c>
      <c r="BY102" s="230">
        <f t="shared" si="214"/>
        <v>0</v>
      </c>
      <c r="BZ102" s="230">
        <f t="shared" si="215"/>
        <v>0</v>
      </c>
      <c r="CA102" s="230">
        <f t="shared" si="216"/>
        <v>0</v>
      </c>
      <c r="CB102" s="230">
        <f t="shared" si="217"/>
        <v>0</v>
      </c>
      <c r="CC102" s="230">
        <f t="shared" si="218"/>
        <v>0</v>
      </c>
      <c r="CD102" s="230">
        <f t="shared" si="219"/>
        <v>0</v>
      </c>
      <c r="CE102" s="230">
        <f t="shared" si="220"/>
        <v>0</v>
      </c>
      <c r="CF102" s="230">
        <f t="shared" si="221"/>
        <v>0</v>
      </c>
      <c r="CG102" s="231"/>
      <c r="CH102" s="230">
        <f t="shared" si="222"/>
        <v>0</v>
      </c>
      <c r="CI102" s="230">
        <f t="shared" si="223"/>
        <v>0</v>
      </c>
      <c r="CJ102" s="230">
        <f t="shared" si="224"/>
        <v>0</v>
      </c>
      <c r="CK102" s="230">
        <f t="shared" si="225"/>
        <v>0</v>
      </c>
      <c r="CL102" s="230">
        <f t="shared" si="226"/>
        <v>0</v>
      </c>
      <c r="CM102" s="230">
        <f t="shared" si="227"/>
        <v>0</v>
      </c>
      <c r="CN102" s="230">
        <f t="shared" si="228"/>
        <v>0</v>
      </c>
      <c r="CO102" s="230">
        <f t="shared" si="229"/>
        <v>0</v>
      </c>
      <c r="CP102" s="230">
        <f t="shared" si="230"/>
        <v>0</v>
      </c>
      <c r="CQ102" s="230">
        <f t="shared" si="231"/>
        <v>0</v>
      </c>
      <c r="CR102" s="230">
        <f t="shared" si="232"/>
        <v>0</v>
      </c>
      <c r="CS102" s="230">
        <f t="shared" si="233"/>
        <v>0</v>
      </c>
      <c r="CT102" s="231"/>
      <c r="CU102" s="230">
        <f t="shared" si="234"/>
        <v>0</v>
      </c>
      <c r="CV102" s="230">
        <f t="shared" si="235"/>
        <v>0</v>
      </c>
      <c r="CW102" s="230">
        <f t="shared" si="236"/>
        <v>0</v>
      </c>
      <c r="CX102" s="230">
        <f t="shared" si="237"/>
        <v>0</v>
      </c>
      <c r="CY102" s="230">
        <f t="shared" si="238"/>
        <v>0</v>
      </c>
      <c r="CZ102" s="230">
        <f t="shared" si="239"/>
        <v>0</v>
      </c>
      <c r="DA102" s="230">
        <f t="shared" si="240"/>
        <v>0</v>
      </c>
      <c r="DB102" s="230">
        <f t="shared" si="241"/>
        <v>0</v>
      </c>
      <c r="DC102" s="230">
        <f t="shared" si="242"/>
        <v>0</v>
      </c>
      <c r="DD102" s="230">
        <f t="shared" si="243"/>
        <v>0</v>
      </c>
      <c r="DE102" s="230">
        <f t="shared" si="244"/>
        <v>0</v>
      </c>
      <c r="DF102" s="230">
        <f t="shared" si="245"/>
        <v>0</v>
      </c>
      <c r="DG102" s="387"/>
      <c r="DH102" s="387"/>
      <c r="DI102" s="387"/>
      <c r="DJ102" s="387"/>
      <c r="DK102" s="387"/>
      <c r="DL102" s="387"/>
      <c r="DM102" s="387"/>
      <c r="DN102" s="387"/>
      <c r="DO102" s="387"/>
      <c r="DP102" s="387"/>
      <c r="DQ102" s="387"/>
      <c r="DR102" s="387"/>
      <c r="DS102" s="243"/>
    </row>
    <row r="103" spans="1:123" ht="12.75" customHeight="1" outlineLevel="1">
      <c r="A103" s="383">
        <f>'All Demand '!A104</f>
        <v>99</v>
      </c>
      <c r="B103" s="384" t="str">
        <f>'All Demand '!G104</f>
        <v>ABC</v>
      </c>
      <c r="C103" s="384" t="str">
        <f>'All Demand '!F104</f>
        <v>Alaska</v>
      </c>
      <c r="D103" s="178" t="str">
        <f>'All Demand '!C104</f>
        <v>8SBCAKASF9003</v>
      </c>
      <c r="E103" s="384" t="str">
        <f>'All Demand '!I104</f>
        <v>CTU</v>
      </c>
      <c r="F103" s="385" t="str">
        <f>'All Demand '!G104</f>
        <v>ABC</v>
      </c>
      <c r="G103" s="405">
        <v>1</v>
      </c>
      <c r="H103" s="405">
        <v>0.16700000000000001</v>
      </c>
      <c r="I103" s="405" t="s">
        <v>39</v>
      </c>
      <c r="J103" s="405">
        <v>0</v>
      </c>
      <c r="K103" s="405">
        <v>0</v>
      </c>
      <c r="L103" s="405">
        <v>0</v>
      </c>
      <c r="M103" s="405">
        <v>0</v>
      </c>
      <c r="N103" s="405">
        <v>0</v>
      </c>
      <c r="O103" s="405">
        <v>0</v>
      </c>
      <c r="P103" s="405">
        <v>3</v>
      </c>
      <c r="Q103" s="405">
        <v>0</v>
      </c>
      <c r="R103" s="427">
        <v>1</v>
      </c>
      <c r="S103" s="405">
        <v>0</v>
      </c>
      <c r="T103" s="405">
        <v>0.95</v>
      </c>
      <c r="U103" s="386">
        <f>Tianjin!H103</f>
        <v>0</v>
      </c>
      <c r="V103" s="386">
        <f>Tianjin!I103</f>
        <v>0</v>
      </c>
      <c r="W103" s="386">
        <f>Tianjin!J103</f>
        <v>0</v>
      </c>
      <c r="X103" s="386">
        <f>Tianjin!K103</f>
        <v>0</v>
      </c>
      <c r="Y103" s="386">
        <f>Tianjin!L103</f>
        <v>0</v>
      </c>
      <c r="Z103" s="386">
        <f>Tianjin!M103</f>
        <v>0</v>
      </c>
      <c r="AA103" s="386">
        <f>Tianjin!N103</f>
        <v>0</v>
      </c>
      <c r="AB103" s="386">
        <f>Tianjin!O103</f>
        <v>0</v>
      </c>
      <c r="AC103" s="386">
        <f>Tianjin!P103</f>
        <v>0</v>
      </c>
      <c r="AD103" s="386">
        <f>Tianjin!Q103</f>
        <v>0</v>
      </c>
      <c r="AE103" s="386">
        <f>Tianjin!R103</f>
        <v>0</v>
      </c>
      <c r="AF103" s="386">
        <f>Tianjin!S103</f>
        <v>0</v>
      </c>
      <c r="AG103" s="387"/>
      <c r="AH103" s="388">
        <f t="shared" si="174"/>
        <v>0</v>
      </c>
      <c r="AI103" s="388">
        <f t="shared" si="175"/>
        <v>0</v>
      </c>
      <c r="AJ103" s="388">
        <f t="shared" si="176"/>
        <v>0</v>
      </c>
      <c r="AK103" s="388">
        <f t="shared" si="177"/>
        <v>0</v>
      </c>
      <c r="AL103" s="388">
        <f t="shared" si="178"/>
        <v>0</v>
      </c>
      <c r="AM103" s="388">
        <f t="shared" si="179"/>
        <v>0</v>
      </c>
      <c r="AN103" s="388">
        <f t="shared" si="180"/>
        <v>0</v>
      </c>
      <c r="AO103" s="388">
        <f t="shared" si="181"/>
        <v>0</v>
      </c>
      <c r="AP103" s="388">
        <f t="shared" si="182"/>
        <v>0</v>
      </c>
      <c r="AQ103" s="388">
        <f t="shared" si="183"/>
        <v>0</v>
      </c>
      <c r="AR103" s="388">
        <f t="shared" si="184"/>
        <v>0</v>
      </c>
      <c r="AS103" s="388">
        <f t="shared" si="185"/>
        <v>0</v>
      </c>
      <c r="AT103" s="389"/>
      <c r="AU103" s="232">
        <f t="shared" si="186"/>
        <v>0</v>
      </c>
      <c r="AV103" s="232">
        <f t="shared" si="187"/>
        <v>0</v>
      </c>
      <c r="AW103" s="232">
        <f t="shared" si="188"/>
        <v>0</v>
      </c>
      <c r="AX103" s="232">
        <f t="shared" si="189"/>
        <v>0</v>
      </c>
      <c r="AY103" s="232">
        <f t="shared" si="190"/>
        <v>0</v>
      </c>
      <c r="AZ103" s="232">
        <f t="shared" si="191"/>
        <v>0</v>
      </c>
      <c r="BA103" s="232">
        <f t="shared" si="192"/>
        <v>0</v>
      </c>
      <c r="BB103" s="232">
        <f t="shared" si="193"/>
        <v>0</v>
      </c>
      <c r="BC103" s="232">
        <f t="shared" si="194"/>
        <v>0</v>
      </c>
      <c r="BD103" s="232">
        <f t="shared" si="195"/>
        <v>0</v>
      </c>
      <c r="BE103" s="232">
        <f t="shared" si="196"/>
        <v>0</v>
      </c>
      <c r="BF103" s="232">
        <f t="shared" si="197"/>
        <v>0</v>
      </c>
      <c r="BG103" s="387"/>
      <c r="BH103" s="230">
        <f t="shared" si="198"/>
        <v>0</v>
      </c>
      <c r="BI103" s="230">
        <f t="shared" si="199"/>
        <v>0</v>
      </c>
      <c r="BJ103" s="230">
        <f t="shared" si="200"/>
        <v>0</v>
      </c>
      <c r="BK103" s="230">
        <f t="shared" si="201"/>
        <v>0</v>
      </c>
      <c r="BL103" s="230">
        <f t="shared" si="202"/>
        <v>0</v>
      </c>
      <c r="BM103" s="230">
        <f t="shared" si="203"/>
        <v>0</v>
      </c>
      <c r="BN103" s="230">
        <f t="shared" si="204"/>
        <v>0</v>
      </c>
      <c r="BO103" s="230">
        <f t="shared" si="205"/>
        <v>0</v>
      </c>
      <c r="BP103" s="230">
        <f t="shared" si="206"/>
        <v>0</v>
      </c>
      <c r="BQ103" s="230">
        <f t="shared" si="207"/>
        <v>0</v>
      </c>
      <c r="BR103" s="230">
        <f t="shared" si="208"/>
        <v>0</v>
      </c>
      <c r="BS103" s="230">
        <f t="shared" si="209"/>
        <v>0</v>
      </c>
      <c r="BT103" s="389"/>
      <c r="BU103" s="230">
        <f t="shared" si="210"/>
        <v>0</v>
      </c>
      <c r="BV103" s="230">
        <f t="shared" si="211"/>
        <v>0</v>
      </c>
      <c r="BW103" s="230">
        <f t="shared" si="212"/>
        <v>0</v>
      </c>
      <c r="BX103" s="230">
        <f t="shared" si="213"/>
        <v>0</v>
      </c>
      <c r="BY103" s="230">
        <f t="shared" si="214"/>
        <v>0</v>
      </c>
      <c r="BZ103" s="230">
        <f t="shared" si="215"/>
        <v>0</v>
      </c>
      <c r="CA103" s="230">
        <f t="shared" si="216"/>
        <v>0</v>
      </c>
      <c r="CB103" s="230">
        <f t="shared" si="217"/>
        <v>0</v>
      </c>
      <c r="CC103" s="230">
        <f t="shared" si="218"/>
        <v>0</v>
      </c>
      <c r="CD103" s="230">
        <f t="shared" si="219"/>
        <v>0</v>
      </c>
      <c r="CE103" s="230">
        <f t="shared" si="220"/>
        <v>0</v>
      </c>
      <c r="CF103" s="230">
        <f t="shared" si="221"/>
        <v>0</v>
      </c>
      <c r="CG103" s="231"/>
      <c r="CH103" s="230">
        <f t="shared" si="222"/>
        <v>0</v>
      </c>
      <c r="CI103" s="230">
        <f t="shared" si="223"/>
        <v>0</v>
      </c>
      <c r="CJ103" s="230">
        <f t="shared" si="224"/>
        <v>0</v>
      </c>
      <c r="CK103" s="230">
        <f t="shared" si="225"/>
        <v>0</v>
      </c>
      <c r="CL103" s="230">
        <f t="shared" si="226"/>
        <v>0</v>
      </c>
      <c r="CM103" s="230">
        <f t="shared" si="227"/>
        <v>0</v>
      </c>
      <c r="CN103" s="230">
        <f t="shared" si="228"/>
        <v>0</v>
      </c>
      <c r="CO103" s="230">
        <f t="shared" si="229"/>
        <v>0</v>
      </c>
      <c r="CP103" s="230">
        <f t="shared" si="230"/>
        <v>0</v>
      </c>
      <c r="CQ103" s="230">
        <f t="shared" si="231"/>
        <v>0</v>
      </c>
      <c r="CR103" s="230">
        <f t="shared" si="232"/>
        <v>0</v>
      </c>
      <c r="CS103" s="230">
        <f t="shared" si="233"/>
        <v>0</v>
      </c>
      <c r="CT103" s="231"/>
      <c r="CU103" s="230">
        <f t="shared" si="234"/>
        <v>0</v>
      </c>
      <c r="CV103" s="230">
        <f t="shared" si="235"/>
        <v>0</v>
      </c>
      <c r="CW103" s="230">
        <f t="shared" si="236"/>
        <v>0</v>
      </c>
      <c r="CX103" s="230">
        <f t="shared" si="237"/>
        <v>0</v>
      </c>
      <c r="CY103" s="230">
        <f t="shared" si="238"/>
        <v>0</v>
      </c>
      <c r="CZ103" s="230">
        <f t="shared" si="239"/>
        <v>0</v>
      </c>
      <c r="DA103" s="230">
        <f t="shared" si="240"/>
        <v>0</v>
      </c>
      <c r="DB103" s="230">
        <f t="shared" si="241"/>
        <v>0</v>
      </c>
      <c r="DC103" s="230">
        <f t="shared" si="242"/>
        <v>0</v>
      </c>
      <c r="DD103" s="230">
        <f t="shared" si="243"/>
        <v>0</v>
      </c>
      <c r="DE103" s="230">
        <f t="shared" si="244"/>
        <v>0</v>
      </c>
      <c r="DF103" s="230">
        <f t="shared" si="245"/>
        <v>0</v>
      </c>
      <c r="DG103" s="387"/>
      <c r="DH103" s="387"/>
      <c r="DI103" s="387"/>
      <c r="DJ103" s="387"/>
      <c r="DK103" s="387"/>
      <c r="DL103" s="387"/>
      <c r="DM103" s="387"/>
      <c r="DN103" s="387"/>
      <c r="DO103" s="387"/>
      <c r="DP103" s="387"/>
      <c r="DQ103" s="387"/>
      <c r="DR103" s="387"/>
      <c r="DS103" s="243"/>
    </row>
    <row r="104" spans="1:123" ht="12.75" customHeight="1" outlineLevel="1">
      <c r="A104" s="383">
        <f>'All Demand '!A105</f>
        <v>100</v>
      </c>
      <c r="B104" s="384" t="str">
        <f>'All Demand '!G105</f>
        <v>ABC</v>
      </c>
      <c r="C104" s="384" t="str">
        <f>'All Demand '!F105</f>
        <v>Alaska</v>
      </c>
      <c r="D104" s="178" t="str">
        <f>'All Demand '!C105</f>
        <v>8SBCAKASF9007</v>
      </c>
      <c r="E104" s="384" t="str">
        <f>'All Demand '!I105</f>
        <v>CTU</v>
      </c>
      <c r="F104" s="385" t="str">
        <f>'All Demand '!G105</f>
        <v>ABC</v>
      </c>
      <c r="G104" s="405">
        <v>1</v>
      </c>
      <c r="H104" s="405">
        <v>0.16700000000000001</v>
      </c>
      <c r="I104" s="405" t="s">
        <v>39</v>
      </c>
      <c r="J104" s="405">
        <v>0</v>
      </c>
      <c r="K104" s="405">
        <v>0</v>
      </c>
      <c r="L104" s="405">
        <v>0</v>
      </c>
      <c r="M104" s="405">
        <v>0</v>
      </c>
      <c r="N104" s="405">
        <v>0</v>
      </c>
      <c r="O104" s="405">
        <v>0</v>
      </c>
      <c r="P104" s="405">
        <v>3</v>
      </c>
      <c r="Q104" s="405">
        <v>0</v>
      </c>
      <c r="R104" s="427">
        <v>1</v>
      </c>
      <c r="S104" s="405">
        <v>0</v>
      </c>
      <c r="T104" s="405">
        <v>0.95</v>
      </c>
      <c r="U104" s="386">
        <f>Tianjin!H104</f>
        <v>0</v>
      </c>
      <c r="V104" s="386">
        <f>Tianjin!I104</f>
        <v>0</v>
      </c>
      <c r="W104" s="386">
        <f>Tianjin!J104</f>
        <v>0</v>
      </c>
      <c r="X104" s="386">
        <f>Tianjin!K104</f>
        <v>0</v>
      </c>
      <c r="Y104" s="386">
        <f>Tianjin!L104</f>
        <v>0</v>
      </c>
      <c r="Z104" s="386">
        <f>Tianjin!M104</f>
        <v>0</v>
      </c>
      <c r="AA104" s="386">
        <f>Tianjin!N104</f>
        <v>0</v>
      </c>
      <c r="AB104" s="386">
        <f>Tianjin!O104</f>
        <v>0</v>
      </c>
      <c r="AC104" s="386">
        <f>Tianjin!P104</f>
        <v>0</v>
      </c>
      <c r="AD104" s="386">
        <f>Tianjin!Q104</f>
        <v>0</v>
      </c>
      <c r="AE104" s="386">
        <f>Tianjin!R104</f>
        <v>0</v>
      </c>
      <c r="AF104" s="386">
        <f>Tianjin!S104</f>
        <v>0</v>
      </c>
      <c r="AG104" s="387"/>
      <c r="AH104" s="388">
        <f t="shared" si="174"/>
        <v>0</v>
      </c>
      <c r="AI104" s="388">
        <f t="shared" si="175"/>
        <v>0</v>
      </c>
      <c r="AJ104" s="388">
        <f t="shared" si="176"/>
        <v>0</v>
      </c>
      <c r="AK104" s="388">
        <f t="shared" si="177"/>
        <v>0</v>
      </c>
      <c r="AL104" s="388">
        <f t="shared" si="178"/>
        <v>0</v>
      </c>
      <c r="AM104" s="388">
        <f t="shared" si="179"/>
        <v>0</v>
      </c>
      <c r="AN104" s="388">
        <f t="shared" si="180"/>
        <v>0</v>
      </c>
      <c r="AO104" s="388">
        <f t="shared" si="181"/>
        <v>0</v>
      </c>
      <c r="AP104" s="388">
        <f t="shared" si="182"/>
        <v>0</v>
      </c>
      <c r="AQ104" s="388">
        <f t="shared" si="183"/>
        <v>0</v>
      </c>
      <c r="AR104" s="388">
        <f t="shared" si="184"/>
        <v>0</v>
      </c>
      <c r="AS104" s="388">
        <f t="shared" si="185"/>
        <v>0</v>
      </c>
      <c r="AT104" s="389"/>
      <c r="AU104" s="232">
        <f t="shared" si="186"/>
        <v>0</v>
      </c>
      <c r="AV104" s="232">
        <f t="shared" si="187"/>
        <v>0</v>
      </c>
      <c r="AW104" s="232">
        <f t="shared" si="188"/>
        <v>0</v>
      </c>
      <c r="AX104" s="232">
        <f t="shared" si="189"/>
        <v>0</v>
      </c>
      <c r="AY104" s="232">
        <f t="shared" si="190"/>
        <v>0</v>
      </c>
      <c r="AZ104" s="232">
        <f t="shared" si="191"/>
        <v>0</v>
      </c>
      <c r="BA104" s="232">
        <f t="shared" si="192"/>
        <v>0</v>
      </c>
      <c r="BB104" s="232">
        <f t="shared" si="193"/>
        <v>0</v>
      </c>
      <c r="BC104" s="232">
        <f t="shared" si="194"/>
        <v>0</v>
      </c>
      <c r="BD104" s="232">
        <f t="shared" si="195"/>
        <v>0</v>
      </c>
      <c r="BE104" s="232">
        <f t="shared" si="196"/>
        <v>0</v>
      </c>
      <c r="BF104" s="232">
        <f t="shared" si="197"/>
        <v>0</v>
      </c>
      <c r="BG104" s="387"/>
      <c r="BH104" s="230">
        <f t="shared" si="198"/>
        <v>0</v>
      </c>
      <c r="BI104" s="230">
        <f t="shared" si="199"/>
        <v>0</v>
      </c>
      <c r="BJ104" s="230">
        <f t="shared" si="200"/>
        <v>0</v>
      </c>
      <c r="BK104" s="230">
        <f t="shared" si="201"/>
        <v>0</v>
      </c>
      <c r="BL104" s="230">
        <f t="shared" si="202"/>
        <v>0</v>
      </c>
      <c r="BM104" s="230">
        <f t="shared" si="203"/>
        <v>0</v>
      </c>
      <c r="BN104" s="230">
        <f t="shared" si="204"/>
        <v>0</v>
      </c>
      <c r="BO104" s="230">
        <f t="shared" si="205"/>
        <v>0</v>
      </c>
      <c r="BP104" s="230">
        <f t="shared" si="206"/>
        <v>0</v>
      </c>
      <c r="BQ104" s="230">
        <f t="shared" si="207"/>
        <v>0</v>
      </c>
      <c r="BR104" s="230">
        <f t="shared" si="208"/>
        <v>0</v>
      </c>
      <c r="BS104" s="230">
        <f t="shared" si="209"/>
        <v>0</v>
      </c>
      <c r="BT104" s="389"/>
      <c r="BU104" s="230">
        <f t="shared" si="210"/>
        <v>0</v>
      </c>
      <c r="BV104" s="230">
        <f t="shared" si="211"/>
        <v>0</v>
      </c>
      <c r="BW104" s="230">
        <f t="shared" si="212"/>
        <v>0</v>
      </c>
      <c r="BX104" s="230">
        <f t="shared" si="213"/>
        <v>0</v>
      </c>
      <c r="BY104" s="230">
        <f t="shared" si="214"/>
        <v>0</v>
      </c>
      <c r="BZ104" s="230">
        <f t="shared" si="215"/>
        <v>0</v>
      </c>
      <c r="CA104" s="230">
        <f t="shared" si="216"/>
        <v>0</v>
      </c>
      <c r="CB104" s="230">
        <f t="shared" si="217"/>
        <v>0</v>
      </c>
      <c r="CC104" s="230">
        <f t="shared" si="218"/>
        <v>0</v>
      </c>
      <c r="CD104" s="230">
        <f t="shared" si="219"/>
        <v>0</v>
      </c>
      <c r="CE104" s="230">
        <f t="shared" si="220"/>
        <v>0</v>
      </c>
      <c r="CF104" s="230">
        <f t="shared" si="221"/>
        <v>0</v>
      </c>
      <c r="CG104" s="231"/>
      <c r="CH104" s="230">
        <f t="shared" si="222"/>
        <v>0</v>
      </c>
      <c r="CI104" s="230">
        <f t="shared" si="223"/>
        <v>0</v>
      </c>
      <c r="CJ104" s="230">
        <f t="shared" si="224"/>
        <v>0</v>
      </c>
      <c r="CK104" s="230">
        <f t="shared" si="225"/>
        <v>0</v>
      </c>
      <c r="CL104" s="230">
        <f t="shared" si="226"/>
        <v>0</v>
      </c>
      <c r="CM104" s="230">
        <f t="shared" si="227"/>
        <v>0</v>
      </c>
      <c r="CN104" s="230">
        <f t="shared" si="228"/>
        <v>0</v>
      </c>
      <c r="CO104" s="230">
        <f t="shared" si="229"/>
        <v>0</v>
      </c>
      <c r="CP104" s="230">
        <f t="shared" si="230"/>
        <v>0</v>
      </c>
      <c r="CQ104" s="230">
        <f t="shared" si="231"/>
        <v>0</v>
      </c>
      <c r="CR104" s="230">
        <f t="shared" si="232"/>
        <v>0</v>
      </c>
      <c r="CS104" s="230">
        <f t="shared" si="233"/>
        <v>0</v>
      </c>
      <c r="CT104" s="231"/>
      <c r="CU104" s="230">
        <f t="shared" si="234"/>
        <v>0</v>
      </c>
      <c r="CV104" s="230">
        <f t="shared" si="235"/>
        <v>0</v>
      </c>
      <c r="CW104" s="230">
        <f t="shared" si="236"/>
        <v>0</v>
      </c>
      <c r="CX104" s="230">
        <f t="shared" si="237"/>
        <v>0</v>
      </c>
      <c r="CY104" s="230">
        <f t="shared" si="238"/>
        <v>0</v>
      </c>
      <c r="CZ104" s="230">
        <f t="shared" si="239"/>
        <v>0</v>
      </c>
      <c r="DA104" s="230">
        <f t="shared" si="240"/>
        <v>0</v>
      </c>
      <c r="DB104" s="230">
        <f t="shared" si="241"/>
        <v>0</v>
      </c>
      <c r="DC104" s="230">
        <f t="shared" si="242"/>
        <v>0</v>
      </c>
      <c r="DD104" s="230">
        <f t="shared" si="243"/>
        <v>0</v>
      </c>
      <c r="DE104" s="230">
        <f t="shared" si="244"/>
        <v>0</v>
      </c>
      <c r="DF104" s="230">
        <f t="shared" si="245"/>
        <v>0</v>
      </c>
      <c r="DG104" s="387"/>
      <c r="DH104" s="387"/>
      <c r="DI104" s="387"/>
      <c r="DJ104" s="387"/>
      <c r="DK104" s="387"/>
      <c r="DL104" s="387"/>
      <c r="DM104" s="387"/>
      <c r="DN104" s="387"/>
      <c r="DO104" s="387"/>
      <c r="DP104" s="387"/>
      <c r="DQ104" s="387"/>
      <c r="DR104" s="387"/>
      <c r="DS104" s="243"/>
    </row>
    <row r="105" spans="1:123" ht="12.75" customHeight="1" outlineLevel="1">
      <c r="A105" s="383">
        <f>'All Demand '!A106</f>
        <v>101</v>
      </c>
      <c r="B105" s="384" t="str">
        <f>'All Demand '!G106</f>
        <v>ABC</v>
      </c>
      <c r="C105" s="384" t="str">
        <f>'All Demand '!F106</f>
        <v>Alaska</v>
      </c>
      <c r="D105" s="178" t="str">
        <f>'All Demand '!C106</f>
        <v>8SBCAKASF9012</v>
      </c>
      <c r="E105" s="384" t="str">
        <f>'All Demand '!I106</f>
        <v>CTU</v>
      </c>
      <c r="F105" s="385" t="str">
        <f>'All Demand '!G106</f>
        <v>ABC</v>
      </c>
      <c r="G105" s="405">
        <v>0.05</v>
      </c>
      <c r="H105" s="405">
        <v>0.02</v>
      </c>
      <c r="I105" s="405" t="s">
        <v>39</v>
      </c>
      <c r="J105" s="405">
        <v>0</v>
      </c>
      <c r="K105" s="405">
        <v>0</v>
      </c>
      <c r="L105" s="405">
        <v>0</v>
      </c>
      <c r="M105" s="405">
        <v>0</v>
      </c>
      <c r="N105" s="405">
        <v>0</v>
      </c>
      <c r="O105" s="405">
        <v>0</v>
      </c>
      <c r="P105" s="405">
        <v>3</v>
      </c>
      <c r="Q105" s="405">
        <v>0</v>
      </c>
      <c r="R105" s="427">
        <v>0</v>
      </c>
      <c r="S105" s="405">
        <v>0</v>
      </c>
      <c r="T105" s="405">
        <v>0.94</v>
      </c>
      <c r="U105" s="386">
        <f>Tianjin!H105</f>
        <v>0</v>
      </c>
      <c r="V105" s="386">
        <f>Tianjin!I105</f>
        <v>0</v>
      </c>
      <c r="W105" s="386">
        <f>Tianjin!J105</f>
        <v>0</v>
      </c>
      <c r="X105" s="386">
        <f>Tianjin!K105</f>
        <v>0</v>
      </c>
      <c r="Y105" s="386">
        <f>Tianjin!L105</f>
        <v>0</v>
      </c>
      <c r="Z105" s="386">
        <f>Tianjin!M105</f>
        <v>0</v>
      </c>
      <c r="AA105" s="386">
        <f>Tianjin!N105</f>
        <v>0</v>
      </c>
      <c r="AB105" s="386">
        <f>Tianjin!O105</f>
        <v>0</v>
      </c>
      <c r="AC105" s="386">
        <f>Tianjin!P105</f>
        <v>0</v>
      </c>
      <c r="AD105" s="386">
        <f>Tianjin!Q105</f>
        <v>0</v>
      </c>
      <c r="AE105" s="386">
        <f>Tianjin!R105</f>
        <v>0</v>
      </c>
      <c r="AF105" s="386">
        <f>Tianjin!S105</f>
        <v>0</v>
      </c>
      <c r="AG105" s="387"/>
      <c r="AH105" s="388">
        <f t="shared" si="174"/>
        <v>0</v>
      </c>
      <c r="AI105" s="388">
        <f t="shared" si="175"/>
        <v>0</v>
      </c>
      <c r="AJ105" s="388">
        <f t="shared" si="176"/>
        <v>0</v>
      </c>
      <c r="AK105" s="388">
        <f t="shared" si="177"/>
        <v>0</v>
      </c>
      <c r="AL105" s="388">
        <f t="shared" si="178"/>
        <v>0</v>
      </c>
      <c r="AM105" s="388">
        <f t="shared" si="179"/>
        <v>0</v>
      </c>
      <c r="AN105" s="388">
        <f t="shared" si="180"/>
        <v>0</v>
      </c>
      <c r="AO105" s="388">
        <f t="shared" si="181"/>
        <v>0</v>
      </c>
      <c r="AP105" s="388">
        <f t="shared" si="182"/>
        <v>0</v>
      </c>
      <c r="AQ105" s="388">
        <f t="shared" si="183"/>
        <v>0</v>
      </c>
      <c r="AR105" s="388">
        <f t="shared" si="184"/>
        <v>0</v>
      </c>
      <c r="AS105" s="388">
        <f t="shared" si="185"/>
        <v>0</v>
      </c>
      <c r="AT105" s="389"/>
      <c r="AU105" s="232">
        <f t="shared" si="186"/>
        <v>0</v>
      </c>
      <c r="AV105" s="232">
        <f t="shared" si="187"/>
        <v>0</v>
      </c>
      <c r="AW105" s="232">
        <f t="shared" si="188"/>
        <v>0</v>
      </c>
      <c r="AX105" s="232">
        <f t="shared" si="189"/>
        <v>0</v>
      </c>
      <c r="AY105" s="232">
        <f t="shared" si="190"/>
        <v>0</v>
      </c>
      <c r="AZ105" s="232">
        <f t="shared" si="191"/>
        <v>0</v>
      </c>
      <c r="BA105" s="232">
        <f t="shared" si="192"/>
        <v>0</v>
      </c>
      <c r="BB105" s="232">
        <f t="shared" si="193"/>
        <v>0</v>
      </c>
      <c r="BC105" s="232">
        <f t="shared" si="194"/>
        <v>0</v>
      </c>
      <c r="BD105" s="232">
        <f t="shared" si="195"/>
        <v>0</v>
      </c>
      <c r="BE105" s="232">
        <f t="shared" si="196"/>
        <v>0</v>
      </c>
      <c r="BF105" s="232">
        <f t="shared" si="197"/>
        <v>0</v>
      </c>
      <c r="BG105" s="387"/>
      <c r="BH105" s="230">
        <f t="shared" si="198"/>
        <v>0</v>
      </c>
      <c r="BI105" s="230">
        <f t="shared" si="199"/>
        <v>0</v>
      </c>
      <c r="BJ105" s="230">
        <f t="shared" si="200"/>
        <v>0</v>
      </c>
      <c r="BK105" s="230">
        <f t="shared" si="201"/>
        <v>0</v>
      </c>
      <c r="BL105" s="230">
        <f t="shared" si="202"/>
        <v>0</v>
      </c>
      <c r="BM105" s="230">
        <f t="shared" si="203"/>
        <v>0</v>
      </c>
      <c r="BN105" s="230">
        <f t="shared" si="204"/>
        <v>0</v>
      </c>
      <c r="BO105" s="230">
        <f t="shared" si="205"/>
        <v>0</v>
      </c>
      <c r="BP105" s="230">
        <f t="shared" si="206"/>
        <v>0</v>
      </c>
      <c r="BQ105" s="230">
        <f t="shared" si="207"/>
        <v>0</v>
      </c>
      <c r="BR105" s="230">
        <f t="shared" si="208"/>
        <v>0</v>
      </c>
      <c r="BS105" s="230">
        <f t="shared" si="209"/>
        <v>0</v>
      </c>
      <c r="BT105" s="389"/>
      <c r="BU105" s="230">
        <f t="shared" si="210"/>
        <v>0</v>
      </c>
      <c r="BV105" s="230">
        <f t="shared" si="211"/>
        <v>0</v>
      </c>
      <c r="BW105" s="230">
        <f t="shared" si="212"/>
        <v>0</v>
      </c>
      <c r="BX105" s="230">
        <f t="shared" si="213"/>
        <v>0</v>
      </c>
      <c r="BY105" s="230">
        <f t="shared" si="214"/>
        <v>0</v>
      </c>
      <c r="BZ105" s="230">
        <f t="shared" si="215"/>
        <v>0</v>
      </c>
      <c r="CA105" s="230">
        <f t="shared" si="216"/>
        <v>0</v>
      </c>
      <c r="CB105" s="230">
        <f t="shared" si="217"/>
        <v>0</v>
      </c>
      <c r="CC105" s="230">
        <f t="shared" si="218"/>
        <v>0</v>
      </c>
      <c r="CD105" s="230">
        <f t="shared" si="219"/>
        <v>0</v>
      </c>
      <c r="CE105" s="230">
        <f t="shared" si="220"/>
        <v>0</v>
      </c>
      <c r="CF105" s="230">
        <f t="shared" si="221"/>
        <v>0</v>
      </c>
      <c r="CG105" s="231"/>
      <c r="CH105" s="230">
        <f t="shared" si="222"/>
        <v>0</v>
      </c>
      <c r="CI105" s="230">
        <f t="shared" si="223"/>
        <v>0</v>
      </c>
      <c r="CJ105" s="230">
        <f t="shared" si="224"/>
        <v>0</v>
      </c>
      <c r="CK105" s="230">
        <f t="shared" si="225"/>
        <v>0</v>
      </c>
      <c r="CL105" s="230">
        <f t="shared" si="226"/>
        <v>0</v>
      </c>
      <c r="CM105" s="230">
        <f t="shared" si="227"/>
        <v>0</v>
      </c>
      <c r="CN105" s="230">
        <f t="shared" si="228"/>
        <v>0</v>
      </c>
      <c r="CO105" s="230">
        <f t="shared" si="229"/>
        <v>0</v>
      </c>
      <c r="CP105" s="230">
        <f t="shared" si="230"/>
        <v>0</v>
      </c>
      <c r="CQ105" s="230">
        <f t="shared" si="231"/>
        <v>0</v>
      </c>
      <c r="CR105" s="230">
        <f t="shared" si="232"/>
        <v>0</v>
      </c>
      <c r="CS105" s="230">
        <f t="shared" si="233"/>
        <v>0</v>
      </c>
      <c r="CT105" s="231"/>
      <c r="CU105" s="230">
        <f t="shared" si="234"/>
        <v>0</v>
      </c>
      <c r="CV105" s="230">
        <f t="shared" si="235"/>
        <v>0</v>
      </c>
      <c r="CW105" s="230">
        <f t="shared" si="236"/>
        <v>0</v>
      </c>
      <c r="CX105" s="230">
        <f t="shared" si="237"/>
        <v>0</v>
      </c>
      <c r="CY105" s="230">
        <f t="shared" si="238"/>
        <v>0</v>
      </c>
      <c r="CZ105" s="230">
        <f t="shared" si="239"/>
        <v>0</v>
      </c>
      <c r="DA105" s="230">
        <f t="shared" si="240"/>
        <v>0</v>
      </c>
      <c r="DB105" s="230">
        <f t="shared" si="241"/>
        <v>0</v>
      </c>
      <c r="DC105" s="230">
        <f t="shared" si="242"/>
        <v>0</v>
      </c>
      <c r="DD105" s="230">
        <f t="shared" si="243"/>
        <v>0</v>
      </c>
      <c r="DE105" s="230">
        <f t="shared" si="244"/>
        <v>0</v>
      </c>
      <c r="DF105" s="230">
        <f t="shared" si="245"/>
        <v>0</v>
      </c>
      <c r="DG105" s="387"/>
      <c r="DH105" s="387"/>
      <c r="DI105" s="387"/>
      <c r="DJ105" s="387"/>
      <c r="DK105" s="387"/>
      <c r="DL105" s="387"/>
      <c r="DM105" s="387"/>
      <c r="DN105" s="387"/>
      <c r="DO105" s="387"/>
      <c r="DP105" s="387"/>
      <c r="DQ105" s="387"/>
      <c r="DR105" s="387"/>
      <c r="DS105" s="243"/>
    </row>
    <row r="106" spans="1:123" ht="12.75" customHeight="1" outlineLevel="1">
      <c r="A106" s="383">
        <f>'All Demand '!A107</f>
        <v>102</v>
      </c>
      <c r="B106" s="384" t="str">
        <f>'All Demand '!G107</f>
        <v>ABC</v>
      </c>
      <c r="C106" s="384" t="str">
        <f>'All Demand '!F107</f>
        <v>Alaska</v>
      </c>
      <c r="D106" s="178" t="str">
        <f>'All Demand '!C107</f>
        <v>8SBCAKASF9013</v>
      </c>
      <c r="E106" s="384" t="str">
        <f>'All Demand '!I107</f>
        <v>CTU</v>
      </c>
      <c r="F106" s="385" t="str">
        <f>'All Demand '!G107</f>
        <v>ABC</v>
      </c>
      <c r="G106" s="405">
        <v>6.7000000000000004E-2</v>
      </c>
      <c r="H106" s="405">
        <v>3.3000000000000002E-2</v>
      </c>
      <c r="I106" s="405" t="s">
        <v>39</v>
      </c>
      <c r="J106" s="405">
        <v>0</v>
      </c>
      <c r="K106" s="405">
        <v>0</v>
      </c>
      <c r="L106" s="405">
        <v>0</v>
      </c>
      <c r="M106" s="405">
        <v>0</v>
      </c>
      <c r="N106" s="405">
        <v>0</v>
      </c>
      <c r="O106" s="405">
        <v>0</v>
      </c>
      <c r="P106" s="405">
        <v>3</v>
      </c>
      <c r="Q106" s="405">
        <v>0</v>
      </c>
      <c r="R106" s="427">
        <v>0</v>
      </c>
      <c r="S106" s="405">
        <v>0</v>
      </c>
      <c r="T106" s="405">
        <v>0.94</v>
      </c>
      <c r="U106" s="386">
        <f>Tianjin!H106</f>
        <v>0</v>
      </c>
      <c r="V106" s="386">
        <f>Tianjin!I106</f>
        <v>0</v>
      </c>
      <c r="W106" s="386">
        <f>Tianjin!J106</f>
        <v>0</v>
      </c>
      <c r="X106" s="386">
        <f>Tianjin!K106</f>
        <v>0</v>
      </c>
      <c r="Y106" s="386">
        <f>Tianjin!L106</f>
        <v>0</v>
      </c>
      <c r="Z106" s="386">
        <f>Tianjin!M106</f>
        <v>0</v>
      </c>
      <c r="AA106" s="386">
        <f>Tianjin!N106</f>
        <v>0</v>
      </c>
      <c r="AB106" s="386">
        <f>Tianjin!O106</f>
        <v>0</v>
      </c>
      <c r="AC106" s="386">
        <f>Tianjin!P106</f>
        <v>0</v>
      </c>
      <c r="AD106" s="386">
        <f>Tianjin!Q106</f>
        <v>0</v>
      </c>
      <c r="AE106" s="386">
        <f>Tianjin!R106</f>
        <v>0</v>
      </c>
      <c r="AF106" s="386">
        <f>Tianjin!S106</f>
        <v>0</v>
      </c>
      <c r="AG106" s="387"/>
      <c r="AH106" s="388">
        <f t="shared" si="174"/>
        <v>0</v>
      </c>
      <c r="AI106" s="388">
        <f t="shared" si="175"/>
        <v>0</v>
      </c>
      <c r="AJ106" s="388">
        <f t="shared" si="176"/>
        <v>0</v>
      </c>
      <c r="AK106" s="388">
        <f t="shared" si="177"/>
        <v>0</v>
      </c>
      <c r="AL106" s="388">
        <f t="shared" si="178"/>
        <v>0</v>
      </c>
      <c r="AM106" s="388">
        <f t="shared" si="179"/>
        <v>0</v>
      </c>
      <c r="AN106" s="388">
        <f t="shared" si="180"/>
        <v>0</v>
      </c>
      <c r="AO106" s="388">
        <f t="shared" si="181"/>
        <v>0</v>
      </c>
      <c r="AP106" s="388">
        <f t="shared" si="182"/>
        <v>0</v>
      </c>
      <c r="AQ106" s="388">
        <f t="shared" si="183"/>
        <v>0</v>
      </c>
      <c r="AR106" s="388">
        <f t="shared" si="184"/>
        <v>0</v>
      </c>
      <c r="AS106" s="388">
        <f t="shared" si="185"/>
        <v>0</v>
      </c>
      <c r="AT106" s="389"/>
      <c r="AU106" s="232">
        <f t="shared" si="186"/>
        <v>0</v>
      </c>
      <c r="AV106" s="232">
        <f t="shared" si="187"/>
        <v>0</v>
      </c>
      <c r="AW106" s="232">
        <f t="shared" si="188"/>
        <v>0</v>
      </c>
      <c r="AX106" s="232">
        <f t="shared" si="189"/>
        <v>0</v>
      </c>
      <c r="AY106" s="232">
        <f t="shared" si="190"/>
        <v>0</v>
      </c>
      <c r="AZ106" s="232">
        <f t="shared" si="191"/>
        <v>0</v>
      </c>
      <c r="BA106" s="232">
        <f t="shared" si="192"/>
        <v>0</v>
      </c>
      <c r="BB106" s="232">
        <f t="shared" si="193"/>
        <v>0</v>
      </c>
      <c r="BC106" s="232">
        <f t="shared" si="194"/>
        <v>0</v>
      </c>
      <c r="BD106" s="232">
        <f t="shared" si="195"/>
        <v>0</v>
      </c>
      <c r="BE106" s="232">
        <f t="shared" si="196"/>
        <v>0</v>
      </c>
      <c r="BF106" s="232">
        <f t="shared" si="197"/>
        <v>0</v>
      </c>
      <c r="BG106" s="387"/>
      <c r="BH106" s="230">
        <f t="shared" si="198"/>
        <v>0</v>
      </c>
      <c r="BI106" s="230">
        <f t="shared" si="199"/>
        <v>0</v>
      </c>
      <c r="BJ106" s="230">
        <f t="shared" si="200"/>
        <v>0</v>
      </c>
      <c r="BK106" s="230">
        <f t="shared" si="201"/>
        <v>0</v>
      </c>
      <c r="BL106" s="230">
        <f t="shared" si="202"/>
        <v>0</v>
      </c>
      <c r="BM106" s="230">
        <f t="shared" si="203"/>
        <v>0</v>
      </c>
      <c r="BN106" s="230">
        <f t="shared" si="204"/>
        <v>0</v>
      </c>
      <c r="BO106" s="230">
        <f t="shared" si="205"/>
        <v>0</v>
      </c>
      <c r="BP106" s="230">
        <f t="shared" si="206"/>
        <v>0</v>
      </c>
      <c r="BQ106" s="230">
        <f t="shared" si="207"/>
        <v>0</v>
      </c>
      <c r="BR106" s="230">
        <f t="shared" si="208"/>
        <v>0</v>
      </c>
      <c r="BS106" s="230">
        <f t="shared" si="209"/>
        <v>0</v>
      </c>
      <c r="BT106" s="389"/>
      <c r="BU106" s="230">
        <f t="shared" si="210"/>
        <v>0</v>
      </c>
      <c r="BV106" s="230">
        <f t="shared" si="211"/>
        <v>0</v>
      </c>
      <c r="BW106" s="230">
        <f t="shared" si="212"/>
        <v>0</v>
      </c>
      <c r="BX106" s="230">
        <f t="shared" si="213"/>
        <v>0</v>
      </c>
      <c r="BY106" s="230">
        <f t="shared" si="214"/>
        <v>0</v>
      </c>
      <c r="BZ106" s="230">
        <f t="shared" si="215"/>
        <v>0</v>
      </c>
      <c r="CA106" s="230">
        <f t="shared" si="216"/>
        <v>0</v>
      </c>
      <c r="CB106" s="230">
        <f t="shared" si="217"/>
        <v>0</v>
      </c>
      <c r="CC106" s="230">
        <f t="shared" si="218"/>
        <v>0</v>
      </c>
      <c r="CD106" s="230">
        <f t="shared" si="219"/>
        <v>0</v>
      </c>
      <c r="CE106" s="230">
        <f t="shared" si="220"/>
        <v>0</v>
      </c>
      <c r="CF106" s="230">
        <f t="shared" si="221"/>
        <v>0</v>
      </c>
      <c r="CG106" s="231"/>
      <c r="CH106" s="230">
        <f t="shared" si="222"/>
        <v>0</v>
      </c>
      <c r="CI106" s="230">
        <f t="shared" si="223"/>
        <v>0</v>
      </c>
      <c r="CJ106" s="230">
        <f t="shared" si="224"/>
        <v>0</v>
      </c>
      <c r="CK106" s="230">
        <f t="shared" si="225"/>
        <v>0</v>
      </c>
      <c r="CL106" s="230">
        <f t="shared" si="226"/>
        <v>0</v>
      </c>
      <c r="CM106" s="230">
        <f t="shared" si="227"/>
        <v>0</v>
      </c>
      <c r="CN106" s="230">
        <f t="shared" si="228"/>
        <v>0</v>
      </c>
      <c r="CO106" s="230">
        <f t="shared" si="229"/>
        <v>0</v>
      </c>
      <c r="CP106" s="230">
        <f t="shared" si="230"/>
        <v>0</v>
      </c>
      <c r="CQ106" s="230">
        <f t="shared" si="231"/>
        <v>0</v>
      </c>
      <c r="CR106" s="230">
        <f t="shared" si="232"/>
        <v>0</v>
      </c>
      <c r="CS106" s="230">
        <f t="shared" si="233"/>
        <v>0</v>
      </c>
      <c r="CT106" s="231"/>
      <c r="CU106" s="230">
        <f t="shared" si="234"/>
        <v>0</v>
      </c>
      <c r="CV106" s="230">
        <f t="shared" si="235"/>
        <v>0</v>
      </c>
      <c r="CW106" s="230">
        <f t="shared" si="236"/>
        <v>0</v>
      </c>
      <c r="CX106" s="230">
        <f t="shared" si="237"/>
        <v>0</v>
      </c>
      <c r="CY106" s="230">
        <f t="shared" si="238"/>
        <v>0</v>
      </c>
      <c r="CZ106" s="230">
        <f t="shared" si="239"/>
        <v>0</v>
      </c>
      <c r="DA106" s="230">
        <f t="shared" si="240"/>
        <v>0</v>
      </c>
      <c r="DB106" s="230">
        <f t="shared" si="241"/>
        <v>0</v>
      </c>
      <c r="DC106" s="230">
        <f t="shared" si="242"/>
        <v>0</v>
      </c>
      <c r="DD106" s="230">
        <f t="shared" si="243"/>
        <v>0</v>
      </c>
      <c r="DE106" s="230">
        <f t="shared" si="244"/>
        <v>0</v>
      </c>
      <c r="DF106" s="230">
        <f t="shared" si="245"/>
        <v>0</v>
      </c>
      <c r="DG106" s="387"/>
      <c r="DH106" s="387"/>
      <c r="DI106" s="387"/>
      <c r="DJ106" s="387"/>
      <c r="DK106" s="387"/>
      <c r="DL106" s="387"/>
      <c r="DM106" s="387"/>
      <c r="DN106" s="387"/>
      <c r="DO106" s="387"/>
      <c r="DP106" s="387"/>
      <c r="DQ106" s="387"/>
      <c r="DR106" s="387"/>
      <c r="DS106" s="243"/>
    </row>
    <row r="107" spans="1:123" ht="12.75" customHeight="1" outlineLevel="1">
      <c r="A107" s="383">
        <f>'All Demand '!A108</f>
        <v>103</v>
      </c>
      <c r="B107" s="384" t="str">
        <f>'All Demand '!G108</f>
        <v>ABC</v>
      </c>
      <c r="C107" s="384" t="str">
        <f>'All Demand '!F108</f>
        <v>Alaska</v>
      </c>
      <c r="D107" s="178" t="str">
        <f>'All Demand '!C108</f>
        <v>8SBCAKASF9014</v>
      </c>
      <c r="E107" s="384" t="str">
        <f>'All Demand '!I108</f>
        <v>CTU</v>
      </c>
      <c r="F107" s="385" t="str">
        <f>'All Demand '!G108</f>
        <v>ABC</v>
      </c>
      <c r="G107" s="405">
        <v>6.7000000000000004E-2</v>
      </c>
      <c r="H107" s="405">
        <v>2.1999999999999999E-2</v>
      </c>
      <c r="I107" s="405" t="s">
        <v>39</v>
      </c>
      <c r="J107" s="405">
        <v>0</v>
      </c>
      <c r="K107" s="405">
        <v>0</v>
      </c>
      <c r="L107" s="405">
        <v>0</v>
      </c>
      <c r="M107" s="405">
        <v>0</v>
      </c>
      <c r="N107" s="405">
        <v>0</v>
      </c>
      <c r="O107" s="405">
        <v>0</v>
      </c>
      <c r="P107" s="405">
        <v>3</v>
      </c>
      <c r="Q107" s="405">
        <v>0</v>
      </c>
      <c r="R107" s="427">
        <v>0</v>
      </c>
      <c r="S107" s="405">
        <v>0</v>
      </c>
      <c r="T107" s="405">
        <v>0.94</v>
      </c>
      <c r="U107" s="386">
        <f>Tianjin!H107</f>
        <v>0</v>
      </c>
      <c r="V107" s="386">
        <f>Tianjin!I107</f>
        <v>0</v>
      </c>
      <c r="W107" s="386">
        <f>Tianjin!J107</f>
        <v>0</v>
      </c>
      <c r="X107" s="386">
        <f>Tianjin!K107</f>
        <v>0</v>
      </c>
      <c r="Y107" s="386">
        <f>Tianjin!L107</f>
        <v>0</v>
      </c>
      <c r="Z107" s="386">
        <f>Tianjin!M107</f>
        <v>0</v>
      </c>
      <c r="AA107" s="386">
        <f>Tianjin!N107</f>
        <v>0</v>
      </c>
      <c r="AB107" s="386">
        <f>Tianjin!O107</f>
        <v>0</v>
      </c>
      <c r="AC107" s="386">
        <f>Tianjin!P107</f>
        <v>0</v>
      </c>
      <c r="AD107" s="386">
        <f>Tianjin!Q107</f>
        <v>0</v>
      </c>
      <c r="AE107" s="386">
        <f>Tianjin!R107</f>
        <v>0</v>
      </c>
      <c r="AF107" s="386">
        <f>Tianjin!S107</f>
        <v>0</v>
      </c>
      <c r="AG107" s="387"/>
      <c r="AH107" s="388">
        <f t="shared" si="174"/>
        <v>0</v>
      </c>
      <c r="AI107" s="388">
        <f t="shared" si="175"/>
        <v>0</v>
      </c>
      <c r="AJ107" s="388">
        <f t="shared" si="176"/>
        <v>0</v>
      </c>
      <c r="AK107" s="388">
        <f t="shared" si="177"/>
        <v>0</v>
      </c>
      <c r="AL107" s="388">
        <f t="shared" si="178"/>
        <v>0</v>
      </c>
      <c r="AM107" s="388">
        <f t="shared" si="179"/>
        <v>0</v>
      </c>
      <c r="AN107" s="388">
        <f t="shared" si="180"/>
        <v>0</v>
      </c>
      <c r="AO107" s="388">
        <f t="shared" si="181"/>
        <v>0</v>
      </c>
      <c r="AP107" s="388">
        <f t="shared" si="182"/>
        <v>0</v>
      </c>
      <c r="AQ107" s="388">
        <f t="shared" si="183"/>
        <v>0</v>
      </c>
      <c r="AR107" s="388">
        <f t="shared" si="184"/>
        <v>0</v>
      </c>
      <c r="AS107" s="388">
        <f t="shared" si="185"/>
        <v>0</v>
      </c>
      <c r="AT107" s="389"/>
      <c r="AU107" s="232">
        <f t="shared" si="186"/>
        <v>0</v>
      </c>
      <c r="AV107" s="232">
        <f t="shared" si="187"/>
        <v>0</v>
      </c>
      <c r="AW107" s="232">
        <f t="shared" si="188"/>
        <v>0</v>
      </c>
      <c r="AX107" s="232">
        <f t="shared" si="189"/>
        <v>0</v>
      </c>
      <c r="AY107" s="232">
        <f t="shared" si="190"/>
        <v>0</v>
      </c>
      <c r="AZ107" s="232">
        <f t="shared" si="191"/>
        <v>0</v>
      </c>
      <c r="BA107" s="232">
        <f t="shared" si="192"/>
        <v>0</v>
      </c>
      <c r="BB107" s="232">
        <f t="shared" si="193"/>
        <v>0</v>
      </c>
      <c r="BC107" s="232">
        <f t="shared" si="194"/>
        <v>0</v>
      </c>
      <c r="BD107" s="232">
        <f t="shared" si="195"/>
        <v>0</v>
      </c>
      <c r="BE107" s="232">
        <f t="shared" si="196"/>
        <v>0</v>
      </c>
      <c r="BF107" s="232">
        <f t="shared" si="197"/>
        <v>0</v>
      </c>
      <c r="BG107" s="387"/>
      <c r="BH107" s="230">
        <f t="shared" si="198"/>
        <v>0</v>
      </c>
      <c r="BI107" s="230">
        <f t="shared" si="199"/>
        <v>0</v>
      </c>
      <c r="BJ107" s="230">
        <f t="shared" si="200"/>
        <v>0</v>
      </c>
      <c r="BK107" s="230">
        <f t="shared" si="201"/>
        <v>0</v>
      </c>
      <c r="BL107" s="230">
        <f t="shared" si="202"/>
        <v>0</v>
      </c>
      <c r="BM107" s="230">
        <f t="shared" si="203"/>
        <v>0</v>
      </c>
      <c r="BN107" s="230">
        <f t="shared" si="204"/>
        <v>0</v>
      </c>
      <c r="BO107" s="230">
        <f t="shared" si="205"/>
        <v>0</v>
      </c>
      <c r="BP107" s="230">
        <f t="shared" si="206"/>
        <v>0</v>
      </c>
      <c r="BQ107" s="230">
        <f t="shared" si="207"/>
        <v>0</v>
      </c>
      <c r="BR107" s="230">
        <f t="shared" si="208"/>
        <v>0</v>
      </c>
      <c r="BS107" s="230">
        <f t="shared" si="209"/>
        <v>0</v>
      </c>
      <c r="BT107" s="389"/>
      <c r="BU107" s="230">
        <f t="shared" si="210"/>
        <v>0</v>
      </c>
      <c r="BV107" s="230">
        <f t="shared" si="211"/>
        <v>0</v>
      </c>
      <c r="BW107" s="230">
        <f t="shared" si="212"/>
        <v>0</v>
      </c>
      <c r="BX107" s="230">
        <f t="shared" si="213"/>
        <v>0</v>
      </c>
      <c r="BY107" s="230">
        <f t="shared" si="214"/>
        <v>0</v>
      </c>
      <c r="BZ107" s="230">
        <f t="shared" si="215"/>
        <v>0</v>
      </c>
      <c r="CA107" s="230">
        <f t="shared" si="216"/>
        <v>0</v>
      </c>
      <c r="CB107" s="230">
        <f t="shared" si="217"/>
        <v>0</v>
      </c>
      <c r="CC107" s="230">
        <f t="shared" si="218"/>
        <v>0</v>
      </c>
      <c r="CD107" s="230">
        <f t="shared" si="219"/>
        <v>0</v>
      </c>
      <c r="CE107" s="230">
        <f t="shared" si="220"/>
        <v>0</v>
      </c>
      <c r="CF107" s="230">
        <f t="shared" si="221"/>
        <v>0</v>
      </c>
      <c r="CG107" s="231"/>
      <c r="CH107" s="230">
        <f t="shared" si="222"/>
        <v>0</v>
      </c>
      <c r="CI107" s="230">
        <f t="shared" si="223"/>
        <v>0</v>
      </c>
      <c r="CJ107" s="230">
        <f t="shared" si="224"/>
        <v>0</v>
      </c>
      <c r="CK107" s="230">
        <f t="shared" si="225"/>
        <v>0</v>
      </c>
      <c r="CL107" s="230">
        <f t="shared" si="226"/>
        <v>0</v>
      </c>
      <c r="CM107" s="230">
        <f t="shared" si="227"/>
        <v>0</v>
      </c>
      <c r="CN107" s="230">
        <f t="shared" si="228"/>
        <v>0</v>
      </c>
      <c r="CO107" s="230">
        <f t="shared" si="229"/>
        <v>0</v>
      </c>
      <c r="CP107" s="230">
        <f t="shared" si="230"/>
        <v>0</v>
      </c>
      <c r="CQ107" s="230">
        <f t="shared" si="231"/>
        <v>0</v>
      </c>
      <c r="CR107" s="230">
        <f t="shared" si="232"/>
        <v>0</v>
      </c>
      <c r="CS107" s="230">
        <f t="shared" si="233"/>
        <v>0</v>
      </c>
      <c r="CT107" s="231"/>
      <c r="CU107" s="230">
        <f t="shared" si="234"/>
        <v>0</v>
      </c>
      <c r="CV107" s="230">
        <f t="shared" si="235"/>
        <v>0</v>
      </c>
      <c r="CW107" s="230">
        <f t="shared" si="236"/>
        <v>0</v>
      </c>
      <c r="CX107" s="230">
        <f t="shared" si="237"/>
        <v>0</v>
      </c>
      <c r="CY107" s="230">
        <f t="shared" si="238"/>
        <v>0</v>
      </c>
      <c r="CZ107" s="230">
        <f t="shared" si="239"/>
        <v>0</v>
      </c>
      <c r="DA107" s="230">
        <f t="shared" si="240"/>
        <v>0</v>
      </c>
      <c r="DB107" s="230">
        <f t="shared" si="241"/>
        <v>0</v>
      </c>
      <c r="DC107" s="230">
        <f t="shared" si="242"/>
        <v>0</v>
      </c>
      <c r="DD107" s="230">
        <f t="shared" si="243"/>
        <v>0</v>
      </c>
      <c r="DE107" s="230">
        <f t="shared" si="244"/>
        <v>0</v>
      </c>
      <c r="DF107" s="230">
        <f t="shared" si="245"/>
        <v>0</v>
      </c>
      <c r="DG107" s="387"/>
      <c r="DH107" s="387"/>
      <c r="DI107" s="387"/>
      <c r="DJ107" s="387"/>
      <c r="DK107" s="387"/>
      <c r="DL107" s="387"/>
      <c r="DM107" s="387"/>
      <c r="DN107" s="387"/>
      <c r="DO107" s="387"/>
      <c r="DP107" s="387"/>
      <c r="DQ107" s="387"/>
      <c r="DR107" s="387"/>
      <c r="DS107" s="243"/>
    </row>
    <row r="108" spans="1:123" ht="12.75" customHeight="1" outlineLevel="1">
      <c r="A108" s="383">
        <f>'All Demand '!A109</f>
        <v>104</v>
      </c>
      <c r="B108" s="384" t="str">
        <f>'All Demand '!G109</f>
        <v>ABC</v>
      </c>
      <c r="C108" s="384" t="str">
        <f>'All Demand '!F109</f>
        <v>Alaska</v>
      </c>
      <c r="D108" s="178" t="str">
        <f>'All Demand '!C109</f>
        <v>8SBCAKASF9004</v>
      </c>
      <c r="E108" s="384" t="str">
        <f>'All Demand '!I109</f>
        <v>CTU</v>
      </c>
      <c r="F108" s="385" t="str">
        <f>'All Demand '!G109</f>
        <v>ABC</v>
      </c>
      <c r="G108" s="405">
        <v>0.02</v>
      </c>
      <c r="H108" s="405">
        <v>0.04</v>
      </c>
      <c r="I108" s="405" t="s">
        <v>39</v>
      </c>
      <c r="J108" s="405">
        <v>0</v>
      </c>
      <c r="K108" s="405">
        <v>0</v>
      </c>
      <c r="L108" s="405">
        <v>0</v>
      </c>
      <c r="M108" s="405">
        <v>0</v>
      </c>
      <c r="N108" s="405">
        <v>0</v>
      </c>
      <c r="O108" s="405">
        <v>0</v>
      </c>
      <c r="P108" s="405">
        <v>2</v>
      </c>
      <c r="Q108" s="405">
        <v>0</v>
      </c>
      <c r="R108" s="427">
        <v>1</v>
      </c>
      <c r="S108" s="405">
        <v>0</v>
      </c>
      <c r="T108" s="405">
        <v>0.95</v>
      </c>
      <c r="U108" s="386">
        <f>Tianjin!H108</f>
        <v>0</v>
      </c>
      <c r="V108" s="386">
        <f>Tianjin!I108</f>
        <v>0</v>
      </c>
      <c r="W108" s="386">
        <f>Tianjin!J108</f>
        <v>0</v>
      </c>
      <c r="X108" s="386">
        <f>Tianjin!K108</f>
        <v>0</v>
      </c>
      <c r="Y108" s="386">
        <f>Tianjin!L108</f>
        <v>0</v>
      </c>
      <c r="Z108" s="386">
        <f>Tianjin!M108</f>
        <v>0</v>
      </c>
      <c r="AA108" s="386">
        <f>Tianjin!N108</f>
        <v>0</v>
      </c>
      <c r="AB108" s="386">
        <f>Tianjin!O108</f>
        <v>0</v>
      </c>
      <c r="AC108" s="386">
        <f>Tianjin!P108</f>
        <v>0</v>
      </c>
      <c r="AD108" s="386">
        <f>Tianjin!Q108</f>
        <v>0</v>
      </c>
      <c r="AE108" s="386">
        <f>Tianjin!R108</f>
        <v>0</v>
      </c>
      <c r="AF108" s="386">
        <f>Tianjin!S108</f>
        <v>0</v>
      </c>
      <c r="AG108" s="387"/>
      <c r="AH108" s="388">
        <f t="shared" si="174"/>
        <v>0</v>
      </c>
      <c r="AI108" s="388">
        <f t="shared" si="175"/>
        <v>0</v>
      </c>
      <c r="AJ108" s="388">
        <f t="shared" si="176"/>
        <v>0</v>
      </c>
      <c r="AK108" s="388">
        <f t="shared" si="177"/>
        <v>0</v>
      </c>
      <c r="AL108" s="388">
        <f t="shared" si="178"/>
        <v>0</v>
      </c>
      <c r="AM108" s="388">
        <f t="shared" si="179"/>
        <v>0</v>
      </c>
      <c r="AN108" s="388">
        <f t="shared" si="180"/>
        <v>0</v>
      </c>
      <c r="AO108" s="388">
        <f t="shared" si="181"/>
        <v>0</v>
      </c>
      <c r="AP108" s="388">
        <f t="shared" si="182"/>
        <v>0</v>
      </c>
      <c r="AQ108" s="388">
        <f t="shared" si="183"/>
        <v>0</v>
      </c>
      <c r="AR108" s="388">
        <f t="shared" si="184"/>
        <v>0</v>
      </c>
      <c r="AS108" s="388">
        <f t="shared" si="185"/>
        <v>0</v>
      </c>
      <c r="AT108" s="389"/>
      <c r="AU108" s="232">
        <f t="shared" si="186"/>
        <v>0</v>
      </c>
      <c r="AV108" s="232">
        <f t="shared" si="187"/>
        <v>0</v>
      </c>
      <c r="AW108" s="232">
        <f t="shared" si="188"/>
        <v>0</v>
      </c>
      <c r="AX108" s="232">
        <f t="shared" si="189"/>
        <v>0</v>
      </c>
      <c r="AY108" s="232">
        <f t="shared" si="190"/>
        <v>0</v>
      </c>
      <c r="AZ108" s="232">
        <f t="shared" si="191"/>
        <v>0</v>
      </c>
      <c r="BA108" s="232">
        <f t="shared" si="192"/>
        <v>0</v>
      </c>
      <c r="BB108" s="232">
        <f t="shared" si="193"/>
        <v>0</v>
      </c>
      <c r="BC108" s="232">
        <f t="shared" si="194"/>
        <v>0</v>
      </c>
      <c r="BD108" s="232">
        <f t="shared" si="195"/>
        <v>0</v>
      </c>
      <c r="BE108" s="232">
        <f t="shared" si="196"/>
        <v>0</v>
      </c>
      <c r="BF108" s="232">
        <f t="shared" si="197"/>
        <v>0</v>
      </c>
      <c r="BG108" s="387"/>
      <c r="BH108" s="230">
        <f t="shared" si="198"/>
        <v>0</v>
      </c>
      <c r="BI108" s="230">
        <f t="shared" si="199"/>
        <v>0</v>
      </c>
      <c r="BJ108" s="230">
        <f t="shared" si="200"/>
        <v>0</v>
      </c>
      <c r="BK108" s="230">
        <f t="shared" si="201"/>
        <v>0</v>
      </c>
      <c r="BL108" s="230">
        <f t="shared" si="202"/>
        <v>0</v>
      </c>
      <c r="BM108" s="230">
        <f t="shared" si="203"/>
        <v>0</v>
      </c>
      <c r="BN108" s="230">
        <f t="shared" si="204"/>
        <v>0</v>
      </c>
      <c r="BO108" s="230">
        <f t="shared" si="205"/>
        <v>0</v>
      </c>
      <c r="BP108" s="230">
        <f t="shared" si="206"/>
        <v>0</v>
      </c>
      <c r="BQ108" s="230">
        <f t="shared" si="207"/>
        <v>0</v>
      </c>
      <c r="BR108" s="230">
        <f t="shared" si="208"/>
        <v>0</v>
      </c>
      <c r="BS108" s="230">
        <f t="shared" si="209"/>
        <v>0</v>
      </c>
      <c r="BT108" s="389"/>
      <c r="BU108" s="230">
        <f t="shared" si="210"/>
        <v>0</v>
      </c>
      <c r="BV108" s="230">
        <f t="shared" si="211"/>
        <v>0</v>
      </c>
      <c r="BW108" s="230">
        <f t="shared" si="212"/>
        <v>0</v>
      </c>
      <c r="BX108" s="230">
        <f t="shared" si="213"/>
        <v>0</v>
      </c>
      <c r="BY108" s="230">
        <f t="shared" si="214"/>
        <v>0</v>
      </c>
      <c r="BZ108" s="230">
        <f t="shared" si="215"/>
        <v>0</v>
      </c>
      <c r="CA108" s="230">
        <f t="shared" si="216"/>
        <v>0</v>
      </c>
      <c r="CB108" s="230">
        <f t="shared" si="217"/>
        <v>0</v>
      </c>
      <c r="CC108" s="230">
        <f t="shared" si="218"/>
        <v>0</v>
      </c>
      <c r="CD108" s="230">
        <f t="shared" si="219"/>
        <v>0</v>
      </c>
      <c r="CE108" s="230">
        <f t="shared" si="220"/>
        <v>0</v>
      </c>
      <c r="CF108" s="230">
        <f t="shared" si="221"/>
        <v>0</v>
      </c>
      <c r="CG108" s="231"/>
      <c r="CH108" s="230">
        <f t="shared" si="222"/>
        <v>0</v>
      </c>
      <c r="CI108" s="230">
        <f t="shared" si="223"/>
        <v>0</v>
      </c>
      <c r="CJ108" s="230">
        <f t="shared" si="224"/>
        <v>0</v>
      </c>
      <c r="CK108" s="230">
        <f t="shared" si="225"/>
        <v>0</v>
      </c>
      <c r="CL108" s="230">
        <f t="shared" si="226"/>
        <v>0</v>
      </c>
      <c r="CM108" s="230">
        <f t="shared" si="227"/>
        <v>0</v>
      </c>
      <c r="CN108" s="230">
        <f t="shared" si="228"/>
        <v>0</v>
      </c>
      <c r="CO108" s="230">
        <f t="shared" si="229"/>
        <v>0</v>
      </c>
      <c r="CP108" s="230">
        <f t="shared" si="230"/>
        <v>0</v>
      </c>
      <c r="CQ108" s="230">
        <f t="shared" si="231"/>
        <v>0</v>
      </c>
      <c r="CR108" s="230">
        <f t="shared" si="232"/>
        <v>0</v>
      </c>
      <c r="CS108" s="230">
        <f t="shared" si="233"/>
        <v>0</v>
      </c>
      <c r="CT108" s="231"/>
      <c r="CU108" s="230">
        <f t="shared" si="234"/>
        <v>0</v>
      </c>
      <c r="CV108" s="230">
        <f t="shared" si="235"/>
        <v>0</v>
      </c>
      <c r="CW108" s="230">
        <f t="shared" si="236"/>
        <v>0</v>
      </c>
      <c r="CX108" s="230">
        <f t="shared" si="237"/>
        <v>0</v>
      </c>
      <c r="CY108" s="230">
        <f t="shared" si="238"/>
        <v>0</v>
      </c>
      <c r="CZ108" s="230">
        <f t="shared" si="239"/>
        <v>0</v>
      </c>
      <c r="DA108" s="230">
        <f t="shared" si="240"/>
        <v>0</v>
      </c>
      <c r="DB108" s="230">
        <f t="shared" si="241"/>
        <v>0</v>
      </c>
      <c r="DC108" s="230">
        <f t="shared" si="242"/>
        <v>0</v>
      </c>
      <c r="DD108" s="230">
        <f t="shared" si="243"/>
        <v>0</v>
      </c>
      <c r="DE108" s="230">
        <f t="shared" si="244"/>
        <v>0</v>
      </c>
      <c r="DF108" s="230">
        <f t="shared" si="245"/>
        <v>0</v>
      </c>
      <c r="DG108" s="387"/>
      <c r="DH108" s="387"/>
      <c r="DI108" s="387"/>
      <c r="DJ108" s="387"/>
      <c r="DK108" s="387"/>
      <c r="DL108" s="387"/>
      <c r="DM108" s="387"/>
      <c r="DN108" s="387"/>
      <c r="DO108" s="387"/>
      <c r="DP108" s="387"/>
      <c r="DQ108" s="387"/>
      <c r="DR108" s="387"/>
      <c r="DS108" s="243"/>
    </row>
    <row r="109" spans="1:123" ht="12.75" customHeight="1" outlineLevel="1">
      <c r="A109" s="383">
        <f>'All Demand '!A110</f>
        <v>105</v>
      </c>
      <c r="B109" s="384" t="str">
        <f>'All Demand '!G110</f>
        <v>ABC</v>
      </c>
      <c r="C109" s="384" t="str">
        <f>'All Demand '!F110</f>
        <v>V17</v>
      </c>
      <c r="D109" s="178" t="str">
        <f>'All Demand '!C110</f>
        <v>8SBC14650150</v>
      </c>
      <c r="E109" s="384" t="str">
        <f>'All Demand '!I110</f>
        <v>CTU</v>
      </c>
      <c r="F109" s="385" t="str">
        <f>'All Demand '!G110</f>
        <v>ABC</v>
      </c>
      <c r="G109" s="405"/>
      <c r="H109" s="405"/>
      <c r="I109" s="405"/>
      <c r="J109" s="405"/>
      <c r="K109" s="405"/>
      <c r="L109" s="405"/>
      <c r="M109" s="405"/>
      <c r="N109" s="405"/>
      <c r="O109" s="405"/>
      <c r="P109" s="405"/>
      <c r="Q109" s="405"/>
      <c r="R109" s="427"/>
      <c r="S109" s="405"/>
      <c r="T109" s="405"/>
      <c r="U109" s="386">
        <f>Tianjin!H109</f>
        <v>0</v>
      </c>
      <c r="V109" s="386">
        <f>Tianjin!I109</f>
        <v>0</v>
      </c>
      <c r="W109" s="386">
        <f>Tianjin!J109</f>
        <v>0</v>
      </c>
      <c r="X109" s="386">
        <f>Tianjin!K109</f>
        <v>0</v>
      </c>
      <c r="Y109" s="386">
        <f>Tianjin!L109</f>
        <v>0</v>
      </c>
      <c r="Z109" s="386">
        <f>Tianjin!M109</f>
        <v>0</v>
      </c>
      <c r="AA109" s="386">
        <f>Tianjin!N109</f>
        <v>0</v>
      </c>
      <c r="AB109" s="386">
        <f>Tianjin!O109</f>
        <v>0</v>
      </c>
      <c r="AC109" s="386">
        <f>Tianjin!P109</f>
        <v>0</v>
      </c>
      <c r="AD109" s="386">
        <f>Tianjin!Q109</f>
        <v>0</v>
      </c>
      <c r="AE109" s="386">
        <f>Tianjin!R109</f>
        <v>0</v>
      </c>
      <c r="AF109" s="386">
        <f>Tianjin!S109</f>
        <v>0</v>
      </c>
      <c r="AG109" s="387"/>
      <c r="AH109" s="388">
        <f t="shared" si="174"/>
        <v>0</v>
      </c>
      <c r="AI109" s="388">
        <f t="shared" si="175"/>
        <v>0</v>
      </c>
      <c r="AJ109" s="388">
        <f t="shared" si="176"/>
        <v>0</v>
      </c>
      <c r="AK109" s="388">
        <f t="shared" si="177"/>
        <v>0</v>
      </c>
      <c r="AL109" s="388">
        <f t="shared" si="178"/>
        <v>0</v>
      </c>
      <c r="AM109" s="388">
        <f t="shared" si="179"/>
        <v>0</v>
      </c>
      <c r="AN109" s="388">
        <f t="shared" si="180"/>
        <v>0</v>
      </c>
      <c r="AO109" s="388">
        <f t="shared" si="181"/>
        <v>0</v>
      </c>
      <c r="AP109" s="388">
        <f t="shared" si="182"/>
        <v>0</v>
      </c>
      <c r="AQ109" s="388">
        <f t="shared" si="183"/>
        <v>0</v>
      </c>
      <c r="AR109" s="388">
        <f t="shared" si="184"/>
        <v>0</v>
      </c>
      <c r="AS109" s="388">
        <f t="shared" si="185"/>
        <v>0</v>
      </c>
      <c r="AT109" s="389"/>
      <c r="AU109" s="232">
        <f t="shared" si="186"/>
        <v>0</v>
      </c>
      <c r="AV109" s="232">
        <f t="shared" si="187"/>
        <v>0</v>
      </c>
      <c r="AW109" s="232">
        <f t="shared" si="188"/>
        <v>0</v>
      </c>
      <c r="AX109" s="232">
        <f t="shared" si="189"/>
        <v>0</v>
      </c>
      <c r="AY109" s="232">
        <f t="shared" si="190"/>
        <v>0</v>
      </c>
      <c r="AZ109" s="232">
        <f t="shared" si="191"/>
        <v>0</v>
      </c>
      <c r="BA109" s="232">
        <f t="shared" si="192"/>
        <v>0</v>
      </c>
      <c r="BB109" s="232">
        <f t="shared" si="193"/>
        <v>0</v>
      </c>
      <c r="BC109" s="232">
        <f t="shared" si="194"/>
        <v>0</v>
      </c>
      <c r="BD109" s="232">
        <f t="shared" si="195"/>
        <v>0</v>
      </c>
      <c r="BE109" s="232">
        <f t="shared" si="196"/>
        <v>0</v>
      </c>
      <c r="BF109" s="232">
        <f t="shared" si="197"/>
        <v>0</v>
      </c>
      <c r="BG109" s="387"/>
      <c r="BH109" s="230">
        <f t="shared" si="198"/>
        <v>0</v>
      </c>
      <c r="BI109" s="230">
        <f t="shared" si="199"/>
        <v>0</v>
      </c>
      <c r="BJ109" s="230">
        <f t="shared" si="200"/>
        <v>0</v>
      </c>
      <c r="BK109" s="230">
        <f t="shared" si="201"/>
        <v>0</v>
      </c>
      <c r="BL109" s="230">
        <f t="shared" si="202"/>
        <v>0</v>
      </c>
      <c r="BM109" s="230">
        <f t="shared" si="203"/>
        <v>0</v>
      </c>
      <c r="BN109" s="230">
        <f t="shared" si="204"/>
        <v>0</v>
      </c>
      <c r="BO109" s="230">
        <f t="shared" si="205"/>
        <v>0</v>
      </c>
      <c r="BP109" s="230">
        <f t="shared" si="206"/>
        <v>0</v>
      </c>
      <c r="BQ109" s="230">
        <f t="shared" si="207"/>
        <v>0</v>
      </c>
      <c r="BR109" s="230">
        <f t="shared" si="208"/>
        <v>0</v>
      </c>
      <c r="BS109" s="230">
        <f t="shared" si="209"/>
        <v>0</v>
      </c>
      <c r="BT109" s="389"/>
      <c r="BU109" s="230">
        <f t="shared" si="210"/>
        <v>0</v>
      </c>
      <c r="BV109" s="230">
        <f t="shared" si="211"/>
        <v>0</v>
      </c>
      <c r="BW109" s="230">
        <f t="shared" si="212"/>
        <v>0</v>
      </c>
      <c r="BX109" s="230">
        <f t="shared" si="213"/>
        <v>0</v>
      </c>
      <c r="BY109" s="230">
        <f t="shared" si="214"/>
        <v>0</v>
      </c>
      <c r="BZ109" s="230">
        <f t="shared" si="215"/>
        <v>0</v>
      </c>
      <c r="CA109" s="230">
        <f t="shared" si="216"/>
        <v>0</v>
      </c>
      <c r="CB109" s="230">
        <f t="shared" si="217"/>
        <v>0</v>
      </c>
      <c r="CC109" s="230">
        <f t="shared" si="218"/>
        <v>0</v>
      </c>
      <c r="CD109" s="230">
        <f t="shared" si="219"/>
        <v>0</v>
      </c>
      <c r="CE109" s="230">
        <f t="shared" si="220"/>
        <v>0</v>
      </c>
      <c r="CF109" s="230">
        <f t="shared" si="221"/>
        <v>0</v>
      </c>
      <c r="CG109" s="231"/>
      <c r="CH109" s="230">
        <f t="shared" si="222"/>
        <v>0</v>
      </c>
      <c r="CI109" s="230">
        <f t="shared" si="223"/>
        <v>0</v>
      </c>
      <c r="CJ109" s="230">
        <f t="shared" si="224"/>
        <v>0</v>
      </c>
      <c r="CK109" s="230">
        <f t="shared" si="225"/>
        <v>0</v>
      </c>
      <c r="CL109" s="230">
        <f t="shared" si="226"/>
        <v>0</v>
      </c>
      <c r="CM109" s="230">
        <f t="shared" si="227"/>
        <v>0</v>
      </c>
      <c r="CN109" s="230">
        <f t="shared" si="228"/>
        <v>0</v>
      </c>
      <c r="CO109" s="230">
        <f t="shared" si="229"/>
        <v>0</v>
      </c>
      <c r="CP109" s="230">
        <f t="shared" si="230"/>
        <v>0</v>
      </c>
      <c r="CQ109" s="230">
        <f t="shared" si="231"/>
        <v>0</v>
      </c>
      <c r="CR109" s="230">
        <f t="shared" si="232"/>
        <v>0</v>
      </c>
      <c r="CS109" s="230">
        <f t="shared" si="233"/>
        <v>0</v>
      </c>
      <c r="CT109" s="231"/>
      <c r="CU109" s="230">
        <f t="shared" si="234"/>
        <v>0</v>
      </c>
      <c r="CV109" s="230">
        <f t="shared" si="235"/>
        <v>0</v>
      </c>
      <c r="CW109" s="230">
        <f t="shared" si="236"/>
        <v>0</v>
      </c>
      <c r="CX109" s="230">
        <f t="shared" si="237"/>
        <v>0</v>
      </c>
      <c r="CY109" s="230">
        <f t="shared" si="238"/>
        <v>0</v>
      </c>
      <c r="CZ109" s="230">
        <f t="shared" si="239"/>
        <v>0</v>
      </c>
      <c r="DA109" s="230">
        <f t="shared" si="240"/>
        <v>0</v>
      </c>
      <c r="DB109" s="230">
        <f t="shared" si="241"/>
        <v>0</v>
      </c>
      <c r="DC109" s="230">
        <f t="shared" si="242"/>
        <v>0</v>
      </c>
      <c r="DD109" s="230">
        <f t="shared" si="243"/>
        <v>0</v>
      </c>
      <c r="DE109" s="230">
        <f t="shared" si="244"/>
        <v>0</v>
      </c>
      <c r="DF109" s="230">
        <f t="shared" si="245"/>
        <v>0</v>
      </c>
      <c r="DG109" s="387"/>
      <c r="DH109" s="387"/>
      <c r="DI109" s="387"/>
      <c r="DJ109" s="387"/>
      <c r="DK109" s="387"/>
      <c r="DL109" s="387"/>
      <c r="DM109" s="387"/>
      <c r="DN109" s="387"/>
      <c r="DO109" s="387"/>
      <c r="DP109" s="387"/>
      <c r="DQ109" s="387"/>
      <c r="DR109" s="387"/>
      <c r="DS109" s="243"/>
    </row>
    <row r="110" spans="1:123" ht="12.75" customHeight="1" outlineLevel="1">
      <c r="A110" s="383">
        <f>'All Demand '!A111</f>
        <v>106</v>
      </c>
      <c r="B110" s="384" t="str">
        <f>'All Demand '!G111</f>
        <v>ABC</v>
      </c>
      <c r="C110" s="384" t="str">
        <f>'All Demand '!F111</f>
        <v>V17</v>
      </c>
      <c r="D110" s="178" t="str">
        <f>'All Demand '!C111</f>
        <v>8SBC14180150</v>
      </c>
      <c r="E110" s="384" t="str">
        <f>'All Demand '!I111</f>
        <v>CTU</v>
      </c>
      <c r="F110" s="385" t="str">
        <f>'All Demand '!G111</f>
        <v>ABC</v>
      </c>
      <c r="G110" s="405"/>
      <c r="H110" s="405"/>
      <c r="I110" s="405"/>
      <c r="J110" s="405"/>
      <c r="K110" s="405"/>
      <c r="L110" s="405"/>
      <c r="M110" s="405"/>
      <c r="N110" s="405"/>
      <c r="O110" s="405"/>
      <c r="P110" s="405"/>
      <c r="Q110" s="405"/>
      <c r="R110" s="427"/>
      <c r="S110" s="405"/>
      <c r="T110" s="405"/>
      <c r="U110" s="386">
        <f>Tianjin!H110</f>
        <v>0</v>
      </c>
      <c r="V110" s="386">
        <f>Tianjin!I110</f>
        <v>0</v>
      </c>
      <c r="W110" s="386">
        <f>Tianjin!J110</f>
        <v>0</v>
      </c>
      <c r="X110" s="386">
        <f>Tianjin!K110</f>
        <v>0</v>
      </c>
      <c r="Y110" s="386">
        <f>Tianjin!L110</f>
        <v>0</v>
      </c>
      <c r="Z110" s="386">
        <f>Tianjin!M110</f>
        <v>0</v>
      </c>
      <c r="AA110" s="386">
        <f>Tianjin!N110</f>
        <v>0</v>
      </c>
      <c r="AB110" s="386">
        <f>Tianjin!O110</f>
        <v>0</v>
      </c>
      <c r="AC110" s="386">
        <f>Tianjin!P110</f>
        <v>0</v>
      </c>
      <c r="AD110" s="386">
        <f>Tianjin!Q110</f>
        <v>0</v>
      </c>
      <c r="AE110" s="386">
        <f>Tianjin!R110</f>
        <v>0</v>
      </c>
      <c r="AF110" s="386">
        <f>Tianjin!S110</f>
        <v>0</v>
      </c>
      <c r="AG110" s="387"/>
      <c r="AH110" s="388">
        <f t="shared" si="174"/>
        <v>0</v>
      </c>
      <c r="AI110" s="388">
        <f t="shared" si="175"/>
        <v>0</v>
      </c>
      <c r="AJ110" s="388">
        <f t="shared" si="176"/>
        <v>0</v>
      </c>
      <c r="AK110" s="388">
        <f t="shared" si="177"/>
        <v>0</v>
      </c>
      <c r="AL110" s="388">
        <f t="shared" si="178"/>
        <v>0</v>
      </c>
      <c r="AM110" s="388">
        <f t="shared" si="179"/>
        <v>0</v>
      </c>
      <c r="AN110" s="388">
        <f t="shared" si="180"/>
        <v>0</v>
      </c>
      <c r="AO110" s="388">
        <f t="shared" si="181"/>
        <v>0</v>
      </c>
      <c r="AP110" s="388">
        <f t="shared" si="182"/>
        <v>0</v>
      </c>
      <c r="AQ110" s="388">
        <f t="shared" si="183"/>
        <v>0</v>
      </c>
      <c r="AR110" s="388">
        <f t="shared" si="184"/>
        <v>0</v>
      </c>
      <c r="AS110" s="388">
        <f t="shared" si="185"/>
        <v>0</v>
      </c>
      <c r="AT110" s="389"/>
      <c r="AU110" s="232">
        <f t="shared" si="186"/>
        <v>0</v>
      </c>
      <c r="AV110" s="232">
        <f t="shared" si="187"/>
        <v>0</v>
      </c>
      <c r="AW110" s="232">
        <f t="shared" si="188"/>
        <v>0</v>
      </c>
      <c r="AX110" s="232">
        <f t="shared" si="189"/>
        <v>0</v>
      </c>
      <c r="AY110" s="232">
        <f t="shared" si="190"/>
        <v>0</v>
      </c>
      <c r="AZ110" s="232">
        <f t="shared" si="191"/>
        <v>0</v>
      </c>
      <c r="BA110" s="232">
        <f t="shared" si="192"/>
        <v>0</v>
      </c>
      <c r="BB110" s="232">
        <f t="shared" si="193"/>
        <v>0</v>
      </c>
      <c r="BC110" s="232">
        <f t="shared" si="194"/>
        <v>0</v>
      </c>
      <c r="BD110" s="232">
        <f t="shared" si="195"/>
        <v>0</v>
      </c>
      <c r="BE110" s="232">
        <f t="shared" si="196"/>
        <v>0</v>
      </c>
      <c r="BF110" s="232">
        <f t="shared" si="197"/>
        <v>0</v>
      </c>
      <c r="BG110" s="387"/>
      <c r="BH110" s="230">
        <f t="shared" si="198"/>
        <v>0</v>
      </c>
      <c r="BI110" s="230">
        <f t="shared" si="199"/>
        <v>0</v>
      </c>
      <c r="BJ110" s="230">
        <f t="shared" si="200"/>
        <v>0</v>
      </c>
      <c r="BK110" s="230">
        <f t="shared" si="201"/>
        <v>0</v>
      </c>
      <c r="BL110" s="230">
        <f t="shared" si="202"/>
        <v>0</v>
      </c>
      <c r="BM110" s="230">
        <f t="shared" si="203"/>
        <v>0</v>
      </c>
      <c r="BN110" s="230">
        <f t="shared" si="204"/>
        <v>0</v>
      </c>
      <c r="BO110" s="230">
        <f t="shared" si="205"/>
        <v>0</v>
      </c>
      <c r="BP110" s="230">
        <f t="shared" si="206"/>
        <v>0</v>
      </c>
      <c r="BQ110" s="230">
        <f t="shared" si="207"/>
        <v>0</v>
      </c>
      <c r="BR110" s="230">
        <f t="shared" si="208"/>
        <v>0</v>
      </c>
      <c r="BS110" s="230">
        <f t="shared" si="209"/>
        <v>0</v>
      </c>
      <c r="BT110" s="389"/>
      <c r="BU110" s="230">
        <f t="shared" si="210"/>
        <v>0</v>
      </c>
      <c r="BV110" s="230">
        <f t="shared" si="211"/>
        <v>0</v>
      </c>
      <c r="BW110" s="230">
        <f t="shared" si="212"/>
        <v>0</v>
      </c>
      <c r="BX110" s="230">
        <f t="shared" si="213"/>
        <v>0</v>
      </c>
      <c r="BY110" s="230">
        <f t="shared" si="214"/>
        <v>0</v>
      </c>
      <c r="BZ110" s="230">
        <f t="shared" si="215"/>
        <v>0</v>
      </c>
      <c r="CA110" s="230">
        <f t="shared" si="216"/>
        <v>0</v>
      </c>
      <c r="CB110" s="230">
        <f t="shared" si="217"/>
        <v>0</v>
      </c>
      <c r="CC110" s="230">
        <f t="shared" si="218"/>
        <v>0</v>
      </c>
      <c r="CD110" s="230">
        <f t="shared" si="219"/>
        <v>0</v>
      </c>
      <c r="CE110" s="230">
        <f t="shared" si="220"/>
        <v>0</v>
      </c>
      <c r="CF110" s="230">
        <f t="shared" si="221"/>
        <v>0</v>
      </c>
      <c r="CG110" s="231"/>
      <c r="CH110" s="230">
        <f t="shared" si="222"/>
        <v>0</v>
      </c>
      <c r="CI110" s="230">
        <f t="shared" si="223"/>
        <v>0</v>
      </c>
      <c r="CJ110" s="230">
        <f t="shared" si="224"/>
        <v>0</v>
      </c>
      <c r="CK110" s="230">
        <f t="shared" si="225"/>
        <v>0</v>
      </c>
      <c r="CL110" s="230">
        <f t="shared" si="226"/>
        <v>0</v>
      </c>
      <c r="CM110" s="230">
        <f t="shared" si="227"/>
        <v>0</v>
      </c>
      <c r="CN110" s="230">
        <f t="shared" si="228"/>
        <v>0</v>
      </c>
      <c r="CO110" s="230">
        <f t="shared" si="229"/>
        <v>0</v>
      </c>
      <c r="CP110" s="230">
        <f t="shared" si="230"/>
        <v>0</v>
      </c>
      <c r="CQ110" s="230">
        <f t="shared" si="231"/>
        <v>0</v>
      </c>
      <c r="CR110" s="230">
        <f t="shared" si="232"/>
        <v>0</v>
      </c>
      <c r="CS110" s="230">
        <f t="shared" si="233"/>
        <v>0</v>
      </c>
      <c r="CT110" s="231"/>
      <c r="CU110" s="230">
        <f t="shared" si="234"/>
        <v>0</v>
      </c>
      <c r="CV110" s="230">
        <f t="shared" si="235"/>
        <v>0</v>
      </c>
      <c r="CW110" s="230">
        <f t="shared" si="236"/>
        <v>0</v>
      </c>
      <c r="CX110" s="230">
        <f t="shared" si="237"/>
        <v>0</v>
      </c>
      <c r="CY110" s="230">
        <f t="shared" si="238"/>
        <v>0</v>
      </c>
      <c r="CZ110" s="230">
        <f t="shared" si="239"/>
        <v>0</v>
      </c>
      <c r="DA110" s="230">
        <f t="shared" si="240"/>
        <v>0</v>
      </c>
      <c r="DB110" s="230">
        <f t="shared" si="241"/>
        <v>0</v>
      </c>
      <c r="DC110" s="230">
        <f t="shared" si="242"/>
        <v>0</v>
      </c>
      <c r="DD110" s="230">
        <f t="shared" si="243"/>
        <v>0</v>
      </c>
      <c r="DE110" s="230">
        <f t="shared" si="244"/>
        <v>0</v>
      </c>
      <c r="DF110" s="230">
        <f t="shared" si="245"/>
        <v>0</v>
      </c>
      <c r="DG110" s="387"/>
      <c r="DH110" s="387"/>
      <c r="DI110" s="387"/>
      <c r="DJ110" s="387"/>
      <c r="DK110" s="387"/>
      <c r="DL110" s="387"/>
      <c r="DM110" s="387"/>
      <c r="DN110" s="387"/>
      <c r="DO110" s="387"/>
      <c r="DP110" s="387"/>
      <c r="DQ110" s="387"/>
      <c r="DR110" s="387"/>
      <c r="DS110" s="243"/>
    </row>
    <row r="111" spans="1:123" ht="12.75" customHeight="1" outlineLevel="1">
      <c r="A111" s="383">
        <f>'All Demand '!A112</f>
        <v>107</v>
      </c>
      <c r="B111" s="384" t="str">
        <f>'All Demand '!G112</f>
        <v>ABC</v>
      </c>
      <c r="C111" s="384" t="str">
        <f>'All Demand '!F112</f>
        <v xml:space="preserve">F12 </v>
      </c>
      <c r="D111" s="178" t="str">
        <f>'All Demand '!C112</f>
        <v>8DCPFM01563AP</v>
      </c>
      <c r="E111" s="384" t="str">
        <f>'All Demand '!I112</f>
        <v>TJ</v>
      </c>
      <c r="F111" s="385" t="str">
        <f>'All Demand '!G112</f>
        <v>ABC</v>
      </c>
      <c r="G111" s="405">
        <v>0.25</v>
      </c>
      <c r="H111" s="405">
        <v>0.25</v>
      </c>
      <c r="I111" s="405" t="s">
        <v>39</v>
      </c>
      <c r="J111" s="405"/>
      <c r="K111" s="405"/>
      <c r="L111" s="405"/>
      <c r="M111" s="405"/>
      <c r="N111" s="405"/>
      <c r="O111" s="405"/>
      <c r="P111" s="405">
        <v>3</v>
      </c>
      <c r="Q111" s="405"/>
      <c r="R111" s="427">
        <v>0.95</v>
      </c>
      <c r="S111" s="405"/>
      <c r="T111" s="428">
        <v>0.98</v>
      </c>
      <c r="U111" s="386">
        <f>Tianjin!H111</f>
        <v>0</v>
      </c>
      <c r="V111" s="386">
        <f>Tianjin!I111</f>
        <v>0</v>
      </c>
      <c r="W111" s="386">
        <f>Tianjin!J111</f>
        <v>0</v>
      </c>
      <c r="X111" s="386">
        <f>Tianjin!K111</f>
        <v>384000</v>
      </c>
      <c r="Y111" s="386">
        <f>Tianjin!L111</f>
        <v>384000</v>
      </c>
      <c r="Z111" s="386">
        <f>Tianjin!M111</f>
        <v>384000</v>
      </c>
      <c r="AA111" s="386">
        <f>Tianjin!N111</f>
        <v>384000</v>
      </c>
      <c r="AB111" s="386">
        <f>Tianjin!O111</f>
        <v>384000</v>
      </c>
      <c r="AC111" s="386">
        <f>Tianjin!P111</f>
        <v>384000</v>
      </c>
      <c r="AD111" s="386">
        <f>Tianjin!Q111</f>
        <v>384000</v>
      </c>
      <c r="AE111" s="386">
        <f>Tianjin!R111</f>
        <v>384000</v>
      </c>
      <c r="AF111" s="386">
        <f>Tianjin!S111</f>
        <v>230400</v>
      </c>
      <c r="AG111" s="387"/>
      <c r="AH111" s="388">
        <f t="shared" si="174"/>
        <v>0</v>
      </c>
      <c r="AI111" s="388">
        <f t="shared" si="175"/>
        <v>0</v>
      </c>
      <c r="AJ111" s="388">
        <f t="shared" si="176"/>
        <v>0</v>
      </c>
      <c r="AK111" s="388">
        <f t="shared" si="177"/>
        <v>103.11493018259935</v>
      </c>
      <c r="AL111" s="388">
        <f t="shared" si="178"/>
        <v>103.11493018259935</v>
      </c>
      <c r="AM111" s="388">
        <f t="shared" si="179"/>
        <v>103.11493018259935</v>
      </c>
      <c r="AN111" s="388">
        <f t="shared" si="180"/>
        <v>103.11493018259935</v>
      </c>
      <c r="AO111" s="388">
        <f t="shared" si="181"/>
        <v>103.11493018259935</v>
      </c>
      <c r="AP111" s="388">
        <f t="shared" si="182"/>
        <v>103.11493018259935</v>
      </c>
      <c r="AQ111" s="388">
        <f t="shared" si="183"/>
        <v>103.11493018259935</v>
      </c>
      <c r="AR111" s="388">
        <f t="shared" si="184"/>
        <v>103.11493018259935</v>
      </c>
      <c r="AS111" s="388">
        <f t="shared" si="185"/>
        <v>61.868958109559621</v>
      </c>
      <c r="AT111" s="389"/>
      <c r="AU111" s="232">
        <f t="shared" si="186"/>
        <v>0</v>
      </c>
      <c r="AV111" s="232">
        <f t="shared" si="187"/>
        <v>0</v>
      </c>
      <c r="AW111" s="232">
        <f t="shared" si="188"/>
        <v>0</v>
      </c>
      <c r="AX111" s="232">
        <f t="shared" si="189"/>
        <v>101.05263157894737</v>
      </c>
      <c r="AY111" s="232">
        <f t="shared" si="190"/>
        <v>101.05263157894737</v>
      </c>
      <c r="AZ111" s="232">
        <f t="shared" si="191"/>
        <v>101.05263157894737</v>
      </c>
      <c r="BA111" s="232">
        <f t="shared" si="192"/>
        <v>101.05263157894737</v>
      </c>
      <c r="BB111" s="232">
        <f t="shared" si="193"/>
        <v>101.05263157894737</v>
      </c>
      <c r="BC111" s="232">
        <f t="shared" si="194"/>
        <v>101.05263157894737</v>
      </c>
      <c r="BD111" s="232">
        <f t="shared" si="195"/>
        <v>101.05263157894737</v>
      </c>
      <c r="BE111" s="232">
        <f t="shared" si="196"/>
        <v>101.05263157894737</v>
      </c>
      <c r="BF111" s="232">
        <f t="shared" si="197"/>
        <v>60.631578947368425</v>
      </c>
      <c r="BG111" s="387"/>
      <c r="BH111" s="230">
        <f t="shared" si="198"/>
        <v>0</v>
      </c>
      <c r="BI111" s="230">
        <f t="shared" si="199"/>
        <v>0</v>
      </c>
      <c r="BJ111" s="230">
        <f t="shared" si="200"/>
        <v>0</v>
      </c>
      <c r="BK111" s="230">
        <f t="shared" si="201"/>
        <v>103.11493018259935</v>
      </c>
      <c r="BL111" s="230">
        <f t="shared" si="202"/>
        <v>103.11493018259935</v>
      </c>
      <c r="BM111" s="230">
        <f t="shared" si="203"/>
        <v>103.11493018259935</v>
      </c>
      <c r="BN111" s="230">
        <f t="shared" si="204"/>
        <v>103.11493018259935</v>
      </c>
      <c r="BO111" s="230">
        <f t="shared" si="205"/>
        <v>103.11493018259935</v>
      </c>
      <c r="BP111" s="230">
        <f t="shared" si="206"/>
        <v>103.11493018259935</v>
      </c>
      <c r="BQ111" s="230">
        <f t="shared" si="207"/>
        <v>103.11493018259935</v>
      </c>
      <c r="BR111" s="230">
        <f t="shared" si="208"/>
        <v>103.11493018259935</v>
      </c>
      <c r="BS111" s="230">
        <f t="shared" si="209"/>
        <v>61.868958109559621</v>
      </c>
      <c r="BT111" s="389"/>
      <c r="BU111" s="230">
        <f t="shared" si="210"/>
        <v>0</v>
      </c>
      <c r="BV111" s="230">
        <f t="shared" si="211"/>
        <v>0</v>
      </c>
      <c r="BW111" s="230">
        <f t="shared" si="212"/>
        <v>0</v>
      </c>
      <c r="BX111" s="230">
        <f t="shared" si="213"/>
        <v>0</v>
      </c>
      <c r="BY111" s="230">
        <f t="shared" si="214"/>
        <v>0</v>
      </c>
      <c r="BZ111" s="230">
        <f t="shared" si="215"/>
        <v>0</v>
      </c>
      <c r="CA111" s="230">
        <f t="shared" si="216"/>
        <v>0</v>
      </c>
      <c r="CB111" s="230">
        <f t="shared" si="217"/>
        <v>0</v>
      </c>
      <c r="CC111" s="230">
        <f t="shared" si="218"/>
        <v>0</v>
      </c>
      <c r="CD111" s="230">
        <f t="shared" si="219"/>
        <v>0</v>
      </c>
      <c r="CE111" s="230">
        <f t="shared" si="220"/>
        <v>0</v>
      </c>
      <c r="CF111" s="230">
        <f t="shared" si="221"/>
        <v>0</v>
      </c>
      <c r="CG111" s="231"/>
      <c r="CH111" s="230">
        <f t="shared" si="222"/>
        <v>0</v>
      </c>
      <c r="CI111" s="230">
        <f t="shared" si="223"/>
        <v>0</v>
      </c>
      <c r="CJ111" s="230">
        <f t="shared" si="224"/>
        <v>0</v>
      </c>
      <c r="CK111" s="230">
        <f t="shared" si="225"/>
        <v>0</v>
      </c>
      <c r="CL111" s="230">
        <f t="shared" si="226"/>
        <v>0</v>
      </c>
      <c r="CM111" s="230">
        <f t="shared" si="227"/>
        <v>0</v>
      </c>
      <c r="CN111" s="230">
        <f t="shared" si="228"/>
        <v>0</v>
      </c>
      <c r="CO111" s="230">
        <f t="shared" si="229"/>
        <v>0</v>
      </c>
      <c r="CP111" s="230">
        <f t="shared" si="230"/>
        <v>0</v>
      </c>
      <c r="CQ111" s="230">
        <f t="shared" si="231"/>
        <v>0</v>
      </c>
      <c r="CR111" s="230">
        <f t="shared" si="232"/>
        <v>0</v>
      </c>
      <c r="CS111" s="230">
        <f t="shared" si="233"/>
        <v>0</v>
      </c>
      <c r="CT111" s="231"/>
      <c r="CU111" s="230">
        <f t="shared" si="234"/>
        <v>0</v>
      </c>
      <c r="CV111" s="230">
        <f t="shared" si="235"/>
        <v>0</v>
      </c>
      <c r="CW111" s="230">
        <f t="shared" si="236"/>
        <v>0</v>
      </c>
      <c r="CX111" s="230">
        <f t="shared" si="237"/>
        <v>0</v>
      </c>
      <c r="CY111" s="230">
        <f t="shared" si="238"/>
        <v>0</v>
      </c>
      <c r="CZ111" s="230">
        <f t="shared" si="239"/>
        <v>0</v>
      </c>
      <c r="DA111" s="230">
        <f t="shared" si="240"/>
        <v>0</v>
      </c>
      <c r="DB111" s="230">
        <f t="shared" si="241"/>
        <v>0</v>
      </c>
      <c r="DC111" s="230">
        <f t="shared" si="242"/>
        <v>0</v>
      </c>
      <c r="DD111" s="230">
        <f t="shared" si="243"/>
        <v>0</v>
      </c>
      <c r="DE111" s="230">
        <f t="shared" si="244"/>
        <v>0</v>
      </c>
      <c r="DF111" s="230">
        <f t="shared" si="245"/>
        <v>0</v>
      </c>
      <c r="DG111" s="387"/>
      <c r="DH111" s="387"/>
      <c r="DI111" s="387"/>
      <c r="DJ111" s="387"/>
      <c r="DK111" s="387"/>
      <c r="DL111" s="387"/>
      <c r="DM111" s="387"/>
      <c r="DN111" s="387"/>
      <c r="DO111" s="387"/>
      <c r="DP111" s="387"/>
      <c r="DQ111" s="387"/>
      <c r="DR111" s="387"/>
      <c r="DS111" s="243"/>
    </row>
    <row r="112" spans="1:123" ht="12.75" customHeight="1" outlineLevel="1">
      <c r="A112" s="383">
        <f>'All Demand '!A113</f>
        <v>108</v>
      </c>
      <c r="B112" s="384" t="str">
        <f>'All Demand '!G113</f>
        <v>ABC</v>
      </c>
      <c r="C112" s="384" t="str">
        <f>'All Demand '!F113</f>
        <v>F10</v>
      </c>
      <c r="D112" s="178" t="str">
        <f>'All Demand '!C113</f>
        <v>8DCPFM01506AP</v>
      </c>
      <c r="E112" s="384" t="str">
        <f>'All Demand '!I113</f>
        <v>TJ</v>
      </c>
      <c r="F112" s="385" t="str">
        <f>'All Demand '!G113</f>
        <v>ABC</v>
      </c>
      <c r="G112" s="405">
        <v>3.125E-2</v>
      </c>
      <c r="H112" s="405">
        <v>1.176E-2</v>
      </c>
      <c r="I112" s="405" t="s">
        <v>39</v>
      </c>
      <c r="J112" s="405">
        <v>0</v>
      </c>
      <c r="K112" s="405">
        <v>0</v>
      </c>
      <c r="L112" s="405">
        <v>0</v>
      </c>
      <c r="M112" s="405">
        <v>0</v>
      </c>
      <c r="N112" s="405">
        <v>0</v>
      </c>
      <c r="O112" s="405">
        <v>0</v>
      </c>
      <c r="P112" s="405">
        <v>2.5</v>
      </c>
      <c r="Q112" s="405">
        <v>0</v>
      </c>
      <c r="R112" s="427">
        <v>1</v>
      </c>
      <c r="S112" s="405">
        <v>0</v>
      </c>
      <c r="T112" s="405">
        <v>0.95</v>
      </c>
      <c r="U112" s="386">
        <f>Tianjin!H112</f>
        <v>0</v>
      </c>
      <c r="V112" s="386">
        <f>Tianjin!I112</f>
        <v>0</v>
      </c>
      <c r="W112" s="386">
        <f>Tianjin!J112</f>
        <v>0</v>
      </c>
      <c r="X112" s="386">
        <f>Tianjin!K112</f>
        <v>0</v>
      </c>
      <c r="Y112" s="386">
        <f>Tianjin!L112</f>
        <v>0</v>
      </c>
      <c r="Z112" s="386">
        <f>Tianjin!M112</f>
        <v>0</v>
      </c>
      <c r="AA112" s="386">
        <f>Tianjin!N112</f>
        <v>0</v>
      </c>
      <c r="AB112" s="386">
        <f>Tianjin!O112</f>
        <v>0</v>
      </c>
      <c r="AC112" s="386">
        <f>Tianjin!P112</f>
        <v>0</v>
      </c>
      <c r="AD112" s="386">
        <f>Tianjin!Q112</f>
        <v>0</v>
      </c>
      <c r="AE112" s="386">
        <f>Tianjin!R112</f>
        <v>0</v>
      </c>
      <c r="AF112" s="386">
        <f>Tianjin!S112</f>
        <v>0</v>
      </c>
      <c r="AG112" s="387"/>
      <c r="AH112" s="388">
        <f t="shared" si="174"/>
        <v>0</v>
      </c>
      <c r="AI112" s="388">
        <f t="shared" si="175"/>
        <v>0</v>
      </c>
      <c r="AJ112" s="388">
        <f t="shared" si="176"/>
        <v>0</v>
      </c>
      <c r="AK112" s="388">
        <f t="shared" si="177"/>
        <v>0</v>
      </c>
      <c r="AL112" s="388">
        <f t="shared" si="178"/>
        <v>0</v>
      </c>
      <c r="AM112" s="388">
        <f t="shared" si="179"/>
        <v>0</v>
      </c>
      <c r="AN112" s="388">
        <f t="shared" si="180"/>
        <v>0</v>
      </c>
      <c r="AO112" s="388">
        <f t="shared" si="181"/>
        <v>0</v>
      </c>
      <c r="AP112" s="388">
        <f t="shared" si="182"/>
        <v>0</v>
      </c>
      <c r="AQ112" s="388">
        <f t="shared" si="183"/>
        <v>0</v>
      </c>
      <c r="AR112" s="388">
        <f t="shared" si="184"/>
        <v>0</v>
      </c>
      <c r="AS112" s="388">
        <f t="shared" si="185"/>
        <v>0</v>
      </c>
      <c r="AT112" s="389"/>
      <c r="AU112" s="232">
        <f t="shared" si="186"/>
        <v>0</v>
      </c>
      <c r="AV112" s="232">
        <f t="shared" si="187"/>
        <v>0</v>
      </c>
      <c r="AW112" s="232">
        <f t="shared" si="188"/>
        <v>0</v>
      </c>
      <c r="AX112" s="232">
        <f t="shared" si="189"/>
        <v>0</v>
      </c>
      <c r="AY112" s="232">
        <f t="shared" si="190"/>
        <v>0</v>
      </c>
      <c r="AZ112" s="232">
        <f t="shared" si="191"/>
        <v>0</v>
      </c>
      <c r="BA112" s="232">
        <f t="shared" si="192"/>
        <v>0</v>
      </c>
      <c r="BB112" s="232">
        <f t="shared" si="193"/>
        <v>0</v>
      </c>
      <c r="BC112" s="232">
        <f t="shared" si="194"/>
        <v>0</v>
      </c>
      <c r="BD112" s="232">
        <f t="shared" si="195"/>
        <v>0</v>
      </c>
      <c r="BE112" s="232">
        <f t="shared" si="196"/>
        <v>0</v>
      </c>
      <c r="BF112" s="232">
        <f t="shared" si="197"/>
        <v>0</v>
      </c>
      <c r="BG112" s="387"/>
      <c r="BH112" s="230">
        <f t="shared" si="198"/>
        <v>0</v>
      </c>
      <c r="BI112" s="230">
        <f t="shared" si="199"/>
        <v>0</v>
      </c>
      <c r="BJ112" s="230">
        <f t="shared" si="200"/>
        <v>0</v>
      </c>
      <c r="BK112" s="230">
        <f t="shared" si="201"/>
        <v>0</v>
      </c>
      <c r="BL112" s="230">
        <f t="shared" si="202"/>
        <v>0</v>
      </c>
      <c r="BM112" s="230">
        <f t="shared" si="203"/>
        <v>0</v>
      </c>
      <c r="BN112" s="230">
        <f t="shared" si="204"/>
        <v>0</v>
      </c>
      <c r="BO112" s="230">
        <f t="shared" si="205"/>
        <v>0</v>
      </c>
      <c r="BP112" s="230">
        <f t="shared" si="206"/>
        <v>0</v>
      </c>
      <c r="BQ112" s="230">
        <f t="shared" si="207"/>
        <v>0</v>
      </c>
      <c r="BR112" s="230">
        <f t="shared" si="208"/>
        <v>0</v>
      </c>
      <c r="BS112" s="230">
        <f t="shared" si="209"/>
        <v>0</v>
      </c>
      <c r="BT112" s="389"/>
      <c r="BU112" s="230">
        <f t="shared" si="210"/>
        <v>0</v>
      </c>
      <c r="BV112" s="230">
        <f t="shared" si="211"/>
        <v>0</v>
      </c>
      <c r="BW112" s="230">
        <f t="shared" si="212"/>
        <v>0</v>
      </c>
      <c r="BX112" s="230">
        <f t="shared" si="213"/>
        <v>0</v>
      </c>
      <c r="BY112" s="230">
        <f t="shared" si="214"/>
        <v>0</v>
      </c>
      <c r="BZ112" s="230">
        <f t="shared" si="215"/>
        <v>0</v>
      </c>
      <c r="CA112" s="230">
        <f t="shared" si="216"/>
        <v>0</v>
      </c>
      <c r="CB112" s="230">
        <f t="shared" si="217"/>
        <v>0</v>
      </c>
      <c r="CC112" s="230">
        <f t="shared" si="218"/>
        <v>0</v>
      </c>
      <c r="CD112" s="230">
        <f t="shared" si="219"/>
        <v>0</v>
      </c>
      <c r="CE112" s="230">
        <f t="shared" si="220"/>
        <v>0</v>
      </c>
      <c r="CF112" s="230">
        <f t="shared" si="221"/>
        <v>0</v>
      </c>
      <c r="CG112" s="231"/>
      <c r="CH112" s="230">
        <f t="shared" si="222"/>
        <v>0</v>
      </c>
      <c r="CI112" s="230">
        <f t="shared" si="223"/>
        <v>0</v>
      </c>
      <c r="CJ112" s="230">
        <f t="shared" si="224"/>
        <v>0</v>
      </c>
      <c r="CK112" s="230">
        <f t="shared" si="225"/>
        <v>0</v>
      </c>
      <c r="CL112" s="230">
        <f t="shared" si="226"/>
        <v>0</v>
      </c>
      <c r="CM112" s="230">
        <f t="shared" si="227"/>
        <v>0</v>
      </c>
      <c r="CN112" s="230">
        <f t="shared" si="228"/>
        <v>0</v>
      </c>
      <c r="CO112" s="230">
        <f t="shared" si="229"/>
        <v>0</v>
      </c>
      <c r="CP112" s="230">
        <f t="shared" si="230"/>
        <v>0</v>
      </c>
      <c r="CQ112" s="230">
        <f t="shared" si="231"/>
        <v>0</v>
      </c>
      <c r="CR112" s="230">
        <f t="shared" si="232"/>
        <v>0</v>
      </c>
      <c r="CS112" s="230">
        <f t="shared" si="233"/>
        <v>0</v>
      </c>
      <c r="CT112" s="231"/>
      <c r="CU112" s="230">
        <f t="shared" si="234"/>
        <v>0</v>
      </c>
      <c r="CV112" s="230">
        <f t="shared" si="235"/>
        <v>0</v>
      </c>
      <c r="CW112" s="230">
        <f t="shared" si="236"/>
        <v>0</v>
      </c>
      <c r="CX112" s="230">
        <f t="shared" si="237"/>
        <v>0</v>
      </c>
      <c r="CY112" s="230">
        <f t="shared" si="238"/>
        <v>0</v>
      </c>
      <c r="CZ112" s="230">
        <f t="shared" si="239"/>
        <v>0</v>
      </c>
      <c r="DA112" s="230">
        <f t="shared" si="240"/>
        <v>0</v>
      </c>
      <c r="DB112" s="230">
        <f t="shared" si="241"/>
        <v>0</v>
      </c>
      <c r="DC112" s="230">
        <f t="shared" si="242"/>
        <v>0</v>
      </c>
      <c r="DD112" s="230">
        <f t="shared" si="243"/>
        <v>0</v>
      </c>
      <c r="DE112" s="230">
        <f t="shared" si="244"/>
        <v>0</v>
      </c>
      <c r="DF112" s="230">
        <f t="shared" si="245"/>
        <v>0</v>
      </c>
      <c r="DG112" s="387"/>
      <c r="DH112" s="387"/>
      <c r="DI112" s="387"/>
      <c r="DJ112" s="387"/>
      <c r="DK112" s="387"/>
      <c r="DL112" s="387"/>
      <c r="DM112" s="387"/>
      <c r="DN112" s="387"/>
      <c r="DO112" s="387"/>
      <c r="DP112" s="387"/>
      <c r="DQ112" s="387"/>
      <c r="DR112" s="387"/>
      <c r="DS112" s="243"/>
    </row>
    <row r="113" spans="1:123" ht="12.75" customHeight="1" outlineLevel="1">
      <c r="A113" s="383">
        <f>'All Demand '!A114</f>
        <v>109</v>
      </c>
      <c r="B113" s="384" t="str">
        <f>'All Demand '!G114</f>
        <v>ABC</v>
      </c>
      <c r="C113" s="384" t="str">
        <f>'All Demand '!F114</f>
        <v>F10</v>
      </c>
      <c r="D113" s="178" t="str">
        <f>'All Demand '!C114</f>
        <v>8DCPFM01535AP</v>
      </c>
      <c r="E113" s="384" t="str">
        <f>'All Demand '!I114</f>
        <v>TJ</v>
      </c>
      <c r="F113" s="385" t="str">
        <f>'All Demand '!G114</f>
        <v>ABC</v>
      </c>
      <c r="G113" s="405">
        <v>3.125E-2</v>
      </c>
      <c r="H113" s="405">
        <v>1.176E-2</v>
      </c>
      <c r="I113" s="405" t="s">
        <v>39</v>
      </c>
      <c r="J113" s="405">
        <v>0</v>
      </c>
      <c r="K113" s="405">
        <v>0</v>
      </c>
      <c r="L113" s="405">
        <v>0</v>
      </c>
      <c r="M113" s="405">
        <v>0</v>
      </c>
      <c r="N113" s="405">
        <v>0</v>
      </c>
      <c r="O113" s="405">
        <v>0</v>
      </c>
      <c r="P113" s="405">
        <v>2.5</v>
      </c>
      <c r="Q113" s="405">
        <v>0</v>
      </c>
      <c r="R113" s="427">
        <v>1</v>
      </c>
      <c r="S113" s="405">
        <v>0</v>
      </c>
      <c r="T113" s="405">
        <v>0.95</v>
      </c>
      <c r="U113" s="386">
        <f>Tianjin!H113</f>
        <v>0</v>
      </c>
      <c r="V113" s="386">
        <f>Tianjin!I113</f>
        <v>0</v>
      </c>
      <c r="W113" s="386">
        <f>Tianjin!J113</f>
        <v>0</v>
      </c>
      <c r="X113" s="386">
        <f>Tianjin!K113</f>
        <v>0</v>
      </c>
      <c r="Y113" s="386">
        <f>Tianjin!L113</f>
        <v>0</v>
      </c>
      <c r="Z113" s="386">
        <f>Tianjin!M113</f>
        <v>0</v>
      </c>
      <c r="AA113" s="386">
        <f>Tianjin!N113</f>
        <v>0</v>
      </c>
      <c r="AB113" s="386">
        <f>Tianjin!O113</f>
        <v>0</v>
      </c>
      <c r="AC113" s="386">
        <f>Tianjin!P113</f>
        <v>0</v>
      </c>
      <c r="AD113" s="386">
        <f>Tianjin!Q113</f>
        <v>0</v>
      </c>
      <c r="AE113" s="386">
        <f>Tianjin!R113</f>
        <v>0</v>
      </c>
      <c r="AF113" s="386">
        <f>Tianjin!S113</f>
        <v>0</v>
      </c>
      <c r="AG113" s="387"/>
      <c r="AH113" s="388">
        <f t="shared" si="174"/>
        <v>0</v>
      </c>
      <c r="AI113" s="388">
        <f t="shared" si="175"/>
        <v>0</v>
      </c>
      <c r="AJ113" s="388">
        <f t="shared" si="176"/>
        <v>0</v>
      </c>
      <c r="AK113" s="388">
        <f t="shared" si="177"/>
        <v>0</v>
      </c>
      <c r="AL113" s="388">
        <f t="shared" si="178"/>
        <v>0</v>
      </c>
      <c r="AM113" s="388">
        <f t="shared" si="179"/>
        <v>0</v>
      </c>
      <c r="AN113" s="388">
        <f t="shared" si="180"/>
        <v>0</v>
      </c>
      <c r="AO113" s="388">
        <f t="shared" si="181"/>
        <v>0</v>
      </c>
      <c r="AP113" s="388">
        <f t="shared" si="182"/>
        <v>0</v>
      </c>
      <c r="AQ113" s="388">
        <f t="shared" si="183"/>
        <v>0</v>
      </c>
      <c r="AR113" s="388">
        <f t="shared" si="184"/>
        <v>0</v>
      </c>
      <c r="AS113" s="388">
        <f t="shared" si="185"/>
        <v>0</v>
      </c>
      <c r="AT113" s="389"/>
      <c r="AU113" s="232">
        <f t="shared" si="186"/>
        <v>0</v>
      </c>
      <c r="AV113" s="232">
        <f t="shared" si="187"/>
        <v>0</v>
      </c>
      <c r="AW113" s="232">
        <f t="shared" si="188"/>
        <v>0</v>
      </c>
      <c r="AX113" s="232">
        <f t="shared" si="189"/>
        <v>0</v>
      </c>
      <c r="AY113" s="232">
        <f t="shared" si="190"/>
        <v>0</v>
      </c>
      <c r="AZ113" s="232">
        <f t="shared" si="191"/>
        <v>0</v>
      </c>
      <c r="BA113" s="232">
        <f t="shared" si="192"/>
        <v>0</v>
      </c>
      <c r="BB113" s="232">
        <f t="shared" si="193"/>
        <v>0</v>
      </c>
      <c r="BC113" s="232">
        <f t="shared" si="194"/>
        <v>0</v>
      </c>
      <c r="BD113" s="232">
        <f t="shared" si="195"/>
        <v>0</v>
      </c>
      <c r="BE113" s="232">
        <f t="shared" si="196"/>
        <v>0</v>
      </c>
      <c r="BF113" s="232">
        <f t="shared" si="197"/>
        <v>0</v>
      </c>
      <c r="BG113" s="387"/>
      <c r="BH113" s="230">
        <f t="shared" si="198"/>
        <v>0</v>
      </c>
      <c r="BI113" s="230">
        <f t="shared" si="199"/>
        <v>0</v>
      </c>
      <c r="BJ113" s="230">
        <f t="shared" si="200"/>
        <v>0</v>
      </c>
      <c r="BK113" s="230">
        <f t="shared" si="201"/>
        <v>0</v>
      </c>
      <c r="BL113" s="230">
        <f t="shared" si="202"/>
        <v>0</v>
      </c>
      <c r="BM113" s="230">
        <f t="shared" si="203"/>
        <v>0</v>
      </c>
      <c r="BN113" s="230">
        <f t="shared" si="204"/>
        <v>0</v>
      </c>
      <c r="BO113" s="230">
        <f t="shared" si="205"/>
        <v>0</v>
      </c>
      <c r="BP113" s="230">
        <f t="shared" si="206"/>
        <v>0</v>
      </c>
      <c r="BQ113" s="230">
        <f t="shared" si="207"/>
        <v>0</v>
      </c>
      <c r="BR113" s="230">
        <f t="shared" si="208"/>
        <v>0</v>
      </c>
      <c r="BS113" s="230">
        <f t="shared" si="209"/>
        <v>0</v>
      </c>
      <c r="BT113" s="389"/>
      <c r="BU113" s="230">
        <f t="shared" si="210"/>
        <v>0</v>
      </c>
      <c r="BV113" s="230">
        <f t="shared" si="211"/>
        <v>0</v>
      </c>
      <c r="BW113" s="230">
        <f t="shared" si="212"/>
        <v>0</v>
      </c>
      <c r="BX113" s="230">
        <f t="shared" si="213"/>
        <v>0</v>
      </c>
      <c r="BY113" s="230">
        <f t="shared" si="214"/>
        <v>0</v>
      </c>
      <c r="BZ113" s="230">
        <f t="shared" si="215"/>
        <v>0</v>
      </c>
      <c r="CA113" s="230">
        <f t="shared" si="216"/>
        <v>0</v>
      </c>
      <c r="CB113" s="230">
        <f t="shared" si="217"/>
        <v>0</v>
      </c>
      <c r="CC113" s="230">
        <f t="shared" si="218"/>
        <v>0</v>
      </c>
      <c r="CD113" s="230">
        <f t="shared" si="219"/>
        <v>0</v>
      </c>
      <c r="CE113" s="230">
        <f t="shared" si="220"/>
        <v>0</v>
      </c>
      <c r="CF113" s="230">
        <f t="shared" si="221"/>
        <v>0</v>
      </c>
      <c r="CG113" s="231"/>
      <c r="CH113" s="230">
        <f t="shared" si="222"/>
        <v>0</v>
      </c>
      <c r="CI113" s="230">
        <f t="shared" si="223"/>
        <v>0</v>
      </c>
      <c r="CJ113" s="230">
        <f t="shared" si="224"/>
        <v>0</v>
      </c>
      <c r="CK113" s="230">
        <f t="shared" si="225"/>
        <v>0</v>
      </c>
      <c r="CL113" s="230">
        <f t="shared" si="226"/>
        <v>0</v>
      </c>
      <c r="CM113" s="230">
        <f t="shared" si="227"/>
        <v>0</v>
      </c>
      <c r="CN113" s="230">
        <f t="shared" si="228"/>
        <v>0</v>
      </c>
      <c r="CO113" s="230">
        <f t="shared" si="229"/>
        <v>0</v>
      </c>
      <c r="CP113" s="230">
        <f t="shared" si="230"/>
        <v>0</v>
      </c>
      <c r="CQ113" s="230">
        <f t="shared" si="231"/>
        <v>0</v>
      </c>
      <c r="CR113" s="230">
        <f t="shared" si="232"/>
        <v>0</v>
      </c>
      <c r="CS113" s="230">
        <f t="shared" si="233"/>
        <v>0</v>
      </c>
      <c r="CT113" s="231"/>
      <c r="CU113" s="230">
        <f t="shared" si="234"/>
        <v>0</v>
      </c>
      <c r="CV113" s="230">
        <f t="shared" si="235"/>
        <v>0</v>
      </c>
      <c r="CW113" s="230">
        <f t="shared" si="236"/>
        <v>0</v>
      </c>
      <c r="CX113" s="230">
        <f t="shared" si="237"/>
        <v>0</v>
      </c>
      <c r="CY113" s="230">
        <f t="shared" si="238"/>
        <v>0</v>
      </c>
      <c r="CZ113" s="230">
        <f t="shared" si="239"/>
        <v>0</v>
      </c>
      <c r="DA113" s="230">
        <f t="shared" si="240"/>
        <v>0</v>
      </c>
      <c r="DB113" s="230">
        <f t="shared" si="241"/>
        <v>0</v>
      </c>
      <c r="DC113" s="230">
        <f t="shared" si="242"/>
        <v>0</v>
      </c>
      <c r="DD113" s="230">
        <f t="shared" si="243"/>
        <v>0</v>
      </c>
      <c r="DE113" s="230">
        <f t="shared" si="244"/>
        <v>0</v>
      </c>
      <c r="DF113" s="230">
        <f t="shared" si="245"/>
        <v>0</v>
      </c>
      <c r="DG113" s="387"/>
      <c r="DH113" s="387"/>
      <c r="DI113" s="387"/>
      <c r="DJ113" s="387"/>
      <c r="DK113" s="387"/>
      <c r="DL113" s="387"/>
      <c r="DM113" s="387"/>
      <c r="DN113" s="387"/>
      <c r="DO113" s="387"/>
      <c r="DP113" s="387"/>
      <c r="DQ113" s="387"/>
      <c r="DR113" s="387"/>
      <c r="DS113" s="243"/>
    </row>
    <row r="114" spans="1:123" ht="12.75" customHeight="1" outlineLevel="1">
      <c r="A114" s="383">
        <f>'All Demand '!A115</f>
        <v>110</v>
      </c>
      <c r="B114" s="384" t="str">
        <f>'All Demand '!G115</f>
        <v>ABC</v>
      </c>
      <c r="C114" s="384" t="str">
        <f>'All Demand '!F115</f>
        <v>F10</v>
      </c>
      <c r="D114" s="178" t="str">
        <f>'All Demand '!C115</f>
        <v>8DCPFM01502AP</v>
      </c>
      <c r="E114" s="384" t="str">
        <f>'All Demand '!I115</f>
        <v>TJ</v>
      </c>
      <c r="F114" s="385" t="str">
        <f>'All Demand '!G115</f>
        <v>ABC</v>
      </c>
      <c r="G114" s="405">
        <v>3.8460000000000001E-2</v>
      </c>
      <c r="H114" s="405">
        <v>1.4080000000000001E-2</v>
      </c>
      <c r="I114" s="405" t="s">
        <v>39</v>
      </c>
      <c r="J114" s="405">
        <v>0</v>
      </c>
      <c r="K114" s="405">
        <v>0</v>
      </c>
      <c r="L114" s="405">
        <v>0</v>
      </c>
      <c r="M114" s="405">
        <v>0</v>
      </c>
      <c r="N114" s="405">
        <v>0</v>
      </c>
      <c r="O114" s="405">
        <v>0</v>
      </c>
      <c r="P114" s="405">
        <v>1</v>
      </c>
      <c r="Q114" s="405">
        <v>0</v>
      </c>
      <c r="R114" s="427">
        <v>1</v>
      </c>
      <c r="S114" s="405">
        <v>0</v>
      </c>
      <c r="T114" s="405">
        <v>0.95</v>
      </c>
      <c r="U114" s="386">
        <f>Tianjin!H114</f>
        <v>0</v>
      </c>
      <c r="V114" s="386">
        <f>Tianjin!I114</f>
        <v>0</v>
      </c>
      <c r="W114" s="386">
        <f>Tianjin!J114</f>
        <v>0</v>
      </c>
      <c r="X114" s="386">
        <f>Tianjin!K114</f>
        <v>0</v>
      </c>
      <c r="Y114" s="386">
        <f>Tianjin!L114</f>
        <v>0</v>
      </c>
      <c r="Z114" s="386">
        <f>Tianjin!M114</f>
        <v>0</v>
      </c>
      <c r="AA114" s="386">
        <f>Tianjin!N114</f>
        <v>0</v>
      </c>
      <c r="AB114" s="386">
        <f>Tianjin!O114</f>
        <v>0</v>
      </c>
      <c r="AC114" s="386">
        <f>Tianjin!P114</f>
        <v>0</v>
      </c>
      <c r="AD114" s="386">
        <f>Tianjin!Q114</f>
        <v>0</v>
      </c>
      <c r="AE114" s="386">
        <f>Tianjin!R114</f>
        <v>0</v>
      </c>
      <c r="AF114" s="386">
        <f>Tianjin!S114</f>
        <v>0</v>
      </c>
      <c r="AG114" s="387"/>
      <c r="AH114" s="388">
        <f t="shared" si="174"/>
        <v>0</v>
      </c>
      <c r="AI114" s="388">
        <f t="shared" si="175"/>
        <v>0</v>
      </c>
      <c r="AJ114" s="388">
        <f t="shared" si="176"/>
        <v>0</v>
      </c>
      <c r="AK114" s="388">
        <f t="shared" si="177"/>
        <v>0</v>
      </c>
      <c r="AL114" s="388">
        <f t="shared" si="178"/>
        <v>0</v>
      </c>
      <c r="AM114" s="388">
        <f t="shared" si="179"/>
        <v>0</v>
      </c>
      <c r="AN114" s="388">
        <f t="shared" si="180"/>
        <v>0</v>
      </c>
      <c r="AO114" s="388">
        <f t="shared" si="181"/>
        <v>0</v>
      </c>
      <c r="AP114" s="388">
        <f t="shared" si="182"/>
        <v>0</v>
      </c>
      <c r="AQ114" s="388">
        <f t="shared" si="183"/>
        <v>0</v>
      </c>
      <c r="AR114" s="388">
        <f t="shared" si="184"/>
        <v>0</v>
      </c>
      <c r="AS114" s="388">
        <f t="shared" si="185"/>
        <v>0</v>
      </c>
      <c r="AT114" s="389"/>
      <c r="AU114" s="232">
        <f t="shared" si="186"/>
        <v>0</v>
      </c>
      <c r="AV114" s="232">
        <f t="shared" si="187"/>
        <v>0</v>
      </c>
      <c r="AW114" s="232">
        <f t="shared" si="188"/>
        <v>0</v>
      </c>
      <c r="AX114" s="232">
        <f t="shared" si="189"/>
        <v>0</v>
      </c>
      <c r="AY114" s="232">
        <f t="shared" si="190"/>
        <v>0</v>
      </c>
      <c r="AZ114" s="232">
        <f t="shared" si="191"/>
        <v>0</v>
      </c>
      <c r="BA114" s="232">
        <f t="shared" si="192"/>
        <v>0</v>
      </c>
      <c r="BB114" s="232">
        <f t="shared" si="193"/>
        <v>0</v>
      </c>
      <c r="BC114" s="232">
        <f t="shared" si="194"/>
        <v>0</v>
      </c>
      <c r="BD114" s="232">
        <f t="shared" si="195"/>
        <v>0</v>
      </c>
      <c r="BE114" s="232">
        <f t="shared" si="196"/>
        <v>0</v>
      </c>
      <c r="BF114" s="232">
        <f t="shared" si="197"/>
        <v>0</v>
      </c>
      <c r="BG114" s="387"/>
      <c r="BH114" s="230">
        <f t="shared" si="198"/>
        <v>0</v>
      </c>
      <c r="BI114" s="230">
        <f t="shared" si="199"/>
        <v>0</v>
      </c>
      <c r="BJ114" s="230">
        <f t="shared" si="200"/>
        <v>0</v>
      </c>
      <c r="BK114" s="230">
        <f t="shared" si="201"/>
        <v>0</v>
      </c>
      <c r="BL114" s="230">
        <f t="shared" si="202"/>
        <v>0</v>
      </c>
      <c r="BM114" s="230">
        <f t="shared" si="203"/>
        <v>0</v>
      </c>
      <c r="BN114" s="230">
        <f t="shared" si="204"/>
        <v>0</v>
      </c>
      <c r="BO114" s="230">
        <f t="shared" si="205"/>
        <v>0</v>
      </c>
      <c r="BP114" s="230">
        <f t="shared" si="206"/>
        <v>0</v>
      </c>
      <c r="BQ114" s="230">
        <f t="shared" si="207"/>
        <v>0</v>
      </c>
      <c r="BR114" s="230">
        <f t="shared" si="208"/>
        <v>0</v>
      </c>
      <c r="BS114" s="230">
        <f t="shared" si="209"/>
        <v>0</v>
      </c>
      <c r="BT114" s="389"/>
      <c r="BU114" s="230">
        <f t="shared" si="210"/>
        <v>0</v>
      </c>
      <c r="BV114" s="230">
        <f t="shared" si="211"/>
        <v>0</v>
      </c>
      <c r="BW114" s="230">
        <f t="shared" si="212"/>
        <v>0</v>
      </c>
      <c r="BX114" s="230">
        <f t="shared" si="213"/>
        <v>0</v>
      </c>
      <c r="BY114" s="230">
        <f t="shared" si="214"/>
        <v>0</v>
      </c>
      <c r="BZ114" s="230">
        <f t="shared" si="215"/>
        <v>0</v>
      </c>
      <c r="CA114" s="230">
        <f t="shared" si="216"/>
        <v>0</v>
      </c>
      <c r="CB114" s="230">
        <f t="shared" si="217"/>
        <v>0</v>
      </c>
      <c r="CC114" s="230">
        <f t="shared" si="218"/>
        <v>0</v>
      </c>
      <c r="CD114" s="230">
        <f t="shared" si="219"/>
        <v>0</v>
      </c>
      <c r="CE114" s="230">
        <f t="shared" si="220"/>
        <v>0</v>
      </c>
      <c r="CF114" s="230">
        <f t="shared" si="221"/>
        <v>0</v>
      </c>
      <c r="CG114" s="231"/>
      <c r="CH114" s="230">
        <f t="shared" si="222"/>
        <v>0</v>
      </c>
      <c r="CI114" s="230">
        <f t="shared" si="223"/>
        <v>0</v>
      </c>
      <c r="CJ114" s="230">
        <f t="shared" si="224"/>
        <v>0</v>
      </c>
      <c r="CK114" s="230">
        <f t="shared" si="225"/>
        <v>0</v>
      </c>
      <c r="CL114" s="230">
        <f t="shared" si="226"/>
        <v>0</v>
      </c>
      <c r="CM114" s="230">
        <f t="shared" si="227"/>
        <v>0</v>
      </c>
      <c r="CN114" s="230">
        <f t="shared" si="228"/>
        <v>0</v>
      </c>
      <c r="CO114" s="230">
        <f t="shared" si="229"/>
        <v>0</v>
      </c>
      <c r="CP114" s="230">
        <f t="shared" si="230"/>
        <v>0</v>
      </c>
      <c r="CQ114" s="230">
        <f t="shared" si="231"/>
        <v>0</v>
      </c>
      <c r="CR114" s="230">
        <f t="shared" si="232"/>
        <v>0</v>
      </c>
      <c r="CS114" s="230">
        <f t="shared" si="233"/>
        <v>0</v>
      </c>
      <c r="CT114" s="231"/>
      <c r="CU114" s="230">
        <f t="shared" si="234"/>
        <v>0</v>
      </c>
      <c r="CV114" s="230">
        <f t="shared" si="235"/>
        <v>0</v>
      </c>
      <c r="CW114" s="230">
        <f t="shared" si="236"/>
        <v>0</v>
      </c>
      <c r="CX114" s="230">
        <f t="shared" si="237"/>
        <v>0</v>
      </c>
      <c r="CY114" s="230">
        <f t="shared" si="238"/>
        <v>0</v>
      </c>
      <c r="CZ114" s="230">
        <f t="shared" si="239"/>
        <v>0</v>
      </c>
      <c r="DA114" s="230">
        <f t="shared" si="240"/>
        <v>0</v>
      </c>
      <c r="DB114" s="230">
        <f t="shared" si="241"/>
        <v>0</v>
      </c>
      <c r="DC114" s="230">
        <f t="shared" si="242"/>
        <v>0</v>
      </c>
      <c r="DD114" s="230">
        <f t="shared" si="243"/>
        <v>0</v>
      </c>
      <c r="DE114" s="230">
        <f t="shared" si="244"/>
        <v>0</v>
      </c>
      <c r="DF114" s="230">
        <f t="shared" si="245"/>
        <v>0</v>
      </c>
      <c r="DG114" s="387"/>
      <c r="DH114" s="387"/>
      <c r="DI114" s="387"/>
      <c r="DJ114" s="387"/>
      <c r="DK114" s="387"/>
      <c r="DL114" s="387"/>
      <c r="DM114" s="387"/>
      <c r="DN114" s="387"/>
      <c r="DO114" s="387"/>
      <c r="DP114" s="387"/>
      <c r="DQ114" s="387"/>
      <c r="DR114" s="387"/>
      <c r="DS114" s="243"/>
    </row>
    <row r="115" spans="1:123" s="229" customFormat="1" ht="12.75" customHeight="1" outlineLevel="1">
      <c r="A115" s="383">
        <f>'All Demand '!A116</f>
        <v>111</v>
      </c>
      <c r="B115" s="384" t="str">
        <f>'All Demand '!G116</f>
        <v>ABC</v>
      </c>
      <c r="C115" s="384" t="str">
        <f>'All Demand '!F116</f>
        <v>F10</v>
      </c>
      <c r="D115" s="178" t="str">
        <f>'All Demand '!C116</f>
        <v>8DCPFM01503AP</v>
      </c>
      <c r="E115" s="384" t="str">
        <f>'All Demand '!I116</f>
        <v>TJ</v>
      </c>
      <c r="F115" s="385" t="str">
        <f>'All Demand '!G116</f>
        <v>ABC</v>
      </c>
      <c r="G115" s="405">
        <v>2.0799999999999999E-2</v>
      </c>
      <c r="H115" s="405">
        <v>7.1419999999999997E-2</v>
      </c>
      <c r="I115" s="405" t="s">
        <v>39</v>
      </c>
      <c r="J115" s="405">
        <v>0</v>
      </c>
      <c r="K115" s="405">
        <v>0</v>
      </c>
      <c r="L115" s="405">
        <v>0</v>
      </c>
      <c r="M115" s="405">
        <v>0</v>
      </c>
      <c r="N115" s="405">
        <v>0</v>
      </c>
      <c r="O115" s="405">
        <v>0</v>
      </c>
      <c r="P115" s="405">
        <v>1</v>
      </c>
      <c r="Q115" s="405">
        <v>0</v>
      </c>
      <c r="R115" s="427">
        <v>1</v>
      </c>
      <c r="S115" s="405">
        <v>0</v>
      </c>
      <c r="T115" s="405">
        <v>0.95</v>
      </c>
      <c r="U115" s="386">
        <f>Tianjin!H115</f>
        <v>0</v>
      </c>
      <c r="V115" s="386">
        <f>Tianjin!I115</f>
        <v>0</v>
      </c>
      <c r="W115" s="386">
        <f>Tianjin!J115</f>
        <v>0</v>
      </c>
      <c r="X115" s="386">
        <f>Tianjin!K115</f>
        <v>0</v>
      </c>
      <c r="Y115" s="386">
        <f>Tianjin!L115</f>
        <v>0</v>
      </c>
      <c r="Z115" s="386">
        <f>Tianjin!M115</f>
        <v>0</v>
      </c>
      <c r="AA115" s="386">
        <f>Tianjin!N115</f>
        <v>0</v>
      </c>
      <c r="AB115" s="386">
        <f>Tianjin!O115</f>
        <v>0</v>
      </c>
      <c r="AC115" s="386">
        <f>Tianjin!P115</f>
        <v>0</v>
      </c>
      <c r="AD115" s="386">
        <f>Tianjin!Q115</f>
        <v>0</v>
      </c>
      <c r="AE115" s="386">
        <f>Tianjin!R115</f>
        <v>0</v>
      </c>
      <c r="AF115" s="386">
        <f>Tianjin!S115</f>
        <v>0</v>
      </c>
      <c r="AG115" s="387"/>
      <c r="AH115" s="388">
        <f t="shared" si="174"/>
        <v>0</v>
      </c>
      <c r="AI115" s="388">
        <f t="shared" si="175"/>
        <v>0</v>
      </c>
      <c r="AJ115" s="388">
        <f t="shared" si="176"/>
        <v>0</v>
      </c>
      <c r="AK115" s="388">
        <f t="shared" si="177"/>
        <v>0</v>
      </c>
      <c r="AL115" s="388">
        <f t="shared" si="178"/>
        <v>0</v>
      </c>
      <c r="AM115" s="388">
        <f t="shared" si="179"/>
        <v>0</v>
      </c>
      <c r="AN115" s="388">
        <f t="shared" si="180"/>
        <v>0</v>
      </c>
      <c r="AO115" s="388">
        <f t="shared" si="181"/>
        <v>0</v>
      </c>
      <c r="AP115" s="388">
        <f t="shared" si="182"/>
        <v>0</v>
      </c>
      <c r="AQ115" s="388">
        <f t="shared" si="183"/>
        <v>0</v>
      </c>
      <c r="AR115" s="388">
        <f t="shared" si="184"/>
        <v>0</v>
      </c>
      <c r="AS115" s="388">
        <f t="shared" si="185"/>
        <v>0</v>
      </c>
      <c r="AT115" s="389"/>
      <c r="AU115" s="232">
        <f t="shared" si="186"/>
        <v>0</v>
      </c>
      <c r="AV115" s="232">
        <f t="shared" si="187"/>
        <v>0</v>
      </c>
      <c r="AW115" s="232">
        <f t="shared" si="188"/>
        <v>0</v>
      </c>
      <c r="AX115" s="232">
        <f t="shared" si="189"/>
        <v>0</v>
      </c>
      <c r="AY115" s="232">
        <f t="shared" si="190"/>
        <v>0</v>
      </c>
      <c r="AZ115" s="232">
        <f t="shared" si="191"/>
        <v>0</v>
      </c>
      <c r="BA115" s="232">
        <f t="shared" si="192"/>
        <v>0</v>
      </c>
      <c r="BB115" s="232">
        <f t="shared" si="193"/>
        <v>0</v>
      </c>
      <c r="BC115" s="232">
        <f t="shared" si="194"/>
        <v>0</v>
      </c>
      <c r="BD115" s="232">
        <f t="shared" si="195"/>
        <v>0</v>
      </c>
      <c r="BE115" s="232">
        <f t="shared" si="196"/>
        <v>0</v>
      </c>
      <c r="BF115" s="232">
        <f t="shared" si="197"/>
        <v>0</v>
      </c>
      <c r="BG115" s="387"/>
      <c r="BH115" s="230">
        <f t="shared" si="198"/>
        <v>0</v>
      </c>
      <c r="BI115" s="230">
        <f t="shared" si="199"/>
        <v>0</v>
      </c>
      <c r="BJ115" s="230">
        <f t="shared" si="200"/>
        <v>0</v>
      </c>
      <c r="BK115" s="230">
        <f t="shared" si="201"/>
        <v>0</v>
      </c>
      <c r="BL115" s="230">
        <f t="shared" si="202"/>
        <v>0</v>
      </c>
      <c r="BM115" s="230">
        <f t="shared" si="203"/>
        <v>0</v>
      </c>
      <c r="BN115" s="230">
        <f t="shared" si="204"/>
        <v>0</v>
      </c>
      <c r="BO115" s="230">
        <f t="shared" si="205"/>
        <v>0</v>
      </c>
      <c r="BP115" s="230">
        <f t="shared" si="206"/>
        <v>0</v>
      </c>
      <c r="BQ115" s="230">
        <f t="shared" si="207"/>
        <v>0</v>
      </c>
      <c r="BR115" s="230">
        <f t="shared" si="208"/>
        <v>0</v>
      </c>
      <c r="BS115" s="230">
        <f t="shared" si="209"/>
        <v>0</v>
      </c>
      <c r="BT115" s="389"/>
      <c r="BU115" s="230">
        <f t="shared" si="210"/>
        <v>0</v>
      </c>
      <c r="BV115" s="230">
        <f t="shared" si="211"/>
        <v>0</v>
      </c>
      <c r="BW115" s="230">
        <f t="shared" si="212"/>
        <v>0</v>
      </c>
      <c r="BX115" s="230">
        <f t="shared" si="213"/>
        <v>0</v>
      </c>
      <c r="BY115" s="230">
        <f t="shared" si="214"/>
        <v>0</v>
      </c>
      <c r="BZ115" s="230">
        <f t="shared" si="215"/>
        <v>0</v>
      </c>
      <c r="CA115" s="230">
        <f t="shared" si="216"/>
        <v>0</v>
      </c>
      <c r="CB115" s="230">
        <f t="shared" si="217"/>
        <v>0</v>
      </c>
      <c r="CC115" s="230">
        <f t="shared" si="218"/>
        <v>0</v>
      </c>
      <c r="CD115" s="230">
        <f t="shared" si="219"/>
        <v>0</v>
      </c>
      <c r="CE115" s="230">
        <f t="shared" si="220"/>
        <v>0</v>
      </c>
      <c r="CF115" s="230">
        <f t="shared" si="221"/>
        <v>0</v>
      </c>
      <c r="CG115" s="231"/>
      <c r="CH115" s="230">
        <f t="shared" si="222"/>
        <v>0</v>
      </c>
      <c r="CI115" s="230">
        <f t="shared" si="223"/>
        <v>0</v>
      </c>
      <c r="CJ115" s="230">
        <f t="shared" si="224"/>
        <v>0</v>
      </c>
      <c r="CK115" s="230">
        <f t="shared" si="225"/>
        <v>0</v>
      </c>
      <c r="CL115" s="230">
        <f t="shared" si="226"/>
        <v>0</v>
      </c>
      <c r="CM115" s="230">
        <f t="shared" si="227"/>
        <v>0</v>
      </c>
      <c r="CN115" s="230">
        <f t="shared" si="228"/>
        <v>0</v>
      </c>
      <c r="CO115" s="230">
        <f t="shared" si="229"/>
        <v>0</v>
      </c>
      <c r="CP115" s="230">
        <f t="shared" si="230"/>
        <v>0</v>
      </c>
      <c r="CQ115" s="230">
        <f t="shared" si="231"/>
        <v>0</v>
      </c>
      <c r="CR115" s="230">
        <f t="shared" si="232"/>
        <v>0</v>
      </c>
      <c r="CS115" s="230">
        <f t="shared" si="233"/>
        <v>0</v>
      </c>
      <c r="CT115" s="231"/>
      <c r="CU115" s="230">
        <f t="shared" si="234"/>
        <v>0</v>
      </c>
      <c r="CV115" s="230">
        <f t="shared" si="235"/>
        <v>0</v>
      </c>
      <c r="CW115" s="230">
        <f t="shared" si="236"/>
        <v>0</v>
      </c>
      <c r="CX115" s="230">
        <f t="shared" si="237"/>
        <v>0</v>
      </c>
      <c r="CY115" s="230">
        <f t="shared" si="238"/>
        <v>0</v>
      </c>
      <c r="CZ115" s="230">
        <f t="shared" si="239"/>
        <v>0</v>
      </c>
      <c r="DA115" s="230">
        <f t="shared" si="240"/>
        <v>0</v>
      </c>
      <c r="DB115" s="230">
        <f t="shared" si="241"/>
        <v>0</v>
      </c>
      <c r="DC115" s="230">
        <f t="shared" si="242"/>
        <v>0</v>
      </c>
      <c r="DD115" s="230">
        <f t="shared" si="243"/>
        <v>0</v>
      </c>
      <c r="DE115" s="230">
        <f t="shared" si="244"/>
        <v>0</v>
      </c>
      <c r="DF115" s="230">
        <f t="shared" si="245"/>
        <v>0</v>
      </c>
      <c r="DG115" s="387"/>
      <c r="DH115" s="387"/>
      <c r="DI115" s="387"/>
      <c r="DJ115" s="387"/>
      <c r="DK115" s="387"/>
      <c r="DL115" s="387"/>
      <c r="DM115" s="387"/>
      <c r="DN115" s="387"/>
      <c r="DO115" s="387"/>
      <c r="DP115" s="387"/>
      <c r="DQ115" s="387"/>
      <c r="DR115" s="387"/>
      <c r="DS115" s="243"/>
    </row>
    <row r="116" spans="1:123" ht="12.75" customHeight="1" outlineLevel="1">
      <c r="A116" s="383">
        <f>'All Demand '!A117</f>
        <v>112</v>
      </c>
      <c r="B116" s="384" t="str">
        <f>'All Demand '!G117</f>
        <v>ABC</v>
      </c>
      <c r="C116" s="384" t="str">
        <f>'All Demand '!F117</f>
        <v>F10</v>
      </c>
      <c r="D116" s="178" t="str">
        <f>'All Demand '!C117</f>
        <v>8DCPFM01504AP</v>
      </c>
      <c r="E116" s="384" t="str">
        <f>'All Demand '!I117</f>
        <v>TJ</v>
      </c>
      <c r="F116" s="385" t="str">
        <f>'All Demand '!G117</f>
        <v>ABC</v>
      </c>
      <c r="G116" s="405">
        <v>3.8460000000000001E-2</v>
      </c>
      <c r="H116" s="405">
        <v>1.4080000000000001E-2</v>
      </c>
      <c r="I116" s="405" t="s">
        <v>39</v>
      </c>
      <c r="J116" s="405">
        <v>0</v>
      </c>
      <c r="K116" s="405">
        <v>0</v>
      </c>
      <c r="L116" s="405">
        <v>0</v>
      </c>
      <c r="M116" s="405">
        <v>0</v>
      </c>
      <c r="N116" s="405">
        <v>0</v>
      </c>
      <c r="O116" s="405">
        <v>0</v>
      </c>
      <c r="P116" s="405">
        <v>1</v>
      </c>
      <c r="Q116" s="405">
        <v>0</v>
      </c>
      <c r="R116" s="427">
        <v>1</v>
      </c>
      <c r="S116" s="405">
        <v>0</v>
      </c>
      <c r="T116" s="405">
        <v>0.95</v>
      </c>
      <c r="U116" s="386">
        <f>Tianjin!H116</f>
        <v>0</v>
      </c>
      <c r="V116" s="386">
        <f>Tianjin!I116</f>
        <v>0</v>
      </c>
      <c r="W116" s="386">
        <f>Tianjin!J116</f>
        <v>0</v>
      </c>
      <c r="X116" s="386">
        <f>Tianjin!K116</f>
        <v>0</v>
      </c>
      <c r="Y116" s="386">
        <f>Tianjin!L116</f>
        <v>0</v>
      </c>
      <c r="Z116" s="386">
        <f>Tianjin!M116</f>
        <v>0</v>
      </c>
      <c r="AA116" s="386">
        <f>Tianjin!N116</f>
        <v>0</v>
      </c>
      <c r="AB116" s="386">
        <f>Tianjin!O116</f>
        <v>0</v>
      </c>
      <c r="AC116" s="386">
        <f>Tianjin!P116</f>
        <v>0</v>
      </c>
      <c r="AD116" s="386">
        <f>Tianjin!Q116</f>
        <v>0</v>
      </c>
      <c r="AE116" s="386">
        <f>Tianjin!R116</f>
        <v>0</v>
      </c>
      <c r="AF116" s="386">
        <f>Tianjin!S116</f>
        <v>0</v>
      </c>
      <c r="AG116" s="387"/>
      <c r="AH116" s="388">
        <f t="shared" si="174"/>
        <v>0</v>
      </c>
      <c r="AI116" s="388">
        <f t="shared" si="175"/>
        <v>0</v>
      </c>
      <c r="AJ116" s="388">
        <f t="shared" si="176"/>
        <v>0</v>
      </c>
      <c r="AK116" s="388">
        <f t="shared" si="177"/>
        <v>0</v>
      </c>
      <c r="AL116" s="388">
        <f t="shared" si="178"/>
        <v>0</v>
      </c>
      <c r="AM116" s="388">
        <f t="shared" si="179"/>
        <v>0</v>
      </c>
      <c r="AN116" s="388">
        <f t="shared" si="180"/>
        <v>0</v>
      </c>
      <c r="AO116" s="388">
        <f t="shared" si="181"/>
        <v>0</v>
      </c>
      <c r="AP116" s="388">
        <f t="shared" si="182"/>
        <v>0</v>
      </c>
      <c r="AQ116" s="388">
        <f t="shared" si="183"/>
        <v>0</v>
      </c>
      <c r="AR116" s="388">
        <f t="shared" si="184"/>
        <v>0</v>
      </c>
      <c r="AS116" s="388">
        <f t="shared" si="185"/>
        <v>0</v>
      </c>
      <c r="AT116" s="389"/>
      <c r="AU116" s="232">
        <f t="shared" si="186"/>
        <v>0</v>
      </c>
      <c r="AV116" s="232">
        <f t="shared" si="187"/>
        <v>0</v>
      </c>
      <c r="AW116" s="232">
        <f t="shared" si="188"/>
        <v>0</v>
      </c>
      <c r="AX116" s="232">
        <f t="shared" si="189"/>
        <v>0</v>
      </c>
      <c r="AY116" s="232">
        <f t="shared" si="190"/>
        <v>0</v>
      </c>
      <c r="AZ116" s="232">
        <f t="shared" si="191"/>
        <v>0</v>
      </c>
      <c r="BA116" s="232">
        <f t="shared" si="192"/>
        <v>0</v>
      </c>
      <c r="BB116" s="232">
        <f t="shared" si="193"/>
        <v>0</v>
      </c>
      <c r="BC116" s="232">
        <f t="shared" si="194"/>
        <v>0</v>
      </c>
      <c r="BD116" s="232">
        <f t="shared" si="195"/>
        <v>0</v>
      </c>
      <c r="BE116" s="232">
        <f t="shared" si="196"/>
        <v>0</v>
      </c>
      <c r="BF116" s="232">
        <f t="shared" si="197"/>
        <v>0</v>
      </c>
      <c r="BG116" s="387"/>
      <c r="BH116" s="230">
        <f t="shared" si="198"/>
        <v>0</v>
      </c>
      <c r="BI116" s="230">
        <f t="shared" si="199"/>
        <v>0</v>
      </c>
      <c r="BJ116" s="230">
        <f t="shared" si="200"/>
        <v>0</v>
      </c>
      <c r="BK116" s="230">
        <f t="shared" si="201"/>
        <v>0</v>
      </c>
      <c r="BL116" s="230">
        <f t="shared" si="202"/>
        <v>0</v>
      </c>
      <c r="BM116" s="230">
        <f t="shared" si="203"/>
        <v>0</v>
      </c>
      <c r="BN116" s="230">
        <f t="shared" si="204"/>
        <v>0</v>
      </c>
      <c r="BO116" s="230">
        <f t="shared" si="205"/>
        <v>0</v>
      </c>
      <c r="BP116" s="230">
        <f t="shared" si="206"/>
        <v>0</v>
      </c>
      <c r="BQ116" s="230">
        <f t="shared" si="207"/>
        <v>0</v>
      </c>
      <c r="BR116" s="230">
        <f t="shared" si="208"/>
        <v>0</v>
      </c>
      <c r="BS116" s="230">
        <f t="shared" si="209"/>
        <v>0</v>
      </c>
      <c r="BT116" s="389"/>
      <c r="BU116" s="230">
        <f t="shared" si="210"/>
        <v>0</v>
      </c>
      <c r="BV116" s="230">
        <f t="shared" si="211"/>
        <v>0</v>
      </c>
      <c r="BW116" s="230">
        <f t="shared" si="212"/>
        <v>0</v>
      </c>
      <c r="BX116" s="230">
        <f t="shared" si="213"/>
        <v>0</v>
      </c>
      <c r="BY116" s="230">
        <f t="shared" si="214"/>
        <v>0</v>
      </c>
      <c r="BZ116" s="230">
        <f t="shared" si="215"/>
        <v>0</v>
      </c>
      <c r="CA116" s="230">
        <f t="shared" si="216"/>
        <v>0</v>
      </c>
      <c r="CB116" s="230">
        <f t="shared" si="217"/>
        <v>0</v>
      </c>
      <c r="CC116" s="230">
        <f t="shared" si="218"/>
        <v>0</v>
      </c>
      <c r="CD116" s="230">
        <f t="shared" si="219"/>
        <v>0</v>
      </c>
      <c r="CE116" s="230">
        <f t="shared" si="220"/>
        <v>0</v>
      </c>
      <c r="CF116" s="230">
        <f t="shared" si="221"/>
        <v>0</v>
      </c>
      <c r="CG116" s="231"/>
      <c r="CH116" s="230">
        <f t="shared" si="222"/>
        <v>0</v>
      </c>
      <c r="CI116" s="230">
        <f t="shared" si="223"/>
        <v>0</v>
      </c>
      <c r="CJ116" s="230">
        <f t="shared" si="224"/>
        <v>0</v>
      </c>
      <c r="CK116" s="230">
        <f t="shared" si="225"/>
        <v>0</v>
      </c>
      <c r="CL116" s="230">
        <f t="shared" si="226"/>
        <v>0</v>
      </c>
      <c r="CM116" s="230">
        <f t="shared" si="227"/>
        <v>0</v>
      </c>
      <c r="CN116" s="230">
        <f t="shared" si="228"/>
        <v>0</v>
      </c>
      <c r="CO116" s="230">
        <f t="shared" si="229"/>
        <v>0</v>
      </c>
      <c r="CP116" s="230">
        <f t="shared" si="230"/>
        <v>0</v>
      </c>
      <c r="CQ116" s="230">
        <f t="shared" si="231"/>
        <v>0</v>
      </c>
      <c r="CR116" s="230">
        <f t="shared" si="232"/>
        <v>0</v>
      </c>
      <c r="CS116" s="230">
        <f t="shared" si="233"/>
        <v>0</v>
      </c>
      <c r="CT116" s="231"/>
      <c r="CU116" s="230">
        <f t="shared" si="234"/>
        <v>0</v>
      </c>
      <c r="CV116" s="230">
        <f t="shared" si="235"/>
        <v>0</v>
      </c>
      <c r="CW116" s="230">
        <f t="shared" si="236"/>
        <v>0</v>
      </c>
      <c r="CX116" s="230">
        <f t="shared" si="237"/>
        <v>0</v>
      </c>
      <c r="CY116" s="230">
        <f t="shared" si="238"/>
        <v>0</v>
      </c>
      <c r="CZ116" s="230">
        <f t="shared" si="239"/>
        <v>0</v>
      </c>
      <c r="DA116" s="230">
        <f t="shared" si="240"/>
        <v>0</v>
      </c>
      <c r="DB116" s="230">
        <f t="shared" si="241"/>
        <v>0</v>
      </c>
      <c r="DC116" s="230">
        <f t="shared" si="242"/>
        <v>0</v>
      </c>
      <c r="DD116" s="230">
        <f t="shared" si="243"/>
        <v>0</v>
      </c>
      <c r="DE116" s="230">
        <f t="shared" si="244"/>
        <v>0</v>
      </c>
      <c r="DF116" s="230">
        <f t="shared" si="245"/>
        <v>0</v>
      </c>
      <c r="DG116" s="387"/>
      <c r="DH116" s="387"/>
      <c r="DI116" s="387"/>
      <c r="DJ116" s="387"/>
      <c r="DK116" s="387"/>
      <c r="DL116" s="387"/>
      <c r="DM116" s="387"/>
      <c r="DN116" s="387"/>
      <c r="DO116" s="387"/>
      <c r="DP116" s="387"/>
      <c r="DQ116" s="387"/>
      <c r="DR116" s="387"/>
      <c r="DS116" s="243"/>
    </row>
    <row r="117" spans="1:123" ht="12.75" customHeight="1" outlineLevel="1">
      <c r="A117" s="383">
        <f>'All Demand '!A118</f>
        <v>113</v>
      </c>
      <c r="B117" s="384" t="str">
        <f>'All Demand '!G118</f>
        <v>ABC</v>
      </c>
      <c r="C117" s="384" t="str">
        <f>'All Demand '!F118</f>
        <v>F10</v>
      </c>
      <c r="D117" s="178" t="str">
        <f>'All Demand '!C118</f>
        <v>8DCPFM01505AP</v>
      </c>
      <c r="E117" s="384" t="str">
        <f>'All Demand '!I118</f>
        <v>TJ</v>
      </c>
      <c r="F117" s="385" t="str">
        <f>'All Demand '!G118</f>
        <v>ABC</v>
      </c>
      <c r="G117" s="405">
        <v>2.0799999999999999E-2</v>
      </c>
      <c r="H117" s="405">
        <v>7.1419999999999997E-2</v>
      </c>
      <c r="I117" s="405" t="s">
        <v>39</v>
      </c>
      <c r="J117" s="405">
        <v>0</v>
      </c>
      <c r="K117" s="405">
        <v>0</v>
      </c>
      <c r="L117" s="405">
        <v>0</v>
      </c>
      <c r="M117" s="405">
        <v>0</v>
      </c>
      <c r="N117" s="405">
        <v>0</v>
      </c>
      <c r="O117" s="405">
        <v>0</v>
      </c>
      <c r="P117" s="405">
        <v>1</v>
      </c>
      <c r="Q117" s="405">
        <v>0</v>
      </c>
      <c r="R117" s="427">
        <v>1</v>
      </c>
      <c r="S117" s="405">
        <v>0</v>
      </c>
      <c r="T117" s="405">
        <v>0.96</v>
      </c>
      <c r="U117" s="386">
        <f>Tianjin!H117</f>
        <v>0</v>
      </c>
      <c r="V117" s="386">
        <f>Tianjin!I117</f>
        <v>0</v>
      </c>
      <c r="W117" s="386">
        <f>Tianjin!J117</f>
        <v>0</v>
      </c>
      <c r="X117" s="386">
        <f>Tianjin!K117</f>
        <v>0</v>
      </c>
      <c r="Y117" s="386">
        <f>Tianjin!L117</f>
        <v>0</v>
      </c>
      <c r="Z117" s="386">
        <f>Tianjin!M117</f>
        <v>0</v>
      </c>
      <c r="AA117" s="386">
        <f>Tianjin!N117</f>
        <v>0</v>
      </c>
      <c r="AB117" s="386">
        <f>Tianjin!O117</f>
        <v>0</v>
      </c>
      <c r="AC117" s="386">
        <f>Tianjin!P117</f>
        <v>0</v>
      </c>
      <c r="AD117" s="386">
        <f>Tianjin!Q117</f>
        <v>0</v>
      </c>
      <c r="AE117" s="386">
        <f>Tianjin!R117</f>
        <v>0</v>
      </c>
      <c r="AF117" s="386">
        <f>Tianjin!S117</f>
        <v>0</v>
      </c>
      <c r="AG117" s="387"/>
      <c r="AH117" s="388">
        <f t="shared" si="174"/>
        <v>0</v>
      </c>
      <c r="AI117" s="388">
        <f t="shared" si="175"/>
        <v>0</v>
      </c>
      <c r="AJ117" s="388">
        <f t="shared" si="176"/>
        <v>0</v>
      </c>
      <c r="AK117" s="388">
        <f t="shared" si="177"/>
        <v>0</v>
      </c>
      <c r="AL117" s="388">
        <f t="shared" si="178"/>
        <v>0</v>
      </c>
      <c r="AM117" s="388">
        <f t="shared" si="179"/>
        <v>0</v>
      </c>
      <c r="AN117" s="388">
        <f t="shared" si="180"/>
        <v>0</v>
      </c>
      <c r="AO117" s="388">
        <f t="shared" si="181"/>
        <v>0</v>
      </c>
      <c r="AP117" s="388">
        <f t="shared" si="182"/>
        <v>0</v>
      </c>
      <c r="AQ117" s="388">
        <f t="shared" si="183"/>
        <v>0</v>
      </c>
      <c r="AR117" s="388">
        <f t="shared" si="184"/>
        <v>0</v>
      </c>
      <c r="AS117" s="388">
        <f t="shared" si="185"/>
        <v>0</v>
      </c>
      <c r="AT117" s="389"/>
      <c r="AU117" s="232">
        <f t="shared" si="186"/>
        <v>0</v>
      </c>
      <c r="AV117" s="232">
        <f t="shared" si="187"/>
        <v>0</v>
      </c>
      <c r="AW117" s="232">
        <f t="shared" si="188"/>
        <v>0</v>
      </c>
      <c r="AX117" s="232">
        <f t="shared" si="189"/>
        <v>0</v>
      </c>
      <c r="AY117" s="232">
        <f t="shared" si="190"/>
        <v>0</v>
      </c>
      <c r="AZ117" s="232">
        <f t="shared" si="191"/>
        <v>0</v>
      </c>
      <c r="BA117" s="232">
        <f t="shared" si="192"/>
        <v>0</v>
      </c>
      <c r="BB117" s="232">
        <f t="shared" si="193"/>
        <v>0</v>
      </c>
      <c r="BC117" s="232">
        <f t="shared" si="194"/>
        <v>0</v>
      </c>
      <c r="BD117" s="232">
        <f t="shared" si="195"/>
        <v>0</v>
      </c>
      <c r="BE117" s="232">
        <f t="shared" si="196"/>
        <v>0</v>
      </c>
      <c r="BF117" s="232">
        <f t="shared" si="197"/>
        <v>0</v>
      </c>
      <c r="BG117" s="387"/>
      <c r="BH117" s="230">
        <f t="shared" si="198"/>
        <v>0</v>
      </c>
      <c r="BI117" s="230">
        <f t="shared" si="199"/>
        <v>0</v>
      </c>
      <c r="BJ117" s="230">
        <f t="shared" si="200"/>
        <v>0</v>
      </c>
      <c r="BK117" s="230">
        <f t="shared" si="201"/>
        <v>0</v>
      </c>
      <c r="BL117" s="230">
        <f t="shared" si="202"/>
        <v>0</v>
      </c>
      <c r="BM117" s="230">
        <f t="shared" si="203"/>
        <v>0</v>
      </c>
      <c r="BN117" s="230">
        <f t="shared" si="204"/>
        <v>0</v>
      </c>
      <c r="BO117" s="230">
        <f t="shared" si="205"/>
        <v>0</v>
      </c>
      <c r="BP117" s="230">
        <f t="shared" si="206"/>
        <v>0</v>
      </c>
      <c r="BQ117" s="230">
        <f t="shared" si="207"/>
        <v>0</v>
      </c>
      <c r="BR117" s="230">
        <f t="shared" si="208"/>
        <v>0</v>
      </c>
      <c r="BS117" s="230">
        <f t="shared" si="209"/>
        <v>0</v>
      </c>
      <c r="BT117" s="389"/>
      <c r="BU117" s="230">
        <f t="shared" si="210"/>
        <v>0</v>
      </c>
      <c r="BV117" s="230">
        <f t="shared" si="211"/>
        <v>0</v>
      </c>
      <c r="BW117" s="230">
        <f t="shared" si="212"/>
        <v>0</v>
      </c>
      <c r="BX117" s="230">
        <f t="shared" si="213"/>
        <v>0</v>
      </c>
      <c r="BY117" s="230">
        <f t="shared" si="214"/>
        <v>0</v>
      </c>
      <c r="BZ117" s="230">
        <f t="shared" si="215"/>
        <v>0</v>
      </c>
      <c r="CA117" s="230">
        <f t="shared" si="216"/>
        <v>0</v>
      </c>
      <c r="CB117" s="230">
        <f t="shared" si="217"/>
        <v>0</v>
      </c>
      <c r="CC117" s="230">
        <f t="shared" si="218"/>
        <v>0</v>
      </c>
      <c r="CD117" s="230">
        <f t="shared" si="219"/>
        <v>0</v>
      </c>
      <c r="CE117" s="230">
        <f t="shared" si="220"/>
        <v>0</v>
      </c>
      <c r="CF117" s="230">
        <f t="shared" si="221"/>
        <v>0</v>
      </c>
      <c r="CG117" s="231"/>
      <c r="CH117" s="230">
        <f t="shared" si="222"/>
        <v>0</v>
      </c>
      <c r="CI117" s="230">
        <f t="shared" si="223"/>
        <v>0</v>
      </c>
      <c r="CJ117" s="230">
        <f t="shared" si="224"/>
        <v>0</v>
      </c>
      <c r="CK117" s="230">
        <f t="shared" si="225"/>
        <v>0</v>
      </c>
      <c r="CL117" s="230">
        <f t="shared" si="226"/>
        <v>0</v>
      </c>
      <c r="CM117" s="230">
        <f t="shared" si="227"/>
        <v>0</v>
      </c>
      <c r="CN117" s="230">
        <f t="shared" si="228"/>
        <v>0</v>
      </c>
      <c r="CO117" s="230">
        <f t="shared" si="229"/>
        <v>0</v>
      </c>
      <c r="CP117" s="230">
        <f t="shared" si="230"/>
        <v>0</v>
      </c>
      <c r="CQ117" s="230">
        <f t="shared" si="231"/>
        <v>0</v>
      </c>
      <c r="CR117" s="230">
        <f t="shared" si="232"/>
        <v>0</v>
      </c>
      <c r="CS117" s="230">
        <f t="shared" si="233"/>
        <v>0</v>
      </c>
      <c r="CT117" s="231"/>
      <c r="CU117" s="230">
        <f t="shared" si="234"/>
        <v>0</v>
      </c>
      <c r="CV117" s="230">
        <f t="shared" si="235"/>
        <v>0</v>
      </c>
      <c r="CW117" s="230">
        <f t="shared" si="236"/>
        <v>0</v>
      </c>
      <c r="CX117" s="230">
        <f t="shared" si="237"/>
        <v>0</v>
      </c>
      <c r="CY117" s="230">
        <f t="shared" si="238"/>
        <v>0</v>
      </c>
      <c r="CZ117" s="230">
        <f t="shared" si="239"/>
        <v>0</v>
      </c>
      <c r="DA117" s="230">
        <f t="shared" si="240"/>
        <v>0</v>
      </c>
      <c r="DB117" s="230">
        <f t="shared" si="241"/>
        <v>0</v>
      </c>
      <c r="DC117" s="230">
        <f t="shared" si="242"/>
        <v>0</v>
      </c>
      <c r="DD117" s="230">
        <f t="shared" si="243"/>
        <v>0</v>
      </c>
      <c r="DE117" s="230">
        <f t="shared" si="244"/>
        <v>0</v>
      </c>
      <c r="DF117" s="230">
        <f t="shared" si="245"/>
        <v>0</v>
      </c>
      <c r="DG117" s="387"/>
      <c r="DH117" s="387"/>
      <c r="DI117" s="387"/>
      <c r="DJ117" s="387"/>
      <c r="DK117" s="387"/>
      <c r="DL117" s="387"/>
      <c r="DM117" s="387"/>
      <c r="DN117" s="387"/>
      <c r="DO117" s="387"/>
      <c r="DP117" s="387"/>
      <c r="DQ117" s="387"/>
      <c r="DR117" s="387"/>
      <c r="DS117" s="243"/>
    </row>
    <row r="118" spans="1:123" ht="12.75" customHeight="1" outlineLevel="1">
      <c r="A118" s="383">
        <f>'All Demand '!A119</f>
        <v>114</v>
      </c>
      <c r="B118" s="384" t="str">
        <f>'All Demand '!G119</f>
        <v>ABC</v>
      </c>
      <c r="C118" s="384" t="str">
        <f>'All Demand '!F119</f>
        <v>F10</v>
      </c>
      <c r="D118" s="178" t="str">
        <f>'All Demand '!C119</f>
        <v>8DCPFM01389AP</v>
      </c>
      <c r="E118" s="384" t="str">
        <f>'All Demand '!I119</f>
        <v>TJ</v>
      </c>
      <c r="F118" s="385" t="str">
        <f>'All Demand '!G119</f>
        <v>ABC</v>
      </c>
      <c r="G118" s="405">
        <v>0.1</v>
      </c>
      <c r="H118" s="405">
        <v>4.7620000000000003E-2</v>
      </c>
      <c r="I118" s="405" t="s">
        <v>39</v>
      </c>
      <c r="J118" s="405">
        <v>0</v>
      </c>
      <c r="K118" s="405">
        <v>0</v>
      </c>
      <c r="L118" s="405">
        <v>0</v>
      </c>
      <c r="M118" s="405">
        <v>0</v>
      </c>
      <c r="N118" s="405">
        <v>0</v>
      </c>
      <c r="O118" s="405">
        <v>0</v>
      </c>
      <c r="P118" s="405">
        <v>4</v>
      </c>
      <c r="Q118" s="405">
        <v>0</v>
      </c>
      <c r="R118" s="427">
        <v>1</v>
      </c>
      <c r="S118" s="405">
        <v>0</v>
      </c>
      <c r="T118" s="405">
        <v>0.95</v>
      </c>
      <c r="U118" s="386">
        <f>Tianjin!H118</f>
        <v>0</v>
      </c>
      <c r="V118" s="386">
        <f>Tianjin!I118</f>
        <v>0</v>
      </c>
      <c r="W118" s="386">
        <f>Tianjin!J118</f>
        <v>0</v>
      </c>
      <c r="X118" s="386">
        <f>Tianjin!K118</f>
        <v>0</v>
      </c>
      <c r="Y118" s="386">
        <f>Tianjin!L118</f>
        <v>0</v>
      </c>
      <c r="Z118" s="386">
        <f>Tianjin!M118</f>
        <v>0</v>
      </c>
      <c r="AA118" s="386">
        <f>Tianjin!N118</f>
        <v>0</v>
      </c>
      <c r="AB118" s="386">
        <f>Tianjin!O118</f>
        <v>0</v>
      </c>
      <c r="AC118" s="386">
        <f>Tianjin!P118</f>
        <v>0</v>
      </c>
      <c r="AD118" s="386">
        <f>Tianjin!Q118</f>
        <v>0</v>
      </c>
      <c r="AE118" s="386">
        <f>Tianjin!R118</f>
        <v>0</v>
      </c>
      <c r="AF118" s="386">
        <f>Tianjin!S118</f>
        <v>0</v>
      </c>
      <c r="AG118" s="387"/>
      <c r="AH118" s="388">
        <f t="shared" si="174"/>
        <v>0</v>
      </c>
      <c r="AI118" s="388">
        <f t="shared" si="175"/>
        <v>0</v>
      </c>
      <c r="AJ118" s="388">
        <f t="shared" si="176"/>
        <v>0</v>
      </c>
      <c r="AK118" s="388">
        <f t="shared" si="177"/>
        <v>0</v>
      </c>
      <c r="AL118" s="388">
        <f t="shared" si="178"/>
        <v>0</v>
      </c>
      <c r="AM118" s="388">
        <f t="shared" si="179"/>
        <v>0</v>
      </c>
      <c r="AN118" s="388">
        <f t="shared" si="180"/>
        <v>0</v>
      </c>
      <c r="AO118" s="388">
        <f t="shared" si="181"/>
        <v>0</v>
      </c>
      <c r="AP118" s="388">
        <f t="shared" si="182"/>
        <v>0</v>
      </c>
      <c r="AQ118" s="388">
        <f t="shared" si="183"/>
        <v>0</v>
      </c>
      <c r="AR118" s="388">
        <f t="shared" si="184"/>
        <v>0</v>
      </c>
      <c r="AS118" s="388">
        <f t="shared" si="185"/>
        <v>0</v>
      </c>
      <c r="AT118" s="389"/>
      <c r="AU118" s="232">
        <f t="shared" si="186"/>
        <v>0</v>
      </c>
      <c r="AV118" s="232">
        <f t="shared" si="187"/>
        <v>0</v>
      </c>
      <c r="AW118" s="232">
        <f t="shared" si="188"/>
        <v>0</v>
      </c>
      <c r="AX118" s="232">
        <f t="shared" si="189"/>
        <v>0</v>
      </c>
      <c r="AY118" s="232">
        <f t="shared" si="190"/>
        <v>0</v>
      </c>
      <c r="AZ118" s="232">
        <f t="shared" si="191"/>
        <v>0</v>
      </c>
      <c r="BA118" s="232">
        <f t="shared" si="192"/>
        <v>0</v>
      </c>
      <c r="BB118" s="232">
        <f t="shared" si="193"/>
        <v>0</v>
      </c>
      <c r="BC118" s="232">
        <f t="shared" si="194"/>
        <v>0</v>
      </c>
      <c r="BD118" s="232">
        <f t="shared" si="195"/>
        <v>0</v>
      </c>
      <c r="BE118" s="232">
        <f t="shared" si="196"/>
        <v>0</v>
      </c>
      <c r="BF118" s="232">
        <f t="shared" si="197"/>
        <v>0</v>
      </c>
      <c r="BG118" s="387"/>
      <c r="BH118" s="230">
        <f t="shared" si="198"/>
        <v>0</v>
      </c>
      <c r="BI118" s="230">
        <f t="shared" si="199"/>
        <v>0</v>
      </c>
      <c r="BJ118" s="230">
        <f t="shared" si="200"/>
        <v>0</v>
      </c>
      <c r="BK118" s="230">
        <f t="shared" si="201"/>
        <v>0</v>
      </c>
      <c r="BL118" s="230">
        <f t="shared" si="202"/>
        <v>0</v>
      </c>
      <c r="BM118" s="230">
        <f t="shared" si="203"/>
        <v>0</v>
      </c>
      <c r="BN118" s="230">
        <f t="shared" si="204"/>
        <v>0</v>
      </c>
      <c r="BO118" s="230">
        <f t="shared" si="205"/>
        <v>0</v>
      </c>
      <c r="BP118" s="230">
        <f t="shared" si="206"/>
        <v>0</v>
      </c>
      <c r="BQ118" s="230">
        <f t="shared" si="207"/>
        <v>0</v>
      </c>
      <c r="BR118" s="230">
        <f t="shared" si="208"/>
        <v>0</v>
      </c>
      <c r="BS118" s="230">
        <f t="shared" si="209"/>
        <v>0</v>
      </c>
      <c r="BT118" s="389"/>
      <c r="BU118" s="230">
        <f t="shared" si="210"/>
        <v>0</v>
      </c>
      <c r="BV118" s="230">
        <f t="shared" si="211"/>
        <v>0</v>
      </c>
      <c r="BW118" s="230">
        <f t="shared" si="212"/>
        <v>0</v>
      </c>
      <c r="BX118" s="230">
        <f t="shared" si="213"/>
        <v>0</v>
      </c>
      <c r="BY118" s="230">
        <f t="shared" si="214"/>
        <v>0</v>
      </c>
      <c r="BZ118" s="230">
        <f t="shared" si="215"/>
        <v>0</v>
      </c>
      <c r="CA118" s="230">
        <f t="shared" si="216"/>
        <v>0</v>
      </c>
      <c r="CB118" s="230">
        <f t="shared" si="217"/>
        <v>0</v>
      </c>
      <c r="CC118" s="230">
        <f t="shared" si="218"/>
        <v>0</v>
      </c>
      <c r="CD118" s="230">
        <f t="shared" si="219"/>
        <v>0</v>
      </c>
      <c r="CE118" s="230">
        <f t="shared" si="220"/>
        <v>0</v>
      </c>
      <c r="CF118" s="230">
        <f t="shared" si="221"/>
        <v>0</v>
      </c>
      <c r="CG118" s="231"/>
      <c r="CH118" s="230">
        <f t="shared" si="222"/>
        <v>0</v>
      </c>
      <c r="CI118" s="230">
        <f t="shared" si="223"/>
        <v>0</v>
      </c>
      <c r="CJ118" s="230">
        <f t="shared" si="224"/>
        <v>0</v>
      </c>
      <c r="CK118" s="230">
        <f t="shared" si="225"/>
        <v>0</v>
      </c>
      <c r="CL118" s="230">
        <f t="shared" si="226"/>
        <v>0</v>
      </c>
      <c r="CM118" s="230">
        <f t="shared" si="227"/>
        <v>0</v>
      </c>
      <c r="CN118" s="230">
        <f t="shared" si="228"/>
        <v>0</v>
      </c>
      <c r="CO118" s="230">
        <f t="shared" si="229"/>
        <v>0</v>
      </c>
      <c r="CP118" s="230">
        <f t="shared" si="230"/>
        <v>0</v>
      </c>
      <c r="CQ118" s="230">
        <f t="shared" si="231"/>
        <v>0</v>
      </c>
      <c r="CR118" s="230">
        <f t="shared" si="232"/>
        <v>0</v>
      </c>
      <c r="CS118" s="230">
        <f t="shared" si="233"/>
        <v>0</v>
      </c>
      <c r="CT118" s="231"/>
      <c r="CU118" s="230">
        <f t="shared" si="234"/>
        <v>0</v>
      </c>
      <c r="CV118" s="230">
        <f t="shared" si="235"/>
        <v>0</v>
      </c>
      <c r="CW118" s="230">
        <f t="shared" si="236"/>
        <v>0</v>
      </c>
      <c r="CX118" s="230">
        <f t="shared" si="237"/>
        <v>0</v>
      </c>
      <c r="CY118" s="230">
        <f t="shared" si="238"/>
        <v>0</v>
      </c>
      <c r="CZ118" s="230">
        <f t="shared" si="239"/>
        <v>0</v>
      </c>
      <c r="DA118" s="230">
        <f t="shared" si="240"/>
        <v>0</v>
      </c>
      <c r="DB118" s="230">
        <f t="shared" si="241"/>
        <v>0</v>
      </c>
      <c r="DC118" s="230">
        <f t="shared" si="242"/>
        <v>0</v>
      </c>
      <c r="DD118" s="230">
        <f t="shared" si="243"/>
        <v>0</v>
      </c>
      <c r="DE118" s="230">
        <f t="shared" si="244"/>
        <v>0</v>
      </c>
      <c r="DF118" s="230">
        <f t="shared" si="245"/>
        <v>0</v>
      </c>
      <c r="DG118" s="387"/>
      <c r="DH118" s="387"/>
      <c r="DI118" s="387"/>
      <c r="DJ118" s="387"/>
      <c r="DK118" s="387"/>
      <c r="DL118" s="387"/>
      <c r="DM118" s="387"/>
      <c r="DN118" s="387"/>
      <c r="DO118" s="387"/>
      <c r="DP118" s="387"/>
      <c r="DQ118" s="387"/>
      <c r="DR118" s="387"/>
      <c r="DS118" s="243"/>
    </row>
    <row r="119" spans="1:123" ht="12.75" customHeight="1" outlineLevel="1">
      <c r="A119" s="383">
        <f>'All Demand '!A120</f>
        <v>115</v>
      </c>
      <c r="B119" s="384" t="str">
        <f>'All Demand '!G120</f>
        <v>ABC</v>
      </c>
      <c r="C119" s="384" t="str">
        <f>'All Demand '!F120</f>
        <v>F10</v>
      </c>
      <c r="D119" s="178" t="str">
        <f>'All Demand '!C120</f>
        <v>8DCPFM01390AP</v>
      </c>
      <c r="E119" s="384" t="str">
        <f>'All Demand '!I120</f>
        <v>TJ</v>
      </c>
      <c r="F119" s="385" t="str">
        <f>'All Demand '!G120</f>
        <v>ABC</v>
      </c>
      <c r="G119" s="405">
        <v>0.1</v>
      </c>
      <c r="H119" s="405">
        <v>4.7620000000000003E-2</v>
      </c>
      <c r="I119" s="405" t="s">
        <v>39</v>
      </c>
      <c r="J119" s="405">
        <v>0</v>
      </c>
      <c r="K119" s="405">
        <v>0</v>
      </c>
      <c r="L119" s="405">
        <v>0</v>
      </c>
      <c r="M119" s="405">
        <v>0</v>
      </c>
      <c r="N119" s="405">
        <v>0</v>
      </c>
      <c r="O119" s="405">
        <v>0</v>
      </c>
      <c r="P119" s="405">
        <v>4</v>
      </c>
      <c r="Q119" s="405">
        <v>0</v>
      </c>
      <c r="R119" s="427">
        <v>1</v>
      </c>
      <c r="S119" s="405">
        <v>0</v>
      </c>
      <c r="T119" s="405">
        <v>0.95</v>
      </c>
      <c r="U119" s="386">
        <f>Tianjin!H119</f>
        <v>0</v>
      </c>
      <c r="V119" s="386">
        <f>Tianjin!I119</f>
        <v>0</v>
      </c>
      <c r="W119" s="386">
        <f>Tianjin!J119</f>
        <v>0</v>
      </c>
      <c r="X119" s="386">
        <f>Tianjin!K119</f>
        <v>0</v>
      </c>
      <c r="Y119" s="386">
        <f>Tianjin!L119</f>
        <v>0</v>
      </c>
      <c r="Z119" s="386">
        <f>Tianjin!M119</f>
        <v>0</v>
      </c>
      <c r="AA119" s="386">
        <f>Tianjin!N119</f>
        <v>0</v>
      </c>
      <c r="AB119" s="386">
        <f>Tianjin!O119</f>
        <v>0</v>
      </c>
      <c r="AC119" s="386">
        <f>Tianjin!P119</f>
        <v>0</v>
      </c>
      <c r="AD119" s="386">
        <f>Tianjin!Q119</f>
        <v>0</v>
      </c>
      <c r="AE119" s="386">
        <f>Tianjin!R119</f>
        <v>0</v>
      </c>
      <c r="AF119" s="386">
        <f>Tianjin!S119</f>
        <v>0</v>
      </c>
      <c r="AG119" s="387"/>
      <c r="AH119" s="388">
        <f t="shared" si="174"/>
        <v>0</v>
      </c>
      <c r="AI119" s="388">
        <f t="shared" si="175"/>
        <v>0</v>
      </c>
      <c r="AJ119" s="388">
        <f t="shared" si="176"/>
        <v>0</v>
      </c>
      <c r="AK119" s="388">
        <f t="shared" si="177"/>
        <v>0</v>
      </c>
      <c r="AL119" s="388">
        <f t="shared" si="178"/>
        <v>0</v>
      </c>
      <c r="AM119" s="388">
        <f t="shared" si="179"/>
        <v>0</v>
      </c>
      <c r="AN119" s="388">
        <f t="shared" si="180"/>
        <v>0</v>
      </c>
      <c r="AO119" s="388">
        <f t="shared" si="181"/>
        <v>0</v>
      </c>
      <c r="AP119" s="388">
        <f t="shared" si="182"/>
        <v>0</v>
      </c>
      <c r="AQ119" s="388">
        <f t="shared" si="183"/>
        <v>0</v>
      </c>
      <c r="AR119" s="388">
        <f t="shared" si="184"/>
        <v>0</v>
      </c>
      <c r="AS119" s="388">
        <f t="shared" si="185"/>
        <v>0</v>
      </c>
      <c r="AT119" s="389"/>
      <c r="AU119" s="232">
        <f t="shared" si="186"/>
        <v>0</v>
      </c>
      <c r="AV119" s="232">
        <f t="shared" si="187"/>
        <v>0</v>
      </c>
      <c r="AW119" s="232">
        <f t="shared" si="188"/>
        <v>0</v>
      </c>
      <c r="AX119" s="232">
        <f t="shared" si="189"/>
        <v>0</v>
      </c>
      <c r="AY119" s="232">
        <f t="shared" si="190"/>
        <v>0</v>
      </c>
      <c r="AZ119" s="232">
        <f t="shared" si="191"/>
        <v>0</v>
      </c>
      <c r="BA119" s="232">
        <f t="shared" si="192"/>
        <v>0</v>
      </c>
      <c r="BB119" s="232">
        <f t="shared" si="193"/>
        <v>0</v>
      </c>
      <c r="BC119" s="232">
        <f t="shared" si="194"/>
        <v>0</v>
      </c>
      <c r="BD119" s="232">
        <f t="shared" si="195"/>
        <v>0</v>
      </c>
      <c r="BE119" s="232">
        <f t="shared" si="196"/>
        <v>0</v>
      </c>
      <c r="BF119" s="232">
        <f t="shared" si="197"/>
        <v>0</v>
      </c>
      <c r="BG119" s="387"/>
      <c r="BH119" s="230">
        <f t="shared" si="198"/>
        <v>0</v>
      </c>
      <c r="BI119" s="230">
        <f t="shared" si="199"/>
        <v>0</v>
      </c>
      <c r="BJ119" s="230">
        <f t="shared" si="200"/>
        <v>0</v>
      </c>
      <c r="BK119" s="230">
        <f t="shared" si="201"/>
        <v>0</v>
      </c>
      <c r="BL119" s="230">
        <f t="shared" si="202"/>
        <v>0</v>
      </c>
      <c r="BM119" s="230">
        <f t="shared" si="203"/>
        <v>0</v>
      </c>
      <c r="BN119" s="230">
        <f t="shared" si="204"/>
        <v>0</v>
      </c>
      <c r="BO119" s="230">
        <f t="shared" si="205"/>
        <v>0</v>
      </c>
      <c r="BP119" s="230">
        <f t="shared" si="206"/>
        <v>0</v>
      </c>
      <c r="BQ119" s="230">
        <f t="shared" si="207"/>
        <v>0</v>
      </c>
      <c r="BR119" s="230">
        <f t="shared" si="208"/>
        <v>0</v>
      </c>
      <c r="BS119" s="230">
        <f t="shared" si="209"/>
        <v>0</v>
      </c>
      <c r="BT119" s="389"/>
      <c r="BU119" s="230">
        <f t="shared" si="210"/>
        <v>0</v>
      </c>
      <c r="BV119" s="230">
        <f t="shared" si="211"/>
        <v>0</v>
      </c>
      <c r="BW119" s="230">
        <f t="shared" si="212"/>
        <v>0</v>
      </c>
      <c r="BX119" s="230">
        <f t="shared" si="213"/>
        <v>0</v>
      </c>
      <c r="BY119" s="230">
        <f t="shared" si="214"/>
        <v>0</v>
      </c>
      <c r="BZ119" s="230">
        <f t="shared" si="215"/>
        <v>0</v>
      </c>
      <c r="CA119" s="230">
        <f t="shared" si="216"/>
        <v>0</v>
      </c>
      <c r="CB119" s="230">
        <f t="shared" si="217"/>
        <v>0</v>
      </c>
      <c r="CC119" s="230">
        <f t="shared" si="218"/>
        <v>0</v>
      </c>
      <c r="CD119" s="230">
        <f t="shared" si="219"/>
        <v>0</v>
      </c>
      <c r="CE119" s="230">
        <f t="shared" si="220"/>
        <v>0</v>
      </c>
      <c r="CF119" s="230">
        <f t="shared" si="221"/>
        <v>0</v>
      </c>
      <c r="CG119" s="231"/>
      <c r="CH119" s="230">
        <f t="shared" si="222"/>
        <v>0</v>
      </c>
      <c r="CI119" s="230">
        <f t="shared" si="223"/>
        <v>0</v>
      </c>
      <c r="CJ119" s="230">
        <f t="shared" si="224"/>
        <v>0</v>
      </c>
      <c r="CK119" s="230">
        <f t="shared" si="225"/>
        <v>0</v>
      </c>
      <c r="CL119" s="230">
        <f t="shared" si="226"/>
        <v>0</v>
      </c>
      <c r="CM119" s="230">
        <f t="shared" si="227"/>
        <v>0</v>
      </c>
      <c r="CN119" s="230">
        <f t="shared" si="228"/>
        <v>0</v>
      </c>
      <c r="CO119" s="230">
        <f t="shared" si="229"/>
        <v>0</v>
      </c>
      <c r="CP119" s="230">
        <f t="shared" si="230"/>
        <v>0</v>
      </c>
      <c r="CQ119" s="230">
        <f t="shared" si="231"/>
        <v>0</v>
      </c>
      <c r="CR119" s="230">
        <f t="shared" si="232"/>
        <v>0</v>
      </c>
      <c r="CS119" s="230">
        <f t="shared" si="233"/>
        <v>0</v>
      </c>
      <c r="CT119" s="231"/>
      <c r="CU119" s="230">
        <f t="shared" si="234"/>
        <v>0</v>
      </c>
      <c r="CV119" s="230">
        <f t="shared" si="235"/>
        <v>0</v>
      </c>
      <c r="CW119" s="230">
        <f t="shared" si="236"/>
        <v>0</v>
      </c>
      <c r="CX119" s="230">
        <f t="shared" si="237"/>
        <v>0</v>
      </c>
      <c r="CY119" s="230">
        <f t="shared" si="238"/>
        <v>0</v>
      </c>
      <c r="CZ119" s="230">
        <f t="shared" si="239"/>
        <v>0</v>
      </c>
      <c r="DA119" s="230">
        <f t="shared" si="240"/>
        <v>0</v>
      </c>
      <c r="DB119" s="230">
        <f t="shared" si="241"/>
        <v>0</v>
      </c>
      <c r="DC119" s="230">
        <f t="shared" si="242"/>
        <v>0</v>
      </c>
      <c r="DD119" s="230">
        <f t="shared" si="243"/>
        <v>0</v>
      </c>
      <c r="DE119" s="230">
        <f t="shared" si="244"/>
        <v>0</v>
      </c>
      <c r="DF119" s="230">
        <f t="shared" si="245"/>
        <v>0</v>
      </c>
      <c r="DG119" s="387"/>
      <c r="DH119" s="387"/>
      <c r="DI119" s="387"/>
      <c r="DJ119" s="387"/>
      <c r="DK119" s="387"/>
      <c r="DL119" s="387"/>
      <c r="DM119" s="387"/>
      <c r="DN119" s="387"/>
      <c r="DO119" s="387"/>
      <c r="DP119" s="387"/>
      <c r="DQ119" s="387"/>
      <c r="DR119" s="387"/>
      <c r="DS119" s="243"/>
    </row>
    <row r="120" spans="1:123" ht="12.75" customHeight="1" outlineLevel="1">
      <c r="A120" s="383">
        <f>'All Demand '!A121</f>
        <v>116</v>
      </c>
      <c r="B120" s="384" t="str">
        <f>'All Demand '!G121</f>
        <v>ABC</v>
      </c>
      <c r="C120" s="384" t="str">
        <f>'All Demand '!F121</f>
        <v>F10</v>
      </c>
      <c r="D120" s="178" t="str">
        <f>'All Demand '!C121</f>
        <v>8DCPFM01391AP</v>
      </c>
      <c r="E120" s="384" t="str">
        <f>'All Demand '!I121</f>
        <v>TJ</v>
      </c>
      <c r="F120" s="385" t="str">
        <f>'All Demand '!G121</f>
        <v>ABC</v>
      </c>
      <c r="G120" s="405">
        <v>6.9000000000000006E-2</v>
      </c>
      <c r="H120" s="405">
        <v>2.2720000000000001E-2</v>
      </c>
      <c r="I120" s="405" t="s">
        <v>39</v>
      </c>
      <c r="J120" s="405">
        <v>0</v>
      </c>
      <c r="K120" s="405">
        <v>0</v>
      </c>
      <c r="L120" s="405">
        <v>0</v>
      </c>
      <c r="M120" s="405">
        <v>0</v>
      </c>
      <c r="N120" s="405">
        <v>0</v>
      </c>
      <c r="O120" s="405">
        <v>0</v>
      </c>
      <c r="P120" s="405">
        <v>3</v>
      </c>
      <c r="Q120" s="405">
        <v>0</v>
      </c>
      <c r="R120" s="427">
        <v>1</v>
      </c>
      <c r="S120" s="405">
        <v>0</v>
      </c>
      <c r="T120" s="405">
        <v>0.95</v>
      </c>
      <c r="U120" s="386">
        <f>Tianjin!H120</f>
        <v>0</v>
      </c>
      <c r="V120" s="386">
        <f>Tianjin!I120</f>
        <v>0</v>
      </c>
      <c r="W120" s="386">
        <f>Tianjin!J120</f>
        <v>0</v>
      </c>
      <c r="X120" s="386">
        <f>Tianjin!K120</f>
        <v>0</v>
      </c>
      <c r="Y120" s="386">
        <f>Tianjin!L120</f>
        <v>0</v>
      </c>
      <c r="Z120" s="386">
        <f>Tianjin!M120</f>
        <v>0</v>
      </c>
      <c r="AA120" s="386">
        <f>Tianjin!N120</f>
        <v>0</v>
      </c>
      <c r="AB120" s="386">
        <f>Tianjin!O120</f>
        <v>0</v>
      </c>
      <c r="AC120" s="386">
        <f>Tianjin!P120</f>
        <v>0</v>
      </c>
      <c r="AD120" s="386">
        <f>Tianjin!Q120</f>
        <v>0</v>
      </c>
      <c r="AE120" s="386">
        <f>Tianjin!R120</f>
        <v>0</v>
      </c>
      <c r="AF120" s="386">
        <f>Tianjin!S120</f>
        <v>0</v>
      </c>
      <c r="AG120" s="387"/>
      <c r="AH120" s="388">
        <f t="shared" si="174"/>
        <v>0</v>
      </c>
      <c r="AI120" s="388">
        <f t="shared" si="175"/>
        <v>0</v>
      </c>
      <c r="AJ120" s="388">
        <f t="shared" si="176"/>
        <v>0</v>
      </c>
      <c r="AK120" s="388">
        <f t="shared" si="177"/>
        <v>0</v>
      </c>
      <c r="AL120" s="388">
        <f t="shared" si="178"/>
        <v>0</v>
      </c>
      <c r="AM120" s="388">
        <f t="shared" si="179"/>
        <v>0</v>
      </c>
      <c r="AN120" s="388">
        <f t="shared" si="180"/>
        <v>0</v>
      </c>
      <c r="AO120" s="388">
        <f t="shared" si="181"/>
        <v>0</v>
      </c>
      <c r="AP120" s="388">
        <f t="shared" si="182"/>
        <v>0</v>
      </c>
      <c r="AQ120" s="388">
        <f t="shared" si="183"/>
        <v>0</v>
      </c>
      <c r="AR120" s="388">
        <f t="shared" si="184"/>
        <v>0</v>
      </c>
      <c r="AS120" s="388">
        <f t="shared" si="185"/>
        <v>0</v>
      </c>
      <c r="AT120" s="389"/>
      <c r="AU120" s="232">
        <f t="shared" si="186"/>
        <v>0</v>
      </c>
      <c r="AV120" s="232">
        <f t="shared" si="187"/>
        <v>0</v>
      </c>
      <c r="AW120" s="232">
        <f t="shared" si="188"/>
        <v>0</v>
      </c>
      <c r="AX120" s="232">
        <f t="shared" si="189"/>
        <v>0</v>
      </c>
      <c r="AY120" s="232">
        <f t="shared" si="190"/>
        <v>0</v>
      </c>
      <c r="AZ120" s="232">
        <f t="shared" si="191"/>
        <v>0</v>
      </c>
      <c r="BA120" s="232">
        <f t="shared" si="192"/>
        <v>0</v>
      </c>
      <c r="BB120" s="232">
        <f t="shared" si="193"/>
        <v>0</v>
      </c>
      <c r="BC120" s="232">
        <f t="shared" si="194"/>
        <v>0</v>
      </c>
      <c r="BD120" s="232">
        <f t="shared" si="195"/>
        <v>0</v>
      </c>
      <c r="BE120" s="232">
        <f t="shared" si="196"/>
        <v>0</v>
      </c>
      <c r="BF120" s="232">
        <f t="shared" si="197"/>
        <v>0</v>
      </c>
      <c r="BG120" s="387"/>
      <c r="BH120" s="230">
        <f t="shared" si="198"/>
        <v>0</v>
      </c>
      <c r="BI120" s="230">
        <f t="shared" si="199"/>
        <v>0</v>
      </c>
      <c r="BJ120" s="230">
        <f t="shared" si="200"/>
        <v>0</v>
      </c>
      <c r="BK120" s="230">
        <f t="shared" si="201"/>
        <v>0</v>
      </c>
      <c r="BL120" s="230">
        <f t="shared" si="202"/>
        <v>0</v>
      </c>
      <c r="BM120" s="230">
        <f t="shared" si="203"/>
        <v>0</v>
      </c>
      <c r="BN120" s="230">
        <f t="shared" si="204"/>
        <v>0</v>
      </c>
      <c r="BO120" s="230">
        <f t="shared" si="205"/>
        <v>0</v>
      </c>
      <c r="BP120" s="230">
        <f t="shared" si="206"/>
        <v>0</v>
      </c>
      <c r="BQ120" s="230">
        <f t="shared" si="207"/>
        <v>0</v>
      </c>
      <c r="BR120" s="230">
        <f t="shared" si="208"/>
        <v>0</v>
      </c>
      <c r="BS120" s="230">
        <f t="shared" si="209"/>
        <v>0</v>
      </c>
      <c r="BT120" s="389"/>
      <c r="BU120" s="230">
        <f t="shared" si="210"/>
        <v>0</v>
      </c>
      <c r="BV120" s="230">
        <f t="shared" si="211"/>
        <v>0</v>
      </c>
      <c r="BW120" s="230">
        <f t="shared" si="212"/>
        <v>0</v>
      </c>
      <c r="BX120" s="230">
        <f t="shared" si="213"/>
        <v>0</v>
      </c>
      <c r="BY120" s="230">
        <f t="shared" si="214"/>
        <v>0</v>
      </c>
      <c r="BZ120" s="230">
        <f t="shared" si="215"/>
        <v>0</v>
      </c>
      <c r="CA120" s="230">
        <f t="shared" si="216"/>
        <v>0</v>
      </c>
      <c r="CB120" s="230">
        <f t="shared" si="217"/>
        <v>0</v>
      </c>
      <c r="CC120" s="230">
        <f t="shared" si="218"/>
        <v>0</v>
      </c>
      <c r="CD120" s="230">
        <f t="shared" si="219"/>
        <v>0</v>
      </c>
      <c r="CE120" s="230">
        <f t="shared" si="220"/>
        <v>0</v>
      </c>
      <c r="CF120" s="230">
        <f t="shared" si="221"/>
        <v>0</v>
      </c>
      <c r="CG120" s="231"/>
      <c r="CH120" s="230">
        <f t="shared" si="222"/>
        <v>0</v>
      </c>
      <c r="CI120" s="230">
        <f t="shared" si="223"/>
        <v>0</v>
      </c>
      <c r="CJ120" s="230">
        <f t="shared" si="224"/>
        <v>0</v>
      </c>
      <c r="CK120" s="230">
        <f t="shared" si="225"/>
        <v>0</v>
      </c>
      <c r="CL120" s="230">
        <f t="shared" si="226"/>
        <v>0</v>
      </c>
      <c r="CM120" s="230">
        <f t="shared" si="227"/>
        <v>0</v>
      </c>
      <c r="CN120" s="230">
        <f t="shared" si="228"/>
        <v>0</v>
      </c>
      <c r="CO120" s="230">
        <f t="shared" si="229"/>
        <v>0</v>
      </c>
      <c r="CP120" s="230">
        <f t="shared" si="230"/>
        <v>0</v>
      </c>
      <c r="CQ120" s="230">
        <f t="shared" si="231"/>
        <v>0</v>
      </c>
      <c r="CR120" s="230">
        <f t="shared" si="232"/>
        <v>0</v>
      </c>
      <c r="CS120" s="230">
        <f t="shared" si="233"/>
        <v>0</v>
      </c>
      <c r="CT120" s="231"/>
      <c r="CU120" s="230">
        <f t="shared" si="234"/>
        <v>0</v>
      </c>
      <c r="CV120" s="230">
        <f t="shared" si="235"/>
        <v>0</v>
      </c>
      <c r="CW120" s="230">
        <f t="shared" si="236"/>
        <v>0</v>
      </c>
      <c r="CX120" s="230">
        <f t="shared" si="237"/>
        <v>0</v>
      </c>
      <c r="CY120" s="230">
        <f t="shared" si="238"/>
        <v>0</v>
      </c>
      <c r="CZ120" s="230">
        <f t="shared" si="239"/>
        <v>0</v>
      </c>
      <c r="DA120" s="230">
        <f t="shared" si="240"/>
        <v>0</v>
      </c>
      <c r="DB120" s="230">
        <f t="shared" si="241"/>
        <v>0</v>
      </c>
      <c r="DC120" s="230">
        <f t="shared" si="242"/>
        <v>0</v>
      </c>
      <c r="DD120" s="230">
        <f t="shared" si="243"/>
        <v>0</v>
      </c>
      <c r="DE120" s="230">
        <f t="shared" si="244"/>
        <v>0</v>
      </c>
      <c r="DF120" s="230">
        <f t="shared" si="245"/>
        <v>0</v>
      </c>
      <c r="DG120" s="387"/>
      <c r="DH120" s="387"/>
      <c r="DI120" s="387"/>
      <c r="DJ120" s="387"/>
      <c r="DK120" s="387"/>
      <c r="DL120" s="387"/>
      <c r="DM120" s="387"/>
      <c r="DN120" s="387"/>
      <c r="DO120" s="387"/>
      <c r="DP120" s="387"/>
      <c r="DQ120" s="387"/>
      <c r="DR120" s="387"/>
      <c r="DS120" s="243"/>
    </row>
    <row r="121" spans="1:123" ht="12.75" customHeight="1" outlineLevel="1">
      <c r="A121" s="383">
        <f>'All Demand '!A122</f>
        <v>117</v>
      </c>
      <c r="B121" s="384" t="str">
        <f>'All Demand '!G122</f>
        <v>ABC</v>
      </c>
      <c r="C121" s="384" t="str">
        <f>'All Demand '!F122</f>
        <v>F10</v>
      </c>
      <c r="D121" s="178" t="str">
        <f>'All Demand '!C122</f>
        <v>8DCPFM01417AP</v>
      </c>
      <c r="E121" s="384" t="str">
        <f>'All Demand '!I122</f>
        <v>TJ</v>
      </c>
      <c r="F121" s="385" t="str">
        <f>'All Demand '!G122</f>
        <v>ABC</v>
      </c>
      <c r="G121" s="405">
        <v>6.9000000000000006E-2</v>
      </c>
      <c r="H121" s="405">
        <v>2.2720000000000001E-2</v>
      </c>
      <c r="I121" s="405" t="s">
        <v>39</v>
      </c>
      <c r="J121" s="405">
        <v>0</v>
      </c>
      <c r="K121" s="405">
        <v>0</v>
      </c>
      <c r="L121" s="405">
        <v>0</v>
      </c>
      <c r="M121" s="405">
        <v>0</v>
      </c>
      <c r="N121" s="405">
        <v>0</v>
      </c>
      <c r="O121" s="405">
        <v>0</v>
      </c>
      <c r="P121" s="405">
        <v>3</v>
      </c>
      <c r="Q121" s="405">
        <v>0</v>
      </c>
      <c r="R121" s="427">
        <v>1</v>
      </c>
      <c r="S121" s="405">
        <v>0</v>
      </c>
      <c r="T121" s="405">
        <v>0.95</v>
      </c>
      <c r="U121" s="386">
        <f>Tianjin!H121</f>
        <v>0</v>
      </c>
      <c r="V121" s="386">
        <f>Tianjin!I121</f>
        <v>0</v>
      </c>
      <c r="W121" s="386">
        <f>Tianjin!J121</f>
        <v>0</v>
      </c>
      <c r="X121" s="386">
        <f>Tianjin!K121</f>
        <v>0</v>
      </c>
      <c r="Y121" s="386">
        <f>Tianjin!L121</f>
        <v>0</v>
      </c>
      <c r="Z121" s="386">
        <f>Tianjin!M121</f>
        <v>0</v>
      </c>
      <c r="AA121" s="386">
        <f>Tianjin!N121</f>
        <v>0</v>
      </c>
      <c r="AB121" s="386">
        <f>Tianjin!O121</f>
        <v>0</v>
      </c>
      <c r="AC121" s="386">
        <f>Tianjin!P121</f>
        <v>0</v>
      </c>
      <c r="AD121" s="386">
        <f>Tianjin!Q121</f>
        <v>0</v>
      </c>
      <c r="AE121" s="386">
        <f>Tianjin!R121</f>
        <v>0</v>
      </c>
      <c r="AF121" s="386">
        <f>Tianjin!S121</f>
        <v>0</v>
      </c>
      <c r="AG121" s="387"/>
      <c r="AH121" s="388">
        <f t="shared" si="174"/>
        <v>0</v>
      </c>
      <c r="AI121" s="388">
        <f t="shared" si="175"/>
        <v>0</v>
      </c>
      <c r="AJ121" s="388">
        <f t="shared" si="176"/>
        <v>0</v>
      </c>
      <c r="AK121" s="388">
        <f t="shared" si="177"/>
        <v>0</v>
      </c>
      <c r="AL121" s="388">
        <f t="shared" si="178"/>
        <v>0</v>
      </c>
      <c r="AM121" s="388">
        <f t="shared" si="179"/>
        <v>0</v>
      </c>
      <c r="AN121" s="388">
        <f t="shared" si="180"/>
        <v>0</v>
      </c>
      <c r="AO121" s="388">
        <f t="shared" si="181"/>
        <v>0</v>
      </c>
      <c r="AP121" s="388">
        <f t="shared" si="182"/>
        <v>0</v>
      </c>
      <c r="AQ121" s="388">
        <f t="shared" si="183"/>
        <v>0</v>
      </c>
      <c r="AR121" s="388">
        <f t="shared" si="184"/>
        <v>0</v>
      </c>
      <c r="AS121" s="388">
        <f t="shared" si="185"/>
        <v>0</v>
      </c>
      <c r="AT121" s="389"/>
      <c r="AU121" s="232">
        <f t="shared" si="186"/>
        <v>0</v>
      </c>
      <c r="AV121" s="232">
        <f t="shared" si="187"/>
        <v>0</v>
      </c>
      <c r="AW121" s="232">
        <f t="shared" si="188"/>
        <v>0</v>
      </c>
      <c r="AX121" s="232">
        <f t="shared" si="189"/>
        <v>0</v>
      </c>
      <c r="AY121" s="232">
        <f t="shared" si="190"/>
        <v>0</v>
      </c>
      <c r="AZ121" s="232">
        <f t="shared" si="191"/>
        <v>0</v>
      </c>
      <c r="BA121" s="232">
        <f t="shared" si="192"/>
        <v>0</v>
      </c>
      <c r="BB121" s="232">
        <f t="shared" si="193"/>
        <v>0</v>
      </c>
      <c r="BC121" s="232">
        <f t="shared" si="194"/>
        <v>0</v>
      </c>
      <c r="BD121" s="232">
        <f t="shared" si="195"/>
        <v>0</v>
      </c>
      <c r="BE121" s="232">
        <f t="shared" si="196"/>
        <v>0</v>
      </c>
      <c r="BF121" s="232">
        <f t="shared" si="197"/>
        <v>0</v>
      </c>
      <c r="BG121" s="387"/>
      <c r="BH121" s="230">
        <f t="shared" si="198"/>
        <v>0</v>
      </c>
      <c r="BI121" s="230">
        <f t="shared" si="199"/>
        <v>0</v>
      </c>
      <c r="BJ121" s="230">
        <f t="shared" si="200"/>
        <v>0</v>
      </c>
      <c r="BK121" s="230">
        <f t="shared" si="201"/>
        <v>0</v>
      </c>
      <c r="BL121" s="230">
        <f t="shared" si="202"/>
        <v>0</v>
      </c>
      <c r="BM121" s="230">
        <f t="shared" si="203"/>
        <v>0</v>
      </c>
      <c r="BN121" s="230">
        <f t="shared" si="204"/>
        <v>0</v>
      </c>
      <c r="BO121" s="230">
        <f t="shared" si="205"/>
        <v>0</v>
      </c>
      <c r="BP121" s="230">
        <f t="shared" si="206"/>
        <v>0</v>
      </c>
      <c r="BQ121" s="230">
        <f t="shared" si="207"/>
        <v>0</v>
      </c>
      <c r="BR121" s="230">
        <f t="shared" si="208"/>
        <v>0</v>
      </c>
      <c r="BS121" s="230">
        <f t="shared" si="209"/>
        <v>0</v>
      </c>
      <c r="BT121" s="389"/>
      <c r="BU121" s="230">
        <f t="shared" si="210"/>
        <v>0</v>
      </c>
      <c r="BV121" s="230">
        <f t="shared" si="211"/>
        <v>0</v>
      </c>
      <c r="BW121" s="230">
        <f t="shared" si="212"/>
        <v>0</v>
      </c>
      <c r="BX121" s="230">
        <f t="shared" si="213"/>
        <v>0</v>
      </c>
      <c r="BY121" s="230">
        <f t="shared" si="214"/>
        <v>0</v>
      </c>
      <c r="BZ121" s="230">
        <f t="shared" si="215"/>
        <v>0</v>
      </c>
      <c r="CA121" s="230">
        <f t="shared" si="216"/>
        <v>0</v>
      </c>
      <c r="CB121" s="230">
        <f t="shared" si="217"/>
        <v>0</v>
      </c>
      <c r="CC121" s="230">
        <f t="shared" si="218"/>
        <v>0</v>
      </c>
      <c r="CD121" s="230">
        <f t="shared" si="219"/>
        <v>0</v>
      </c>
      <c r="CE121" s="230">
        <f t="shared" si="220"/>
        <v>0</v>
      </c>
      <c r="CF121" s="230">
        <f t="shared" si="221"/>
        <v>0</v>
      </c>
      <c r="CG121" s="231"/>
      <c r="CH121" s="230">
        <f t="shared" si="222"/>
        <v>0</v>
      </c>
      <c r="CI121" s="230">
        <f t="shared" si="223"/>
        <v>0</v>
      </c>
      <c r="CJ121" s="230">
        <f t="shared" si="224"/>
        <v>0</v>
      </c>
      <c r="CK121" s="230">
        <f t="shared" si="225"/>
        <v>0</v>
      </c>
      <c r="CL121" s="230">
        <f t="shared" si="226"/>
        <v>0</v>
      </c>
      <c r="CM121" s="230">
        <f t="shared" si="227"/>
        <v>0</v>
      </c>
      <c r="CN121" s="230">
        <f t="shared" si="228"/>
        <v>0</v>
      </c>
      <c r="CO121" s="230">
        <f t="shared" si="229"/>
        <v>0</v>
      </c>
      <c r="CP121" s="230">
        <f t="shared" si="230"/>
        <v>0</v>
      </c>
      <c r="CQ121" s="230">
        <f t="shared" si="231"/>
        <v>0</v>
      </c>
      <c r="CR121" s="230">
        <f t="shared" si="232"/>
        <v>0</v>
      </c>
      <c r="CS121" s="230">
        <f t="shared" si="233"/>
        <v>0</v>
      </c>
      <c r="CT121" s="231"/>
      <c r="CU121" s="230">
        <f t="shared" si="234"/>
        <v>0</v>
      </c>
      <c r="CV121" s="230">
        <f t="shared" si="235"/>
        <v>0</v>
      </c>
      <c r="CW121" s="230">
        <f t="shared" si="236"/>
        <v>0</v>
      </c>
      <c r="CX121" s="230">
        <f t="shared" si="237"/>
        <v>0</v>
      </c>
      <c r="CY121" s="230">
        <f t="shared" si="238"/>
        <v>0</v>
      </c>
      <c r="CZ121" s="230">
        <f t="shared" si="239"/>
        <v>0</v>
      </c>
      <c r="DA121" s="230">
        <f t="shared" si="240"/>
        <v>0</v>
      </c>
      <c r="DB121" s="230">
        <f t="shared" si="241"/>
        <v>0</v>
      </c>
      <c r="DC121" s="230">
        <f t="shared" si="242"/>
        <v>0</v>
      </c>
      <c r="DD121" s="230">
        <f t="shared" si="243"/>
        <v>0</v>
      </c>
      <c r="DE121" s="230">
        <f t="shared" si="244"/>
        <v>0</v>
      </c>
      <c r="DF121" s="230">
        <f t="shared" si="245"/>
        <v>0</v>
      </c>
      <c r="DG121" s="387"/>
      <c r="DH121" s="387"/>
      <c r="DI121" s="387"/>
      <c r="DJ121" s="387"/>
      <c r="DK121" s="387"/>
      <c r="DL121" s="387"/>
      <c r="DM121" s="387"/>
      <c r="DN121" s="387"/>
      <c r="DO121" s="387"/>
      <c r="DP121" s="387"/>
      <c r="DQ121" s="387"/>
      <c r="DR121" s="387"/>
      <c r="DS121" s="243"/>
    </row>
    <row r="122" spans="1:123" outlineLevel="1">
      <c r="A122" s="383">
        <f>'All Demand '!A123</f>
        <v>118</v>
      </c>
      <c r="B122" s="384" t="str">
        <f>'All Demand '!G123</f>
        <v>ABC</v>
      </c>
      <c r="C122" s="384" t="str">
        <f>'All Demand '!F123</f>
        <v>F10</v>
      </c>
      <c r="D122" s="178" t="str">
        <f>'All Demand '!C123</f>
        <v>8DCPFM05019AP</v>
      </c>
      <c r="E122" s="384" t="str">
        <f>'All Demand '!I123</f>
        <v>TJ</v>
      </c>
      <c r="F122" s="385" t="str">
        <f>'All Demand '!G123</f>
        <v>ABC</v>
      </c>
      <c r="G122" s="405">
        <v>0.11</v>
      </c>
      <c r="H122" s="405">
        <v>4.5449999999999997E-2</v>
      </c>
      <c r="I122" s="405" t="s">
        <v>39</v>
      </c>
      <c r="J122" s="405">
        <v>0</v>
      </c>
      <c r="K122" s="405">
        <v>0</v>
      </c>
      <c r="L122" s="405">
        <v>0</v>
      </c>
      <c r="M122" s="405">
        <v>0</v>
      </c>
      <c r="N122" s="405">
        <v>0</v>
      </c>
      <c r="O122" s="405">
        <v>0</v>
      </c>
      <c r="P122" s="405">
        <v>2</v>
      </c>
      <c r="Q122" s="405">
        <v>0</v>
      </c>
      <c r="R122" s="427">
        <v>1</v>
      </c>
      <c r="S122" s="405">
        <v>0</v>
      </c>
      <c r="T122" s="405">
        <v>0.95</v>
      </c>
      <c r="U122" s="386">
        <f>Tianjin!H122</f>
        <v>0</v>
      </c>
      <c r="V122" s="386">
        <f>Tianjin!I122</f>
        <v>0</v>
      </c>
      <c r="W122" s="386">
        <f>Tianjin!J122</f>
        <v>0</v>
      </c>
      <c r="X122" s="386">
        <f>Tianjin!K122</f>
        <v>0</v>
      </c>
      <c r="Y122" s="386">
        <f>Tianjin!L122</f>
        <v>0</v>
      </c>
      <c r="Z122" s="386">
        <f>Tianjin!M122</f>
        <v>0</v>
      </c>
      <c r="AA122" s="386">
        <f>Tianjin!N122</f>
        <v>0</v>
      </c>
      <c r="AB122" s="386">
        <f>Tianjin!O122</f>
        <v>0</v>
      </c>
      <c r="AC122" s="386">
        <f>Tianjin!P122</f>
        <v>0</v>
      </c>
      <c r="AD122" s="386">
        <f>Tianjin!Q122</f>
        <v>0</v>
      </c>
      <c r="AE122" s="386">
        <f>Tianjin!R122</f>
        <v>0</v>
      </c>
      <c r="AF122" s="386">
        <f>Tianjin!S122</f>
        <v>0</v>
      </c>
      <c r="AG122" s="387"/>
      <c r="AH122" s="388">
        <f t="shared" si="174"/>
        <v>0</v>
      </c>
      <c r="AI122" s="388">
        <f t="shared" si="175"/>
        <v>0</v>
      </c>
      <c r="AJ122" s="388">
        <f t="shared" si="176"/>
        <v>0</v>
      </c>
      <c r="AK122" s="388">
        <f t="shared" si="177"/>
        <v>0</v>
      </c>
      <c r="AL122" s="388">
        <f t="shared" si="178"/>
        <v>0</v>
      </c>
      <c r="AM122" s="388">
        <f t="shared" si="179"/>
        <v>0</v>
      </c>
      <c r="AN122" s="388">
        <f t="shared" si="180"/>
        <v>0</v>
      </c>
      <c r="AO122" s="388">
        <f t="shared" si="181"/>
        <v>0</v>
      </c>
      <c r="AP122" s="388">
        <f t="shared" si="182"/>
        <v>0</v>
      </c>
      <c r="AQ122" s="388">
        <f t="shared" si="183"/>
        <v>0</v>
      </c>
      <c r="AR122" s="388">
        <f t="shared" si="184"/>
        <v>0</v>
      </c>
      <c r="AS122" s="388">
        <f t="shared" si="185"/>
        <v>0</v>
      </c>
      <c r="AT122" s="389"/>
      <c r="AU122" s="232">
        <f t="shared" si="186"/>
        <v>0</v>
      </c>
      <c r="AV122" s="232">
        <f t="shared" si="187"/>
        <v>0</v>
      </c>
      <c r="AW122" s="232">
        <f t="shared" si="188"/>
        <v>0</v>
      </c>
      <c r="AX122" s="232">
        <f t="shared" si="189"/>
        <v>0</v>
      </c>
      <c r="AY122" s="232">
        <f t="shared" si="190"/>
        <v>0</v>
      </c>
      <c r="AZ122" s="232">
        <f t="shared" si="191"/>
        <v>0</v>
      </c>
      <c r="BA122" s="232">
        <f t="shared" si="192"/>
        <v>0</v>
      </c>
      <c r="BB122" s="232">
        <f t="shared" si="193"/>
        <v>0</v>
      </c>
      <c r="BC122" s="232">
        <f t="shared" si="194"/>
        <v>0</v>
      </c>
      <c r="BD122" s="232">
        <f t="shared" si="195"/>
        <v>0</v>
      </c>
      <c r="BE122" s="232">
        <f t="shared" si="196"/>
        <v>0</v>
      </c>
      <c r="BF122" s="232">
        <f t="shared" si="197"/>
        <v>0</v>
      </c>
      <c r="BG122" s="387"/>
      <c r="BH122" s="230">
        <f t="shared" si="198"/>
        <v>0</v>
      </c>
      <c r="BI122" s="230">
        <f t="shared" si="199"/>
        <v>0</v>
      </c>
      <c r="BJ122" s="230">
        <f t="shared" si="200"/>
        <v>0</v>
      </c>
      <c r="BK122" s="230">
        <f t="shared" si="201"/>
        <v>0</v>
      </c>
      <c r="BL122" s="230">
        <f t="shared" si="202"/>
        <v>0</v>
      </c>
      <c r="BM122" s="230">
        <f t="shared" si="203"/>
        <v>0</v>
      </c>
      <c r="BN122" s="230">
        <f t="shared" si="204"/>
        <v>0</v>
      </c>
      <c r="BO122" s="230">
        <f t="shared" si="205"/>
        <v>0</v>
      </c>
      <c r="BP122" s="230">
        <f t="shared" si="206"/>
        <v>0</v>
      </c>
      <c r="BQ122" s="230">
        <f t="shared" si="207"/>
        <v>0</v>
      </c>
      <c r="BR122" s="230">
        <f t="shared" si="208"/>
        <v>0</v>
      </c>
      <c r="BS122" s="230">
        <f t="shared" si="209"/>
        <v>0</v>
      </c>
      <c r="BT122" s="389"/>
      <c r="BU122" s="230">
        <f t="shared" si="210"/>
        <v>0</v>
      </c>
      <c r="BV122" s="230">
        <f t="shared" si="211"/>
        <v>0</v>
      </c>
      <c r="BW122" s="230">
        <f t="shared" si="212"/>
        <v>0</v>
      </c>
      <c r="BX122" s="230">
        <f t="shared" si="213"/>
        <v>0</v>
      </c>
      <c r="BY122" s="230">
        <f t="shared" si="214"/>
        <v>0</v>
      </c>
      <c r="BZ122" s="230">
        <f t="shared" si="215"/>
        <v>0</v>
      </c>
      <c r="CA122" s="230">
        <f t="shared" si="216"/>
        <v>0</v>
      </c>
      <c r="CB122" s="230">
        <f t="shared" si="217"/>
        <v>0</v>
      </c>
      <c r="CC122" s="230">
        <f t="shared" si="218"/>
        <v>0</v>
      </c>
      <c r="CD122" s="230">
        <f t="shared" si="219"/>
        <v>0</v>
      </c>
      <c r="CE122" s="230">
        <f t="shared" si="220"/>
        <v>0</v>
      </c>
      <c r="CF122" s="230">
        <f t="shared" si="221"/>
        <v>0</v>
      </c>
      <c r="CG122" s="231"/>
      <c r="CH122" s="230">
        <f t="shared" si="222"/>
        <v>0</v>
      </c>
      <c r="CI122" s="230">
        <f t="shared" si="223"/>
        <v>0</v>
      </c>
      <c r="CJ122" s="230">
        <f t="shared" si="224"/>
        <v>0</v>
      </c>
      <c r="CK122" s="230">
        <f t="shared" si="225"/>
        <v>0</v>
      </c>
      <c r="CL122" s="230">
        <f t="shared" si="226"/>
        <v>0</v>
      </c>
      <c r="CM122" s="230">
        <f t="shared" si="227"/>
        <v>0</v>
      </c>
      <c r="CN122" s="230">
        <f t="shared" si="228"/>
        <v>0</v>
      </c>
      <c r="CO122" s="230">
        <f t="shared" si="229"/>
        <v>0</v>
      </c>
      <c r="CP122" s="230">
        <f t="shared" si="230"/>
        <v>0</v>
      </c>
      <c r="CQ122" s="230">
        <f t="shared" si="231"/>
        <v>0</v>
      </c>
      <c r="CR122" s="230">
        <f t="shared" si="232"/>
        <v>0</v>
      </c>
      <c r="CS122" s="230">
        <f t="shared" si="233"/>
        <v>0</v>
      </c>
      <c r="CT122" s="231"/>
      <c r="CU122" s="230">
        <f t="shared" si="234"/>
        <v>0</v>
      </c>
      <c r="CV122" s="230">
        <f t="shared" si="235"/>
        <v>0</v>
      </c>
      <c r="CW122" s="230">
        <f t="shared" si="236"/>
        <v>0</v>
      </c>
      <c r="CX122" s="230">
        <f t="shared" si="237"/>
        <v>0</v>
      </c>
      <c r="CY122" s="230">
        <f t="shared" si="238"/>
        <v>0</v>
      </c>
      <c r="CZ122" s="230">
        <f t="shared" si="239"/>
        <v>0</v>
      </c>
      <c r="DA122" s="230">
        <f t="shared" si="240"/>
        <v>0</v>
      </c>
      <c r="DB122" s="230">
        <f t="shared" si="241"/>
        <v>0</v>
      </c>
      <c r="DC122" s="230">
        <f t="shared" si="242"/>
        <v>0</v>
      </c>
      <c r="DD122" s="230">
        <f t="shared" si="243"/>
        <v>0</v>
      </c>
      <c r="DE122" s="230">
        <f t="shared" si="244"/>
        <v>0</v>
      </c>
      <c r="DF122" s="230">
        <f t="shared" si="245"/>
        <v>0</v>
      </c>
      <c r="DG122" s="387"/>
      <c r="DH122" s="387"/>
      <c r="DI122" s="387"/>
      <c r="DJ122" s="387"/>
      <c r="DK122" s="387"/>
      <c r="DL122" s="387"/>
      <c r="DM122" s="387"/>
      <c r="DN122" s="387"/>
      <c r="DO122" s="387"/>
      <c r="DP122" s="387"/>
      <c r="DQ122" s="387"/>
      <c r="DR122" s="387"/>
      <c r="DS122" s="243"/>
    </row>
    <row r="123" spans="1:123" outlineLevel="1">
      <c r="A123" s="383">
        <f>'All Demand '!A124</f>
        <v>119</v>
      </c>
      <c r="B123" s="384" t="str">
        <f>'All Demand '!G124</f>
        <v>ABC</v>
      </c>
      <c r="C123" s="384" t="str">
        <f>'All Demand '!F124</f>
        <v>F10</v>
      </c>
      <c r="D123" s="178" t="str">
        <f>'All Demand '!C124</f>
        <v>8DCPFM05020AP</v>
      </c>
      <c r="E123" s="384" t="str">
        <f>'All Demand '!I124</f>
        <v>TJ</v>
      </c>
      <c r="F123" s="385" t="str">
        <f>'All Demand '!G124</f>
        <v>ABC</v>
      </c>
      <c r="G123" s="405">
        <v>0</v>
      </c>
      <c r="H123" s="405">
        <v>0</v>
      </c>
      <c r="I123" s="405">
        <v>0</v>
      </c>
      <c r="J123" s="405">
        <v>0</v>
      </c>
      <c r="K123" s="405">
        <v>0</v>
      </c>
      <c r="L123" s="405">
        <v>0</v>
      </c>
      <c r="M123" s="405">
        <v>0</v>
      </c>
      <c r="N123" s="405">
        <v>0</v>
      </c>
      <c r="O123" s="405">
        <v>0</v>
      </c>
      <c r="P123" s="405">
        <v>0</v>
      </c>
      <c r="Q123" s="405">
        <v>0</v>
      </c>
      <c r="R123" s="427">
        <v>1</v>
      </c>
      <c r="S123" s="405">
        <v>0</v>
      </c>
      <c r="T123" s="427">
        <v>0.98</v>
      </c>
      <c r="U123" s="386">
        <f>Tianjin!H123</f>
        <v>0</v>
      </c>
      <c r="V123" s="386">
        <f>Tianjin!I123</f>
        <v>0</v>
      </c>
      <c r="W123" s="386">
        <f>Tianjin!J123</f>
        <v>0</v>
      </c>
      <c r="X123" s="386">
        <f>Tianjin!K123</f>
        <v>0</v>
      </c>
      <c r="Y123" s="386">
        <f>Tianjin!L123</f>
        <v>0</v>
      </c>
      <c r="Z123" s="386">
        <f>Tianjin!M123</f>
        <v>0</v>
      </c>
      <c r="AA123" s="386">
        <f>Tianjin!N123</f>
        <v>0</v>
      </c>
      <c r="AB123" s="386">
        <f>Tianjin!O123</f>
        <v>0</v>
      </c>
      <c r="AC123" s="386">
        <f>Tianjin!P123</f>
        <v>0</v>
      </c>
      <c r="AD123" s="386">
        <f>Tianjin!Q123</f>
        <v>0</v>
      </c>
      <c r="AE123" s="386">
        <f>Tianjin!R123</f>
        <v>0</v>
      </c>
      <c r="AF123" s="386">
        <f>Tianjin!S123</f>
        <v>0</v>
      </c>
      <c r="AG123" s="387"/>
      <c r="AH123" s="388">
        <f t="shared" si="174"/>
        <v>0</v>
      </c>
      <c r="AI123" s="388">
        <f t="shared" si="175"/>
        <v>0</v>
      </c>
      <c r="AJ123" s="388">
        <f t="shared" si="176"/>
        <v>0</v>
      </c>
      <c r="AK123" s="388">
        <f t="shared" si="177"/>
        <v>0</v>
      </c>
      <c r="AL123" s="388">
        <f t="shared" si="178"/>
        <v>0</v>
      </c>
      <c r="AM123" s="388">
        <f t="shared" si="179"/>
        <v>0</v>
      </c>
      <c r="AN123" s="388">
        <f t="shared" si="180"/>
        <v>0</v>
      </c>
      <c r="AO123" s="388">
        <f t="shared" si="181"/>
        <v>0</v>
      </c>
      <c r="AP123" s="388">
        <f t="shared" si="182"/>
        <v>0</v>
      </c>
      <c r="AQ123" s="388">
        <f t="shared" si="183"/>
        <v>0</v>
      </c>
      <c r="AR123" s="388">
        <f t="shared" si="184"/>
        <v>0</v>
      </c>
      <c r="AS123" s="388">
        <f t="shared" si="185"/>
        <v>0</v>
      </c>
      <c r="AT123" s="389"/>
      <c r="AU123" s="232">
        <f t="shared" si="186"/>
        <v>0</v>
      </c>
      <c r="AV123" s="232">
        <f t="shared" si="187"/>
        <v>0</v>
      </c>
      <c r="AW123" s="232">
        <f t="shared" si="188"/>
        <v>0</v>
      </c>
      <c r="AX123" s="232">
        <f t="shared" si="189"/>
        <v>0</v>
      </c>
      <c r="AY123" s="232">
        <f t="shared" si="190"/>
        <v>0</v>
      </c>
      <c r="AZ123" s="232">
        <f t="shared" si="191"/>
        <v>0</v>
      </c>
      <c r="BA123" s="232">
        <f t="shared" si="192"/>
        <v>0</v>
      </c>
      <c r="BB123" s="232">
        <f t="shared" si="193"/>
        <v>0</v>
      </c>
      <c r="BC123" s="232">
        <f t="shared" si="194"/>
        <v>0</v>
      </c>
      <c r="BD123" s="232">
        <f t="shared" si="195"/>
        <v>0</v>
      </c>
      <c r="BE123" s="232">
        <f t="shared" si="196"/>
        <v>0</v>
      </c>
      <c r="BF123" s="232">
        <f t="shared" si="197"/>
        <v>0</v>
      </c>
      <c r="BG123" s="387"/>
      <c r="BH123" s="230">
        <f t="shared" si="198"/>
        <v>0</v>
      </c>
      <c r="BI123" s="230">
        <f t="shared" si="199"/>
        <v>0</v>
      </c>
      <c r="BJ123" s="230">
        <f t="shared" si="200"/>
        <v>0</v>
      </c>
      <c r="BK123" s="230">
        <f t="shared" si="201"/>
        <v>0</v>
      </c>
      <c r="BL123" s="230">
        <f t="shared" si="202"/>
        <v>0</v>
      </c>
      <c r="BM123" s="230">
        <f t="shared" si="203"/>
        <v>0</v>
      </c>
      <c r="BN123" s="230">
        <f t="shared" si="204"/>
        <v>0</v>
      </c>
      <c r="BO123" s="230">
        <f t="shared" si="205"/>
        <v>0</v>
      </c>
      <c r="BP123" s="230">
        <f t="shared" si="206"/>
        <v>0</v>
      </c>
      <c r="BQ123" s="230">
        <f t="shared" si="207"/>
        <v>0</v>
      </c>
      <c r="BR123" s="230">
        <f t="shared" si="208"/>
        <v>0</v>
      </c>
      <c r="BS123" s="230">
        <f t="shared" si="209"/>
        <v>0</v>
      </c>
      <c r="BT123" s="389"/>
      <c r="BU123" s="230">
        <f t="shared" si="210"/>
        <v>0</v>
      </c>
      <c r="BV123" s="230">
        <f t="shared" si="211"/>
        <v>0</v>
      </c>
      <c r="BW123" s="230">
        <f t="shared" si="212"/>
        <v>0</v>
      </c>
      <c r="BX123" s="230">
        <f t="shared" si="213"/>
        <v>0</v>
      </c>
      <c r="BY123" s="230">
        <f t="shared" si="214"/>
        <v>0</v>
      </c>
      <c r="BZ123" s="230">
        <f t="shared" si="215"/>
        <v>0</v>
      </c>
      <c r="CA123" s="230">
        <f t="shared" si="216"/>
        <v>0</v>
      </c>
      <c r="CB123" s="230">
        <f t="shared" si="217"/>
        <v>0</v>
      </c>
      <c r="CC123" s="230">
        <f t="shared" si="218"/>
        <v>0</v>
      </c>
      <c r="CD123" s="230">
        <f t="shared" si="219"/>
        <v>0</v>
      </c>
      <c r="CE123" s="230">
        <f t="shared" si="220"/>
        <v>0</v>
      </c>
      <c r="CF123" s="230">
        <f t="shared" si="221"/>
        <v>0</v>
      </c>
      <c r="CG123" s="231"/>
      <c r="CH123" s="230">
        <f t="shared" si="222"/>
        <v>0</v>
      </c>
      <c r="CI123" s="230">
        <f t="shared" si="223"/>
        <v>0</v>
      </c>
      <c r="CJ123" s="230">
        <f t="shared" si="224"/>
        <v>0</v>
      </c>
      <c r="CK123" s="230">
        <f t="shared" si="225"/>
        <v>0</v>
      </c>
      <c r="CL123" s="230">
        <f t="shared" si="226"/>
        <v>0</v>
      </c>
      <c r="CM123" s="230">
        <f t="shared" si="227"/>
        <v>0</v>
      </c>
      <c r="CN123" s="230">
        <f t="shared" si="228"/>
        <v>0</v>
      </c>
      <c r="CO123" s="230">
        <f t="shared" si="229"/>
        <v>0</v>
      </c>
      <c r="CP123" s="230">
        <f t="shared" si="230"/>
        <v>0</v>
      </c>
      <c r="CQ123" s="230">
        <f t="shared" si="231"/>
        <v>0</v>
      </c>
      <c r="CR123" s="230">
        <f t="shared" si="232"/>
        <v>0</v>
      </c>
      <c r="CS123" s="230">
        <f t="shared" si="233"/>
        <v>0</v>
      </c>
      <c r="CT123" s="231"/>
      <c r="CU123" s="230">
        <f t="shared" si="234"/>
        <v>0</v>
      </c>
      <c r="CV123" s="230">
        <f t="shared" si="235"/>
        <v>0</v>
      </c>
      <c r="CW123" s="230">
        <f t="shared" si="236"/>
        <v>0</v>
      </c>
      <c r="CX123" s="230">
        <f t="shared" si="237"/>
        <v>0</v>
      </c>
      <c r="CY123" s="230">
        <f t="shared" si="238"/>
        <v>0</v>
      </c>
      <c r="CZ123" s="230">
        <f t="shared" si="239"/>
        <v>0</v>
      </c>
      <c r="DA123" s="230">
        <f t="shared" si="240"/>
        <v>0</v>
      </c>
      <c r="DB123" s="230">
        <f t="shared" si="241"/>
        <v>0</v>
      </c>
      <c r="DC123" s="230">
        <f t="shared" si="242"/>
        <v>0</v>
      </c>
      <c r="DD123" s="230">
        <f t="shared" si="243"/>
        <v>0</v>
      </c>
      <c r="DE123" s="230">
        <f t="shared" si="244"/>
        <v>0</v>
      </c>
      <c r="DF123" s="230">
        <f t="shared" si="245"/>
        <v>0</v>
      </c>
      <c r="DG123" s="387"/>
      <c r="DH123" s="387"/>
      <c r="DI123" s="387"/>
      <c r="DJ123" s="387"/>
      <c r="DK123" s="387"/>
      <c r="DL123" s="387"/>
      <c r="DM123" s="387"/>
      <c r="DN123" s="387"/>
      <c r="DO123" s="387"/>
      <c r="DP123" s="387"/>
      <c r="DQ123" s="387"/>
      <c r="DR123" s="387"/>
      <c r="DS123" s="243"/>
    </row>
    <row r="124" spans="1:123" ht="12.75" customHeight="1" outlineLevel="1">
      <c r="A124" s="383">
        <f>'All Demand '!A125</f>
        <v>120</v>
      </c>
      <c r="B124" s="384" t="str">
        <f>'All Demand '!G125</f>
        <v>ABC</v>
      </c>
      <c r="C124" s="384" t="str">
        <f>'All Demand '!F125</f>
        <v>F9</v>
      </c>
      <c r="D124" s="178" t="str">
        <f>'All Demand '!C125</f>
        <v>8DCPFM01508AP</v>
      </c>
      <c r="E124" s="384" t="str">
        <f>'All Demand '!I125</f>
        <v>TJ</v>
      </c>
      <c r="F124" s="385" t="str">
        <f>'All Demand '!G125</f>
        <v>ABC</v>
      </c>
      <c r="G124" s="405">
        <v>0.01</v>
      </c>
      <c r="H124" s="405">
        <v>0.01</v>
      </c>
      <c r="I124" s="405" t="s">
        <v>39</v>
      </c>
      <c r="J124" s="405">
        <v>0</v>
      </c>
      <c r="K124" s="405">
        <v>0</v>
      </c>
      <c r="L124" s="405">
        <v>0</v>
      </c>
      <c r="M124" s="405">
        <v>0</v>
      </c>
      <c r="N124" s="405">
        <v>0</v>
      </c>
      <c r="O124" s="405">
        <v>0</v>
      </c>
      <c r="P124" s="405">
        <v>2</v>
      </c>
      <c r="Q124" s="405">
        <v>0</v>
      </c>
      <c r="R124" s="427">
        <v>1</v>
      </c>
      <c r="S124" s="405">
        <v>0</v>
      </c>
      <c r="T124" s="405">
        <v>0.95</v>
      </c>
      <c r="U124" s="386">
        <f>Tianjin!H124</f>
        <v>4500000</v>
      </c>
      <c r="V124" s="386">
        <f>Tianjin!I124</f>
        <v>4500000</v>
      </c>
      <c r="W124" s="386">
        <f>Tianjin!J124</f>
        <v>4500000</v>
      </c>
      <c r="X124" s="386">
        <f>Tianjin!K124</f>
        <v>4500000</v>
      </c>
      <c r="Y124" s="386">
        <f>Tianjin!L124</f>
        <v>4500000</v>
      </c>
      <c r="Z124" s="386">
        <f>Tianjin!M124</f>
        <v>4500000</v>
      </c>
      <c r="AA124" s="386">
        <f>Tianjin!N124</f>
        <v>4500000</v>
      </c>
      <c r="AB124" s="386">
        <f>Tianjin!O124</f>
        <v>4500000</v>
      </c>
      <c r="AC124" s="386">
        <f>Tianjin!P124</f>
        <v>4500000</v>
      </c>
      <c r="AD124" s="386">
        <f>Tianjin!Q124</f>
        <v>4500000</v>
      </c>
      <c r="AE124" s="386">
        <f>Tianjin!R124</f>
        <v>4500000</v>
      </c>
      <c r="AF124" s="386">
        <f>Tianjin!S124</f>
        <v>2500000</v>
      </c>
      <c r="AG124" s="387"/>
      <c r="AH124" s="388">
        <f t="shared" si="174"/>
        <v>47.368421052631582</v>
      </c>
      <c r="AI124" s="388">
        <f t="shared" si="175"/>
        <v>47.368421052631582</v>
      </c>
      <c r="AJ124" s="388">
        <f t="shared" si="176"/>
        <v>47.368421052631582</v>
      </c>
      <c r="AK124" s="388">
        <f t="shared" si="177"/>
        <v>47.368421052631582</v>
      </c>
      <c r="AL124" s="388">
        <f t="shared" si="178"/>
        <v>47.368421052631582</v>
      </c>
      <c r="AM124" s="388">
        <f t="shared" si="179"/>
        <v>47.368421052631582</v>
      </c>
      <c r="AN124" s="388">
        <f t="shared" si="180"/>
        <v>47.368421052631582</v>
      </c>
      <c r="AO124" s="388">
        <f t="shared" si="181"/>
        <v>47.368421052631582</v>
      </c>
      <c r="AP124" s="388">
        <f t="shared" si="182"/>
        <v>47.368421052631582</v>
      </c>
      <c r="AQ124" s="388">
        <f t="shared" si="183"/>
        <v>47.368421052631582</v>
      </c>
      <c r="AR124" s="388">
        <f t="shared" si="184"/>
        <v>47.368421052631582</v>
      </c>
      <c r="AS124" s="388">
        <f t="shared" si="185"/>
        <v>26.315789473684212</v>
      </c>
      <c r="AT124" s="389"/>
      <c r="AU124" s="232">
        <f t="shared" si="186"/>
        <v>45</v>
      </c>
      <c r="AV124" s="232">
        <f t="shared" si="187"/>
        <v>45</v>
      </c>
      <c r="AW124" s="232">
        <f t="shared" si="188"/>
        <v>45</v>
      </c>
      <c r="AX124" s="232">
        <f t="shared" si="189"/>
        <v>45</v>
      </c>
      <c r="AY124" s="232">
        <f t="shared" si="190"/>
        <v>45</v>
      </c>
      <c r="AZ124" s="232">
        <f t="shared" si="191"/>
        <v>45</v>
      </c>
      <c r="BA124" s="232">
        <f t="shared" si="192"/>
        <v>45</v>
      </c>
      <c r="BB124" s="232">
        <f t="shared" si="193"/>
        <v>45</v>
      </c>
      <c r="BC124" s="232">
        <f t="shared" si="194"/>
        <v>45</v>
      </c>
      <c r="BD124" s="232">
        <f t="shared" si="195"/>
        <v>45</v>
      </c>
      <c r="BE124" s="232">
        <f t="shared" si="196"/>
        <v>45</v>
      </c>
      <c r="BF124" s="232">
        <f t="shared" si="197"/>
        <v>25</v>
      </c>
      <c r="BG124" s="387"/>
      <c r="BH124" s="230">
        <f t="shared" si="198"/>
        <v>47.368421052631582</v>
      </c>
      <c r="BI124" s="230">
        <f t="shared" si="199"/>
        <v>47.368421052631582</v>
      </c>
      <c r="BJ124" s="230">
        <f t="shared" si="200"/>
        <v>47.368421052631582</v>
      </c>
      <c r="BK124" s="230">
        <f t="shared" si="201"/>
        <v>47.368421052631582</v>
      </c>
      <c r="BL124" s="230">
        <f t="shared" si="202"/>
        <v>47.368421052631582</v>
      </c>
      <c r="BM124" s="230">
        <f t="shared" si="203"/>
        <v>47.368421052631582</v>
      </c>
      <c r="BN124" s="230">
        <f t="shared" si="204"/>
        <v>47.368421052631582</v>
      </c>
      <c r="BO124" s="230">
        <f t="shared" si="205"/>
        <v>47.368421052631582</v>
      </c>
      <c r="BP124" s="230">
        <f t="shared" si="206"/>
        <v>47.368421052631582</v>
      </c>
      <c r="BQ124" s="230">
        <f t="shared" si="207"/>
        <v>47.368421052631582</v>
      </c>
      <c r="BR124" s="230">
        <f t="shared" si="208"/>
        <v>47.368421052631582</v>
      </c>
      <c r="BS124" s="230">
        <f t="shared" si="209"/>
        <v>26.315789473684212</v>
      </c>
      <c r="BT124" s="389"/>
      <c r="BU124" s="230">
        <f t="shared" si="210"/>
        <v>0</v>
      </c>
      <c r="BV124" s="230">
        <f t="shared" si="211"/>
        <v>0</v>
      </c>
      <c r="BW124" s="230">
        <f t="shared" si="212"/>
        <v>0</v>
      </c>
      <c r="BX124" s="230">
        <f t="shared" si="213"/>
        <v>0</v>
      </c>
      <c r="BY124" s="230">
        <f t="shared" si="214"/>
        <v>0</v>
      </c>
      <c r="BZ124" s="230">
        <f t="shared" si="215"/>
        <v>0</v>
      </c>
      <c r="CA124" s="230">
        <f t="shared" si="216"/>
        <v>0</v>
      </c>
      <c r="CB124" s="230">
        <f t="shared" si="217"/>
        <v>0</v>
      </c>
      <c r="CC124" s="230">
        <f t="shared" si="218"/>
        <v>0</v>
      </c>
      <c r="CD124" s="230">
        <f t="shared" si="219"/>
        <v>0</v>
      </c>
      <c r="CE124" s="230">
        <f t="shared" si="220"/>
        <v>0</v>
      </c>
      <c r="CF124" s="230">
        <f t="shared" si="221"/>
        <v>0</v>
      </c>
      <c r="CG124" s="231"/>
      <c r="CH124" s="230">
        <f t="shared" si="222"/>
        <v>0</v>
      </c>
      <c r="CI124" s="230">
        <f t="shared" si="223"/>
        <v>0</v>
      </c>
      <c r="CJ124" s="230">
        <f t="shared" si="224"/>
        <v>0</v>
      </c>
      <c r="CK124" s="230">
        <f t="shared" si="225"/>
        <v>0</v>
      </c>
      <c r="CL124" s="230">
        <f t="shared" si="226"/>
        <v>0</v>
      </c>
      <c r="CM124" s="230">
        <f t="shared" si="227"/>
        <v>0</v>
      </c>
      <c r="CN124" s="230">
        <f t="shared" si="228"/>
        <v>0</v>
      </c>
      <c r="CO124" s="230">
        <f t="shared" si="229"/>
        <v>0</v>
      </c>
      <c r="CP124" s="230">
        <f t="shared" si="230"/>
        <v>0</v>
      </c>
      <c r="CQ124" s="230">
        <f t="shared" si="231"/>
        <v>0</v>
      </c>
      <c r="CR124" s="230">
        <f t="shared" si="232"/>
        <v>0</v>
      </c>
      <c r="CS124" s="230">
        <f t="shared" si="233"/>
        <v>0</v>
      </c>
      <c r="CT124" s="231"/>
      <c r="CU124" s="230">
        <f t="shared" si="234"/>
        <v>0</v>
      </c>
      <c r="CV124" s="230">
        <f t="shared" si="235"/>
        <v>0</v>
      </c>
      <c r="CW124" s="230">
        <f t="shared" si="236"/>
        <v>0</v>
      </c>
      <c r="CX124" s="230">
        <f t="shared" si="237"/>
        <v>0</v>
      </c>
      <c r="CY124" s="230">
        <f t="shared" si="238"/>
        <v>0</v>
      </c>
      <c r="CZ124" s="230">
        <f t="shared" si="239"/>
        <v>0</v>
      </c>
      <c r="DA124" s="230">
        <f t="shared" si="240"/>
        <v>0</v>
      </c>
      <c r="DB124" s="230">
        <f t="shared" si="241"/>
        <v>0</v>
      </c>
      <c r="DC124" s="230">
        <f t="shared" si="242"/>
        <v>0</v>
      </c>
      <c r="DD124" s="230">
        <f t="shared" si="243"/>
        <v>0</v>
      </c>
      <c r="DE124" s="230">
        <f t="shared" si="244"/>
        <v>0</v>
      </c>
      <c r="DF124" s="230">
        <f t="shared" si="245"/>
        <v>0</v>
      </c>
      <c r="DG124" s="387"/>
      <c r="DH124" s="387"/>
      <c r="DI124" s="387"/>
      <c r="DJ124" s="387"/>
      <c r="DK124" s="387"/>
      <c r="DL124" s="387"/>
      <c r="DM124" s="387"/>
      <c r="DN124" s="387"/>
      <c r="DO124" s="387"/>
      <c r="DP124" s="387"/>
      <c r="DQ124" s="387"/>
      <c r="DR124" s="387"/>
      <c r="DS124" s="243"/>
    </row>
    <row r="125" spans="1:123" ht="12.75" customHeight="1" outlineLevel="1">
      <c r="A125" s="383">
        <f>'All Demand '!A126</f>
        <v>121</v>
      </c>
      <c r="B125" s="384" t="str">
        <f>'All Demand '!G126</f>
        <v>ABC</v>
      </c>
      <c r="C125" s="384" t="str">
        <f>'All Demand '!F126</f>
        <v>F9</v>
      </c>
      <c r="D125" s="178" t="str">
        <f>'All Demand '!C126</f>
        <v>8DCPFM01510AP</v>
      </c>
      <c r="E125" s="384" t="str">
        <f>'All Demand '!I126</f>
        <v>TJ</v>
      </c>
      <c r="F125" s="385" t="str">
        <f>'All Demand '!G126</f>
        <v>ABC</v>
      </c>
      <c r="G125" s="405">
        <v>0.01</v>
      </c>
      <c r="H125" s="405">
        <v>1.333E-2</v>
      </c>
      <c r="I125" s="405" t="s">
        <v>39</v>
      </c>
      <c r="J125" s="405">
        <v>0</v>
      </c>
      <c r="K125" s="405">
        <v>0</v>
      </c>
      <c r="L125" s="405">
        <v>0</v>
      </c>
      <c r="M125" s="405">
        <v>0</v>
      </c>
      <c r="N125" s="405">
        <v>0</v>
      </c>
      <c r="O125" s="405">
        <v>0</v>
      </c>
      <c r="P125" s="405">
        <v>1.5</v>
      </c>
      <c r="Q125" s="405">
        <v>0</v>
      </c>
      <c r="R125" s="427">
        <v>1</v>
      </c>
      <c r="S125" s="405">
        <v>0</v>
      </c>
      <c r="T125" s="405">
        <v>0.95</v>
      </c>
      <c r="U125" s="386">
        <f>Tianjin!H125</f>
        <v>4500000</v>
      </c>
      <c r="V125" s="386">
        <f>Tianjin!I125</f>
        <v>4500000</v>
      </c>
      <c r="W125" s="386">
        <f>Tianjin!J125</f>
        <v>4500000</v>
      </c>
      <c r="X125" s="386">
        <f>Tianjin!K125</f>
        <v>4500000</v>
      </c>
      <c r="Y125" s="386">
        <f>Tianjin!L125</f>
        <v>4500000</v>
      </c>
      <c r="Z125" s="386">
        <f>Tianjin!M125</f>
        <v>4500000</v>
      </c>
      <c r="AA125" s="386">
        <f>Tianjin!N125</f>
        <v>4500000</v>
      </c>
      <c r="AB125" s="386">
        <f>Tianjin!O125</f>
        <v>4500000</v>
      </c>
      <c r="AC125" s="386">
        <f>Tianjin!P125</f>
        <v>4500000</v>
      </c>
      <c r="AD125" s="386">
        <f>Tianjin!Q125</f>
        <v>4500000</v>
      </c>
      <c r="AE125" s="386">
        <f>Tianjin!R125</f>
        <v>4500000</v>
      </c>
      <c r="AF125" s="386">
        <f>Tianjin!S125</f>
        <v>2500000</v>
      </c>
      <c r="AG125" s="387"/>
      <c r="AH125" s="388">
        <f t="shared" si="174"/>
        <v>63.142105263157895</v>
      </c>
      <c r="AI125" s="388">
        <f t="shared" si="175"/>
        <v>63.142105263157895</v>
      </c>
      <c r="AJ125" s="388">
        <f t="shared" si="176"/>
        <v>63.142105263157895</v>
      </c>
      <c r="AK125" s="388">
        <f t="shared" si="177"/>
        <v>63.142105263157895</v>
      </c>
      <c r="AL125" s="388">
        <f t="shared" si="178"/>
        <v>63.142105263157895</v>
      </c>
      <c r="AM125" s="388">
        <f t="shared" si="179"/>
        <v>63.142105263157895</v>
      </c>
      <c r="AN125" s="388">
        <f t="shared" si="180"/>
        <v>63.142105263157895</v>
      </c>
      <c r="AO125" s="388">
        <f t="shared" si="181"/>
        <v>63.142105263157895</v>
      </c>
      <c r="AP125" s="388">
        <f t="shared" si="182"/>
        <v>63.142105263157895</v>
      </c>
      <c r="AQ125" s="388">
        <f t="shared" si="183"/>
        <v>63.142105263157895</v>
      </c>
      <c r="AR125" s="388">
        <f t="shared" si="184"/>
        <v>63.142105263157895</v>
      </c>
      <c r="AS125" s="388">
        <f t="shared" si="185"/>
        <v>35.078947368421055</v>
      </c>
      <c r="AT125" s="389"/>
      <c r="AU125" s="232">
        <f t="shared" si="186"/>
        <v>45</v>
      </c>
      <c r="AV125" s="232">
        <f t="shared" si="187"/>
        <v>45</v>
      </c>
      <c r="AW125" s="232">
        <f t="shared" si="188"/>
        <v>45</v>
      </c>
      <c r="AX125" s="232">
        <f t="shared" si="189"/>
        <v>45</v>
      </c>
      <c r="AY125" s="232">
        <f t="shared" si="190"/>
        <v>45</v>
      </c>
      <c r="AZ125" s="232">
        <f t="shared" si="191"/>
        <v>45</v>
      </c>
      <c r="BA125" s="232">
        <f t="shared" si="192"/>
        <v>45</v>
      </c>
      <c r="BB125" s="232">
        <f t="shared" si="193"/>
        <v>45</v>
      </c>
      <c r="BC125" s="232">
        <f t="shared" si="194"/>
        <v>45</v>
      </c>
      <c r="BD125" s="232">
        <f t="shared" si="195"/>
        <v>45</v>
      </c>
      <c r="BE125" s="232">
        <f t="shared" si="196"/>
        <v>45</v>
      </c>
      <c r="BF125" s="232">
        <f t="shared" si="197"/>
        <v>25</v>
      </c>
      <c r="BG125" s="387"/>
      <c r="BH125" s="230">
        <f t="shared" si="198"/>
        <v>63.142105263157895</v>
      </c>
      <c r="BI125" s="230">
        <f t="shared" si="199"/>
        <v>63.142105263157895</v>
      </c>
      <c r="BJ125" s="230">
        <f t="shared" si="200"/>
        <v>63.142105263157895</v>
      </c>
      <c r="BK125" s="230">
        <f t="shared" si="201"/>
        <v>63.142105263157895</v>
      </c>
      <c r="BL125" s="230">
        <f t="shared" si="202"/>
        <v>63.142105263157895</v>
      </c>
      <c r="BM125" s="230">
        <f t="shared" si="203"/>
        <v>63.142105263157895</v>
      </c>
      <c r="BN125" s="230">
        <f t="shared" si="204"/>
        <v>63.142105263157895</v>
      </c>
      <c r="BO125" s="230">
        <f t="shared" si="205"/>
        <v>63.142105263157895</v>
      </c>
      <c r="BP125" s="230">
        <f t="shared" si="206"/>
        <v>63.142105263157895</v>
      </c>
      <c r="BQ125" s="230">
        <f t="shared" si="207"/>
        <v>63.142105263157895</v>
      </c>
      <c r="BR125" s="230">
        <f t="shared" si="208"/>
        <v>63.142105263157895</v>
      </c>
      <c r="BS125" s="230">
        <f t="shared" si="209"/>
        <v>35.078947368421055</v>
      </c>
      <c r="BT125" s="389"/>
      <c r="BU125" s="230">
        <f t="shared" si="210"/>
        <v>0</v>
      </c>
      <c r="BV125" s="230">
        <f t="shared" si="211"/>
        <v>0</v>
      </c>
      <c r="BW125" s="230">
        <f t="shared" si="212"/>
        <v>0</v>
      </c>
      <c r="BX125" s="230">
        <f t="shared" si="213"/>
        <v>0</v>
      </c>
      <c r="BY125" s="230">
        <f t="shared" si="214"/>
        <v>0</v>
      </c>
      <c r="BZ125" s="230">
        <f t="shared" si="215"/>
        <v>0</v>
      </c>
      <c r="CA125" s="230">
        <f t="shared" si="216"/>
        <v>0</v>
      </c>
      <c r="CB125" s="230">
        <f t="shared" si="217"/>
        <v>0</v>
      </c>
      <c r="CC125" s="230">
        <f t="shared" si="218"/>
        <v>0</v>
      </c>
      <c r="CD125" s="230">
        <f t="shared" si="219"/>
        <v>0</v>
      </c>
      <c r="CE125" s="230">
        <f t="shared" si="220"/>
        <v>0</v>
      </c>
      <c r="CF125" s="230">
        <f t="shared" si="221"/>
        <v>0</v>
      </c>
      <c r="CG125" s="231"/>
      <c r="CH125" s="230">
        <f t="shared" si="222"/>
        <v>0</v>
      </c>
      <c r="CI125" s="230">
        <f t="shared" si="223"/>
        <v>0</v>
      </c>
      <c r="CJ125" s="230">
        <f t="shared" si="224"/>
        <v>0</v>
      </c>
      <c r="CK125" s="230">
        <f t="shared" si="225"/>
        <v>0</v>
      </c>
      <c r="CL125" s="230">
        <f t="shared" si="226"/>
        <v>0</v>
      </c>
      <c r="CM125" s="230">
        <f t="shared" si="227"/>
        <v>0</v>
      </c>
      <c r="CN125" s="230">
        <f t="shared" si="228"/>
        <v>0</v>
      </c>
      <c r="CO125" s="230">
        <f t="shared" si="229"/>
        <v>0</v>
      </c>
      <c r="CP125" s="230">
        <f t="shared" si="230"/>
        <v>0</v>
      </c>
      <c r="CQ125" s="230">
        <f t="shared" si="231"/>
        <v>0</v>
      </c>
      <c r="CR125" s="230">
        <f t="shared" si="232"/>
        <v>0</v>
      </c>
      <c r="CS125" s="230">
        <f t="shared" si="233"/>
        <v>0</v>
      </c>
      <c r="CT125" s="231"/>
      <c r="CU125" s="230">
        <f t="shared" si="234"/>
        <v>0</v>
      </c>
      <c r="CV125" s="230">
        <f t="shared" si="235"/>
        <v>0</v>
      </c>
      <c r="CW125" s="230">
        <f t="shared" si="236"/>
        <v>0</v>
      </c>
      <c r="CX125" s="230">
        <f t="shared" si="237"/>
        <v>0</v>
      </c>
      <c r="CY125" s="230">
        <f t="shared" si="238"/>
        <v>0</v>
      </c>
      <c r="CZ125" s="230">
        <f t="shared" si="239"/>
        <v>0</v>
      </c>
      <c r="DA125" s="230">
        <f t="shared" si="240"/>
        <v>0</v>
      </c>
      <c r="DB125" s="230">
        <f t="shared" si="241"/>
        <v>0</v>
      </c>
      <c r="DC125" s="230">
        <f t="shared" si="242"/>
        <v>0</v>
      </c>
      <c r="DD125" s="230">
        <f t="shared" si="243"/>
        <v>0</v>
      </c>
      <c r="DE125" s="230">
        <f t="shared" si="244"/>
        <v>0</v>
      </c>
      <c r="DF125" s="230">
        <f t="shared" si="245"/>
        <v>0</v>
      </c>
      <c r="DG125" s="387"/>
      <c r="DH125" s="387"/>
      <c r="DI125" s="387"/>
      <c r="DJ125" s="387"/>
      <c r="DK125" s="387"/>
      <c r="DL125" s="387"/>
      <c r="DM125" s="387"/>
      <c r="DN125" s="387"/>
      <c r="DO125" s="387"/>
      <c r="DP125" s="387"/>
      <c r="DQ125" s="387"/>
      <c r="DR125" s="387"/>
      <c r="DS125" s="243"/>
    </row>
    <row r="126" spans="1:123" ht="12.45" customHeight="1" outlineLevel="1">
      <c r="A126" s="383">
        <f>'All Demand '!A127</f>
        <v>122</v>
      </c>
      <c r="B126" s="384" t="str">
        <f>'All Demand '!G127</f>
        <v>ABC</v>
      </c>
      <c r="C126" s="384" t="str">
        <f>'All Demand '!F127</f>
        <v>F9</v>
      </c>
      <c r="D126" s="178" t="str">
        <f>'All Demand '!C127</f>
        <v>8DCPFM01509AP</v>
      </c>
      <c r="E126" s="384" t="str">
        <f>'All Demand '!I127</f>
        <v>TJ</v>
      </c>
      <c r="F126" s="385" t="str">
        <f>'All Demand '!G127</f>
        <v>ABC</v>
      </c>
      <c r="G126" s="405">
        <v>0.01</v>
      </c>
      <c r="H126" s="405">
        <v>1.538E-2</v>
      </c>
      <c r="I126" s="405" t="s">
        <v>39</v>
      </c>
      <c r="J126" s="405">
        <v>0</v>
      </c>
      <c r="K126" s="405">
        <v>0</v>
      </c>
      <c r="L126" s="405">
        <v>0</v>
      </c>
      <c r="M126" s="405">
        <v>0</v>
      </c>
      <c r="N126" s="405">
        <v>0</v>
      </c>
      <c r="O126" s="405">
        <v>0</v>
      </c>
      <c r="P126" s="405">
        <v>1</v>
      </c>
      <c r="Q126" s="405">
        <v>0</v>
      </c>
      <c r="R126" s="427">
        <v>1</v>
      </c>
      <c r="S126" s="405">
        <v>0</v>
      </c>
      <c r="T126" s="405">
        <v>0.95</v>
      </c>
      <c r="U126" s="386">
        <f>Tianjin!H126</f>
        <v>4500000</v>
      </c>
      <c r="V126" s="386">
        <f>Tianjin!I126</f>
        <v>4500000</v>
      </c>
      <c r="W126" s="386">
        <f>Tianjin!J126</f>
        <v>4500000</v>
      </c>
      <c r="X126" s="386">
        <f>Tianjin!K126</f>
        <v>4500000</v>
      </c>
      <c r="Y126" s="386">
        <f>Tianjin!L126</f>
        <v>4500000</v>
      </c>
      <c r="Z126" s="386">
        <f>Tianjin!M126</f>
        <v>4500000</v>
      </c>
      <c r="AA126" s="386">
        <f>Tianjin!N126</f>
        <v>4500000</v>
      </c>
      <c r="AB126" s="386">
        <f>Tianjin!O126</f>
        <v>4500000</v>
      </c>
      <c r="AC126" s="386">
        <f>Tianjin!P126</f>
        <v>4500000</v>
      </c>
      <c r="AD126" s="386">
        <f>Tianjin!Q126</f>
        <v>4500000</v>
      </c>
      <c r="AE126" s="386">
        <f>Tianjin!R126</f>
        <v>4500000</v>
      </c>
      <c r="AF126" s="386">
        <f>Tianjin!S126</f>
        <v>2500000</v>
      </c>
      <c r="AG126" s="387"/>
      <c r="AH126" s="388">
        <f t="shared" si="174"/>
        <v>72.852631578947367</v>
      </c>
      <c r="AI126" s="388">
        <f t="shared" si="175"/>
        <v>72.852631578947367</v>
      </c>
      <c r="AJ126" s="388">
        <f t="shared" si="176"/>
        <v>72.852631578947367</v>
      </c>
      <c r="AK126" s="388">
        <f t="shared" si="177"/>
        <v>72.852631578947367</v>
      </c>
      <c r="AL126" s="388">
        <f t="shared" si="178"/>
        <v>72.852631578947367</v>
      </c>
      <c r="AM126" s="388">
        <f t="shared" si="179"/>
        <v>72.852631578947367</v>
      </c>
      <c r="AN126" s="388">
        <f t="shared" si="180"/>
        <v>72.852631578947367</v>
      </c>
      <c r="AO126" s="388">
        <f t="shared" si="181"/>
        <v>72.852631578947367</v>
      </c>
      <c r="AP126" s="388">
        <f t="shared" si="182"/>
        <v>72.852631578947367</v>
      </c>
      <c r="AQ126" s="388">
        <f t="shared" si="183"/>
        <v>72.852631578947367</v>
      </c>
      <c r="AR126" s="388">
        <f t="shared" si="184"/>
        <v>72.852631578947367</v>
      </c>
      <c r="AS126" s="388">
        <f t="shared" si="185"/>
        <v>40.473684210526315</v>
      </c>
      <c r="AT126" s="389"/>
      <c r="AU126" s="232">
        <f t="shared" si="186"/>
        <v>45</v>
      </c>
      <c r="AV126" s="232">
        <f t="shared" si="187"/>
        <v>45</v>
      </c>
      <c r="AW126" s="232">
        <f t="shared" si="188"/>
        <v>45</v>
      </c>
      <c r="AX126" s="232">
        <f t="shared" si="189"/>
        <v>45</v>
      </c>
      <c r="AY126" s="232">
        <f t="shared" si="190"/>
        <v>45</v>
      </c>
      <c r="AZ126" s="232">
        <f t="shared" si="191"/>
        <v>45</v>
      </c>
      <c r="BA126" s="232">
        <f t="shared" si="192"/>
        <v>45</v>
      </c>
      <c r="BB126" s="232">
        <f t="shared" si="193"/>
        <v>45</v>
      </c>
      <c r="BC126" s="232">
        <f t="shared" si="194"/>
        <v>45</v>
      </c>
      <c r="BD126" s="232">
        <f t="shared" si="195"/>
        <v>45</v>
      </c>
      <c r="BE126" s="232">
        <f t="shared" si="196"/>
        <v>45</v>
      </c>
      <c r="BF126" s="232">
        <f t="shared" si="197"/>
        <v>25</v>
      </c>
      <c r="BG126" s="387"/>
      <c r="BH126" s="230">
        <f t="shared" si="198"/>
        <v>72.852631578947367</v>
      </c>
      <c r="BI126" s="230">
        <f t="shared" si="199"/>
        <v>72.852631578947367</v>
      </c>
      <c r="BJ126" s="230">
        <f t="shared" si="200"/>
        <v>72.852631578947367</v>
      </c>
      <c r="BK126" s="230">
        <f t="shared" si="201"/>
        <v>72.852631578947367</v>
      </c>
      <c r="BL126" s="230">
        <f t="shared" si="202"/>
        <v>72.852631578947367</v>
      </c>
      <c r="BM126" s="230">
        <f t="shared" si="203"/>
        <v>72.852631578947367</v>
      </c>
      <c r="BN126" s="230">
        <f t="shared" si="204"/>
        <v>72.852631578947367</v>
      </c>
      <c r="BO126" s="230">
        <f t="shared" si="205"/>
        <v>72.852631578947367</v>
      </c>
      <c r="BP126" s="230">
        <f t="shared" si="206"/>
        <v>72.852631578947367</v>
      </c>
      <c r="BQ126" s="230">
        <f t="shared" si="207"/>
        <v>72.852631578947367</v>
      </c>
      <c r="BR126" s="230">
        <f t="shared" si="208"/>
        <v>72.852631578947367</v>
      </c>
      <c r="BS126" s="230">
        <f t="shared" si="209"/>
        <v>40.473684210526315</v>
      </c>
      <c r="BT126" s="389"/>
      <c r="BU126" s="230">
        <f t="shared" si="210"/>
        <v>0</v>
      </c>
      <c r="BV126" s="230">
        <f t="shared" si="211"/>
        <v>0</v>
      </c>
      <c r="BW126" s="230">
        <f t="shared" si="212"/>
        <v>0</v>
      </c>
      <c r="BX126" s="230">
        <f t="shared" si="213"/>
        <v>0</v>
      </c>
      <c r="BY126" s="230">
        <f t="shared" si="214"/>
        <v>0</v>
      </c>
      <c r="BZ126" s="230">
        <f t="shared" si="215"/>
        <v>0</v>
      </c>
      <c r="CA126" s="230">
        <f t="shared" si="216"/>
        <v>0</v>
      </c>
      <c r="CB126" s="230">
        <f t="shared" si="217"/>
        <v>0</v>
      </c>
      <c r="CC126" s="230">
        <f t="shared" si="218"/>
        <v>0</v>
      </c>
      <c r="CD126" s="230">
        <f t="shared" si="219"/>
        <v>0</v>
      </c>
      <c r="CE126" s="230">
        <f t="shared" si="220"/>
        <v>0</v>
      </c>
      <c r="CF126" s="230">
        <f t="shared" si="221"/>
        <v>0</v>
      </c>
      <c r="CG126" s="231"/>
      <c r="CH126" s="230">
        <f t="shared" si="222"/>
        <v>0</v>
      </c>
      <c r="CI126" s="230">
        <f t="shared" si="223"/>
        <v>0</v>
      </c>
      <c r="CJ126" s="230">
        <f t="shared" si="224"/>
        <v>0</v>
      </c>
      <c r="CK126" s="230">
        <f t="shared" si="225"/>
        <v>0</v>
      </c>
      <c r="CL126" s="230">
        <f t="shared" si="226"/>
        <v>0</v>
      </c>
      <c r="CM126" s="230">
        <f t="shared" si="227"/>
        <v>0</v>
      </c>
      <c r="CN126" s="230">
        <f t="shared" si="228"/>
        <v>0</v>
      </c>
      <c r="CO126" s="230">
        <f t="shared" si="229"/>
        <v>0</v>
      </c>
      <c r="CP126" s="230">
        <f t="shared" si="230"/>
        <v>0</v>
      </c>
      <c r="CQ126" s="230">
        <f t="shared" si="231"/>
        <v>0</v>
      </c>
      <c r="CR126" s="230">
        <f t="shared" si="232"/>
        <v>0</v>
      </c>
      <c r="CS126" s="230">
        <f t="shared" si="233"/>
        <v>0</v>
      </c>
      <c r="CT126" s="231"/>
      <c r="CU126" s="230">
        <f t="shared" si="234"/>
        <v>0</v>
      </c>
      <c r="CV126" s="230">
        <f t="shared" si="235"/>
        <v>0</v>
      </c>
      <c r="CW126" s="230">
        <f t="shared" si="236"/>
        <v>0</v>
      </c>
      <c r="CX126" s="230">
        <f t="shared" si="237"/>
        <v>0</v>
      </c>
      <c r="CY126" s="230">
        <f t="shared" si="238"/>
        <v>0</v>
      </c>
      <c r="CZ126" s="230">
        <f t="shared" si="239"/>
        <v>0</v>
      </c>
      <c r="DA126" s="230">
        <f t="shared" si="240"/>
        <v>0</v>
      </c>
      <c r="DB126" s="230">
        <f t="shared" si="241"/>
        <v>0</v>
      </c>
      <c r="DC126" s="230">
        <f t="shared" si="242"/>
        <v>0</v>
      </c>
      <c r="DD126" s="230">
        <f t="shared" si="243"/>
        <v>0</v>
      </c>
      <c r="DE126" s="230">
        <f t="shared" si="244"/>
        <v>0</v>
      </c>
      <c r="DF126" s="230">
        <f t="shared" si="245"/>
        <v>0</v>
      </c>
      <c r="DG126" s="387"/>
      <c r="DH126" s="387"/>
      <c r="DI126" s="387"/>
      <c r="DJ126" s="387"/>
      <c r="DK126" s="387"/>
      <c r="DL126" s="387"/>
      <c r="DM126" s="387"/>
      <c r="DN126" s="387"/>
      <c r="DO126" s="387"/>
      <c r="DP126" s="387"/>
      <c r="DQ126" s="387"/>
      <c r="DR126" s="387"/>
      <c r="DS126" s="243"/>
    </row>
    <row r="127" spans="1:123" ht="12.75" customHeight="1" outlineLevel="1">
      <c r="A127" s="383">
        <f>'All Demand '!A128</f>
        <v>123</v>
      </c>
      <c r="B127" s="384" t="str">
        <f>'All Demand '!G128</f>
        <v>ABC</v>
      </c>
      <c r="C127" s="384" t="str">
        <f>'All Demand '!F128</f>
        <v>F9</v>
      </c>
      <c r="D127" s="178" t="str">
        <f>'All Demand '!C128</f>
        <v>8DRPFM02026</v>
      </c>
      <c r="E127" s="384" t="str">
        <f>'All Demand '!I128</f>
        <v>TJ</v>
      </c>
      <c r="F127" s="385" t="str">
        <f>'All Demand '!G128</f>
        <v>ABC</v>
      </c>
      <c r="G127" s="405">
        <v>0.01</v>
      </c>
      <c r="H127" s="405">
        <v>3.0303030303030304E-2</v>
      </c>
      <c r="I127" s="405" t="s">
        <v>39</v>
      </c>
      <c r="J127" s="405"/>
      <c r="K127" s="405"/>
      <c r="L127" s="405"/>
      <c r="M127" s="405"/>
      <c r="N127" s="405"/>
      <c r="O127" s="405"/>
      <c r="P127" s="405">
        <v>1.5</v>
      </c>
      <c r="Q127" s="405"/>
      <c r="R127" s="427">
        <v>1</v>
      </c>
      <c r="S127" s="405"/>
      <c r="T127" s="405">
        <v>0.95</v>
      </c>
      <c r="U127" s="386">
        <f>Tianjin!H127</f>
        <v>4500000</v>
      </c>
      <c r="V127" s="386">
        <f>Tianjin!I127</f>
        <v>4500000</v>
      </c>
      <c r="W127" s="386">
        <f>Tianjin!J127</f>
        <v>4500000</v>
      </c>
      <c r="X127" s="386">
        <f>Tianjin!K127</f>
        <v>4500000</v>
      </c>
      <c r="Y127" s="386">
        <f>Tianjin!L127</f>
        <v>4500000</v>
      </c>
      <c r="Z127" s="386">
        <f>Tianjin!M127</f>
        <v>4500000</v>
      </c>
      <c r="AA127" s="386">
        <f>Tianjin!N127</f>
        <v>4500000</v>
      </c>
      <c r="AB127" s="386">
        <f>Tianjin!O127</f>
        <v>4500000</v>
      </c>
      <c r="AC127" s="386">
        <f>Tianjin!P127</f>
        <v>4500000</v>
      </c>
      <c r="AD127" s="386">
        <f>Tianjin!Q127</f>
        <v>4500000</v>
      </c>
      <c r="AE127" s="386">
        <f>Tianjin!R127</f>
        <v>4500000</v>
      </c>
      <c r="AF127" s="386">
        <f>Tianjin!S127</f>
        <v>2500000</v>
      </c>
      <c r="AG127" s="387"/>
      <c r="AH127" s="388">
        <f t="shared" si="174"/>
        <v>143.54066985645935</v>
      </c>
      <c r="AI127" s="388">
        <f t="shared" si="175"/>
        <v>143.54066985645935</v>
      </c>
      <c r="AJ127" s="388">
        <f t="shared" si="176"/>
        <v>143.54066985645935</v>
      </c>
      <c r="AK127" s="388">
        <f t="shared" si="177"/>
        <v>143.54066985645935</v>
      </c>
      <c r="AL127" s="388">
        <f t="shared" si="178"/>
        <v>143.54066985645935</v>
      </c>
      <c r="AM127" s="388">
        <f t="shared" si="179"/>
        <v>143.54066985645935</v>
      </c>
      <c r="AN127" s="388">
        <f t="shared" si="180"/>
        <v>143.54066985645935</v>
      </c>
      <c r="AO127" s="388">
        <f t="shared" si="181"/>
        <v>143.54066985645935</v>
      </c>
      <c r="AP127" s="388">
        <f t="shared" si="182"/>
        <v>143.54066985645935</v>
      </c>
      <c r="AQ127" s="388">
        <f t="shared" si="183"/>
        <v>143.54066985645935</v>
      </c>
      <c r="AR127" s="388">
        <f t="shared" si="184"/>
        <v>143.54066985645935</v>
      </c>
      <c r="AS127" s="388">
        <f t="shared" si="185"/>
        <v>79.744816586921857</v>
      </c>
      <c r="AT127" s="389"/>
      <c r="AU127" s="232">
        <f t="shared" si="186"/>
        <v>45</v>
      </c>
      <c r="AV127" s="232">
        <f t="shared" si="187"/>
        <v>45</v>
      </c>
      <c r="AW127" s="232">
        <f t="shared" si="188"/>
        <v>45</v>
      </c>
      <c r="AX127" s="232">
        <f t="shared" si="189"/>
        <v>45</v>
      </c>
      <c r="AY127" s="232">
        <f t="shared" si="190"/>
        <v>45</v>
      </c>
      <c r="AZ127" s="232">
        <f t="shared" si="191"/>
        <v>45</v>
      </c>
      <c r="BA127" s="232">
        <f t="shared" si="192"/>
        <v>45</v>
      </c>
      <c r="BB127" s="232">
        <f t="shared" si="193"/>
        <v>45</v>
      </c>
      <c r="BC127" s="232">
        <f t="shared" si="194"/>
        <v>45</v>
      </c>
      <c r="BD127" s="232">
        <f t="shared" si="195"/>
        <v>45</v>
      </c>
      <c r="BE127" s="232">
        <f t="shared" si="196"/>
        <v>45</v>
      </c>
      <c r="BF127" s="232">
        <f t="shared" si="197"/>
        <v>25</v>
      </c>
      <c r="BG127" s="387"/>
      <c r="BH127" s="230">
        <f t="shared" si="198"/>
        <v>143.54066985645935</v>
      </c>
      <c r="BI127" s="230">
        <f t="shared" si="199"/>
        <v>143.54066985645935</v>
      </c>
      <c r="BJ127" s="230">
        <f t="shared" si="200"/>
        <v>143.54066985645935</v>
      </c>
      <c r="BK127" s="230">
        <f t="shared" si="201"/>
        <v>143.54066985645935</v>
      </c>
      <c r="BL127" s="230">
        <f t="shared" si="202"/>
        <v>143.54066985645935</v>
      </c>
      <c r="BM127" s="230">
        <f t="shared" si="203"/>
        <v>143.54066985645935</v>
      </c>
      <c r="BN127" s="230">
        <f t="shared" si="204"/>
        <v>143.54066985645935</v>
      </c>
      <c r="BO127" s="230">
        <f t="shared" si="205"/>
        <v>143.54066985645935</v>
      </c>
      <c r="BP127" s="230">
        <f t="shared" si="206"/>
        <v>143.54066985645935</v>
      </c>
      <c r="BQ127" s="230">
        <f t="shared" si="207"/>
        <v>143.54066985645935</v>
      </c>
      <c r="BR127" s="230">
        <f t="shared" si="208"/>
        <v>143.54066985645935</v>
      </c>
      <c r="BS127" s="230">
        <f t="shared" si="209"/>
        <v>79.744816586921857</v>
      </c>
      <c r="BT127" s="389"/>
      <c r="BU127" s="230">
        <f t="shared" si="210"/>
        <v>0</v>
      </c>
      <c r="BV127" s="230">
        <f t="shared" si="211"/>
        <v>0</v>
      </c>
      <c r="BW127" s="230">
        <f t="shared" si="212"/>
        <v>0</v>
      </c>
      <c r="BX127" s="230">
        <f t="shared" si="213"/>
        <v>0</v>
      </c>
      <c r="BY127" s="230">
        <f t="shared" si="214"/>
        <v>0</v>
      </c>
      <c r="BZ127" s="230">
        <f t="shared" si="215"/>
        <v>0</v>
      </c>
      <c r="CA127" s="230">
        <f t="shared" si="216"/>
        <v>0</v>
      </c>
      <c r="CB127" s="230">
        <f t="shared" si="217"/>
        <v>0</v>
      </c>
      <c r="CC127" s="230">
        <f t="shared" si="218"/>
        <v>0</v>
      </c>
      <c r="CD127" s="230">
        <f t="shared" si="219"/>
        <v>0</v>
      </c>
      <c r="CE127" s="230">
        <f t="shared" si="220"/>
        <v>0</v>
      </c>
      <c r="CF127" s="230">
        <f t="shared" si="221"/>
        <v>0</v>
      </c>
      <c r="CG127" s="231"/>
      <c r="CH127" s="230">
        <f t="shared" si="222"/>
        <v>0</v>
      </c>
      <c r="CI127" s="230">
        <f t="shared" si="223"/>
        <v>0</v>
      </c>
      <c r="CJ127" s="230">
        <f t="shared" si="224"/>
        <v>0</v>
      </c>
      <c r="CK127" s="230">
        <f t="shared" si="225"/>
        <v>0</v>
      </c>
      <c r="CL127" s="230">
        <f t="shared" si="226"/>
        <v>0</v>
      </c>
      <c r="CM127" s="230">
        <f t="shared" si="227"/>
        <v>0</v>
      </c>
      <c r="CN127" s="230">
        <f t="shared" si="228"/>
        <v>0</v>
      </c>
      <c r="CO127" s="230">
        <f t="shared" si="229"/>
        <v>0</v>
      </c>
      <c r="CP127" s="230">
        <f t="shared" si="230"/>
        <v>0</v>
      </c>
      <c r="CQ127" s="230">
        <f t="shared" si="231"/>
        <v>0</v>
      </c>
      <c r="CR127" s="230">
        <f t="shared" si="232"/>
        <v>0</v>
      </c>
      <c r="CS127" s="230">
        <f t="shared" si="233"/>
        <v>0</v>
      </c>
      <c r="CT127" s="231"/>
      <c r="CU127" s="230">
        <f t="shared" si="234"/>
        <v>0</v>
      </c>
      <c r="CV127" s="230">
        <f t="shared" si="235"/>
        <v>0</v>
      </c>
      <c r="CW127" s="230">
        <f t="shared" si="236"/>
        <v>0</v>
      </c>
      <c r="CX127" s="230">
        <f t="shared" si="237"/>
        <v>0</v>
      </c>
      <c r="CY127" s="230">
        <f t="shared" si="238"/>
        <v>0</v>
      </c>
      <c r="CZ127" s="230">
        <f t="shared" si="239"/>
        <v>0</v>
      </c>
      <c r="DA127" s="230">
        <f t="shared" si="240"/>
        <v>0</v>
      </c>
      <c r="DB127" s="230">
        <f t="shared" si="241"/>
        <v>0</v>
      </c>
      <c r="DC127" s="230">
        <f t="shared" si="242"/>
        <v>0</v>
      </c>
      <c r="DD127" s="230">
        <f t="shared" si="243"/>
        <v>0</v>
      </c>
      <c r="DE127" s="230">
        <f t="shared" si="244"/>
        <v>0</v>
      </c>
      <c r="DF127" s="230">
        <f t="shared" si="245"/>
        <v>0</v>
      </c>
      <c r="DG127" s="387"/>
      <c r="DH127" s="387"/>
      <c r="DI127" s="387"/>
      <c r="DJ127" s="387"/>
      <c r="DK127" s="387"/>
      <c r="DL127" s="387"/>
      <c r="DM127" s="387"/>
      <c r="DN127" s="387"/>
      <c r="DO127" s="387"/>
      <c r="DP127" s="387"/>
      <c r="DQ127" s="387"/>
      <c r="DR127" s="387"/>
      <c r="DS127" s="243"/>
    </row>
    <row r="128" spans="1:123" ht="12.75" customHeight="1" outlineLevel="1">
      <c r="A128" s="383">
        <f>'All Demand '!A129</f>
        <v>124</v>
      </c>
      <c r="B128" s="384" t="str">
        <f>'All Demand '!G129</f>
        <v>ABC</v>
      </c>
      <c r="C128" s="384" t="str">
        <f>'All Demand '!F129</f>
        <v>F9</v>
      </c>
      <c r="D128" s="178" t="str">
        <f>'All Demand '!C129</f>
        <v>8DRPFM02027</v>
      </c>
      <c r="E128" s="384" t="str">
        <f>'All Demand '!I129</f>
        <v>TJ</v>
      </c>
      <c r="F128" s="385" t="str">
        <f>'All Demand '!G129</f>
        <v>ABC</v>
      </c>
      <c r="G128" s="405">
        <v>0.01</v>
      </c>
      <c r="H128" s="405">
        <v>3.0303030303030304E-2</v>
      </c>
      <c r="I128" s="405" t="s">
        <v>39</v>
      </c>
      <c r="J128" s="405"/>
      <c r="K128" s="405"/>
      <c r="L128" s="405"/>
      <c r="M128" s="405"/>
      <c r="N128" s="405"/>
      <c r="O128" s="405"/>
      <c r="P128" s="405">
        <v>1.5</v>
      </c>
      <c r="Q128" s="405"/>
      <c r="R128" s="427">
        <v>1</v>
      </c>
      <c r="S128" s="405"/>
      <c r="T128" s="405">
        <v>0.95</v>
      </c>
      <c r="U128" s="386">
        <f>Tianjin!H128</f>
        <v>4500000</v>
      </c>
      <c r="V128" s="386">
        <f>Tianjin!I128</f>
        <v>4500000</v>
      </c>
      <c r="W128" s="386">
        <f>Tianjin!J128</f>
        <v>4500000</v>
      </c>
      <c r="X128" s="386">
        <f>Tianjin!K128</f>
        <v>4500000</v>
      </c>
      <c r="Y128" s="386">
        <f>Tianjin!L128</f>
        <v>4500000</v>
      </c>
      <c r="Z128" s="386">
        <f>Tianjin!M128</f>
        <v>4500000</v>
      </c>
      <c r="AA128" s="386">
        <f>Tianjin!N128</f>
        <v>4500000</v>
      </c>
      <c r="AB128" s="386">
        <f>Tianjin!O128</f>
        <v>4500000</v>
      </c>
      <c r="AC128" s="386">
        <f>Tianjin!P128</f>
        <v>4500000</v>
      </c>
      <c r="AD128" s="386">
        <f>Tianjin!Q128</f>
        <v>4500000</v>
      </c>
      <c r="AE128" s="386">
        <f>Tianjin!R128</f>
        <v>4500000</v>
      </c>
      <c r="AF128" s="386">
        <f>Tianjin!S128</f>
        <v>2500000</v>
      </c>
      <c r="AG128" s="387"/>
      <c r="AH128" s="388">
        <f t="shared" si="174"/>
        <v>143.54066985645935</v>
      </c>
      <c r="AI128" s="388">
        <f t="shared" si="175"/>
        <v>143.54066985645935</v>
      </c>
      <c r="AJ128" s="388">
        <f t="shared" si="176"/>
        <v>143.54066985645935</v>
      </c>
      <c r="AK128" s="388">
        <f t="shared" si="177"/>
        <v>143.54066985645935</v>
      </c>
      <c r="AL128" s="388">
        <f t="shared" si="178"/>
        <v>143.54066985645935</v>
      </c>
      <c r="AM128" s="388">
        <f t="shared" si="179"/>
        <v>143.54066985645935</v>
      </c>
      <c r="AN128" s="388">
        <f t="shared" si="180"/>
        <v>143.54066985645935</v>
      </c>
      <c r="AO128" s="388">
        <f t="shared" si="181"/>
        <v>143.54066985645935</v>
      </c>
      <c r="AP128" s="388">
        <f t="shared" si="182"/>
        <v>143.54066985645935</v>
      </c>
      <c r="AQ128" s="388">
        <f t="shared" si="183"/>
        <v>143.54066985645935</v>
      </c>
      <c r="AR128" s="388">
        <f t="shared" si="184"/>
        <v>143.54066985645935</v>
      </c>
      <c r="AS128" s="388">
        <f t="shared" si="185"/>
        <v>79.744816586921857</v>
      </c>
      <c r="AT128" s="389"/>
      <c r="AU128" s="232">
        <f t="shared" si="186"/>
        <v>45</v>
      </c>
      <c r="AV128" s="232">
        <f t="shared" si="187"/>
        <v>45</v>
      </c>
      <c r="AW128" s="232">
        <f t="shared" si="188"/>
        <v>45</v>
      </c>
      <c r="AX128" s="232">
        <f t="shared" si="189"/>
        <v>45</v>
      </c>
      <c r="AY128" s="232">
        <f t="shared" si="190"/>
        <v>45</v>
      </c>
      <c r="AZ128" s="232">
        <f t="shared" si="191"/>
        <v>45</v>
      </c>
      <c r="BA128" s="232">
        <f t="shared" si="192"/>
        <v>45</v>
      </c>
      <c r="BB128" s="232">
        <f t="shared" si="193"/>
        <v>45</v>
      </c>
      <c r="BC128" s="232">
        <f t="shared" si="194"/>
        <v>45</v>
      </c>
      <c r="BD128" s="232">
        <f t="shared" si="195"/>
        <v>45</v>
      </c>
      <c r="BE128" s="232">
        <f t="shared" si="196"/>
        <v>45</v>
      </c>
      <c r="BF128" s="232">
        <f t="shared" si="197"/>
        <v>25</v>
      </c>
      <c r="BG128" s="387"/>
      <c r="BH128" s="230">
        <f t="shared" si="198"/>
        <v>143.54066985645935</v>
      </c>
      <c r="BI128" s="230">
        <f t="shared" si="199"/>
        <v>143.54066985645935</v>
      </c>
      <c r="BJ128" s="230">
        <f t="shared" si="200"/>
        <v>143.54066985645935</v>
      </c>
      <c r="BK128" s="230">
        <f t="shared" si="201"/>
        <v>143.54066985645935</v>
      </c>
      <c r="BL128" s="230">
        <f t="shared" si="202"/>
        <v>143.54066985645935</v>
      </c>
      <c r="BM128" s="230">
        <f t="shared" si="203"/>
        <v>143.54066985645935</v>
      </c>
      <c r="BN128" s="230">
        <f t="shared" si="204"/>
        <v>143.54066985645935</v>
      </c>
      <c r="BO128" s="230">
        <f t="shared" si="205"/>
        <v>143.54066985645935</v>
      </c>
      <c r="BP128" s="230">
        <f t="shared" si="206"/>
        <v>143.54066985645935</v>
      </c>
      <c r="BQ128" s="230">
        <f t="shared" si="207"/>
        <v>143.54066985645935</v>
      </c>
      <c r="BR128" s="230">
        <f t="shared" si="208"/>
        <v>143.54066985645935</v>
      </c>
      <c r="BS128" s="230">
        <f t="shared" si="209"/>
        <v>79.744816586921857</v>
      </c>
      <c r="BT128" s="389"/>
      <c r="BU128" s="230">
        <f t="shared" si="210"/>
        <v>0</v>
      </c>
      <c r="BV128" s="230">
        <f t="shared" si="211"/>
        <v>0</v>
      </c>
      <c r="BW128" s="230">
        <f t="shared" si="212"/>
        <v>0</v>
      </c>
      <c r="BX128" s="230">
        <f t="shared" si="213"/>
        <v>0</v>
      </c>
      <c r="BY128" s="230">
        <f t="shared" si="214"/>
        <v>0</v>
      </c>
      <c r="BZ128" s="230">
        <f t="shared" si="215"/>
        <v>0</v>
      </c>
      <c r="CA128" s="230">
        <f t="shared" si="216"/>
        <v>0</v>
      </c>
      <c r="CB128" s="230">
        <f t="shared" si="217"/>
        <v>0</v>
      </c>
      <c r="CC128" s="230">
        <f t="shared" si="218"/>
        <v>0</v>
      </c>
      <c r="CD128" s="230">
        <f t="shared" si="219"/>
        <v>0</v>
      </c>
      <c r="CE128" s="230">
        <f t="shared" si="220"/>
        <v>0</v>
      </c>
      <c r="CF128" s="230">
        <f t="shared" si="221"/>
        <v>0</v>
      </c>
      <c r="CG128" s="231"/>
      <c r="CH128" s="230">
        <f t="shared" si="222"/>
        <v>0</v>
      </c>
      <c r="CI128" s="230">
        <f t="shared" si="223"/>
        <v>0</v>
      </c>
      <c r="CJ128" s="230">
        <f t="shared" si="224"/>
        <v>0</v>
      </c>
      <c r="CK128" s="230">
        <f t="shared" si="225"/>
        <v>0</v>
      </c>
      <c r="CL128" s="230">
        <f t="shared" si="226"/>
        <v>0</v>
      </c>
      <c r="CM128" s="230">
        <f t="shared" si="227"/>
        <v>0</v>
      </c>
      <c r="CN128" s="230">
        <f t="shared" si="228"/>
        <v>0</v>
      </c>
      <c r="CO128" s="230">
        <f t="shared" si="229"/>
        <v>0</v>
      </c>
      <c r="CP128" s="230">
        <f t="shared" si="230"/>
        <v>0</v>
      </c>
      <c r="CQ128" s="230">
        <f t="shared" si="231"/>
        <v>0</v>
      </c>
      <c r="CR128" s="230">
        <f t="shared" si="232"/>
        <v>0</v>
      </c>
      <c r="CS128" s="230">
        <f t="shared" si="233"/>
        <v>0</v>
      </c>
      <c r="CT128" s="231"/>
      <c r="CU128" s="230">
        <f t="shared" si="234"/>
        <v>0</v>
      </c>
      <c r="CV128" s="230">
        <f t="shared" si="235"/>
        <v>0</v>
      </c>
      <c r="CW128" s="230">
        <f t="shared" si="236"/>
        <v>0</v>
      </c>
      <c r="CX128" s="230">
        <f t="shared" si="237"/>
        <v>0</v>
      </c>
      <c r="CY128" s="230">
        <f t="shared" si="238"/>
        <v>0</v>
      </c>
      <c r="CZ128" s="230">
        <f t="shared" si="239"/>
        <v>0</v>
      </c>
      <c r="DA128" s="230">
        <f t="shared" si="240"/>
        <v>0</v>
      </c>
      <c r="DB128" s="230">
        <f t="shared" si="241"/>
        <v>0</v>
      </c>
      <c r="DC128" s="230">
        <f t="shared" si="242"/>
        <v>0</v>
      </c>
      <c r="DD128" s="230">
        <f t="shared" si="243"/>
        <v>0</v>
      </c>
      <c r="DE128" s="230">
        <f t="shared" si="244"/>
        <v>0</v>
      </c>
      <c r="DF128" s="230">
        <f t="shared" si="245"/>
        <v>0</v>
      </c>
      <c r="DG128" s="387"/>
      <c r="DH128" s="387"/>
      <c r="DI128" s="387"/>
      <c r="DJ128" s="387"/>
      <c r="DK128" s="387"/>
      <c r="DL128" s="387"/>
      <c r="DM128" s="387"/>
      <c r="DN128" s="387"/>
      <c r="DO128" s="387"/>
      <c r="DP128" s="387"/>
      <c r="DQ128" s="387"/>
      <c r="DR128" s="387"/>
      <c r="DS128" s="243"/>
    </row>
    <row r="129" spans="1:123" outlineLevel="1">
      <c r="A129" s="383">
        <f>'All Demand '!A130</f>
        <v>125</v>
      </c>
      <c r="B129" s="384" t="str">
        <f>'All Demand '!G130</f>
        <v>Nypro</v>
      </c>
      <c r="C129" s="384" t="str">
        <f>'All Demand '!F130</f>
        <v>Lifescan</v>
      </c>
      <c r="D129" s="178" t="str">
        <f>'All Demand '!C130</f>
        <v>6402829</v>
      </c>
      <c r="E129" s="384" t="str">
        <f>'All Demand '!I130</f>
        <v>TJ</v>
      </c>
      <c r="F129" s="385" t="str">
        <f>'All Demand '!G130</f>
        <v>Nypro</v>
      </c>
      <c r="G129" s="405">
        <v>0.25</v>
      </c>
      <c r="H129" s="405">
        <v>0.25</v>
      </c>
      <c r="I129" s="405" t="s">
        <v>39</v>
      </c>
      <c r="J129" s="405"/>
      <c r="K129" s="405"/>
      <c r="L129" s="405"/>
      <c r="M129" s="405"/>
      <c r="N129" s="405"/>
      <c r="O129" s="405"/>
      <c r="P129" s="405">
        <v>3</v>
      </c>
      <c r="Q129" s="405"/>
      <c r="R129" s="427">
        <v>0.95</v>
      </c>
      <c r="S129" s="405"/>
      <c r="T129" s="427">
        <v>0.98</v>
      </c>
      <c r="U129" s="386">
        <f>Tianjin!H129</f>
        <v>150000</v>
      </c>
      <c r="V129" s="386">
        <f>Tianjin!I129</f>
        <v>150000</v>
      </c>
      <c r="W129" s="386">
        <f>Tianjin!J129</f>
        <v>150000</v>
      </c>
      <c r="X129" s="386">
        <f>Tianjin!K129</f>
        <v>150000</v>
      </c>
      <c r="Y129" s="386">
        <f>Tianjin!L129</f>
        <v>150000</v>
      </c>
      <c r="Z129" s="386">
        <f>Tianjin!M129</f>
        <v>150000</v>
      </c>
      <c r="AA129" s="386">
        <f>Tianjin!N129</f>
        <v>150000</v>
      </c>
      <c r="AB129" s="386">
        <f>Tianjin!O129</f>
        <v>150000</v>
      </c>
      <c r="AC129" s="386">
        <f>Tianjin!P129</f>
        <v>150000</v>
      </c>
      <c r="AD129" s="386">
        <f>Tianjin!Q129</f>
        <v>150000</v>
      </c>
      <c r="AE129" s="386">
        <f>Tianjin!R129</f>
        <v>150000</v>
      </c>
      <c r="AF129" s="386">
        <f>Tianjin!S129</f>
        <v>150000</v>
      </c>
      <c r="AG129" s="387"/>
      <c r="AH129" s="388">
        <f t="shared" si="174"/>
        <v>40.279269602577877</v>
      </c>
      <c r="AI129" s="388">
        <f t="shared" si="175"/>
        <v>40.279269602577877</v>
      </c>
      <c r="AJ129" s="388">
        <f t="shared" si="176"/>
        <v>40.279269602577877</v>
      </c>
      <c r="AK129" s="388">
        <f t="shared" si="177"/>
        <v>40.279269602577877</v>
      </c>
      <c r="AL129" s="388">
        <f t="shared" si="178"/>
        <v>40.279269602577877</v>
      </c>
      <c r="AM129" s="388">
        <f t="shared" si="179"/>
        <v>40.279269602577877</v>
      </c>
      <c r="AN129" s="388">
        <f t="shared" si="180"/>
        <v>40.279269602577877</v>
      </c>
      <c r="AO129" s="388">
        <f t="shared" si="181"/>
        <v>40.279269602577877</v>
      </c>
      <c r="AP129" s="388">
        <f t="shared" si="182"/>
        <v>40.279269602577877</v>
      </c>
      <c r="AQ129" s="388">
        <f t="shared" si="183"/>
        <v>40.279269602577877</v>
      </c>
      <c r="AR129" s="388">
        <f t="shared" si="184"/>
        <v>40.279269602577877</v>
      </c>
      <c r="AS129" s="388">
        <f t="shared" si="185"/>
        <v>40.279269602577877</v>
      </c>
      <c r="AT129" s="389"/>
      <c r="AU129" s="232">
        <f t="shared" si="186"/>
        <v>39.473684210526322</v>
      </c>
      <c r="AV129" s="232">
        <f t="shared" si="187"/>
        <v>39.473684210526322</v>
      </c>
      <c r="AW129" s="232">
        <f t="shared" si="188"/>
        <v>39.473684210526322</v>
      </c>
      <c r="AX129" s="232">
        <f t="shared" si="189"/>
        <v>39.473684210526322</v>
      </c>
      <c r="AY129" s="232">
        <f t="shared" si="190"/>
        <v>39.473684210526322</v>
      </c>
      <c r="AZ129" s="232">
        <f t="shared" si="191"/>
        <v>39.473684210526322</v>
      </c>
      <c r="BA129" s="232">
        <f t="shared" si="192"/>
        <v>39.473684210526322</v>
      </c>
      <c r="BB129" s="232">
        <f t="shared" si="193"/>
        <v>39.473684210526322</v>
      </c>
      <c r="BC129" s="232">
        <f t="shared" si="194"/>
        <v>39.473684210526322</v>
      </c>
      <c r="BD129" s="232">
        <f t="shared" si="195"/>
        <v>39.473684210526322</v>
      </c>
      <c r="BE129" s="232">
        <f t="shared" si="196"/>
        <v>39.473684210526322</v>
      </c>
      <c r="BF129" s="232">
        <f t="shared" si="197"/>
        <v>39.473684210526322</v>
      </c>
      <c r="BG129" s="387"/>
      <c r="BH129" s="230">
        <f t="shared" si="198"/>
        <v>40.279269602577877</v>
      </c>
      <c r="BI129" s="230">
        <f t="shared" si="199"/>
        <v>40.279269602577877</v>
      </c>
      <c r="BJ129" s="230">
        <f t="shared" si="200"/>
        <v>40.279269602577877</v>
      </c>
      <c r="BK129" s="230">
        <f t="shared" si="201"/>
        <v>40.279269602577877</v>
      </c>
      <c r="BL129" s="230">
        <f t="shared" si="202"/>
        <v>40.279269602577877</v>
      </c>
      <c r="BM129" s="230">
        <f t="shared" si="203"/>
        <v>40.279269602577877</v>
      </c>
      <c r="BN129" s="230">
        <f t="shared" si="204"/>
        <v>40.279269602577877</v>
      </c>
      <c r="BO129" s="230">
        <f t="shared" si="205"/>
        <v>40.279269602577877</v>
      </c>
      <c r="BP129" s="230">
        <f t="shared" si="206"/>
        <v>40.279269602577877</v>
      </c>
      <c r="BQ129" s="230">
        <f t="shared" si="207"/>
        <v>40.279269602577877</v>
      </c>
      <c r="BR129" s="230">
        <f t="shared" si="208"/>
        <v>40.279269602577877</v>
      </c>
      <c r="BS129" s="230">
        <f t="shared" si="209"/>
        <v>40.279269602577877</v>
      </c>
      <c r="BT129" s="389"/>
      <c r="BU129" s="230">
        <f t="shared" si="210"/>
        <v>0</v>
      </c>
      <c r="BV129" s="230">
        <f t="shared" si="211"/>
        <v>0</v>
      </c>
      <c r="BW129" s="230">
        <f t="shared" si="212"/>
        <v>0</v>
      </c>
      <c r="BX129" s="230">
        <f t="shared" si="213"/>
        <v>0</v>
      </c>
      <c r="BY129" s="230">
        <f t="shared" si="214"/>
        <v>0</v>
      </c>
      <c r="BZ129" s="230">
        <f t="shared" si="215"/>
        <v>0</v>
      </c>
      <c r="CA129" s="230">
        <f t="shared" si="216"/>
        <v>0</v>
      </c>
      <c r="CB129" s="230">
        <f t="shared" si="217"/>
        <v>0</v>
      </c>
      <c r="CC129" s="230">
        <f t="shared" si="218"/>
        <v>0</v>
      </c>
      <c r="CD129" s="230">
        <f t="shared" si="219"/>
        <v>0</v>
      </c>
      <c r="CE129" s="230">
        <f t="shared" si="220"/>
        <v>0</v>
      </c>
      <c r="CF129" s="230">
        <f t="shared" si="221"/>
        <v>0</v>
      </c>
      <c r="CG129" s="231"/>
      <c r="CH129" s="230">
        <f t="shared" si="222"/>
        <v>0</v>
      </c>
      <c r="CI129" s="230">
        <f t="shared" si="223"/>
        <v>0</v>
      </c>
      <c r="CJ129" s="230">
        <f t="shared" si="224"/>
        <v>0</v>
      </c>
      <c r="CK129" s="230">
        <f t="shared" si="225"/>
        <v>0</v>
      </c>
      <c r="CL129" s="230">
        <f t="shared" si="226"/>
        <v>0</v>
      </c>
      <c r="CM129" s="230">
        <f t="shared" si="227"/>
        <v>0</v>
      </c>
      <c r="CN129" s="230">
        <f t="shared" si="228"/>
        <v>0</v>
      </c>
      <c r="CO129" s="230">
        <f t="shared" si="229"/>
        <v>0</v>
      </c>
      <c r="CP129" s="230">
        <f t="shared" si="230"/>
        <v>0</v>
      </c>
      <c r="CQ129" s="230">
        <f t="shared" si="231"/>
        <v>0</v>
      </c>
      <c r="CR129" s="230">
        <f t="shared" si="232"/>
        <v>0</v>
      </c>
      <c r="CS129" s="230">
        <f t="shared" si="233"/>
        <v>0</v>
      </c>
      <c r="CT129" s="231"/>
      <c r="CU129" s="230">
        <f t="shared" si="234"/>
        <v>0</v>
      </c>
      <c r="CV129" s="230">
        <f t="shared" si="235"/>
        <v>0</v>
      </c>
      <c r="CW129" s="230">
        <f t="shared" si="236"/>
        <v>0</v>
      </c>
      <c r="CX129" s="230">
        <f t="shared" si="237"/>
        <v>0</v>
      </c>
      <c r="CY129" s="230">
        <f t="shared" si="238"/>
        <v>0</v>
      </c>
      <c r="CZ129" s="230">
        <f t="shared" si="239"/>
        <v>0</v>
      </c>
      <c r="DA129" s="230">
        <f t="shared" si="240"/>
        <v>0</v>
      </c>
      <c r="DB129" s="230">
        <f t="shared" si="241"/>
        <v>0</v>
      </c>
      <c r="DC129" s="230">
        <f t="shared" si="242"/>
        <v>0</v>
      </c>
      <c r="DD129" s="230">
        <f t="shared" si="243"/>
        <v>0</v>
      </c>
      <c r="DE129" s="230">
        <f t="shared" si="244"/>
        <v>0</v>
      </c>
      <c r="DF129" s="230">
        <f t="shared" si="245"/>
        <v>0</v>
      </c>
      <c r="DG129" s="387"/>
      <c r="DH129" s="387"/>
      <c r="DI129" s="387"/>
      <c r="DJ129" s="387"/>
      <c r="DK129" s="387"/>
      <c r="DL129" s="387"/>
      <c r="DM129" s="387"/>
      <c r="DN129" s="387"/>
      <c r="DO129" s="387"/>
      <c r="DP129" s="387"/>
      <c r="DQ129" s="387"/>
      <c r="DR129" s="387"/>
      <c r="DS129" s="243"/>
    </row>
    <row r="130" spans="1:123" ht="12.75" customHeight="1" outlineLevel="1">
      <c r="A130" s="383">
        <f>'All Demand '!A131</f>
        <v>126</v>
      </c>
      <c r="B130" s="384" t="str">
        <f>'All Demand '!G131</f>
        <v>Nypro</v>
      </c>
      <c r="C130" s="384" t="str">
        <f>'All Demand '!F131</f>
        <v>Lifescan</v>
      </c>
      <c r="D130" s="178" t="str">
        <f>'All Demand '!C131</f>
        <v>6402870</v>
      </c>
      <c r="E130" s="384" t="str">
        <f>'All Demand '!I131</f>
        <v>TJ</v>
      </c>
      <c r="F130" s="385" t="str">
        <f>'All Demand '!G131</f>
        <v>Nypro</v>
      </c>
      <c r="G130" s="405">
        <v>0.25</v>
      </c>
      <c r="H130" s="405">
        <v>0.25</v>
      </c>
      <c r="I130" s="405" t="s">
        <v>39</v>
      </c>
      <c r="J130" s="405"/>
      <c r="K130" s="405"/>
      <c r="L130" s="405"/>
      <c r="M130" s="405"/>
      <c r="N130" s="405"/>
      <c r="O130" s="405"/>
      <c r="P130" s="405">
        <v>3</v>
      </c>
      <c r="Q130" s="405"/>
      <c r="R130" s="427">
        <v>0.95</v>
      </c>
      <c r="S130" s="405"/>
      <c r="T130" s="427">
        <v>0.98</v>
      </c>
      <c r="U130" s="386">
        <f>Tianjin!H130</f>
        <v>150000</v>
      </c>
      <c r="V130" s="386">
        <f>Tianjin!I130</f>
        <v>150000</v>
      </c>
      <c r="W130" s="386">
        <f>Tianjin!J130</f>
        <v>150000</v>
      </c>
      <c r="X130" s="386">
        <f>Tianjin!K130</f>
        <v>150000</v>
      </c>
      <c r="Y130" s="386">
        <f>Tianjin!L130</f>
        <v>150000</v>
      </c>
      <c r="Z130" s="386">
        <f>Tianjin!M130</f>
        <v>150000</v>
      </c>
      <c r="AA130" s="386">
        <f>Tianjin!N130</f>
        <v>150000</v>
      </c>
      <c r="AB130" s="386">
        <f>Tianjin!O130</f>
        <v>150000</v>
      </c>
      <c r="AC130" s="386">
        <f>Tianjin!P130</f>
        <v>150000</v>
      </c>
      <c r="AD130" s="386">
        <f>Tianjin!Q130</f>
        <v>150000</v>
      </c>
      <c r="AE130" s="386">
        <f>Tianjin!R130</f>
        <v>150000</v>
      </c>
      <c r="AF130" s="386">
        <f>Tianjin!S130</f>
        <v>150000</v>
      </c>
      <c r="AG130" s="387"/>
      <c r="AH130" s="388">
        <f t="shared" si="174"/>
        <v>40.279269602577877</v>
      </c>
      <c r="AI130" s="388">
        <f t="shared" si="175"/>
        <v>40.279269602577877</v>
      </c>
      <c r="AJ130" s="388">
        <f t="shared" si="176"/>
        <v>40.279269602577877</v>
      </c>
      <c r="AK130" s="388">
        <f t="shared" si="177"/>
        <v>40.279269602577877</v>
      </c>
      <c r="AL130" s="388">
        <f t="shared" si="178"/>
        <v>40.279269602577877</v>
      </c>
      <c r="AM130" s="388">
        <f t="shared" si="179"/>
        <v>40.279269602577877</v>
      </c>
      <c r="AN130" s="388">
        <f t="shared" si="180"/>
        <v>40.279269602577877</v>
      </c>
      <c r="AO130" s="388">
        <f t="shared" si="181"/>
        <v>40.279269602577877</v>
      </c>
      <c r="AP130" s="388">
        <f t="shared" si="182"/>
        <v>40.279269602577877</v>
      </c>
      <c r="AQ130" s="388">
        <f t="shared" si="183"/>
        <v>40.279269602577877</v>
      </c>
      <c r="AR130" s="388">
        <f t="shared" si="184"/>
        <v>40.279269602577877</v>
      </c>
      <c r="AS130" s="388">
        <f t="shared" si="185"/>
        <v>40.279269602577877</v>
      </c>
      <c r="AT130" s="389"/>
      <c r="AU130" s="232">
        <f t="shared" si="186"/>
        <v>39.473684210526322</v>
      </c>
      <c r="AV130" s="232">
        <f t="shared" si="187"/>
        <v>39.473684210526322</v>
      </c>
      <c r="AW130" s="232">
        <f t="shared" si="188"/>
        <v>39.473684210526322</v>
      </c>
      <c r="AX130" s="232">
        <f t="shared" si="189"/>
        <v>39.473684210526322</v>
      </c>
      <c r="AY130" s="232">
        <f t="shared" si="190"/>
        <v>39.473684210526322</v>
      </c>
      <c r="AZ130" s="232">
        <f t="shared" si="191"/>
        <v>39.473684210526322</v>
      </c>
      <c r="BA130" s="232">
        <f t="shared" si="192"/>
        <v>39.473684210526322</v>
      </c>
      <c r="BB130" s="232">
        <f t="shared" si="193"/>
        <v>39.473684210526322</v>
      </c>
      <c r="BC130" s="232">
        <f t="shared" si="194"/>
        <v>39.473684210526322</v>
      </c>
      <c r="BD130" s="232">
        <f t="shared" si="195"/>
        <v>39.473684210526322</v>
      </c>
      <c r="BE130" s="232">
        <f t="shared" si="196"/>
        <v>39.473684210526322</v>
      </c>
      <c r="BF130" s="232">
        <f t="shared" si="197"/>
        <v>39.473684210526322</v>
      </c>
      <c r="BG130" s="387"/>
      <c r="BH130" s="230">
        <f t="shared" si="198"/>
        <v>40.279269602577877</v>
      </c>
      <c r="BI130" s="230">
        <f t="shared" si="199"/>
        <v>40.279269602577877</v>
      </c>
      <c r="BJ130" s="230">
        <f t="shared" si="200"/>
        <v>40.279269602577877</v>
      </c>
      <c r="BK130" s="230">
        <f t="shared" si="201"/>
        <v>40.279269602577877</v>
      </c>
      <c r="BL130" s="230">
        <f t="shared" si="202"/>
        <v>40.279269602577877</v>
      </c>
      <c r="BM130" s="230">
        <f t="shared" si="203"/>
        <v>40.279269602577877</v>
      </c>
      <c r="BN130" s="230">
        <f t="shared" si="204"/>
        <v>40.279269602577877</v>
      </c>
      <c r="BO130" s="230">
        <f t="shared" si="205"/>
        <v>40.279269602577877</v>
      </c>
      <c r="BP130" s="230">
        <f t="shared" si="206"/>
        <v>40.279269602577877</v>
      </c>
      <c r="BQ130" s="230">
        <f t="shared" si="207"/>
        <v>40.279269602577877</v>
      </c>
      <c r="BR130" s="230">
        <f t="shared" si="208"/>
        <v>40.279269602577877</v>
      </c>
      <c r="BS130" s="230">
        <f t="shared" si="209"/>
        <v>40.279269602577877</v>
      </c>
      <c r="BT130" s="389"/>
      <c r="BU130" s="230">
        <f t="shared" si="210"/>
        <v>0</v>
      </c>
      <c r="BV130" s="230">
        <f t="shared" si="211"/>
        <v>0</v>
      </c>
      <c r="BW130" s="230">
        <f t="shared" si="212"/>
        <v>0</v>
      </c>
      <c r="BX130" s="230">
        <f t="shared" si="213"/>
        <v>0</v>
      </c>
      <c r="BY130" s="230">
        <f t="shared" si="214"/>
        <v>0</v>
      </c>
      <c r="BZ130" s="230">
        <f t="shared" si="215"/>
        <v>0</v>
      </c>
      <c r="CA130" s="230">
        <f t="shared" si="216"/>
        <v>0</v>
      </c>
      <c r="CB130" s="230">
        <f t="shared" si="217"/>
        <v>0</v>
      </c>
      <c r="CC130" s="230">
        <f t="shared" si="218"/>
        <v>0</v>
      </c>
      <c r="CD130" s="230">
        <f t="shared" si="219"/>
        <v>0</v>
      </c>
      <c r="CE130" s="230">
        <f t="shared" si="220"/>
        <v>0</v>
      </c>
      <c r="CF130" s="230">
        <f t="shared" si="221"/>
        <v>0</v>
      </c>
      <c r="CG130" s="231"/>
      <c r="CH130" s="230">
        <f t="shared" si="222"/>
        <v>0</v>
      </c>
      <c r="CI130" s="230">
        <f t="shared" si="223"/>
        <v>0</v>
      </c>
      <c r="CJ130" s="230">
        <f t="shared" si="224"/>
        <v>0</v>
      </c>
      <c r="CK130" s="230">
        <f t="shared" si="225"/>
        <v>0</v>
      </c>
      <c r="CL130" s="230">
        <f t="shared" si="226"/>
        <v>0</v>
      </c>
      <c r="CM130" s="230">
        <f t="shared" si="227"/>
        <v>0</v>
      </c>
      <c r="CN130" s="230">
        <f t="shared" si="228"/>
        <v>0</v>
      </c>
      <c r="CO130" s="230">
        <f t="shared" si="229"/>
        <v>0</v>
      </c>
      <c r="CP130" s="230">
        <f t="shared" si="230"/>
        <v>0</v>
      </c>
      <c r="CQ130" s="230">
        <f t="shared" si="231"/>
        <v>0</v>
      </c>
      <c r="CR130" s="230">
        <f t="shared" si="232"/>
        <v>0</v>
      </c>
      <c r="CS130" s="230">
        <f t="shared" si="233"/>
        <v>0</v>
      </c>
      <c r="CT130" s="231"/>
      <c r="CU130" s="230">
        <f t="shared" si="234"/>
        <v>0</v>
      </c>
      <c r="CV130" s="230">
        <f t="shared" si="235"/>
        <v>0</v>
      </c>
      <c r="CW130" s="230">
        <f t="shared" si="236"/>
        <v>0</v>
      </c>
      <c r="CX130" s="230">
        <f t="shared" si="237"/>
        <v>0</v>
      </c>
      <c r="CY130" s="230">
        <f t="shared" si="238"/>
        <v>0</v>
      </c>
      <c r="CZ130" s="230">
        <f t="shared" si="239"/>
        <v>0</v>
      </c>
      <c r="DA130" s="230">
        <f t="shared" si="240"/>
        <v>0</v>
      </c>
      <c r="DB130" s="230">
        <f t="shared" si="241"/>
        <v>0</v>
      </c>
      <c r="DC130" s="230">
        <f t="shared" si="242"/>
        <v>0</v>
      </c>
      <c r="DD130" s="230">
        <f t="shared" si="243"/>
        <v>0</v>
      </c>
      <c r="DE130" s="230">
        <f t="shared" si="244"/>
        <v>0</v>
      </c>
      <c r="DF130" s="230">
        <f t="shared" si="245"/>
        <v>0</v>
      </c>
      <c r="DG130" s="387"/>
      <c r="DH130" s="387"/>
      <c r="DI130" s="387"/>
      <c r="DJ130" s="387"/>
      <c r="DK130" s="387"/>
      <c r="DL130" s="387"/>
      <c r="DM130" s="387"/>
      <c r="DN130" s="387"/>
      <c r="DO130" s="387"/>
      <c r="DP130" s="387"/>
      <c r="DQ130" s="387"/>
      <c r="DR130" s="387"/>
      <c r="DS130" s="243"/>
    </row>
    <row r="131" spans="1:123" outlineLevel="1">
      <c r="A131" s="383">
        <f>'All Demand '!A132</f>
        <v>127</v>
      </c>
      <c r="B131" s="384" t="str">
        <f>'All Demand '!G132</f>
        <v>Nypro</v>
      </c>
      <c r="C131" s="384" t="str">
        <f>'All Demand '!F132</f>
        <v>Lifescan</v>
      </c>
      <c r="D131" s="178" t="str">
        <f>'All Demand '!C132</f>
        <v>6402888</v>
      </c>
      <c r="E131" s="384" t="str">
        <f>'All Demand '!I132</f>
        <v>TJ</v>
      </c>
      <c r="F131" s="385" t="str">
        <f>'All Demand '!G132</f>
        <v>Nypro</v>
      </c>
      <c r="G131" s="405">
        <v>0.1</v>
      </c>
      <c r="H131" s="405">
        <v>0.04</v>
      </c>
      <c r="I131" s="405" t="s">
        <v>39</v>
      </c>
      <c r="J131" s="405"/>
      <c r="K131" s="405"/>
      <c r="L131" s="405"/>
      <c r="M131" s="405"/>
      <c r="N131" s="405"/>
      <c r="O131" s="405"/>
      <c r="P131" s="405">
        <v>2</v>
      </c>
      <c r="Q131" s="405"/>
      <c r="R131" s="427">
        <v>0.97</v>
      </c>
      <c r="S131" s="405"/>
      <c r="T131" s="427">
        <v>0.98</v>
      </c>
      <c r="U131" s="386">
        <f>Tianjin!H131</f>
        <v>150000</v>
      </c>
      <c r="V131" s="386">
        <f>Tianjin!I131</f>
        <v>150000</v>
      </c>
      <c r="W131" s="386">
        <f>Tianjin!J131</f>
        <v>150000</v>
      </c>
      <c r="X131" s="386">
        <f>Tianjin!K131</f>
        <v>150000</v>
      </c>
      <c r="Y131" s="386">
        <f>Tianjin!L131</f>
        <v>150000</v>
      </c>
      <c r="Z131" s="386">
        <f>Tianjin!M131</f>
        <v>150000</v>
      </c>
      <c r="AA131" s="386">
        <f>Tianjin!N131</f>
        <v>150000</v>
      </c>
      <c r="AB131" s="386">
        <f>Tianjin!O131</f>
        <v>150000</v>
      </c>
      <c r="AC131" s="386">
        <f>Tianjin!P131</f>
        <v>150000</v>
      </c>
      <c r="AD131" s="386">
        <f>Tianjin!Q131</f>
        <v>150000</v>
      </c>
      <c r="AE131" s="386">
        <f>Tianjin!R131</f>
        <v>150000</v>
      </c>
      <c r="AF131" s="386">
        <f>Tianjin!S131</f>
        <v>150000</v>
      </c>
      <c r="AG131" s="387"/>
      <c r="AH131" s="388">
        <f t="shared" si="174"/>
        <v>6.311803071744162</v>
      </c>
      <c r="AI131" s="388">
        <f t="shared" si="175"/>
        <v>6.311803071744162</v>
      </c>
      <c r="AJ131" s="388">
        <f t="shared" si="176"/>
        <v>6.311803071744162</v>
      </c>
      <c r="AK131" s="388">
        <f t="shared" si="177"/>
        <v>6.311803071744162</v>
      </c>
      <c r="AL131" s="388">
        <f t="shared" si="178"/>
        <v>6.311803071744162</v>
      </c>
      <c r="AM131" s="388">
        <f t="shared" si="179"/>
        <v>6.311803071744162</v>
      </c>
      <c r="AN131" s="388">
        <f t="shared" si="180"/>
        <v>6.311803071744162</v>
      </c>
      <c r="AO131" s="388">
        <f t="shared" si="181"/>
        <v>6.311803071744162</v>
      </c>
      <c r="AP131" s="388">
        <f t="shared" si="182"/>
        <v>6.311803071744162</v>
      </c>
      <c r="AQ131" s="388">
        <f t="shared" si="183"/>
        <v>6.311803071744162</v>
      </c>
      <c r="AR131" s="388">
        <f t="shared" si="184"/>
        <v>6.311803071744162</v>
      </c>
      <c r="AS131" s="388">
        <f t="shared" si="185"/>
        <v>6.311803071744162</v>
      </c>
      <c r="AT131" s="389"/>
      <c r="AU131" s="232">
        <f t="shared" si="186"/>
        <v>15.463917525773196</v>
      </c>
      <c r="AV131" s="232">
        <f t="shared" si="187"/>
        <v>15.463917525773196</v>
      </c>
      <c r="AW131" s="232">
        <f t="shared" si="188"/>
        <v>15.463917525773196</v>
      </c>
      <c r="AX131" s="232">
        <f t="shared" si="189"/>
        <v>15.463917525773196</v>
      </c>
      <c r="AY131" s="232">
        <f t="shared" si="190"/>
        <v>15.463917525773196</v>
      </c>
      <c r="AZ131" s="232">
        <f t="shared" si="191"/>
        <v>15.463917525773196</v>
      </c>
      <c r="BA131" s="232">
        <f t="shared" si="192"/>
        <v>15.463917525773196</v>
      </c>
      <c r="BB131" s="232">
        <f t="shared" si="193"/>
        <v>15.463917525773196</v>
      </c>
      <c r="BC131" s="232">
        <f t="shared" si="194"/>
        <v>15.463917525773196</v>
      </c>
      <c r="BD131" s="232">
        <f t="shared" si="195"/>
        <v>15.463917525773196</v>
      </c>
      <c r="BE131" s="232">
        <f t="shared" si="196"/>
        <v>15.463917525773196</v>
      </c>
      <c r="BF131" s="232">
        <f t="shared" si="197"/>
        <v>15.463917525773196</v>
      </c>
      <c r="BG131" s="387"/>
      <c r="BH131" s="230">
        <f t="shared" si="198"/>
        <v>6.311803071744162</v>
      </c>
      <c r="BI131" s="230">
        <f t="shared" si="199"/>
        <v>6.311803071744162</v>
      </c>
      <c r="BJ131" s="230">
        <f t="shared" si="200"/>
        <v>6.311803071744162</v>
      </c>
      <c r="BK131" s="230">
        <f t="shared" si="201"/>
        <v>6.311803071744162</v>
      </c>
      <c r="BL131" s="230">
        <f t="shared" si="202"/>
        <v>6.311803071744162</v>
      </c>
      <c r="BM131" s="230">
        <f t="shared" si="203"/>
        <v>6.311803071744162</v>
      </c>
      <c r="BN131" s="230">
        <f t="shared" si="204"/>
        <v>6.311803071744162</v>
      </c>
      <c r="BO131" s="230">
        <f t="shared" si="205"/>
        <v>6.311803071744162</v>
      </c>
      <c r="BP131" s="230">
        <f t="shared" si="206"/>
        <v>6.311803071744162</v>
      </c>
      <c r="BQ131" s="230">
        <f t="shared" si="207"/>
        <v>6.311803071744162</v>
      </c>
      <c r="BR131" s="230">
        <f t="shared" si="208"/>
        <v>6.311803071744162</v>
      </c>
      <c r="BS131" s="230">
        <f t="shared" si="209"/>
        <v>6.311803071744162</v>
      </c>
      <c r="BT131" s="389"/>
      <c r="BU131" s="230">
        <f t="shared" si="210"/>
        <v>0</v>
      </c>
      <c r="BV131" s="230">
        <f t="shared" si="211"/>
        <v>0</v>
      </c>
      <c r="BW131" s="230">
        <f t="shared" si="212"/>
        <v>0</v>
      </c>
      <c r="BX131" s="230">
        <f t="shared" si="213"/>
        <v>0</v>
      </c>
      <c r="BY131" s="230">
        <f t="shared" si="214"/>
        <v>0</v>
      </c>
      <c r="BZ131" s="230">
        <f t="shared" si="215"/>
        <v>0</v>
      </c>
      <c r="CA131" s="230">
        <f t="shared" si="216"/>
        <v>0</v>
      </c>
      <c r="CB131" s="230">
        <f t="shared" si="217"/>
        <v>0</v>
      </c>
      <c r="CC131" s="230">
        <f t="shared" si="218"/>
        <v>0</v>
      </c>
      <c r="CD131" s="230">
        <f t="shared" si="219"/>
        <v>0</v>
      </c>
      <c r="CE131" s="230">
        <f t="shared" si="220"/>
        <v>0</v>
      </c>
      <c r="CF131" s="230">
        <f t="shared" si="221"/>
        <v>0</v>
      </c>
      <c r="CG131" s="231"/>
      <c r="CH131" s="230">
        <f t="shared" si="222"/>
        <v>0</v>
      </c>
      <c r="CI131" s="230">
        <f t="shared" si="223"/>
        <v>0</v>
      </c>
      <c r="CJ131" s="230">
        <f t="shared" si="224"/>
        <v>0</v>
      </c>
      <c r="CK131" s="230">
        <f t="shared" si="225"/>
        <v>0</v>
      </c>
      <c r="CL131" s="230">
        <f t="shared" si="226"/>
        <v>0</v>
      </c>
      <c r="CM131" s="230">
        <f t="shared" si="227"/>
        <v>0</v>
      </c>
      <c r="CN131" s="230">
        <f t="shared" si="228"/>
        <v>0</v>
      </c>
      <c r="CO131" s="230">
        <f t="shared" si="229"/>
        <v>0</v>
      </c>
      <c r="CP131" s="230">
        <f t="shared" si="230"/>
        <v>0</v>
      </c>
      <c r="CQ131" s="230">
        <f t="shared" si="231"/>
        <v>0</v>
      </c>
      <c r="CR131" s="230">
        <f t="shared" si="232"/>
        <v>0</v>
      </c>
      <c r="CS131" s="230">
        <f t="shared" si="233"/>
        <v>0</v>
      </c>
      <c r="CT131" s="231"/>
      <c r="CU131" s="230">
        <f t="shared" si="234"/>
        <v>0</v>
      </c>
      <c r="CV131" s="230">
        <f t="shared" si="235"/>
        <v>0</v>
      </c>
      <c r="CW131" s="230">
        <f t="shared" si="236"/>
        <v>0</v>
      </c>
      <c r="CX131" s="230">
        <f t="shared" si="237"/>
        <v>0</v>
      </c>
      <c r="CY131" s="230">
        <f t="shared" si="238"/>
        <v>0</v>
      </c>
      <c r="CZ131" s="230">
        <f t="shared" si="239"/>
        <v>0</v>
      </c>
      <c r="DA131" s="230">
        <f t="shared" si="240"/>
        <v>0</v>
      </c>
      <c r="DB131" s="230">
        <f t="shared" si="241"/>
        <v>0</v>
      </c>
      <c r="DC131" s="230">
        <f t="shared" si="242"/>
        <v>0</v>
      </c>
      <c r="DD131" s="230">
        <f t="shared" si="243"/>
        <v>0</v>
      </c>
      <c r="DE131" s="230">
        <f t="shared" si="244"/>
        <v>0</v>
      </c>
      <c r="DF131" s="230">
        <f t="shared" si="245"/>
        <v>0</v>
      </c>
      <c r="DG131" s="387"/>
      <c r="DH131" s="387"/>
      <c r="DI131" s="387"/>
      <c r="DJ131" s="387"/>
      <c r="DK131" s="387"/>
      <c r="DL131" s="387"/>
      <c r="DM131" s="387"/>
      <c r="DN131" s="387"/>
      <c r="DO131" s="387"/>
      <c r="DP131" s="387"/>
      <c r="DQ131" s="387"/>
      <c r="DR131" s="387"/>
      <c r="DS131" s="243"/>
    </row>
    <row r="132" spans="1:123" s="156" customFormat="1" outlineLevel="1">
      <c r="A132" s="383">
        <f>'All Demand '!A133</f>
        <v>128</v>
      </c>
      <c r="B132" s="384" t="str">
        <f>'All Demand '!G133</f>
        <v>Nypro</v>
      </c>
      <c r="C132" s="384" t="str">
        <f>'All Demand '!F133</f>
        <v>Lifescan</v>
      </c>
      <c r="D132" s="178" t="str">
        <f>'All Demand '!C133</f>
        <v>6402881</v>
      </c>
      <c r="E132" s="384" t="str">
        <f>'All Demand '!I133</f>
        <v>TJ</v>
      </c>
      <c r="F132" s="385" t="str">
        <f>'All Demand '!G133</f>
        <v>Nypro</v>
      </c>
      <c r="G132" s="405">
        <v>0.1</v>
      </c>
      <c r="H132" s="405">
        <v>0.02</v>
      </c>
      <c r="I132" s="405" t="s">
        <v>39</v>
      </c>
      <c r="J132" s="405"/>
      <c r="K132" s="405"/>
      <c r="L132" s="405"/>
      <c r="M132" s="405"/>
      <c r="N132" s="405"/>
      <c r="O132" s="405"/>
      <c r="P132" s="405">
        <v>1</v>
      </c>
      <c r="Q132" s="405"/>
      <c r="R132" s="427">
        <v>0.73</v>
      </c>
      <c r="S132" s="405"/>
      <c r="T132" s="427">
        <v>0.98</v>
      </c>
      <c r="U132" s="386">
        <f>Tianjin!H132</f>
        <v>150000</v>
      </c>
      <c r="V132" s="386">
        <f>Tianjin!I132</f>
        <v>150000</v>
      </c>
      <c r="W132" s="386">
        <f>Tianjin!J132</f>
        <v>150000</v>
      </c>
      <c r="X132" s="386">
        <f>Tianjin!K132</f>
        <v>150000</v>
      </c>
      <c r="Y132" s="386">
        <f>Tianjin!L132</f>
        <v>150000</v>
      </c>
      <c r="Z132" s="386">
        <f>Tianjin!M132</f>
        <v>150000</v>
      </c>
      <c r="AA132" s="386">
        <f>Tianjin!N132</f>
        <v>150000</v>
      </c>
      <c r="AB132" s="386">
        <f>Tianjin!O132</f>
        <v>150000</v>
      </c>
      <c r="AC132" s="386">
        <f>Tianjin!P132</f>
        <v>150000</v>
      </c>
      <c r="AD132" s="386">
        <f>Tianjin!Q132</f>
        <v>150000</v>
      </c>
      <c r="AE132" s="386">
        <f>Tianjin!R132</f>
        <v>150000</v>
      </c>
      <c r="AF132" s="386">
        <f>Tianjin!S132</f>
        <v>150000</v>
      </c>
      <c r="AG132" s="387"/>
      <c r="AH132" s="388">
        <f t="shared" si="174"/>
        <v>4.1934582051998888</v>
      </c>
      <c r="AI132" s="388">
        <f t="shared" si="175"/>
        <v>4.1934582051998888</v>
      </c>
      <c r="AJ132" s="388">
        <f t="shared" si="176"/>
        <v>4.1934582051998888</v>
      </c>
      <c r="AK132" s="388">
        <f t="shared" si="177"/>
        <v>4.1934582051998888</v>
      </c>
      <c r="AL132" s="388">
        <f t="shared" si="178"/>
        <v>4.1934582051998888</v>
      </c>
      <c r="AM132" s="388">
        <f t="shared" si="179"/>
        <v>4.1934582051998888</v>
      </c>
      <c r="AN132" s="388">
        <f t="shared" si="180"/>
        <v>4.1934582051998888</v>
      </c>
      <c r="AO132" s="388">
        <f t="shared" si="181"/>
        <v>4.1934582051998888</v>
      </c>
      <c r="AP132" s="388">
        <f t="shared" si="182"/>
        <v>4.1934582051998888</v>
      </c>
      <c r="AQ132" s="388">
        <f t="shared" si="183"/>
        <v>4.1934582051998888</v>
      </c>
      <c r="AR132" s="388">
        <f t="shared" si="184"/>
        <v>4.1934582051998888</v>
      </c>
      <c r="AS132" s="388">
        <f t="shared" si="185"/>
        <v>4.1934582051998888</v>
      </c>
      <c r="AT132" s="389"/>
      <c r="AU132" s="232">
        <f t="shared" si="186"/>
        <v>20.547945205479454</v>
      </c>
      <c r="AV132" s="232">
        <f t="shared" si="187"/>
        <v>20.547945205479454</v>
      </c>
      <c r="AW132" s="232">
        <f t="shared" si="188"/>
        <v>20.547945205479454</v>
      </c>
      <c r="AX132" s="232">
        <f t="shared" si="189"/>
        <v>20.547945205479454</v>
      </c>
      <c r="AY132" s="232">
        <f t="shared" si="190"/>
        <v>20.547945205479454</v>
      </c>
      <c r="AZ132" s="232">
        <f t="shared" si="191"/>
        <v>20.547945205479454</v>
      </c>
      <c r="BA132" s="232">
        <f t="shared" si="192"/>
        <v>20.547945205479454</v>
      </c>
      <c r="BB132" s="232">
        <f t="shared" si="193"/>
        <v>20.547945205479454</v>
      </c>
      <c r="BC132" s="232">
        <f t="shared" si="194"/>
        <v>20.547945205479454</v>
      </c>
      <c r="BD132" s="232">
        <f t="shared" si="195"/>
        <v>20.547945205479454</v>
      </c>
      <c r="BE132" s="232">
        <f t="shared" si="196"/>
        <v>20.547945205479454</v>
      </c>
      <c r="BF132" s="232">
        <f t="shared" si="197"/>
        <v>20.547945205479454</v>
      </c>
      <c r="BG132" s="387"/>
      <c r="BH132" s="230">
        <f t="shared" si="198"/>
        <v>4.1934582051998888</v>
      </c>
      <c r="BI132" s="230">
        <f t="shared" si="199"/>
        <v>4.1934582051998888</v>
      </c>
      <c r="BJ132" s="230">
        <f t="shared" si="200"/>
        <v>4.1934582051998888</v>
      </c>
      <c r="BK132" s="230">
        <f t="shared" si="201"/>
        <v>4.1934582051998888</v>
      </c>
      <c r="BL132" s="230">
        <f t="shared" si="202"/>
        <v>4.1934582051998888</v>
      </c>
      <c r="BM132" s="230">
        <f t="shared" si="203"/>
        <v>4.1934582051998888</v>
      </c>
      <c r="BN132" s="230">
        <f t="shared" si="204"/>
        <v>4.1934582051998888</v>
      </c>
      <c r="BO132" s="230">
        <f t="shared" si="205"/>
        <v>4.1934582051998888</v>
      </c>
      <c r="BP132" s="230">
        <f t="shared" si="206"/>
        <v>4.1934582051998888</v>
      </c>
      <c r="BQ132" s="230">
        <f t="shared" si="207"/>
        <v>4.1934582051998888</v>
      </c>
      <c r="BR132" s="230">
        <f t="shared" si="208"/>
        <v>4.1934582051998888</v>
      </c>
      <c r="BS132" s="230">
        <f t="shared" si="209"/>
        <v>4.1934582051998888</v>
      </c>
      <c r="BT132" s="389"/>
      <c r="BU132" s="230">
        <f t="shared" si="210"/>
        <v>0</v>
      </c>
      <c r="BV132" s="230">
        <f t="shared" si="211"/>
        <v>0</v>
      </c>
      <c r="BW132" s="230">
        <f t="shared" si="212"/>
        <v>0</v>
      </c>
      <c r="BX132" s="230">
        <f t="shared" si="213"/>
        <v>0</v>
      </c>
      <c r="BY132" s="230">
        <f t="shared" si="214"/>
        <v>0</v>
      </c>
      <c r="BZ132" s="230">
        <f t="shared" si="215"/>
        <v>0</v>
      </c>
      <c r="CA132" s="230">
        <f t="shared" si="216"/>
        <v>0</v>
      </c>
      <c r="CB132" s="230">
        <f t="shared" si="217"/>
        <v>0</v>
      </c>
      <c r="CC132" s="230">
        <f t="shared" si="218"/>
        <v>0</v>
      </c>
      <c r="CD132" s="230">
        <f t="shared" si="219"/>
        <v>0</v>
      </c>
      <c r="CE132" s="230">
        <f t="shared" si="220"/>
        <v>0</v>
      </c>
      <c r="CF132" s="230">
        <f t="shared" si="221"/>
        <v>0</v>
      </c>
      <c r="CG132" s="231"/>
      <c r="CH132" s="230">
        <f t="shared" si="222"/>
        <v>0</v>
      </c>
      <c r="CI132" s="230">
        <f t="shared" si="223"/>
        <v>0</v>
      </c>
      <c r="CJ132" s="230">
        <f t="shared" si="224"/>
        <v>0</v>
      </c>
      <c r="CK132" s="230">
        <f t="shared" si="225"/>
        <v>0</v>
      </c>
      <c r="CL132" s="230">
        <f t="shared" si="226"/>
        <v>0</v>
      </c>
      <c r="CM132" s="230">
        <f t="shared" si="227"/>
        <v>0</v>
      </c>
      <c r="CN132" s="230">
        <f t="shared" si="228"/>
        <v>0</v>
      </c>
      <c r="CO132" s="230">
        <f t="shared" si="229"/>
        <v>0</v>
      </c>
      <c r="CP132" s="230">
        <f t="shared" si="230"/>
        <v>0</v>
      </c>
      <c r="CQ132" s="230">
        <f t="shared" si="231"/>
        <v>0</v>
      </c>
      <c r="CR132" s="230">
        <f t="shared" si="232"/>
        <v>0</v>
      </c>
      <c r="CS132" s="230">
        <f t="shared" si="233"/>
        <v>0</v>
      </c>
      <c r="CT132" s="231"/>
      <c r="CU132" s="230">
        <f t="shared" si="234"/>
        <v>0</v>
      </c>
      <c r="CV132" s="230">
        <f t="shared" si="235"/>
        <v>0</v>
      </c>
      <c r="CW132" s="230">
        <f t="shared" si="236"/>
        <v>0</v>
      </c>
      <c r="CX132" s="230">
        <f t="shared" si="237"/>
        <v>0</v>
      </c>
      <c r="CY132" s="230">
        <f t="shared" si="238"/>
        <v>0</v>
      </c>
      <c r="CZ132" s="230">
        <f t="shared" si="239"/>
        <v>0</v>
      </c>
      <c r="DA132" s="230">
        <f t="shared" si="240"/>
        <v>0</v>
      </c>
      <c r="DB132" s="230">
        <f t="shared" si="241"/>
        <v>0</v>
      </c>
      <c r="DC132" s="230">
        <f t="shared" si="242"/>
        <v>0</v>
      </c>
      <c r="DD132" s="230">
        <f t="shared" si="243"/>
        <v>0</v>
      </c>
      <c r="DE132" s="230">
        <f t="shared" si="244"/>
        <v>0</v>
      </c>
      <c r="DF132" s="230">
        <f t="shared" si="245"/>
        <v>0</v>
      </c>
      <c r="DG132" s="402"/>
      <c r="DH132" s="402"/>
      <c r="DI132" s="402"/>
      <c r="DJ132" s="402"/>
      <c r="DK132" s="402"/>
      <c r="DL132" s="402"/>
      <c r="DM132" s="402"/>
      <c r="DN132" s="402"/>
      <c r="DO132" s="402"/>
      <c r="DP132" s="402"/>
      <c r="DQ132" s="402"/>
      <c r="DR132" s="402"/>
      <c r="DS132" s="358"/>
    </row>
    <row r="133" spans="1:123" s="243" customFormat="1" ht="12.75" customHeight="1" outlineLevel="1">
      <c r="A133" s="383">
        <f>'All Demand '!A134</f>
        <v>129</v>
      </c>
      <c r="B133" s="384" t="str">
        <f>'All Demand '!G134</f>
        <v>ABC</v>
      </c>
      <c r="C133" s="384" t="str">
        <f>'All Demand '!F134</f>
        <v xml:space="preserve">F12 </v>
      </c>
      <c r="D133" s="178" t="str">
        <f>'All Demand '!C134</f>
        <v>8DCPFM01564AP</v>
      </c>
      <c r="E133" s="384" t="str">
        <f>'All Demand '!I134</f>
        <v>TJ</v>
      </c>
      <c r="F133" s="385" t="str">
        <f>'All Demand '!G134</f>
        <v>ABC</v>
      </c>
      <c r="G133" s="405">
        <v>0.25</v>
      </c>
      <c r="H133" s="405">
        <v>0.25</v>
      </c>
      <c r="I133" s="405" t="s">
        <v>39</v>
      </c>
      <c r="J133" s="405"/>
      <c r="K133" s="405"/>
      <c r="L133" s="405"/>
      <c r="M133" s="405"/>
      <c r="N133" s="405"/>
      <c r="O133" s="405"/>
      <c r="P133" s="405">
        <v>3</v>
      </c>
      <c r="Q133" s="405"/>
      <c r="R133" s="427">
        <v>0.95</v>
      </c>
      <c r="S133" s="405"/>
      <c r="T133" s="428">
        <v>0.98</v>
      </c>
      <c r="U133" s="386">
        <f>Tianjin!H133</f>
        <v>0</v>
      </c>
      <c r="V133" s="386">
        <f>Tianjin!I133</f>
        <v>0</v>
      </c>
      <c r="W133" s="386">
        <f>Tianjin!J133</f>
        <v>0</v>
      </c>
      <c r="X133" s="386">
        <f>Tianjin!K133</f>
        <v>384000</v>
      </c>
      <c r="Y133" s="386">
        <f>Tianjin!L133</f>
        <v>384000</v>
      </c>
      <c r="Z133" s="386">
        <f>Tianjin!M133</f>
        <v>384000</v>
      </c>
      <c r="AA133" s="386">
        <f>Tianjin!N133</f>
        <v>384000</v>
      </c>
      <c r="AB133" s="386">
        <f>Tianjin!O133</f>
        <v>384000</v>
      </c>
      <c r="AC133" s="386">
        <f>Tianjin!P133</f>
        <v>384000</v>
      </c>
      <c r="AD133" s="386">
        <f>Tianjin!Q133</f>
        <v>384000</v>
      </c>
      <c r="AE133" s="386">
        <f>Tianjin!R133</f>
        <v>384000</v>
      </c>
      <c r="AF133" s="386">
        <f>Tianjin!S133</f>
        <v>230400</v>
      </c>
      <c r="AG133" s="387"/>
      <c r="AH133" s="388">
        <f t="shared" si="174"/>
        <v>0</v>
      </c>
      <c r="AI133" s="388">
        <f t="shared" si="175"/>
        <v>0</v>
      </c>
      <c r="AJ133" s="388">
        <f t="shared" si="176"/>
        <v>0</v>
      </c>
      <c r="AK133" s="388">
        <f t="shared" si="177"/>
        <v>103.11493018259935</v>
      </c>
      <c r="AL133" s="388">
        <f t="shared" si="178"/>
        <v>103.11493018259935</v>
      </c>
      <c r="AM133" s="388">
        <f t="shared" si="179"/>
        <v>103.11493018259935</v>
      </c>
      <c r="AN133" s="388">
        <f t="shared" si="180"/>
        <v>103.11493018259935</v>
      </c>
      <c r="AO133" s="388">
        <f t="shared" si="181"/>
        <v>103.11493018259935</v>
      </c>
      <c r="AP133" s="388">
        <f t="shared" si="182"/>
        <v>103.11493018259935</v>
      </c>
      <c r="AQ133" s="388">
        <f t="shared" si="183"/>
        <v>103.11493018259935</v>
      </c>
      <c r="AR133" s="388">
        <f t="shared" si="184"/>
        <v>103.11493018259935</v>
      </c>
      <c r="AS133" s="388">
        <f t="shared" si="185"/>
        <v>61.868958109559621</v>
      </c>
      <c r="AT133" s="389"/>
      <c r="AU133" s="232">
        <f t="shared" si="186"/>
        <v>0</v>
      </c>
      <c r="AV133" s="232">
        <f t="shared" si="187"/>
        <v>0</v>
      </c>
      <c r="AW133" s="232">
        <f t="shared" si="188"/>
        <v>0</v>
      </c>
      <c r="AX133" s="232">
        <f t="shared" si="189"/>
        <v>101.05263157894737</v>
      </c>
      <c r="AY133" s="232">
        <f t="shared" si="190"/>
        <v>101.05263157894737</v>
      </c>
      <c r="AZ133" s="232">
        <f t="shared" si="191"/>
        <v>101.05263157894737</v>
      </c>
      <c r="BA133" s="232">
        <f t="shared" si="192"/>
        <v>101.05263157894737</v>
      </c>
      <c r="BB133" s="232">
        <f t="shared" si="193"/>
        <v>101.05263157894737</v>
      </c>
      <c r="BC133" s="232">
        <f t="shared" si="194"/>
        <v>101.05263157894737</v>
      </c>
      <c r="BD133" s="232">
        <f t="shared" si="195"/>
        <v>101.05263157894737</v>
      </c>
      <c r="BE133" s="232">
        <f t="shared" si="196"/>
        <v>101.05263157894737</v>
      </c>
      <c r="BF133" s="232">
        <f t="shared" si="197"/>
        <v>60.631578947368425</v>
      </c>
      <c r="BG133" s="387"/>
      <c r="BH133" s="230">
        <f t="shared" si="198"/>
        <v>0</v>
      </c>
      <c r="BI133" s="230">
        <f t="shared" si="199"/>
        <v>0</v>
      </c>
      <c r="BJ133" s="230">
        <f t="shared" si="200"/>
        <v>0</v>
      </c>
      <c r="BK133" s="230">
        <f t="shared" si="201"/>
        <v>103.11493018259935</v>
      </c>
      <c r="BL133" s="230">
        <f t="shared" si="202"/>
        <v>103.11493018259935</v>
      </c>
      <c r="BM133" s="230">
        <f t="shared" si="203"/>
        <v>103.11493018259935</v>
      </c>
      <c r="BN133" s="230">
        <f t="shared" si="204"/>
        <v>103.11493018259935</v>
      </c>
      <c r="BO133" s="230">
        <f t="shared" si="205"/>
        <v>103.11493018259935</v>
      </c>
      <c r="BP133" s="230">
        <f t="shared" si="206"/>
        <v>103.11493018259935</v>
      </c>
      <c r="BQ133" s="230">
        <f t="shared" si="207"/>
        <v>103.11493018259935</v>
      </c>
      <c r="BR133" s="230">
        <f t="shared" si="208"/>
        <v>103.11493018259935</v>
      </c>
      <c r="BS133" s="230">
        <f t="shared" si="209"/>
        <v>61.868958109559621</v>
      </c>
      <c r="BT133" s="389"/>
      <c r="BU133" s="230">
        <f t="shared" si="210"/>
        <v>0</v>
      </c>
      <c r="BV133" s="230">
        <f t="shared" si="211"/>
        <v>0</v>
      </c>
      <c r="BW133" s="230">
        <f t="shared" si="212"/>
        <v>0</v>
      </c>
      <c r="BX133" s="230">
        <f t="shared" si="213"/>
        <v>0</v>
      </c>
      <c r="BY133" s="230">
        <f t="shared" si="214"/>
        <v>0</v>
      </c>
      <c r="BZ133" s="230">
        <f t="shared" si="215"/>
        <v>0</v>
      </c>
      <c r="CA133" s="230">
        <f t="shared" si="216"/>
        <v>0</v>
      </c>
      <c r="CB133" s="230">
        <f t="shared" si="217"/>
        <v>0</v>
      </c>
      <c r="CC133" s="230">
        <f t="shared" si="218"/>
        <v>0</v>
      </c>
      <c r="CD133" s="230">
        <f t="shared" si="219"/>
        <v>0</v>
      </c>
      <c r="CE133" s="230">
        <f t="shared" si="220"/>
        <v>0</v>
      </c>
      <c r="CF133" s="230">
        <f t="shared" si="221"/>
        <v>0</v>
      </c>
      <c r="CG133" s="231"/>
      <c r="CH133" s="230">
        <f t="shared" si="222"/>
        <v>0</v>
      </c>
      <c r="CI133" s="230">
        <f t="shared" si="223"/>
        <v>0</v>
      </c>
      <c r="CJ133" s="230">
        <f t="shared" si="224"/>
        <v>0</v>
      </c>
      <c r="CK133" s="230">
        <f t="shared" si="225"/>
        <v>0</v>
      </c>
      <c r="CL133" s="230">
        <f t="shared" si="226"/>
        <v>0</v>
      </c>
      <c r="CM133" s="230">
        <f t="shared" si="227"/>
        <v>0</v>
      </c>
      <c r="CN133" s="230">
        <f t="shared" si="228"/>
        <v>0</v>
      </c>
      <c r="CO133" s="230">
        <f t="shared" si="229"/>
        <v>0</v>
      </c>
      <c r="CP133" s="230">
        <f t="shared" si="230"/>
        <v>0</v>
      </c>
      <c r="CQ133" s="230">
        <f t="shared" si="231"/>
        <v>0</v>
      </c>
      <c r="CR133" s="230">
        <f t="shared" si="232"/>
        <v>0</v>
      </c>
      <c r="CS133" s="230">
        <f t="shared" si="233"/>
        <v>0</v>
      </c>
      <c r="CT133" s="231"/>
      <c r="CU133" s="230">
        <f t="shared" si="234"/>
        <v>0</v>
      </c>
      <c r="CV133" s="230">
        <f t="shared" si="235"/>
        <v>0</v>
      </c>
      <c r="CW133" s="230">
        <f t="shared" si="236"/>
        <v>0</v>
      </c>
      <c r="CX133" s="230">
        <f t="shared" si="237"/>
        <v>0</v>
      </c>
      <c r="CY133" s="230">
        <f t="shared" si="238"/>
        <v>0</v>
      </c>
      <c r="CZ133" s="230">
        <f t="shared" si="239"/>
        <v>0</v>
      </c>
      <c r="DA133" s="230">
        <f t="shared" si="240"/>
        <v>0</v>
      </c>
      <c r="DB133" s="230">
        <f t="shared" si="241"/>
        <v>0</v>
      </c>
      <c r="DC133" s="230">
        <f t="shared" si="242"/>
        <v>0</v>
      </c>
      <c r="DD133" s="230">
        <f t="shared" si="243"/>
        <v>0</v>
      </c>
      <c r="DE133" s="230">
        <f t="shared" si="244"/>
        <v>0</v>
      </c>
      <c r="DF133" s="230">
        <f t="shared" si="245"/>
        <v>0</v>
      </c>
      <c r="DG133" s="387"/>
      <c r="DH133" s="387"/>
      <c r="DI133" s="387"/>
      <c r="DJ133" s="387"/>
      <c r="DK133" s="387"/>
      <c r="DL133" s="387"/>
      <c r="DM133" s="387"/>
      <c r="DN133" s="387"/>
      <c r="DO133" s="387"/>
      <c r="DP133" s="387"/>
      <c r="DQ133" s="387"/>
      <c r="DR133" s="387"/>
    </row>
    <row r="134" spans="1:123" s="243" customFormat="1" ht="12.75" customHeight="1" outlineLevel="1">
      <c r="A134" s="383">
        <f>'All Demand '!A135</f>
        <v>130</v>
      </c>
      <c r="B134" s="384" t="str">
        <f>'All Demand '!G135</f>
        <v>Sony</v>
      </c>
      <c r="C134" s="384" t="str">
        <f>'All Demand '!F135</f>
        <v>Griffin</v>
      </c>
      <c r="D134" s="178" t="str">
        <f>'All Demand '!C135</f>
        <v>8SSTPF02044</v>
      </c>
      <c r="E134" s="384" t="str">
        <f>'All Demand '!I135</f>
        <v>TJ</v>
      </c>
      <c r="F134" s="385" t="str">
        <f>'All Demand '!G135</f>
        <v>Sony</v>
      </c>
      <c r="G134" s="405">
        <v>0</v>
      </c>
      <c r="H134" s="405">
        <v>0</v>
      </c>
      <c r="I134" s="405">
        <v>0</v>
      </c>
      <c r="J134" s="405">
        <v>0</v>
      </c>
      <c r="K134" s="405">
        <v>0</v>
      </c>
      <c r="L134" s="405">
        <v>0</v>
      </c>
      <c r="M134" s="405">
        <v>0</v>
      </c>
      <c r="N134" s="405">
        <v>0</v>
      </c>
      <c r="O134" s="405">
        <v>0</v>
      </c>
      <c r="P134" s="405">
        <v>0</v>
      </c>
      <c r="Q134" s="405">
        <v>0</v>
      </c>
      <c r="R134" s="427">
        <v>1</v>
      </c>
      <c r="S134" s="405">
        <v>0</v>
      </c>
      <c r="T134" s="427">
        <v>0.98</v>
      </c>
      <c r="U134" s="386">
        <f>Tianjin!H134</f>
        <v>900</v>
      </c>
      <c r="V134" s="386">
        <f>Tianjin!I134</f>
        <v>900</v>
      </c>
      <c r="W134" s="386">
        <f>Tianjin!J134</f>
        <v>900</v>
      </c>
      <c r="X134" s="386">
        <f>Tianjin!K134</f>
        <v>900</v>
      </c>
      <c r="Y134" s="386">
        <f>Tianjin!L134</f>
        <v>900</v>
      </c>
      <c r="Z134" s="386">
        <f>Tianjin!M134</f>
        <v>900</v>
      </c>
      <c r="AA134" s="386">
        <f>Tianjin!N134</f>
        <v>900</v>
      </c>
      <c r="AB134" s="386">
        <f>Tianjin!O134</f>
        <v>900</v>
      </c>
      <c r="AC134" s="386">
        <f>Tianjin!P134</f>
        <v>900</v>
      </c>
      <c r="AD134" s="386">
        <f>Tianjin!Q134</f>
        <v>900</v>
      </c>
      <c r="AE134" s="386">
        <f>Tianjin!R134</f>
        <v>900</v>
      </c>
      <c r="AF134" s="386">
        <f>Tianjin!S134</f>
        <v>900</v>
      </c>
      <c r="AG134" s="387"/>
      <c r="AH134" s="388">
        <f t="shared" ref="AH134:AH142" si="246">IF(U134=0, 0, (U134/1000*($H134+$J134+$L134+$N134)/$R134/$T134+$P134*$Q134))</f>
        <v>0</v>
      </c>
      <c r="AI134" s="388">
        <f t="shared" ref="AI134:AI142" si="247">IF(V134=0, 0, (V134/1000*($H134+$J134+$L134+$N134)/$R134/$T134+$P134*$Q134))</f>
        <v>0</v>
      </c>
      <c r="AJ134" s="388">
        <f t="shared" ref="AJ134:AJ142" si="248">IF(W134=0, 0, (W134/1000*($H134+$J134+$L134+$N134)/$R134/$T134+$P134*$Q134))</f>
        <v>0</v>
      </c>
      <c r="AK134" s="388">
        <f t="shared" ref="AK134:AK142" si="249">IF(X134=0, 0, (X134/1000*($H134+$J134+$L134+$N134)/$R134/$T134+$P134*$Q134))</f>
        <v>0</v>
      </c>
      <c r="AL134" s="388">
        <f t="shared" ref="AL134:AL142" si="250">IF(Y134=0, 0, (Y134/1000*($H134+$J134+$L134+$N134)/$R134/$T134+$P134*$Q134))</f>
        <v>0</v>
      </c>
      <c r="AM134" s="388">
        <f t="shared" ref="AM134:AM142" si="251">IF(Z134=0, 0, (Z134/1000*($H134+$J134+$L134+$N134)/$R134/$T134+$P134*$Q134))</f>
        <v>0</v>
      </c>
      <c r="AN134" s="388">
        <f t="shared" ref="AN134:AN142" si="252">IF(AA134=0, 0, (AA134/1000*($H134+$J134+$L134+$N134)/$R134/$T134+$P134*$Q134))</f>
        <v>0</v>
      </c>
      <c r="AO134" s="388">
        <f t="shared" ref="AO134:AO142" si="253">IF(AB134=0, 0, (AB134/1000*($H134+$J134+$L134+$N134)/$R134/$T134+$P134*$Q134))</f>
        <v>0</v>
      </c>
      <c r="AP134" s="388">
        <f t="shared" ref="AP134:AP142" si="254">IF(AC134=0, 0, (AC134/1000*($H134+$J134+$L134+$N134)/$R134/$T134+$P134*$Q134))</f>
        <v>0</v>
      </c>
      <c r="AQ134" s="388">
        <f t="shared" ref="AQ134:AQ142" si="255">IF(AD134=0, 0, (AD134/1000*($H134+$J134+$L134+$N134)/$R134/$T134+$P134*$Q134))</f>
        <v>0</v>
      </c>
      <c r="AR134" s="388">
        <f t="shared" ref="AR134:AR142" si="256">IF(AE134=0, 0, (AE134/1000*($H134+$J134+$L134+$N134)/$R134/$T134+$P134*$Q134))</f>
        <v>0</v>
      </c>
      <c r="AS134" s="388">
        <f t="shared" ref="AS134:AS142" si="257">IF(AF134=0, 0, (AF134/1000*($H134+$J134+$L134+$N134)/$R134/$T134+$P134*$Q134))</f>
        <v>0</v>
      </c>
      <c r="AT134" s="389"/>
      <c r="AU134" s="232">
        <f t="shared" ref="AU134:AU178" si="258">IFERROR(U134*$G134/$R134/1000,0)</f>
        <v>0</v>
      </c>
      <c r="AV134" s="232">
        <f t="shared" ref="AV134:AV178" si="259">IFERROR(V134*$G134/$R134/1000,0)</f>
        <v>0</v>
      </c>
      <c r="AW134" s="232">
        <f t="shared" ref="AW134:AW178" si="260">IFERROR(W134*$G134/$R134/1000,0)</f>
        <v>0</v>
      </c>
      <c r="AX134" s="232">
        <f t="shared" ref="AX134:AX178" si="261">IFERROR(X134*$G134/$R134/1000,0)</f>
        <v>0</v>
      </c>
      <c r="AY134" s="232">
        <f t="shared" ref="AY134:AY178" si="262">IFERROR(Y134*$G134/$R134/1000,0)</f>
        <v>0</v>
      </c>
      <c r="AZ134" s="232">
        <f t="shared" ref="AZ134:AZ178" si="263">IFERROR(Z134*$G134/$R134/1000,0)</f>
        <v>0</v>
      </c>
      <c r="BA134" s="232">
        <f t="shared" ref="BA134:BA178" si="264">IFERROR(AA134*$G134/$R134/1000,0)</f>
        <v>0</v>
      </c>
      <c r="BB134" s="232">
        <f t="shared" ref="BB134:BB178" si="265">IFERROR(AB134*$G134/$R134/1000,0)</f>
        <v>0</v>
      </c>
      <c r="BC134" s="232">
        <f t="shared" ref="BC134:BC178" si="266">IFERROR(AC134*$G134/$R134/1000,0)</f>
        <v>0</v>
      </c>
      <c r="BD134" s="232">
        <f t="shared" ref="BD134:BD178" si="267">IFERROR(AD134*$G134/$R134/1000,0)</f>
        <v>0</v>
      </c>
      <c r="BE134" s="232">
        <f t="shared" ref="BE134:BE178" si="268">IFERROR(AE134*$G134/$R134/1000,0)</f>
        <v>0</v>
      </c>
      <c r="BF134" s="232">
        <f t="shared" ref="BF134:BF178" si="269">IFERROR(AF134*$G134/$R134/1000,0)</f>
        <v>0</v>
      </c>
      <c r="BG134" s="387"/>
      <c r="BH134" s="230">
        <f t="shared" ref="BH134:BH178" si="270">IF(U134=0, 0, (U134/1000*($H134)/$R134/$T134+$P134*$Q134))</f>
        <v>0</v>
      </c>
      <c r="BI134" s="230">
        <f t="shared" ref="BI134:BI178" si="271">IF(V134=0, 0, (V134/1000*($H134)/$R134/$T134+$P134*$Q134))</f>
        <v>0</v>
      </c>
      <c r="BJ134" s="230">
        <f t="shared" ref="BJ134:BJ178" si="272">IF(W134=0, 0, (W134/1000*($H134)/$R134/$T134+$P134*$Q134))</f>
        <v>0</v>
      </c>
      <c r="BK134" s="230">
        <f t="shared" ref="BK134:BK178" si="273">IF(X134=0, 0, (X134/1000*($H134)/$R134/$T134+$P134*$Q134))</f>
        <v>0</v>
      </c>
      <c r="BL134" s="230">
        <f t="shared" ref="BL134:BL178" si="274">IF(Y134=0, 0, (Y134/1000*($H134)/$R134/$T134+$P134*$Q134))</f>
        <v>0</v>
      </c>
      <c r="BM134" s="230">
        <f t="shared" ref="BM134:BM178" si="275">IF(Z134=0, 0, (Z134/1000*($H134)/$R134/$T134+$P134*$Q134))</f>
        <v>0</v>
      </c>
      <c r="BN134" s="230">
        <f t="shared" ref="BN134:BN178" si="276">IF(AA134=0, 0, (AA134/1000*($H134)/$R134/$T134+$P134*$Q134))</f>
        <v>0</v>
      </c>
      <c r="BO134" s="230">
        <f t="shared" ref="BO134:BO178" si="277">IF(AB134=0, 0, (AB134/1000*($H134)/$R134/$T134+$P134*$Q134))</f>
        <v>0</v>
      </c>
      <c r="BP134" s="230">
        <f t="shared" ref="BP134:BP178" si="278">IF(AC134=0, 0, (AC134/1000*($H134)/$R134/$T134+$P134*$Q134))</f>
        <v>0</v>
      </c>
      <c r="BQ134" s="230">
        <f t="shared" ref="BQ134:BQ178" si="279">IF(AD134=0, 0, (AD134/1000*($H134)/$R134/$T134+$P134*$Q134))</f>
        <v>0</v>
      </c>
      <c r="BR134" s="230">
        <f t="shared" ref="BR134:BR178" si="280">IF(AE134=0, 0, (AE134/1000*($H134)/$R134/$T134+$P134*$Q134))</f>
        <v>0</v>
      </c>
      <c r="BS134" s="230">
        <f t="shared" ref="BS134:BS178" si="281">IF(AF134=0, 0, (AF134/1000*($H134)/$R134/$T134+$P134*$Q134))</f>
        <v>0</v>
      </c>
      <c r="BT134" s="389"/>
      <c r="BU134" s="230">
        <f t="shared" si="210"/>
        <v>0</v>
      </c>
      <c r="BV134" s="230">
        <f t="shared" si="211"/>
        <v>0</v>
      </c>
      <c r="BW134" s="230">
        <f t="shared" si="212"/>
        <v>0</v>
      </c>
      <c r="BX134" s="230">
        <f t="shared" si="213"/>
        <v>0</v>
      </c>
      <c r="BY134" s="230">
        <f t="shared" si="214"/>
        <v>0</v>
      </c>
      <c r="BZ134" s="230">
        <f t="shared" si="215"/>
        <v>0</v>
      </c>
      <c r="CA134" s="230">
        <f t="shared" si="216"/>
        <v>0</v>
      </c>
      <c r="CB134" s="230">
        <f t="shared" si="217"/>
        <v>0</v>
      </c>
      <c r="CC134" s="230">
        <f t="shared" si="218"/>
        <v>0</v>
      </c>
      <c r="CD134" s="230">
        <f t="shared" si="219"/>
        <v>0</v>
      </c>
      <c r="CE134" s="230">
        <f t="shared" si="220"/>
        <v>0</v>
      </c>
      <c r="CF134" s="230">
        <f t="shared" si="221"/>
        <v>0</v>
      </c>
      <c r="CG134" s="231"/>
      <c r="CH134" s="230">
        <f t="shared" si="222"/>
        <v>0</v>
      </c>
      <c r="CI134" s="230">
        <f t="shared" si="223"/>
        <v>0</v>
      </c>
      <c r="CJ134" s="230">
        <f t="shared" si="224"/>
        <v>0</v>
      </c>
      <c r="CK134" s="230">
        <f t="shared" si="225"/>
        <v>0</v>
      </c>
      <c r="CL134" s="230">
        <f t="shared" si="226"/>
        <v>0</v>
      </c>
      <c r="CM134" s="230">
        <f t="shared" si="227"/>
        <v>0</v>
      </c>
      <c r="CN134" s="230">
        <f t="shared" si="228"/>
        <v>0</v>
      </c>
      <c r="CO134" s="230">
        <f t="shared" si="229"/>
        <v>0</v>
      </c>
      <c r="CP134" s="230">
        <f t="shared" si="230"/>
        <v>0</v>
      </c>
      <c r="CQ134" s="230">
        <f t="shared" si="231"/>
        <v>0</v>
      </c>
      <c r="CR134" s="230">
        <f t="shared" si="232"/>
        <v>0</v>
      </c>
      <c r="CS134" s="230">
        <f t="shared" si="233"/>
        <v>0</v>
      </c>
      <c r="CT134" s="231"/>
      <c r="CU134" s="230">
        <f t="shared" si="234"/>
        <v>0</v>
      </c>
      <c r="CV134" s="230">
        <f t="shared" si="235"/>
        <v>0</v>
      </c>
      <c r="CW134" s="230">
        <f t="shared" si="236"/>
        <v>0</v>
      </c>
      <c r="CX134" s="230">
        <f t="shared" si="237"/>
        <v>0</v>
      </c>
      <c r="CY134" s="230">
        <f t="shared" si="238"/>
        <v>0</v>
      </c>
      <c r="CZ134" s="230">
        <f t="shared" si="239"/>
        <v>0</v>
      </c>
      <c r="DA134" s="230">
        <f t="shared" si="240"/>
        <v>0</v>
      </c>
      <c r="DB134" s="230">
        <f t="shared" si="241"/>
        <v>0</v>
      </c>
      <c r="DC134" s="230">
        <f t="shared" si="242"/>
        <v>0</v>
      </c>
      <c r="DD134" s="230">
        <f t="shared" si="243"/>
        <v>0</v>
      </c>
      <c r="DE134" s="230">
        <f t="shared" si="244"/>
        <v>0</v>
      </c>
      <c r="DF134" s="230">
        <f t="shared" si="245"/>
        <v>0</v>
      </c>
      <c r="DG134" s="387"/>
      <c r="DH134" s="387"/>
      <c r="DI134" s="387"/>
      <c r="DJ134" s="387"/>
      <c r="DK134" s="387"/>
      <c r="DL134" s="387"/>
      <c r="DM134" s="387"/>
      <c r="DN134" s="387"/>
      <c r="DO134" s="387"/>
      <c r="DP134" s="387"/>
      <c r="DQ134" s="387"/>
      <c r="DR134" s="387"/>
    </row>
    <row r="135" spans="1:123" s="243" customFormat="1" ht="12.75" customHeight="1" outlineLevel="1">
      <c r="A135" s="383">
        <f>'All Demand '!A136</f>
        <v>131</v>
      </c>
      <c r="B135" s="384" t="str">
        <f>'All Demand '!G136</f>
        <v>Sony</v>
      </c>
      <c r="C135" s="384" t="str">
        <f>'All Demand '!F136</f>
        <v>Bahamut</v>
      </c>
      <c r="D135" s="178" t="str">
        <f>'All Demand '!C136</f>
        <v>8DCPFM01609SE</v>
      </c>
      <c r="E135" s="384" t="str">
        <f>'All Demand '!I136</f>
        <v>TJ</v>
      </c>
      <c r="F135" s="385" t="str">
        <f>'All Demand '!G136</f>
        <v>Sony</v>
      </c>
      <c r="G135" s="405">
        <v>1E-3</v>
      </c>
      <c r="H135" s="405">
        <v>0.16700000000000001</v>
      </c>
      <c r="I135" s="405" t="s">
        <v>439</v>
      </c>
      <c r="J135" s="405">
        <v>0</v>
      </c>
      <c r="K135" s="405">
        <v>0</v>
      </c>
      <c r="L135" s="405">
        <v>0</v>
      </c>
      <c r="M135" s="405">
        <v>0</v>
      </c>
      <c r="N135" s="405">
        <v>0</v>
      </c>
      <c r="O135" s="405">
        <v>0</v>
      </c>
      <c r="P135" s="405">
        <v>2</v>
      </c>
      <c r="Q135" s="405">
        <v>0</v>
      </c>
      <c r="R135" s="427">
        <v>1</v>
      </c>
      <c r="S135" s="405">
        <v>0</v>
      </c>
      <c r="T135" s="405">
        <v>0.95</v>
      </c>
      <c r="U135" s="386">
        <f>Tianjin!H135</f>
        <v>400</v>
      </c>
      <c r="V135" s="386">
        <f>Tianjin!I135</f>
        <v>400</v>
      </c>
      <c r="W135" s="386">
        <f>Tianjin!J135</f>
        <v>400</v>
      </c>
      <c r="X135" s="386">
        <f>Tianjin!K135</f>
        <v>0</v>
      </c>
      <c r="Y135" s="386">
        <f>Tianjin!L135</f>
        <v>0</v>
      </c>
      <c r="Z135" s="386">
        <f>Tianjin!M135</f>
        <v>0</v>
      </c>
      <c r="AA135" s="386">
        <f>Tianjin!N135</f>
        <v>0</v>
      </c>
      <c r="AB135" s="386">
        <f>Tianjin!O135</f>
        <v>0</v>
      </c>
      <c r="AC135" s="386">
        <f>Tianjin!P135</f>
        <v>0</v>
      </c>
      <c r="AD135" s="386">
        <f>Tianjin!Q135</f>
        <v>400</v>
      </c>
      <c r="AE135" s="386">
        <f>Tianjin!R135</f>
        <v>400</v>
      </c>
      <c r="AF135" s="386">
        <f>Tianjin!S135</f>
        <v>400</v>
      </c>
      <c r="AG135" s="387"/>
      <c r="AH135" s="388">
        <f t="shared" si="246"/>
        <v>7.031578947368422E-2</v>
      </c>
      <c r="AI135" s="388">
        <f t="shared" si="247"/>
        <v>7.031578947368422E-2</v>
      </c>
      <c r="AJ135" s="388">
        <f t="shared" si="248"/>
        <v>7.031578947368422E-2</v>
      </c>
      <c r="AK135" s="388">
        <f t="shared" si="249"/>
        <v>0</v>
      </c>
      <c r="AL135" s="388">
        <f t="shared" si="250"/>
        <v>0</v>
      </c>
      <c r="AM135" s="388">
        <f t="shared" si="251"/>
        <v>0</v>
      </c>
      <c r="AN135" s="388">
        <f t="shared" si="252"/>
        <v>0</v>
      </c>
      <c r="AO135" s="388">
        <f t="shared" si="253"/>
        <v>0</v>
      </c>
      <c r="AP135" s="388">
        <f t="shared" si="254"/>
        <v>0</v>
      </c>
      <c r="AQ135" s="388">
        <f t="shared" si="255"/>
        <v>7.031578947368422E-2</v>
      </c>
      <c r="AR135" s="388">
        <f t="shared" si="256"/>
        <v>7.031578947368422E-2</v>
      </c>
      <c r="AS135" s="388">
        <f t="shared" si="257"/>
        <v>7.031578947368422E-2</v>
      </c>
      <c r="AT135" s="389"/>
      <c r="AU135" s="232">
        <f t="shared" si="258"/>
        <v>4.0000000000000002E-4</v>
      </c>
      <c r="AV135" s="232">
        <f t="shared" si="259"/>
        <v>4.0000000000000002E-4</v>
      </c>
      <c r="AW135" s="232">
        <f t="shared" si="260"/>
        <v>4.0000000000000002E-4</v>
      </c>
      <c r="AX135" s="232">
        <f t="shared" si="261"/>
        <v>0</v>
      </c>
      <c r="AY135" s="232">
        <f t="shared" si="262"/>
        <v>0</v>
      </c>
      <c r="AZ135" s="232">
        <f t="shared" si="263"/>
        <v>0</v>
      </c>
      <c r="BA135" s="232">
        <f t="shared" si="264"/>
        <v>0</v>
      </c>
      <c r="BB135" s="232">
        <f t="shared" si="265"/>
        <v>0</v>
      </c>
      <c r="BC135" s="232">
        <f t="shared" si="266"/>
        <v>0</v>
      </c>
      <c r="BD135" s="232">
        <f t="shared" si="267"/>
        <v>4.0000000000000002E-4</v>
      </c>
      <c r="BE135" s="232">
        <f t="shared" si="268"/>
        <v>4.0000000000000002E-4</v>
      </c>
      <c r="BF135" s="232">
        <f t="shared" si="269"/>
        <v>4.0000000000000002E-4</v>
      </c>
      <c r="BG135" s="387"/>
      <c r="BH135" s="230">
        <f t="shared" si="270"/>
        <v>7.031578947368422E-2</v>
      </c>
      <c r="BI135" s="230">
        <f t="shared" si="271"/>
        <v>7.031578947368422E-2</v>
      </c>
      <c r="BJ135" s="230">
        <f t="shared" si="272"/>
        <v>7.031578947368422E-2</v>
      </c>
      <c r="BK135" s="230">
        <f t="shared" si="273"/>
        <v>0</v>
      </c>
      <c r="BL135" s="230">
        <f t="shared" si="274"/>
        <v>0</v>
      </c>
      <c r="BM135" s="230">
        <f t="shared" si="275"/>
        <v>0</v>
      </c>
      <c r="BN135" s="230">
        <f t="shared" si="276"/>
        <v>0</v>
      </c>
      <c r="BO135" s="230">
        <f t="shared" si="277"/>
        <v>0</v>
      </c>
      <c r="BP135" s="230">
        <f t="shared" si="278"/>
        <v>0</v>
      </c>
      <c r="BQ135" s="230">
        <f t="shared" si="279"/>
        <v>7.031578947368422E-2</v>
      </c>
      <c r="BR135" s="230">
        <f t="shared" si="280"/>
        <v>7.031578947368422E-2</v>
      </c>
      <c r="BS135" s="230">
        <f t="shared" si="281"/>
        <v>7.031578947368422E-2</v>
      </c>
      <c r="BT135" s="389"/>
      <c r="BU135" s="230">
        <f t="shared" ref="BU135:BU178" si="282">IF(U135=0,0,(U135/1000*$J135)/$R135/$T135)</f>
        <v>0</v>
      </c>
      <c r="BV135" s="230">
        <f t="shared" ref="BV135:BV178" si="283">IF(V135=0,0,(V135/1000*$J135)/$R135/$T135)</f>
        <v>0</v>
      </c>
      <c r="BW135" s="230">
        <f t="shared" ref="BW135:BW178" si="284">IF(W135=0,0,(W135/1000*$J135)/$R135/$T135)</f>
        <v>0</v>
      </c>
      <c r="BX135" s="230">
        <f t="shared" ref="BX135:BX178" si="285">IF(X135=0,0,(X135/1000*$J135)/$R135/$T135)</f>
        <v>0</v>
      </c>
      <c r="BY135" s="230">
        <f t="shared" ref="BY135:BY178" si="286">IF(Y135=0,0,(Y135/1000*$J135)/$R135/$T135)</f>
        <v>0</v>
      </c>
      <c r="BZ135" s="230">
        <f t="shared" ref="BZ135:BZ178" si="287">IF(Z135=0,0,(Z135/1000*$J135)/$R135/$T135)</f>
        <v>0</v>
      </c>
      <c r="CA135" s="230">
        <f t="shared" ref="CA135:CA178" si="288">IF(AA135=0,0,(AA135/1000*$J135)/$R135/$T135)</f>
        <v>0</v>
      </c>
      <c r="CB135" s="230">
        <f t="shared" ref="CB135:CB178" si="289">IF(AB135=0,0,(AB135/1000*$J135)/$R135/$T135)</f>
        <v>0</v>
      </c>
      <c r="CC135" s="230">
        <f t="shared" ref="CC135:CC178" si="290">IF(AC135=0,0,(AC135/1000*$J135)/$R135/$T135)</f>
        <v>0</v>
      </c>
      <c r="CD135" s="230">
        <f t="shared" ref="CD135:CD178" si="291">IF(AD135=0,0,(AD135/1000*$J135)/$R135/$T135)</f>
        <v>0</v>
      </c>
      <c r="CE135" s="230">
        <f t="shared" ref="CE135:CE178" si="292">IF(AE135=0,0,(AE135/1000*$J135)/$R135/$T135)</f>
        <v>0</v>
      </c>
      <c r="CF135" s="230">
        <f t="shared" ref="CF135:CF178" si="293">IF(AF135=0,0,(AF135/1000*$J135)/$R135/$T135)</f>
        <v>0</v>
      </c>
      <c r="CG135" s="231"/>
      <c r="CH135" s="230">
        <f t="shared" ref="CH135:CH178" si="294">IF(U135=0,0,(U135/1000*$L135)/$R135/$T135)</f>
        <v>0</v>
      </c>
      <c r="CI135" s="230">
        <f t="shared" ref="CI135:CI178" si="295">IF(V135=0,0,(V135/1000*$L135)/$R135/$T135)</f>
        <v>0</v>
      </c>
      <c r="CJ135" s="230">
        <f t="shared" ref="CJ135:CJ178" si="296">IF(W135=0,0,(W135/1000*$L135)/$R135/$T135)</f>
        <v>0</v>
      </c>
      <c r="CK135" s="230">
        <f t="shared" ref="CK135:CK178" si="297">IF(X135=0,0,(X135/1000*$L135)/$R135/$T135)</f>
        <v>0</v>
      </c>
      <c r="CL135" s="230">
        <f t="shared" ref="CL135:CL178" si="298">IF(Y135=0,0,(Y135/1000*$L135)/$R135/$T135)</f>
        <v>0</v>
      </c>
      <c r="CM135" s="230">
        <f t="shared" ref="CM135:CM178" si="299">IF(Z135=0,0,(Z135/1000*$L135)/$R135/$T135)</f>
        <v>0</v>
      </c>
      <c r="CN135" s="230">
        <f t="shared" ref="CN135:CN178" si="300">IF(AA135=0,0,(AA135/1000*$L135)/$R135/$T135)</f>
        <v>0</v>
      </c>
      <c r="CO135" s="230">
        <f t="shared" ref="CO135:CO178" si="301">IF(AB135=0,0,(AB135/1000*$L135)/$R135/$T135)</f>
        <v>0</v>
      </c>
      <c r="CP135" s="230">
        <f t="shared" ref="CP135:CP178" si="302">IF(AC135=0,0,(AC135/1000*$L135)/$R135/$T135)</f>
        <v>0</v>
      </c>
      <c r="CQ135" s="230">
        <f t="shared" ref="CQ135:CQ178" si="303">IF(AD135=0,0,(AD135/1000*$L135)/$R135/$T135)</f>
        <v>0</v>
      </c>
      <c r="CR135" s="230">
        <f t="shared" ref="CR135:CR178" si="304">IF(AE135=0,0,(AE135/1000*$L135)/$R135/$T135)</f>
        <v>0</v>
      </c>
      <c r="CS135" s="230">
        <f t="shared" ref="CS135:CS178" si="305">IF(AF135=0,0,(AF135/1000*$L135)/$R135/$T135)</f>
        <v>0</v>
      </c>
      <c r="CT135" s="231"/>
      <c r="CU135" s="230">
        <f t="shared" ref="CU135:CU178" si="306">IF(U135=0,0,(U135/1000*$N135)/$R135/$T135)</f>
        <v>0</v>
      </c>
      <c r="CV135" s="230">
        <f t="shared" ref="CV135:CV178" si="307">IF(V135=0,0,(V135/1000*$N135)/$R135/$T135)</f>
        <v>0</v>
      </c>
      <c r="CW135" s="230">
        <f t="shared" ref="CW135:CW178" si="308">IF(W135=0,0,(W135/1000*$N135)/$R135/$T135)</f>
        <v>0</v>
      </c>
      <c r="CX135" s="230">
        <f t="shared" ref="CX135:CX178" si="309">IF(X135=0,0,(X135/1000*$N135)/$R135/$T135)</f>
        <v>0</v>
      </c>
      <c r="CY135" s="230">
        <f t="shared" ref="CY135:CY178" si="310">IF(Y135=0,0,(Y135/1000*$N135)/$R135/$T135)</f>
        <v>0</v>
      </c>
      <c r="CZ135" s="230">
        <f t="shared" ref="CZ135:CZ178" si="311">IF(Z135=0,0,(Z135/1000*$N135)/$R135/$T135)</f>
        <v>0</v>
      </c>
      <c r="DA135" s="230">
        <f t="shared" ref="DA135:DA178" si="312">IF(AA135=0,0,(AA135/1000*$N135)/$R135/$T135)</f>
        <v>0</v>
      </c>
      <c r="DB135" s="230">
        <f t="shared" ref="DB135:DB178" si="313">IF(AB135=0,0,(AB135/1000*$N135)/$R135/$T135)</f>
        <v>0</v>
      </c>
      <c r="DC135" s="230">
        <f t="shared" ref="DC135:DC178" si="314">IF(AC135=0,0,(AC135/1000*$N135)/$R135/$T135)</f>
        <v>0</v>
      </c>
      <c r="DD135" s="230">
        <f t="shared" ref="DD135:DD178" si="315">IF(AD135=0,0,(AD135/1000*$N135)/$R135/$T135)</f>
        <v>0</v>
      </c>
      <c r="DE135" s="230">
        <f t="shared" ref="DE135:DE178" si="316">IF(AE135=0,0,(AE135/1000*$N135)/$R135/$T135)</f>
        <v>0</v>
      </c>
      <c r="DF135" s="230">
        <f t="shared" ref="DF135:DF178" si="317">IF(AF135=0,0,(AF135/1000*$N135)/$R135/$T135)</f>
        <v>0</v>
      </c>
      <c r="DG135" s="387"/>
      <c r="DH135" s="387"/>
      <c r="DI135" s="387"/>
      <c r="DJ135" s="387"/>
      <c r="DK135" s="387"/>
      <c r="DL135" s="387"/>
      <c r="DM135" s="387"/>
      <c r="DN135" s="387"/>
      <c r="DO135" s="387"/>
      <c r="DP135" s="387"/>
      <c r="DQ135" s="387"/>
      <c r="DR135" s="387"/>
    </row>
    <row r="136" spans="1:123" s="243" customFormat="1" ht="12.75" customHeight="1" outlineLevel="1">
      <c r="A136" s="383">
        <f>'All Demand '!A137</f>
        <v>132</v>
      </c>
      <c r="B136" s="384" t="str">
        <f>'All Demand '!G137</f>
        <v>Sony</v>
      </c>
      <c r="C136" s="384" t="str">
        <f>'All Demand '!F137</f>
        <v>Bahamut</v>
      </c>
      <c r="D136" s="178" t="str">
        <f>'All Demand '!C137</f>
        <v>89.2mm*0.05MM*50MRoll protective Film</v>
      </c>
      <c r="E136" s="384" t="str">
        <f>'All Demand '!I137</f>
        <v>TJ</v>
      </c>
      <c r="F136" s="385" t="str">
        <f>'All Demand '!G137</f>
        <v>Sony</v>
      </c>
      <c r="G136" s="405">
        <v>0</v>
      </c>
      <c r="H136" s="405">
        <v>0.125</v>
      </c>
      <c r="I136" s="405" t="s">
        <v>474</v>
      </c>
      <c r="J136" s="405">
        <v>0</v>
      </c>
      <c r="K136" s="405">
        <v>0</v>
      </c>
      <c r="L136" s="405">
        <v>0</v>
      </c>
      <c r="M136" s="405">
        <v>0</v>
      </c>
      <c r="N136" s="405">
        <v>0</v>
      </c>
      <c r="O136" s="405">
        <v>0</v>
      </c>
      <c r="P136" s="405">
        <v>0.5</v>
      </c>
      <c r="Q136" s="405">
        <v>0</v>
      </c>
      <c r="R136" s="427">
        <v>1</v>
      </c>
      <c r="S136" s="405">
        <v>0</v>
      </c>
      <c r="T136" s="405">
        <v>0.95</v>
      </c>
      <c r="U136" s="386">
        <f>Tianjin!H136</f>
        <v>0</v>
      </c>
      <c r="V136" s="386">
        <f>Tianjin!I136</f>
        <v>0</v>
      </c>
      <c r="W136" s="386">
        <f>Tianjin!J136</f>
        <v>0</v>
      </c>
      <c r="X136" s="386">
        <f>Tianjin!K136</f>
        <v>0</v>
      </c>
      <c r="Y136" s="386">
        <f>Tianjin!L136</f>
        <v>0</v>
      </c>
      <c r="Z136" s="386">
        <f>Tianjin!M136</f>
        <v>0</v>
      </c>
      <c r="AA136" s="386">
        <f>Tianjin!N136</f>
        <v>0</v>
      </c>
      <c r="AB136" s="386">
        <f>Tianjin!O136</f>
        <v>0</v>
      </c>
      <c r="AC136" s="386">
        <f>Tianjin!P136</f>
        <v>0</v>
      </c>
      <c r="AD136" s="386">
        <f>Tianjin!Q136</f>
        <v>0</v>
      </c>
      <c r="AE136" s="386">
        <f>Tianjin!R136</f>
        <v>0</v>
      </c>
      <c r="AF136" s="386">
        <f>Tianjin!S136</f>
        <v>0</v>
      </c>
      <c r="AG136" s="387"/>
      <c r="AH136" s="388">
        <f t="shared" si="246"/>
        <v>0</v>
      </c>
      <c r="AI136" s="388">
        <f t="shared" si="247"/>
        <v>0</v>
      </c>
      <c r="AJ136" s="388">
        <f t="shared" si="248"/>
        <v>0</v>
      </c>
      <c r="AK136" s="388">
        <f t="shared" si="249"/>
        <v>0</v>
      </c>
      <c r="AL136" s="388">
        <f t="shared" si="250"/>
        <v>0</v>
      </c>
      <c r="AM136" s="388">
        <f t="shared" si="251"/>
        <v>0</v>
      </c>
      <c r="AN136" s="388">
        <f t="shared" si="252"/>
        <v>0</v>
      </c>
      <c r="AO136" s="388">
        <f t="shared" si="253"/>
        <v>0</v>
      </c>
      <c r="AP136" s="388">
        <f t="shared" si="254"/>
        <v>0</v>
      </c>
      <c r="AQ136" s="388">
        <f t="shared" si="255"/>
        <v>0</v>
      </c>
      <c r="AR136" s="388">
        <f t="shared" si="256"/>
        <v>0</v>
      </c>
      <c r="AS136" s="388">
        <f t="shared" si="257"/>
        <v>0</v>
      </c>
      <c r="AT136" s="389"/>
      <c r="AU136" s="232">
        <f t="shared" si="258"/>
        <v>0</v>
      </c>
      <c r="AV136" s="232">
        <f t="shared" si="259"/>
        <v>0</v>
      </c>
      <c r="AW136" s="232">
        <f t="shared" si="260"/>
        <v>0</v>
      </c>
      <c r="AX136" s="232">
        <f t="shared" si="261"/>
        <v>0</v>
      </c>
      <c r="AY136" s="232">
        <f t="shared" si="262"/>
        <v>0</v>
      </c>
      <c r="AZ136" s="232">
        <f t="shared" si="263"/>
        <v>0</v>
      </c>
      <c r="BA136" s="232">
        <f t="shared" si="264"/>
        <v>0</v>
      </c>
      <c r="BB136" s="232">
        <f t="shared" si="265"/>
        <v>0</v>
      </c>
      <c r="BC136" s="232">
        <f t="shared" si="266"/>
        <v>0</v>
      </c>
      <c r="BD136" s="232">
        <f t="shared" si="267"/>
        <v>0</v>
      </c>
      <c r="BE136" s="232">
        <f t="shared" si="268"/>
        <v>0</v>
      </c>
      <c r="BF136" s="232">
        <f t="shared" si="269"/>
        <v>0</v>
      </c>
      <c r="BG136" s="387"/>
      <c r="BH136" s="230">
        <f t="shared" si="270"/>
        <v>0</v>
      </c>
      <c r="BI136" s="230">
        <f t="shared" si="271"/>
        <v>0</v>
      </c>
      <c r="BJ136" s="230">
        <f t="shared" si="272"/>
        <v>0</v>
      </c>
      <c r="BK136" s="230">
        <f t="shared" si="273"/>
        <v>0</v>
      </c>
      <c r="BL136" s="230">
        <f t="shared" si="274"/>
        <v>0</v>
      </c>
      <c r="BM136" s="230">
        <f t="shared" si="275"/>
        <v>0</v>
      </c>
      <c r="BN136" s="230">
        <f t="shared" si="276"/>
        <v>0</v>
      </c>
      <c r="BO136" s="230">
        <f t="shared" si="277"/>
        <v>0</v>
      </c>
      <c r="BP136" s="230">
        <f t="shared" si="278"/>
        <v>0</v>
      </c>
      <c r="BQ136" s="230">
        <f t="shared" si="279"/>
        <v>0</v>
      </c>
      <c r="BR136" s="230">
        <f t="shared" si="280"/>
        <v>0</v>
      </c>
      <c r="BS136" s="230">
        <f t="shared" si="281"/>
        <v>0</v>
      </c>
      <c r="BT136" s="389"/>
      <c r="BU136" s="230">
        <f t="shared" si="282"/>
        <v>0</v>
      </c>
      <c r="BV136" s="230">
        <f t="shared" si="283"/>
        <v>0</v>
      </c>
      <c r="BW136" s="230">
        <f t="shared" si="284"/>
        <v>0</v>
      </c>
      <c r="BX136" s="230">
        <f t="shared" si="285"/>
        <v>0</v>
      </c>
      <c r="BY136" s="230">
        <f t="shared" si="286"/>
        <v>0</v>
      </c>
      <c r="BZ136" s="230">
        <f t="shared" si="287"/>
        <v>0</v>
      </c>
      <c r="CA136" s="230">
        <f t="shared" si="288"/>
        <v>0</v>
      </c>
      <c r="CB136" s="230">
        <f t="shared" si="289"/>
        <v>0</v>
      </c>
      <c r="CC136" s="230">
        <f t="shared" si="290"/>
        <v>0</v>
      </c>
      <c r="CD136" s="230">
        <f t="shared" si="291"/>
        <v>0</v>
      </c>
      <c r="CE136" s="230">
        <f t="shared" si="292"/>
        <v>0</v>
      </c>
      <c r="CF136" s="230">
        <f t="shared" si="293"/>
        <v>0</v>
      </c>
      <c r="CG136" s="231"/>
      <c r="CH136" s="230">
        <f t="shared" si="294"/>
        <v>0</v>
      </c>
      <c r="CI136" s="230">
        <f t="shared" si="295"/>
        <v>0</v>
      </c>
      <c r="CJ136" s="230">
        <f t="shared" si="296"/>
        <v>0</v>
      </c>
      <c r="CK136" s="230">
        <f t="shared" si="297"/>
        <v>0</v>
      </c>
      <c r="CL136" s="230">
        <f t="shared" si="298"/>
        <v>0</v>
      </c>
      <c r="CM136" s="230">
        <f t="shared" si="299"/>
        <v>0</v>
      </c>
      <c r="CN136" s="230">
        <f t="shared" si="300"/>
        <v>0</v>
      </c>
      <c r="CO136" s="230">
        <f t="shared" si="301"/>
        <v>0</v>
      </c>
      <c r="CP136" s="230">
        <f t="shared" si="302"/>
        <v>0</v>
      </c>
      <c r="CQ136" s="230">
        <f t="shared" si="303"/>
        <v>0</v>
      </c>
      <c r="CR136" s="230">
        <f t="shared" si="304"/>
        <v>0</v>
      </c>
      <c r="CS136" s="230">
        <f t="shared" si="305"/>
        <v>0</v>
      </c>
      <c r="CT136" s="231"/>
      <c r="CU136" s="230">
        <f t="shared" si="306"/>
        <v>0</v>
      </c>
      <c r="CV136" s="230">
        <f t="shared" si="307"/>
        <v>0</v>
      </c>
      <c r="CW136" s="230">
        <f t="shared" si="308"/>
        <v>0</v>
      </c>
      <c r="CX136" s="230">
        <f t="shared" si="309"/>
        <v>0</v>
      </c>
      <c r="CY136" s="230">
        <f t="shared" si="310"/>
        <v>0</v>
      </c>
      <c r="CZ136" s="230">
        <f t="shared" si="311"/>
        <v>0</v>
      </c>
      <c r="DA136" s="230">
        <f t="shared" si="312"/>
        <v>0</v>
      </c>
      <c r="DB136" s="230">
        <f t="shared" si="313"/>
        <v>0</v>
      </c>
      <c r="DC136" s="230">
        <f t="shared" si="314"/>
        <v>0</v>
      </c>
      <c r="DD136" s="230">
        <f t="shared" si="315"/>
        <v>0</v>
      </c>
      <c r="DE136" s="230">
        <f t="shared" si="316"/>
        <v>0</v>
      </c>
      <c r="DF136" s="230">
        <f t="shared" si="317"/>
        <v>0</v>
      </c>
      <c r="DG136" s="387"/>
      <c r="DH136" s="387"/>
      <c r="DI136" s="387"/>
      <c r="DJ136" s="387"/>
      <c r="DK136" s="387"/>
      <c r="DL136" s="387"/>
      <c r="DM136" s="387"/>
      <c r="DN136" s="387"/>
      <c r="DO136" s="387"/>
      <c r="DP136" s="387"/>
      <c r="DQ136" s="387"/>
      <c r="DR136" s="387"/>
    </row>
    <row r="137" spans="1:123" s="243" customFormat="1" ht="12.75" customHeight="1" outlineLevel="1">
      <c r="A137" s="383">
        <f>'All Demand '!A138</f>
        <v>133</v>
      </c>
      <c r="B137" s="384" t="str">
        <f>'All Demand '!G138</f>
        <v>ABC</v>
      </c>
      <c r="C137" s="384" t="str">
        <f>'All Demand '!F138</f>
        <v>M101</v>
      </c>
      <c r="D137" s="178" t="str">
        <f>'All Demand '!C138</f>
        <v>8AJ946-12886</v>
      </c>
      <c r="E137" s="384" t="str">
        <f>'All Demand '!I138</f>
        <v>TJ</v>
      </c>
      <c r="F137" s="385" t="str">
        <f>'All Demand '!G138</f>
        <v>ABC</v>
      </c>
      <c r="G137" s="405">
        <v>0.222</v>
      </c>
      <c r="H137" s="405">
        <v>7.6999999999999999E-2</v>
      </c>
      <c r="I137" s="405" t="s">
        <v>39</v>
      </c>
      <c r="J137" s="405">
        <v>0</v>
      </c>
      <c r="K137" s="405">
        <v>0</v>
      </c>
      <c r="L137" s="405">
        <v>0</v>
      </c>
      <c r="M137" s="405">
        <v>0</v>
      </c>
      <c r="N137" s="405">
        <v>0</v>
      </c>
      <c r="O137" s="405">
        <v>0</v>
      </c>
      <c r="P137" s="405">
        <v>4</v>
      </c>
      <c r="Q137" s="405">
        <v>0</v>
      </c>
      <c r="R137" s="427">
        <v>1</v>
      </c>
      <c r="S137" s="405">
        <v>0</v>
      </c>
      <c r="T137" s="405">
        <v>0.91</v>
      </c>
      <c r="U137" s="386">
        <f>Tianjin!H137</f>
        <v>0</v>
      </c>
      <c r="V137" s="386">
        <f>Tianjin!I137</f>
        <v>0</v>
      </c>
      <c r="W137" s="386">
        <f>Tianjin!J137</f>
        <v>0</v>
      </c>
      <c r="X137" s="386">
        <f>Tianjin!K137</f>
        <v>0</v>
      </c>
      <c r="Y137" s="386">
        <f>Tianjin!L137</f>
        <v>0</v>
      </c>
      <c r="Z137" s="386">
        <f>Tianjin!M137</f>
        <v>0</v>
      </c>
      <c r="AA137" s="386">
        <f>Tianjin!N137</f>
        <v>0</v>
      </c>
      <c r="AB137" s="386">
        <f>Tianjin!O137</f>
        <v>0</v>
      </c>
      <c r="AC137" s="386">
        <f>Tianjin!P137</f>
        <v>0</v>
      </c>
      <c r="AD137" s="386">
        <f>Tianjin!Q137</f>
        <v>0</v>
      </c>
      <c r="AE137" s="386">
        <f>Tianjin!R137</f>
        <v>0</v>
      </c>
      <c r="AF137" s="386">
        <f>Tianjin!S137</f>
        <v>0</v>
      </c>
      <c r="AG137" s="387"/>
      <c r="AH137" s="388">
        <f t="shared" si="246"/>
        <v>0</v>
      </c>
      <c r="AI137" s="388">
        <f t="shared" si="247"/>
        <v>0</v>
      </c>
      <c r="AJ137" s="388">
        <f t="shared" si="248"/>
        <v>0</v>
      </c>
      <c r="AK137" s="388">
        <f t="shared" si="249"/>
        <v>0</v>
      </c>
      <c r="AL137" s="388">
        <f t="shared" si="250"/>
        <v>0</v>
      </c>
      <c r="AM137" s="388">
        <f t="shared" si="251"/>
        <v>0</v>
      </c>
      <c r="AN137" s="388">
        <f t="shared" si="252"/>
        <v>0</v>
      </c>
      <c r="AO137" s="388">
        <f t="shared" si="253"/>
        <v>0</v>
      </c>
      <c r="AP137" s="388">
        <f t="shared" si="254"/>
        <v>0</v>
      </c>
      <c r="AQ137" s="388">
        <f t="shared" si="255"/>
        <v>0</v>
      </c>
      <c r="AR137" s="388">
        <f t="shared" si="256"/>
        <v>0</v>
      </c>
      <c r="AS137" s="388">
        <f t="shared" si="257"/>
        <v>0</v>
      </c>
      <c r="AT137" s="389"/>
      <c r="AU137" s="232">
        <f t="shared" si="258"/>
        <v>0</v>
      </c>
      <c r="AV137" s="232">
        <f t="shared" si="259"/>
        <v>0</v>
      </c>
      <c r="AW137" s="232">
        <f t="shared" si="260"/>
        <v>0</v>
      </c>
      <c r="AX137" s="232">
        <f t="shared" si="261"/>
        <v>0</v>
      </c>
      <c r="AY137" s="232">
        <f t="shared" si="262"/>
        <v>0</v>
      </c>
      <c r="AZ137" s="232">
        <f t="shared" si="263"/>
        <v>0</v>
      </c>
      <c r="BA137" s="232">
        <f t="shared" si="264"/>
        <v>0</v>
      </c>
      <c r="BB137" s="232">
        <f t="shared" si="265"/>
        <v>0</v>
      </c>
      <c r="BC137" s="232">
        <f t="shared" si="266"/>
        <v>0</v>
      </c>
      <c r="BD137" s="232">
        <f t="shared" si="267"/>
        <v>0</v>
      </c>
      <c r="BE137" s="232">
        <f t="shared" si="268"/>
        <v>0</v>
      </c>
      <c r="BF137" s="232">
        <f t="shared" si="269"/>
        <v>0</v>
      </c>
      <c r="BG137" s="387"/>
      <c r="BH137" s="230">
        <f t="shared" si="270"/>
        <v>0</v>
      </c>
      <c r="BI137" s="230">
        <f t="shared" si="271"/>
        <v>0</v>
      </c>
      <c r="BJ137" s="230">
        <f t="shared" si="272"/>
        <v>0</v>
      </c>
      <c r="BK137" s="230">
        <f t="shared" si="273"/>
        <v>0</v>
      </c>
      <c r="BL137" s="230">
        <f t="shared" si="274"/>
        <v>0</v>
      </c>
      <c r="BM137" s="230">
        <f t="shared" si="275"/>
        <v>0</v>
      </c>
      <c r="BN137" s="230">
        <f t="shared" si="276"/>
        <v>0</v>
      </c>
      <c r="BO137" s="230">
        <f t="shared" si="277"/>
        <v>0</v>
      </c>
      <c r="BP137" s="230">
        <f t="shared" si="278"/>
        <v>0</v>
      </c>
      <c r="BQ137" s="230">
        <f t="shared" si="279"/>
        <v>0</v>
      </c>
      <c r="BR137" s="230">
        <f t="shared" si="280"/>
        <v>0</v>
      </c>
      <c r="BS137" s="230">
        <f t="shared" si="281"/>
        <v>0</v>
      </c>
      <c r="BT137" s="389"/>
      <c r="BU137" s="230">
        <f t="shared" si="282"/>
        <v>0</v>
      </c>
      <c r="BV137" s="230">
        <f t="shared" si="283"/>
        <v>0</v>
      </c>
      <c r="BW137" s="230">
        <f t="shared" si="284"/>
        <v>0</v>
      </c>
      <c r="BX137" s="230">
        <f t="shared" si="285"/>
        <v>0</v>
      </c>
      <c r="BY137" s="230">
        <f t="shared" si="286"/>
        <v>0</v>
      </c>
      <c r="BZ137" s="230">
        <f t="shared" si="287"/>
        <v>0</v>
      </c>
      <c r="CA137" s="230">
        <f t="shared" si="288"/>
        <v>0</v>
      </c>
      <c r="CB137" s="230">
        <f t="shared" si="289"/>
        <v>0</v>
      </c>
      <c r="CC137" s="230">
        <f t="shared" si="290"/>
        <v>0</v>
      </c>
      <c r="CD137" s="230">
        <f t="shared" si="291"/>
        <v>0</v>
      </c>
      <c r="CE137" s="230">
        <f t="shared" si="292"/>
        <v>0</v>
      </c>
      <c r="CF137" s="230">
        <f t="shared" si="293"/>
        <v>0</v>
      </c>
      <c r="CG137" s="231"/>
      <c r="CH137" s="230">
        <f t="shared" si="294"/>
        <v>0</v>
      </c>
      <c r="CI137" s="230">
        <f t="shared" si="295"/>
        <v>0</v>
      </c>
      <c r="CJ137" s="230">
        <f t="shared" si="296"/>
        <v>0</v>
      </c>
      <c r="CK137" s="230">
        <f t="shared" si="297"/>
        <v>0</v>
      </c>
      <c r="CL137" s="230">
        <f t="shared" si="298"/>
        <v>0</v>
      </c>
      <c r="CM137" s="230">
        <f t="shared" si="299"/>
        <v>0</v>
      </c>
      <c r="CN137" s="230">
        <f t="shared" si="300"/>
        <v>0</v>
      </c>
      <c r="CO137" s="230">
        <f t="shared" si="301"/>
        <v>0</v>
      </c>
      <c r="CP137" s="230">
        <f t="shared" si="302"/>
        <v>0</v>
      </c>
      <c r="CQ137" s="230">
        <f t="shared" si="303"/>
        <v>0</v>
      </c>
      <c r="CR137" s="230">
        <f t="shared" si="304"/>
        <v>0</v>
      </c>
      <c r="CS137" s="230">
        <f t="shared" si="305"/>
        <v>0</v>
      </c>
      <c r="CT137" s="231"/>
      <c r="CU137" s="230">
        <f t="shared" si="306"/>
        <v>0</v>
      </c>
      <c r="CV137" s="230">
        <f t="shared" si="307"/>
        <v>0</v>
      </c>
      <c r="CW137" s="230">
        <f t="shared" si="308"/>
        <v>0</v>
      </c>
      <c r="CX137" s="230">
        <f t="shared" si="309"/>
        <v>0</v>
      </c>
      <c r="CY137" s="230">
        <f t="shared" si="310"/>
        <v>0</v>
      </c>
      <c r="CZ137" s="230">
        <f t="shared" si="311"/>
        <v>0</v>
      </c>
      <c r="DA137" s="230">
        <f t="shared" si="312"/>
        <v>0</v>
      </c>
      <c r="DB137" s="230">
        <f t="shared" si="313"/>
        <v>0</v>
      </c>
      <c r="DC137" s="230">
        <f t="shared" si="314"/>
        <v>0</v>
      </c>
      <c r="DD137" s="230">
        <f t="shared" si="315"/>
        <v>0</v>
      </c>
      <c r="DE137" s="230">
        <f t="shared" si="316"/>
        <v>0</v>
      </c>
      <c r="DF137" s="230">
        <f t="shared" si="317"/>
        <v>0</v>
      </c>
      <c r="DG137" s="387"/>
      <c r="DH137" s="387"/>
      <c r="DI137" s="387"/>
      <c r="DJ137" s="387"/>
      <c r="DK137" s="387"/>
      <c r="DL137" s="387"/>
      <c r="DM137" s="387"/>
      <c r="DN137" s="387"/>
      <c r="DO137" s="387"/>
      <c r="DP137" s="387"/>
      <c r="DQ137" s="387"/>
      <c r="DR137" s="387"/>
    </row>
    <row r="138" spans="1:123" ht="12.75" customHeight="1" outlineLevel="1">
      <c r="A138" s="383">
        <f>'All Demand '!A139</f>
        <v>134</v>
      </c>
      <c r="B138" s="384" t="str">
        <f>'All Demand '!G139</f>
        <v>ABC</v>
      </c>
      <c r="C138" s="384" t="str">
        <f>'All Demand '!F139</f>
        <v>M101</v>
      </c>
      <c r="D138" s="178" t="str">
        <f>'All Demand '!C139</f>
        <v>8AJ818-00030C-101</v>
      </c>
      <c r="E138" s="384" t="str">
        <f>'All Demand '!I139</f>
        <v>TJ</v>
      </c>
      <c r="F138" s="385" t="str">
        <f>'All Demand '!G139</f>
        <v>ABC</v>
      </c>
      <c r="G138" s="405">
        <v>0</v>
      </c>
      <c r="H138" s="405">
        <v>0</v>
      </c>
      <c r="I138" s="405" t="s">
        <v>439</v>
      </c>
      <c r="J138" s="405">
        <v>0</v>
      </c>
      <c r="K138" s="405">
        <v>0</v>
      </c>
      <c r="L138" s="405">
        <v>0</v>
      </c>
      <c r="M138" s="405">
        <v>0</v>
      </c>
      <c r="N138" s="405">
        <v>0</v>
      </c>
      <c r="O138" s="405">
        <v>0</v>
      </c>
      <c r="P138" s="405">
        <v>0</v>
      </c>
      <c r="Q138" s="405">
        <v>0</v>
      </c>
      <c r="R138" s="427">
        <v>1</v>
      </c>
      <c r="S138" s="405">
        <v>0</v>
      </c>
      <c r="T138" s="405">
        <v>0.95</v>
      </c>
      <c r="U138" s="386">
        <f>Tianjin!H138</f>
        <v>200</v>
      </c>
      <c r="V138" s="386">
        <f>Tianjin!I138</f>
        <v>100</v>
      </c>
      <c r="W138" s="386">
        <f>Tianjin!J138</f>
        <v>100</v>
      </c>
      <c r="X138" s="386">
        <f>Tianjin!K138</f>
        <v>200</v>
      </c>
      <c r="Y138" s="386">
        <f>Tianjin!L138</f>
        <v>200</v>
      </c>
      <c r="Z138" s="386">
        <f>Tianjin!M138</f>
        <v>200</v>
      </c>
      <c r="AA138" s="386">
        <f>Tianjin!N138</f>
        <v>200</v>
      </c>
      <c r="AB138" s="386">
        <f>Tianjin!O138</f>
        <v>200</v>
      </c>
      <c r="AC138" s="386">
        <f>Tianjin!P138</f>
        <v>200</v>
      </c>
      <c r="AD138" s="386">
        <f>Tianjin!Q138</f>
        <v>200</v>
      </c>
      <c r="AE138" s="386">
        <f>Tianjin!R138</f>
        <v>200</v>
      </c>
      <c r="AF138" s="386">
        <f>Tianjin!S138</f>
        <v>100</v>
      </c>
      <c r="AG138" s="387"/>
      <c r="AH138" s="388">
        <f t="shared" si="246"/>
        <v>0</v>
      </c>
      <c r="AI138" s="388">
        <f t="shared" si="247"/>
        <v>0</v>
      </c>
      <c r="AJ138" s="388">
        <f t="shared" si="248"/>
        <v>0</v>
      </c>
      <c r="AK138" s="388">
        <f t="shared" si="249"/>
        <v>0</v>
      </c>
      <c r="AL138" s="388">
        <f t="shared" si="250"/>
        <v>0</v>
      </c>
      <c r="AM138" s="388">
        <f t="shared" si="251"/>
        <v>0</v>
      </c>
      <c r="AN138" s="388">
        <f t="shared" si="252"/>
        <v>0</v>
      </c>
      <c r="AO138" s="388">
        <f t="shared" si="253"/>
        <v>0</v>
      </c>
      <c r="AP138" s="388">
        <f t="shared" si="254"/>
        <v>0</v>
      </c>
      <c r="AQ138" s="388">
        <f t="shared" si="255"/>
        <v>0</v>
      </c>
      <c r="AR138" s="388">
        <f t="shared" si="256"/>
        <v>0</v>
      </c>
      <c r="AS138" s="388">
        <f t="shared" si="257"/>
        <v>0</v>
      </c>
      <c r="AT138" s="389"/>
      <c r="AU138" s="232">
        <f t="shared" si="258"/>
        <v>0</v>
      </c>
      <c r="AV138" s="232">
        <f t="shared" si="259"/>
        <v>0</v>
      </c>
      <c r="AW138" s="232">
        <f t="shared" si="260"/>
        <v>0</v>
      </c>
      <c r="AX138" s="232">
        <f t="shared" si="261"/>
        <v>0</v>
      </c>
      <c r="AY138" s="232">
        <f t="shared" si="262"/>
        <v>0</v>
      </c>
      <c r="AZ138" s="232">
        <f t="shared" si="263"/>
        <v>0</v>
      </c>
      <c r="BA138" s="232">
        <f t="shared" si="264"/>
        <v>0</v>
      </c>
      <c r="BB138" s="232">
        <f t="shared" si="265"/>
        <v>0</v>
      </c>
      <c r="BC138" s="232">
        <f t="shared" si="266"/>
        <v>0</v>
      </c>
      <c r="BD138" s="232">
        <f t="shared" si="267"/>
        <v>0</v>
      </c>
      <c r="BE138" s="232">
        <f t="shared" si="268"/>
        <v>0</v>
      </c>
      <c r="BF138" s="232">
        <f t="shared" si="269"/>
        <v>0</v>
      </c>
      <c r="BG138" s="387"/>
      <c r="BH138" s="230">
        <f t="shared" si="270"/>
        <v>0</v>
      </c>
      <c r="BI138" s="230">
        <f t="shared" si="271"/>
        <v>0</v>
      </c>
      <c r="BJ138" s="230">
        <f t="shared" si="272"/>
        <v>0</v>
      </c>
      <c r="BK138" s="230">
        <f t="shared" si="273"/>
        <v>0</v>
      </c>
      <c r="BL138" s="230">
        <f t="shared" si="274"/>
        <v>0</v>
      </c>
      <c r="BM138" s="230">
        <f t="shared" si="275"/>
        <v>0</v>
      </c>
      <c r="BN138" s="230">
        <f t="shared" si="276"/>
        <v>0</v>
      </c>
      <c r="BO138" s="230">
        <f t="shared" si="277"/>
        <v>0</v>
      </c>
      <c r="BP138" s="230">
        <f t="shared" si="278"/>
        <v>0</v>
      </c>
      <c r="BQ138" s="230">
        <f t="shared" si="279"/>
        <v>0</v>
      </c>
      <c r="BR138" s="230">
        <f t="shared" si="280"/>
        <v>0</v>
      </c>
      <c r="BS138" s="230">
        <f t="shared" si="281"/>
        <v>0</v>
      </c>
      <c r="BT138" s="389"/>
      <c r="BU138" s="230">
        <f t="shared" si="282"/>
        <v>0</v>
      </c>
      <c r="BV138" s="230">
        <f t="shared" si="283"/>
        <v>0</v>
      </c>
      <c r="BW138" s="230">
        <f t="shared" si="284"/>
        <v>0</v>
      </c>
      <c r="BX138" s="230">
        <f t="shared" si="285"/>
        <v>0</v>
      </c>
      <c r="BY138" s="230">
        <f t="shared" si="286"/>
        <v>0</v>
      </c>
      <c r="BZ138" s="230">
        <f t="shared" si="287"/>
        <v>0</v>
      </c>
      <c r="CA138" s="230">
        <f t="shared" si="288"/>
        <v>0</v>
      </c>
      <c r="CB138" s="230">
        <f t="shared" si="289"/>
        <v>0</v>
      </c>
      <c r="CC138" s="230">
        <f t="shared" si="290"/>
        <v>0</v>
      </c>
      <c r="CD138" s="230">
        <f t="shared" si="291"/>
        <v>0</v>
      </c>
      <c r="CE138" s="230">
        <f t="shared" si="292"/>
        <v>0</v>
      </c>
      <c r="CF138" s="230">
        <f t="shared" si="293"/>
        <v>0</v>
      </c>
      <c r="CG138" s="231"/>
      <c r="CH138" s="230">
        <f t="shared" si="294"/>
        <v>0</v>
      </c>
      <c r="CI138" s="230">
        <f t="shared" si="295"/>
        <v>0</v>
      </c>
      <c r="CJ138" s="230">
        <f t="shared" si="296"/>
        <v>0</v>
      </c>
      <c r="CK138" s="230">
        <f t="shared" si="297"/>
        <v>0</v>
      </c>
      <c r="CL138" s="230">
        <f t="shared" si="298"/>
        <v>0</v>
      </c>
      <c r="CM138" s="230">
        <f t="shared" si="299"/>
        <v>0</v>
      </c>
      <c r="CN138" s="230">
        <f t="shared" si="300"/>
        <v>0</v>
      </c>
      <c r="CO138" s="230">
        <f t="shared" si="301"/>
        <v>0</v>
      </c>
      <c r="CP138" s="230">
        <f t="shared" si="302"/>
        <v>0</v>
      </c>
      <c r="CQ138" s="230">
        <f t="shared" si="303"/>
        <v>0</v>
      </c>
      <c r="CR138" s="230">
        <f t="shared" si="304"/>
        <v>0</v>
      </c>
      <c r="CS138" s="230">
        <f t="shared" si="305"/>
        <v>0</v>
      </c>
      <c r="CT138" s="231"/>
      <c r="CU138" s="230">
        <f t="shared" si="306"/>
        <v>0</v>
      </c>
      <c r="CV138" s="230">
        <f t="shared" si="307"/>
        <v>0</v>
      </c>
      <c r="CW138" s="230">
        <f t="shared" si="308"/>
        <v>0</v>
      </c>
      <c r="CX138" s="230">
        <f t="shared" si="309"/>
        <v>0</v>
      </c>
      <c r="CY138" s="230">
        <f t="shared" si="310"/>
        <v>0</v>
      </c>
      <c r="CZ138" s="230">
        <f t="shared" si="311"/>
        <v>0</v>
      </c>
      <c r="DA138" s="230">
        <f t="shared" si="312"/>
        <v>0</v>
      </c>
      <c r="DB138" s="230">
        <f t="shared" si="313"/>
        <v>0</v>
      </c>
      <c r="DC138" s="230">
        <f t="shared" si="314"/>
        <v>0</v>
      </c>
      <c r="DD138" s="230">
        <f t="shared" si="315"/>
        <v>0</v>
      </c>
      <c r="DE138" s="230">
        <f t="shared" si="316"/>
        <v>0</v>
      </c>
      <c r="DF138" s="230">
        <f t="shared" si="317"/>
        <v>0</v>
      </c>
      <c r="DG138" s="387"/>
      <c r="DH138" s="387"/>
      <c r="DI138" s="387"/>
      <c r="DJ138" s="387"/>
      <c r="DK138" s="387"/>
      <c r="DL138" s="387"/>
      <c r="DM138" s="387"/>
      <c r="DN138" s="387"/>
      <c r="DO138" s="387"/>
      <c r="DP138" s="387"/>
      <c r="DQ138" s="387"/>
      <c r="DR138" s="387"/>
      <c r="DS138" s="243"/>
    </row>
    <row r="139" spans="1:123" ht="12.75" customHeight="1" outlineLevel="1">
      <c r="A139" s="383">
        <f>'All Demand '!A140</f>
        <v>135</v>
      </c>
      <c r="B139" s="384" t="str">
        <f>'All Demand '!G140</f>
        <v>ABC</v>
      </c>
      <c r="C139" s="384" t="str">
        <f>'All Demand '!F140</f>
        <v>M101</v>
      </c>
      <c r="D139" s="178" t="str">
        <f>'All Demand '!C140</f>
        <v>89ZU000311AGEN</v>
      </c>
      <c r="E139" s="384" t="str">
        <f>'All Demand '!I140</f>
        <v>TJ</v>
      </c>
      <c r="F139" s="385" t="str">
        <f>'All Demand '!G140</f>
        <v>ABC</v>
      </c>
      <c r="G139" s="405">
        <v>1.25</v>
      </c>
      <c r="H139" s="405">
        <v>0.2</v>
      </c>
      <c r="I139" s="405" t="s">
        <v>39</v>
      </c>
      <c r="J139" s="405">
        <v>0</v>
      </c>
      <c r="K139" s="405">
        <v>0</v>
      </c>
      <c r="L139" s="405">
        <v>0</v>
      </c>
      <c r="M139" s="405">
        <v>0</v>
      </c>
      <c r="N139" s="405">
        <v>0</v>
      </c>
      <c r="O139" s="405">
        <v>0</v>
      </c>
      <c r="P139" s="405">
        <v>3.5</v>
      </c>
      <c r="Q139" s="405">
        <v>4</v>
      </c>
      <c r="R139" s="427">
        <v>1</v>
      </c>
      <c r="S139" s="405">
        <v>0</v>
      </c>
      <c r="T139" s="405">
        <v>0.91</v>
      </c>
      <c r="U139" s="386">
        <f>Tianjin!H139</f>
        <v>0</v>
      </c>
      <c r="V139" s="386">
        <f>Tianjin!I139</f>
        <v>0</v>
      </c>
      <c r="W139" s="386">
        <f>Tianjin!J139</f>
        <v>0</v>
      </c>
      <c r="X139" s="386">
        <f>Tianjin!K139</f>
        <v>0</v>
      </c>
      <c r="Y139" s="386">
        <f>Tianjin!L139</f>
        <v>0</v>
      </c>
      <c r="Z139" s="386">
        <f>Tianjin!M139</f>
        <v>0</v>
      </c>
      <c r="AA139" s="386">
        <f>Tianjin!N139</f>
        <v>0</v>
      </c>
      <c r="AB139" s="386">
        <f>Tianjin!O139</f>
        <v>0</v>
      </c>
      <c r="AC139" s="386">
        <f>Tianjin!P139</f>
        <v>0</v>
      </c>
      <c r="AD139" s="386">
        <f>Tianjin!Q139</f>
        <v>0</v>
      </c>
      <c r="AE139" s="386">
        <f>Tianjin!R139</f>
        <v>0</v>
      </c>
      <c r="AF139" s="386">
        <f>Tianjin!S139</f>
        <v>0</v>
      </c>
      <c r="AG139" s="387"/>
      <c r="AH139" s="388">
        <f t="shared" si="246"/>
        <v>0</v>
      </c>
      <c r="AI139" s="388">
        <f t="shared" si="247"/>
        <v>0</v>
      </c>
      <c r="AJ139" s="388">
        <f t="shared" si="248"/>
        <v>0</v>
      </c>
      <c r="AK139" s="388">
        <f t="shared" si="249"/>
        <v>0</v>
      </c>
      <c r="AL139" s="388">
        <f t="shared" si="250"/>
        <v>0</v>
      </c>
      <c r="AM139" s="388">
        <f t="shared" si="251"/>
        <v>0</v>
      </c>
      <c r="AN139" s="388">
        <f t="shared" si="252"/>
        <v>0</v>
      </c>
      <c r="AO139" s="388">
        <f t="shared" si="253"/>
        <v>0</v>
      </c>
      <c r="AP139" s="388">
        <f t="shared" si="254"/>
        <v>0</v>
      </c>
      <c r="AQ139" s="388">
        <f t="shared" si="255"/>
        <v>0</v>
      </c>
      <c r="AR139" s="388">
        <f t="shared" si="256"/>
        <v>0</v>
      </c>
      <c r="AS139" s="388">
        <f t="shared" si="257"/>
        <v>0</v>
      </c>
      <c r="AT139" s="389"/>
      <c r="AU139" s="232">
        <f t="shared" si="258"/>
        <v>0</v>
      </c>
      <c r="AV139" s="232">
        <f t="shared" si="259"/>
        <v>0</v>
      </c>
      <c r="AW139" s="232">
        <f t="shared" si="260"/>
        <v>0</v>
      </c>
      <c r="AX139" s="232">
        <f t="shared" si="261"/>
        <v>0</v>
      </c>
      <c r="AY139" s="232">
        <f t="shared" si="262"/>
        <v>0</v>
      </c>
      <c r="AZ139" s="232">
        <f t="shared" si="263"/>
        <v>0</v>
      </c>
      <c r="BA139" s="232">
        <f t="shared" si="264"/>
        <v>0</v>
      </c>
      <c r="BB139" s="232">
        <f t="shared" si="265"/>
        <v>0</v>
      </c>
      <c r="BC139" s="232">
        <f t="shared" si="266"/>
        <v>0</v>
      </c>
      <c r="BD139" s="232">
        <f t="shared" si="267"/>
        <v>0</v>
      </c>
      <c r="BE139" s="232">
        <f t="shared" si="268"/>
        <v>0</v>
      </c>
      <c r="BF139" s="232">
        <f t="shared" si="269"/>
        <v>0</v>
      </c>
      <c r="BG139" s="387"/>
      <c r="BH139" s="230">
        <f t="shared" si="270"/>
        <v>0</v>
      </c>
      <c r="BI139" s="230">
        <f t="shared" si="271"/>
        <v>0</v>
      </c>
      <c r="BJ139" s="230">
        <f t="shared" si="272"/>
        <v>0</v>
      </c>
      <c r="BK139" s="230">
        <f t="shared" si="273"/>
        <v>0</v>
      </c>
      <c r="BL139" s="230">
        <f t="shared" si="274"/>
        <v>0</v>
      </c>
      <c r="BM139" s="230">
        <f t="shared" si="275"/>
        <v>0</v>
      </c>
      <c r="BN139" s="230">
        <f t="shared" si="276"/>
        <v>0</v>
      </c>
      <c r="BO139" s="230">
        <f t="shared" si="277"/>
        <v>0</v>
      </c>
      <c r="BP139" s="230">
        <f t="shared" si="278"/>
        <v>0</v>
      </c>
      <c r="BQ139" s="230">
        <f t="shared" si="279"/>
        <v>0</v>
      </c>
      <c r="BR139" s="230">
        <f t="shared" si="280"/>
        <v>0</v>
      </c>
      <c r="BS139" s="230">
        <f t="shared" si="281"/>
        <v>0</v>
      </c>
      <c r="BT139" s="389"/>
      <c r="BU139" s="230">
        <f t="shared" si="282"/>
        <v>0</v>
      </c>
      <c r="BV139" s="230">
        <f t="shared" si="283"/>
        <v>0</v>
      </c>
      <c r="BW139" s="230">
        <f t="shared" si="284"/>
        <v>0</v>
      </c>
      <c r="BX139" s="230">
        <f t="shared" si="285"/>
        <v>0</v>
      </c>
      <c r="BY139" s="230">
        <f t="shared" si="286"/>
        <v>0</v>
      </c>
      <c r="BZ139" s="230">
        <f t="shared" si="287"/>
        <v>0</v>
      </c>
      <c r="CA139" s="230">
        <f t="shared" si="288"/>
        <v>0</v>
      </c>
      <c r="CB139" s="230">
        <f t="shared" si="289"/>
        <v>0</v>
      </c>
      <c r="CC139" s="230">
        <f t="shared" si="290"/>
        <v>0</v>
      </c>
      <c r="CD139" s="230">
        <f t="shared" si="291"/>
        <v>0</v>
      </c>
      <c r="CE139" s="230">
        <f t="shared" si="292"/>
        <v>0</v>
      </c>
      <c r="CF139" s="230">
        <f t="shared" si="293"/>
        <v>0</v>
      </c>
      <c r="CG139" s="231"/>
      <c r="CH139" s="230">
        <f t="shared" si="294"/>
        <v>0</v>
      </c>
      <c r="CI139" s="230">
        <f t="shared" si="295"/>
        <v>0</v>
      </c>
      <c r="CJ139" s="230">
        <f t="shared" si="296"/>
        <v>0</v>
      </c>
      <c r="CK139" s="230">
        <f t="shared" si="297"/>
        <v>0</v>
      </c>
      <c r="CL139" s="230">
        <f t="shared" si="298"/>
        <v>0</v>
      </c>
      <c r="CM139" s="230">
        <f t="shared" si="299"/>
        <v>0</v>
      </c>
      <c r="CN139" s="230">
        <f t="shared" si="300"/>
        <v>0</v>
      </c>
      <c r="CO139" s="230">
        <f t="shared" si="301"/>
        <v>0</v>
      </c>
      <c r="CP139" s="230">
        <f t="shared" si="302"/>
        <v>0</v>
      </c>
      <c r="CQ139" s="230">
        <f t="shared" si="303"/>
        <v>0</v>
      </c>
      <c r="CR139" s="230">
        <f t="shared" si="304"/>
        <v>0</v>
      </c>
      <c r="CS139" s="230">
        <f t="shared" si="305"/>
        <v>0</v>
      </c>
      <c r="CT139" s="231"/>
      <c r="CU139" s="230">
        <f t="shared" si="306"/>
        <v>0</v>
      </c>
      <c r="CV139" s="230">
        <f t="shared" si="307"/>
        <v>0</v>
      </c>
      <c r="CW139" s="230">
        <f t="shared" si="308"/>
        <v>0</v>
      </c>
      <c r="CX139" s="230">
        <f t="shared" si="309"/>
        <v>0</v>
      </c>
      <c r="CY139" s="230">
        <f t="shared" si="310"/>
        <v>0</v>
      </c>
      <c r="CZ139" s="230">
        <f t="shared" si="311"/>
        <v>0</v>
      </c>
      <c r="DA139" s="230">
        <f t="shared" si="312"/>
        <v>0</v>
      </c>
      <c r="DB139" s="230">
        <f t="shared" si="313"/>
        <v>0</v>
      </c>
      <c r="DC139" s="230">
        <f t="shared" si="314"/>
        <v>0</v>
      </c>
      <c r="DD139" s="230">
        <f t="shared" si="315"/>
        <v>0</v>
      </c>
      <c r="DE139" s="230">
        <f t="shared" si="316"/>
        <v>0</v>
      </c>
      <c r="DF139" s="230">
        <f t="shared" si="317"/>
        <v>0</v>
      </c>
      <c r="DG139" s="387"/>
      <c r="DH139" s="387"/>
      <c r="DI139" s="387"/>
      <c r="DJ139" s="387"/>
      <c r="DK139" s="387"/>
      <c r="DL139" s="387"/>
      <c r="DM139" s="387"/>
      <c r="DN139" s="387"/>
      <c r="DO139" s="387"/>
      <c r="DP139" s="387"/>
      <c r="DQ139" s="387"/>
      <c r="DR139" s="387"/>
      <c r="DS139" s="243"/>
    </row>
    <row r="140" spans="1:123" ht="12.45" customHeight="1" outlineLevel="1">
      <c r="A140" s="383">
        <f>'All Demand '!A141</f>
        <v>136</v>
      </c>
      <c r="B140" s="384" t="str">
        <f>'All Demand '!G141</f>
        <v>ABC</v>
      </c>
      <c r="C140" s="384" t="str">
        <f>'All Demand '!F141</f>
        <v>M105</v>
      </c>
      <c r="D140" s="178" t="str">
        <f>'All Demand '!C141</f>
        <v>8AJ946-04905-N</v>
      </c>
      <c r="E140" s="384" t="str">
        <f>'All Demand '!I141</f>
        <v>CTU</v>
      </c>
      <c r="F140" s="385" t="str">
        <f>'All Demand '!G141</f>
        <v>ABC</v>
      </c>
      <c r="G140" s="405">
        <v>1.667</v>
      </c>
      <c r="H140" s="405">
        <v>0.51300000000000001</v>
      </c>
      <c r="I140" s="405" t="s">
        <v>39</v>
      </c>
      <c r="J140" s="405">
        <v>0</v>
      </c>
      <c r="K140" s="405">
        <v>0</v>
      </c>
      <c r="L140" s="405">
        <v>0</v>
      </c>
      <c r="M140" s="405">
        <v>0</v>
      </c>
      <c r="N140" s="405">
        <v>0</v>
      </c>
      <c r="O140" s="405">
        <v>0</v>
      </c>
      <c r="P140" s="405">
        <v>4.5</v>
      </c>
      <c r="Q140" s="405">
        <v>0</v>
      </c>
      <c r="R140" s="427">
        <v>0</v>
      </c>
      <c r="S140" s="405">
        <v>0</v>
      </c>
      <c r="T140" s="405">
        <v>0.92</v>
      </c>
      <c r="U140" s="386">
        <f>Tianjin!H140</f>
        <v>0</v>
      </c>
      <c r="V140" s="386">
        <f>Tianjin!I140</f>
        <v>0</v>
      </c>
      <c r="W140" s="386">
        <f>Tianjin!J140</f>
        <v>0</v>
      </c>
      <c r="X140" s="386">
        <f>Tianjin!K140</f>
        <v>0</v>
      </c>
      <c r="Y140" s="386">
        <f>Tianjin!L140</f>
        <v>0</v>
      </c>
      <c r="Z140" s="386">
        <f>Tianjin!M140</f>
        <v>0</v>
      </c>
      <c r="AA140" s="386">
        <f>Tianjin!N140</f>
        <v>0</v>
      </c>
      <c r="AB140" s="386">
        <f>Tianjin!O140</f>
        <v>0</v>
      </c>
      <c r="AC140" s="386">
        <f>Tianjin!P140</f>
        <v>0</v>
      </c>
      <c r="AD140" s="386">
        <f>Tianjin!Q140</f>
        <v>0</v>
      </c>
      <c r="AE140" s="386">
        <f>Tianjin!R140</f>
        <v>0</v>
      </c>
      <c r="AF140" s="386">
        <f>Tianjin!S140</f>
        <v>0</v>
      </c>
      <c r="AG140" s="387"/>
      <c r="AH140" s="388">
        <f t="shared" si="246"/>
        <v>0</v>
      </c>
      <c r="AI140" s="388">
        <f t="shared" si="247"/>
        <v>0</v>
      </c>
      <c r="AJ140" s="388">
        <f t="shared" si="248"/>
        <v>0</v>
      </c>
      <c r="AK140" s="388">
        <f t="shared" si="249"/>
        <v>0</v>
      </c>
      <c r="AL140" s="388">
        <f t="shared" si="250"/>
        <v>0</v>
      </c>
      <c r="AM140" s="388">
        <f t="shared" si="251"/>
        <v>0</v>
      </c>
      <c r="AN140" s="388">
        <f t="shared" si="252"/>
        <v>0</v>
      </c>
      <c r="AO140" s="388">
        <f t="shared" si="253"/>
        <v>0</v>
      </c>
      <c r="AP140" s="388">
        <f t="shared" si="254"/>
        <v>0</v>
      </c>
      <c r="AQ140" s="388">
        <f t="shared" si="255"/>
        <v>0</v>
      </c>
      <c r="AR140" s="388">
        <f t="shared" si="256"/>
        <v>0</v>
      </c>
      <c r="AS140" s="388">
        <f t="shared" si="257"/>
        <v>0</v>
      </c>
      <c r="AT140" s="389"/>
      <c r="AU140" s="232">
        <f t="shared" si="258"/>
        <v>0</v>
      </c>
      <c r="AV140" s="232">
        <f t="shared" si="259"/>
        <v>0</v>
      </c>
      <c r="AW140" s="232">
        <f t="shared" si="260"/>
        <v>0</v>
      </c>
      <c r="AX140" s="232">
        <f t="shared" si="261"/>
        <v>0</v>
      </c>
      <c r="AY140" s="232">
        <f t="shared" si="262"/>
        <v>0</v>
      </c>
      <c r="AZ140" s="232">
        <f t="shared" si="263"/>
        <v>0</v>
      </c>
      <c r="BA140" s="232">
        <f t="shared" si="264"/>
        <v>0</v>
      </c>
      <c r="BB140" s="232">
        <f t="shared" si="265"/>
        <v>0</v>
      </c>
      <c r="BC140" s="232">
        <f t="shared" si="266"/>
        <v>0</v>
      </c>
      <c r="BD140" s="232">
        <f t="shared" si="267"/>
        <v>0</v>
      </c>
      <c r="BE140" s="232">
        <f t="shared" si="268"/>
        <v>0</v>
      </c>
      <c r="BF140" s="232">
        <f t="shared" si="269"/>
        <v>0</v>
      </c>
      <c r="BG140" s="387"/>
      <c r="BH140" s="230">
        <f t="shared" si="270"/>
        <v>0</v>
      </c>
      <c r="BI140" s="230">
        <f t="shared" si="271"/>
        <v>0</v>
      </c>
      <c r="BJ140" s="230">
        <f t="shared" si="272"/>
        <v>0</v>
      </c>
      <c r="BK140" s="230">
        <f t="shared" si="273"/>
        <v>0</v>
      </c>
      <c r="BL140" s="230">
        <f t="shared" si="274"/>
        <v>0</v>
      </c>
      <c r="BM140" s="230">
        <f t="shared" si="275"/>
        <v>0</v>
      </c>
      <c r="BN140" s="230">
        <f t="shared" si="276"/>
        <v>0</v>
      </c>
      <c r="BO140" s="230">
        <f t="shared" si="277"/>
        <v>0</v>
      </c>
      <c r="BP140" s="230">
        <f t="shared" si="278"/>
        <v>0</v>
      </c>
      <c r="BQ140" s="230">
        <f t="shared" si="279"/>
        <v>0</v>
      </c>
      <c r="BR140" s="230">
        <f t="shared" si="280"/>
        <v>0</v>
      </c>
      <c r="BS140" s="230">
        <f t="shared" si="281"/>
        <v>0</v>
      </c>
      <c r="BT140" s="389"/>
      <c r="BU140" s="230">
        <f t="shared" si="282"/>
        <v>0</v>
      </c>
      <c r="BV140" s="230">
        <f t="shared" si="283"/>
        <v>0</v>
      </c>
      <c r="BW140" s="230">
        <f t="shared" si="284"/>
        <v>0</v>
      </c>
      <c r="BX140" s="230">
        <f t="shared" si="285"/>
        <v>0</v>
      </c>
      <c r="BY140" s="230">
        <f t="shared" si="286"/>
        <v>0</v>
      </c>
      <c r="BZ140" s="230">
        <f t="shared" si="287"/>
        <v>0</v>
      </c>
      <c r="CA140" s="230">
        <f t="shared" si="288"/>
        <v>0</v>
      </c>
      <c r="CB140" s="230">
        <f t="shared" si="289"/>
        <v>0</v>
      </c>
      <c r="CC140" s="230">
        <f t="shared" si="290"/>
        <v>0</v>
      </c>
      <c r="CD140" s="230">
        <f t="shared" si="291"/>
        <v>0</v>
      </c>
      <c r="CE140" s="230">
        <f t="shared" si="292"/>
        <v>0</v>
      </c>
      <c r="CF140" s="230">
        <f t="shared" si="293"/>
        <v>0</v>
      </c>
      <c r="CG140" s="231"/>
      <c r="CH140" s="230">
        <f t="shared" si="294"/>
        <v>0</v>
      </c>
      <c r="CI140" s="230">
        <f t="shared" si="295"/>
        <v>0</v>
      </c>
      <c r="CJ140" s="230">
        <f t="shared" si="296"/>
        <v>0</v>
      </c>
      <c r="CK140" s="230">
        <f t="shared" si="297"/>
        <v>0</v>
      </c>
      <c r="CL140" s="230">
        <f t="shared" si="298"/>
        <v>0</v>
      </c>
      <c r="CM140" s="230">
        <f t="shared" si="299"/>
        <v>0</v>
      </c>
      <c r="CN140" s="230">
        <f t="shared" si="300"/>
        <v>0</v>
      </c>
      <c r="CO140" s="230">
        <f t="shared" si="301"/>
        <v>0</v>
      </c>
      <c r="CP140" s="230">
        <f t="shared" si="302"/>
        <v>0</v>
      </c>
      <c r="CQ140" s="230">
        <f t="shared" si="303"/>
        <v>0</v>
      </c>
      <c r="CR140" s="230">
        <f t="shared" si="304"/>
        <v>0</v>
      </c>
      <c r="CS140" s="230">
        <f t="shared" si="305"/>
        <v>0</v>
      </c>
      <c r="CT140" s="231"/>
      <c r="CU140" s="230">
        <f t="shared" si="306"/>
        <v>0</v>
      </c>
      <c r="CV140" s="230">
        <f t="shared" si="307"/>
        <v>0</v>
      </c>
      <c r="CW140" s="230">
        <f t="shared" si="308"/>
        <v>0</v>
      </c>
      <c r="CX140" s="230">
        <f t="shared" si="309"/>
        <v>0</v>
      </c>
      <c r="CY140" s="230">
        <f t="shared" si="310"/>
        <v>0</v>
      </c>
      <c r="CZ140" s="230">
        <f t="shared" si="311"/>
        <v>0</v>
      </c>
      <c r="DA140" s="230">
        <f t="shared" si="312"/>
        <v>0</v>
      </c>
      <c r="DB140" s="230">
        <f t="shared" si="313"/>
        <v>0</v>
      </c>
      <c r="DC140" s="230">
        <f t="shared" si="314"/>
        <v>0</v>
      </c>
      <c r="DD140" s="230">
        <f t="shared" si="315"/>
        <v>0</v>
      </c>
      <c r="DE140" s="230">
        <f t="shared" si="316"/>
        <v>0</v>
      </c>
      <c r="DF140" s="230">
        <f t="shared" si="317"/>
        <v>0</v>
      </c>
      <c r="DG140" s="387"/>
      <c r="DH140" s="387"/>
      <c r="DI140" s="387"/>
      <c r="DJ140" s="387"/>
      <c r="DK140" s="387"/>
      <c r="DL140" s="387"/>
      <c r="DM140" s="387"/>
      <c r="DN140" s="387"/>
      <c r="DO140" s="387"/>
      <c r="DP140" s="387"/>
      <c r="DQ140" s="387"/>
      <c r="DR140" s="387"/>
      <c r="DS140" s="243"/>
    </row>
    <row r="141" spans="1:123" ht="12.75" customHeight="1" outlineLevel="1">
      <c r="A141" s="383">
        <f>'All Demand '!A142</f>
        <v>137</v>
      </c>
      <c r="B141" s="384" t="str">
        <f>'All Demand '!G142</f>
        <v>ABC</v>
      </c>
      <c r="C141" s="384" t="str">
        <f>'All Demand '!F142</f>
        <v>M105</v>
      </c>
      <c r="D141" s="178" t="str">
        <f>'All Demand '!C142</f>
        <v>8AJ946-04717-N</v>
      </c>
      <c r="E141" s="384" t="str">
        <f>'All Demand '!I142</f>
        <v>CTU</v>
      </c>
      <c r="F141" s="385" t="str">
        <f>'All Demand '!G142</f>
        <v>ABC</v>
      </c>
      <c r="G141" s="405">
        <v>2.2222222222222223</v>
      </c>
      <c r="H141" s="405">
        <v>0.90909090909090906</v>
      </c>
      <c r="I141" s="405" t="s">
        <v>39</v>
      </c>
      <c r="J141" s="405">
        <v>0</v>
      </c>
      <c r="K141" s="405">
        <v>0</v>
      </c>
      <c r="L141" s="405">
        <v>0</v>
      </c>
      <c r="M141" s="405">
        <v>0</v>
      </c>
      <c r="N141" s="405">
        <v>0</v>
      </c>
      <c r="O141" s="405">
        <v>0</v>
      </c>
      <c r="P141" s="405">
        <v>4</v>
      </c>
      <c r="Q141" s="405">
        <v>4</v>
      </c>
      <c r="R141" s="427">
        <v>1</v>
      </c>
      <c r="S141" s="405">
        <v>0</v>
      </c>
      <c r="T141" s="405">
        <v>0.82</v>
      </c>
      <c r="U141" s="386">
        <f>Tianjin!H141</f>
        <v>0</v>
      </c>
      <c r="V141" s="386">
        <f>Tianjin!I141</f>
        <v>0</v>
      </c>
      <c r="W141" s="386">
        <f>Tianjin!J141</f>
        <v>0</v>
      </c>
      <c r="X141" s="386">
        <f>Tianjin!K141</f>
        <v>0</v>
      </c>
      <c r="Y141" s="386">
        <f>Tianjin!L141</f>
        <v>0</v>
      </c>
      <c r="Z141" s="386">
        <f>Tianjin!M141</f>
        <v>0</v>
      </c>
      <c r="AA141" s="386">
        <f>Tianjin!N141</f>
        <v>0</v>
      </c>
      <c r="AB141" s="386">
        <f>Tianjin!O141</f>
        <v>0</v>
      </c>
      <c r="AC141" s="386">
        <f>Tianjin!P141</f>
        <v>0</v>
      </c>
      <c r="AD141" s="386">
        <f>Tianjin!Q141</f>
        <v>0</v>
      </c>
      <c r="AE141" s="386">
        <f>Tianjin!R141</f>
        <v>0</v>
      </c>
      <c r="AF141" s="386">
        <f>Tianjin!S141</f>
        <v>0</v>
      </c>
      <c r="AG141" s="387"/>
      <c r="AH141" s="388">
        <f t="shared" si="246"/>
        <v>0</v>
      </c>
      <c r="AI141" s="388">
        <f t="shared" si="247"/>
        <v>0</v>
      </c>
      <c r="AJ141" s="388">
        <f t="shared" si="248"/>
        <v>0</v>
      </c>
      <c r="AK141" s="388">
        <f t="shared" si="249"/>
        <v>0</v>
      </c>
      <c r="AL141" s="388">
        <f t="shared" si="250"/>
        <v>0</v>
      </c>
      <c r="AM141" s="388">
        <f t="shared" si="251"/>
        <v>0</v>
      </c>
      <c r="AN141" s="388">
        <f t="shared" si="252"/>
        <v>0</v>
      </c>
      <c r="AO141" s="388">
        <f t="shared" si="253"/>
        <v>0</v>
      </c>
      <c r="AP141" s="388">
        <f t="shared" si="254"/>
        <v>0</v>
      </c>
      <c r="AQ141" s="388">
        <f t="shared" si="255"/>
        <v>0</v>
      </c>
      <c r="AR141" s="388">
        <f t="shared" si="256"/>
        <v>0</v>
      </c>
      <c r="AS141" s="388">
        <f t="shared" si="257"/>
        <v>0</v>
      </c>
      <c r="AT141" s="389"/>
      <c r="AU141" s="232">
        <f t="shared" si="258"/>
        <v>0</v>
      </c>
      <c r="AV141" s="232">
        <f t="shared" si="259"/>
        <v>0</v>
      </c>
      <c r="AW141" s="232">
        <f t="shared" si="260"/>
        <v>0</v>
      </c>
      <c r="AX141" s="232">
        <f t="shared" si="261"/>
        <v>0</v>
      </c>
      <c r="AY141" s="232">
        <f t="shared" si="262"/>
        <v>0</v>
      </c>
      <c r="AZ141" s="232">
        <f t="shared" si="263"/>
        <v>0</v>
      </c>
      <c r="BA141" s="232">
        <f t="shared" si="264"/>
        <v>0</v>
      </c>
      <c r="BB141" s="232">
        <f t="shared" si="265"/>
        <v>0</v>
      </c>
      <c r="BC141" s="232">
        <f t="shared" si="266"/>
        <v>0</v>
      </c>
      <c r="BD141" s="232">
        <f t="shared" si="267"/>
        <v>0</v>
      </c>
      <c r="BE141" s="232">
        <f t="shared" si="268"/>
        <v>0</v>
      </c>
      <c r="BF141" s="232">
        <f t="shared" si="269"/>
        <v>0</v>
      </c>
      <c r="BG141" s="387"/>
      <c r="BH141" s="230">
        <f t="shared" si="270"/>
        <v>0</v>
      </c>
      <c r="BI141" s="230">
        <f t="shared" si="271"/>
        <v>0</v>
      </c>
      <c r="BJ141" s="230">
        <f t="shared" si="272"/>
        <v>0</v>
      </c>
      <c r="BK141" s="230">
        <f t="shared" si="273"/>
        <v>0</v>
      </c>
      <c r="BL141" s="230">
        <f t="shared" si="274"/>
        <v>0</v>
      </c>
      <c r="BM141" s="230">
        <f t="shared" si="275"/>
        <v>0</v>
      </c>
      <c r="BN141" s="230">
        <f t="shared" si="276"/>
        <v>0</v>
      </c>
      <c r="BO141" s="230">
        <f t="shared" si="277"/>
        <v>0</v>
      </c>
      <c r="BP141" s="230">
        <f t="shared" si="278"/>
        <v>0</v>
      </c>
      <c r="BQ141" s="230">
        <f t="shared" si="279"/>
        <v>0</v>
      </c>
      <c r="BR141" s="230">
        <f t="shared" si="280"/>
        <v>0</v>
      </c>
      <c r="BS141" s="230">
        <f t="shared" si="281"/>
        <v>0</v>
      </c>
      <c r="BT141" s="389"/>
      <c r="BU141" s="230">
        <f t="shared" si="282"/>
        <v>0</v>
      </c>
      <c r="BV141" s="230">
        <f t="shared" si="283"/>
        <v>0</v>
      </c>
      <c r="BW141" s="230">
        <f t="shared" si="284"/>
        <v>0</v>
      </c>
      <c r="BX141" s="230">
        <f t="shared" si="285"/>
        <v>0</v>
      </c>
      <c r="BY141" s="230">
        <f t="shared" si="286"/>
        <v>0</v>
      </c>
      <c r="BZ141" s="230">
        <f t="shared" si="287"/>
        <v>0</v>
      </c>
      <c r="CA141" s="230">
        <f t="shared" si="288"/>
        <v>0</v>
      </c>
      <c r="CB141" s="230">
        <f t="shared" si="289"/>
        <v>0</v>
      </c>
      <c r="CC141" s="230">
        <f t="shared" si="290"/>
        <v>0</v>
      </c>
      <c r="CD141" s="230">
        <f t="shared" si="291"/>
        <v>0</v>
      </c>
      <c r="CE141" s="230">
        <f t="shared" si="292"/>
        <v>0</v>
      </c>
      <c r="CF141" s="230">
        <f t="shared" si="293"/>
        <v>0</v>
      </c>
      <c r="CG141" s="231"/>
      <c r="CH141" s="230">
        <f t="shared" si="294"/>
        <v>0</v>
      </c>
      <c r="CI141" s="230">
        <f t="shared" si="295"/>
        <v>0</v>
      </c>
      <c r="CJ141" s="230">
        <f t="shared" si="296"/>
        <v>0</v>
      </c>
      <c r="CK141" s="230">
        <f t="shared" si="297"/>
        <v>0</v>
      </c>
      <c r="CL141" s="230">
        <f t="shared" si="298"/>
        <v>0</v>
      </c>
      <c r="CM141" s="230">
        <f t="shared" si="299"/>
        <v>0</v>
      </c>
      <c r="CN141" s="230">
        <f t="shared" si="300"/>
        <v>0</v>
      </c>
      <c r="CO141" s="230">
        <f t="shared" si="301"/>
        <v>0</v>
      </c>
      <c r="CP141" s="230">
        <f t="shared" si="302"/>
        <v>0</v>
      </c>
      <c r="CQ141" s="230">
        <f t="shared" si="303"/>
        <v>0</v>
      </c>
      <c r="CR141" s="230">
        <f t="shared" si="304"/>
        <v>0</v>
      </c>
      <c r="CS141" s="230">
        <f t="shared" si="305"/>
        <v>0</v>
      </c>
      <c r="CT141" s="231"/>
      <c r="CU141" s="230">
        <f t="shared" si="306"/>
        <v>0</v>
      </c>
      <c r="CV141" s="230">
        <f t="shared" si="307"/>
        <v>0</v>
      </c>
      <c r="CW141" s="230">
        <f t="shared" si="308"/>
        <v>0</v>
      </c>
      <c r="CX141" s="230">
        <f t="shared" si="309"/>
        <v>0</v>
      </c>
      <c r="CY141" s="230">
        <f t="shared" si="310"/>
        <v>0</v>
      </c>
      <c r="CZ141" s="230">
        <f t="shared" si="311"/>
        <v>0</v>
      </c>
      <c r="DA141" s="230">
        <f t="shared" si="312"/>
        <v>0</v>
      </c>
      <c r="DB141" s="230">
        <f t="shared" si="313"/>
        <v>0</v>
      </c>
      <c r="DC141" s="230">
        <f t="shared" si="314"/>
        <v>0</v>
      </c>
      <c r="DD141" s="230">
        <f t="shared" si="315"/>
        <v>0</v>
      </c>
      <c r="DE141" s="230">
        <f t="shared" si="316"/>
        <v>0</v>
      </c>
      <c r="DF141" s="230">
        <f t="shared" si="317"/>
        <v>0</v>
      </c>
      <c r="DG141" s="387"/>
      <c r="DH141" s="387"/>
      <c r="DI141" s="387"/>
      <c r="DJ141" s="387"/>
      <c r="DK141" s="387"/>
      <c r="DL141" s="387"/>
      <c r="DM141" s="387"/>
      <c r="DN141" s="387"/>
      <c r="DO141" s="387"/>
      <c r="DP141" s="387"/>
      <c r="DQ141" s="387"/>
      <c r="DR141" s="387"/>
      <c r="DS141" s="243"/>
    </row>
    <row r="142" spans="1:123" ht="12.75" customHeight="1" outlineLevel="1">
      <c r="A142" s="383">
        <f>'All Demand '!A143</f>
        <v>138</v>
      </c>
      <c r="B142" s="384" t="str">
        <f>'All Demand '!G143</f>
        <v>ABC</v>
      </c>
      <c r="C142" s="384" t="str">
        <f>'All Demand '!F143</f>
        <v>M105</v>
      </c>
      <c r="D142" s="178" t="str">
        <f>'All Demand '!C143</f>
        <v>8AJ875-00003-N</v>
      </c>
      <c r="E142" s="384" t="str">
        <f>'All Demand '!I143</f>
        <v>CTU</v>
      </c>
      <c r="F142" s="385" t="str">
        <f>'All Demand '!G143</f>
        <v>ABC</v>
      </c>
      <c r="G142" s="405">
        <v>0.71</v>
      </c>
      <c r="H142" s="405">
        <v>0.2</v>
      </c>
      <c r="I142" s="405" t="s">
        <v>39</v>
      </c>
      <c r="J142" s="405">
        <v>0</v>
      </c>
      <c r="K142" s="405">
        <v>0</v>
      </c>
      <c r="L142" s="405">
        <v>0</v>
      </c>
      <c r="M142" s="405">
        <v>0</v>
      </c>
      <c r="N142" s="405">
        <v>0</v>
      </c>
      <c r="O142" s="405">
        <v>0</v>
      </c>
      <c r="P142" s="405">
        <v>4</v>
      </c>
      <c r="Q142" s="405">
        <v>0</v>
      </c>
      <c r="R142" s="427">
        <v>0</v>
      </c>
      <c r="S142" s="405">
        <v>0</v>
      </c>
      <c r="T142" s="405">
        <v>0.93</v>
      </c>
      <c r="U142" s="386">
        <f>Tianjin!H142</f>
        <v>0</v>
      </c>
      <c r="V142" s="386">
        <f>Tianjin!I142</f>
        <v>0</v>
      </c>
      <c r="W142" s="386">
        <f>Tianjin!J142</f>
        <v>0</v>
      </c>
      <c r="X142" s="386">
        <f>Tianjin!K142</f>
        <v>0</v>
      </c>
      <c r="Y142" s="386">
        <f>Tianjin!L142</f>
        <v>0</v>
      </c>
      <c r="Z142" s="386">
        <f>Tianjin!M142</f>
        <v>0</v>
      </c>
      <c r="AA142" s="386">
        <f>Tianjin!N142</f>
        <v>0</v>
      </c>
      <c r="AB142" s="386">
        <f>Tianjin!O142</f>
        <v>0</v>
      </c>
      <c r="AC142" s="386">
        <f>Tianjin!P142</f>
        <v>0</v>
      </c>
      <c r="AD142" s="386">
        <f>Tianjin!Q142</f>
        <v>0</v>
      </c>
      <c r="AE142" s="386">
        <f>Tianjin!R142</f>
        <v>0</v>
      </c>
      <c r="AF142" s="386">
        <f>Tianjin!S142</f>
        <v>0</v>
      </c>
      <c r="AG142" s="387"/>
      <c r="AH142" s="388">
        <f t="shared" si="246"/>
        <v>0</v>
      </c>
      <c r="AI142" s="388">
        <f t="shared" si="247"/>
        <v>0</v>
      </c>
      <c r="AJ142" s="388">
        <f t="shared" si="248"/>
        <v>0</v>
      </c>
      <c r="AK142" s="388">
        <f t="shared" si="249"/>
        <v>0</v>
      </c>
      <c r="AL142" s="388">
        <f t="shared" si="250"/>
        <v>0</v>
      </c>
      <c r="AM142" s="388">
        <f t="shared" si="251"/>
        <v>0</v>
      </c>
      <c r="AN142" s="388">
        <f t="shared" si="252"/>
        <v>0</v>
      </c>
      <c r="AO142" s="388">
        <f t="shared" si="253"/>
        <v>0</v>
      </c>
      <c r="AP142" s="388">
        <f t="shared" si="254"/>
        <v>0</v>
      </c>
      <c r="AQ142" s="388">
        <f t="shared" si="255"/>
        <v>0</v>
      </c>
      <c r="AR142" s="388">
        <f t="shared" si="256"/>
        <v>0</v>
      </c>
      <c r="AS142" s="388">
        <f t="shared" si="257"/>
        <v>0</v>
      </c>
      <c r="AT142" s="389"/>
      <c r="AU142" s="232">
        <f t="shared" si="258"/>
        <v>0</v>
      </c>
      <c r="AV142" s="232">
        <f t="shared" si="259"/>
        <v>0</v>
      </c>
      <c r="AW142" s="232">
        <f t="shared" si="260"/>
        <v>0</v>
      </c>
      <c r="AX142" s="232">
        <f t="shared" si="261"/>
        <v>0</v>
      </c>
      <c r="AY142" s="232">
        <f t="shared" si="262"/>
        <v>0</v>
      </c>
      <c r="AZ142" s="232">
        <f t="shared" si="263"/>
        <v>0</v>
      </c>
      <c r="BA142" s="232">
        <f t="shared" si="264"/>
        <v>0</v>
      </c>
      <c r="BB142" s="232">
        <f t="shared" si="265"/>
        <v>0</v>
      </c>
      <c r="BC142" s="232">
        <f t="shared" si="266"/>
        <v>0</v>
      </c>
      <c r="BD142" s="232">
        <f t="shared" si="267"/>
        <v>0</v>
      </c>
      <c r="BE142" s="232">
        <f t="shared" si="268"/>
        <v>0</v>
      </c>
      <c r="BF142" s="232">
        <f t="shared" si="269"/>
        <v>0</v>
      </c>
      <c r="BG142" s="387"/>
      <c r="BH142" s="230">
        <f t="shared" si="270"/>
        <v>0</v>
      </c>
      <c r="BI142" s="230">
        <f t="shared" si="271"/>
        <v>0</v>
      </c>
      <c r="BJ142" s="230">
        <f t="shared" si="272"/>
        <v>0</v>
      </c>
      <c r="BK142" s="230">
        <f t="shared" si="273"/>
        <v>0</v>
      </c>
      <c r="BL142" s="230">
        <f t="shared" si="274"/>
        <v>0</v>
      </c>
      <c r="BM142" s="230">
        <f t="shared" si="275"/>
        <v>0</v>
      </c>
      <c r="BN142" s="230">
        <f t="shared" si="276"/>
        <v>0</v>
      </c>
      <c r="BO142" s="230">
        <f t="shared" si="277"/>
        <v>0</v>
      </c>
      <c r="BP142" s="230">
        <f t="shared" si="278"/>
        <v>0</v>
      </c>
      <c r="BQ142" s="230">
        <f t="shared" si="279"/>
        <v>0</v>
      </c>
      <c r="BR142" s="230">
        <f t="shared" si="280"/>
        <v>0</v>
      </c>
      <c r="BS142" s="230">
        <f t="shared" si="281"/>
        <v>0</v>
      </c>
      <c r="BT142" s="389"/>
      <c r="BU142" s="230">
        <f t="shared" si="282"/>
        <v>0</v>
      </c>
      <c r="BV142" s="230">
        <f t="shared" si="283"/>
        <v>0</v>
      </c>
      <c r="BW142" s="230">
        <f t="shared" si="284"/>
        <v>0</v>
      </c>
      <c r="BX142" s="230">
        <f t="shared" si="285"/>
        <v>0</v>
      </c>
      <c r="BY142" s="230">
        <f t="shared" si="286"/>
        <v>0</v>
      </c>
      <c r="BZ142" s="230">
        <f t="shared" si="287"/>
        <v>0</v>
      </c>
      <c r="CA142" s="230">
        <f t="shared" si="288"/>
        <v>0</v>
      </c>
      <c r="CB142" s="230">
        <f t="shared" si="289"/>
        <v>0</v>
      </c>
      <c r="CC142" s="230">
        <f t="shared" si="290"/>
        <v>0</v>
      </c>
      <c r="CD142" s="230">
        <f t="shared" si="291"/>
        <v>0</v>
      </c>
      <c r="CE142" s="230">
        <f t="shared" si="292"/>
        <v>0</v>
      </c>
      <c r="CF142" s="230">
        <f t="shared" si="293"/>
        <v>0</v>
      </c>
      <c r="CG142" s="231"/>
      <c r="CH142" s="230">
        <f t="shared" si="294"/>
        <v>0</v>
      </c>
      <c r="CI142" s="230">
        <f t="shared" si="295"/>
        <v>0</v>
      </c>
      <c r="CJ142" s="230">
        <f t="shared" si="296"/>
        <v>0</v>
      </c>
      <c r="CK142" s="230">
        <f t="shared" si="297"/>
        <v>0</v>
      </c>
      <c r="CL142" s="230">
        <f t="shared" si="298"/>
        <v>0</v>
      </c>
      <c r="CM142" s="230">
        <f t="shared" si="299"/>
        <v>0</v>
      </c>
      <c r="CN142" s="230">
        <f t="shared" si="300"/>
        <v>0</v>
      </c>
      <c r="CO142" s="230">
        <f t="shared" si="301"/>
        <v>0</v>
      </c>
      <c r="CP142" s="230">
        <f t="shared" si="302"/>
        <v>0</v>
      </c>
      <c r="CQ142" s="230">
        <f t="shared" si="303"/>
        <v>0</v>
      </c>
      <c r="CR142" s="230">
        <f t="shared" si="304"/>
        <v>0</v>
      </c>
      <c r="CS142" s="230">
        <f t="shared" si="305"/>
        <v>0</v>
      </c>
      <c r="CT142" s="231"/>
      <c r="CU142" s="230">
        <f t="shared" si="306"/>
        <v>0</v>
      </c>
      <c r="CV142" s="230">
        <f t="shared" si="307"/>
        <v>0</v>
      </c>
      <c r="CW142" s="230">
        <f t="shared" si="308"/>
        <v>0</v>
      </c>
      <c r="CX142" s="230">
        <f t="shared" si="309"/>
        <v>0</v>
      </c>
      <c r="CY142" s="230">
        <f t="shared" si="310"/>
        <v>0</v>
      </c>
      <c r="CZ142" s="230">
        <f t="shared" si="311"/>
        <v>0</v>
      </c>
      <c r="DA142" s="230">
        <f t="shared" si="312"/>
        <v>0</v>
      </c>
      <c r="DB142" s="230">
        <f t="shared" si="313"/>
        <v>0</v>
      </c>
      <c r="DC142" s="230">
        <f t="shared" si="314"/>
        <v>0</v>
      </c>
      <c r="DD142" s="230">
        <f t="shared" si="315"/>
        <v>0</v>
      </c>
      <c r="DE142" s="230">
        <f t="shared" si="316"/>
        <v>0</v>
      </c>
      <c r="DF142" s="230">
        <f t="shared" si="317"/>
        <v>0</v>
      </c>
      <c r="DG142" s="387"/>
      <c r="DH142" s="387"/>
      <c r="DI142" s="387"/>
      <c r="DJ142" s="387"/>
      <c r="DK142" s="387"/>
      <c r="DL142" s="387"/>
      <c r="DM142" s="387"/>
      <c r="DN142" s="387"/>
      <c r="DO142" s="387"/>
      <c r="DP142" s="387"/>
      <c r="DQ142" s="387"/>
      <c r="DR142" s="387"/>
      <c r="DS142" s="243"/>
    </row>
    <row r="143" spans="1:123" ht="12.75" customHeight="1" outlineLevel="1">
      <c r="A143" s="383">
        <f>'All Demand '!A144</f>
        <v>139</v>
      </c>
      <c r="B143" s="384" t="str">
        <f>'All Demand '!G144</f>
        <v>ABC</v>
      </c>
      <c r="C143" s="384" t="str">
        <f>'All Demand '!F144</f>
        <v>M105</v>
      </c>
      <c r="D143" s="178" t="str">
        <f>'All Demand '!C144</f>
        <v>8AJ875-02656-N</v>
      </c>
      <c r="E143" s="384" t="str">
        <f>'All Demand '!I144</f>
        <v>CTU</v>
      </c>
      <c r="F143" s="385" t="str">
        <f>'All Demand '!G144</f>
        <v>ABC</v>
      </c>
      <c r="G143" s="405">
        <v>4.5999999999999999E-2</v>
      </c>
      <c r="H143" s="405">
        <v>1.7000000000000001E-2</v>
      </c>
      <c r="I143" s="405" t="s">
        <v>39</v>
      </c>
      <c r="J143" s="405">
        <v>0</v>
      </c>
      <c r="K143" s="405">
        <v>0</v>
      </c>
      <c r="L143" s="405">
        <v>0</v>
      </c>
      <c r="M143" s="405">
        <v>0</v>
      </c>
      <c r="N143" s="405">
        <v>0</v>
      </c>
      <c r="O143" s="405">
        <v>0</v>
      </c>
      <c r="P143" s="405">
        <v>3</v>
      </c>
      <c r="Q143" s="405">
        <v>0</v>
      </c>
      <c r="R143" s="427">
        <v>0</v>
      </c>
      <c r="S143" s="405">
        <v>0</v>
      </c>
      <c r="T143" s="405">
        <v>0.93</v>
      </c>
      <c r="U143" s="386">
        <f>Tianjin!H143</f>
        <v>0</v>
      </c>
      <c r="V143" s="386">
        <f>Tianjin!I143</f>
        <v>0</v>
      </c>
      <c r="W143" s="386">
        <f>Tianjin!J143</f>
        <v>0</v>
      </c>
      <c r="X143" s="386">
        <f>Tianjin!K143</f>
        <v>0</v>
      </c>
      <c r="Y143" s="386">
        <f>Tianjin!L143</f>
        <v>0</v>
      </c>
      <c r="Z143" s="386">
        <f>Tianjin!M143</f>
        <v>0</v>
      </c>
      <c r="AA143" s="386">
        <f>Tianjin!N143</f>
        <v>0</v>
      </c>
      <c r="AB143" s="386">
        <f>Tianjin!O143</f>
        <v>0</v>
      </c>
      <c r="AC143" s="386">
        <f>Tianjin!P143</f>
        <v>0</v>
      </c>
      <c r="AD143" s="386">
        <f>Tianjin!Q143</f>
        <v>0</v>
      </c>
      <c r="AE143" s="386">
        <f>Tianjin!R143</f>
        <v>0</v>
      </c>
      <c r="AF143" s="386">
        <f>Tianjin!S143</f>
        <v>0</v>
      </c>
      <c r="AG143" s="387"/>
      <c r="AH143" s="388">
        <f t="shared" ref="AH143:AH178" si="318">IF(U143=0, 0, (U143/1000*($H143+$J143+$L143+$N143)/$R143/$T143+$P143*$Q143))</f>
        <v>0</v>
      </c>
      <c r="AI143" s="388">
        <f t="shared" ref="AI143:AI178" si="319">IF(V143=0, 0, (V143/1000*($H143+$J143+$L143+$N143)/$R143/$T143+$P143*$Q143))</f>
        <v>0</v>
      </c>
      <c r="AJ143" s="388">
        <f t="shared" ref="AJ143:AJ178" si="320">IF(W143=0, 0, (W143/1000*($H143+$J143+$L143+$N143)/$R143/$T143+$P143*$Q143))</f>
        <v>0</v>
      </c>
      <c r="AK143" s="388">
        <f t="shared" ref="AK143:AK178" si="321">IF(X143=0, 0, (X143/1000*($H143+$J143+$L143+$N143)/$R143/$T143+$P143*$Q143))</f>
        <v>0</v>
      </c>
      <c r="AL143" s="388">
        <f t="shared" ref="AL143:AL178" si="322">IF(Y143=0, 0, (Y143/1000*($H143+$J143+$L143+$N143)/$R143/$T143+$P143*$Q143))</f>
        <v>0</v>
      </c>
      <c r="AM143" s="388">
        <f t="shared" ref="AM143:AM178" si="323">IF(Z143=0, 0, (Z143/1000*($H143+$J143+$L143+$N143)/$R143/$T143+$P143*$Q143))</f>
        <v>0</v>
      </c>
      <c r="AN143" s="388">
        <f t="shared" ref="AN143:AN178" si="324">IF(AA143=0, 0, (AA143/1000*($H143+$J143+$L143+$N143)/$R143/$T143+$P143*$Q143))</f>
        <v>0</v>
      </c>
      <c r="AO143" s="388">
        <f t="shared" ref="AO143:AO178" si="325">IF(AB143=0, 0, (AB143/1000*($H143+$J143+$L143+$N143)/$R143/$T143+$P143*$Q143))</f>
        <v>0</v>
      </c>
      <c r="AP143" s="388">
        <f t="shared" ref="AP143:AP178" si="326">IF(AC143=0, 0, (AC143/1000*($H143+$J143+$L143+$N143)/$R143/$T143+$P143*$Q143))</f>
        <v>0</v>
      </c>
      <c r="AQ143" s="388">
        <f t="shared" ref="AQ143:AQ178" si="327">IF(AD143=0, 0, (AD143/1000*($H143+$J143+$L143+$N143)/$R143/$T143+$P143*$Q143))</f>
        <v>0</v>
      </c>
      <c r="AR143" s="388">
        <f t="shared" ref="AR143:AR178" si="328">IF(AE143=0, 0, (AE143/1000*($H143+$J143+$L143+$N143)/$R143/$T143+$P143*$Q143))</f>
        <v>0</v>
      </c>
      <c r="AS143" s="388">
        <f t="shared" ref="AS143:AS178" si="329">IF(AF143=0, 0, (AF143/1000*($H143+$J143+$L143+$N143)/$R143/$T143+$P143*$Q143))</f>
        <v>0</v>
      </c>
      <c r="AT143" s="389"/>
      <c r="AU143" s="232">
        <f t="shared" si="258"/>
        <v>0</v>
      </c>
      <c r="AV143" s="232">
        <f t="shared" si="259"/>
        <v>0</v>
      </c>
      <c r="AW143" s="232">
        <f t="shared" si="260"/>
        <v>0</v>
      </c>
      <c r="AX143" s="232">
        <f t="shared" si="261"/>
        <v>0</v>
      </c>
      <c r="AY143" s="232">
        <f t="shared" si="262"/>
        <v>0</v>
      </c>
      <c r="AZ143" s="232">
        <f t="shared" si="263"/>
        <v>0</v>
      </c>
      <c r="BA143" s="232">
        <f t="shared" si="264"/>
        <v>0</v>
      </c>
      <c r="BB143" s="232">
        <f t="shared" si="265"/>
        <v>0</v>
      </c>
      <c r="BC143" s="232">
        <f t="shared" si="266"/>
        <v>0</v>
      </c>
      <c r="BD143" s="232">
        <f t="shared" si="267"/>
        <v>0</v>
      </c>
      <c r="BE143" s="232">
        <f t="shared" si="268"/>
        <v>0</v>
      </c>
      <c r="BF143" s="232">
        <f t="shared" si="269"/>
        <v>0</v>
      </c>
      <c r="BG143" s="387"/>
      <c r="BH143" s="230">
        <f t="shared" si="270"/>
        <v>0</v>
      </c>
      <c r="BI143" s="230">
        <f t="shared" si="271"/>
        <v>0</v>
      </c>
      <c r="BJ143" s="230">
        <f t="shared" si="272"/>
        <v>0</v>
      </c>
      <c r="BK143" s="230">
        <f t="shared" si="273"/>
        <v>0</v>
      </c>
      <c r="BL143" s="230">
        <f t="shared" si="274"/>
        <v>0</v>
      </c>
      <c r="BM143" s="230">
        <f t="shared" si="275"/>
        <v>0</v>
      </c>
      <c r="BN143" s="230">
        <f t="shared" si="276"/>
        <v>0</v>
      </c>
      <c r="BO143" s="230">
        <f t="shared" si="277"/>
        <v>0</v>
      </c>
      <c r="BP143" s="230">
        <f t="shared" si="278"/>
        <v>0</v>
      </c>
      <c r="BQ143" s="230">
        <f t="shared" si="279"/>
        <v>0</v>
      </c>
      <c r="BR143" s="230">
        <f t="shared" si="280"/>
        <v>0</v>
      </c>
      <c r="BS143" s="230">
        <f t="shared" si="281"/>
        <v>0</v>
      </c>
      <c r="BT143" s="389"/>
      <c r="BU143" s="230">
        <f t="shared" si="282"/>
        <v>0</v>
      </c>
      <c r="BV143" s="230">
        <f t="shared" si="283"/>
        <v>0</v>
      </c>
      <c r="BW143" s="230">
        <f t="shared" si="284"/>
        <v>0</v>
      </c>
      <c r="BX143" s="230">
        <f t="shared" si="285"/>
        <v>0</v>
      </c>
      <c r="BY143" s="230">
        <f t="shared" si="286"/>
        <v>0</v>
      </c>
      <c r="BZ143" s="230">
        <f t="shared" si="287"/>
        <v>0</v>
      </c>
      <c r="CA143" s="230">
        <f t="shared" si="288"/>
        <v>0</v>
      </c>
      <c r="CB143" s="230">
        <f t="shared" si="289"/>
        <v>0</v>
      </c>
      <c r="CC143" s="230">
        <f t="shared" si="290"/>
        <v>0</v>
      </c>
      <c r="CD143" s="230">
        <f t="shared" si="291"/>
        <v>0</v>
      </c>
      <c r="CE143" s="230">
        <f t="shared" si="292"/>
        <v>0</v>
      </c>
      <c r="CF143" s="230">
        <f t="shared" si="293"/>
        <v>0</v>
      </c>
      <c r="CG143" s="231"/>
      <c r="CH143" s="230">
        <f t="shared" si="294"/>
        <v>0</v>
      </c>
      <c r="CI143" s="230">
        <f t="shared" si="295"/>
        <v>0</v>
      </c>
      <c r="CJ143" s="230">
        <f t="shared" si="296"/>
        <v>0</v>
      </c>
      <c r="CK143" s="230">
        <f t="shared" si="297"/>
        <v>0</v>
      </c>
      <c r="CL143" s="230">
        <f t="shared" si="298"/>
        <v>0</v>
      </c>
      <c r="CM143" s="230">
        <f t="shared" si="299"/>
        <v>0</v>
      </c>
      <c r="CN143" s="230">
        <f t="shared" si="300"/>
        <v>0</v>
      </c>
      <c r="CO143" s="230">
        <f t="shared" si="301"/>
        <v>0</v>
      </c>
      <c r="CP143" s="230">
        <f t="shared" si="302"/>
        <v>0</v>
      </c>
      <c r="CQ143" s="230">
        <f t="shared" si="303"/>
        <v>0</v>
      </c>
      <c r="CR143" s="230">
        <f t="shared" si="304"/>
        <v>0</v>
      </c>
      <c r="CS143" s="230">
        <f t="shared" si="305"/>
        <v>0</v>
      </c>
      <c r="CT143" s="231"/>
      <c r="CU143" s="230">
        <f t="shared" si="306"/>
        <v>0</v>
      </c>
      <c r="CV143" s="230">
        <f t="shared" si="307"/>
        <v>0</v>
      </c>
      <c r="CW143" s="230">
        <f t="shared" si="308"/>
        <v>0</v>
      </c>
      <c r="CX143" s="230">
        <f t="shared" si="309"/>
        <v>0</v>
      </c>
      <c r="CY143" s="230">
        <f t="shared" si="310"/>
        <v>0</v>
      </c>
      <c r="CZ143" s="230">
        <f t="shared" si="311"/>
        <v>0</v>
      </c>
      <c r="DA143" s="230">
        <f t="shared" si="312"/>
        <v>0</v>
      </c>
      <c r="DB143" s="230">
        <f t="shared" si="313"/>
        <v>0</v>
      </c>
      <c r="DC143" s="230">
        <f t="shared" si="314"/>
        <v>0</v>
      </c>
      <c r="DD143" s="230">
        <f t="shared" si="315"/>
        <v>0</v>
      </c>
      <c r="DE143" s="230">
        <f t="shared" si="316"/>
        <v>0</v>
      </c>
      <c r="DF143" s="230">
        <f t="shared" si="317"/>
        <v>0</v>
      </c>
      <c r="DG143" s="387"/>
      <c r="DH143" s="387"/>
      <c r="DI143" s="387"/>
      <c r="DJ143" s="387"/>
      <c r="DK143" s="387"/>
      <c r="DL143" s="387"/>
      <c r="DM143" s="387"/>
      <c r="DN143" s="387"/>
      <c r="DO143" s="387"/>
      <c r="DP143" s="387"/>
      <c r="DQ143" s="387"/>
      <c r="DR143" s="387"/>
      <c r="DS143" s="243"/>
    </row>
    <row r="144" spans="1:123" ht="12.75" customHeight="1" outlineLevel="1">
      <c r="A144" s="383">
        <f>'All Demand '!A145</f>
        <v>140</v>
      </c>
      <c r="B144" s="384" t="str">
        <f>'All Demand '!G145</f>
        <v>ABC</v>
      </c>
      <c r="C144" s="384" t="str">
        <f>'All Demand '!F145</f>
        <v>M105</v>
      </c>
      <c r="D144" s="178" t="str">
        <f>'All Demand '!C145</f>
        <v>8AJ725-00418-N</v>
      </c>
      <c r="E144" s="384" t="str">
        <f>'All Demand '!I145</f>
        <v>CTU</v>
      </c>
      <c r="F144" s="385" t="str">
        <f>'All Demand '!G145</f>
        <v>ABC</v>
      </c>
      <c r="G144" s="405">
        <v>0.67</v>
      </c>
      <c r="H144" s="405">
        <v>0.125</v>
      </c>
      <c r="I144" s="405" t="s">
        <v>39</v>
      </c>
      <c r="J144" s="405">
        <v>0</v>
      </c>
      <c r="K144" s="405">
        <v>0</v>
      </c>
      <c r="L144" s="405">
        <v>0</v>
      </c>
      <c r="M144" s="405">
        <v>0</v>
      </c>
      <c r="N144" s="405">
        <v>0</v>
      </c>
      <c r="O144" s="405">
        <v>0</v>
      </c>
      <c r="P144" s="405">
        <v>3</v>
      </c>
      <c r="Q144" s="405">
        <v>0</v>
      </c>
      <c r="R144" s="427">
        <v>0</v>
      </c>
      <c r="S144" s="405">
        <v>0</v>
      </c>
      <c r="T144" s="405">
        <v>0.92</v>
      </c>
      <c r="U144" s="386">
        <f>Tianjin!H144</f>
        <v>0</v>
      </c>
      <c r="V144" s="386">
        <f>Tianjin!I144</f>
        <v>0</v>
      </c>
      <c r="W144" s="386">
        <f>Tianjin!J144</f>
        <v>0</v>
      </c>
      <c r="X144" s="386">
        <f>Tianjin!K144</f>
        <v>0</v>
      </c>
      <c r="Y144" s="386">
        <f>Tianjin!L144</f>
        <v>0</v>
      </c>
      <c r="Z144" s="386">
        <f>Tianjin!M144</f>
        <v>0</v>
      </c>
      <c r="AA144" s="386">
        <f>Tianjin!N144</f>
        <v>0</v>
      </c>
      <c r="AB144" s="386">
        <f>Tianjin!O144</f>
        <v>0</v>
      </c>
      <c r="AC144" s="386">
        <f>Tianjin!P144</f>
        <v>0</v>
      </c>
      <c r="AD144" s="386">
        <f>Tianjin!Q144</f>
        <v>0</v>
      </c>
      <c r="AE144" s="386">
        <f>Tianjin!R144</f>
        <v>0</v>
      </c>
      <c r="AF144" s="386">
        <f>Tianjin!S144</f>
        <v>0</v>
      </c>
      <c r="AG144" s="387"/>
      <c r="AH144" s="388">
        <f t="shared" si="318"/>
        <v>0</v>
      </c>
      <c r="AI144" s="388">
        <f t="shared" si="319"/>
        <v>0</v>
      </c>
      <c r="AJ144" s="388">
        <f t="shared" si="320"/>
        <v>0</v>
      </c>
      <c r="AK144" s="388">
        <f t="shared" si="321"/>
        <v>0</v>
      </c>
      <c r="AL144" s="388">
        <f t="shared" si="322"/>
        <v>0</v>
      </c>
      <c r="AM144" s="388">
        <f t="shared" si="323"/>
        <v>0</v>
      </c>
      <c r="AN144" s="388">
        <f t="shared" si="324"/>
        <v>0</v>
      </c>
      <c r="AO144" s="388">
        <f t="shared" si="325"/>
        <v>0</v>
      </c>
      <c r="AP144" s="388">
        <f t="shared" si="326"/>
        <v>0</v>
      </c>
      <c r="AQ144" s="388">
        <f t="shared" si="327"/>
        <v>0</v>
      </c>
      <c r="AR144" s="388">
        <f t="shared" si="328"/>
        <v>0</v>
      </c>
      <c r="AS144" s="388">
        <f t="shared" si="329"/>
        <v>0</v>
      </c>
      <c r="AT144" s="389"/>
      <c r="AU144" s="232">
        <f t="shared" si="258"/>
        <v>0</v>
      </c>
      <c r="AV144" s="232">
        <f t="shared" si="259"/>
        <v>0</v>
      </c>
      <c r="AW144" s="232">
        <f t="shared" si="260"/>
        <v>0</v>
      </c>
      <c r="AX144" s="232">
        <f t="shared" si="261"/>
        <v>0</v>
      </c>
      <c r="AY144" s="232">
        <f t="shared" si="262"/>
        <v>0</v>
      </c>
      <c r="AZ144" s="232">
        <f t="shared" si="263"/>
        <v>0</v>
      </c>
      <c r="BA144" s="232">
        <f t="shared" si="264"/>
        <v>0</v>
      </c>
      <c r="BB144" s="232">
        <f t="shared" si="265"/>
        <v>0</v>
      </c>
      <c r="BC144" s="232">
        <f t="shared" si="266"/>
        <v>0</v>
      </c>
      <c r="BD144" s="232">
        <f t="shared" si="267"/>
        <v>0</v>
      </c>
      <c r="BE144" s="232">
        <f t="shared" si="268"/>
        <v>0</v>
      </c>
      <c r="BF144" s="232">
        <f t="shared" si="269"/>
        <v>0</v>
      </c>
      <c r="BG144" s="387"/>
      <c r="BH144" s="230">
        <f t="shared" si="270"/>
        <v>0</v>
      </c>
      <c r="BI144" s="230">
        <f t="shared" si="271"/>
        <v>0</v>
      </c>
      <c r="BJ144" s="230">
        <f t="shared" si="272"/>
        <v>0</v>
      </c>
      <c r="BK144" s="230">
        <f t="shared" si="273"/>
        <v>0</v>
      </c>
      <c r="BL144" s="230">
        <f t="shared" si="274"/>
        <v>0</v>
      </c>
      <c r="BM144" s="230">
        <f t="shared" si="275"/>
        <v>0</v>
      </c>
      <c r="BN144" s="230">
        <f t="shared" si="276"/>
        <v>0</v>
      </c>
      <c r="BO144" s="230">
        <f t="shared" si="277"/>
        <v>0</v>
      </c>
      <c r="BP144" s="230">
        <f t="shared" si="278"/>
        <v>0</v>
      </c>
      <c r="BQ144" s="230">
        <f t="shared" si="279"/>
        <v>0</v>
      </c>
      <c r="BR144" s="230">
        <f t="shared" si="280"/>
        <v>0</v>
      </c>
      <c r="BS144" s="230">
        <f t="shared" si="281"/>
        <v>0</v>
      </c>
      <c r="BT144" s="389"/>
      <c r="BU144" s="230">
        <f t="shared" si="282"/>
        <v>0</v>
      </c>
      <c r="BV144" s="230">
        <f t="shared" si="283"/>
        <v>0</v>
      </c>
      <c r="BW144" s="230">
        <f t="shared" si="284"/>
        <v>0</v>
      </c>
      <c r="BX144" s="230">
        <f t="shared" si="285"/>
        <v>0</v>
      </c>
      <c r="BY144" s="230">
        <f t="shared" si="286"/>
        <v>0</v>
      </c>
      <c r="BZ144" s="230">
        <f t="shared" si="287"/>
        <v>0</v>
      </c>
      <c r="CA144" s="230">
        <f t="shared" si="288"/>
        <v>0</v>
      </c>
      <c r="CB144" s="230">
        <f t="shared" si="289"/>
        <v>0</v>
      </c>
      <c r="CC144" s="230">
        <f t="shared" si="290"/>
        <v>0</v>
      </c>
      <c r="CD144" s="230">
        <f t="shared" si="291"/>
        <v>0</v>
      </c>
      <c r="CE144" s="230">
        <f t="shared" si="292"/>
        <v>0</v>
      </c>
      <c r="CF144" s="230">
        <f t="shared" si="293"/>
        <v>0</v>
      </c>
      <c r="CG144" s="231"/>
      <c r="CH144" s="230">
        <f t="shared" si="294"/>
        <v>0</v>
      </c>
      <c r="CI144" s="230">
        <f t="shared" si="295"/>
        <v>0</v>
      </c>
      <c r="CJ144" s="230">
        <f t="shared" si="296"/>
        <v>0</v>
      </c>
      <c r="CK144" s="230">
        <f t="shared" si="297"/>
        <v>0</v>
      </c>
      <c r="CL144" s="230">
        <f t="shared" si="298"/>
        <v>0</v>
      </c>
      <c r="CM144" s="230">
        <f t="shared" si="299"/>
        <v>0</v>
      </c>
      <c r="CN144" s="230">
        <f t="shared" si="300"/>
        <v>0</v>
      </c>
      <c r="CO144" s="230">
        <f t="shared" si="301"/>
        <v>0</v>
      </c>
      <c r="CP144" s="230">
        <f t="shared" si="302"/>
        <v>0</v>
      </c>
      <c r="CQ144" s="230">
        <f t="shared" si="303"/>
        <v>0</v>
      </c>
      <c r="CR144" s="230">
        <f t="shared" si="304"/>
        <v>0</v>
      </c>
      <c r="CS144" s="230">
        <f t="shared" si="305"/>
        <v>0</v>
      </c>
      <c r="CT144" s="231"/>
      <c r="CU144" s="230">
        <f t="shared" si="306"/>
        <v>0</v>
      </c>
      <c r="CV144" s="230">
        <f t="shared" si="307"/>
        <v>0</v>
      </c>
      <c r="CW144" s="230">
        <f t="shared" si="308"/>
        <v>0</v>
      </c>
      <c r="CX144" s="230">
        <f t="shared" si="309"/>
        <v>0</v>
      </c>
      <c r="CY144" s="230">
        <f t="shared" si="310"/>
        <v>0</v>
      </c>
      <c r="CZ144" s="230">
        <f t="shared" si="311"/>
        <v>0</v>
      </c>
      <c r="DA144" s="230">
        <f t="shared" si="312"/>
        <v>0</v>
      </c>
      <c r="DB144" s="230">
        <f t="shared" si="313"/>
        <v>0</v>
      </c>
      <c r="DC144" s="230">
        <f t="shared" si="314"/>
        <v>0</v>
      </c>
      <c r="DD144" s="230">
        <f t="shared" si="315"/>
        <v>0</v>
      </c>
      <c r="DE144" s="230">
        <f t="shared" si="316"/>
        <v>0</v>
      </c>
      <c r="DF144" s="230">
        <f t="shared" si="317"/>
        <v>0</v>
      </c>
      <c r="DG144" s="387"/>
      <c r="DH144" s="387"/>
      <c r="DI144" s="387"/>
      <c r="DJ144" s="387"/>
      <c r="DK144" s="387"/>
      <c r="DL144" s="387"/>
      <c r="DM144" s="387"/>
      <c r="DN144" s="387"/>
      <c r="DO144" s="387"/>
      <c r="DP144" s="387"/>
      <c r="DQ144" s="387"/>
      <c r="DR144" s="387"/>
      <c r="DS144" s="243"/>
    </row>
    <row r="145" spans="1:123" ht="12.75" customHeight="1" outlineLevel="1">
      <c r="A145" s="383">
        <f>'All Demand '!A146</f>
        <v>141</v>
      </c>
      <c r="B145" s="384" t="str">
        <f>'All Demand '!G146</f>
        <v>ABC</v>
      </c>
      <c r="C145" s="384" t="str">
        <f>'All Demand '!F146</f>
        <v>M105</v>
      </c>
      <c r="D145" s="178" t="str">
        <f>'All Demand '!C146</f>
        <v>8AJ946-04716-N</v>
      </c>
      <c r="E145" s="384" t="str">
        <f>'All Demand '!I146</f>
        <v>CTU</v>
      </c>
      <c r="F145" s="385" t="str">
        <f>'All Demand '!G146</f>
        <v>ABC</v>
      </c>
      <c r="G145" s="405">
        <v>6.0999999999999999E-2</v>
      </c>
      <c r="H145" s="405">
        <v>1.2999999999999999E-2</v>
      </c>
      <c r="I145" s="405" t="s">
        <v>39</v>
      </c>
      <c r="J145" s="405">
        <v>0</v>
      </c>
      <c r="K145" s="405">
        <v>0</v>
      </c>
      <c r="L145" s="405">
        <v>0</v>
      </c>
      <c r="M145" s="405">
        <v>0</v>
      </c>
      <c r="N145" s="405">
        <v>0</v>
      </c>
      <c r="O145" s="405">
        <v>0</v>
      </c>
      <c r="P145" s="405">
        <v>3.5</v>
      </c>
      <c r="Q145" s="405">
        <v>0</v>
      </c>
      <c r="R145" s="427">
        <v>0</v>
      </c>
      <c r="S145" s="405">
        <v>0</v>
      </c>
      <c r="T145" s="405">
        <v>0.92</v>
      </c>
      <c r="U145" s="386">
        <f>Tianjin!H145</f>
        <v>0</v>
      </c>
      <c r="V145" s="386">
        <f>Tianjin!I145</f>
        <v>0</v>
      </c>
      <c r="W145" s="386">
        <f>Tianjin!J145</f>
        <v>0</v>
      </c>
      <c r="X145" s="386">
        <f>Tianjin!K145</f>
        <v>0</v>
      </c>
      <c r="Y145" s="386">
        <f>Tianjin!L145</f>
        <v>0</v>
      </c>
      <c r="Z145" s="386">
        <f>Tianjin!M145</f>
        <v>0</v>
      </c>
      <c r="AA145" s="386">
        <f>Tianjin!N145</f>
        <v>0</v>
      </c>
      <c r="AB145" s="386">
        <f>Tianjin!O145</f>
        <v>0</v>
      </c>
      <c r="AC145" s="386">
        <f>Tianjin!P145</f>
        <v>0</v>
      </c>
      <c r="AD145" s="386">
        <f>Tianjin!Q145</f>
        <v>0</v>
      </c>
      <c r="AE145" s="386">
        <f>Tianjin!R145</f>
        <v>0</v>
      </c>
      <c r="AF145" s="386">
        <f>Tianjin!S145</f>
        <v>0</v>
      </c>
      <c r="AG145" s="387"/>
      <c r="AH145" s="388">
        <f t="shared" si="318"/>
        <v>0</v>
      </c>
      <c r="AI145" s="388">
        <f t="shared" si="319"/>
        <v>0</v>
      </c>
      <c r="AJ145" s="388">
        <f t="shared" si="320"/>
        <v>0</v>
      </c>
      <c r="AK145" s="388">
        <f t="shared" si="321"/>
        <v>0</v>
      </c>
      <c r="AL145" s="388">
        <f t="shared" si="322"/>
        <v>0</v>
      </c>
      <c r="AM145" s="388">
        <f t="shared" si="323"/>
        <v>0</v>
      </c>
      <c r="AN145" s="388">
        <f t="shared" si="324"/>
        <v>0</v>
      </c>
      <c r="AO145" s="388">
        <f t="shared" si="325"/>
        <v>0</v>
      </c>
      <c r="AP145" s="388">
        <f t="shared" si="326"/>
        <v>0</v>
      </c>
      <c r="AQ145" s="388">
        <f t="shared" si="327"/>
        <v>0</v>
      </c>
      <c r="AR145" s="388">
        <f t="shared" si="328"/>
        <v>0</v>
      </c>
      <c r="AS145" s="388">
        <f t="shared" si="329"/>
        <v>0</v>
      </c>
      <c r="AT145" s="389"/>
      <c r="AU145" s="232">
        <f t="shared" si="258"/>
        <v>0</v>
      </c>
      <c r="AV145" s="232">
        <f t="shared" si="259"/>
        <v>0</v>
      </c>
      <c r="AW145" s="232">
        <f t="shared" si="260"/>
        <v>0</v>
      </c>
      <c r="AX145" s="232">
        <f t="shared" si="261"/>
        <v>0</v>
      </c>
      <c r="AY145" s="232">
        <f t="shared" si="262"/>
        <v>0</v>
      </c>
      <c r="AZ145" s="232">
        <f t="shared" si="263"/>
        <v>0</v>
      </c>
      <c r="BA145" s="232">
        <f t="shared" si="264"/>
        <v>0</v>
      </c>
      <c r="BB145" s="232">
        <f t="shared" si="265"/>
        <v>0</v>
      </c>
      <c r="BC145" s="232">
        <f t="shared" si="266"/>
        <v>0</v>
      </c>
      <c r="BD145" s="232">
        <f t="shared" si="267"/>
        <v>0</v>
      </c>
      <c r="BE145" s="232">
        <f t="shared" si="268"/>
        <v>0</v>
      </c>
      <c r="BF145" s="232">
        <f t="shared" si="269"/>
        <v>0</v>
      </c>
      <c r="BG145" s="387"/>
      <c r="BH145" s="230">
        <f t="shared" si="270"/>
        <v>0</v>
      </c>
      <c r="BI145" s="230">
        <f t="shared" si="271"/>
        <v>0</v>
      </c>
      <c r="BJ145" s="230">
        <f t="shared" si="272"/>
        <v>0</v>
      </c>
      <c r="BK145" s="230">
        <f t="shared" si="273"/>
        <v>0</v>
      </c>
      <c r="BL145" s="230">
        <f t="shared" si="274"/>
        <v>0</v>
      </c>
      <c r="BM145" s="230">
        <f t="shared" si="275"/>
        <v>0</v>
      </c>
      <c r="BN145" s="230">
        <f t="shared" si="276"/>
        <v>0</v>
      </c>
      <c r="BO145" s="230">
        <f t="shared" si="277"/>
        <v>0</v>
      </c>
      <c r="BP145" s="230">
        <f t="shared" si="278"/>
        <v>0</v>
      </c>
      <c r="BQ145" s="230">
        <f t="shared" si="279"/>
        <v>0</v>
      </c>
      <c r="BR145" s="230">
        <f t="shared" si="280"/>
        <v>0</v>
      </c>
      <c r="BS145" s="230">
        <f t="shared" si="281"/>
        <v>0</v>
      </c>
      <c r="BT145" s="389"/>
      <c r="BU145" s="230">
        <f t="shared" si="282"/>
        <v>0</v>
      </c>
      <c r="BV145" s="230">
        <f t="shared" si="283"/>
        <v>0</v>
      </c>
      <c r="BW145" s="230">
        <f t="shared" si="284"/>
        <v>0</v>
      </c>
      <c r="BX145" s="230">
        <f t="shared" si="285"/>
        <v>0</v>
      </c>
      <c r="BY145" s="230">
        <f t="shared" si="286"/>
        <v>0</v>
      </c>
      <c r="BZ145" s="230">
        <f t="shared" si="287"/>
        <v>0</v>
      </c>
      <c r="CA145" s="230">
        <f t="shared" si="288"/>
        <v>0</v>
      </c>
      <c r="CB145" s="230">
        <f t="shared" si="289"/>
        <v>0</v>
      </c>
      <c r="CC145" s="230">
        <f t="shared" si="290"/>
        <v>0</v>
      </c>
      <c r="CD145" s="230">
        <f t="shared" si="291"/>
        <v>0</v>
      </c>
      <c r="CE145" s="230">
        <f t="shared" si="292"/>
        <v>0</v>
      </c>
      <c r="CF145" s="230">
        <f t="shared" si="293"/>
        <v>0</v>
      </c>
      <c r="CG145" s="231"/>
      <c r="CH145" s="230">
        <f t="shared" si="294"/>
        <v>0</v>
      </c>
      <c r="CI145" s="230">
        <f t="shared" si="295"/>
        <v>0</v>
      </c>
      <c r="CJ145" s="230">
        <f t="shared" si="296"/>
        <v>0</v>
      </c>
      <c r="CK145" s="230">
        <f t="shared" si="297"/>
        <v>0</v>
      </c>
      <c r="CL145" s="230">
        <f t="shared" si="298"/>
        <v>0</v>
      </c>
      <c r="CM145" s="230">
        <f t="shared" si="299"/>
        <v>0</v>
      </c>
      <c r="CN145" s="230">
        <f t="shared" si="300"/>
        <v>0</v>
      </c>
      <c r="CO145" s="230">
        <f t="shared" si="301"/>
        <v>0</v>
      </c>
      <c r="CP145" s="230">
        <f t="shared" si="302"/>
        <v>0</v>
      </c>
      <c r="CQ145" s="230">
        <f t="shared" si="303"/>
        <v>0</v>
      </c>
      <c r="CR145" s="230">
        <f t="shared" si="304"/>
        <v>0</v>
      </c>
      <c r="CS145" s="230">
        <f t="shared" si="305"/>
        <v>0</v>
      </c>
      <c r="CT145" s="231"/>
      <c r="CU145" s="230">
        <f t="shared" si="306"/>
        <v>0</v>
      </c>
      <c r="CV145" s="230">
        <f t="shared" si="307"/>
        <v>0</v>
      </c>
      <c r="CW145" s="230">
        <f t="shared" si="308"/>
        <v>0</v>
      </c>
      <c r="CX145" s="230">
        <f t="shared" si="309"/>
        <v>0</v>
      </c>
      <c r="CY145" s="230">
        <f t="shared" si="310"/>
        <v>0</v>
      </c>
      <c r="CZ145" s="230">
        <f t="shared" si="311"/>
        <v>0</v>
      </c>
      <c r="DA145" s="230">
        <f t="shared" si="312"/>
        <v>0</v>
      </c>
      <c r="DB145" s="230">
        <f t="shared" si="313"/>
        <v>0</v>
      </c>
      <c r="DC145" s="230">
        <f t="shared" si="314"/>
        <v>0</v>
      </c>
      <c r="DD145" s="230">
        <f t="shared" si="315"/>
        <v>0</v>
      </c>
      <c r="DE145" s="230">
        <f t="shared" si="316"/>
        <v>0</v>
      </c>
      <c r="DF145" s="230">
        <f t="shared" si="317"/>
        <v>0</v>
      </c>
      <c r="DG145" s="387"/>
      <c r="DH145" s="387"/>
      <c r="DI145" s="387"/>
      <c r="DJ145" s="387"/>
      <c r="DK145" s="387"/>
      <c r="DL145" s="387"/>
      <c r="DM145" s="387"/>
      <c r="DN145" s="387"/>
      <c r="DO145" s="387"/>
      <c r="DP145" s="387"/>
      <c r="DQ145" s="387"/>
      <c r="DR145" s="387"/>
      <c r="DS145" s="243"/>
    </row>
    <row r="146" spans="1:123" ht="12.75" customHeight="1" outlineLevel="1">
      <c r="A146" s="383">
        <f>'All Demand '!A147</f>
        <v>142</v>
      </c>
      <c r="B146" s="384" t="str">
        <f>'All Demand '!G147</f>
        <v>ABC</v>
      </c>
      <c r="C146" s="384" t="str">
        <f>'All Demand '!F147</f>
        <v>M105</v>
      </c>
      <c r="D146" s="178" t="str">
        <f>'All Demand '!C147</f>
        <v>8AJ825-00424-N</v>
      </c>
      <c r="E146" s="384" t="str">
        <f>'All Demand '!I147</f>
        <v>CTU</v>
      </c>
      <c r="F146" s="385" t="str">
        <f>'All Demand '!G147</f>
        <v>ABC</v>
      </c>
      <c r="G146" s="405">
        <v>0.02</v>
      </c>
      <c r="H146" s="405">
        <v>0.02</v>
      </c>
      <c r="I146" s="405" t="s">
        <v>40</v>
      </c>
      <c r="J146" s="405">
        <v>0</v>
      </c>
      <c r="K146" s="405">
        <v>0</v>
      </c>
      <c r="L146" s="405">
        <v>0</v>
      </c>
      <c r="M146" s="405">
        <v>0</v>
      </c>
      <c r="N146" s="405">
        <v>0</v>
      </c>
      <c r="O146" s="405">
        <v>0</v>
      </c>
      <c r="P146" s="405">
        <v>2</v>
      </c>
      <c r="Q146" s="405">
        <v>0</v>
      </c>
      <c r="R146" s="427">
        <v>0</v>
      </c>
      <c r="S146" s="405">
        <v>0</v>
      </c>
      <c r="T146" s="405">
        <v>0.9</v>
      </c>
      <c r="U146" s="386">
        <f>Tianjin!H146</f>
        <v>0</v>
      </c>
      <c r="V146" s="386">
        <f>Tianjin!I146</f>
        <v>0</v>
      </c>
      <c r="W146" s="386">
        <f>Tianjin!J146</f>
        <v>0</v>
      </c>
      <c r="X146" s="386">
        <f>Tianjin!K146</f>
        <v>0</v>
      </c>
      <c r="Y146" s="386">
        <f>Tianjin!L146</f>
        <v>0</v>
      </c>
      <c r="Z146" s="386">
        <f>Tianjin!M146</f>
        <v>0</v>
      </c>
      <c r="AA146" s="386">
        <f>Tianjin!N146</f>
        <v>0</v>
      </c>
      <c r="AB146" s="386">
        <f>Tianjin!O146</f>
        <v>0</v>
      </c>
      <c r="AC146" s="386">
        <f>Tianjin!P146</f>
        <v>0</v>
      </c>
      <c r="AD146" s="386">
        <f>Tianjin!Q146</f>
        <v>0</v>
      </c>
      <c r="AE146" s="386">
        <f>Tianjin!R146</f>
        <v>0</v>
      </c>
      <c r="AF146" s="386">
        <f>Tianjin!S146</f>
        <v>0</v>
      </c>
      <c r="AG146" s="387"/>
      <c r="AH146" s="388">
        <f t="shared" si="318"/>
        <v>0</v>
      </c>
      <c r="AI146" s="388">
        <f t="shared" si="319"/>
        <v>0</v>
      </c>
      <c r="AJ146" s="388">
        <f t="shared" si="320"/>
        <v>0</v>
      </c>
      <c r="AK146" s="388">
        <f t="shared" si="321"/>
        <v>0</v>
      </c>
      <c r="AL146" s="388">
        <f t="shared" si="322"/>
        <v>0</v>
      </c>
      <c r="AM146" s="388">
        <f t="shared" si="323"/>
        <v>0</v>
      </c>
      <c r="AN146" s="388">
        <f t="shared" si="324"/>
        <v>0</v>
      </c>
      <c r="AO146" s="388">
        <f t="shared" si="325"/>
        <v>0</v>
      </c>
      <c r="AP146" s="388">
        <f t="shared" si="326"/>
        <v>0</v>
      </c>
      <c r="AQ146" s="388">
        <f t="shared" si="327"/>
        <v>0</v>
      </c>
      <c r="AR146" s="388">
        <f t="shared" si="328"/>
        <v>0</v>
      </c>
      <c r="AS146" s="388">
        <f t="shared" si="329"/>
        <v>0</v>
      </c>
      <c r="AT146" s="389"/>
      <c r="AU146" s="232">
        <f t="shared" si="258"/>
        <v>0</v>
      </c>
      <c r="AV146" s="232">
        <f t="shared" si="259"/>
        <v>0</v>
      </c>
      <c r="AW146" s="232">
        <f t="shared" si="260"/>
        <v>0</v>
      </c>
      <c r="AX146" s="232">
        <f t="shared" si="261"/>
        <v>0</v>
      </c>
      <c r="AY146" s="232">
        <f t="shared" si="262"/>
        <v>0</v>
      </c>
      <c r="AZ146" s="232">
        <f t="shared" si="263"/>
        <v>0</v>
      </c>
      <c r="BA146" s="232">
        <f t="shared" si="264"/>
        <v>0</v>
      </c>
      <c r="BB146" s="232">
        <f t="shared" si="265"/>
        <v>0</v>
      </c>
      <c r="BC146" s="232">
        <f t="shared" si="266"/>
        <v>0</v>
      </c>
      <c r="BD146" s="232">
        <f t="shared" si="267"/>
        <v>0</v>
      </c>
      <c r="BE146" s="232">
        <f t="shared" si="268"/>
        <v>0</v>
      </c>
      <c r="BF146" s="232">
        <f t="shared" si="269"/>
        <v>0</v>
      </c>
      <c r="BG146" s="387"/>
      <c r="BH146" s="230">
        <f t="shared" si="270"/>
        <v>0</v>
      </c>
      <c r="BI146" s="230">
        <f t="shared" si="271"/>
        <v>0</v>
      </c>
      <c r="BJ146" s="230">
        <f t="shared" si="272"/>
        <v>0</v>
      </c>
      <c r="BK146" s="230">
        <f t="shared" si="273"/>
        <v>0</v>
      </c>
      <c r="BL146" s="230">
        <f t="shared" si="274"/>
        <v>0</v>
      </c>
      <c r="BM146" s="230">
        <f t="shared" si="275"/>
        <v>0</v>
      </c>
      <c r="BN146" s="230">
        <f t="shared" si="276"/>
        <v>0</v>
      </c>
      <c r="BO146" s="230">
        <f t="shared" si="277"/>
        <v>0</v>
      </c>
      <c r="BP146" s="230">
        <f t="shared" si="278"/>
        <v>0</v>
      </c>
      <c r="BQ146" s="230">
        <f t="shared" si="279"/>
        <v>0</v>
      </c>
      <c r="BR146" s="230">
        <f t="shared" si="280"/>
        <v>0</v>
      </c>
      <c r="BS146" s="230">
        <f t="shared" si="281"/>
        <v>0</v>
      </c>
      <c r="BT146" s="389"/>
      <c r="BU146" s="230">
        <f t="shared" si="282"/>
        <v>0</v>
      </c>
      <c r="BV146" s="230">
        <f t="shared" si="283"/>
        <v>0</v>
      </c>
      <c r="BW146" s="230">
        <f t="shared" si="284"/>
        <v>0</v>
      </c>
      <c r="BX146" s="230">
        <f t="shared" si="285"/>
        <v>0</v>
      </c>
      <c r="BY146" s="230">
        <f t="shared" si="286"/>
        <v>0</v>
      </c>
      <c r="BZ146" s="230">
        <f t="shared" si="287"/>
        <v>0</v>
      </c>
      <c r="CA146" s="230">
        <f t="shared" si="288"/>
        <v>0</v>
      </c>
      <c r="CB146" s="230">
        <f t="shared" si="289"/>
        <v>0</v>
      </c>
      <c r="CC146" s="230">
        <f t="shared" si="290"/>
        <v>0</v>
      </c>
      <c r="CD146" s="230">
        <f t="shared" si="291"/>
        <v>0</v>
      </c>
      <c r="CE146" s="230">
        <f t="shared" si="292"/>
        <v>0</v>
      </c>
      <c r="CF146" s="230">
        <f t="shared" si="293"/>
        <v>0</v>
      </c>
      <c r="CG146" s="231"/>
      <c r="CH146" s="230">
        <f t="shared" si="294"/>
        <v>0</v>
      </c>
      <c r="CI146" s="230">
        <f t="shared" si="295"/>
        <v>0</v>
      </c>
      <c r="CJ146" s="230">
        <f t="shared" si="296"/>
        <v>0</v>
      </c>
      <c r="CK146" s="230">
        <f t="shared" si="297"/>
        <v>0</v>
      </c>
      <c r="CL146" s="230">
        <f t="shared" si="298"/>
        <v>0</v>
      </c>
      <c r="CM146" s="230">
        <f t="shared" si="299"/>
        <v>0</v>
      </c>
      <c r="CN146" s="230">
        <f t="shared" si="300"/>
        <v>0</v>
      </c>
      <c r="CO146" s="230">
        <f t="shared" si="301"/>
        <v>0</v>
      </c>
      <c r="CP146" s="230">
        <f t="shared" si="302"/>
        <v>0</v>
      </c>
      <c r="CQ146" s="230">
        <f t="shared" si="303"/>
        <v>0</v>
      </c>
      <c r="CR146" s="230">
        <f t="shared" si="304"/>
        <v>0</v>
      </c>
      <c r="CS146" s="230">
        <f t="shared" si="305"/>
        <v>0</v>
      </c>
      <c r="CT146" s="231"/>
      <c r="CU146" s="230">
        <f t="shared" si="306"/>
        <v>0</v>
      </c>
      <c r="CV146" s="230">
        <f t="shared" si="307"/>
        <v>0</v>
      </c>
      <c r="CW146" s="230">
        <f t="shared" si="308"/>
        <v>0</v>
      </c>
      <c r="CX146" s="230">
        <f t="shared" si="309"/>
        <v>0</v>
      </c>
      <c r="CY146" s="230">
        <f t="shared" si="310"/>
        <v>0</v>
      </c>
      <c r="CZ146" s="230">
        <f t="shared" si="311"/>
        <v>0</v>
      </c>
      <c r="DA146" s="230">
        <f t="shared" si="312"/>
        <v>0</v>
      </c>
      <c r="DB146" s="230">
        <f t="shared" si="313"/>
        <v>0</v>
      </c>
      <c r="DC146" s="230">
        <f t="shared" si="314"/>
        <v>0</v>
      </c>
      <c r="DD146" s="230">
        <f t="shared" si="315"/>
        <v>0</v>
      </c>
      <c r="DE146" s="230">
        <f t="shared" si="316"/>
        <v>0</v>
      </c>
      <c r="DF146" s="230">
        <f t="shared" si="317"/>
        <v>0</v>
      </c>
      <c r="DG146" s="387"/>
      <c r="DH146" s="387"/>
      <c r="DI146" s="387"/>
      <c r="DJ146" s="387"/>
      <c r="DK146" s="387"/>
      <c r="DL146" s="387"/>
      <c r="DM146" s="387"/>
      <c r="DN146" s="387"/>
      <c r="DO146" s="387"/>
      <c r="DP146" s="387"/>
      <c r="DQ146" s="387"/>
      <c r="DR146" s="387"/>
      <c r="DS146" s="243"/>
    </row>
    <row r="147" spans="1:123" ht="12.75" customHeight="1" outlineLevel="1">
      <c r="A147" s="383">
        <f>'All Demand '!A148</f>
        <v>143</v>
      </c>
      <c r="B147" s="384" t="str">
        <f>'All Demand '!G148</f>
        <v>ABC</v>
      </c>
      <c r="C147" s="384" t="str">
        <f>'All Demand '!F148</f>
        <v>M105</v>
      </c>
      <c r="D147" s="178" t="str">
        <f>'All Demand '!C148</f>
        <v>8AJ946-00090-N</v>
      </c>
      <c r="E147" s="384" t="str">
        <f>'All Demand '!I148</f>
        <v>CTU</v>
      </c>
      <c r="F147" s="385" t="str">
        <f>'All Demand '!G148</f>
        <v>ABC</v>
      </c>
      <c r="G147" s="405">
        <v>1.25</v>
      </c>
      <c r="H147" s="405">
        <v>0.66666666666666663</v>
      </c>
      <c r="I147" s="405" t="s">
        <v>39</v>
      </c>
      <c r="J147" s="405">
        <v>0</v>
      </c>
      <c r="K147" s="405">
        <v>0</v>
      </c>
      <c r="L147" s="405">
        <v>0</v>
      </c>
      <c r="M147" s="405">
        <v>0</v>
      </c>
      <c r="N147" s="405">
        <v>0</v>
      </c>
      <c r="O147" s="405">
        <v>0</v>
      </c>
      <c r="P147" s="405">
        <v>4</v>
      </c>
      <c r="Q147" s="405">
        <v>4</v>
      </c>
      <c r="R147" s="427">
        <v>1</v>
      </c>
      <c r="S147" s="405">
        <v>0</v>
      </c>
      <c r="T147" s="405">
        <v>0.95</v>
      </c>
      <c r="U147" s="386">
        <f>Tianjin!H147</f>
        <v>0</v>
      </c>
      <c r="V147" s="386">
        <f>Tianjin!I147</f>
        <v>0</v>
      </c>
      <c r="W147" s="386">
        <f>Tianjin!J147</f>
        <v>0</v>
      </c>
      <c r="X147" s="386">
        <f>Tianjin!K147</f>
        <v>0</v>
      </c>
      <c r="Y147" s="386">
        <f>Tianjin!L147</f>
        <v>0</v>
      </c>
      <c r="Z147" s="386">
        <f>Tianjin!M147</f>
        <v>0</v>
      </c>
      <c r="AA147" s="386">
        <f>Tianjin!N147</f>
        <v>0</v>
      </c>
      <c r="AB147" s="386">
        <f>Tianjin!O147</f>
        <v>0</v>
      </c>
      <c r="AC147" s="386">
        <f>Tianjin!P147</f>
        <v>0</v>
      </c>
      <c r="AD147" s="386">
        <f>Tianjin!Q147</f>
        <v>0</v>
      </c>
      <c r="AE147" s="386">
        <f>Tianjin!R147</f>
        <v>0</v>
      </c>
      <c r="AF147" s="386">
        <f>Tianjin!S147</f>
        <v>0</v>
      </c>
      <c r="AG147" s="387"/>
      <c r="AH147" s="388">
        <f t="shared" si="318"/>
        <v>0</v>
      </c>
      <c r="AI147" s="388">
        <f t="shared" si="319"/>
        <v>0</v>
      </c>
      <c r="AJ147" s="388">
        <f t="shared" si="320"/>
        <v>0</v>
      </c>
      <c r="AK147" s="388">
        <f t="shared" si="321"/>
        <v>0</v>
      </c>
      <c r="AL147" s="388">
        <f t="shared" si="322"/>
        <v>0</v>
      </c>
      <c r="AM147" s="388">
        <f t="shared" si="323"/>
        <v>0</v>
      </c>
      <c r="AN147" s="388">
        <f t="shared" si="324"/>
        <v>0</v>
      </c>
      <c r="AO147" s="388">
        <f t="shared" si="325"/>
        <v>0</v>
      </c>
      <c r="AP147" s="388">
        <f t="shared" si="326"/>
        <v>0</v>
      </c>
      <c r="AQ147" s="388">
        <f t="shared" si="327"/>
        <v>0</v>
      </c>
      <c r="AR147" s="388">
        <f t="shared" si="328"/>
        <v>0</v>
      </c>
      <c r="AS147" s="388">
        <f t="shared" si="329"/>
        <v>0</v>
      </c>
      <c r="AT147" s="389"/>
      <c r="AU147" s="232">
        <f t="shared" si="258"/>
        <v>0</v>
      </c>
      <c r="AV147" s="232">
        <f t="shared" si="259"/>
        <v>0</v>
      </c>
      <c r="AW147" s="232">
        <f t="shared" si="260"/>
        <v>0</v>
      </c>
      <c r="AX147" s="232">
        <f t="shared" si="261"/>
        <v>0</v>
      </c>
      <c r="AY147" s="232">
        <f t="shared" si="262"/>
        <v>0</v>
      </c>
      <c r="AZ147" s="232">
        <f t="shared" si="263"/>
        <v>0</v>
      </c>
      <c r="BA147" s="232">
        <f t="shared" si="264"/>
        <v>0</v>
      </c>
      <c r="BB147" s="232">
        <f t="shared" si="265"/>
        <v>0</v>
      </c>
      <c r="BC147" s="232">
        <f t="shared" si="266"/>
        <v>0</v>
      </c>
      <c r="BD147" s="232">
        <f t="shared" si="267"/>
        <v>0</v>
      </c>
      <c r="BE147" s="232">
        <f t="shared" si="268"/>
        <v>0</v>
      </c>
      <c r="BF147" s="232">
        <f t="shared" si="269"/>
        <v>0</v>
      </c>
      <c r="BG147" s="387"/>
      <c r="BH147" s="230">
        <f t="shared" si="270"/>
        <v>0</v>
      </c>
      <c r="BI147" s="230">
        <f t="shared" si="271"/>
        <v>0</v>
      </c>
      <c r="BJ147" s="230">
        <f t="shared" si="272"/>
        <v>0</v>
      </c>
      <c r="BK147" s="230">
        <f t="shared" si="273"/>
        <v>0</v>
      </c>
      <c r="BL147" s="230">
        <f t="shared" si="274"/>
        <v>0</v>
      </c>
      <c r="BM147" s="230">
        <f t="shared" si="275"/>
        <v>0</v>
      </c>
      <c r="BN147" s="230">
        <f t="shared" si="276"/>
        <v>0</v>
      </c>
      <c r="BO147" s="230">
        <f t="shared" si="277"/>
        <v>0</v>
      </c>
      <c r="BP147" s="230">
        <f t="shared" si="278"/>
        <v>0</v>
      </c>
      <c r="BQ147" s="230">
        <f t="shared" si="279"/>
        <v>0</v>
      </c>
      <c r="BR147" s="230">
        <f t="shared" si="280"/>
        <v>0</v>
      </c>
      <c r="BS147" s="230">
        <f t="shared" si="281"/>
        <v>0</v>
      </c>
      <c r="BT147" s="389"/>
      <c r="BU147" s="230">
        <f t="shared" si="282"/>
        <v>0</v>
      </c>
      <c r="BV147" s="230">
        <f t="shared" si="283"/>
        <v>0</v>
      </c>
      <c r="BW147" s="230">
        <f t="shared" si="284"/>
        <v>0</v>
      </c>
      <c r="BX147" s="230">
        <f t="shared" si="285"/>
        <v>0</v>
      </c>
      <c r="BY147" s="230">
        <f t="shared" si="286"/>
        <v>0</v>
      </c>
      <c r="BZ147" s="230">
        <f t="shared" si="287"/>
        <v>0</v>
      </c>
      <c r="CA147" s="230">
        <f t="shared" si="288"/>
        <v>0</v>
      </c>
      <c r="CB147" s="230">
        <f t="shared" si="289"/>
        <v>0</v>
      </c>
      <c r="CC147" s="230">
        <f t="shared" si="290"/>
        <v>0</v>
      </c>
      <c r="CD147" s="230">
        <f t="shared" si="291"/>
        <v>0</v>
      </c>
      <c r="CE147" s="230">
        <f t="shared" si="292"/>
        <v>0</v>
      </c>
      <c r="CF147" s="230">
        <f t="shared" si="293"/>
        <v>0</v>
      </c>
      <c r="CG147" s="231"/>
      <c r="CH147" s="230">
        <f t="shared" si="294"/>
        <v>0</v>
      </c>
      <c r="CI147" s="230">
        <f t="shared" si="295"/>
        <v>0</v>
      </c>
      <c r="CJ147" s="230">
        <f t="shared" si="296"/>
        <v>0</v>
      </c>
      <c r="CK147" s="230">
        <f t="shared" si="297"/>
        <v>0</v>
      </c>
      <c r="CL147" s="230">
        <f t="shared" si="298"/>
        <v>0</v>
      </c>
      <c r="CM147" s="230">
        <f t="shared" si="299"/>
        <v>0</v>
      </c>
      <c r="CN147" s="230">
        <f t="shared" si="300"/>
        <v>0</v>
      </c>
      <c r="CO147" s="230">
        <f t="shared" si="301"/>
        <v>0</v>
      </c>
      <c r="CP147" s="230">
        <f t="shared" si="302"/>
        <v>0</v>
      </c>
      <c r="CQ147" s="230">
        <f t="shared" si="303"/>
        <v>0</v>
      </c>
      <c r="CR147" s="230">
        <f t="shared" si="304"/>
        <v>0</v>
      </c>
      <c r="CS147" s="230">
        <f t="shared" si="305"/>
        <v>0</v>
      </c>
      <c r="CT147" s="231"/>
      <c r="CU147" s="230">
        <f t="shared" si="306"/>
        <v>0</v>
      </c>
      <c r="CV147" s="230">
        <f t="shared" si="307"/>
        <v>0</v>
      </c>
      <c r="CW147" s="230">
        <f t="shared" si="308"/>
        <v>0</v>
      </c>
      <c r="CX147" s="230">
        <f t="shared" si="309"/>
        <v>0</v>
      </c>
      <c r="CY147" s="230">
        <f t="shared" si="310"/>
        <v>0</v>
      </c>
      <c r="CZ147" s="230">
        <f t="shared" si="311"/>
        <v>0</v>
      </c>
      <c r="DA147" s="230">
        <f t="shared" si="312"/>
        <v>0</v>
      </c>
      <c r="DB147" s="230">
        <f t="shared" si="313"/>
        <v>0</v>
      </c>
      <c r="DC147" s="230">
        <f t="shared" si="314"/>
        <v>0</v>
      </c>
      <c r="DD147" s="230">
        <f t="shared" si="315"/>
        <v>0</v>
      </c>
      <c r="DE147" s="230">
        <f t="shared" si="316"/>
        <v>0</v>
      </c>
      <c r="DF147" s="230">
        <f t="shared" si="317"/>
        <v>0</v>
      </c>
      <c r="DG147" s="387"/>
      <c r="DH147" s="387"/>
      <c r="DI147" s="387"/>
      <c r="DJ147" s="387"/>
      <c r="DK147" s="387"/>
      <c r="DL147" s="387"/>
      <c r="DM147" s="387"/>
      <c r="DN147" s="387"/>
      <c r="DO147" s="387"/>
      <c r="DP147" s="387"/>
      <c r="DQ147" s="387"/>
      <c r="DR147" s="387"/>
      <c r="DS147" s="243"/>
    </row>
    <row r="148" spans="1:123" ht="12.75" customHeight="1" outlineLevel="1">
      <c r="A148" s="383">
        <f>'All Demand '!A149</f>
        <v>144</v>
      </c>
      <c r="B148" s="384" t="str">
        <f>'All Demand '!G149</f>
        <v>ABC</v>
      </c>
      <c r="C148" s="384" t="str">
        <f>'All Demand '!F149</f>
        <v>M105</v>
      </c>
      <c r="D148" s="178" t="str">
        <f>'All Demand '!C149</f>
        <v>8AJ946-00092-N</v>
      </c>
      <c r="E148" s="384" t="str">
        <f>'All Demand '!I149</f>
        <v>CTU</v>
      </c>
      <c r="F148" s="385" t="str">
        <f>'All Demand '!G149</f>
        <v>ABC</v>
      </c>
      <c r="G148" s="405">
        <v>1.25</v>
      </c>
      <c r="H148" s="405">
        <v>0.66666666666666663</v>
      </c>
      <c r="I148" s="405" t="s">
        <v>39</v>
      </c>
      <c r="J148" s="405">
        <v>0</v>
      </c>
      <c r="K148" s="405">
        <v>0</v>
      </c>
      <c r="L148" s="405">
        <v>0</v>
      </c>
      <c r="M148" s="405">
        <v>0</v>
      </c>
      <c r="N148" s="405">
        <v>0</v>
      </c>
      <c r="O148" s="405">
        <v>0</v>
      </c>
      <c r="P148" s="405">
        <v>4</v>
      </c>
      <c r="Q148" s="405">
        <v>0</v>
      </c>
      <c r="R148" s="427">
        <v>0</v>
      </c>
      <c r="S148" s="405">
        <v>0</v>
      </c>
      <c r="T148" s="405">
        <v>0.95</v>
      </c>
      <c r="U148" s="386">
        <f>Tianjin!H148</f>
        <v>0</v>
      </c>
      <c r="V148" s="386">
        <f>Tianjin!I148</f>
        <v>0</v>
      </c>
      <c r="W148" s="386">
        <f>Tianjin!J148</f>
        <v>0</v>
      </c>
      <c r="X148" s="386">
        <f>Tianjin!K148</f>
        <v>0</v>
      </c>
      <c r="Y148" s="386">
        <f>Tianjin!L148</f>
        <v>0</v>
      </c>
      <c r="Z148" s="386">
        <f>Tianjin!M148</f>
        <v>0</v>
      </c>
      <c r="AA148" s="386">
        <f>Tianjin!N148</f>
        <v>0</v>
      </c>
      <c r="AB148" s="386">
        <f>Tianjin!O148</f>
        <v>0</v>
      </c>
      <c r="AC148" s="386">
        <f>Tianjin!P148</f>
        <v>0</v>
      </c>
      <c r="AD148" s="386">
        <f>Tianjin!Q148</f>
        <v>0</v>
      </c>
      <c r="AE148" s="386">
        <f>Tianjin!R148</f>
        <v>0</v>
      </c>
      <c r="AF148" s="386">
        <f>Tianjin!S148</f>
        <v>0</v>
      </c>
      <c r="AG148" s="387"/>
      <c r="AH148" s="388">
        <f t="shared" si="318"/>
        <v>0</v>
      </c>
      <c r="AI148" s="388">
        <f t="shared" si="319"/>
        <v>0</v>
      </c>
      <c r="AJ148" s="388">
        <f t="shared" si="320"/>
        <v>0</v>
      </c>
      <c r="AK148" s="388">
        <f t="shared" si="321"/>
        <v>0</v>
      </c>
      <c r="AL148" s="388">
        <f t="shared" si="322"/>
        <v>0</v>
      </c>
      <c r="AM148" s="388">
        <f t="shared" si="323"/>
        <v>0</v>
      </c>
      <c r="AN148" s="388">
        <f t="shared" si="324"/>
        <v>0</v>
      </c>
      <c r="AO148" s="388">
        <f t="shared" si="325"/>
        <v>0</v>
      </c>
      <c r="AP148" s="388">
        <f t="shared" si="326"/>
        <v>0</v>
      </c>
      <c r="AQ148" s="388">
        <f t="shared" si="327"/>
        <v>0</v>
      </c>
      <c r="AR148" s="388">
        <f t="shared" si="328"/>
        <v>0</v>
      </c>
      <c r="AS148" s="388">
        <f t="shared" si="329"/>
        <v>0</v>
      </c>
      <c r="AT148" s="389"/>
      <c r="AU148" s="232">
        <f t="shared" si="258"/>
        <v>0</v>
      </c>
      <c r="AV148" s="232">
        <f t="shared" si="259"/>
        <v>0</v>
      </c>
      <c r="AW148" s="232">
        <f t="shared" si="260"/>
        <v>0</v>
      </c>
      <c r="AX148" s="232">
        <f t="shared" si="261"/>
        <v>0</v>
      </c>
      <c r="AY148" s="232">
        <f t="shared" si="262"/>
        <v>0</v>
      </c>
      <c r="AZ148" s="232">
        <f t="shared" si="263"/>
        <v>0</v>
      </c>
      <c r="BA148" s="232">
        <f t="shared" si="264"/>
        <v>0</v>
      </c>
      <c r="BB148" s="232">
        <f t="shared" si="265"/>
        <v>0</v>
      </c>
      <c r="BC148" s="232">
        <f t="shared" si="266"/>
        <v>0</v>
      </c>
      <c r="BD148" s="232">
        <f t="shared" si="267"/>
        <v>0</v>
      </c>
      <c r="BE148" s="232">
        <f t="shared" si="268"/>
        <v>0</v>
      </c>
      <c r="BF148" s="232">
        <f t="shared" si="269"/>
        <v>0</v>
      </c>
      <c r="BG148" s="387"/>
      <c r="BH148" s="230">
        <f t="shared" si="270"/>
        <v>0</v>
      </c>
      <c r="BI148" s="230">
        <f t="shared" si="271"/>
        <v>0</v>
      </c>
      <c r="BJ148" s="230">
        <f t="shared" si="272"/>
        <v>0</v>
      </c>
      <c r="BK148" s="230">
        <f t="shared" si="273"/>
        <v>0</v>
      </c>
      <c r="BL148" s="230">
        <f t="shared" si="274"/>
        <v>0</v>
      </c>
      <c r="BM148" s="230">
        <f t="shared" si="275"/>
        <v>0</v>
      </c>
      <c r="BN148" s="230">
        <f t="shared" si="276"/>
        <v>0</v>
      </c>
      <c r="BO148" s="230">
        <f t="shared" si="277"/>
        <v>0</v>
      </c>
      <c r="BP148" s="230">
        <f t="shared" si="278"/>
        <v>0</v>
      </c>
      <c r="BQ148" s="230">
        <f t="shared" si="279"/>
        <v>0</v>
      </c>
      <c r="BR148" s="230">
        <f t="shared" si="280"/>
        <v>0</v>
      </c>
      <c r="BS148" s="230">
        <f t="shared" si="281"/>
        <v>0</v>
      </c>
      <c r="BT148" s="389"/>
      <c r="BU148" s="230">
        <f t="shared" si="282"/>
        <v>0</v>
      </c>
      <c r="BV148" s="230">
        <f t="shared" si="283"/>
        <v>0</v>
      </c>
      <c r="BW148" s="230">
        <f t="shared" si="284"/>
        <v>0</v>
      </c>
      <c r="BX148" s="230">
        <f t="shared" si="285"/>
        <v>0</v>
      </c>
      <c r="BY148" s="230">
        <f t="shared" si="286"/>
        <v>0</v>
      </c>
      <c r="BZ148" s="230">
        <f t="shared" si="287"/>
        <v>0</v>
      </c>
      <c r="CA148" s="230">
        <f t="shared" si="288"/>
        <v>0</v>
      </c>
      <c r="CB148" s="230">
        <f t="shared" si="289"/>
        <v>0</v>
      </c>
      <c r="CC148" s="230">
        <f t="shared" si="290"/>
        <v>0</v>
      </c>
      <c r="CD148" s="230">
        <f t="shared" si="291"/>
        <v>0</v>
      </c>
      <c r="CE148" s="230">
        <f t="shared" si="292"/>
        <v>0</v>
      </c>
      <c r="CF148" s="230">
        <f t="shared" si="293"/>
        <v>0</v>
      </c>
      <c r="CG148" s="231"/>
      <c r="CH148" s="230">
        <f t="shared" si="294"/>
        <v>0</v>
      </c>
      <c r="CI148" s="230">
        <f t="shared" si="295"/>
        <v>0</v>
      </c>
      <c r="CJ148" s="230">
        <f t="shared" si="296"/>
        <v>0</v>
      </c>
      <c r="CK148" s="230">
        <f t="shared" si="297"/>
        <v>0</v>
      </c>
      <c r="CL148" s="230">
        <f t="shared" si="298"/>
        <v>0</v>
      </c>
      <c r="CM148" s="230">
        <f t="shared" si="299"/>
        <v>0</v>
      </c>
      <c r="CN148" s="230">
        <f t="shared" si="300"/>
        <v>0</v>
      </c>
      <c r="CO148" s="230">
        <f t="shared" si="301"/>
        <v>0</v>
      </c>
      <c r="CP148" s="230">
        <f t="shared" si="302"/>
        <v>0</v>
      </c>
      <c r="CQ148" s="230">
        <f t="shared" si="303"/>
        <v>0</v>
      </c>
      <c r="CR148" s="230">
        <f t="shared" si="304"/>
        <v>0</v>
      </c>
      <c r="CS148" s="230">
        <f t="shared" si="305"/>
        <v>0</v>
      </c>
      <c r="CT148" s="231"/>
      <c r="CU148" s="230">
        <f t="shared" si="306"/>
        <v>0</v>
      </c>
      <c r="CV148" s="230">
        <f t="shared" si="307"/>
        <v>0</v>
      </c>
      <c r="CW148" s="230">
        <f t="shared" si="308"/>
        <v>0</v>
      </c>
      <c r="CX148" s="230">
        <f t="shared" si="309"/>
        <v>0</v>
      </c>
      <c r="CY148" s="230">
        <f t="shared" si="310"/>
        <v>0</v>
      </c>
      <c r="CZ148" s="230">
        <f t="shared" si="311"/>
        <v>0</v>
      </c>
      <c r="DA148" s="230">
        <f t="shared" si="312"/>
        <v>0</v>
      </c>
      <c r="DB148" s="230">
        <f t="shared" si="313"/>
        <v>0</v>
      </c>
      <c r="DC148" s="230">
        <f t="shared" si="314"/>
        <v>0</v>
      </c>
      <c r="DD148" s="230">
        <f t="shared" si="315"/>
        <v>0</v>
      </c>
      <c r="DE148" s="230">
        <f t="shared" si="316"/>
        <v>0</v>
      </c>
      <c r="DF148" s="230">
        <f t="shared" si="317"/>
        <v>0</v>
      </c>
      <c r="DG148" s="387"/>
      <c r="DH148" s="387"/>
      <c r="DI148" s="387"/>
      <c r="DJ148" s="387"/>
      <c r="DK148" s="387"/>
      <c r="DL148" s="387"/>
      <c r="DM148" s="387"/>
      <c r="DN148" s="387"/>
      <c r="DO148" s="387"/>
      <c r="DP148" s="387"/>
      <c r="DQ148" s="387"/>
      <c r="DR148" s="387"/>
      <c r="DS148" s="243"/>
    </row>
    <row r="149" spans="1:123" ht="12.75" customHeight="1" outlineLevel="1">
      <c r="A149" s="383">
        <f>'All Demand '!A150</f>
        <v>145</v>
      </c>
      <c r="B149" s="384" t="str">
        <f>'All Demand '!G150</f>
        <v>ABC</v>
      </c>
      <c r="C149" s="384" t="str">
        <f>'All Demand '!F150</f>
        <v>M106</v>
      </c>
      <c r="D149" s="178" t="str">
        <f>'All Demand '!C150</f>
        <v>8AJ946-12618-N</v>
      </c>
      <c r="E149" s="384" t="str">
        <f>'All Demand '!I150</f>
        <v>TJ</v>
      </c>
      <c r="F149" s="385" t="str">
        <f>'All Demand '!G150</f>
        <v>ABC</v>
      </c>
      <c r="G149" s="405">
        <v>1.667</v>
      </c>
      <c r="H149" s="405">
        <v>0.66700000000000004</v>
      </c>
      <c r="I149" s="405" t="s">
        <v>39</v>
      </c>
      <c r="J149" s="405">
        <v>0</v>
      </c>
      <c r="K149" s="405">
        <v>0</v>
      </c>
      <c r="L149" s="405">
        <v>0</v>
      </c>
      <c r="M149" s="405">
        <v>0</v>
      </c>
      <c r="N149" s="405">
        <v>0</v>
      </c>
      <c r="O149" s="405">
        <v>0</v>
      </c>
      <c r="P149" s="405">
        <v>4.5</v>
      </c>
      <c r="Q149" s="405">
        <v>0</v>
      </c>
      <c r="R149" s="427">
        <v>0</v>
      </c>
      <c r="S149" s="405">
        <v>0</v>
      </c>
      <c r="T149" s="405">
        <v>0.88</v>
      </c>
      <c r="U149" s="386">
        <f>Tianjin!H149</f>
        <v>0</v>
      </c>
      <c r="V149" s="386">
        <f>Tianjin!I149</f>
        <v>0</v>
      </c>
      <c r="W149" s="386">
        <f>Tianjin!J149</f>
        <v>0</v>
      </c>
      <c r="X149" s="386">
        <f>Tianjin!K149</f>
        <v>0</v>
      </c>
      <c r="Y149" s="386">
        <f>Tianjin!L149</f>
        <v>0</v>
      </c>
      <c r="Z149" s="386">
        <f>Tianjin!M149</f>
        <v>0</v>
      </c>
      <c r="AA149" s="386">
        <f>Tianjin!N149</f>
        <v>0</v>
      </c>
      <c r="AB149" s="386">
        <f>Tianjin!O149</f>
        <v>0</v>
      </c>
      <c r="AC149" s="386">
        <f>Tianjin!P149</f>
        <v>0</v>
      </c>
      <c r="AD149" s="386">
        <f>Tianjin!Q149</f>
        <v>0</v>
      </c>
      <c r="AE149" s="386">
        <f>Tianjin!R149</f>
        <v>0</v>
      </c>
      <c r="AF149" s="386">
        <f>Tianjin!S149</f>
        <v>0</v>
      </c>
      <c r="AG149" s="387"/>
      <c r="AH149" s="388">
        <f t="shared" si="318"/>
        <v>0</v>
      </c>
      <c r="AI149" s="388">
        <f t="shared" si="319"/>
        <v>0</v>
      </c>
      <c r="AJ149" s="388">
        <f t="shared" si="320"/>
        <v>0</v>
      </c>
      <c r="AK149" s="388">
        <f t="shared" si="321"/>
        <v>0</v>
      </c>
      <c r="AL149" s="388">
        <f t="shared" si="322"/>
        <v>0</v>
      </c>
      <c r="AM149" s="388">
        <f t="shared" si="323"/>
        <v>0</v>
      </c>
      <c r="AN149" s="388">
        <f t="shared" si="324"/>
        <v>0</v>
      </c>
      <c r="AO149" s="388">
        <f t="shared" si="325"/>
        <v>0</v>
      </c>
      <c r="AP149" s="388">
        <f t="shared" si="326"/>
        <v>0</v>
      </c>
      <c r="AQ149" s="388">
        <f t="shared" si="327"/>
        <v>0</v>
      </c>
      <c r="AR149" s="388">
        <f t="shared" si="328"/>
        <v>0</v>
      </c>
      <c r="AS149" s="388">
        <f t="shared" si="329"/>
        <v>0</v>
      </c>
      <c r="AT149" s="389"/>
      <c r="AU149" s="232">
        <f t="shared" si="258"/>
        <v>0</v>
      </c>
      <c r="AV149" s="232">
        <f t="shared" si="259"/>
        <v>0</v>
      </c>
      <c r="AW149" s="232">
        <f t="shared" si="260"/>
        <v>0</v>
      </c>
      <c r="AX149" s="232">
        <f t="shared" si="261"/>
        <v>0</v>
      </c>
      <c r="AY149" s="232">
        <f t="shared" si="262"/>
        <v>0</v>
      </c>
      <c r="AZ149" s="232">
        <f t="shared" si="263"/>
        <v>0</v>
      </c>
      <c r="BA149" s="232">
        <f t="shared" si="264"/>
        <v>0</v>
      </c>
      <c r="BB149" s="232">
        <f t="shared" si="265"/>
        <v>0</v>
      </c>
      <c r="BC149" s="232">
        <f t="shared" si="266"/>
        <v>0</v>
      </c>
      <c r="BD149" s="232">
        <f t="shared" si="267"/>
        <v>0</v>
      </c>
      <c r="BE149" s="232">
        <f t="shared" si="268"/>
        <v>0</v>
      </c>
      <c r="BF149" s="232">
        <f t="shared" si="269"/>
        <v>0</v>
      </c>
      <c r="BG149" s="387"/>
      <c r="BH149" s="230">
        <f t="shared" si="270"/>
        <v>0</v>
      </c>
      <c r="BI149" s="230">
        <f t="shared" si="271"/>
        <v>0</v>
      </c>
      <c r="BJ149" s="230">
        <f t="shared" si="272"/>
        <v>0</v>
      </c>
      <c r="BK149" s="230">
        <f t="shared" si="273"/>
        <v>0</v>
      </c>
      <c r="BL149" s="230">
        <f t="shared" si="274"/>
        <v>0</v>
      </c>
      <c r="BM149" s="230">
        <f t="shared" si="275"/>
        <v>0</v>
      </c>
      <c r="BN149" s="230">
        <f t="shared" si="276"/>
        <v>0</v>
      </c>
      <c r="BO149" s="230">
        <f t="shared" si="277"/>
        <v>0</v>
      </c>
      <c r="BP149" s="230">
        <f t="shared" si="278"/>
        <v>0</v>
      </c>
      <c r="BQ149" s="230">
        <f t="shared" si="279"/>
        <v>0</v>
      </c>
      <c r="BR149" s="230">
        <f t="shared" si="280"/>
        <v>0</v>
      </c>
      <c r="BS149" s="230">
        <f t="shared" si="281"/>
        <v>0</v>
      </c>
      <c r="BT149" s="389"/>
      <c r="BU149" s="230">
        <f t="shared" si="282"/>
        <v>0</v>
      </c>
      <c r="BV149" s="230">
        <f t="shared" si="283"/>
        <v>0</v>
      </c>
      <c r="BW149" s="230">
        <f t="shared" si="284"/>
        <v>0</v>
      </c>
      <c r="BX149" s="230">
        <f t="shared" si="285"/>
        <v>0</v>
      </c>
      <c r="BY149" s="230">
        <f t="shared" si="286"/>
        <v>0</v>
      </c>
      <c r="BZ149" s="230">
        <f t="shared" si="287"/>
        <v>0</v>
      </c>
      <c r="CA149" s="230">
        <f t="shared" si="288"/>
        <v>0</v>
      </c>
      <c r="CB149" s="230">
        <f t="shared" si="289"/>
        <v>0</v>
      </c>
      <c r="CC149" s="230">
        <f t="shared" si="290"/>
        <v>0</v>
      </c>
      <c r="CD149" s="230">
        <f t="shared" si="291"/>
        <v>0</v>
      </c>
      <c r="CE149" s="230">
        <f t="shared" si="292"/>
        <v>0</v>
      </c>
      <c r="CF149" s="230">
        <f t="shared" si="293"/>
        <v>0</v>
      </c>
      <c r="CG149" s="231"/>
      <c r="CH149" s="230">
        <f t="shared" si="294"/>
        <v>0</v>
      </c>
      <c r="CI149" s="230">
        <f t="shared" si="295"/>
        <v>0</v>
      </c>
      <c r="CJ149" s="230">
        <f t="shared" si="296"/>
        <v>0</v>
      </c>
      <c r="CK149" s="230">
        <f t="shared" si="297"/>
        <v>0</v>
      </c>
      <c r="CL149" s="230">
        <f t="shared" si="298"/>
        <v>0</v>
      </c>
      <c r="CM149" s="230">
        <f t="shared" si="299"/>
        <v>0</v>
      </c>
      <c r="CN149" s="230">
        <f t="shared" si="300"/>
        <v>0</v>
      </c>
      <c r="CO149" s="230">
        <f t="shared" si="301"/>
        <v>0</v>
      </c>
      <c r="CP149" s="230">
        <f t="shared" si="302"/>
        <v>0</v>
      </c>
      <c r="CQ149" s="230">
        <f t="shared" si="303"/>
        <v>0</v>
      </c>
      <c r="CR149" s="230">
        <f t="shared" si="304"/>
        <v>0</v>
      </c>
      <c r="CS149" s="230">
        <f t="shared" si="305"/>
        <v>0</v>
      </c>
      <c r="CT149" s="231"/>
      <c r="CU149" s="230">
        <f t="shared" si="306"/>
        <v>0</v>
      </c>
      <c r="CV149" s="230">
        <f t="shared" si="307"/>
        <v>0</v>
      </c>
      <c r="CW149" s="230">
        <f t="shared" si="308"/>
        <v>0</v>
      </c>
      <c r="CX149" s="230">
        <f t="shared" si="309"/>
        <v>0</v>
      </c>
      <c r="CY149" s="230">
        <f t="shared" si="310"/>
        <v>0</v>
      </c>
      <c r="CZ149" s="230">
        <f t="shared" si="311"/>
        <v>0</v>
      </c>
      <c r="DA149" s="230">
        <f t="shared" si="312"/>
        <v>0</v>
      </c>
      <c r="DB149" s="230">
        <f t="shared" si="313"/>
        <v>0</v>
      </c>
      <c r="DC149" s="230">
        <f t="shared" si="314"/>
        <v>0</v>
      </c>
      <c r="DD149" s="230">
        <f t="shared" si="315"/>
        <v>0</v>
      </c>
      <c r="DE149" s="230">
        <f t="shared" si="316"/>
        <v>0</v>
      </c>
      <c r="DF149" s="230">
        <f t="shared" si="317"/>
        <v>0</v>
      </c>
      <c r="DG149" s="387"/>
      <c r="DH149" s="387"/>
      <c r="DI149" s="387"/>
      <c r="DJ149" s="387"/>
      <c r="DK149" s="387"/>
      <c r="DL149" s="387"/>
      <c r="DM149" s="387"/>
      <c r="DN149" s="387"/>
      <c r="DO149" s="387"/>
      <c r="DP149" s="387"/>
      <c r="DQ149" s="387"/>
      <c r="DR149" s="387"/>
      <c r="DS149" s="243"/>
    </row>
    <row r="150" spans="1:123" ht="12.75" customHeight="1" outlineLevel="1">
      <c r="A150" s="383">
        <f>'All Demand '!A151</f>
        <v>146</v>
      </c>
      <c r="B150" s="384" t="str">
        <f>'All Demand '!G151</f>
        <v>ABC</v>
      </c>
      <c r="C150" s="384" t="str">
        <f>'All Demand '!F151</f>
        <v>M106</v>
      </c>
      <c r="D150" s="178" t="str">
        <f>'All Demand '!C151</f>
        <v>8AJ946-05945-N</v>
      </c>
      <c r="E150" s="384" t="str">
        <f>'All Demand '!I151</f>
        <v>TJ</v>
      </c>
      <c r="F150" s="385" t="str">
        <f>'All Demand '!G151</f>
        <v>ABC</v>
      </c>
      <c r="G150" s="405">
        <v>2</v>
      </c>
      <c r="H150" s="405">
        <v>0.76900000000000002</v>
      </c>
      <c r="I150" s="405" t="s">
        <v>39</v>
      </c>
      <c r="J150" s="405">
        <v>0</v>
      </c>
      <c r="K150" s="405">
        <v>0</v>
      </c>
      <c r="L150" s="405">
        <v>0</v>
      </c>
      <c r="M150" s="405">
        <v>0</v>
      </c>
      <c r="N150" s="405">
        <v>0</v>
      </c>
      <c r="O150" s="405">
        <v>0</v>
      </c>
      <c r="P150" s="405">
        <v>4</v>
      </c>
      <c r="Q150" s="405">
        <v>0</v>
      </c>
      <c r="R150" s="427">
        <v>0</v>
      </c>
      <c r="S150" s="405">
        <v>0</v>
      </c>
      <c r="T150" s="405">
        <v>0.9</v>
      </c>
      <c r="U150" s="386">
        <f>Tianjin!H150</f>
        <v>0</v>
      </c>
      <c r="V150" s="386">
        <f>Tianjin!I150</f>
        <v>0</v>
      </c>
      <c r="W150" s="386">
        <f>Tianjin!J150</f>
        <v>0</v>
      </c>
      <c r="X150" s="386">
        <f>Tianjin!K150</f>
        <v>0</v>
      </c>
      <c r="Y150" s="386">
        <f>Tianjin!L150</f>
        <v>0</v>
      </c>
      <c r="Z150" s="386">
        <f>Tianjin!M150</f>
        <v>0</v>
      </c>
      <c r="AA150" s="386">
        <f>Tianjin!N150</f>
        <v>0</v>
      </c>
      <c r="AB150" s="386">
        <f>Tianjin!O150</f>
        <v>0</v>
      </c>
      <c r="AC150" s="386">
        <f>Tianjin!P150</f>
        <v>0</v>
      </c>
      <c r="AD150" s="386">
        <f>Tianjin!Q150</f>
        <v>0</v>
      </c>
      <c r="AE150" s="386">
        <f>Tianjin!R150</f>
        <v>0</v>
      </c>
      <c r="AF150" s="386">
        <f>Tianjin!S150</f>
        <v>0</v>
      </c>
      <c r="AG150" s="387"/>
      <c r="AH150" s="388">
        <f t="shared" si="318"/>
        <v>0</v>
      </c>
      <c r="AI150" s="388">
        <f t="shared" si="319"/>
        <v>0</v>
      </c>
      <c r="AJ150" s="388">
        <f t="shared" si="320"/>
        <v>0</v>
      </c>
      <c r="AK150" s="388">
        <f t="shared" si="321"/>
        <v>0</v>
      </c>
      <c r="AL150" s="388">
        <f t="shared" si="322"/>
        <v>0</v>
      </c>
      <c r="AM150" s="388">
        <f t="shared" si="323"/>
        <v>0</v>
      </c>
      <c r="AN150" s="388">
        <f t="shared" si="324"/>
        <v>0</v>
      </c>
      <c r="AO150" s="388">
        <f t="shared" si="325"/>
        <v>0</v>
      </c>
      <c r="AP150" s="388">
        <f t="shared" si="326"/>
        <v>0</v>
      </c>
      <c r="AQ150" s="388">
        <f t="shared" si="327"/>
        <v>0</v>
      </c>
      <c r="AR150" s="388">
        <f t="shared" si="328"/>
        <v>0</v>
      </c>
      <c r="AS150" s="388">
        <f t="shared" si="329"/>
        <v>0</v>
      </c>
      <c r="AT150" s="389"/>
      <c r="AU150" s="232">
        <f t="shared" si="258"/>
        <v>0</v>
      </c>
      <c r="AV150" s="232">
        <f t="shared" si="259"/>
        <v>0</v>
      </c>
      <c r="AW150" s="232">
        <f t="shared" si="260"/>
        <v>0</v>
      </c>
      <c r="AX150" s="232">
        <f t="shared" si="261"/>
        <v>0</v>
      </c>
      <c r="AY150" s="232">
        <f t="shared" si="262"/>
        <v>0</v>
      </c>
      <c r="AZ150" s="232">
        <f t="shared" si="263"/>
        <v>0</v>
      </c>
      <c r="BA150" s="232">
        <f t="shared" si="264"/>
        <v>0</v>
      </c>
      <c r="BB150" s="232">
        <f t="shared" si="265"/>
        <v>0</v>
      </c>
      <c r="BC150" s="232">
        <f t="shared" si="266"/>
        <v>0</v>
      </c>
      <c r="BD150" s="232">
        <f t="shared" si="267"/>
        <v>0</v>
      </c>
      <c r="BE150" s="232">
        <f t="shared" si="268"/>
        <v>0</v>
      </c>
      <c r="BF150" s="232">
        <f t="shared" si="269"/>
        <v>0</v>
      </c>
      <c r="BG150" s="387"/>
      <c r="BH150" s="230">
        <f t="shared" si="270"/>
        <v>0</v>
      </c>
      <c r="BI150" s="230">
        <f t="shared" si="271"/>
        <v>0</v>
      </c>
      <c r="BJ150" s="230">
        <f t="shared" si="272"/>
        <v>0</v>
      </c>
      <c r="BK150" s="230">
        <f t="shared" si="273"/>
        <v>0</v>
      </c>
      <c r="BL150" s="230">
        <f t="shared" si="274"/>
        <v>0</v>
      </c>
      <c r="BM150" s="230">
        <f t="shared" si="275"/>
        <v>0</v>
      </c>
      <c r="BN150" s="230">
        <f t="shared" si="276"/>
        <v>0</v>
      </c>
      <c r="BO150" s="230">
        <f t="shared" si="277"/>
        <v>0</v>
      </c>
      <c r="BP150" s="230">
        <f t="shared" si="278"/>
        <v>0</v>
      </c>
      <c r="BQ150" s="230">
        <f t="shared" si="279"/>
        <v>0</v>
      </c>
      <c r="BR150" s="230">
        <f t="shared" si="280"/>
        <v>0</v>
      </c>
      <c r="BS150" s="230">
        <f t="shared" si="281"/>
        <v>0</v>
      </c>
      <c r="BT150" s="389"/>
      <c r="BU150" s="230">
        <f t="shared" si="282"/>
        <v>0</v>
      </c>
      <c r="BV150" s="230">
        <f t="shared" si="283"/>
        <v>0</v>
      </c>
      <c r="BW150" s="230">
        <f t="shared" si="284"/>
        <v>0</v>
      </c>
      <c r="BX150" s="230">
        <f t="shared" si="285"/>
        <v>0</v>
      </c>
      <c r="BY150" s="230">
        <f t="shared" si="286"/>
        <v>0</v>
      </c>
      <c r="BZ150" s="230">
        <f t="shared" si="287"/>
        <v>0</v>
      </c>
      <c r="CA150" s="230">
        <f t="shared" si="288"/>
        <v>0</v>
      </c>
      <c r="CB150" s="230">
        <f t="shared" si="289"/>
        <v>0</v>
      </c>
      <c r="CC150" s="230">
        <f t="shared" si="290"/>
        <v>0</v>
      </c>
      <c r="CD150" s="230">
        <f t="shared" si="291"/>
        <v>0</v>
      </c>
      <c r="CE150" s="230">
        <f t="shared" si="292"/>
        <v>0</v>
      </c>
      <c r="CF150" s="230">
        <f t="shared" si="293"/>
        <v>0</v>
      </c>
      <c r="CG150" s="231"/>
      <c r="CH150" s="230">
        <f t="shared" si="294"/>
        <v>0</v>
      </c>
      <c r="CI150" s="230">
        <f t="shared" si="295"/>
        <v>0</v>
      </c>
      <c r="CJ150" s="230">
        <f t="shared" si="296"/>
        <v>0</v>
      </c>
      <c r="CK150" s="230">
        <f t="shared" si="297"/>
        <v>0</v>
      </c>
      <c r="CL150" s="230">
        <f t="shared" si="298"/>
        <v>0</v>
      </c>
      <c r="CM150" s="230">
        <f t="shared" si="299"/>
        <v>0</v>
      </c>
      <c r="CN150" s="230">
        <f t="shared" si="300"/>
        <v>0</v>
      </c>
      <c r="CO150" s="230">
        <f t="shared" si="301"/>
        <v>0</v>
      </c>
      <c r="CP150" s="230">
        <f t="shared" si="302"/>
        <v>0</v>
      </c>
      <c r="CQ150" s="230">
        <f t="shared" si="303"/>
        <v>0</v>
      </c>
      <c r="CR150" s="230">
        <f t="shared" si="304"/>
        <v>0</v>
      </c>
      <c r="CS150" s="230">
        <f t="shared" si="305"/>
        <v>0</v>
      </c>
      <c r="CT150" s="231"/>
      <c r="CU150" s="230">
        <f t="shared" si="306"/>
        <v>0</v>
      </c>
      <c r="CV150" s="230">
        <f t="shared" si="307"/>
        <v>0</v>
      </c>
      <c r="CW150" s="230">
        <f t="shared" si="308"/>
        <v>0</v>
      </c>
      <c r="CX150" s="230">
        <f t="shared" si="309"/>
        <v>0</v>
      </c>
      <c r="CY150" s="230">
        <f t="shared" si="310"/>
        <v>0</v>
      </c>
      <c r="CZ150" s="230">
        <f t="shared" si="311"/>
        <v>0</v>
      </c>
      <c r="DA150" s="230">
        <f t="shared" si="312"/>
        <v>0</v>
      </c>
      <c r="DB150" s="230">
        <f t="shared" si="313"/>
        <v>0</v>
      </c>
      <c r="DC150" s="230">
        <f t="shared" si="314"/>
        <v>0</v>
      </c>
      <c r="DD150" s="230">
        <f t="shared" si="315"/>
        <v>0</v>
      </c>
      <c r="DE150" s="230">
        <f t="shared" si="316"/>
        <v>0</v>
      </c>
      <c r="DF150" s="230">
        <f t="shared" si="317"/>
        <v>0</v>
      </c>
      <c r="DG150" s="387"/>
      <c r="DH150" s="387"/>
      <c r="DI150" s="387"/>
      <c r="DJ150" s="387"/>
      <c r="DK150" s="387"/>
      <c r="DL150" s="387"/>
      <c r="DM150" s="387"/>
      <c r="DN150" s="387"/>
      <c r="DO150" s="387"/>
      <c r="DP150" s="387"/>
      <c r="DQ150" s="387"/>
      <c r="DR150" s="387"/>
      <c r="DS150" s="243"/>
    </row>
    <row r="151" spans="1:123" ht="12.75" customHeight="1" outlineLevel="1">
      <c r="A151" s="383">
        <f>'All Demand '!A152</f>
        <v>147</v>
      </c>
      <c r="B151" s="384" t="str">
        <f>'All Demand '!G152</f>
        <v>ABC</v>
      </c>
      <c r="C151" s="384" t="str">
        <f>'All Demand '!F152</f>
        <v>M106</v>
      </c>
      <c r="D151" s="178" t="str">
        <f>'All Demand '!C152</f>
        <v>8AJ725-00408-N</v>
      </c>
      <c r="E151" s="384" t="str">
        <f>'All Demand '!I152</f>
        <v>TJ</v>
      </c>
      <c r="F151" s="385" t="str">
        <f>'All Demand '!G152</f>
        <v>ABC</v>
      </c>
      <c r="G151" s="405">
        <v>0.67</v>
      </c>
      <c r="H151" s="405">
        <v>0.125</v>
      </c>
      <c r="I151" s="405" t="s">
        <v>39</v>
      </c>
      <c r="J151" s="405">
        <v>0</v>
      </c>
      <c r="K151" s="405">
        <v>0</v>
      </c>
      <c r="L151" s="405">
        <v>0</v>
      </c>
      <c r="M151" s="405">
        <v>0</v>
      </c>
      <c r="N151" s="405">
        <v>0</v>
      </c>
      <c r="O151" s="405">
        <v>0</v>
      </c>
      <c r="P151" s="405">
        <v>3</v>
      </c>
      <c r="Q151" s="405">
        <v>0</v>
      </c>
      <c r="R151" s="427">
        <v>0</v>
      </c>
      <c r="S151" s="405">
        <v>0</v>
      </c>
      <c r="T151" s="405">
        <v>0.92</v>
      </c>
      <c r="U151" s="386">
        <f>Tianjin!H151</f>
        <v>0</v>
      </c>
      <c r="V151" s="386">
        <f>Tianjin!I151</f>
        <v>0</v>
      </c>
      <c r="W151" s="386">
        <f>Tianjin!J151</f>
        <v>0</v>
      </c>
      <c r="X151" s="386">
        <f>Tianjin!K151</f>
        <v>0</v>
      </c>
      <c r="Y151" s="386">
        <f>Tianjin!L151</f>
        <v>0</v>
      </c>
      <c r="Z151" s="386">
        <f>Tianjin!M151</f>
        <v>0</v>
      </c>
      <c r="AA151" s="386">
        <f>Tianjin!N151</f>
        <v>0</v>
      </c>
      <c r="AB151" s="386">
        <f>Tianjin!O151</f>
        <v>0</v>
      </c>
      <c r="AC151" s="386">
        <f>Tianjin!P151</f>
        <v>0</v>
      </c>
      <c r="AD151" s="386">
        <f>Tianjin!Q151</f>
        <v>0</v>
      </c>
      <c r="AE151" s="386">
        <f>Tianjin!R151</f>
        <v>0</v>
      </c>
      <c r="AF151" s="386">
        <f>Tianjin!S151</f>
        <v>0</v>
      </c>
      <c r="AG151" s="387"/>
      <c r="AH151" s="388">
        <f t="shared" si="318"/>
        <v>0</v>
      </c>
      <c r="AI151" s="388">
        <f t="shared" si="319"/>
        <v>0</v>
      </c>
      <c r="AJ151" s="388">
        <f t="shared" si="320"/>
        <v>0</v>
      </c>
      <c r="AK151" s="388">
        <f t="shared" si="321"/>
        <v>0</v>
      </c>
      <c r="AL151" s="388">
        <f t="shared" si="322"/>
        <v>0</v>
      </c>
      <c r="AM151" s="388">
        <f t="shared" si="323"/>
        <v>0</v>
      </c>
      <c r="AN151" s="388">
        <f t="shared" si="324"/>
        <v>0</v>
      </c>
      <c r="AO151" s="388">
        <f t="shared" si="325"/>
        <v>0</v>
      </c>
      <c r="AP151" s="388">
        <f t="shared" si="326"/>
        <v>0</v>
      </c>
      <c r="AQ151" s="388">
        <f t="shared" si="327"/>
        <v>0</v>
      </c>
      <c r="AR151" s="388">
        <f t="shared" si="328"/>
        <v>0</v>
      </c>
      <c r="AS151" s="388">
        <f t="shared" si="329"/>
        <v>0</v>
      </c>
      <c r="AT151" s="389"/>
      <c r="AU151" s="232">
        <f t="shared" si="258"/>
        <v>0</v>
      </c>
      <c r="AV151" s="232">
        <f t="shared" si="259"/>
        <v>0</v>
      </c>
      <c r="AW151" s="232">
        <f t="shared" si="260"/>
        <v>0</v>
      </c>
      <c r="AX151" s="232">
        <f t="shared" si="261"/>
        <v>0</v>
      </c>
      <c r="AY151" s="232">
        <f t="shared" si="262"/>
        <v>0</v>
      </c>
      <c r="AZ151" s="232">
        <f t="shared" si="263"/>
        <v>0</v>
      </c>
      <c r="BA151" s="232">
        <f t="shared" si="264"/>
        <v>0</v>
      </c>
      <c r="BB151" s="232">
        <f t="shared" si="265"/>
        <v>0</v>
      </c>
      <c r="BC151" s="232">
        <f t="shared" si="266"/>
        <v>0</v>
      </c>
      <c r="BD151" s="232">
        <f t="shared" si="267"/>
        <v>0</v>
      </c>
      <c r="BE151" s="232">
        <f t="shared" si="268"/>
        <v>0</v>
      </c>
      <c r="BF151" s="232">
        <f t="shared" si="269"/>
        <v>0</v>
      </c>
      <c r="BG151" s="387"/>
      <c r="BH151" s="230">
        <f t="shared" si="270"/>
        <v>0</v>
      </c>
      <c r="BI151" s="230">
        <f t="shared" si="271"/>
        <v>0</v>
      </c>
      <c r="BJ151" s="230">
        <f t="shared" si="272"/>
        <v>0</v>
      </c>
      <c r="BK151" s="230">
        <f t="shared" si="273"/>
        <v>0</v>
      </c>
      <c r="BL151" s="230">
        <f t="shared" si="274"/>
        <v>0</v>
      </c>
      <c r="BM151" s="230">
        <f t="shared" si="275"/>
        <v>0</v>
      </c>
      <c r="BN151" s="230">
        <f t="shared" si="276"/>
        <v>0</v>
      </c>
      <c r="BO151" s="230">
        <f t="shared" si="277"/>
        <v>0</v>
      </c>
      <c r="BP151" s="230">
        <f t="shared" si="278"/>
        <v>0</v>
      </c>
      <c r="BQ151" s="230">
        <f t="shared" si="279"/>
        <v>0</v>
      </c>
      <c r="BR151" s="230">
        <f t="shared" si="280"/>
        <v>0</v>
      </c>
      <c r="BS151" s="230">
        <f t="shared" si="281"/>
        <v>0</v>
      </c>
      <c r="BT151" s="389"/>
      <c r="BU151" s="230">
        <f t="shared" si="282"/>
        <v>0</v>
      </c>
      <c r="BV151" s="230">
        <f t="shared" si="283"/>
        <v>0</v>
      </c>
      <c r="BW151" s="230">
        <f t="shared" si="284"/>
        <v>0</v>
      </c>
      <c r="BX151" s="230">
        <f t="shared" si="285"/>
        <v>0</v>
      </c>
      <c r="BY151" s="230">
        <f t="shared" si="286"/>
        <v>0</v>
      </c>
      <c r="BZ151" s="230">
        <f t="shared" si="287"/>
        <v>0</v>
      </c>
      <c r="CA151" s="230">
        <f t="shared" si="288"/>
        <v>0</v>
      </c>
      <c r="CB151" s="230">
        <f t="shared" si="289"/>
        <v>0</v>
      </c>
      <c r="CC151" s="230">
        <f t="shared" si="290"/>
        <v>0</v>
      </c>
      <c r="CD151" s="230">
        <f t="shared" si="291"/>
        <v>0</v>
      </c>
      <c r="CE151" s="230">
        <f t="shared" si="292"/>
        <v>0</v>
      </c>
      <c r="CF151" s="230">
        <f t="shared" si="293"/>
        <v>0</v>
      </c>
      <c r="CG151" s="231"/>
      <c r="CH151" s="230">
        <f t="shared" si="294"/>
        <v>0</v>
      </c>
      <c r="CI151" s="230">
        <f t="shared" si="295"/>
        <v>0</v>
      </c>
      <c r="CJ151" s="230">
        <f t="shared" si="296"/>
        <v>0</v>
      </c>
      <c r="CK151" s="230">
        <f t="shared" si="297"/>
        <v>0</v>
      </c>
      <c r="CL151" s="230">
        <f t="shared" si="298"/>
        <v>0</v>
      </c>
      <c r="CM151" s="230">
        <f t="shared" si="299"/>
        <v>0</v>
      </c>
      <c r="CN151" s="230">
        <f t="shared" si="300"/>
        <v>0</v>
      </c>
      <c r="CO151" s="230">
        <f t="shared" si="301"/>
        <v>0</v>
      </c>
      <c r="CP151" s="230">
        <f t="shared" si="302"/>
        <v>0</v>
      </c>
      <c r="CQ151" s="230">
        <f t="shared" si="303"/>
        <v>0</v>
      </c>
      <c r="CR151" s="230">
        <f t="shared" si="304"/>
        <v>0</v>
      </c>
      <c r="CS151" s="230">
        <f t="shared" si="305"/>
        <v>0</v>
      </c>
      <c r="CT151" s="231"/>
      <c r="CU151" s="230">
        <f t="shared" si="306"/>
        <v>0</v>
      </c>
      <c r="CV151" s="230">
        <f t="shared" si="307"/>
        <v>0</v>
      </c>
      <c r="CW151" s="230">
        <f t="shared" si="308"/>
        <v>0</v>
      </c>
      <c r="CX151" s="230">
        <f t="shared" si="309"/>
        <v>0</v>
      </c>
      <c r="CY151" s="230">
        <f t="shared" si="310"/>
        <v>0</v>
      </c>
      <c r="CZ151" s="230">
        <f t="shared" si="311"/>
        <v>0</v>
      </c>
      <c r="DA151" s="230">
        <f t="shared" si="312"/>
        <v>0</v>
      </c>
      <c r="DB151" s="230">
        <f t="shared" si="313"/>
        <v>0</v>
      </c>
      <c r="DC151" s="230">
        <f t="shared" si="314"/>
        <v>0</v>
      </c>
      <c r="DD151" s="230">
        <f t="shared" si="315"/>
        <v>0</v>
      </c>
      <c r="DE151" s="230">
        <f t="shared" si="316"/>
        <v>0</v>
      </c>
      <c r="DF151" s="230">
        <f t="shared" si="317"/>
        <v>0</v>
      </c>
      <c r="DG151" s="387"/>
      <c r="DH151" s="387"/>
      <c r="DI151" s="387"/>
      <c r="DJ151" s="387"/>
      <c r="DK151" s="387"/>
      <c r="DL151" s="387"/>
      <c r="DM151" s="387"/>
      <c r="DN151" s="387"/>
      <c r="DO151" s="387"/>
      <c r="DP151" s="387"/>
      <c r="DQ151" s="387"/>
      <c r="DR151" s="387"/>
      <c r="DS151" s="243"/>
    </row>
    <row r="152" spans="1:123" outlineLevel="1">
      <c r="A152" s="383">
        <f>'All Demand '!A153</f>
        <v>148</v>
      </c>
      <c r="B152" s="384" t="str">
        <f>'All Demand '!G153</f>
        <v>ABC</v>
      </c>
      <c r="C152" s="384" t="str">
        <f>'All Demand '!F153</f>
        <v>M106</v>
      </c>
      <c r="D152" s="178" t="str">
        <f>'All Demand '!C153</f>
        <v>8AJ725-00006-N</v>
      </c>
      <c r="E152" s="384" t="str">
        <f>'All Demand '!I153</f>
        <v>TJ</v>
      </c>
      <c r="F152" s="385" t="str">
        <f>'All Demand '!G153</f>
        <v>ABC</v>
      </c>
      <c r="G152" s="405">
        <v>0.67</v>
      </c>
      <c r="H152" s="405">
        <v>0.15384615384615385</v>
      </c>
      <c r="I152" s="405" t="s">
        <v>39</v>
      </c>
      <c r="J152" s="405">
        <v>0</v>
      </c>
      <c r="K152" s="405">
        <v>0</v>
      </c>
      <c r="L152" s="405">
        <v>0</v>
      </c>
      <c r="M152" s="405">
        <v>0</v>
      </c>
      <c r="N152" s="405">
        <v>0</v>
      </c>
      <c r="O152" s="405">
        <v>0</v>
      </c>
      <c r="P152" s="405">
        <v>4</v>
      </c>
      <c r="Q152" s="405">
        <v>0</v>
      </c>
      <c r="R152" s="427">
        <v>0</v>
      </c>
      <c r="S152" s="405">
        <v>0</v>
      </c>
      <c r="T152" s="405">
        <v>0.9</v>
      </c>
      <c r="U152" s="386">
        <f>Tianjin!H152</f>
        <v>0</v>
      </c>
      <c r="V152" s="386">
        <f>Tianjin!I152</f>
        <v>0</v>
      </c>
      <c r="W152" s="386">
        <f>Tianjin!J152</f>
        <v>0</v>
      </c>
      <c r="X152" s="386">
        <f>Tianjin!K152</f>
        <v>0</v>
      </c>
      <c r="Y152" s="386">
        <f>Tianjin!L152</f>
        <v>0</v>
      </c>
      <c r="Z152" s="386">
        <f>Tianjin!M152</f>
        <v>0</v>
      </c>
      <c r="AA152" s="386">
        <f>Tianjin!N152</f>
        <v>0</v>
      </c>
      <c r="AB152" s="386">
        <f>Tianjin!O152</f>
        <v>0</v>
      </c>
      <c r="AC152" s="386">
        <f>Tianjin!P152</f>
        <v>0</v>
      </c>
      <c r="AD152" s="386">
        <f>Tianjin!Q152</f>
        <v>0</v>
      </c>
      <c r="AE152" s="386">
        <f>Tianjin!R152</f>
        <v>0</v>
      </c>
      <c r="AF152" s="386">
        <f>Tianjin!S152</f>
        <v>0</v>
      </c>
      <c r="AG152" s="387"/>
      <c r="AH152" s="388">
        <f t="shared" si="318"/>
        <v>0</v>
      </c>
      <c r="AI152" s="388">
        <f t="shared" si="319"/>
        <v>0</v>
      </c>
      <c r="AJ152" s="388">
        <f t="shared" si="320"/>
        <v>0</v>
      </c>
      <c r="AK152" s="388">
        <f t="shared" si="321"/>
        <v>0</v>
      </c>
      <c r="AL152" s="388">
        <f t="shared" si="322"/>
        <v>0</v>
      </c>
      <c r="AM152" s="388">
        <f t="shared" si="323"/>
        <v>0</v>
      </c>
      <c r="AN152" s="388">
        <f t="shared" si="324"/>
        <v>0</v>
      </c>
      <c r="AO152" s="388">
        <f t="shared" si="325"/>
        <v>0</v>
      </c>
      <c r="AP152" s="388">
        <f t="shared" si="326"/>
        <v>0</v>
      </c>
      <c r="AQ152" s="388">
        <f t="shared" si="327"/>
        <v>0</v>
      </c>
      <c r="AR152" s="388">
        <f t="shared" si="328"/>
        <v>0</v>
      </c>
      <c r="AS152" s="388">
        <f t="shared" si="329"/>
        <v>0</v>
      </c>
      <c r="AT152" s="389"/>
      <c r="AU152" s="232">
        <f t="shared" si="258"/>
        <v>0</v>
      </c>
      <c r="AV152" s="232">
        <f t="shared" si="259"/>
        <v>0</v>
      </c>
      <c r="AW152" s="232">
        <f t="shared" si="260"/>
        <v>0</v>
      </c>
      <c r="AX152" s="232">
        <f t="shared" si="261"/>
        <v>0</v>
      </c>
      <c r="AY152" s="232">
        <f t="shared" si="262"/>
        <v>0</v>
      </c>
      <c r="AZ152" s="232">
        <f t="shared" si="263"/>
        <v>0</v>
      </c>
      <c r="BA152" s="232">
        <f t="shared" si="264"/>
        <v>0</v>
      </c>
      <c r="BB152" s="232">
        <f t="shared" si="265"/>
        <v>0</v>
      </c>
      <c r="BC152" s="232">
        <f t="shared" si="266"/>
        <v>0</v>
      </c>
      <c r="BD152" s="232">
        <f t="shared" si="267"/>
        <v>0</v>
      </c>
      <c r="BE152" s="232">
        <f t="shared" si="268"/>
        <v>0</v>
      </c>
      <c r="BF152" s="232">
        <f t="shared" si="269"/>
        <v>0</v>
      </c>
      <c r="BG152" s="387"/>
      <c r="BH152" s="230">
        <f t="shared" si="270"/>
        <v>0</v>
      </c>
      <c r="BI152" s="230">
        <f t="shared" si="271"/>
        <v>0</v>
      </c>
      <c r="BJ152" s="230">
        <f t="shared" si="272"/>
        <v>0</v>
      </c>
      <c r="BK152" s="230">
        <f t="shared" si="273"/>
        <v>0</v>
      </c>
      <c r="BL152" s="230">
        <f t="shared" si="274"/>
        <v>0</v>
      </c>
      <c r="BM152" s="230">
        <f t="shared" si="275"/>
        <v>0</v>
      </c>
      <c r="BN152" s="230">
        <f t="shared" si="276"/>
        <v>0</v>
      </c>
      <c r="BO152" s="230">
        <f t="shared" si="277"/>
        <v>0</v>
      </c>
      <c r="BP152" s="230">
        <f t="shared" si="278"/>
        <v>0</v>
      </c>
      <c r="BQ152" s="230">
        <f t="shared" si="279"/>
        <v>0</v>
      </c>
      <c r="BR152" s="230">
        <f t="shared" si="280"/>
        <v>0</v>
      </c>
      <c r="BS152" s="230">
        <f t="shared" si="281"/>
        <v>0</v>
      </c>
      <c r="BT152" s="389"/>
      <c r="BU152" s="230">
        <f t="shared" si="282"/>
        <v>0</v>
      </c>
      <c r="BV152" s="230">
        <f t="shared" si="283"/>
        <v>0</v>
      </c>
      <c r="BW152" s="230">
        <f t="shared" si="284"/>
        <v>0</v>
      </c>
      <c r="BX152" s="230">
        <f t="shared" si="285"/>
        <v>0</v>
      </c>
      <c r="BY152" s="230">
        <f t="shared" si="286"/>
        <v>0</v>
      </c>
      <c r="BZ152" s="230">
        <f t="shared" si="287"/>
        <v>0</v>
      </c>
      <c r="CA152" s="230">
        <f t="shared" si="288"/>
        <v>0</v>
      </c>
      <c r="CB152" s="230">
        <f t="shared" si="289"/>
        <v>0</v>
      </c>
      <c r="CC152" s="230">
        <f t="shared" si="290"/>
        <v>0</v>
      </c>
      <c r="CD152" s="230">
        <f t="shared" si="291"/>
        <v>0</v>
      </c>
      <c r="CE152" s="230">
        <f t="shared" si="292"/>
        <v>0</v>
      </c>
      <c r="CF152" s="230">
        <f t="shared" si="293"/>
        <v>0</v>
      </c>
      <c r="CG152" s="231"/>
      <c r="CH152" s="230">
        <f t="shared" si="294"/>
        <v>0</v>
      </c>
      <c r="CI152" s="230">
        <f t="shared" si="295"/>
        <v>0</v>
      </c>
      <c r="CJ152" s="230">
        <f t="shared" si="296"/>
        <v>0</v>
      </c>
      <c r="CK152" s="230">
        <f t="shared" si="297"/>
        <v>0</v>
      </c>
      <c r="CL152" s="230">
        <f t="shared" si="298"/>
        <v>0</v>
      </c>
      <c r="CM152" s="230">
        <f t="shared" si="299"/>
        <v>0</v>
      </c>
      <c r="CN152" s="230">
        <f t="shared" si="300"/>
        <v>0</v>
      </c>
      <c r="CO152" s="230">
        <f t="shared" si="301"/>
        <v>0</v>
      </c>
      <c r="CP152" s="230">
        <f t="shared" si="302"/>
        <v>0</v>
      </c>
      <c r="CQ152" s="230">
        <f t="shared" si="303"/>
        <v>0</v>
      </c>
      <c r="CR152" s="230">
        <f t="shared" si="304"/>
        <v>0</v>
      </c>
      <c r="CS152" s="230">
        <f t="shared" si="305"/>
        <v>0</v>
      </c>
      <c r="CT152" s="231"/>
      <c r="CU152" s="230">
        <f t="shared" si="306"/>
        <v>0</v>
      </c>
      <c r="CV152" s="230">
        <f t="shared" si="307"/>
        <v>0</v>
      </c>
      <c r="CW152" s="230">
        <f t="shared" si="308"/>
        <v>0</v>
      </c>
      <c r="CX152" s="230">
        <f t="shared" si="309"/>
        <v>0</v>
      </c>
      <c r="CY152" s="230">
        <f t="shared" si="310"/>
        <v>0</v>
      </c>
      <c r="CZ152" s="230">
        <f t="shared" si="311"/>
        <v>0</v>
      </c>
      <c r="DA152" s="230">
        <f t="shared" si="312"/>
        <v>0</v>
      </c>
      <c r="DB152" s="230">
        <f t="shared" si="313"/>
        <v>0</v>
      </c>
      <c r="DC152" s="230">
        <f t="shared" si="314"/>
        <v>0</v>
      </c>
      <c r="DD152" s="230">
        <f t="shared" si="315"/>
        <v>0</v>
      </c>
      <c r="DE152" s="230">
        <f t="shared" si="316"/>
        <v>0</v>
      </c>
      <c r="DF152" s="230">
        <f t="shared" si="317"/>
        <v>0</v>
      </c>
      <c r="DG152" s="387"/>
      <c r="DH152" s="387"/>
      <c r="DI152" s="387"/>
      <c r="DJ152" s="387"/>
      <c r="DK152" s="387"/>
      <c r="DL152" s="387"/>
      <c r="DM152" s="387"/>
      <c r="DN152" s="387"/>
      <c r="DO152" s="387"/>
      <c r="DP152" s="387"/>
      <c r="DQ152" s="387"/>
      <c r="DR152" s="387"/>
      <c r="DS152" s="243"/>
    </row>
    <row r="153" spans="1:123" outlineLevel="1">
      <c r="A153" s="383">
        <f>'All Demand '!A154</f>
        <v>149</v>
      </c>
      <c r="B153" s="384" t="str">
        <f>'All Demand '!G154</f>
        <v>ABC</v>
      </c>
      <c r="C153" s="384" t="str">
        <f>'All Demand '!F154</f>
        <v>M106</v>
      </c>
      <c r="D153" s="178" t="str">
        <f>'All Demand '!C154</f>
        <v>8AJ725-00007-N</v>
      </c>
      <c r="E153" s="384" t="str">
        <f>'All Demand '!I154</f>
        <v>TJ</v>
      </c>
      <c r="F153" s="385" t="str">
        <f>'All Demand '!G154</f>
        <v>ABC</v>
      </c>
      <c r="G153" s="405">
        <v>0.67</v>
      </c>
      <c r="H153" s="405">
        <v>0.13700000000000001</v>
      </c>
      <c r="I153" s="405" t="s">
        <v>39</v>
      </c>
      <c r="J153" s="405">
        <v>0</v>
      </c>
      <c r="K153" s="405">
        <v>0</v>
      </c>
      <c r="L153" s="405">
        <v>0</v>
      </c>
      <c r="M153" s="405">
        <v>0</v>
      </c>
      <c r="N153" s="405">
        <v>0</v>
      </c>
      <c r="O153" s="405">
        <v>0</v>
      </c>
      <c r="P153" s="405">
        <v>3.5</v>
      </c>
      <c r="Q153" s="405">
        <v>0</v>
      </c>
      <c r="R153" s="427">
        <v>0</v>
      </c>
      <c r="S153" s="405">
        <v>0</v>
      </c>
      <c r="T153" s="405">
        <v>0.9</v>
      </c>
      <c r="U153" s="386">
        <f>Tianjin!H153</f>
        <v>0</v>
      </c>
      <c r="V153" s="386">
        <f>Tianjin!I153</f>
        <v>0</v>
      </c>
      <c r="W153" s="386">
        <f>Tianjin!J153</f>
        <v>0</v>
      </c>
      <c r="X153" s="386">
        <f>Tianjin!K153</f>
        <v>0</v>
      </c>
      <c r="Y153" s="386">
        <f>Tianjin!L153</f>
        <v>0</v>
      </c>
      <c r="Z153" s="386">
        <f>Tianjin!M153</f>
        <v>0</v>
      </c>
      <c r="AA153" s="386">
        <f>Tianjin!N153</f>
        <v>0</v>
      </c>
      <c r="AB153" s="386">
        <f>Tianjin!O153</f>
        <v>0</v>
      </c>
      <c r="AC153" s="386">
        <f>Tianjin!P153</f>
        <v>0</v>
      </c>
      <c r="AD153" s="386">
        <f>Tianjin!Q153</f>
        <v>0</v>
      </c>
      <c r="AE153" s="386">
        <f>Tianjin!R153</f>
        <v>0</v>
      </c>
      <c r="AF153" s="386">
        <f>Tianjin!S153</f>
        <v>0</v>
      </c>
      <c r="AG153" s="387"/>
      <c r="AH153" s="388">
        <f t="shared" si="318"/>
        <v>0</v>
      </c>
      <c r="AI153" s="388">
        <f t="shared" si="319"/>
        <v>0</v>
      </c>
      <c r="AJ153" s="388">
        <f t="shared" si="320"/>
        <v>0</v>
      </c>
      <c r="AK153" s="388">
        <f t="shared" si="321"/>
        <v>0</v>
      </c>
      <c r="AL153" s="388">
        <f t="shared" si="322"/>
        <v>0</v>
      </c>
      <c r="AM153" s="388">
        <f t="shared" si="323"/>
        <v>0</v>
      </c>
      <c r="AN153" s="388">
        <f t="shared" si="324"/>
        <v>0</v>
      </c>
      <c r="AO153" s="388">
        <f t="shared" si="325"/>
        <v>0</v>
      </c>
      <c r="AP153" s="388">
        <f t="shared" si="326"/>
        <v>0</v>
      </c>
      <c r="AQ153" s="388">
        <f t="shared" si="327"/>
        <v>0</v>
      </c>
      <c r="AR153" s="388">
        <f t="shared" si="328"/>
        <v>0</v>
      </c>
      <c r="AS153" s="388">
        <f t="shared" si="329"/>
        <v>0</v>
      </c>
      <c r="AT153" s="389"/>
      <c r="AU153" s="232">
        <f t="shared" si="258"/>
        <v>0</v>
      </c>
      <c r="AV153" s="232">
        <f t="shared" si="259"/>
        <v>0</v>
      </c>
      <c r="AW153" s="232">
        <f t="shared" si="260"/>
        <v>0</v>
      </c>
      <c r="AX153" s="232">
        <f t="shared" si="261"/>
        <v>0</v>
      </c>
      <c r="AY153" s="232">
        <f t="shared" si="262"/>
        <v>0</v>
      </c>
      <c r="AZ153" s="232">
        <f t="shared" si="263"/>
        <v>0</v>
      </c>
      <c r="BA153" s="232">
        <f t="shared" si="264"/>
        <v>0</v>
      </c>
      <c r="BB153" s="232">
        <f t="shared" si="265"/>
        <v>0</v>
      </c>
      <c r="BC153" s="232">
        <f t="shared" si="266"/>
        <v>0</v>
      </c>
      <c r="BD153" s="232">
        <f t="shared" si="267"/>
        <v>0</v>
      </c>
      <c r="BE153" s="232">
        <f t="shared" si="268"/>
        <v>0</v>
      </c>
      <c r="BF153" s="232">
        <f t="shared" si="269"/>
        <v>0</v>
      </c>
      <c r="BG153" s="387"/>
      <c r="BH153" s="230">
        <f t="shared" si="270"/>
        <v>0</v>
      </c>
      <c r="BI153" s="230">
        <f t="shared" si="271"/>
        <v>0</v>
      </c>
      <c r="BJ153" s="230">
        <f t="shared" si="272"/>
        <v>0</v>
      </c>
      <c r="BK153" s="230">
        <f t="shared" si="273"/>
        <v>0</v>
      </c>
      <c r="BL153" s="230">
        <f t="shared" si="274"/>
        <v>0</v>
      </c>
      <c r="BM153" s="230">
        <f t="shared" si="275"/>
        <v>0</v>
      </c>
      <c r="BN153" s="230">
        <f t="shared" si="276"/>
        <v>0</v>
      </c>
      <c r="BO153" s="230">
        <f t="shared" si="277"/>
        <v>0</v>
      </c>
      <c r="BP153" s="230">
        <f t="shared" si="278"/>
        <v>0</v>
      </c>
      <c r="BQ153" s="230">
        <f t="shared" si="279"/>
        <v>0</v>
      </c>
      <c r="BR153" s="230">
        <f t="shared" si="280"/>
        <v>0</v>
      </c>
      <c r="BS153" s="230">
        <f t="shared" si="281"/>
        <v>0</v>
      </c>
      <c r="BT153" s="389"/>
      <c r="BU153" s="230">
        <f t="shared" si="282"/>
        <v>0</v>
      </c>
      <c r="BV153" s="230">
        <f t="shared" si="283"/>
        <v>0</v>
      </c>
      <c r="BW153" s="230">
        <f t="shared" si="284"/>
        <v>0</v>
      </c>
      <c r="BX153" s="230">
        <f t="shared" si="285"/>
        <v>0</v>
      </c>
      <c r="BY153" s="230">
        <f t="shared" si="286"/>
        <v>0</v>
      </c>
      <c r="BZ153" s="230">
        <f t="shared" si="287"/>
        <v>0</v>
      </c>
      <c r="CA153" s="230">
        <f t="shared" si="288"/>
        <v>0</v>
      </c>
      <c r="CB153" s="230">
        <f t="shared" si="289"/>
        <v>0</v>
      </c>
      <c r="CC153" s="230">
        <f t="shared" si="290"/>
        <v>0</v>
      </c>
      <c r="CD153" s="230">
        <f t="shared" si="291"/>
        <v>0</v>
      </c>
      <c r="CE153" s="230">
        <f t="shared" si="292"/>
        <v>0</v>
      </c>
      <c r="CF153" s="230">
        <f t="shared" si="293"/>
        <v>0</v>
      </c>
      <c r="CG153" s="231"/>
      <c r="CH153" s="230">
        <f t="shared" si="294"/>
        <v>0</v>
      </c>
      <c r="CI153" s="230">
        <f t="shared" si="295"/>
        <v>0</v>
      </c>
      <c r="CJ153" s="230">
        <f t="shared" si="296"/>
        <v>0</v>
      </c>
      <c r="CK153" s="230">
        <f t="shared" si="297"/>
        <v>0</v>
      </c>
      <c r="CL153" s="230">
        <f t="shared" si="298"/>
        <v>0</v>
      </c>
      <c r="CM153" s="230">
        <f t="shared" si="299"/>
        <v>0</v>
      </c>
      <c r="CN153" s="230">
        <f t="shared" si="300"/>
        <v>0</v>
      </c>
      <c r="CO153" s="230">
        <f t="shared" si="301"/>
        <v>0</v>
      </c>
      <c r="CP153" s="230">
        <f t="shared" si="302"/>
        <v>0</v>
      </c>
      <c r="CQ153" s="230">
        <f t="shared" si="303"/>
        <v>0</v>
      </c>
      <c r="CR153" s="230">
        <f t="shared" si="304"/>
        <v>0</v>
      </c>
      <c r="CS153" s="230">
        <f t="shared" si="305"/>
        <v>0</v>
      </c>
      <c r="CT153" s="231"/>
      <c r="CU153" s="230">
        <f t="shared" si="306"/>
        <v>0</v>
      </c>
      <c r="CV153" s="230">
        <f t="shared" si="307"/>
        <v>0</v>
      </c>
      <c r="CW153" s="230">
        <f t="shared" si="308"/>
        <v>0</v>
      </c>
      <c r="CX153" s="230">
        <f t="shared" si="309"/>
        <v>0</v>
      </c>
      <c r="CY153" s="230">
        <f t="shared" si="310"/>
        <v>0</v>
      </c>
      <c r="CZ153" s="230">
        <f t="shared" si="311"/>
        <v>0</v>
      </c>
      <c r="DA153" s="230">
        <f t="shared" si="312"/>
        <v>0</v>
      </c>
      <c r="DB153" s="230">
        <f t="shared" si="313"/>
        <v>0</v>
      </c>
      <c r="DC153" s="230">
        <f t="shared" si="314"/>
        <v>0</v>
      </c>
      <c r="DD153" s="230">
        <f t="shared" si="315"/>
        <v>0</v>
      </c>
      <c r="DE153" s="230">
        <f t="shared" si="316"/>
        <v>0</v>
      </c>
      <c r="DF153" s="230">
        <f t="shared" si="317"/>
        <v>0</v>
      </c>
      <c r="DG153" s="387"/>
      <c r="DH153" s="387"/>
      <c r="DI153" s="387"/>
      <c r="DJ153" s="387"/>
      <c r="DK153" s="387"/>
      <c r="DL153" s="387"/>
      <c r="DM153" s="387"/>
      <c r="DN153" s="387"/>
      <c r="DO153" s="387"/>
      <c r="DP153" s="387"/>
      <c r="DQ153" s="387"/>
      <c r="DR153" s="387"/>
      <c r="DS153" s="243"/>
    </row>
    <row r="154" spans="1:123" ht="12.75" customHeight="1" outlineLevel="1">
      <c r="A154" s="383">
        <f>'All Demand '!A155</f>
        <v>150</v>
      </c>
      <c r="B154" s="384" t="str">
        <f>'All Demand '!G155</f>
        <v>ABC</v>
      </c>
      <c r="C154" s="384" t="str">
        <f>'All Demand '!F155</f>
        <v>M106</v>
      </c>
      <c r="D154" s="178" t="str">
        <f>'All Demand '!C155</f>
        <v>8AJ875-03566-N</v>
      </c>
      <c r="E154" s="384" t="str">
        <f>'All Demand '!I155</f>
        <v>TJ</v>
      </c>
      <c r="F154" s="385" t="str">
        <f>'All Demand '!G155</f>
        <v>ABC</v>
      </c>
      <c r="G154" s="405">
        <v>6.7000000000000004E-2</v>
      </c>
      <c r="H154" s="405">
        <v>2.5000000000000001E-2</v>
      </c>
      <c r="I154" s="405" t="s">
        <v>39</v>
      </c>
      <c r="J154" s="405">
        <v>0</v>
      </c>
      <c r="K154" s="405">
        <v>0</v>
      </c>
      <c r="L154" s="405">
        <v>0</v>
      </c>
      <c r="M154" s="405">
        <v>0</v>
      </c>
      <c r="N154" s="405">
        <v>0</v>
      </c>
      <c r="O154" s="405">
        <v>0</v>
      </c>
      <c r="P154" s="405">
        <v>2</v>
      </c>
      <c r="Q154" s="405">
        <v>0</v>
      </c>
      <c r="R154" s="427">
        <v>0</v>
      </c>
      <c r="S154" s="405">
        <v>0</v>
      </c>
      <c r="T154" s="405">
        <v>0.92</v>
      </c>
      <c r="U154" s="386">
        <f>Tianjin!H154</f>
        <v>0</v>
      </c>
      <c r="V154" s="386">
        <f>Tianjin!I154</f>
        <v>0</v>
      </c>
      <c r="W154" s="386">
        <f>Tianjin!J154</f>
        <v>0</v>
      </c>
      <c r="X154" s="386">
        <f>Tianjin!K154</f>
        <v>0</v>
      </c>
      <c r="Y154" s="386">
        <f>Tianjin!L154</f>
        <v>0</v>
      </c>
      <c r="Z154" s="386">
        <f>Tianjin!M154</f>
        <v>0</v>
      </c>
      <c r="AA154" s="386">
        <f>Tianjin!N154</f>
        <v>0</v>
      </c>
      <c r="AB154" s="386">
        <f>Tianjin!O154</f>
        <v>0</v>
      </c>
      <c r="AC154" s="386">
        <f>Tianjin!P154</f>
        <v>0</v>
      </c>
      <c r="AD154" s="386">
        <f>Tianjin!Q154</f>
        <v>0</v>
      </c>
      <c r="AE154" s="386">
        <f>Tianjin!R154</f>
        <v>0</v>
      </c>
      <c r="AF154" s="386">
        <f>Tianjin!S154</f>
        <v>0</v>
      </c>
      <c r="AG154" s="387"/>
      <c r="AH154" s="388">
        <f t="shared" si="318"/>
        <v>0</v>
      </c>
      <c r="AI154" s="388">
        <f t="shared" si="319"/>
        <v>0</v>
      </c>
      <c r="AJ154" s="388">
        <f t="shared" si="320"/>
        <v>0</v>
      </c>
      <c r="AK154" s="388">
        <f t="shared" si="321"/>
        <v>0</v>
      </c>
      <c r="AL154" s="388">
        <f t="shared" si="322"/>
        <v>0</v>
      </c>
      <c r="AM154" s="388">
        <f t="shared" si="323"/>
        <v>0</v>
      </c>
      <c r="AN154" s="388">
        <f t="shared" si="324"/>
        <v>0</v>
      </c>
      <c r="AO154" s="388">
        <f t="shared" si="325"/>
        <v>0</v>
      </c>
      <c r="AP154" s="388">
        <f t="shared" si="326"/>
        <v>0</v>
      </c>
      <c r="AQ154" s="388">
        <f t="shared" si="327"/>
        <v>0</v>
      </c>
      <c r="AR154" s="388">
        <f t="shared" si="328"/>
        <v>0</v>
      </c>
      <c r="AS154" s="388">
        <f t="shared" si="329"/>
        <v>0</v>
      </c>
      <c r="AT154" s="389"/>
      <c r="AU154" s="232">
        <f t="shared" si="258"/>
        <v>0</v>
      </c>
      <c r="AV154" s="232">
        <f t="shared" si="259"/>
        <v>0</v>
      </c>
      <c r="AW154" s="232">
        <f t="shared" si="260"/>
        <v>0</v>
      </c>
      <c r="AX154" s="232">
        <f t="shared" si="261"/>
        <v>0</v>
      </c>
      <c r="AY154" s="232">
        <f t="shared" si="262"/>
        <v>0</v>
      </c>
      <c r="AZ154" s="232">
        <f t="shared" si="263"/>
        <v>0</v>
      </c>
      <c r="BA154" s="232">
        <f t="shared" si="264"/>
        <v>0</v>
      </c>
      <c r="BB154" s="232">
        <f t="shared" si="265"/>
        <v>0</v>
      </c>
      <c r="BC154" s="232">
        <f t="shared" si="266"/>
        <v>0</v>
      </c>
      <c r="BD154" s="232">
        <f t="shared" si="267"/>
        <v>0</v>
      </c>
      <c r="BE154" s="232">
        <f t="shared" si="268"/>
        <v>0</v>
      </c>
      <c r="BF154" s="232">
        <f t="shared" si="269"/>
        <v>0</v>
      </c>
      <c r="BG154" s="387"/>
      <c r="BH154" s="230">
        <f t="shared" si="270"/>
        <v>0</v>
      </c>
      <c r="BI154" s="230">
        <f t="shared" si="271"/>
        <v>0</v>
      </c>
      <c r="BJ154" s="230">
        <f t="shared" si="272"/>
        <v>0</v>
      </c>
      <c r="BK154" s="230">
        <f t="shared" si="273"/>
        <v>0</v>
      </c>
      <c r="BL154" s="230">
        <f t="shared" si="274"/>
        <v>0</v>
      </c>
      <c r="BM154" s="230">
        <f t="shared" si="275"/>
        <v>0</v>
      </c>
      <c r="BN154" s="230">
        <f t="shared" si="276"/>
        <v>0</v>
      </c>
      <c r="BO154" s="230">
        <f t="shared" si="277"/>
        <v>0</v>
      </c>
      <c r="BP154" s="230">
        <f t="shared" si="278"/>
        <v>0</v>
      </c>
      <c r="BQ154" s="230">
        <f t="shared" si="279"/>
        <v>0</v>
      </c>
      <c r="BR154" s="230">
        <f t="shared" si="280"/>
        <v>0</v>
      </c>
      <c r="BS154" s="230">
        <f t="shared" si="281"/>
        <v>0</v>
      </c>
      <c r="BT154" s="389"/>
      <c r="BU154" s="230">
        <f t="shared" si="282"/>
        <v>0</v>
      </c>
      <c r="BV154" s="230">
        <f t="shared" si="283"/>
        <v>0</v>
      </c>
      <c r="BW154" s="230">
        <f t="shared" si="284"/>
        <v>0</v>
      </c>
      <c r="BX154" s="230">
        <f t="shared" si="285"/>
        <v>0</v>
      </c>
      <c r="BY154" s="230">
        <f t="shared" si="286"/>
        <v>0</v>
      </c>
      <c r="BZ154" s="230">
        <f t="shared" si="287"/>
        <v>0</v>
      </c>
      <c r="CA154" s="230">
        <f t="shared" si="288"/>
        <v>0</v>
      </c>
      <c r="CB154" s="230">
        <f t="shared" si="289"/>
        <v>0</v>
      </c>
      <c r="CC154" s="230">
        <f t="shared" si="290"/>
        <v>0</v>
      </c>
      <c r="CD154" s="230">
        <f t="shared" si="291"/>
        <v>0</v>
      </c>
      <c r="CE154" s="230">
        <f t="shared" si="292"/>
        <v>0</v>
      </c>
      <c r="CF154" s="230">
        <f t="shared" si="293"/>
        <v>0</v>
      </c>
      <c r="CG154" s="231"/>
      <c r="CH154" s="230">
        <f t="shared" si="294"/>
        <v>0</v>
      </c>
      <c r="CI154" s="230">
        <f t="shared" si="295"/>
        <v>0</v>
      </c>
      <c r="CJ154" s="230">
        <f t="shared" si="296"/>
        <v>0</v>
      </c>
      <c r="CK154" s="230">
        <f t="shared" si="297"/>
        <v>0</v>
      </c>
      <c r="CL154" s="230">
        <f t="shared" si="298"/>
        <v>0</v>
      </c>
      <c r="CM154" s="230">
        <f t="shared" si="299"/>
        <v>0</v>
      </c>
      <c r="CN154" s="230">
        <f t="shared" si="300"/>
        <v>0</v>
      </c>
      <c r="CO154" s="230">
        <f t="shared" si="301"/>
        <v>0</v>
      </c>
      <c r="CP154" s="230">
        <f t="shared" si="302"/>
        <v>0</v>
      </c>
      <c r="CQ154" s="230">
        <f t="shared" si="303"/>
        <v>0</v>
      </c>
      <c r="CR154" s="230">
        <f t="shared" si="304"/>
        <v>0</v>
      </c>
      <c r="CS154" s="230">
        <f t="shared" si="305"/>
        <v>0</v>
      </c>
      <c r="CT154" s="231"/>
      <c r="CU154" s="230">
        <f t="shared" si="306"/>
        <v>0</v>
      </c>
      <c r="CV154" s="230">
        <f t="shared" si="307"/>
        <v>0</v>
      </c>
      <c r="CW154" s="230">
        <f t="shared" si="308"/>
        <v>0</v>
      </c>
      <c r="CX154" s="230">
        <f t="shared" si="309"/>
        <v>0</v>
      </c>
      <c r="CY154" s="230">
        <f t="shared" si="310"/>
        <v>0</v>
      </c>
      <c r="CZ154" s="230">
        <f t="shared" si="311"/>
        <v>0</v>
      </c>
      <c r="DA154" s="230">
        <f t="shared" si="312"/>
        <v>0</v>
      </c>
      <c r="DB154" s="230">
        <f t="shared" si="313"/>
        <v>0</v>
      </c>
      <c r="DC154" s="230">
        <f t="shared" si="314"/>
        <v>0</v>
      </c>
      <c r="DD154" s="230">
        <f t="shared" si="315"/>
        <v>0</v>
      </c>
      <c r="DE154" s="230">
        <f t="shared" si="316"/>
        <v>0</v>
      </c>
      <c r="DF154" s="230">
        <f t="shared" si="317"/>
        <v>0</v>
      </c>
      <c r="DG154" s="387"/>
      <c r="DH154" s="387"/>
      <c r="DI154" s="387"/>
      <c r="DJ154" s="387"/>
      <c r="DK154" s="387"/>
      <c r="DL154" s="387"/>
      <c r="DM154" s="387"/>
      <c r="DN154" s="387"/>
      <c r="DO154" s="387"/>
      <c r="DP154" s="387"/>
      <c r="DQ154" s="387"/>
      <c r="DR154" s="387"/>
      <c r="DS154" s="243"/>
    </row>
    <row r="155" spans="1:123" ht="12.75" customHeight="1" outlineLevel="1">
      <c r="A155" s="383">
        <f>'All Demand '!A156</f>
        <v>151</v>
      </c>
      <c r="B155" s="384" t="str">
        <f>'All Demand '!G156</f>
        <v>ABC</v>
      </c>
      <c r="C155" s="384" t="str">
        <f>'All Demand '!F156</f>
        <v>M106</v>
      </c>
      <c r="D155" s="178" t="str">
        <f>'All Demand '!C156</f>
        <v>8AJ875-03564-N</v>
      </c>
      <c r="E155" s="384" t="str">
        <f>'All Demand '!I156</f>
        <v>TJ</v>
      </c>
      <c r="F155" s="385" t="str">
        <f>'All Demand '!G156</f>
        <v>ABC</v>
      </c>
      <c r="G155" s="405">
        <v>6.7000000000000004E-2</v>
      </c>
      <c r="H155" s="405">
        <v>2.5000000000000001E-2</v>
      </c>
      <c r="I155" s="405" t="s">
        <v>39</v>
      </c>
      <c r="J155" s="405">
        <v>0</v>
      </c>
      <c r="K155" s="405">
        <v>0</v>
      </c>
      <c r="L155" s="405">
        <v>0</v>
      </c>
      <c r="M155" s="405">
        <v>0</v>
      </c>
      <c r="N155" s="405">
        <v>0</v>
      </c>
      <c r="O155" s="405">
        <v>0</v>
      </c>
      <c r="P155" s="405">
        <v>2</v>
      </c>
      <c r="Q155" s="405">
        <v>0</v>
      </c>
      <c r="R155" s="427">
        <v>0</v>
      </c>
      <c r="S155" s="405">
        <v>0</v>
      </c>
      <c r="T155" s="405">
        <v>0.92</v>
      </c>
      <c r="U155" s="386">
        <f>Tianjin!H155</f>
        <v>0</v>
      </c>
      <c r="V155" s="386">
        <f>Tianjin!I155</f>
        <v>0</v>
      </c>
      <c r="W155" s="386">
        <f>Tianjin!J155</f>
        <v>0</v>
      </c>
      <c r="X155" s="386">
        <f>Tianjin!K155</f>
        <v>0</v>
      </c>
      <c r="Y155" s="386">
        <f>Tianjin!L155</f>
        <v>0</v>
      </c>
      <c r="Z155" s="386">
        <f>Tianjin!M155</f>
        <v>0</v>
      </c>
      <c r="AA155" s="386">
        <f>Tianjin!N155</f>
        <v>0</v>
      </c>
      <c r="AB155" s="386">
        <f>Tianjin!O155</f>
        <v>0</v>
      </c>
      <c r="AC155" s="386">
        <f>Tianjin!P155</f>
        <v>0</v>
      </c>
      <c r="AD155" s="386">
        <f>Tianjin!Q155</f>
        <v>0</v>
      </c>
      <c r="AE155" s="386">
        <f>Tianjin!R155</f>
        <v>0</v>
      </c>
      <c r="AF155" s="386">
        <f>Tianjin!S155</f>
        <v>0</v>
      </c>
      <c r="AG155" s="387"/>
      <c r="AH155" s="388">
        <f t="shared" si="318"/>
        <v>0</v>
      </c>
      <c r="AI155" s="388">
        <f t="shared" si="319"/>
        <v>0</v>
      </c>
      <c r="AJ155" s="388">
        <f t="shared" si="320"/>
        <v>0</v>
      </c>
      <c r="AK155" s="388">
        <f t="shared" si="321"/>
        <v>0</v>
      </c>
      <c r="AL155" s="388">
        <f t="shared" si="322"/>
        <v>0</v>
      </c>
      <c r="AM155" s="388">
        <f t="shared" si="323"/>
        <v>0</v>
      </c>
      <c r="AN155" s="388">
        <f t="shared" si="324"/>
        <v>0</v>
      </c>
      <c r="AO155" s="388">
        <f t="shared" si="325"/>
        <v>0</v>
      </c>
      <c r="AP155" s="388">
        <f t="shared" si="326"/>
        <v>0</v>
      </c>
      <c r="AQ155" s="388">
        <f t="shared" si="327"/>
        <v>0</v>
      </c>
      <c r="AR155" s="388">
        <f t="shared" si="328"/>
        <v>0</v>
      </c>
      <c r="AS155" s="388">
        <f t="shared" si="329"/>
        <v>0</v>
      </c>
      <c r="AT155" s="389"/>
      <c r="AU155" s="232">
        <f t="shared" si="258"/>
        <v>0</v>
      </c>
      <c r="AV155" s="232">
        <f t="shared" si="259"/>
        <v>0</v>
      </c>
      <c r="AW155" s="232">
        <f t="shared" si="260"/>
        <v>0</v>
      </c>
      <c r="AX155" s="232">
        <f t="shared" si="261"/>
        <v>0</v>
      </c>
      <c r="AY155" s="232">
        <f t="shared" si="262"/>
        <v>0</v>
      </c>
      <c r="AZ155" s="232">
        <f t="shared" si="263"/>
        <v>0</v>
      </c>
      <c r="BA155" s="232">
        <f t="shared" si="264"/>
        <v>0</v>
      </c>
      <c r="BB155" s="232">
        <f t="shared" si="265"/>
        <v>0</v>
      </c>
      <c r="BC155" s="232">
        <f t="shared" si="266"/>
        <v>0</v>
      </c>
      <c r="BD155" s="232">
        <f t="shared" si="267"/>
        <v>0</v>
      </c>
      <c r="BE155" s="232">
        <f t="shared" si="268"/>
        <v>0</v>
      </c>
      <c r="BF155" s="232">
        <f t="shared" si="269"/>
        <v>0</v>
      </c>
      <c r="BG155" s="387"/>
      <c r="BH155" s="230">
        <f t="shared" si="270"/>
        <v>0</v>
      </c>
      <c r="BI155" s="230">
        <f t="shared" si="271"/>
        <v>0</v>
      </c>
      <c r="BJ155" s="230">
        <f t="shared" si="272"/>
        <v>0</v>
      </c>
      <c r="BK155" s="230">
        <f t="shared" si="273"/>
        <v>0</v>
      </c>
      <c r="BL155" s="230">
        <f t="shared" si="274"/>
        <v>0</v>
      </c>
      <c r="BM155" s="230">
        <f t="shared" si="275"/>
        <v>0</v>
      </c>
      <c r="BN155" s="230">
        <f t="shared" si="276"/>
        <v>0</v>
      </c>
      <c r="BO155" s="230">
        <f t="shared" si="277"/>
        <v>0</v>
      </c>
      <c r="BP155" s="230">
        <f t="shared" si="278"/>
        <v>0</v>
      </c>
      <c r="BQ155" s="230">
        <f t="shared" si="279"/>
        <v>0</v>
      </c>
      <c r="BR155" s="230">
        <f t="shared" si="280"/>
        <v>0</v>
      </c>
      <c r="BS155" s="230">
        <f t="shared" si="281"/>
        <v>0</v>
      </c>
      <c r="BT155" s="389"/>
      <c r="BU155" s="230">
        <f t="shared" si="282"/>
        <v>0</v>
      </c>
      <c r="BV155" s="230">
        <f t="shared" si="283"/>
        <v>0</v>
      </c>
      <c r="BW155" s="230">
        <f t="shared" si="284"/>
        <v>0</v>
      </c>
      <c r="BX155" s="230">
        <f t="shared" si="285"/>
        <v>0</v>
      </c>
      <c r="BY155" s="230">
        <f t="shared" si="286"/>
        <v>0</v>
      </c>
      <c r="BZ155" s="230">
        <f t="shared" si="287"/>
        <v>0</v>
      </c>
      <c r="CA155" s="230">
        <f t="shared" si="288"/>
        <v>0</v>
      </c>
      <c r="CB155" s="230">
        <f t="shared" si="289"/>
        <v>0</v>
      </c>
      <c r="CC155" s="230">
        <f t="shared" si="290"/>
        <v>0</v>
      </c>
      <c r="CD155" s="230">
        <f t="shared" si="291"/>
        <v>0</v>
      </c>
      <c r="CE155" s="230">
        <f t="shared" si="292"/>
        <v>0</v>
      </c>
      <c r="CF155" s="230">
        <f t="shared" si="293"/>
        <v>0</v>
      </c>
      <c r="CG155" s="231"/>
      <c r="CH155" s="230">
        <f t="shared" si="294"/>
        <v>0</v>
      </c>
      <c r="CI155" s="230">
        <f t="shared" si="295"/>
        <v>0</v>
      </c>
      <c r="CJ155" s="230">
        <f t="shared" si="296"/>
        <v>0</v>
      </c>
      <c r="CK155" s="230">
        <f t="shared" si="297"/>
        <v>0</v>
      </c>
      <c r="CL155" s="230">
        <f t="shared" si="298"/>
        <v>0</v>
      </c>
      <c r="CM155" s="230">
        <f t="shared" si="299"/>
        <v>0</v>
      </c>
      <c r="CN155" s="230">
        <f t="shared" si="300"/>
        <v>0</v>
      </c>
      <c r="CO155" s="230">
        <f t="shared" si="301"/>
        <v>0</v>
      </c>
      <c r="CP155" s="230">
        <f t="shared" si="302"/>
        <v>0</v>
      </c>
      <c r="CQ155" s="230">
        <f t="shared" si="303"/>
        <v>0</v>
      </c>
      <c r="CR155" s="230">
        <f t="shared" si="304"/>
        <v>0</v>
      </c>
      <c r="CS155" s="230">
        <f t="shared" si="305"/>
        <v>0</v>
      </c>
      <c r="CT155" s="231"/>
      <c r="CU155" s="230">
        <f t="shared" si="306"/>
        <v>0</v>
      </c>
      <c r="CV155" s="230">
        <f t="shared" si="307"/>
        <v>0</v>
      </c>
      <c r="CW155" s="230">
        <f t="shared" si="308"/>
        <v>0</v>
      </c>
      <c r="CX155" s="230">
        <f t="shared" si="309"/>
        <v>0</v>
      </c>
      <c r="CY155" s="230">
        <f t="shared" si="310"/>
        <v>0</v>
      </c>
      <c r="CZ155" s="230">
        <f t="shared" si="311"/>
        <v>0</v>
      </c>
      <c r="DA155" s="230">
        <f t="shared" si="312"/>
        <v>0</v>
      </c>
      <c r="DB155" s="230">
        <f t="shared" si="313"/>
        <v>0</v>
      </c>
      <c r="DC155" s="230">
        <f t="shared" si="314"/>
        <v>0</v>
      </c>
      <c r="DD155" s="230">
        <f t="shared" si="315"/>
        <v>0</v>
      </c>
      <c r="DE155" s="230">
        <f t="shared" si="316"/>
        <v>0</v>
      </c>
      <c r="DF155" s="230">
        <f t="shared" si="317"/>
        <v>0</v>
      </c>
      <c r="DG155" s="387"/>
      <c r="DH155" s="387"/>
      <c r="DI155" s="387"/>
      <c r="DJ155" s="387"/>
      <c r="DK155" s="387"/>
      <c r="DL155" s="387"/>
      <c r="DM155" s="387"/>
      <c r="DN155" s="387"/>
      <c r="DO155" s="387"/>
      <c r="DP155" s="387"/>
      <c r="DQ155" s="387"/>
      <c r="DR155" s="387"/>
      <c r="DS155" s="243"/>
    </row>
    <row r="156" spans="1:123" ht="12.75" customHeight="1" outlineLevel="1">
      <c r="A156" s="383">
        <f>'All Demand '!A157</f>
        <v>152</v>
      </c>
      <c r="B156" s="384" t="str">
        <f>'All Demand '!G157</f>
        <v>ABC</v>
      </c>
      <c r="C156" s="384" t="str">
        <f>'All Demand '!F157</f>
        <v>B24</v>
      </c>
      <c r="D156" s="178" t="str">
        <f>'All Demand '!C157</f>
        <v>8ACUP27274-AP</v>
      </c>
      <c r="E156" s="384" t="str">
        <f>'All Demand '!I157</f>
        <v>TJ</v>
      </c>
      <c r="F156" s="385" t="str">
        <f>'All Demand '!G157</f>
        <v>ABC</v>
      </c>
      <c r="G156" s="405">
        <v>0</v>
      </c>
      <c r="H156" s="405">
        <v>0.05</v>
      </c>
      <c r="I156" s="405" t="s">
        <v>39</v>
      </c>
      <c r="J156" s="405">
        <v>0</v>
      </c>
      <c r="K156" s="405">
        <v>0</v>
      </c>
      <c r="L156" s="405">
        <v>0</v>
      </c>
      <c r="M156" s="405">
        <v>0</v>
      </c>
      <c r="N156" s="405">
        <v>0</v>
      </c>
      <c r="O156" s="405">
        <v>0</v>
      </c>
      <c r="P156" s="405">
        <v>1.5</v>
      </c>
      <c r="Q156" s="405">
        <v>4</v>
      </c>
      <c r="R156" s="427">
        <v>1</v>
      </c>
      <c r="S156" s="405">
        <v>0</v>
      </c>
      <c r="T156" s="405">
        <v>0.97</v>
      </c>
      <c r="U156" s="386">
        <f>Tianjin!H156</f>
        <v>2221275</v>
      </c>
      <c r="V156" s="386">
        <f>Tianjin!I156</f>
        <v>1709400</v>
      </c>
      <c r="W156" s="386">
        <f>Tianjin!J156</f>
        <v>1879499.9999999998</v>
      </c>
      <c r="X156" s="386">
        <f>Tianjin!K156</f>
        <v>1500000</v>
      </c>
      <c r="Y156" s="386">
        <f>Tianjin!L156</f>
        <v>2000000</v>
      </c>
      <c r="Z156" s="386">
        <f>Tianjin!M156</f>
        <v>2000000</v>
      </c>
      <c r="AA156" s="386">
        <f>Tianjin!N156</f>
        <v>2000000</v>
      </c>
      <c r="AB156" s="386">
        <f>Tianjin!O156</f>
        <v>2000000</v>
      </c>
      <c r="AC156" s="386">
        <f>Tianjin!P156</f>
        <v>2000000</v>
      </c>
      <c r="AD156" s="386">
        <f>Tianjin!Q156</f>
        <v>2000000</v>
      </c>
      <c r="AE156" s="386">
        <f>Tianjin!R156</f>
        <v>2000000</v>
      </c>
      <c r="AF156" s="386">
        <f>Tianjin!S156</f>
        <v>2000000</v>
      </c>
      <c r="AG156" s="387"/>
      <c r="AH156" s="388">
        <f t="shared" si="318"/>
        <v>120.4987113402062</v>
      </c>
      <c r="AI156" s="388">
        <f t="shared" si="319"/>
        <v>94.11340206185568</v>
      </c>
      <c r="AJ156" s="388">
        <f t="shared" si="320"/>
        <v>102.88144329896907</v>
      </c>
      <c r="AK156" s="388">
        <f t="shared" si="321"/>
        <v>83.319587628865975</v>
      </c>
      <c r="AL156" s="388">
        <f t="shared" si="322"/>
        <v>109.09278350515464</v>
      </c>
      <c r="AM156" s="388">
        <f t="shared" si="323"/>
        <v>109.09278350515464</v>
      </c>
      <c r="AN156" s="388">
        <f t="shared" si="324"/>
        <v>109.09278350515464</v>
      </c>
      <c r="AO156" s="388">
        <f t="shared" si="325"/>
        <v>109.09278350515464</v>
      </c>
      <c r="AP156" s="388">
        <f t="shared" si="326"/>
        <v>109.09278350515464</v>
      </c>
      <c r="AQ156" s="388">
        <f t="shared" si="327"/>
        <v>109.09278350515464</v>
      </c>
      <c r="AR156" s="388">
        <f t="shared" si="328"/>
        <v>109.09278350515464</v>
      </c>
      <c r="AS156" s="388">
        <f t="shared" si="329"/>
        <v>109.09278350515464</v>
      </c>
      <c r="AT156" s="389"/>
      <c r="AU156" s="232">
        <f t="shared" si="258"/>
        <v>0</v>
      </c>
      <c r="AV156" s="232">
        <f t="shared" si="259"/>
        <v>0</v>
      </c>
      <c r="AW156" s="232">
        <f t="shared" si="260"/>
        <v>0</v>
      </c>
      <c r="AX156" s="232">
        <f t="shared" si="261"/>
        <v>0</v>
      </c>
      <c r="AY156" s="232">
        <f t="shared" si="262"/>
        <v>0</v>
      </c>
      <c r="AZ156" s="232">
        <f t="shared" si="263"/>
        <v>0</v>
      </c>
      <c r="BA156" s="232">
        <f t="shared" si="264"/>
        <v>0</v>
      </c>
      <c r="BB156" s="232">
        <f t="shared" si="265"/>
        <v>0</v>
      </c>
      <c r="BC156" s="232">
        <f t="shared" si="266"/>
        <v>0</v>
      </c>
      <c r="BD156" s="232">
        <f t="shared" si="267"/>
        <v>0</v>
      </c>
      <c r="BE156" s="232">
        <f t="shared" si="268"/>
        <v>0</v>
      </c>
      <c r="BF156" s="232">
        <f t="shared" si="269"/>
        <v>0</v>
      </c>
      <c r="BG156" s="387"/>
      <c r="BH156" s="230">
        <f t="shared" si="270"/>
        <v>120.4987113402062</v>
      </c>
      <c r="BI156" s="230">
        <f t="shared" si="271"/>
        <v>94.11340206185568</v>
      </c>
      <c r="BJ156" s="230">
        <f t="shared" si="272"/>
        <v>102.88144329896907</v>
      </c>
      <c r="BK156" s="230">
        <f t="shared" si="273"/>
        <v>83.319587628865975</v>
      </c>
      <c r="BL156" s="230">
        <f t="shared" si="274"/>
        <v>109.09278350515464</v>
      </c>
      <c r="BM156" s="230">
        <f t="shared" si="275"/>
        <v>109.09278350515464</v>
      </c>
      <c r="BN156" s="230">
        <f t="shared" si="276"/>
        <v>109.09278350515464</v>
      </c>
      <c r="BO156" s="230">
        <f t="shared" si="277"/>
        <v>109.09278350515464</v>
      </c>
      <c r="BP156" s="230">
        <f t="shared" si="278"/>
        <v>109.09278350515464</v>
      </c>
      <c r="BQ156" s="230">
        <f t="shared" si="279"/>
        <v>109.09278350515464</v>
      </c>
      <c r="BR156" s="230">
        <f t="shared" si="280"/>
        <v>109.09278350515464</v>
      </c>
      <c r="BS156" s="230">
        <f t="shared" si="281"/>
        <v>109.09278350515464</v>
      </c>
      <c r="BT156" s="389"/>
      <c r="BU156" s="230">
        <f t="shared" si="282"/>
        <v>0</v>
      </c>
      <c r="BV156" s="230">
        <f t="shared" si="283"/>
        <v>0</v>
      </c>
      <c r="BW156" s="230">
        <f t="shared" si="284"/>
        <v>0</v>
      </c>
      <c r="BX156" s="230">
        <f t="shared" si="285"/>
        <v>0</v>
      </c>
      <c r="BY156" s="230">
        <f t="shared" si="286"/>
        <v>0</v>
      </c>
      <c r="BZ156" s="230">
        <f t="shared" si="287"/>
        <v>0</v>
      </c>
      <c r="CA156" s="230">
        <f t="shared" si="288"/>
        <v>0</v>
      </c>
      <c r="CB156" s="230">
        <f t="shared" si="289"/>
        <v>0</v>
      </c>
      <c r="CC156" s="230">
        <f t="shared" si="290"/>
        <v>0</v>
      </c>
      <c r="CD156" s="230">
        <f t="shared" si="291"/>
        <v>0</v>
      </c>
      <c r="CE156" s="230">
        <f t="shared" si="292"/>
        <v>0</v>
      </c>
      <c r="CF156" s="230">
        <f t="shared" si="293"/>
        <v>0</v>
      </c>
      <c r="CG156" s="231"/>
      <c r="CH156" s="230">
        <f t="shared" si="294"/>
        <v>0</v>
      </c>
      <c r="CI156" s="230">
        <f t="shared" si="295"/>
        <v>0</v>
      </c>
      <c r="CJ156" s="230">
        <f t="shared" si="296"/>
        <v>0</v>
      </c>
      <c r="CK156" s="230">
        <f t="shared" si="297"/>
        <v>0</v>
      </c>
      <c r="CL156" s="230">
        <f t="shared" si="298"/>
        <v>0</v>
      </c>
      <c r="CM156" s="230">
        <f t="shared" si="299"/>
        <v>0</v>
      </c>
      <c r="CN156" s="230">
        <f t="shared" si="300"/>
        <v>0</v>
      </c>
      <c r="CO156" s="230">
        <f t="shared" si="301"/>
        <v>0</v>
      </c>
      <c r="CP156" s="230">
        <f t="shared" si="302"/>
        <v>0</v>
      </c>
      <c r="CQ156" s="230">
        <f t="shared" si="303"/>
        <v>0</v>
      </c>
      <c r="CR156" s="230">
        <f t="shared" si="304"/>
        <v>0</v>
      </c>
      <c r="CS156" s="230">
        <f t="shared" si="305"/>
        <v>0</v>
      </c>
      <c r="CT156" s="231"/>
      <c r="CU156" s="230">
        <f t="shared" si="306"/>
        <v>0</v>
      </c>
      <c r="CV156" s="230">
        <f t="shared" si="307"/>
        <v>0</v>
      </c>
      <c r="CW156" s="230">
        <f t="shared" si="308"/>
        <v>0</v>
      </c>
      <c r="CX156" s="230">
        <f t="shared" si="309"/>
        <v>0</v>
      </c>
      <c r="CY156" s="230">
        <f t="shared" si="310"/>
        <v>0</v>
      </c>
      <c r="CZ156" s="230">
        <f t="shared" si="311"/>
        <v>0</v>
      </c>
      <c r="DA156" s="230">
        <f t="shared" si="312"/>
        <v>0</v>
      </c>
      <c r="DB156" s="230">
        <f t="shared" si="313"/>
        <v>0</v>
      </c>
      <c r="DC156" s="230">
        <f t="shared" si="314"/>
        <v>0</v>
      </c>
      <c r="DD156" s="230">
        <f t="shared" si="315"/>
        <v>0</v>
      </c>
      <c r="DE156" s="230">
        <f t="shared" si="316"/>
        <v>0</v>
      </c>
      <c r="DF156" s="230">
        <f t="shared" si="317"/>
        <v>0</v>
      </c>
      <c r="DG156" s="387"/>
      <c r="DH156" s="387"/>
      <c r="DI156" s="387"/>
      <c r="DJ156" s="387"/>
      <c r="DK156" s="387"/>
      <c r="DL156" s="387"/>
      <c r="DM156" s="387"/>
      <c r="DN156" s="387"/>
      <c r="DO156" s="387"/>
      <c r="DP156" s="387"/>
      <c r="DQ156" s="387"/>
      <c r="DR156" s="387"/>
      <c r="DS156" s="243"/>
    </row>
    <row r="157" spans="1:123" outlineLevel="1">
      <c r="A157" s="383">
        <f>'All Demand '!A158</f>
        <v>153</v>
      </c>
      <c r="B157" s="384" t="str">
        <f>'All Demand '!G158</f>
        <v>ABC</v>
      </c>
      <c r="C157" s="384" t="str">
        <f>'All Demand '!F158</f>
        <v>M106</v>
      </c>
      <c r="D157" s="178" t="str">
        <f>'All Demand '!C158</f>
        <v>8AJ725-00418-N</v>
      </c>
      <c r="E157" s="384" t="str">
        <f>'All Demand '!I158</f>
        <v>CTU</v>
      </c>
      <c r="F157" s="385" t="str">
        <f>'All Demand '!G158</f>
        <v>ABC</v>
      </c>
      <c r="G157" s="405">
        <v>5.0000000000000001E-3</v>
      </c>
      <c r="H157" s="405">
        <v>0.01</v>
      </c>
      <c r="I157" s="405" t="s">
        <v>39</v>
      </c>
      <c r="J157" s="405">
        <v>0</v>
      </c>
      <c r="K157" s="405">
        <v>0</v>
      </c>
      <c r="L157" s="405">
        <v>0</v>
      </c>
      <c r="M157" s="405">
        <v>0</v>
      </c>
      <c r="N157" s="405">
        <v>0</v>
      </c>
      <c r="O157" s="405">
        <v>0</v>
      </c>
      <c r="P157" s="405">
        <v>2</v>
      </c>
      <c r="Q157" s="405">
        <v>0</v>
      </c>
      <c r="R157" s="427">
        <v>0</v>
      </c>
      <c r="S157" s="405">
        <v>0</v>
      </c>
      <c r="T157" s="405">
        <v>0.92</v>
      </c>
      <c r="U157" s="386">
        <f>Tianjin!H157</f>
        <v>0</v>
      </c>
      <c r="V157" s="386">
        <f>Tianjin!I157</f>
        <v>0</v>
      </c>
      <c r="W157" s="386">
        <f>Tianjin!J157</f>
        <v>0</v>
      </c>
      <c r="X157" s="386">
        <f>Tianjin!K157</f>
        <v>0</v>
      </c>
      <c r="Y157" s="386">
        <f>Tianjin!L157</f>
        <v>0</v>
      </c>
      <c r="Z157" s="386">
        <f>Tianjin!M157</f>
        <v>0</v>
      </c>
      <c r="AA157" s="386">
        <f>Tianjin!N157</f>
        <v>0</v>
      </c>
      <c r="AB157" s="386">
        <f>Tianjin!O157</f>
        <v>0</v>
      </c>
      <c r="AC157" s="386">
        <f>Tianjin!P157</f>
        <v>0</v>
      </c>
      <c r="AD157" s="386">
        <f>Tianjin!Q157</f>
        <v>0</v>
      </c>
      <c r="AE157" s="386">
        <f>Tianjin!R157</f>
        <v>0</v>
      </c>
      <c r="AF157" s="386">
        <f>Tianjin!S157</f>
        <v>0</v>
      </c>
      <c r="AG157" s="387"/>
      <c r="AH157" s="388">
        <f t="shared" si="318"/>
        <v>0</v>
      </c>
      <c r="AI157" s="388">
        <f t="shared" si="319"/>
        <v>0</v>
      </c>
      <c r="AJ157" s="388">
        <f t="shared" si="320"/>
        <v>0</v>
      </c>
      <c r="AK157" s="388">
        <f t="shared" si="321"/>
        <v>0</v>
      </c>
      <c r="AL157" s="388">
        <f t="shared" si="322"/>
        <v>0</v>
      </c>
      <c r="AM157" s="388">
        <f t="shared" si="323"/>
        <v>0</v>
      </c>
      <c r="AN157" s="388">
        <f t="shared" si="324"/>
        <v>0</v>
      </c>
      <c r="AO157" s="388">
        <f t="shared" si="325"/>
        <v>0</v>
      </c>
      <c r="AP157" s="388">
        <f t="shared" si="326"/>
        <v>0</v>
      </c>
      <c r="AQ157" s="388">
        <f t="shared" si="327"/>
        <v>0</v>
      </c>
      <c r="AR157" s="388">
        <f t="shared" si="328"/>
        <v>0</v>
      </c>
      <c r="AS157" s="388">
        <f t="shared" si="329"/>
        <v>0</v>
      </c>
      <c r="AT157" s="389"/>
      <c r="AU157" s="232">
        <f t="shared" si="258"/>
        <v>0</v>
      </c>
      <c r="AV157" s="232">
        <f t="shared" si="259"/>
        <v>0</v>
      </c>
      <c r="AW157" s="232">
        <f t="shared" si="260"/>
        <v>0</v>
      </c>
      <c r="AX157" s="232">
        <f t="shared" si="261"/>
        <v>0</v>
      </c>
      <c r="AY157" s="232">
        <f t="shared" si="262"/>
        <v>0</v>
      </c>
      <c r="AZ157" s="232">
        <f t="shared" si="263"/>
        <v>0</v>
      </c>
      <c r="BA157" s="232">
        <f t="shared" si="264"/>
        <v>0</v>
      </c>
      <c r="BB157" s="232">
        <f t="shared" si="265"/>
        <v>0</v>
      </c>
      <c r="BC157" s="232">
        <f t="shared" si="266"/>
        <v>0</v>
      </c>
      <c r="BD157" s="232">
        <f t="shared" si="267"/>
        <v>0</v>
      </c>
      <c r="BE157" s="232">
        <f t="shared" si="268"/>
        <v>0</v>
      </c>
      <c r="BF157" s="232">
        <f t="shared" si="269"/>
        <v>0</v>
      </c>
      <c r="BG157" s="387"/>
      <c r="BH157" s="230">
        <f t="shared" si="270"/>
        <v>0</v>
      </c>
      <c r="BI157" s="230">
        <f t="shared" si="271"/>
        <v>0</v>
      </c>
      <c r="BJ157" s="230">
        <f t="shared" si="272"/>
        <v>0</v>
      </c>
      <c r="BK157" s="230">
        <f t="shared" si="273"/>
        <v>0</v>
      </c>
      <c r="BL157" s="230">
        <f t="shared" si="274"/>
        <v>0</v>
      </c>
      <c r="BM157" s="230">
        <f t="shared" si="275"/>
        <v>0</v>
      </c>
      <c r="BN157" s="230">
        <f t="shared" si="276"/>
        <v>0</v>
      </c>
      <c r="BO157" s="230">
        <f t="shared" si="277"/>
        <v>0</v>
      </c>
      <c r="BP157" s="230">
        <f t="shared" si="278"/>
        <v>0</v>
      </c>
      <c r="BQ157" s="230">
        <f t="shared" si="279"/>
        <v>0</v>
      </c>
      <c r="BR157" s="230">
        <f t="shared" si="280"/>
        <v>0</v>
      </c>
      <c r="BS157" s="230">
        <f t="shared" si="281"/>
        <v>0</v>
      </c>
      <c r="BT157" s="389"/>
      <c r="BU157" s="230">
        <f t="shared" si="282"/>
        <v>0</v>
      </c>
      <c r="BV157" s="230">
        <f t="shared" si="283"/>
        <v>0</v>
      </c>
      <c r="BW157" s="230">
        <f t="shared" si="284"/>
        <v>0</v>
      </c>
      <c r="BX157" s="230">
        <f t="shared" si="285"/>
        <v>0</v>
      </c>
      <c r="BY157" s="230">
        <f t="shared" si="286"/>
        <v>0</v>
      </c>
      <c r="BZ157" s="230">
        <f t="shared" si="287"/>
        <v>0</v>
      </c>
      <c r="CA157" s="230">
        <f t="shared" si="288"/>
        <v>0</v>
      </c>
      <c r="CB157" s="230">
        <f t="shared" si="289"/>
        <v>0</v>
      </c>
      <c r="CC157" s="230">
        <f t="shared" si="290"/>
        <v>0</v>
      </c>
      <c r="CD157" s="230">
        <f t="shared" si="291"/>
        <v>0</v>
      </c>
      <c r="CE157" s="230">
        <f t="shared" si="292"/>
        <v>0</v>
      </c>
      <c r="CF157" s="230">
        <f t="shared" si="293"/>
        <v>0</v>
      </c>
      <c r="CG157" s="231"/>
      <c r="CH157" s="230">
        <f t="shared" si="294"/>
        <v>0</v>
      </c>
      <c r="CI157" s="230">
        <f t="shared" si="295"/>
        <v>0</v>
      </c>
      <c r="CJ157" s="230">
        <f t="shared" si="296"/>
        <v>0</v>
      </c>
      <c r="CK157" s="230">
        <f t="shared" si="297"/>
        <v>0</v>
      </c>
      <c r="CL157" s="230">
        <f t="shared" si="298"/>
        <v>0</v>
      </c>
      <c r="CM157" s="230">
        <f t="shared" si="299"/>
        <v>0</v>
      </c>
      <c r="CN157" s="230">
        <f t="shared" si="300"/>
        <v>0</v>
      </c>
      <c r="CO157" s="230">
        <f t="shared" si="301"/>
        <v>0</v>
      </c>
      <c r="CP157" s="230">
        <f t="shared" si="302"/>
        <v>0</v>
      </c>
      <c r="CQ157" s="230">
        <f t="shared" si="303"/>
        <v>0</v>
      </c>
      <c r="CR157" s="230">
        <f t="shared" si="304"/>
        <v>0</v>
      </c>
      <c r="CS157" s="230">
        <f t="shared" si="305"/>
        <v>0</v>
      </c>
      <c r="CT157" s="231"/>
      <c r="CU157" s="230">
        <f t="shared" si="306"/>
        <v>0</v>
      </c>
      <c r="CV157" s="230">
        <f t="shared" si="307"/>
        <v>0</v>
      </c>
      <c r="CW157" s="230">
        <f t="shared" si="308"/>
        <v>0</v>
      </c>
      <c r="CX157" s="230">
        <f t="shared" si="309"/>
        <v>0</v>
      </c>
      <c r="CY157" s="230">
        <f t="shared" si="310"/>
        <v>0</v>
      </c>
      <c r="CZ157" s="230">
        <f t="shared" si="311"/>
        <v>0</v>
      </c>
      <c r="DA157" s="230">
        <f t="shared" si="312"/>
        <v>0</v>
      </c>
      <c r="DB157" s="230">
        <f t="shared" si="313"/>
        <v>0</v>
      </c>
      <c r="DC157" s="230">
        <f t="shared" si="314"/>
        <v>0</v>
      </c>
      <c r="DD157" s="230">
        <f t="shared" si="315"/>
        <v>0</v>
      </c>
      <c r="DE157" s="230">
        <f t="shared" si="316"/>
        <v>0</v>
      </c>
      <c r="DF157" s="230">
        <f t="shared" si="317"/>
        <v>0</v>
      </c>
      <c r="DG157" s="387"/>
      <c r="DH157" s="387"/>
      <c r="DI157" s="387"/>
      <c r="DJ157" s="387"/>
      <c r="DK157" s="387"/>
      <c r="DL157" s="387"/>
      <c r="DM157" s="387"/>
      <c r="DN157" s="387"/>
      <c r="DO157" s="387"/>
      <c r="DP157" s="387"/>
      <c r="DQ157" s="387"/>
      <c r="DR157" s="387"/>
      <c r="DS157" s="243"/>
    </row>
    <row r="158" spans="1:123" ht="12.75" customHeight="1" outlineLevel="1">
      <c r="A158" s="383">
        <f>'All Demand '!A159</f>
        <v>154</v>
      </c>
      <c r="B158" s="384" t="str">
        <f>'All Demand '!G159</f>
        <v>ABC</v>
      </c>
      <c r="C158" s="384" t="str">
        <f>'All Demand '!F159</f>
        <v>M106</v>
      </c>
      <c r="D158" s="178" t="str">
        <f>'All Demand '!C159</f>
        <v>8AJ946-04716-N</v>
      </c>
      <c r="E158" s="384" t="str">
        <f>'All Demand '!I159</f>
        <v>CTU</v>
      </c>
      <c r="F158" s="385" t="str">
        <f>'All Demand '!G159</f>
        <v>ABC</v>
      </c>
      <c r="G158" s="405">
        <v>5.0000000000000001E-3</v>
      </c>
      <c r="H158" s="405">
        <v>0.01</v>
      </c>
      <c r="I158" s="405" t="s">
        <v>39</v>
      </c>
      <c r="J158" s="405">
        <v>0</v>
      </c>
      <c r="K158" s="405">
        <v>0</v>
      </c>
      <c r="L158" s="405">
        <v>0</v>
      </c>
      <c r="M158" s="405">
        <v>0</v>
      </c>
      <c r="N158" s="405">
        <v>0</v>
      </c>
      <c r="O158" s="405">
        <v>0</v>
      </c>
      <c r="P158" s="405">
        <v>2</v>
      </c>
      <c r="Q158" s="405">
        <v>0</v>
      </c>
      <c r="R158" s="427">
        <v>0</v>
      </c>
      <c r="S158" s="405">
        <v>0</v>
      </c>
      <c r="T158" s="405">
        <v>0.92</v>
      </c>
      <c r="U158" s="386">
        <f>Tianjin!H158</f>
        <v>0</v>
      </c>
      <c r="V158" s="386">
        <f>Tianjin!I158</f>
        <v>0</v>
      </c>
      <c r="W158" s="386">
        <f>Tianjin!J158</f>
        <v>0</v>
      </c>
      <c r="X158" s="386">
        <f>Tianjin!K158</f>
        <v>0</v>
      </c>
      <c r="Y158" s="386">
        <f>Tianjin!L158</f>
        <v>0</v>
      </c>
      <c r="Z158" s="386">
        <f>Tianjin!M158</f>
        <v>0</v>
      </c>
      <c r="AA158" s="386">
        <f>Tianjin!N158</f>
        <v>0</v>
      </c>
      <c r="AB158" s="386">
        <f>Tianjin!O158</f>
        <v>0</v>
      </c>
      <c r="AC158" s="386">
        <f>Tianjin!P158</f>
        <v>0</v>
      </c>
      <c r="AD158" s="386">
        <f>Tianjin!Q158</f>
        <v>0</v>
      </c>
      <c r="AE158" s="386">
        <f>Tianjin!R158</f>
        <v>0</v>
      </c>
      <c r="AF158" s="386">
        <f>Tianjin!S158</f>
        <v>0</v>
      </c>
      <c r="AG158" s="387"/>
      <c r="AH158" s="388">
        <f t="shared" si="318"/>
        <v>0</v>
      </c>
      <c r="AI158" s="388">
        <f t="shared" si="319"/>
        <v>0</v>
      </c>
      <c r="AJ158" s="388">
        <f t="shared" si="320"/>
        <v>0</v>
      </c>
      <c r="AK158" s="388">
        <f t="shared" si="321"/>
        <v>0</v>
      </c>
      <c r="AL158" s="388">
        <f t="shared" si="322"/>
        <v>0</v>
      </c>
      <c r="AM158" s="388">
        <f t="shared" si="323"/>
        <v>0</v>
      </c>
      <c r="AN158" s="388">
        <f t="shared" si="324"/>
        <v>0</v>
      </c>
      <c r="AO158" s="388">
        <f t="shared" si="325"/>
        <v>0</v>
      </c>
      <c r="AP158" s="388">
        <f t="shared" si="326"/>
        <v>0</v>
      </c>
      <c r="AQ158" s="388">
        <f t="shared" si="327"/>
        <v>0</v>
      </c>
      <c r="AR158" s="388">
        <f t="shared" si="328"/>
        <v>0</v>
      </c>
      <c r="AS158" s="388">
        <f t="shared" si="329"/>
        <v>0</v>
      </c>
      <c r="AT158" s="389"/>
      <c r="AU158" s="232">
        <f t="shared" si="258"/>
        <v>0</v>
      </c>
      <c r="AV158" s="232">
        <f t="shared" si="259"/>
        <v>0</v>
      </c>
      <c r="AW158" s="232">
        <f t="shared" si="260"/>
        <v>0</v>
      </c>
      <c r="AX158" s="232">
        <f t="shared" si="261"/>
        <v>0</v>
      </c>
      <c r="AY158" s="232">
        <f t="shared" si="262"/>
        <v>0</v>
      </c>
      <c r="AZ158" s="232">
        <f t="shared" si="263"/>
        <v>0</v>
      </c>
      <c r="BA158" s="232">
        <f t="shared" si="264"/>
        <v>0</v>
      </c>
      <c r="BB158" s="232">
        <f t="shared" si="265"/>
        <v>0</v>
      </c>
      <c r="BC158" s="232">
        <f t="shared" si="266"/>
        <v>0</v>
      </c>
      <c r="BD158" s="232">
        <f t="shared" si="267"/>
        <v>0</v>
      </c>
      <c r="BE158" s="232">
        <f t="shared" si="268"/>
        <v>0</v>
      </c>
      <c r="BF158" s="232">
        <f t="shared" si="269"/>
        <v>0</v>
      </c>
      <c r="BG158" s="387"/>
      <c r="BH158" s="230">
        <f t="shared" si="270"/>
        <v>0</v>
      </c>
      <c r="BI158" s="230">
        <f t="shared" si="271"/>
        <v>0</v>
      </c>
      <c r="BJ158" s="230">
        <f t="shared" si="272"/>
        <v>0</v>
      </c>
      <c r="BK158" s="230">
        <f t="shared" si="273"/>
        <v>0</v>
      </c>
      <c r="BL158" s="230">
        <f t="shared" si="274"/>
        <v>0</v>
      </c>
      <c r="BM158" s="230">
        <f t="shared" si="275"/>
        <v>0</v>
      </c>
      <c r="BN158" s="230">
        <f t="shared" si="276"/>
        <v>0</v>
      </c>
      <c r="BO158" s="230">
        <f t="shared" si="277"/>
        <v>0</v>
      </c>
      <c r="BP158" s="230">
        <f t="shared" si="278"/>
        <v>0</v>
      </c>
      <c r="BQ158" s="230">
        <f t="shared" si="279"/>
        <v>0</v>
      </c>
      <c r="BR158" s="230">
        <f t="shared" si="280"/>
        <v>0</v>
      </c>
      <c r="BS158" s="230">
        <f t="shared" si="281"/>
        <v>0</v>
      </c>
      <c r="BT158" s="389"/>
      <c r="BU158" s="230">
        <f t="shared" si="282"/>
        <v>0</v>
      </c>
      <c r="BV158" s="230">
        <f t="shared" si="283"/>
        <v>0</v>
      </c>
      <c r="BW158" s="230">
        <f t="shared" si="284"/>
        <v>0</v>
      </c>
      <c r="BX158" s="230">
        <f t="shared" si="285"/>
        <v>0</v>
      </c>
      <c r="BY158" s="230">
        <f t="shared" si="286"/>
        <v>0</v>
      </c>
      <c r="BZ158" s="230">
        <f t="shared" si="287"/>
        <v>0</v>
      </c>
      <c r="CA158" s="230">
        <f t="shared" si="288"/>
        <v>0</v>
      </c>
      <c r="CB158" s="230">
        <f t="shared" si="289"/>
        <v>0</v>
      </c>
      <c r="CC158" s="230">
        <f t="shared" si="290"/>
        <v>0</v>
      </c>
      <c r="CD158" s="230">
        <f t="shared" si="291"/>
        <v>0</v>
      </c>
      <c r="CE158" s="230">
        <f t="shared" si="292"/>
        <v>0</v>
      </c>
      <c r="CF158" s="230">
        <f t="shared" si="293"/>
        <v>0</v>
      </c>
      <c r="CG158" s="231"/>
      <c r="CH158" s="230">
        <f t="shared" si="294"/>
        <v>0</v>
      </c>
      <c r="CI158" s="230">
        <f t="shared" si="295"/>
        <v>0</v>
      </c>
      <c r="CJ158" s="230">
        <f t="shared" si="296"/>
        <v>0</v>
      </c>
      <c r="CK158" s="230">
        <f t="shared" si="297"/>
        <v>0</v>
      </c>
      <c r="CL158" s="230">
        <f t="shared" si="298"/>
        <v>0</v>
      </c>
      <c r="CM158" s="230">
        <f t="shared" si="299"/>
        <v>0</v>
      </c>
      <c r="CN158" s="230">
        <f t="shared" si="300"/>
        <v>0</v>
      </c>
      <c r="CO158" s="230">
        <f t="shared" si="301"/>
        <v>0</v>
      </c>
      <c r="CP158" s="230">
        <f t="shared" si="302"/>
        <v>0</v>
      </c>
      <c r="CQ158" s="230">
        <f t="shared" si="303"/>
        <v>0</v>
      </c>
      <c r="CR158" s="230">
        <f t="shared" si="304"/>
        <v>0</v>
      </c>
      <c r="CS158" s="230">
        <f t="shared" si="305"/>
        <v>0</v>
      </c>
      <c r="CT158" s="231"/>
      <c r="CU158" s="230">
        <f t="shared" si="306"/>
        <v>0</v>
      </c>
      <c r="CV158" s="230">
        <f t="shared" si="307"/>
        <v>0</v>
      </c>
      <c r="CW158" s="230">
        <f t="shared" si="308"/>
        <v>0</v>
      </c>
      <c r="CX158" s="230">
        <f t="shared" si="309"/>
        <v>0</v>
      </c>
      <c r="CY158" s="230">
        <f t="shared" si="310"/>
        <v>0</v>
      </c>
      <c r="CZ158" s="230">
        <f t="shared" si="311"/>
        <v>0</v>
      </c>
      <c r="DA158" s="230">
        <f t="shared" si="312"/>
        <v>0</v>
      </c>
      <c r="DB158" s="230">
        <f t="shared" si="313"/>
        <v>0</v>
      </c>
      <c r="DC158" s="230">
        <f t="shared" si="314"/>
        <v>0</v>
      </c>
      <c r="DD158" s="230">
        <f t="shared" si="315"/>
        <v>0</v>
      </c>
      <c r="DE158" s="230">
        <f t="shared" si="316"/>
        <v>0</v>
      </c>
      <c r="DF158" s="230">
        <f t="shared" si="317"/>
        <v>0</v>
      </c>
      <c r="DG158" s="387"/>
      <c r="DH158" s="387"/>
      <c r="DI158" s="387"/>
      <c r="DJ158" s="387"/>
      <c r="DK158" s="387"/>
      <c r="DL158" s="387"/>
      <c r="DM158" s="387"/>
      <c r="DN158" s="387"/>
      <c r="DO158" s="387"/>
      <c r="DP158" s="387"/>
      <c r="DQ158" s="387"/>
      <c r="DR158" s="387"/>
      <c r="DS158" s="243"/>
    </row>
    <row r="159" spans="1:123" ht="12.75" customHeight="1" outlineLevel="1">
      <c r="A159" s="383">
        <f>'All Demand '!A160</f>
        <v>155</v>
      </c>
      <c r="B159" s="384" t="str">
        <f>'All Demand '!G160</f>
        <v>ABC</v>
      </c>
      <c r="C159" s="384" t="str">
        <f>'All Demand '!F160</f>
        <v>M115</v>
      </c>
      <c r="D159" s="178" t="str">
        <f>'All Demand '!C160</f>
        <v>AJ946-14742-N</v>
      </c>
      <c r="E159" s="384" t="str">
        <f>'All Demand '!I160</f>
        <v>CTU</v>
      </c>
      <c r="F159" s="385" t="str">
        <f>'All Demand '!G160</f>
        <v>ABC</v>
      </c>
      <c r="G159" s="405">
        <v>5.0000000000000001E-3</v>
      </c>
      <c r="H159" s="405">
        <v>0.01</v>
      </c>
      <c r="I159" s="405" t="s">
        <v>39</v>
      </c>
      <c r="J159" s="405">
        <v>0</v>
      </c>
      <c r="K159" s="405">
        <v>0</v>
      </c>
      <c r="L159" s="405">
        <v>0</v>
      </c>
      <c r="M159" s="405">
        <v>0</v>
      </c>
      <c r="N159" s="405">
        <v>0</v>
      </c>
      <c r="O159" s="405">
        <v>0</v>
      </c>
      <c r="P159" s="405">
        <v>2</v>
      </c>
      <c r="Q159" s="405">
        <v>0</v>
      </c>
      <c r="R159" s="427">
        <v>0</v>
      </c>
      <c r="S159" s="405">
        <v>0</v>
      </c>
      <c r="T159" s="405">
        <v>0.92</v>
      </c>
      <c r="U159" s="386">
        <f>Tianjin!H159</f>
        <v>0</v>
      </c>
      <c r="V159" s="386">
        <f>Tianjin!I159</f>
        <v>0</v>
      </c>
      <c r="W159" s="386">
        <f>Tianjin!J159</f>
        <v>0</v>
      </c>
      <c r="X159" s="386">
        <f>Tianjin!K159</f>
        <v>0</v>
      </c>
      <c r="Y159" s="386">
        <f>Tianjin!L159</f>
        <v>0</v>
      </c>
      <c r="Z159" s="386">
        <f>Tianjin!M159</f>
        <v>0</v>
      </c>
      <c r="AA159" s="386">
        <f>Tianjin!N159</f>
        <v>0</v>
      </c>
      <c r="AB159" s="386">
        <f>Tianjin!O159</f>
        <v>0</v>
      </c>
      <c r="AC159" s="386">
        <f>Tianjin!P159</f>
        <v>0</v>
      </c>
      <c r="AD159" s="386">
        <f>Tianjin!Q159</f>
        <v>0</v>
      </c>
      <c r="AE159" s="386">
        <f>Tianjin!R159</f>
        <v>0</v>
      </c>
      <c r="AF159" s="386">
        <f>Tianjin!S159</f>
        <v>0</v>
      </c>
      <c r="AG159" s="387"/>
      <c r="AH159" s="388">
        <f t="shared" si="318"/>
        <v>0</v>
      </c>
      <c r="AI159" s="388">
        <f t="shared" si="319"/>
        <v>0</v>
      </c>
      <c r="AJ159" s="388">
        <f t="shared" si="320"/>
        <v>0</v>
      </c>
      <c r="AK159" s="388">
        <f t="shared" si="321"/>
        <v>0</v>
      </c>
      <c r="AL159" s="388">
        <f t="shared" si="322"/>
        <v>0</v>
      </c>
      <c r="AM159" s="388">
        <f t="shared" si="323"/>
        <v>0</v>
      </c>
      <c r="AN159" s="388">
        <f t="shared" si="324"/>
        <v>0</v>
      </c>
      <c r="AO159" s="388">
        <f t="shared" si="325"/>
        <v>0</v>
      </c>
      <c r="AP159" s="388">
        <f t="shared" si="326"/>
        <v>0</v>
      </c>
      <c r="AQ159" s="388">
        <f t="shared" si="327"/>
        <v>0</v>
      </c>
      <c r="AR159" s="388">
        <f t="shared" si="328"/>
        <v>0</v>
      </c>
      <c r="AS159" s="388">
        <f t="shared" si="329"/>
        <v>0</v>
      </c>
      <c r="AT159" s="389"/>
      <c r="AU159" s="232">
        <f t="shared" si="258"/>
        <v>0</v>
      </c>
      <c r="AV159" s="232">
        <f t="shared" si="259"/>
        <v>0</v>
      </c>
      <c r="AW159" s="232">
        <f t="shared" si="260"/>
        <v>0</v>
      </c>
      <c r="AX159" s="232">
        <f t="shared" si="261"/>
        <v>0</v>
      </c>
      <c r="AY159" s="232">
        <f t="shared" si="262"/>
        <v>0</v>
      </c>
      <c r="AZ159" s="232">
        <f t="shared" si="263"/>
        <v>0</v>
      </c>
      <c r="BA159" s="232">
        <f t="shared" si="264"/>
        <v>0</v>
      </c>
      <c r="BB159" s="232">
        <f t="shared" si="265"/>
        <v>0</v>
      </c>
      <c r="BC159" s="232">
        <f t="shared" si="266"/>
        <v>0</v>
      </c>
      <c r="BD159" s="232">
        <f t="shared" si="267"/>
        <v>0</v>
      </c>
      <c r="BE159" s="232">
        <f t="shared" si="268"/>
        <v>0</v>
      </c>
      <c r="BF159" s="232">
        <f t="shared" si="269"/>
        <v>0</v>
      </c>
      <c r="BG159" s="387"/>
      <c r="BH159" s="230">
        <f t="shared" si="270"/>
        <v>0</v>
      </c>
      <c r="BI159" s="230">
        <f t="shared" si="271"/>
        <v>0</v>
      </c>
      <c r="BJ159" s="230">
        <f t="shared" si="272"/>
        <v>0</v>
      </c>
      <c r="BK159" s="230">
        <f t="shared" si="273"/>
        <v>0</v>
      </c>
      <c r="BL159" s="230">
        <f t="shared" si="274"/>
        <v>0</v>
      </c>
      <c r="BM159" s="230">
        <f t="shared" si="275"/>
        <v>0</v>
      </c>
      <c r="BN159" s="230">
        <f t="shared" si="276"/>
        <v>0</v>
      </c>
      <c r="BO159" s="230">
        <f t="shared" si="277"/>
        <v>0</v>
      </c>
      <c r="BP159" s="230">
        <f t="shared" si="278"/>
        <v>0</v>
      </c>
      <c r="BQ159" s="230">
        <f t="shared" si="279"/>
        <v>0</v>
      </c>
      <c r="BR159" s="230">
        <f t="shared" si="280"/>
        <v>0</v>
      </c>
      <c r="BS159" s="230">
        <f t="shared" si="281"/>
        <v>0</v>
      </c>
      <c r="BT159" s="389"/>
      <c r="BU159" s="230">
        <f t="shared" si="282"/>
        <v>0</v>
      </c>
      <c r="BV159" s="230">
        <f t="shared" si="283"/>
        <v>0</v>
      </c>
      <c r="BW159" s="230">
        <f t="shared" si="284"/>
        <v>0</v>
      </c>
      <c r="BX159" s="230">
        <f t="shared" si="285"/>
        <v>0</v>
      </c>
      <c r="BY159" s="230">
        <f t="shared" si="286"/>
        <v>0</v>
      </c>
      <c r="BZ159" s="230">
        <f t="shared" si="287"/>
        <v>0</v>
      </c>
      <c r="CA159" s="230">
        <f t="shared" si="288"/>
        <v>0</v>
      </c>
      <c r="CB159" s="230">
        <f t="shared" si="289"/>
        <v>0</v>
      </c>
      <c r="CC159" s="230">
        <f t="shared" si="290"/>
        <v>0</v>
      </c>
      <c r="CD159" s="230">
        <f t="shared" si="291"/>
        <v>0</v>
      </c>
      <c r="CE159" s="230">
        <f t="shared" si="292"/>
        <v>0</v>
      </c>
      <c r="CF159" s="230">
        <f t="shared" si="293"/>
        <v>0</v>
      </c>
      <c r="CG159" s="231"/>
      <c r="CH159" s="230">
        <f t="shared" si="294"/>
        <v>0</v>
      </c>
      <c r="CI159" s="230">
        <f t="shared" si="295"/>
        <v>0</v>
      </c>
      <c r="CJ159" s="230">
        <f t="shared" si="296"/>
        <v>0</v>
      </c>
      <c r="CK159" s="230">
        <f t="shared" si="297"/>
        <v>0</v>
      </c>
      <c r="CL159" s="230">
        <f t="shared" si="298"/>
        <v>0</v>
      </c>
      <c r="CM159" s="230">
        <f t="shared" si="299"/>
        <v>0</v>
      </c>
      <c r="CN159" s="230">
        <f t="shared" si="300"/>
        <v>0</v>
      </c>
      <c r="CO159" s="230">
        <f t="shared" si="301"/>
        <v>0</v>
      </c>
      <c r="CP159" s="230">
        <f t="shared" si="302"/>
        <v>0</v>
      </c>
      <c r="CQ159" s="230">
        <f t="shared" si="303"/>
        <v>0</v>
      </c>
      <c r="CR159" s="230">
        <f t="shared" si="304"/>
        <v>0</v>
      </c>
      <c r="CS159" s="230">
        <f t="shared" si="305"/>
        <v>0</v>
      </c>
      <c r="CT159" s="231"/>
      <c r="CU159" s="230">
        <f t="shared" si="306"/>
        <v>0</v>
      </c>
      <c r="CV159" s="230">
        <f t="shared" si="307"/>
        <v>0</v>
      </c>
      <c r="CW159" s="230">
        <f t="shared" si="308"/>
        <v>0</v>
      </c>
      <c r="CX159" s="230">
        <f t="shared" si="309"/>
        <v>0</v>
      </c>
      <c r="CY159" s="230">
        <f t="shared" si="310"/>
        <v>0</v>
      </c>
      <c r="CZ159" s="230">
        <f t="shared" si="311"/>
        <v>0</v>
      </c>
      <c r="DA159" s="230">
        <f t="shared" si="312"/>
        <v>0</v>
      </c>
      <c r="DB159" s="230">
        <f t="shared" si="313"/>
        <v>0</v>
      </c>
      <c r="DC159" s="230">
        <f t="shared" si="314"/>
        <v>0</v>
      </c>
      <c r="DD159" s="230">
        <f t="shared" si="315"/>
        <v>0</v>
      </c>
      <c r="DE159" s="230">
        <f t="shared" si="316"/>
        <v>0</v>
      </c>
      <c r="DF159" s="230">
        <f t="shared" si="317"/>
        <v>0</v>
      </c>
      <c r="DG159" s="387"/>
      <c r="DH159" s="387"/>
      <c r="DI159" s="387"/>
      <c r="DJ159" s="387"/>
      <c r="DK159" s="387"/>
      <c r="DL159" s="387"/>
      <c r="DM159" s="387"/>
      <c r="DN159" s="387"/>
      <c r="DO159" s="387"/>
      <c r="DP159" s="387"/>
      <c r="DQ159" s="387"/>
      <c r="DR159" s="387"/>
      <c r="DS159" s="243"/>
    </row>
    <row r="160" spans="1:123" ht="12.75" customHeight="1" outlineLevel="1">
      <c r="A160" s="383">
        <f>'All Demand '!A161</f>
        <v>156</v>
      </c>
      <c r="B160" s="384" t="str">
        <f>'All Demand '!G161</f>
        <v>ABC</v>
      </c>
      <c r="C160" s="384" t="str">
        <f>'All Demand '!F161</f>
        <v>M115</v>
      </c>
      <c r="D160" s="178" t="str">
        <f>'All Demand '!C161</f>
        <v>AJ946-14741-N</v>
      </c>
      <c r="E160" s="384" t="str">
        <f>'All Demand '!I161</f>
        <v>CTU</v>
      </c>
      <c r="F160" s="385" t="str">
        <f>'All Demand '!G161</f>
        <v>ABC</v>
      </c>
      <c r="G160" s="405">
        <v>2</v>
      </c>
      <c r="H160" s="405">
        <v>0.25</v>
      </c>
      <c r="I160" s="405" t="s">
        <v>39</v>
      </c>
      <c r="J160" s="405">
        <v>0</v>
      </c>
      <c r="K160" s="405">
        <v>0</v>
      </c>
      <c r="L160" s="405">
        <v>0</v>
      </c>
      <c r="M160" s="405">
        <v>0</v>
      </c>
      <c r="N160" s="405">
        <v>0</v>
      </c>
      <c r="O160" s="405">
        <v>0</v>
      </c>
      <c r="P160" s="405">
        <v>3</v>
      </c>
      <c r="Q160" s="405">
        <v>4</v>
      </c>
      <c r="R160" s="427">
        <v>1</v>
      </c>
      <c r="S160" s="405">
        <v>0</v>
      </c>
      <c r="T160" s="405">
        <v>0.4</v>
      </c>
      <c r="U160" s="386">
        <f>Tianjin!H160</f>
        <v>0</v>
      </c>
      <c r="V160" s="386">
        <f>Tianjin!I160</f>
        <v>0</v>
      </c>
      <c r="W160" s="386">
        <f>Tianjin!J160</f>
        <v>0</v>
      </c>
      <c r="X160" s="386">
        <f>Tianjin!K160</f>
        <v>0</v>
      </c>
      <c r="Y160" s="386">
        <f>Tianjin!L160</f>
        <v>0</v>
      </c>
      <c r="Z160" s="386">
        <f>Tianjin!M160</f>
        <v>0</v>
      </c>
      <c r="AA160" s="386">
        <f>Tianjin!N160</f>
        <v>0</v>
      </c>
      <c r="AB160" s="386">
        <f>Tianjin!O160</f>
        <v>0</v>
      </c>
      <c r="AC160" s="386">
        <f>Tianjin!P160</f>
        <v>0</v>
      </c>
      <c r="AD160" s="386">
        <f>Tianjin!Q160</f>
        <v>0</v>
      </c>
      <c r="AE160" s="386">
        <f>Tianjin!R160</f>
        <v>0</v>
      </c>
      <c r="AF160" s="386">
        <f>Tianjin!S160</f>
        <v>0</v>
      </c>
      <c r="AG160" s="387"/>
      <c r="AH160" s="388">
        <f t="shared" si="318"/>
        <v>0</v>
      </c>
      <c r="AI160" s="388">
        <f t="shared" si="319"/>
        <v>0</v>
      </c>
      <c r="AJ160" s="388">
        <f t="shared" si="320"/>
        <v>0</v>
      </c>
      <c r="AK160" s="388">
        <f t="shared" si="321"/>
        <v>0</v>
      </c>
      <c r="AL160" s="388">
        <f t="shared" si="322"/>
        <v>0</v>
      </c>
      <c r="AM160" s="388">
        <f t="shared" si="323"/>
        <v>0</v>
      </c>
      <c r="AN160" s="388">
        <f t="shared" si="324"/>
        <v>0</v>
      </c>
      <c r="AO160" s="388">
        <f t="shared" si="325"/>
        <v>0</v>
      </c>
      <c r="AP160" s="388">
        <f t="shared" si="326"/>
        <v>0</v>
      </c>
      <c r="AQ160" s="388">
        <f t="shared" si="327"/>
        <v>0</v>
      </c>
      <c r="AR160" s="388">
        <f t="shared" si="328"/>
        <v>0</v>
      </c>
      <c r="AS160" s="388">
        <f t="shared" si="329"/>
        <v>0</v>
      </c>
      <c r="AT160" s="389"/>
      <c r="AU160" s="232">
        <f t="shared" si="258"/>
        <v>0</v>
      </c>
      <c r="AV160" s="232">
        <f t="shared" si="259"/>
        <v>0</v>
      </c>
      <c r="AW160" s="232">
        <f t="shared" si="260"/>
        <v>0</v>
      </c>
      <c r="AX160" s="232">
        <f t="shared" si="261"/>
        <v>0</v>
      </c>
      <c r="AY160" s="232">
        <f t="shared" si="262"/>
        <v>0</v>
      </c>
      <c r="AZ160" s="232">
        <f t="shared" si="263"/>
        <v>0</v>
      </c>
      <c r="BA160" s="232">
        <f t="shared" si="264"/>
        <v>0</v>
      </c>
      <c r="BB160" s="232">
        <f t="shared" si="265"/>
        <v>0</v>
      </c>
      <c r="BC160" s="232">
        <f t="shared" si="266"/>
        <v>0</v>
      </c>
      <c r="BD160" s="232">
        <f t="shared" si="267"/>
        <v>0</v>
      </c>
      <c r="BE160" s="232">
        <f t="shared" si="268"/>
        <v>0</v>
      </c>
      <c r="BF160" s="232">
        <f t="shared" si="269"/>
        <v>0</v>
      </c>
      <c r="BG160" s="387"/>
      <c r="BH160" s="230">
        <f t="shared" si="270"/>
        <v>0</v>
      </c>
      <c r="BI160" s="230">
        <f t="shared" si="271"/>
        <v>0</v>
      </c>
      <c r="BJ160" s="230">
        <f t="shared" si="272"/>
        <v>0</v>
      </c>
      <c r="BK160" s="230">
        <f t="shared" si="273"/>
        <v>0</v>
      </c>
      <c r="BL160" s="230">
        <f t="shared" si="274"/>
        <v>0</v>
      </c>
      <c r="BM160" s="230">
        <f t="shared" si="275"/>
        <v>0</v>
      </c>
      <c r="BN160" s="230">
        <f t="shared" si="276"/>
        <v>0</v>
      </c>
      <c r="BO160" s="230">
        <f t="shared" si="277"/>
        <v>0</v>
      </c>
      <c r="BP160" s="230">
        <f t="shared" si="278"/>
        <v>0</v>
      </c>
      <c r="BQ160" s="230">
        <f t="shared" si="279"/>
        <v>0</v>
      </c>
      <c r="BR160" s="230">
        <f t="shared" si="280"/>
        <v>0</v>
      </c>
      <c r="BS160" s="230">
        <f t="shared" si="281"/>
        <v>0</v>
      </c>
      <c r="BT160" s="389"/>
      <c r="BU160" s="230">
        <f t="shared" si="282"/>
        <v>0</v>
      </c>
      <c r="BV160" s="230">
        <f t="shared" si="283"/>
        <v>0</v>
      </c>
      <c r="BW160" s="230">
        <f t="shared" si="284"/>
        <v>0</v>
      </c>
      <c r="BX160" s="230">
        <f t="shared" si="285"/>
        <v>0</v>
      </c>
      <c r="BY160" s="230">
        <f t="shared" si="286"/>
        <v>0</v>
      </c>
      <c r="BZ160" s="230">
        <f t="shared" si="287"/>
        <v>0</v>
      </c>
      <c r="CA160" s="230">
        <f t="shared" si="288"/>
        <v>0</v>
      </c>
      <c r="CB160" s="230">
        <f t="shared" si="289"/>
        <v>0</v>
      </c>
      <c r="CC160" s="230">
        <f t="shared" si="290"/>
        <v>0</v>
      </c>
      <c r="CD160" s="230">
        <f t="shared" si="291"/>
        <v>0</v>
      </c>
      <c r="CE160" s="230">
        <f t="shared" si="292"/>
        <v>0</v>
      </c>
      <c r="CF160" s="230">
        <f t="shared" si="293"/>
        <v>0</v>
      </c>
      <c r="CG160" s="231"/>
      <c r="CH160" s="230">
        <f t="shared" si="294"/>
        <v>0</v>
      </c>
      <c r="CI160" s="230">
        <f t="shared" si="295"/>
        <v>0</v>
      </c>
      <c r="CJ160" s="230">
        <f t="shared" si="296"/>
        <v>0</v>
      </c>
      <c r="CK160" s="230">
        <f t="shared" si="297"/>
        <v>0</v>
      </c>
      <c r="CL160" s="230">
        <f t="shared" si="298"/>
        <v>0</v>
      </c>
      <c r="CM160" s="230">
        <f t="shared" si="299"/>
        <v>0</v>
      </c>
      <c r="CN160" s="230">
        <f t="shared" si="300"/>
        <v>0</v>
      </c>
      <c r="CO160" s="230">
        <f t="shared" si="301"/>
        <v>0</v>
      </c>
      <c r="CP160" s="230">
        <f t="shared" si="302"/>
        <v>0</v>
      </c>
      <c r="CQ160" s="230">
        <f t="shared" si="303"/>
        <v>0</v>
      </c>
      <c r="CR160" s="230">
        <f t="shared" si="304"/>
        <v>0</v>
      </c>
      <c r="CS160" s="230">
        <f t="shared" si="305"/>
        <v>0</v>
      </c>
      <c r="CT160" s="231"/>
      <c r="CU160" s="230">
        <f t="shared" si="306"/>
        <v>0</v>
      </c>
      <c r="CV160" s="230">
        <f t="shared" si="307"/>
        <v>0</v>
      </c>
      <c r="CW160" s="230">
        <f t="shared" si="308"/>
        <v>0</v>
      </c>
      <c r="CX160" s="230">
        <f t="shared" si="309"/>
        <v>0</v>
      </c>
      <c r="CY160" s="230">
        <f t="shared" si="310"/>
        <v>0</v>
      </c>
      <c r="CZ160" s="230">
        <f t="shared" si="311"/>
        <v>0</v>
      </c>
      <c r="DA160" s="230">
        <f t="shared" si="312"/>
        <v>0</v>
      </c>
      <c r="DB160" s="230">
        <f t="shared" si="313"/>
        <v>0</v>
      </c>
      <c r="DC160" s="230">
        <f t="shared" si="314"/>
        <v>0</v>
      </c>
      <c r="DD160" s="230">
        <f t="shared" si="315"/>
        <v>0</v>
      </c>
      <c r="DE160" s="230">
        <f t="shared" si="316"/>
        <v>0</v>
      </c>
      <c r="DF160" s="230">
        <f t="shared" si="317"/>
        <v>0</v>
      </c>
      <c r="DG160" s="387"/>
      <c r="DH160" s="387"/>
      <c r="DI160" s="387"/>
      <c r="DJ160" s="387"/>
      <c r="DK160" s="387"/>
      <c r="DL160" s="387"/>
      <c r="DM160" s="387"/>
      <c r="DN160" s="387"/>
      <c r="DO160" s="387"/>
      <c r="DP160" s="387"/>
      <c r="DQ160" s="387"/>
      <c r="DR160" s="387"/>
      <c r="DS160" s="243"/>
    </row>
    <row r="161" spans="1:123" ht="12.75" customHeight="1" outlineLevel="1">
      <c r="A161" s="383">
        <f>'All Demand '!A162</f>
        <v>157</v>
      </c>
      <c r="B161" s="384" t="str">
        <f>'All Demand '!G162</f>
        <v>ABC</v>
      </c>
      <c r="C161" s="384" t="str">
        <f>'All Demand '!F162</f>
        <v>M115</v>
      </c>
      <c r="D161" s="178" t="str">
        <f>'All Demand '!C162</f>
        <v>AJ875-00003-JN</v>
      </c>
      <c r="E161" s="384" t="str">
        <f>'All Demand '!I162</f>
        <v>CTU</v>
      </c>
      <c r="F161" s="385" t="str">
        <f>'All Demand '!G162</f>
        <v>ABC</v>
      </c>
      <c r="G161" s="405">
        <v>1</v>
      </c>
      <c r="H161" s="405">
        <v>0.2</v>
      </c>
      <c r="I161" s="405" t="s">
        <v>39</v>
      </c>
      <c r="J161" s="405">
        <v>0</v>
      </c>
      <c r="K161" s="405">
        <v>0</v>
      </c>
      <c r="L161" s="405">
        <v>0</v>
      </c>
      <c r="M161" s="405">
        <v>0</v>
      </c>
      <c r="N161" s="405">
        <v>0</v>
      </c>
      <c r="O161" s="405">
        <v>0</v>
      </c>
      <c r="P161" s="405">
        <v>4</v>
      </c>
      <c r="Q161" s="405">
        <v>0</v>
      </c>
      <c r="R161" s="427">
        <v>0</v>
      </c>
      <c r="S161" s="405">
        <v>0</v>
      </c>
      <c r="T161" s="405">
        <v>0.85</v>
      </c>
      <c r="U161" s="386">
        <f>Tianjin!H161</f>
        <v>0</v>
      </c>
      <c r="V161" s="386">
        <f>Tianjin!I161</f>
        <v>0</v>
      </c>
      <c r="W161" s="386">
        <f>Tianjin!J161</f>
        <v>0</v>
      </c>
      <c r="X161" s="386">
        <f>Tianjin!K161</f>
        <v>0</v>
      </c>
      <c r="Y161" s="386">
        <f>Tianjin!L161</f>
        <v>0</v>
      </c>
      <c r="Z161" s="386">
        <f>Tianjin!M161</f>
        <v>0</v>
      </c>
      <c r="AA161" s="386">
        <f>Tianjin!N161</f>
        <v>0</v>
      </c>
      <c r="AB161" s="386">
        <f>Tianjin!O161</f>
        <v>0</v>
      </c>
      <c r="AC161" s="386">
        <f>Tianjin!P161</f>
        <v>0</v>
      </c>
      <c r="AD161" s="386">
        <f>Tianjin!Q161</f>
        <v>0</v>
      </c>
      <c r="AE161" s="386">
        <f>Tianjin!R161</f>
        <v>0</v>
      </c>
      <c r="AF161" s="386">
        <f>Tianjin!S161</f>
        <v>0</v>
      </c>
      <c r="AG161" s="387"/>
      <c r="AH161" s="388">
        <f t="shared" si="318"/>
        <v>0</v>
      </c>
      <c r="AI161" s="388">
        <f t="shared" si="319"/>
        <v>0</v>
      </c>
      <c r="AJ161" s="388">
        <f t="shared" si="320"/>
        <v>0</v>
      </c>
      <c r="AK161" s="388">
        <f t="shared" si="321"/>
        <v>0</v>
      </c>
      <c r="AL161" s="388">
        <f t="shared" si="322"/>
        <v>0</v>
      </c>
      <c r="AM161" s="388">
        <f t="shared" si="323"/>
        <v>0</v>
      </c>
      <c r="AN161" s="388">
        <f t="shared" si="324"/>
        <v>0</v>
      </c>
      <c r="AO161" s="388">
        <f t="shared" si="325"/>
        <v>0</v>
      </c>
      <c r="AP161" s="388">
        <f t="shared" si="326"/>
        <v>0</v>
      </c>
      <c r="AQ161" s="388">
        <f t="shared" si="327"/>
        <v>0</v>
      </c>
      <c r="AR161" s="388">
        <f t="shared" si="328"/>
        <v>0</v>
      </c>
      <c r="AS161" s="388">
        <f t="shared" si="329"/>
        <v>0</v>
      </c>
      <c r="AT161" s="389"/>
      <c r="AU161" s="232">
        <f t="shared" si="258"/>
        <v>0</v>
      </c>
      <c r="AV161" s="232">
        <f t="shared" si="259"/>
        <v>0</v>
      </c>
      <c r="AW161" s="232">
        <f t="shared" si="260"/>
        <v>0</v>
      </c>
      <c r="AX161" s="232">
        <f t="shared" si="261"/>
        <v>0</v>
      </c>
      <c r="AY161" s="232">
        <f t="shared" si="262"/>
        <v>0</v>
      </c>
      <c r="AZ161" s="232">
        <f t="shared" si="263"/>
        <v>0</v>
      </c>
      <c r="BA161" s="232">
        <f t="shared" si="264"/>
        <v>0</v>
      </c>
      <c r="BB161" s="232">
        <f t="shared" si="265"/>
        <v>0</v>
      </c>
      <c r="BC161" s="232">
        <f t="shared" si="266"/>
        <v>0</v>
      </c>
      <c r="BD161" s="232">
        <f t="shared" si="267"/>
        <v>0</v>
      </c>
      <c r="BE161" s="232">
        <f t="shared" si="268"/>
        <v>0</v>
      </c>
      <c r="BF161" s="232">
        <f t="shared" si="269"/>
        <v>0</v>
      </c>
      <c r="BG161" s="387"/>
      <c r="BH161" s="230">
        <f t="shared" si="270"/>
        <v>0</v>
      </c>
      <c r="BI161" s="230">
        <f t="shared" si="271"/>
        <v>0</v>
      </c>
      <c r="BJ161" s="230">
        <f t="shared" si="272"/>
        <v>0</v>
      </c>
      <c r="BK161" s="230">
        <f t="shared" si="273"/>
        <v>0</v>
      </c>
      <c r="BL161" s="230">
        <f t="shared" si="274"/>
        <v>0</v>
      </c>
      <c r="BM161" s="230">
        <f t="shared" si="275"/>
        <v>0</v>
      </c>
      <c r="BN161" s="230">
        <f t="shared" si="276"/>
        <v>0</v>
      </c>
      <c r="BO161" s="230">
        <f t="shared" si="277"/>
        <v>0</v>
      </c>
      <c r="BP161" s="230">
        <f t="shared" si="278"/>
        <v>0</v>
      </c>
      <c r="BQ161" s="230">
        <f t="shared" si="279"/>
        <v>0</v>
      </c>
      <c r="BR161" s="230">
        <f t="shared" si="280"/>
        <v>0</v>
      </c>
      <c r="BS161" s="230">
        <f t="shared" si="281"/>
        <v>0</v>
      </c>
      <c r="BT161" s="389"/>
      <c r="BU161" s="230">
        <f t="shared" si="282"/>
        <v>0</v>
      </c>
      <c r="BV161" s="230">
        <f t="shared" si="283"/>
        <v>0</v>
      </c>
      <c r="BW161" s="230">
        <f t="shared" si="284"/>
        <v>0</v>
      </c>
      <c r="BX161" s="230">
        <f t="shared" si="285"/>
        <v>0</v>
      </c>
      <c r="BY161" s="230">
        <f t="shared" si="286"/>
        <v>0</v>
      </c>
      <c r="BZ161" s="230">
        <f t="shared" si="287"/>
        <v>0</v>
      </c>
      <c r="CA161" s="230">
        <f t="shared" si="288"/>
        <v>0</v>
      </c>
      <c r="CB161" s="230">
        <f t="shared" si="289"/>
        <v>0</v>
      </c>
      <c r="CC161" s="230">
        <f t="shared" si="290"/>
        <v>0</v>
      </c>
      <c r="CD161" s="230">
        <f t="shared" si="291"/>
        <v>0</v>
      </c>
      <c r="CE161" s="230">
        <f t="shared" si="292"/>
        <v>0</v>
      </c>
      <c r="CF161" s="230">
        <f t="shared" si="293"/>
        <v>0</v>
      </c>
      <c r="CG161" s="231"/>
      <c r="CH161" s="230">
        <f t="shared" si="294"/>
        <v>0</v>
      </c>
      <c r="CI161" s="230">
        <f t="shared" si="295"/>
        <v>0</v>
      </c>
      <c r="CJ161" s="230">
        <f t="shared" si="296"/>
        <v>0</v>
      </c>
      <c r="CK161" s="230">
        <f t="shared" si="297"/>
        <v>0</v>
      </c>
      <c r="CL161" s="230">
        <f t="shared" si="298"/>
        <v>0</v>
      </c>
      <c r="CM161" s="230">
        <f t="shared" si="299"/>
        <v>0</v>
      </c>
      <c r="CN161" s="230">
        <f t="shared" si="300"/>
        <v>0</v>
      </c>
      <c r="CO161" s="230">
        <f t="shared" si="301"/>
        <v>0</v>
      </c>
      <c r="CP161" s="230">
        <f t="shared" si="302"/>
        <v>0</v>
      </c>
      <c r="CQ161" s="230">
        <f t="shared" si="303"/>
        <v>0</v>
      </c>
      <c r="CR161" s="230">
        <f t="shared" si="304"/>
        <v>0</v>
      </c>
      <c r="CS161" s="230">
        <f t="shared" si="305"/>
        <v>0</v>
      </c>
      <c r="CT161" s="231"/>
      <c r="CU161" s="230">
        <f t="shared" si="306"/>
        <v>0</v>
      </c>
      <c r="CV161" s="230">
        <f t="shared" si="307"/>
        <v>0</v>
      </c>
      <c r="CW161" s="230">
        <f t="shared" si="308"/>
        <v>0</v>
      </c>
      <c r="CX161" s="230">
        <f t="shared" si="309"/>
        <v>0</v>
      </c>
      <c r="CY161" s="230">
        <f t="shared" si="310"/>
        <v>0</v>
      </c>
      <c r="CZ161" s="230">
        <f t="shared" si="311"/>
        <v>0</v>
      </c>
      <c r="DA161" s="230">
        <f t="shared" si="312"/>
        <v>0</v>
      </c>
      <c r="DB161" s="230">
        <f t="shared" si="313"/>
        <v>0</v>
      </c>
      <c r="DC161" s="230">
        <f t="shared" si="314"/>
        <v>0</v>
      </c>
      <c r="DD161" s="230">
        <f t="shared" si="315"/>
        <v>0</v>
      </c>
      <c r="DE161" s="230">
        <f t="shared" si="316"/>
        <v>0</v>
      </c>
      <c r="DF161" s="230">
        <f t="shared" si="317"/>
        <v>0</v>
      </c>
      <c r="DG161" s="387"/>
      <c r="DH161" s="387"/>
      <c r="DI161" s="387"/>
      <c r="DJ161" s="387"/>
      <c r="DK161" s="387"/>
      <c r="DL161" s="387"/>
      <c r="DM161" s="387"/>
      <c r="DN161" s="387"/>
      <c r="DO161" s="387"/>
      <c r="DP161" s="387"/>
      <c r="DQ161" s="387"/>
      <c r="DR161" s="387"/>
      <c r="DS161" s="243"/>
    </row>
    <row r="162" spans="1:123" outlineLevel="1">
      <c r="A162" s="383">
        <f>'All Demand '!A163</f>
        <v>158</v>
      </c>
      <c r="B162" s="384" t="str">
        <f>'All Demand '!G163</f>
        <v>ABC</v>
      </c>
      <c r="C162" s="384" t="str">
        <f>'All Demand '!F163</f>
        <v>F10</v>
      </c>
      <c r="D162" s="178" t="str">
        <f>'All Demand '!C163</f>
        <v>8DCPFM01375</v>
      </c>
      <c r="E162" s="384" t="str">
        <f>'All Demand '!I163</f>
        <v>TJ</v>
      </c>
      <c r="F162" s="385" t="str">
        <f>'All Demand '!G163</f>
        <v>ABC</v>
      </c>
      <c r="G162" s="405">
        <v>0</v>
      </c>
      <c r="H162" s="405">
        <v>0.05</v>
      </c>
      <c r="I162" s="405" t="s">
        <v>39</v>
      </c>
      <c r="J162" s="405">
        <v>0</v>
      </c>
      <c r="K162" s="405">
        <v>0</v>
      </c>
      <c r="L162" s="405">
        <v>0</v>
      </c>
      <c r="M162" s="405">
        <v>0</v>
      </c>
      <c r="N162" s="405">
        <v>0</v>
      </c>
      <c r="O162" s="405">
        <v>0</v>
      </c>
      <c r="P162" s="405">
        <v>4</v>
      </c>
      <c r="Q162" s="405">
        <v>4</v>
      </c>
      <c r="R162" s="427">
        <v>1</v>
      </c>
      <c r="S162" s="405">
        <v>0</v>
      </c>
      <c r="T162" s="405">
        <v>0.95</v>
      </c>
      <c r="U162" s="386">
        <f>Tianjin!H162</f>
        <v>100</v>
      </c>
      <c r="V162" s="386">
        <f>Tianjin!I162</f>
        <v>100</v>
      </c>
      <c r="W162" s="386">
        <f>Tianjin!J162</f>
        <v>100</v>
      </c>
      <c r="X162" s="386">
        <f>Tianjin!K162</f>
        <v>100</v>
      </c>
      <c r="Y162" s="386">
        <f>Tianjin!L162</f>
        <v>100</v>
      </c>
      <c r="Z162" s="386">
        <f>Tianjin!M162</f>
        <v>100</v>
      </c>
      <c r="AA162" s="386">
        <f>Tianjin!N162</f>
        <v>100</v>
      </c>
      <c r="AB162" s="386">
        <f>Tianjin!O162</f>
        <v>100</v>
      </c>
      <c r="AC162" s="386">
        <f>Tianjin!P162</f>
        <v>100</v>
      </c>
      <c r="AD162" s="386">
        <f>Tianjin!Q162</f>
        <v>100</v>
      </c>
      <c r="AE162" s="386">
        <f>Tianjin!R162</f>
        <v>100</v>
      </c>
      <c r="AF162" s="386">
        <f>Tianjin!S162</f>
        <v>100</v>
      </c>
      <c r="AG162" s="387"/>
      <c r="AH162" s="388">
        <f t="shared" si="318"/>
        <v>16.005263157894738</v>
      </c>
      <c r="AI162" s="388">
        <f t="shared" si="319"/>
        <v>16.005263157894738</v>
      </c>
      <c r="AJ162" s="388">
        <f t="shared" si="320"/>
        <v>16.005263157894738</v>
      </c>
      <c r="AK162" s="388">
        <f t="shared" si="321"/>
        <v>16.005263157894738</v>
      </c>
      <c r="AL162" s="388">
        <f t="shared" si="322"/>
        <v>16.005263157894738</v>
      </c>
      <c r="AM162" s="388">
        <f t="shared" si="323"/>
        <v>16.005263157894738</v>
      </c>
      <c r="AN162" s="388">
        <f t="shared" si="324"/>
        <v>16.005263157894738</v>
      </c>
      <c r="AO162" s="388">
        <f t="shared" si="325"/>
        <v>16.005263157894738</v>
      </c>
      <c r="AP162" s="388">
        <f t="shared" si="326"/>
        <v>16.005263157894738</v>
      </c>
      <c r="AQ162" s="388">
        <f t="shared" si="327"/>
        <v>16.005263157894738</v>
      </c>
      <c r="AR162" s="388">
        <f t="shared" si="328"/>
        <v>16.005263157894738</v>
      </c>
      <c r="AS162" s="388">
        <f t="shared" si="329"/>
        <v>16.005263157894738</v>
      </c>
      <c r="AT162" s="389"/>
      <c r="AU162" s="232">
        <f t="shared" si="258"/>
        <v>0</v>
      </c>
      <c r="AV162" s="232">
        <f t="shared" si="259"/>
        <v>0</v>
      </c>
      <c r="AW162" s="232">
        <f t="shared" si="260"/>
        <v>0</v>
      </c>
      <c r="AX162" s="232">
        <f t="shared" si="261"/>
        <v>0</v>
      </c>
      <c r="AY162" s="232">
        <f t="shared" si="262"/>
        <v>0</v>
      </c>
      <c r="AZ162" s="232">
        <f t="shared" si="263"/>
        <v>0</v>
      </c>
      <c r="BA162" s="232">
        <f t="shared" si="264"/>
        <v>0</v>
      </c>
      <c r="BB162" s="232">
        <f t="shared" si="265"/>
        <v>0</v>
      </c>
      <c r="BC162" s="232">
        <f t="shared" si="266"/>
        <v>0</v>
      </c>
      <c r="BD162" s="232">
        <f t="shared" si="267"/>
        <v>0</v>
      </c>
      <c r="BE162" s="232">
        <f t="shared" si="268"/>
        <v>0</v>
      </c>
      <c r="BF162" s="232">
        <f t="shared" si="269"/>
        <v>0</v>
      </c>
      <c r="BG162" s="387"/>
      <c r="BH162" s="230">
        <f t="shared" si="270"/>
        <v>16.005263157894738</v>
      </c>
      <c r="BI162" s="230">
        <f t="shared" si="271"/>
        <v>16.005263157894738</v>
      </c>
      <c r="BJ162" s="230">
        <f t="shared" si="272"/>
        <v>16.005263157894738</v>
      </c>
      <c r="BK162" s="230">
        <f t="shared" si="273"/>
        <v>16.005263157894738</v>
      </c>
      <c r="BL162" s="230">
        <f t="shared" si="274"/>
        <v>16.005263157894738</v>
      </c>
      <c r="BM162" s="230">
        <f t="shared" si="275"/>
        <v>16.005263157894738</v>
      </c>
      <c r="BN162" s="230">
        <f t="shared" si="276"/>
        <v>16.005263157894738</v>
      </c>
      <c r="BO162" s="230">
        <f t="shared" si="277"/>
        <v>16.005263157894738</v>
      </c>
      <c r="BP162" s="230">
        <f t="shared" si="278"/>
        <v>16.005263157894738</v>
      </c>
      <c r="BQ162" s="230">
        <f t="shared" si="279"/>
        <v>16.005263157894738</v>
      </c>
      <c r="BR162" s="230">
        <f t="shared" si="280"/>
        <v>16.005263157894738</v>
      </c>
      <c r="BS162" s="230">
        <f t="shared" si="281"/>
        <v>16.005263157894738</v>
      </c>
      <c r="BT162" s="389"/>
      <c r="BU162" s="230">
        <f t="shared" si="282"/>
        <v>0</v>
      </c>
      <c r="BV162" s="230">
        <f t="shared" si="283"/>
        <v>0</v>
      </c>
      <c r="BW162" s="230">
        <f t="shared" si="284"/>
        <v>0</v>
      </c>
      <c r="BX162" s="230">
        <f t="shared" si="285"/>
        <v>0</v>
      </c>
      <c r="BY162" s="230">
        <f t="shared" si="286"/>
        <v>0</v>
      </c>
      <c r="BZ162" s="230">
        <f t="shared" si="287"/>
        <v>0</v>
      </c>
      <c r="CA162" s="230">
        <f t="shared" si="288"/>
        <v>0</v>
      </c>
      <c r="CB162" s="230">
        <f t="shared" si="289"/>
        <v>0</v>
      </c>
      <c r="CC162" s="230">
        <f t="shared" si="290"/>
        <v>0</v>
      </c>
      <c r="CD162" s="230">
        <f t="shared" si="291"/>
        <v>0</v>
      </c>
      <c r="CE162" s="230">
        <f t="shared" si="292"/>
        <v>0</v>
      </c>
      <c r="CF162" s="230">
        <f t="shared" si="293"/>
        <v>0</v>
      </c>
      <c r="CG162" s="231"/>
      <c r="CH162" s="230">
        <f t="shared" si="294"/>
        <v>0</v>
      </c>
      <c r="CI162" s="230">
        <f t="shared" si="295"/>
        <v>0</v>
      </c>
      <c r="CJ162" s="230">
        <f t="shared" si="296"/>
        <v>0</v>
      </c>
      <c r="CK162" s="230">
        <f t="shared" si="297"/>
        <v>0</v>
      </c>
      <c r="CL162" s="230">
        <f t="shared" si="298"/>
        <v>0</v>
      </c>
      <c r="CM162" s="230">
        <f t="shared" si="299"/>
        <v>0</v>
      </c>
      <c r="CN162" s="230">
        <f t="shared" si="300"/>
        <v>0</v>
      </c>
      <c r="CO162" s="230">
        <f t="shared" si="301"/>
        <v>0</v>
      </c>
      <c r="CP162" s="230">
        <f t="shared" si="302"/>
        <v>0</v>
      </c>
      <c r="CQ162" s="230">
        <f t="shared" si="303"/>
        <v>0</v>
      </c>
      <c r="CR162" s="230">
        <f t="shared" si="304"/>
        <v>0</v>
      </c>
      <c r="CS162" s="230">
        <f t="shared" si="305"/>
        <v>0</v>
      </c>
      <c r="CT162" s="231"/>
      <c r="CU162" s="230">
        <f t="shared" si="306"/>
        <v>0</v>
      </c>
      <c r="CV162" s="230">
        <f t="shared" si="307"/>
        <v>0</v>
      </c>
      <c r="CW162" s="230">
        <f t="shared" si="308"/>
        <v>0</v>
      </c>
      <c r="CX162" s="230">
        <f t="shared" si="309"/>
        <v>0</v>
      </c>
      <c r="CY162" s="230">
        <f t="shared" si="310"/>
        <v>0</v>
      </c>
      <c r="CZ162" s="230">
        <f t="shared" si="311"/>
        <v>0</v>
      </c>
      <c r="DA162" s="230">
        <f t="shared" si="312"/>
        <v>0</v>
      </c>
      <c r="DB162" s="230">
        <f t="shared" si="313"/>
        <v>0</v>
      </c>
      <c r="DC162" s="230">
        <f t="shared" si="314"/>
        <v>0</v>
      </c>
      <c r="DD162" s="230">
        <f t="shared" si="315"/>
        <v>0</v>
      </c>
      <c r="DE162" s="230">
        <f t="shared" si="316"/>
        <v>0</v>
      </c>
      <c r="DF162" s="230">
        <f t="shared" si="317"/>
        <v>0</v>
      </c>
      <c r="DG162" s="387"/>
      <c r="DH162" s="387"/>
      <c r="DI162" s="387"/>
      <c r="DJ162" s="387"/>
      <c r="DK162" s="387"/>
      <c r="DL162" s="387"/>
      <c r="DM162" s="387"/>
      <c r="DN162" s="387"/>
      <c r="DO162" s="387"/>
      <c r="DP162" s="387"/>
      <c r="DQ162" s="387"/>
      <c r="DR162" s="387"/>
      <c r="DS162" s="243"/>
    </row>
    <row r="163" spans="1:123" outlineLevel="1">
      <c r="A163" s="383">
        <f>'All Demand '!A164</f>
        <v>159</v>
      </c>
      <c r="B163" s="384" t="str">
        <f>'All Demand '!G164</f>
        <v xml:space="preserve">PMI </v>
      </c>
      <c r="C163" s="384" t="str">
        <f>'All Demand '!F164</f>
        <v>Soyuz</v>
      </c>
      <c r="D163" s="178" t="str">
        <f>'All Demand '!C164</f>
        <v>8DCPFM01494M</v>
      </c>
      <c r="E163" s="384" t="str">
        <f>'All Demand '!I164</f>
        <v>TJ</v>
      </c>
      <c r="F163" s="385" t="str">
        <f>'All Demand '!G164</f>
        <v xml:space="preserve">PMI </v>
      </c>
      <c r="G163" s="405">
        <v>0.01</v>
      </c>
      <c r="H163" s="405">
        <v>0.02</v>
      </c>
      <c r="I163" s="405" t="s">
        <v>39</v>
      </c>
      <c r="J163" s="405">
        <v>0</v>
      </c>
      <c r="K163" s="405">
        <v>0</v>
      </c>
      <c r="L163" s="405">
        <v>0</v>
      </c>
      <c r="M163" s="405">
        <v>0</v>
      </c>
      <c r="N163" s="405">
        <v>0</v>
      </c>
      <c r="O163" s="405">
        <v>0</v>
      </c>
      <c r="P163" s="405">
        <v>3</v>
      </c>
      <c r="Q163" s="405">
        <v>4</v>
      </c>
      <c r="R163" s="427">
        <v>1</v>
      </c>
      <c r="S163" s="405">
        <v>0</v>
      </c>
      <c r="T163" s="405">
        <v>0.95</v>
      </c>
      <c r="U163" s="386">
        <f>Tianjin!H163</f>
        <v>199295</v>
      </c>
      <c r="V163" s="386">
        <f>Tianjin!I163</f>
        <v>199295</v>
      </c>
      <c r="W163" s="386">
        <f>Tianjin!J163</f>
        <v>199295</v>
      </c>
      <c r="X163" s="386">
        <f>Tianjin!K163</f>
        <v>199295</v>
      </c>
      <c r="Y163" s="386">
        <f>Tianjin!L163</f>
        <v>199295</v>
      </c>
      <c r="Z163" s="386">
        <f>Tianjin!M163</f>
        <v>199295</v>
      </c>
      <c r="AA163" s="386">
        <f>Tianjin!N163</f>
        <v>199295</v>
      </c>
      <c r="AB163" s="386">
        <f>Tianjin!O163</f>
        <v>199295</v>
      </c>
      <c r="AC163" s="386">
        <f>Tianjin!P163</f>
        <v>199295</v>
      </c>
      <c r="AD163" s="386">
        <f>Tianjin!Q163</f>
        <v>199295</v>
      </c>
      <c r="AE163" s="386">
        <f>Tianjin!R163</f>
        <v>199295</v>
      </c>
      <c r="AF163" s="386">
        <f>Tianjin!S163</f>
        <v>199295</v>
      </c>
      <c r="AG163" s="387"/>
      <c r="AH163" s="388">
        <f t="shared" si="318"/>
        <v>16.195684210526316</v>
      </c>
      <c r="AI163" s="388">
        <f t="shared" si="319"/>
        <v>16.195684210526316</v>
      </c>
      <c r="AJ163" s="388">
        <f t="shared" si="320"/>
        <v>16.195684210526316</v>
      </c>
      <c r="AK163" s="388">
        <f t="shared" si="321"/>
        <v>16.195684210526316</v>
      </c>
      <c r="AL163" s="388">
        <f t="shared" si="322"/>
        <v>16.195684210526316</v>
      </c>
      <c r="AM163" s="388">
        <f t="shared" si="323"/>
        <v>16.195684210526316</v>
      </c>
      <c r="AN163" s="388">
        <f t="shared" si="324"/>
        <v>16.195684210526316</v>
      </c>
      <c r="AO163" s="388">
        <f t="shared" si="325"/>
        <v>16.195684210526316</v>
      </c>
      <c r="AP163" s="388">
        <f t="shared" si="326"/>
        <v>16.195684210526316</v>
      </c>
      <c r="AQ163" s="388">
        <f t="shared" si="327"/>
        <v>16.195684210526316</v>
      </c>
      <c r="AR163" s="388">
        <f t="shared" si="328"/>
        <v>16.195684210526316</v>
      </c>
      <c r="AS163" s="388">
        <f t="shared" si="329"/>
        <v>16.195684210526316</v>
      </c>
      <c r="AT163" s="389"/>
      <c r="AU163" s="232">
        <f t="shared" si="258"/>
        <v>1.99295</v>
      </c>
      <c r="AV163" s="232">
        <f t="shared" si="259"/>
        <v>1.99295</v>
      </c>
      <c r="AW163" s="232">
        <f t="shared" si="260"/>
        <v>1.99295</v>
      </c>
      <c r="AX163" s="232">
        <f t="shared" si="261"/>
        <v>1.99295</v>
      </c>
      <c r="AY163" s="232">
        <f t="shared" si="262"/>
        <v>1.99295</v>
      </c>
      <c r="AZ163" s="232">
        <f t="shared" si="263"/>
        <v>1.99295</v>
      </c>
      <c r="BA163" s="232">
        <f t="shared" si="264"/>
        <v>1.99295</v>
      </c>
      <c r="BB163" s="232">
        <f t="shared" si="265"/>
        <v>1.99295</v>
      </c>
      <c r="BC163" s="232">
        <f t="shared" si="266"/>
        <v>1.99295</v>
      </c>
      <c r="BD163" s="232">
        <f t="shared" si="267"/>
        <v>1.99295</v>
      </c>
      <c r="BE163" s="232">
        <f t="shared" si="268"/>
        <v>1.99295</v>
      </c>
      <c r="BF163" s="232">
        <f t="shared" si="269"/>
        <v>1.99295</v>
      </c>
      <c r="BG163" s="387"/>
      <c r="BH163" s="230">
        <f t="shared" si="270"/>
        <v>16.195684210526316</v>
      </c>
      <c r="BI163" s="230">
        <f t="shared" si="271"/>
        <v>16.195684210526316</v>
      </c>
      <c r="BJ163" s="230">
        <f t="shared" si="272"/>
        <v>16.195684210526316</v>
      </c>
      <c r="BK163" s="230">
        <f t="shared" si="273"/>
        <v>16.195684210526316</v>
      </c>
      <c r="BL163" s="230">
        <f t="shared" si="274"/>
        <v>16.195684210526316</v>
      </c>
      <c r="BM163" s="230">
        <f t="shared" si="275"/>
        <v>16.195684210526316</v>
      </c>
      <c r="BN163" s="230">
        <f t="shared" si="276"/>
        <v>16.195684210526316</v>
      </c>
      <c r="BO163" s="230">
        <f t="shared" si="277"/>
        <v>16.195684210526316</v>
      </c>
      <c r="BP163" s="230">
        <f t="shared" si="278"/>
        <v>16.195684210526316</v>
      </c>
      <c r="BQ163" s="230">
        <f t="shared" si="279"/>
        <v>16.195684210526316</v>
      </c>
      <c r="BR163" s="230">
        <f t="shared" si="280"/>
        <v>16.195684210526316</v>
      </c>
      <c r="BS163" s="230">
        <f t="shared" si="281"/>
        <v>16.195684210526316</v>
      </c>
      <c r="BT163" s="389"/>
      <c r="BU163" s="230">
        <f t="shared" si="282"/>
        <v>0</v>
      </c>
      <c r="BV163" s="230">
        <f t="shared" si="283"/>
        <v>0</v>
      </c>
      <c r="BW163" s="230">
        <f t="shared" si="284"/>
        <v>0</v>
      </c>
      <c r="BX163" s="230">
        <f t="shared" si="285"/>
        <v>0</v>
      </c>
      <c r="BY163" s="230">
        <f t="shared" si="286"/>
        <v>0</v>
      </c>
      <c r="BZ163" s="230">
        <f t="shared" si="287"/>
        <v>0</v>
      </c>
      <c r="CA163" s="230">
        <f t="shared" si="288"/>
        <v>0</v>
      </c>
      <c r="CB163" s="230">
        <f t="shared" si="289"/>
        <v>0</v>
      </c>
      <c r="CC163" s="230">
        <f t="shared" si="290"/>
        <v>0</v>
      </c>
      <c r="CD163" s="230">
        <f t="shared" si="291"/>
        <v>0</v>
      </c>
      <c r="CE163" s="230">
        <f t="shared" si="292"/>
        <v>0</v>
      </c>
      <c r="CF163" s="230">
        <f t="shared" si="293"/>
        <v>0</v>
      </c>
      <c r="CG163" s="231"/>
      <c r="CH163" s="230">
        <f t="shared" si="294"/>
        <v>0</v>
      </c>
      <c r="CI163" s="230">
        <f t="shared" si="295"/>
        <v>0</v>
      </c>
      <c r="CJ163" s="230">
        <f t="shared" si="296"/>
        <v>0</v>
      </c>
      <c r="CK163" s="230">
        <f t="shared" si="297"/>
        <v>0</v>
      </c>
      <c r="CL163" s="230">
        <f t="shared" si="298"/>
        <v>0</v>
      </c>
      <c r="CM163" s="230">
        <f t="shared" si="299"/>
        <v>0</v>
      </c>
      <c r="CN163" s="230">
        <f t="shared" si="300"/>
        <v>0</v>
      </c>
      <c r="CO163" s="230">
        <f t="shared" si="301"/>
        <v>0</v>
      </c>
      <c r="CP163" s="230">
        <f t="shared" si="302"/>
        <v>0</v>
      </c>
      <c r="CQ163" s="230">
        <f t="shared" si="303"/>
        <v>0</v>
      </c>
      <c r="CR163" s="230">
        <f t="shared" si="304"/>
        <v>0</v>
      </c>
      <c r="CS163" s="230">
        <f t="shared" si="305"/>
        <v>0</v>
      </c>
      <c r="CT163" s="231"/>
      <c r="CU163" s="230">
        <f t="shared" si="306"/>
        <v>0</v>
      </c>
      <c r="CV163" s="230">
        <f t="shared" si="307"/>
        <v>0</v>
      </c>
      <c r="CW163" s="230">
        <f t="shared" si="308"/>
        <v>0</v>
      </c>
      <c r="CX163" s="230">
        <f t="shared" si="309"/>
        <v>0</v>
      </c>
      <c r="CY163" s="230">
        <f t="shared" si="310"/>
        <v>0</v>
      </c>
      <c r="CZ163" s="230">
        <f t="shared" si="311"/>
        <v>0</v>
      </c>
      <c r="DA163" s="230">
        <f t="shared" si="312"/>
        <v>0</v>
      </c>
      <c r="DB163" s="230">
        <f t="shared" si="313"/>
        <v>0</v>
      </c>
      <c r="DC163" s="230">
        <f t="shared" si="314"/>
        <v>0</v>
      </c>
      <c r="DD163" s="230">
        <f t="shared" si="315"/>
        <v>0</v>
      </c>
      <c r="DE163" s="230">
        <f t="shared" si="316"/>
        <v>0</v>
      </c>
      <c r="DF163" s="230">
        <f t="shared" si="317"/>
        <v>0</v>
      </c>
      <c r="DG163" s="387"/>
      <c r="DH163" s="387"/>
      <c r="DI163" s="387"/>
      <c r="DJ163" s="387"/>
      <c r="DK163" s="387"/>
      <c r="DL163" s="387"/>
      <c r="DM163" s="387"/>
      <c r="DN163" s="387"/>
      <c r="DO163" s="387"/>
      <c r="DP163" s="387"/>
      <c r="DQ163" s="387"/>
      <c r="DR163" s="387"/>
      <c r="DS163" s="243"/>
    </row>
    <row r="164" spans="1:123" outlineLevel="1">
      <c r="A164" s="383">
        <f>'All Demand '!A165</f>
        <v>160</v>
      </c>
      <c r="B164" s="384" t="str">
        <f>'All Demand '!G165</f>
        <v xml:space="preserve">PMI </v>
      </c>
      <c r="C164" s="384" t="str">
        <f>'All Demand '!F165</f>
        <v>Soyuz</v>
      </c>
      <c r="D164" s="178" t="str">
        <f>'All Demand '!C165</f>
        <v>8DCPFM01448MI</v>
      </c>
      <c r="E164" s="384" t="str">
        <f>'All Demand '!I165</f>
        <v>TJ</v>
      </c>
      <c r="F164" s="385" t="str">
        <f>'All Demand '!G165</f>
        <v xml:space="preserve">PMI </v>
      </c>
      <c r="G164" s="405">
        <v>0.01</v>
      </c>
      <c r="H164" s="405">
        <v>0.2</v>
      </c>
      <c r="I164" s="405" t="s">
        <v>39</v>
      </c>
      <c r="J164" s="405">
        <v>0</v>
      </c>
      <c r="K164" s="405">
        <v>0</v>
      </c>
      <c r="L164" s="405">
        <v>0</v>
      </c>
      <c r="M164" s="405">
        <v>0</v>
      </c>
      <c r="N164" s="405">
        <v>0</v>
      </c>
      <c r="O164" s="405">
        <v>0</v>
      </c>
      <c r="P164" s="405">
        <v>2</v>
      </c>
      <c r="Q164" s="405">
        <v>4</v>
      </c>
      <c r="R164" s="427">
        <v>1</v>
      </c>
      <c r="S164" s="405">
        <v>0</v>
      </c>
      <c r="T164" s="405">
        <v>0.95</v>
      </c>
      <c r="U164" s="386">
        <f>Tianjin!H164</f>
        <v>242255</v>
      </c>
      <c r="V164" s="386">
        <f>Tianjin!I164</f>
        <v>242255</v>
      </c>
      <c r="W164" s="386">
        <f>Tianjin!J164</f>
        <v>242255</v>
      </c>
      <c r="X164" s="386">
        <f>Tianjin!K164</f>
        <v>242255</v>
      </c>
      <c r="Y164" s="386">
        <f>Tianjin!L164</f>
        <v>242255</v>
      </c>
      <c r="Z164" s="386">
        <f>Tianjin!M164</f>
        <v>242255</v>
      </c>
      <c r="AA164" s="386">
        <f>Tianjin!N164</f>
        <v>242255</v>
      </c>
      <c r="AB164" s="386">
        <f>Tianjin!O164</f>
        <v>242255</v>
      </c>
      <c r="AC164" s="386">
        <f>Tianjin!P164</f>
        <v>242255</v>
      </c>
      <c r="AD164" s="386">
        <f>Tianjin!Q164</f>
        <v>242255</v>
      </c>
      <c r="AE164" s="386">
        <f>Tianjin!R164</f>
        <v>242255</v>
      </c>
      <c r="AF164" s="386">
        <f>Tianjin!S164</f>
        <v>242255</v>
      </c>
      <c r="AG164" s="387"/>
      <c r="AH164" s="388">
        <f t="shared" si="318"/>
        <v>59.001052631578951</v>
      </c>
      <c r="AI164" s="388">
        <f t="shared" si="319"/>
        <v>59.001052631578951</v>
      </c>
      <c r="AJ164" s="388">
        <f t="shared" si="320"/>
        <v>59.001052631578951</v>
      </c>
      <c r="AK164" s="388">
        <f t="shared" si="321"/>
        <v>59.001052631578951</v>
      </c>
      <c r="AL164" s="388">
        <f t="shared" si="322"/>
        <v>59.001052631578951</v>
      </c>
      <c r="AM164" s="388">
        <f t="shared" si="323"/>
        <v>59.001052631578951</v>
      </c>
      <c r="AN164" s="388">
        <f t="shared" si="324"/>
        <v>59.001052631578951</v>
      </c>
      <c r="AO164" s="388">
        <f t="shared" si="325"/>
        <v>59.001052631578951</v>
      </c>
      <c r="AP164" s="388">
        <f t="shared" si="326"/>
        <v>59.001052631578951</v>
      </c>
      <c r="AQ164" s="388">
        <f t="shared" si="327"/>
        <v>59.001052631578951</v>
      </c>
      <c r="AR164" s="388">
        <f t="shared" si="328"/>
        <v>59.001052631578951</v>
      </c>
      <c r="AS164" s="388">
        <f t="shared" si="329"/>
        <v>59.001052631578951</v>
      </c>
      <c r="AT164" s="389"/>
      <c r="AU164" s="232">
        <f t="shared" si="258"/>
        <v>2.4225500000000002</v>
      </c>
      <c r="AV164" s="232">
        <f t="shared" si="259"/>
        <v>2.4225500000000002</v>
      </c>
      <c r="AW164" s="232">
        <f t="shared" si="260"/>
        <v>2.4225500000000002</v>
      </c>
      <c r="AX164" s="232">
        <f t="shared" si="261"/>
        <v>2.4225500000000002</v>
      </c>
      <c r="AY164" s="232">
        <f t="shared" si="262"/>
        <v>2.4225500000000002</v>
      </c>
      <c r="AZ164" s="232">
        <f t="shared" si="263"/>
        <v>2.4225500000000002</v>
      </c>
      <c r="BA164" s="232">
        <f t="shared" si="264"/>
        <v>2.4225500000000002</v>
      </c>
      <c r="BB164" s="232">
        <f t="shared" si="265"/>
        <v>2.4225500000000002</v>
      </c>
      <c r="BC164" s="232">
        <f t="shared" si="266"/>
        <v>2.4225500000000002</v>
      </c>
      <c r="BD164" s="232">
        <f t="shared" si="267"/>
        <v>2.4225500000000002</v>
      </c>
      <c r="BE164" s="232">
        <f t="shared" si="268"/>
        <v>2.4225500000000002</v>
      </c>
      <c r="BF164" s="232">
        <f t="shared" si="269"/>
        <v>2.4225500000000002</v>
      </c>
      <c r="BG164" s="387"/>
      <c r="BH164" s="230">
        <f t="shared" si="270"/>
        <v>59.001052631578951</v>
      </c>
      <c r="BI164" s="230">
        <f t="shared" si="271"/>
        <v>59.001052631578951</v>
      </c>
      <c r="BJ164" s="230">
        <f t="shared" si="272"/>
        <v>59.001052631578951</v>
      </c>
      <c r="BK164" s="230">
        <f t="shared" si="273"/>
        <v>59.001052631578951</v>
      </c>
      <c r="BL164" s="230">
        <f t="shared" si="274"/>
        <v>59.001052631578951</v>
      </c>
      <c r="BM164" s="230">
        <f t="shared" si="275"/>
        <v>59.001052631578951</v>
      </c>
      <c r="BN164" s="230">
        <f t="shared" si="276"/>
        <v>59.001052631578951</v>
      </c>
      <c r="BO164" s="230">
        <f t="shared" si="277"/>
        <v>59.001052631578951</v>
      </c>
      <c r="BP164" s="230">
        <f t="shared" si="278"/>
        <v>59.001052631578951</v>
      </c>
      <c r="BQ164" s="230">
        <f t="shared" si="279"/>
        <v>59.001052631578951</v>
      </c>
      <c r="BR164" s="230">
        <f t="shared" si="280"/>
        <v>59.001052631578951</v>
      </c>
      <c r="BS164" s="230">
        <f t="shared" si="281"/>
        <v>59.001052631578951</v>
      </c>
      <c r="BT164" s="389"/>
      <c r="BU164" s="230">
        <f t="shared" si="282"/>
        <v>0</v>
      </c>
      <c r="BV164" s="230">
        <f t="shared" si="283"/>
        <v>0</v>
      </c>
      <c r="BW164" s="230">
        <f t="shared" si="284"/>
        <v>0</v>
      </c>
      <c r="BX164" s="230">
        <f t="shared" si="285"/>
        <v>0</v>
      </c>
      <c r="BY164" s="230">
        <f t="shared" si="286"/>
        <v>0</v>
      </c>
      <c r="BZ164" s="230">
        <f t="shared" si="287"/>
        <v>0</v>
      </c>
      <c r="CA164" s="230">
        <f t="shared" si="288"/>
        <v>0</v>
      </c>
      <c r="CB164" s="230">
        <f t="shared" si="289"/>
        <v>0</v>
      </c>
      <c r="CC164" s="230">
        <f t="shared" si="290"/>
        <v>0</v>
      </c>
      <c r="CD164" s="230">
        <f t="shared" si="291"/>
        <v>0</v>
      </c>
      <c r="CE164" s="230">
        <f t="shared" si="292"/>
        <v>0</v>
      </c>
      <c r="CF164" s="230">
        <f t="shared" si="293"/>
        <v>0</v>
      </c>
      <c r="CG164" s="231"/>
      <c r="CH164" s="230">
        <f t="shared" si="294"/>
        <v>0</v>
      </c>
      <c r="CI164" s="230">
        <f t="shared" si="295"/>
        <v>0</v>
      </c>
      <c r="CJ164" s="230">
        <f t="shared" si="296"/>
        <v>0</v>
      </c>
      <c r="CK164" s="230">
        <f t="shared" si="297"/>
        <v>0</v>
      </c>
      <c r="CL164" s="230">
        <f t="shared" si="298"/>
        <v>0</v>
      </c>
      <c r="CM164" s="230">
        <f t="shared" si="299"/>
        <v>0</v>
      </c>
      <c r="CN164" s="230">
        <f t="shared" si="300"/>
        <v>0</v>
      </c>
      <c r="CO164" s="230">
        <f t="shared" si="301"/>
        <v>0</v>
      </c>
      <c r="CP164" s="230">
        <f t="shared" si="302"/>
        <v>0</v>
      </c>
      <c r="CQ164" s="230">
        <f t="shared" si="303"/>
        <v>0</v>
      </c>
      <c r="CR164" s="230">
        <f t="shared" si="304"/>
        <v>0</v>
      </c>
      <c r="CS164" s="230">
        <f t="shared" si="305"/>
        <v>0</v>
      </c>
      <c r="CT164" s="231"/>
      <c r="CU164" s="230">
        <f t="shared" si="306"/>
        <v>0</v>
      </c>
      <c r="CV164" s="230">
        <f t="shared" si="307"/>
        <v>0</v>
      </c>
      <c r="CW164" s="230">
        <f t="shared" si="308"/>
        <v>0</v>
      </c>
      <c r="CX164" s="230">
        <f t="shared" si="309"/>
        <v>0</v>
      </c>
      <c r="CY164" s="230">
        <f t="shared" si="310"/>
        <v>0</v>
      </c>
      <c r="CZ164" s="230">
        <f t="shared" si="311"/>
        <v>0</v>
      </c>
      <c r="DA164" s="230">
        <f t="shared" si="312"/>
        <v>0</v>
      </c>
      <c r="DB164" s="230">
        <f t="shared" si="313"/>
        <v>0</v>
      </c>
      <c r="DC164" s="230">
        <f t="shared" si="314"/>
        <v>0</v>
      </c>
      <c r="DD164" s="230">
        <f t="shared" si="315"/>
        <v>0</v>
      </c>
      <c r="DE164" s="230">
        <f t="shared" si="316"/>
        <v>0</v>
      </c>
      <c r="DF164" s="230">
        <f t="shared" si="317"/>
        <v>0</v>
      </c>
      <c r="DG164" s="387"/>
      <c r="DH164" s="387"/>
      <c r="DI164" s="387"/>
      <c r="DJ164" s="387"/>
      <c r="DK164" s="387"/>
      <c r="DL164" s="387"/>
      <c r="DM164" s="387"/>
      <c r="DN164" s="387"/>
      <c r="DO164" s="387"/>
      <c r="DP164" s="387"/>
      <c r="DQ164" s="387"/>
      <c r="DR164" s="387"/>
      <c r="DS164" s="243"/>
    </row>
    <row r="165" spans="1:123" outlineLevel="1">
      <c r="A165" s="383">
        <f>'All Demand '!A166</f>
        <v>161</v>
      </c>
      <c r="B165" s="384" t="str">
        <f>'All Demand '!G166</f>
        <v xml:space="preserve">ABC </v>
      </c>
      <c r="C165" s="384" t="str">
        <f>'All Demand '!F166</f>
        <v>Vienna ST</v>
      </c>
      <c r="D165" s="178" t="str">
        <f>'All Demand '!C166</f>
        <v>8ACUP30153AP (-0014)</v>
      </c>
      <c r="E165" s="384" t="str">
        <f>'All Demand '!I166</f>
        <v>TJ</v>
      </c>
      <c r="F165" s="385" t="str">
        <f>'All Demand '!G166</f>
        <v xml:space="preserve">ABC </v>
      </c>
      <c r="G165" s="405">
        <v>0.4</v>
      </c>
      <c r="H165" s="405">
        <v>0.4</v>
      </c>
      <c r="I165" s="405" t="s">
        <v>39</v>
      </c>
      <c r="J165" s="405">
        <v>0</v>
      </c>
      <c r="K165" s="405">
        <v>0</v>
      </c>
      <c r="L165" s="405">
        <v>0</v>
      </c>
      <c r="M165" s="405">
        <v>0</v>
      </c>
      <c r="N165" s="405">
        <v>0</v>
      </c>
      <c r="O165" s="405">
        <v>0</v>
      </c>
      <c r="P165" s="405">
        <v>2</v>
      </c>
      <c r="Q165" s="405">
        <v>4</v>
      </c>
      <c r="R165" s="427">
        <v>1</v>
      </c>
      <c r="S165" s="405">
        <v>0</v>
      </c>
      <c r="T165" s="405">
        <v>0.95</v>
      </c>
      <c r="U165" s="386">
        <f>Tianjin!H165</f>
        <v>0</v>
      </c>
      <c r="V165" s="386">
        <f>Tianjin!I165</f>
        <v>0</v>
      </c>
      <c r="W165" s="386">
        <f>Tianjin!J165</f>
        <v>0</v>
      </c>
      <c r="X165" s="386">
        <f>Tianjin!K165</f>
        <v>0</v>
      </c>
      <c r="Y165" s="386">
        <f>Tianjin!L165</f>
        <v>0</v>
      </c>
      <c r="Z165" s="386">
        <f>Tianjin!M165</f>
        <v>0</v>
      </c>
      <c r="AA165" s="386">
        <f>Tianjin!N165</f>
        <v>0</v>
      </c>
      <c r="AB165" s="386">
        <f>Tianjin!O165</f>
        <v>0</v>
      </c>
      <c r="AC165" s="386">
        <f>Tianjin!P165</f>
        <v>0</v>
      </c>
      <c r="AD165" s="386">
        <f>Tianjin!Q165</f>
        <v>0</v>
      </c>
      <c r="AE165" s="386">
        <f>Tianjin!R165</f>
        <v>0</v>
      </c>
      <c r="AF165" s="386">
        <f>Tianjin!S165</f>
        <v>0</v>
      </c>
      <c r="AG165" s="387"/>
      <c r="AH165" s="388">
        <f t="shared" si="318"/>
        <v>0</v>
      </c>
      <c r="AI165" s="388">
        <f t="shared" si="319"/>
        <v>0</v>
      </c>
      <c r="AJ165" s="388">
        <f t="shared" si="320"/>
        <v>0</v>
      </c>
      <c r="AK165" s="388">
        <f t="shared" si="321"/>
        <v>0</v>
      </c>
      <c r="AL165" s="388">
        <f t="shared" si="322"/>
        <v>0</v>
      </c>
      <c r="AM165" s="388">
        <f t="shared" si="323"/>
        <v>0</v>
      </c>
      <c r="AN165" s="388">
        <f t="shared" si="324"/>
        <v>0</v>
      </c>
      <c r="AO165" s="388">
        <f t="shared" si="325"/>
        <v>0</v>
      </c>
      <c r="AP165" s="388">
        <f t="shared" si="326"/>
        <v>0</v>
      </c>
      <c r="AQ165" s="388">
        <f t="shared" si="327"/>
        <v>0</v>
      </c>
      <c r="AR165" s="388">
        <f t="shared" si="328"/>
        <v>0</v>
      </c>
      <c r="AS165" s="388">
        <f t="shared" si="329"/>
        <v>0</v>
      </c>
      <c r="AT165" s="389"/>
      <c r="AU165" s="232">
        <f t="shared" si="258"/>
        <v>0</v>
      </c>
      <c r="AV165" s="232">
        <f t="shared" si="259"/>
        <v>0</v>
      </c>
      <c r="AW165" s="232">
        <f t="shared" si="260"/>
        <v>0</v>
      </c>
      <c r="AX165" s="232">
        <f t="shared" si="261"/>
        <v>0</v>
      </c>
      <c r="AY165" s="232">
        <f t="shared" si="262"/>
        <v>0</v>
      </c>
      <c r="AZ165" s="232">
        <f t="shared" si="263"/>
        <v>0</v>
      </c>
      <c r="BA165" s="232">
        <f t="shared" si="264"/>
        <v>0</v>
      </c>
      <c r="BB165" s="232">
        <f t="shared" si="265"/>
        <v>0</v>
      </c>
      <c r="BC165" s="232">
        <f t="shared" si="266"/>
        <v>0</v>
      </c>
      <c r="BD165" s="232">
        <f t="shared" si="267"/>
        <v>0</v>
      </c>
      <c r="BE165" s="232">
        <f t="shared" si="268"/>
        <v>0</v>
      </c>
      <c r="BF165" s="232">
        <f t="shared" si="269"/>
        <v>0</v>
      </c>
      <c r="BG165" s="387"/>
      <c r="BH165" s="230">
        <f t="shared" si="270"/>
        <v>0</v>
      </c>
      <c r="BI165" s="230">
        <f t="shared" si="271"/>
        <v>0</v>
      </c>
      <c r="BJ165" s="230">
        <f t="shared" si="272"/>
        <v>0</v>
      </c>
      <c r="BK165" s="230">
        <f t="shared" si="273"/>
        <v>0</v>
      </c>
      <c r="BL165" s="230">
        <f t="shared" si="274"/>
        <v>0</v>
      </c>
      <c r="BM165" s="230">
        <f t="shared" si="275"/>
        <v>0</v>
      </c>
      <c r="BN165" s="230">
        <f t="shared" si="276"/>
        <v>0</v>
      </c>
      <c r="BO165" s="230">
        <f t="shared" si="277"/>
        <v>0</v>
      </c>
      <c r="BP165" s="230">
        <f t="shared" si="278"/>
        <v>0</v>
      </c>
      <c r="BQ165" s="230">
        <f t="shared" si="279"/>
        <v>0</v>
      </c>
      <c r="BR165" s="230">
        <f t="shared" si="280"/>
        <v>0</v>
      </c>
      <c r="BS165" s="230">
        <f t="shared" si="281"/>
        <v>0</v>
      </c>
      <c r="BT165" s="389"/>
      <c r="BU165" s="230">
        <f t="shared" si="282"/>
        <v>0</v>
      </c>
      <c r="BV165" s="230">
        <f t="shared" si="283"/>
        <v>0</v>
      </c>
      <c r="BW165" s="230">
        <f t="shared" si="284"/>
        <v>0</v>
      </c>
      <c r="BX165" s="230">
        <f t="shared" si="285"/>
        <v>0</v>
      </c>
      <c r="BY165" s="230">
        <f t="shared" si="286"/>
        <v>0</v>
      </c>
      <c r="BZ165" s="230">
        <f t="shared" si="287"/>
        <v>0</v>
      </c>
      <c r="CA165" s="230">
        <f t="shared" si="288"/>
        <v>0</v>
      </c>
      <c r="CB165" s="230">
        <f t="shared" si="289"/>
        <v>0</v>
      </c>
      <c r="CC165" s="230">
        <f t="shared" si="290"/>
        <v>0</v>
      </c>
      <c r="CD165" s="230">
        <f t="shared" si="291"/>
        <v>0</v>
      </c>
      <c r="CE165" s="230">
        <f t="shared" si="292"/>
        <v>0</v>
      </c>
      <c r="CF165" s="230">
        <f t="shared" si="293"/>
        <v>0</v>
      </c>
      <c r="CG165" s="231"/>
      <c r="CH165" s="230">
        <f t="shared" si="294"/>
        <v>0</v>
      </c>
      <c r="CI165" s="230">
        <f t="shared" si="295"/>
        <v>0</v>
      </c>
      <c r="CJ165" s="230">
        <f t="shared" si="296"/>
        <v>0</v>
      </c>
      <c r="CK165" s="230">
        <f t="shared" si="297"/>
        <v>0</v>
      </c>
      <c r="CL165" s="230">
        <f t="shared" si="298"/>
        <v>0</v>
      </c>
      <c r="CM165" s="230">
        <f t="shared" si="299"/>
        <v>0</v>
      </c>
      <c r="CN165" s="230">
        <f t="shared" si="300"/>
        <v>0</v>
      </c>
      <c r="CO165" s="230">
        <f t="shared" si="301"/>
        <v>0</v>
      </c>
      <c r="CP165" s="230">
        <f t="shared" si="302"/>
        <v>0</v>
      </c>
      <c r="CQ165" s="230">
        <f t="shared" si="303"/>
        <v>0</v>
      </c>
      <c r="CR165" s="230">
        <f t="shared" si="304"/>
        <v>0</v>
      </c>
      <c r="CS165" s="230">
        <f t="shared" si="305"/>
        <v>0</v>
      </c>
      <c r="CT165" s="231"/>
      <c r="CU165" s="230">
        <f t="shared" si="306"/>
        <v>0</v>
      </c>
      <c r="CV165" s="230">
        <f t="shared" si="307"/>
        <v>0</v>
      </c>
      <c r="CW165" s="230">
        <f t="shared" si="308"/>
        <v>0</v>
      </c>
      <c r="CX165" s="230">
        <f t="shared" si="309"/>
        <v>0</v>
      </c>
      <c r="CY165" s="230">
        <f t="shared" si="310"/>
        <v>0</v>
      </c>
      <c r="CZ165" s="230">
        <f t="shared" si="311"/>
        <v>0</v>
      </c>
      <c r="DA165" s="230">
        <f t="shared" si="312"/>
        <v>0</v>
      </c>
      <c r="DB165" s="230">
        <f t="shared" si="313"/>
        <v>0</v>
      </c>
      <c r="DC165" s="230">
        <f t="shared" si="314"/>
        <v>0</v>
      </c>
      <c r="DD165" s="230">
        <f t="shared" si="315"/>
        <v>0</v>
      </c>
      <c r="DE165" s="230">
        <f t="shared" si="316"/>
        <v>0</v>
      </c>
      <c r="DF165" s="230">
        <f t="shared" si="317"/>
        <v>0</v>
      </c>
      <c r="DG165" s="387"/>
      <c r="DH165" s="387"/>
      <c r="DI165" s="387"/>
      <c r="DJ165" s="387"/>
      <c r="DK165" s="387"/>
      <c r="DL165" s="387"/>
      <c r="DM165" s="387"/>
      <c r="DN165" s="387"/>
      <c r="DO165" s="387"/>
      <c r="DP165" s="387"/>
      <c r="DQ165" s="387"/>
      <c r="DR165" s="387"/>
      <c r="DS165" s="243"/>
    </row>
    <row r="166" spans="1:123" outlineLevel="1">
      <c r="A166" s="383">
        <f>'All Demand '!A167</f>
        <v>162</v>
      </c>
      <c r="B166" s="384" t="str">
        <f>'All Demand '!G167</f>
        <v>ABC</v>
      </c>
      <c r="C166" s="384" t="str">
        <f>'All Demand '!F167</f>
        <v>B24</v>
      </c>
      <c r="D166" s="178" t="str">
        <f>'All Demand '!C167</f>
        <v>8ACUP27438-AP</v>
      </c>
      <c r="E166" s="384" t="str">
        <f>'All Demand '!I167</f>
        <v xml:space="preserve">TJ </v>
      </c>
      <c r="F166" s="385" t="str">
        <f>'All Demand '!G167</f>
        <v>ABC</v>
      </c>
      <c r="G166" s="405">
        <v>0</v>
      </c>
      <c r="H166" s="405">
        <v>1.3899999999999999E-2</v>
      </c>
      <c r="I166" s="405" t="s">
        <v>39</v>
      </c>
      <c r="J166" s="405">
        <v>0</v>
      </c>
      <c r="K166" s="405">
        <v>0</v>
      </c>
      <c r="L166" s="405">
        <v>0</v>
      </c>
      <c r="M166" s="405">
        <v>0</v>
      </c>
      <c r="N166" s="405">
        <v>0</v>
      </c>
      <c r="O166" s="405">
        <v>0</v>
      </c>
      <c r="P166" s="405">
        <v>1.5</v>
      </c>
      <c r="Q166" s="405">
        <v>0</v>
      </c>
      <c r="R166" s="427">
        <v>1</v>
      </c>
      <c r="S166" s="405">
        <v>0</v>
      </c>
      <c r="T166" s="405">
        <v>0.95</v>
      </c>
      <c r="U166" s="386">
        <f>Tianjin!H166</f>
        <v>2221275</v>
      </c>
      <c r="V166" s="386">
        <f>Tianjin!I166</f>
        <v>1709400</v>
      </c>
      <c r="W166" s="386">
        <f>Tianjin!J166</f>
        <v>1879499.9999999998</v>
      </c>
      <c r="X166" s="386">
        <f>Tianjin!K166</f>
        <v>1500000</v>
      </c>
      <c r="Y166" s="386">
        <f>Tianjin!L166</f>
        <v>2000000</v>
      </c>
      <c r="Z166" s="386">
        <f>Tianjin!M166</f>
        <v>2000000</v>
      </c>
      <c r="AA166" s="386">
        <f>Tianjin!N166</f>
        <v>2000000</v>
      </c>
      <c r="AB166" s="386">
        <f>Tianjin!O166</f>
        <v>2000000</v>
      </c>
      <c r="AC166" s="386">
        <f>Tianjin!P166</f>
        <v>2000000</v>
      </c>
      <c r="AD166" s="386">
        <f>Tianjin!Q166</f>
        <v>2000000</v>
      </c>
      <c r="AE166" s="386">
        <f>Tianjin!R166</f>
        <v>2000000</v>
      </c>
      <c r="AF166" s="386">
        <f>Tianjin!S166</f>
        <v>2000000</v>
      </c>
      <c r="AG166" s="387"/>
      <c r="AH166" s="388">
        <f t="shared" si="318"/>
        <v>32.500760526315787</v>
      </c>
      <c r="AI166" s="388">
        <f t="shared" si="319"/>
        <v>25.01122105263158</v>
      </c>
      <c r="AJ166" s="388">
        <f t="shared" si="320"/>
        <v>27.500052631578942</v>
      </c>
      <c r="AK166" s="388">
        <f t="shared" si="321"/>
        <v>21.94736842105263</v>
      </c>
      <c r="AL166" s="388">
        <f t="shared" si="322"/>
        <v>29.263157894736839</v>
      </c>
      <c r="AM166" s="388">
        <f t="shared" si="323"/>
        <v>29.263157894736839</v>
      </c>
      <c r="AN166" s="388">
        <f t="shared" si="324"/>
        <v>29.263157894736839</v>
      </c>
      <c r="AO166" s="388">
        <f t="shared" si="325"/>
        <v>29.263157894736839</v>
      </c>
      <c r="AP166" s="388">
        <f t="shared" si="326"/>
        <v>29.263157894736839</v>
      </c>
      <c r="AQ166" s="388">
        <f t="shared" si="327"/>
        <v>29.263157894736839</v>
      </c>
      <c r="AR166" s="388">
        <f t="shared" si="328"/>
        <v>29.263157894736839</v>
      </c>
      <c r="AS166" s="388">
        <f t="shared" si="329"/>
        <v>29.263157894736839</v>
      </c>
      <c r="AT166" s="389"/>
      <c r="AU166" s="232">
        <f t="shared" si="258"/>
        <v>0</v>
      </c>
      <c r="AV166" s="232">
        <f t="shared" si="259"/>
        <v>0</v>
      </c>
      <c r="AW166" s="232">
        <f t="shared" si="260"/>
        <v>0</v>
      </c>
      <c r="AX166" s="232">
        <f t="shared" si="261"/>
        <v>0</v>
      </c>
      <c r="AY166" s="232">
        <f t="shared" si="262"/>
        <v>0</v>
      </c>
      <c r="AZ166" s="232">
        <f t="shared" si="263"/>
        <v>0</v>
      </c>
      <c r="BA166" s="232">
        <f t="shared" si="264"/>
        <v>0</v>
      </c>
      <c r="BB166" s="232">
        <f t="shared" si="265"/>
        <v>0</v>
      </c>
      <c r="BC166" s="232">
        <f t="shared" si="266"/>
        <v>0</v>
      </c>
      <c r="BD166" s="232">
        <f t="shared" si="267"/>
        <v>0</v>
      </c>
      <c r="BE166" s="232">
        <f t="shared" si="268"/>
        <v>0</v>
      </c>
      <c r="BF166" s="232">
        <f t="shared" si="269"/>
        <v>0</v>
      </c>
      <c r="BG166" s="387"/>
      <c r="BH166" s="230">
        <f t="shared" si="270"/>
        <v>32.500760526315787</v>
      </c>
      <c r="BI166" s="230">
        <f t="shared" si="271"/>
        <v>25.01122105263158</v>
      </c>
      <c r="BJ166" s="230">
        <f t="shared" si="272"/>
        <v>27.500052631578942</v>
      </c>
      <c r="BK166" s="230">
        <f t="shared" si="273"/>
        <v>21.94736842105263</v>
      </c>
      <c r="BL166" s="230">
        <f t="shared" si="274"/>
        <v>29.263157894736839</v>
      </c>
      <c r="BM166" s="230">
        <f t="shared" si="275"/>
        <v>29.263157894736839</v>
      </c>
      <c r="BN166" s="230">
        <f t="shared" si="276"/>
        <v>29.263157894736839</v>
      </c>
      <c r="BO166" s="230">
        <f t="shared" si="277"/>
        <v>29.263157894736839</v>
      </c>
      <c r="BP166" s="230">
        <f t="shared" si="278"/>
        <v>29.263157894736839</v>
      </c>
      <c r="BQ166" s="230">
        <f t="shared" si="279"/>
        <v>29.263157894736839</v>
      </c>
      <c r="BR166" s="230">
        <f t="shared" si="280"/>
        <v>29.263157894736839</v>
      </c>
      <c r="BS166" s="230">
        <f t="shared" si="281"/>
        <v>29.263157894736839</v>
      </c>
      <c r="BT166" s="389"/>
      <c r="BU166" s="230">
        <f t="shared" si="282"/>
        <v>0</v>
      </c>
      <c r="BV166" s="230">
        <f t="shared" si="283"/>
        <v>0</v>
      </c>
      <c r="BW166" s="230">
        <f t="shared" si="284"/>
        <v>0</v>
      </c>
      <c r="BX166" s="230">
        <f t="shared" si="285"/>
        <v>0</v>
      </c>
      <c r="BY166" s="230">
        <f t="shared" si="286"/>
        <v>0</v>
      </c>
      <c r="BZ166" s="230">
        <f t="shared" si="287"/>
        <v>0</v>
      </c>
      <c r="CA166" s="230">
        <f t="shared" si="288"/>
        <v>0</v>
      </c>
      <c r="CB166" s="230">
        <f t="shared" si="289"/>
        <v>0</v>
      </c>
      <c r="CC166" s="230">
        <f t="shared" si="290"/>
        <v>0</v>
      </c>
      <c r="CD166" s="230">
        <f t="shared" si="291"/>
        <v>0</v>
      </c>
      <c r="CE166" s="230">
        <f t="shared" si="292"/>
        <v>0</v>
      </c>
      <c r="CF166" s="230">
        <f t="shared" si="293"/>
        <v>0</v>
      </c>
      <c r="CG166" s="231"/>
      <c r="CH166" s="230">
        <f t="shared" si="294"/>
        <v>0</v>
      </c>
      <c r="CI166" s="230">
        <f t="shared" si="295"/>
        <v>0</v>
      </c>
      <c r="CJ166" s="230">
        <f t="shared" si="296"/>
        <v>0</v>
      </c>
      <c r="CK166" s="230">
        <f t="shared" si="297"/>
        <v>0</v>
      </c>
      <c r="CL166" s="230">
        <f t="shared" si="298"/>
        <v>0</v>
      </c>
      <c r="CM166" s="230">
        <f t="shared" si="299"/>
        <v>0</v>
      </c>
      <c r="CN166" s="230">
        <f t="shared" si="300"/>
        <v>0</v>
      </c>
      <c r="CO166" s="230">
        <f t="shared" si="301"/>
        <v>0</v>
      </c>
      <c r="CP166" s="230">
        <f t="shared" si="302"/>
        <v>0</v>
      </c>
      <c r="CQ166" s="230">
        <f t="shared" si="303"/>
        <v>0</v>
      </c>
      <c r="CR166" s="230">
        <f t="shared" si="304"/>
        <v>0</v>
      </c>
      <c r="CS166" s="230">
        <f t="shared" si="305"/>
        <v>0</v>
      </c>
      <c r="CT166" s="231"/>
      <c r="CU166" s="230">
        <f t="shared" si="306"/>
        <v>0</v>
      </c>
      <c r="CV166" s="230">
        <f t="shared" si="307"/>
        <v>0</v>
      </c>
      <c r="CW166" s="230">
        <f t="shared" si="308"/>
        <v>0</v>
      </c>
      <c r="CX166" s="230">
        <f t="shared" si="309"/>
        <v>0</v>
      </c>
      <c r="CY166" s="230">
        <f t="shared" si="310"/>
        <v>0</v>
      </c>
      <c r="CZ166" s="230">
        <f t="shared" si="311"/>
        <v>0</v>
      </c>
      <c r="DA166" s="230">
        <f t="shared" si="312"/>
        <v>0</v>
      </c>
      <c r="DB166" s="230">
        <f t="shared" si="313"/>
        <v>0</v>
      </c>
      <c r="DC166" s="230">
        <f t="shared" si="314"/>
        <v>0</v>
      </c>
      <c r="DD166" s="230">
        <f t="shared" si="315"/>
        <v>0</v>
      </c>
      <c r="DE166" s="230">
        <f t="shared" si="316"/>
        <v>0</v>
      </c>
      <c r="DF166" s="230">
        <f t="shared" si="317"/>
        <v>0</v>
      </c>
      <c r="DG166" s="387"/>
      <c r="DH166" s="387"/>
      <c r="DI166" s="387"/>
      <c r="DJ166" s="387"/>
      <c r="DK166" s="387"/>
      <c r="DL166" s="387"/>
      <c r="DM166" s="387"/>
      <c r="DN166" s="387"/>
      <c r="DO166" s="387"/>
      <c r="DP166" s="387"/>
      <c r="DQ166" s="387"/>
      <c r="DR166" s="387"/>
      <c r="DS166" s="243"/>
    </row>
    <row r="167" spans="1:123" outlineLevel="1">
      <c r="A167" s="383">
        <f>'All Demand '!A168</f>
        <v>163</v>
      </c>
      <c r="B167" s="384" t="str">
        <f>'All Demand '!G168</f>
        <v xml:space="preserve">ABC </v>
      </c>
      <c r="C167" s="384" t="str">
        <f>'All Demand '!F168</f>
        <v>M115</v>
      </c>
      <c r="D167" s="178" t="str">
        <f>'All Demand '!C168</f>
        <v>AJ875-02656-JN</v>
      </c>
      <c r="E167" s="384" t="str">
        <f>'All Demand '!I168</f>
        <v>CTU</v>
      </c>
      <c r="F167" s="385" t="str">
        <f>'All Demand '!G168</f>
        <v xml:space="preserve">ABC </v>
      </c>
      <c r="G167" s="405">
        <v>0.33333333333333331</v>
      </c>
      <c r="H167" s="405">
        <v>3.3333333333333335</v>
      </c>
      <c r="I167" s="405" t="s">
        <v>475</v>
      </c>
      <c r="J167" s="405">
        <v>0</v>
      </c>
      <c r="K167" s="405">
        <v>0</v>
      </c>
      <c r="L167" s="405">
        <v>0</v>
      </c>
      <c r="M167" s="405">
        <v>0</v>
      </c>
      <c r="N167" s="405">
        <v>0</v>
      </c>
      <c r="O167" s="405">
        <v>0</v>
      </c>
      <c r="P167" s="405">
        <v>1</v>
      </c>
      <c r="Q167" s="405">
        <v>0</v>
      </c>
      <c r="R167" s="427">
        <v>0</v>
      </c>
      <c r="S167" s="405">
        <v>0</v>
      </c>
      <c r="T167" s="405">
        <v>0.9</v>
      </c>
      <c r="U167" s="386">
        <f>Tianjin!H167</f>
        <v>0</v>
      </c>
      <c r="V167" s="386">
        <f>Tianjin!I167</f>
        <v>0</v>
      </c>
      <c r="W167" s="386">
        <f>Tianjin!J167</f>
        <v>0</v>
      </c>
      <c r="X167" s="386">
        <f>Tianjin!K167</f>
        <v>0</v>
      </c>
      <c r="Y167" s="386">
        <f>Tianjin!L167</f>
        <v>0</v>
      </c>
      <c r="Z167" s="386">
        <f>Tianjin!M167</f>
        <v>0</v>
      </c>
      <c r="AA167" s="386">
        <f>Tianjin!N167</f>
        <v>0</v>
      </c>
      <c r="AB167" s="386">
        <f>Tianjin!O167</f>
        <v>0</v>
      </c>
      <c r="AC167" s="386">
        <f>Tianjin!P167</f>
        <v>0</v>
      </c>
      <c r="AD167" s="386">
        <f>Tianjin!Q167</f>
        <v>0</v>
      </c>
      <c r="AE167" s="386">
        <f>Tianjin!R167</f>
        <v>0</v>
      </c>
      <c r="AF167" s="386">
        <f>Tianjin!S167</f>
        <v>0</v>
      </c>
      <c r="AG167" s="387"/>
      <c r="AH167" s="388">
        <f t="shared" si="318"/>
        <v>0</v>
      </c>
      <c r="AI167" s="388">
        <f t="shared" si="319"/>
        <v>0</v>
      </c>
      <c r="AJ167" s="388">
        <f t="shared" si="320"/>
        <v>0</v>
      </c>
      <c r="AK167" s="388">
        <f t="shared" si="321"/>
        <v>0</v>
      </c>
      <c r="AL167" s="388">
        <f t="shared" si="322"/>
        <v>0</v>
      </c>
      <c r="AM167" s="388">
        <f t="shared" si="323"/>
        <v>0</v>
      </c>
      <c r="AN167" s="388">
        <f t="shared" si="324"/>
        <v>0</v>
      </c>
      <c r="AO167" s="388">
        <f t="shared" si="325"/>
        <v>0</v>
      </c>
      <c r="AP167" s="388">
        <f t="shared" si="326"/>
        <v>0</v>
      </c>
      <c r="AQ167" s="388">
        <f t="shared" si="327"/>
        <v>0</v>
      </c>
      <c r="AR167" s="388">
        <f t="shared" si="328"/>
        <v>0</v>
      </c>
      <c r="AS167" s="388">
        <f t="shared" si="329"/>
        <v>0</v>
      </c>
      <c r="AT167" s="389"/>
      <c r="AU167" s="232">
        <f t="shared" si="258"/>
        <v>0</v>
      </c>
      <c r="AV167" s="232">
        <f t="shared" si="259"/>
        <v>0</v>
      </c>
      <c r="AW167" s="232">
        <f t="shared" si="260"/>
        <v>0</v>
      </c>
      <c r="AX167" s="232">
        <f t="shared" si="261"/>
        <v>0</v>
      </c>
      <c r="AY167" s="232">
        <f t="shared" si="262"/>
        <v>0</v>
      </c>
      <c r="AZ167" s="232">
        <f t="shared" si="263"/>
        <v>0</v>
      </c>
      <c r="BA167" s="232">
        <f t="shared" si="264"/>
        <v>0</v>
      </c>
      <c r="BB167" s="232">
        <f t="shared" si="265"/>
        <v>0</v>
      </c>
      <c r="BC167" s="232">
        <f t="shared" si="266"/>
        <v>0</v>
      </c>
      <c r="BD167" s="232">
        <f t="shared" si="267"/>
        <v>0</v>
      </c>
      <c r="BE167" s="232">
        <f t="shared" si="268"/>
        <v>0</v>
      </c>
      <c r="BF167" s="232">
        <f t="shared" si="269"/>
        <v>0</v>
      </c>
      <c r="BG167" s="387"/>
      <c r="BH167" s="230">
        <f t="shared" si="270"/>
        <v>0</v>
      </c>
      <c r="BI167" s="230">
        <f t="shared" si="271"/>
        <v>0</v>
      </c>
      <c r="BJ167" s="230">
        <f t="shared" si="272"/>
        <v>0</v>
      </c>
      <c r="BK167" s="230">
        <f t="shared" si="273"/>
        <v>0</v>
      </c>
      <c r="BL167" s="230">
        <f t="shared" si="274"/>
        <v>0</v>
      </c>
      <c r="BM167" s="230">
        <f t="shared" si="275"/>
        <v>0</v>
      </c>
      <c r="BN167" s="230">
        <f t="shared" si="276"/>
        <v>0</v>
      </c>
      <c r="BO167" s="230">
        <f t="shared" si="277"/>
        <v>0</v>
      </c>
      <c r="BP167" s="230">
        <f t="shared" si="278"/>
        <v>0</v>
      </c>
      <c r="BQ167" s="230">
        <f t="shared" si="279"/>
        <v>0</v>
      </c>
      <c r="BR167" s="230">
        <f t="shared" si="280"/>
        <v>0</v>
      </c>
      <c r="BS167" s="230">
        <f t="shared" si="281"/>
        <v>0</v>
      </c>
      <c r="BT167" s="389"/>
      <c r="BU167" s="230">
        <f t="shared" si="282"/>
        <v>0</v>
      </c>
      <c r="BV167" s="230">
        <f t="shared" si="283"/>
        <v>0</v>
      </c>
      <c r="BW167" s="230">
        <f t="shared" si="284"/>
        <v>0</v>
      </c>
      <c r="BX167" s="230">
        <f t="shared" si="285"/>
        <v>0</v>
      </c>
      <c r="BY167" s="230">
        <f t="shared" si="286"/>
        <v>0</v>
      </c>
      <c r="BZ167" s="230">
        <f t="shared" si="287"/>
        <v>0</v>
      </c>
      <c r="CA167" s="230">
        <f t="shared" si="288"/>
        <v>0</v>
      </c>
      <c r="CB167" s="230">
        <f t="shared" si="289"/>
        <v>0</v>
      </c>
      <c r="CC167" s="230">
        <f t="shared" si="290"/>
        <v>0</v>
      </c>
      <c r="CD167" s="230">
        <f t="shared" si="291"/>
        <v>0</v>
      </c>
      <c r="CE167" s="230">
        <f t="shared" si="292"/>
        <v>0</v>
      </c>
      <c r="CF167" s="230">
        <f t="shared" si="293"/>
        <v>0</v>
      </c>
      <c r="CG167" s="231"/>
      <c r="CH167" s="230">
        <f t="shared" si="294"/>
        <v>0</v>
      </c>
      <c r="CI167" s="230">
        <f t="shared" si="295"/>
        <v>0</v>
      </c>
      <c r="CJ167" s="230">
        <f t="shared" si="296"/>
        <v>0</v>
      </c>
      <c r="CK167" s="230">
        <f t="shared" si="297"/>
        <v>0</v>
      </c>
      <c r="CL167" s="230">
        <f t="shared" si="298"/>
        <v>0</v>
      </c>
      <c r="CM167" s="230">
        <f t="shared" si="299"/>
        <v>0</v>
      </c>
      <c r="CN167" s="230">
        <f t="shared" si="300"/>
        <v>0</v>
      </c>
      <c r="CO167" s="230">
        <f t="shared" si="301"/>
        <v>0</v>
      </c>
      <c r="CP167" s="230">
        <f t="shared" si="302"/>
        <v>0</v>
      </c>
      <c r="CQ167" s="230">
        <f t="shared" si="303"/>
        <v>0</v>
      </c>
      <c r="CR167" s="230">
        <f t="shared" si="304"/>
        <v>0</v>
      </c>
      <c r="CS167" s="230">
        <f t="shared" si="305"/>
        <v>0</v>
      </c>
      <c r="CT167" s="231"/>
      <c r="CU167" s="230">
        <f t="shared" si="306"/>
        <v>0</v>
      </c>
      <c r="CV167" s="230">
        <f t="shared" si="307"/>
        <v>0</v>
      </c>
      <c r="CW167" s="230">
        <f t="shared" si="308"/>
        <v>0</v>
      </c>
      <c r="CX167" s="230">
        <f t="shared" si="309"/>
        <v>0</v>
      </c>
      <c r="CY167" s="230">
        <f t="shared" si="310"/>
        <v>0</v>
      </c>
      <c r="CZ167" s="230">
        <f t="shared" si="311"/>
        <v>0</v>
      </c>
      <c r="DA167" s="230">
        <f t="shared" si="312"/>
        <v>0</v>
      </c>
      <c r="DB167" s="230">
        <f t="shared" si="313"/>
        <v>0</v>
      </c>
      <c r="DC167" s="230">
        <f t="shared" si="314"/>
        <v>0</v>
      </c>
      <c r="DD167" s="230">
        <f t="shared" si="315"/>
        <v>0</v>
      </c>
      <c r="DE167" s="230">
        <f t="shared" si="316"/>
        <v>0</v>
      </c>
      <c r="DF167" s="230">
        <f t="shared" si="317"/>
        <v>0</v>
      </c>
      <c r="DG167" s="387"/>
      <c r="DH167" s="387"/>
      <c r="DI167" s="387"/>
      <c r="DJ167" s="387"/>
      <c r="DK167" s="387"/>
      <c r="DL167" s="387"/>
      <c r="DM167" s="387"/>
      <c r="DN167" s="387"/>
      <c r="DO167" s="387"/>
      <c r="DP167" s="387"/>
      <c r="DQ167" s="387"/>
      <c r="DR167" s="387"/>
      <c r="DS167" s="243"/>
    </row>
    <row r="168" spans="1:123" outlineLevel="1">
      <c r="A168" s="383">
        <f>'All Demand '!A169</f>
        <v>164</v>
      </c>
      <c r="B168" s="384" t="str">
        <f>'All Demand '!G169</f>
        <v xml:space="preserve">ABC </v>
      </c>
      <c r="C168" s="384" t="str">
        <f>'All Demand '!F169</f>
        <v>M115</v>
      </c>
      <c r="D168" s="178" t="str">
        <f>'All Demand '!C169</f>
        <v>AJ725-00418-JN</v>
      </c>
      <c r="E168" s="384" t="str">
        <f>'All Demand '!I169</f>
        <v>CTU</v>
      </c>
      <c r="F168" s="385" t="str">
        <f>'All Demand '!G169</f>
        <v xml:space="preserve">ABC </v>
      </c>
      <c r="G168" s="405">
        <v>0.33333333333333331</v>
      </c>
      <c r="H168" s="405">
        <v>3.3333333333333335</v>
      </c>
      <c r="I168" s="405" t="s">
        <v>475</v>
      </c>
      <c r="J168" s="405">
        <v>0</v>
      </c>
      <c r="K168" s="405">
        <v>0</v>
      </c>
      <c r="L168" s="405">
        <v>0</v>
      </c>
      <c r="M168" s="405">
        <v>0</v>
      </c>
      <c r="N168" s="405">
        <v>0</v>
      </c>
      <c r="O168" s="405">
        <v>0</v>
      </c>
      <c r="P168" s="405">
        <v>1</v>
      </c>
      <c r="Q168" s="405">
        <v>0</v>
      </c>
      <c r="R168" s="427">
        <v>0</v>
      </c>
      <c r="S168" s="405">
        <v>0</v>
      </c>
      <c r="T168" s="405">
        <v>0.9</v>
      </c>
      <c r="U168" s="386">
        <f>Tianjin!H168</f>
        <v>0</v>
      </c>
      <c r="V168" s="386">
        <f>Tianjin!I168</f>
        <v>0</v>
      </c>
      <c r="W168" s="386">
        <f>Tianjin!J168</f>
        <v>0</v>
      </c>
      <c r="X168" s="386">
        <f>Tianjin!K168</f>
        <v>0</v>
      </c>
      <c r="Y168" s="386">
        <f>Tianjin!L168</f>
        <v>0</v>
      </c>
      <c r="Z168" s="386">
        <f>Tianjin!M168</f>
        <v>0</v>
      </c>
      <c r="AA168" s="386">
        <f>Tianjin!N168</f>
        <v>0</v>
      </c>
      <c r="AB168" s="386">
        <f>Tianjin!O168</f>
        <v>0</v>
      </c>
      <c r="AC168" s="386">
        <f>Tianjin!P168</f>
        <v>0</v>
      </c>
      <c r="AD168" s="386">
        <f>Tianjin!Q168</f>
        <v>0</v>
      </c>
      <c r="AE168" s="386">
        <f>Tianjin!R168</f>
        <v>0</v>
      </c>
      <c r="AF168" s="386">
        <f>Tianjin!S168</f>
        <v>0</v>
      </c>
      <c r="AG168" s="387"/>
      <c r="AH168" s="388">
        <f t="shared" si="318"/>
        <v>0</v>
      </c>
      <c r="AI168" s="388">
        <f t="shared" si="319"/>
        <v>0</v>
      </c>
      <c r="AJ168" s="388">
        <f t="shared" si="320"/>
        <v>0</v>
      </c>
      <c r="AK168" s="388">
        <f t="shared" si="321"/>
        <v>0</v>
      </c>
      <c r="AL168" s="388">
        <f t="shared" si="322"/>
        <v>0</v>
      </c>
      <c r="AM168" s="388">
        <f t="shared" si="323"/>
        <v>0</v>
      </c>
      <c r="AN168" s="388">
        <f t="shared" si="324"/>
        <v>0</v>
      </c>
      <c r="AO168" s="388">
        <f t="shared" si="325"/>
        <v>0</v>
      </c>
      <c r="AP168" s="388">
        <f t="shared" si="326"/>
        <v>0</v>
      </c>
      <c r="AQ168" s="388">
        <f t="shared" si="327"/>
        <v>0</v>
      </c>
      <c r="AR168" s="388">
        <f t="shared" si="328"/>
        <v>0</v>
      </c>
      <c r="AS168" s="388">
        <f t="shared" si="329"/>
        <v>0</v>
      </c>
      <c r="AT168" s="389"/>
      <c r="AU168" s="232">
        <f t="shared" si="258"/>
        <v>0</v>
      </c>
      <c r="AV168" s="232">
        <f t="shared" si="259"/>
        <v>0</v>
      </c>
      <c r="AW168" s="232">
        <f t="shared" si="260"/>
        <v>0</v>
      </c>
      <c r="AX168" s="232">
        <f t="shared" si="261"/>
        <v>0</v>
      </c>
      <c r="AY168" s="232">
        <f t="shared" si="262"/>
        <v>0</v>
      </c>
      <c r="AZ168" s="232">
        <f t="shared" si="263"/>
        <v>0</v>
      </c>
      <c r="BA168" s="232">
        <f t="shared" si="264"/>
        <v>0</v>
      </c>
      <c r="BB168" s="232">
        <f t="shared" si="265"/>
        <v>0</v>
      </c>
      <c r="BC168" s="232">
        <f t="shared" si="266"/>
        <v>0</v>
      </c>
      <c r="BD168" s="232">
        <f t="shared" si="267"/>
        <v>0</v>
      </c>
      <c r="BE168" s="232">
        <f t="shared" si="268"/>
        <v>0</v>
      </c>
      <c r="BF168" s="232">
        <f t="shared" si="269"/>
        <v>0</v>
      </c>
      <c r="BG168" s="387"/>
      <c r="BH168" s="230">
        <f t="shared" si="270"/>
        <v>0</v>
      </c>
      <c r="BI168" s="230">
        <f t="shared" si="271"/>
        <v>0</v>
      </c>
      <c r="BJ168" s="230">
        <f t="shared" si="272"/>
        <v>0</v>
      </c>
      <c r="BK168" s="230">
        <f t="shared" si="273"/>
        <v>0</v>
      </c>
      <c r="BL168" s="230">
        <f t="shared" si="274"/>
        <v>0</v>
      </c>
      <c r="BM168" s="230">
        <f t="shared" si="275"/>
        <v>0</v>
      </c>
      <c r="BN168" s="230">
        <f t="shared" si="276"/>
        <v>0</v>
      </c>
      <c r="BO168" s="230">
        <f t="shared" si="277"/>
        <v>0</v>
      </c>
      <c r="BP168" s="230">
        <f t="shared" si="278"/>
        <v>0</v>
      </c>
      <c r="BQ168" s="230">
        <f t="shared" si="279"/>
        <v>0</v>
      </c>
      <c r="BR168" s="230">
        <f t="shared" si="280"/>
        <v>0</v>
      </c>
      <c r="BS168" s="230">
        <f t="shared" si="281"/>
        <v>0</v>
      </c>
      <c r="BT168" s="389"/>
      <c r="BU168" s="230">
        <f t="shared" si="282"/>
        <v>0</v>
      </c>
      <c r="BV168" s="230">
        <f t="shared" si="283"/>
        <v>0</v>
      </c>
      <c r="BW168" s="230">
        <f t="shared" si="284"/>
        <v>0</v>
      </c>
      <c r="BX168" s="230">
        <f t="shared" si="285"/>
        <v>0</v>
      </c>
      <c r="BY168" s="230">
        <f t="shared" si="286"/>
        <v>0</v>
      </c>
      <c r="BZ168" s="230">
        <f t="shared" si="287"/>
        <v>0</v>
      </c>
      <c r="CA168" s="230">
        <f t="shared" si="288"/>
        <v>0</v>
      </c>
      <c r="CB168" s="230">
        <f t="shared" si="289"/>
        <v>0</v>
      </c>
      <c r="CC168" s="230">
        <f t="shared" si="290"/>
        <v>0</v>
      </c>
      <c r="CD168" s="230">
        <f t="shared" si="291"/>
        <v>0</v>
      </c>
      <c r="CE168" s="230">
        <f t="shared" si="292"/>
        <v>0</v>
      </c>
      <c r="CF168" s="230">
        <f t="shared" si="293"/>
        <v>0</v>
      </c>
      <c r="CG168" s="231"/>
      <c r="CH168" s="230">
        <f t="shared" si="294"/>
        <v>0</v>
      </c>
      <c r="CI168" s="230">
        <f t="shared" si="295"/>
        <v>0</v>
      </c>
      <c r="CJ168" s="230">
        <f t="shared" si="296"/>
        <v>0</v>
      </c>
      <c r="CK168" s="230">
        <f t="shared" si="297"/>
        <v>0</v>
      </c>
      <c r="CL168" s="230">
        <f t="shared" si="298"/>
        <v>0</v>
      </c>
      <c r="CM168" s="230">
        <f t="shared" si="299"/>
        <v>0</v>
      </c>
      <c r="CN168" s="230">
        <f t="shared" si="300"/>
        <v>0</v>
      </c>
      <c r="CO168" s="230">
        <f t="shared" si="301"/>
        <v>0</v>
      </c>
      <c r="CP168" s="230">
        <f t="shared" si="302"/>
        <v>0</v>
      </c>
      <c r="CQ168" s="230">
        <f t="shared" si="303"/>
        <v>0</v>
      </c>
      <c r="CR168" s="230">
        <f t="shared" si="304"/>
        <v>0</v>
      </c>
      <c r="CS168" s="230">
        <f t="shared" si="305"/>
        <v>0</v>
      </c>
      <c r="CT168" s="231"/>
      <c r="CU168" s="230">
        <f t="shared" si="306"/>
        <v>0</v>
      </c>
      <c r="CV168" s="230">
        <f t="shared" si="307"/>
        <v>0</v>
      </c>
      <c r="CW168" s="230">
        <f t="shared" si="308"/>
        <v>0</v>
      </c>
      <c r="CX168" s="230">
        <f t="shared" si="309"/>
        <v>0</v>
      </c>
      <c r="CY168" s="230">
        <f t="shared" si="310"/>
        <v>0</v>
      </c>
      <c r="CZ168" s="230">
        <f t="shared" si="311"/>
        <v>0</v>
      </c>
      <c r="DA168" s="230">
        <f t="shared" si="312"/>
        <v>0</v>
      </c>
      <c r="DB168" s="230">
        <f t="shared" si="313"/>
        <v>0</v>
      </c>
      <c r="DC168" s="230">
        <f t="shared" si="314"/>
        <v>0</v>
      </c>
      <c r="DD168" s="230">
        <f t="shared" si="315"/>
        <v>0</v>
      </c>
      <c r="DE168" s="230">
        <f t="shared" si="316"/>
        <v>0</v>
      </c>
      <c r="DF168" s="230">
        <f t="shared" si="317"/>
        <v>0</v>
      </c>
      <c r="DG168" s="387"/>
      <c r="DH168" s="387"/>
      <c r="DI168" s="387"/>
      <c r="DJ168" s="387"/>
      <c r="DK168" s="387"/>
      <c r="DL168" s="387"/>
      <c r="DM168" s="387"/>
      <c r="DN168" s="387"/>
      <c r="DO168" s="387"/>
      <c r="DP168" s="387"/>
      <c r="DQ168" s="387"/>
      <c r="DR168" s="387"/>
      <c r="DS168" s="243"/>
    </row>
    <row r="169" spans="1:123" outlineLevel="1">
      <c r="A169" s="383">
        <f>'All Demand '!A170</f>
        <v>165</v>
      </c>
      <c r="B169" s="384" t="str">
        <f>'All Demand '!G170</f>
        <v xml:space="preserve">ABC </v>
      </c>
      <c r="C169" s="384" t="str">
        <f>'All Demand '!F170</f>
        <v>M115</v>
      </c>
      <c r="D169" s="178" t="str">
        <f>'All Demand '!C170</f>
        <v>AJ946-04716-N</v>
      </c>
      <c r="E169" s="384" t="str">
        <f>'All Demand '!I170</f>
        <v>CTU</v>
      </c>
      <c r="F169" s="385" t="str">
        <f>'All Demand '!G170</f>
        <v xml:space="preserve">ABC </v>
      </c>
      <c r="G169" s="405">
        <v>0.33333333333333331</v>
      </c>
      <c r="H169" s="405">
        <v>3.3333333333333335</v>
      </c>
      <c r="I169" s="405" t="s">
        <v>475</v>
      </c>
      <c r="J169" s="405">
        <v>0</v>
      </c>
      <c r="K169" s="405">
        <v>0</v>
      </c>
      <c r="L169" s="405">
        <v>0</v>
      </c>
      <c r="M169" s="405">
        <v>0</v>
      </c>
      <c r="N169" s="405">
        <v>0</v>
      </c>
      <c r="O169" s="405">
        <v>0</v>
      </c>
      <c r="P169" s="405">
        <v>1</v>
      </c>
      <c r="Q169" s="405">
        <v>0</v>
      </c>
      <c r="R169" s="427">
        <v>0</v>
      </c>
      <c r="S169" s="405">
        <v>0</v>
      </c>
      <c r="T169" s="405">
        <v>0.9</v>
      </c>
      <c r="U169" s="386">
        <f>Tianjin!H169</f>
        <v>0</v>
      </c>
      <c r="V169" s="386">
        <f>Tianjin!I169</f>
        <v>0</v>
      </c>
      <c r="W169" s="386">
        <f>Tianjin!J169</f>
        <v>0</v>
      </c>
      <c r="X169" s="386">
        <f>Tianjin!K169</f>
        <v>0</v>
      </c>
      <c r="Y169" s="386">
        <f>Tianjin!L169</f>
        <v>0</v>
      </c>
      <c r="Z169" s="386">
        <f>Tianjin!M169</f>
        <v>0</v>
      </c>
      <c r="AA169" s="386">
        <f>Tianjin!N169</f>
        <v>0</v>
      </c>
      <c r="AB169" s="386">
        <f>Tianjin!O169</f>
        <v>0</v>
      </c>
      <c r="AC169" s="386">
        <f>Tianjin!P169</f>
        <v>0</v>
      </c>
      <c r="AD169" s="386">
        <f>Tianjin!Q169</f>
        <v>0</v>
      </c>
      <c r="AE169" s="386">
        <f>Tianjin!R169</f>
        <v>0</v>
      </c>
      <c r="AF169" s="386">
        <f>Tianjin!S169</f>
        <v>0</v>
      </c>
      <c r="AG169" s="387"/>
      <c r="AH169" s="388">
        <f t="shared" si="318"/>
        <v>0</v>
      </c>
      <c r="AI169" s="388">
        <f t="shared" si="319"/>
        <v>0</v>
      </c>
      <c r="AJ169" s="388">
        <f t="shared" si="320"/>
        <v>0</v>
      </c>
      <c r="AK169" s="388">
        <f t="shared" si="321"/>
        <v>0</v>
      </c>
      <c r="AL169" s="388">
        <f t="shared" si="322"/>
        <v>0</v>
      </c>
      <c r="AM169" s="388">
        <f t="shared" si="323"/>
        <v>0</v>
      </c>
      <c r="AN169" s="388">
        <f t="shared" si="324"/>
        <v>0</v>
      </c>
      <c r="AO169" s="388">
        <f t="shared" si="325"/>
        <v>0</v>
      </c>
      <c r="AP169" s="388">
        <f t="shared" si="326"/>
        <v>0</v>
      </c>
      <c r="AQ169" s="388">
        <f t="shared" si="327"/>
        <v>0</v>
      </c>
      <c r="AR169" s="388">
        <f t="shared" si="328"/>
        <v>0</v>
      </c>
      <c r="AS169" s="388">
        <f t="shared" si="329"/>
        <v>0</v>
      </c>
      <c r="AT169" s="389"/>
      <c r="AU169" s="232">
        <f t="shared" si="258"/>
        <v>0</v>
      </c>
      <c r="AV169" s="232">
        <f t="shared" si="259"/>
        <v>0</v>
      </c>
      <c r="AW169" s="232">
        <f t="shared" si="260"/>
        <v>0</v>
      </c>
      <c r="AX169" s="232">
        <f t="shared" si="261"/>
        <v>0</v>
      </c>
      <c r="AY169" s="232">
        <f t="shared" si="262"/>
        <v>0</v>
      </c>
      <c r="AZ169" s="232">
        <f t="shared" si="263"/>
        <v>0</v>
      </c>
      <c r="BA169" s="232">
        <f t="shared" si="264"/>
        <v>0</v>
      </c>
      <c r="BB169" s="232">
        <f t="shared" si="265"/>
        <v>0</v>
      </c>
      <c r="BC169" s="232">
        <f t="shared" si="266"/>
        <v>0</v>
      </c>
      <c r="BD169" s="232">
        <f t="shared" si="267"/>
        <v>0</v>
      </c>
      <c r="BE169" s="232">
        <f t="shared" si="268"/>
        <v>0</v>
      </c>
      <c r="BF169" s="232">
        <f t="shared" si="269"/>
        <v>0</v>
      </c>
      <c r="BG169" s="387"/>
      <c r="BH169" s="230">
        <f t="shared" si="270"/>
        <v>0</v>
      </c>
      <c r="BI169" s="230">
        <f t="shared" si="271"/>
        <v>0</v>
      </c>
      <c r="BJ169" s="230">
        <f t="shared" si="272"/>
        <v>0</v>
      </c>
      <c r="BK169" s="230">
        <f t="shared" si="273"/>
        <v>0</v>
      </c>
      <c r="BL169" s="230">
        <f t="shared" si="274"/>
        <v>0</v>
      </c>
      <c r="BM169" s="230">
        <f t="shared" si="275"/>
        <v>0</v>
      </c>
      <c r="BN169" s="230">
        <f t="shared" si="276"/>
        <v>0</v>
      </c>
      <c r="BO169" s="230">
        <f t="shared" si="277"/>
        <v>0</v>
      </c>
      <c r="BP169" s="230">
        <f t="shared" si="278"/>
        <v>0</v>
      </c>
      <c r="BQ169" s="230">
        <f t="shared" si="279"/>
        <v>0</v>
      </c>
      <c r="BR169" s="230">
        <f t="shared" si="280"/>
        <v>0</v>
      </c>
      <c r="BS169" s="230">
        <f t="shared" si="281"/>
        <v>0</v>
      </c>
      <c r="BT169" s="389"/>
      <c r="BU169" s="230">
        <f t="shared" si="282"/>
        <v>0</v>
      </c>
      <c r="BV169" s="230">
        <f t="shared" si="283"/>
        <v>0</v>
      </c>
      <c r="BW169" s="230">
        <f t="shared" si="284"/>
        <v>0</v>
      </c>
      <c r="BX169" s="230">
        <f t="shared" si="285"/>
        <v>0</v>
      </c>
      <c r="BY169" s="230">
        <f t="shared" si="286"/>
        <v>0</v>
      </c>
      <c r="BZ169" s="230">
        <f t="shared" si="287"/>
        <v>0</v>
      </c>
      <c r="CA169" s="230">
        <f t="shared" si="288"/>
        <v>0</v>
      </c>
      <c r="CB169" s="230">
        <f t="shared" si="289"/>
        <v>0</v>
      </c>
      <c r="CC169" s="230">
        <f t="shared" si="290"/>
        <v>0</v>
      </c>
      <c r="CD169" s="230">
        <f t="shared" si="291"/>
        <v>0</v>
      </c>
      <c r="CE169" s="230">
        <f t="shared" si="292"/>
        <v>0</v>
      </c>
      <c r="CF169" s="230">
        <f t="shared" si="293"/>
        <v>0</v>
      </c>
      <c r="CG169" s="231"/>
      <c r="CH169" s="230">
        <f t="shared" si="294"/>
        <v>0</v>
      </c>
      <c r="CI169" s="230">
        <f t="shared" si="295"/>
        <v>0</v>
      </c>
      <c r="CJ169" s="230">
        <f t="shared" si="296"/>
        <v>0</v>
      </c>
      <c r="CK169" s="230">
        <f t="shared" si="297"/>
        <v>0</v>
      </c>
      <c r="CL169" s="230">
        <f t="shared" si="298"/>
        <v>0</v>
      </c>
      <c r="CM169" s="230">
        <f t="shared" si="299"/>
        <v>0</v>
      </c>
      <c r="CN169" s="230">
        <f t="shared" si="300"/>
        <v>0</v>
      </c>
      <c r="CO169" s="230">
        <f t="shared" si="301"/>
        <v>0</v>
      </c>
      <c r="CP169" s="230">
        <f t="shared" si="302"/>
        <v>0</v>
      </c>
      <c r="CQ169" s="230">
        <f t="shared" si="303"/>
        <v>0</v>
      </c>
      <c r="CR169" s="230">
        <f t="shared" si="304"/>
        <v>0</v>
      </c>
      <c r="CS169" s="230">
        <f t="shared" si="305"/>
        <v>0</v>
      </c>
      <c r="CT169" s="231"/>
      <c r="CU169" s="230">
        <f t="shared" si="306"/>
        <v>0</v>
      </c>
      <c r="CV169" s="230">
        <f t="shared" si="307"/>
        <v>0</v>
      </c>
      <c r="CW169" s="230">
        <f t="shared" si="308"/>
        <v>0</v>
      </c>
      <c r="CX169" s="230">
        <f t="shared" si="309"/>
        <v>0</v>
      </c>
      <c r="CY169" s="230">
        <f t="shared" si="310"/>
        <v>0</v>
      </c>
      <c r="CZ169" s="230">
        <f t="shared" si="311"/>
        <v>0</v>
      </c>
      <c r="DA169" s="230">
        <f t="shared" si="312"/>
        <v>0</v>
      </c>
      <c r="DB169" s="230">
        <f t="shared" si="313"/>
        <v>0</v>
      </c>
      <c r="DC169" s="230">
        <f t="shared" si="314"/>
        <v>0</v>
      </c>
      <c r="DD169" s="230">
        <f t="shared" si="315"/>
        <v>0</v>
      </c>
      <c r="DE169" s="230">
        <f t="shared" si="316"/>
        <v>0</v>
      </c>
      <c r="DF169" s="230">
        <f t="shared" si="317"/>
        <v>0</v>
      </c>
      <c r="DG169" s="387"/>
      <c r="DH169" s="387"/>
      <c r="DI169" s="387"/>
      <c r="DJ169" s="387"/>
      <c r="DK169" s="387"/>
      <c r="DL169" s="387"/>
      <c r="DM169" s="387"/>
      <c r="DN169" s="387"/>
      <c r="DO169" s="387"/>
      <c r="DP169" s="387"/>
      <c r="DQ169" s="387"/>
      <c r="DR169" s="387"/>
      <c r="DS169" s="243"/>
    </row>
    <row r="170" spans="1:123" outlineLevel="1">
      <c r="A170" s="383">
        <f>'All Demand '!A171</f>
        <v>166</v>
      </c>
      <c r="B170" s="384" t="str">
        <f>'All Demand '!G171</f>
        <v>Potential</v>
      </c>
      <c r="C170" s="384" t="str">
        <f>'All Demand '!F171</f>
        <v>Vivint</v>
      </c>
      <c r="D170" s="178" t="str">
        <f>'All Demand '!C171</f>
        <v>Vivint 11 part</v>
      </c>
      <c r="E170" s="384" t="str">
        <f>'All Demand '!I171</f>
        <v>TJ</v>
      </c>
      <c r="F170" s="385" t="str">
        <f>'All Demand '!G171</f>
        <v>Potential</v>
      </c>
      <c r="G170" s="405">
        <f>SUBTOTAL(9,G180:G190)</f>
        <v>30.000000000000007</v>
      </c>
      <c r="H170" s="405">
        <f>SUBTOTAL(9,H180:H190)</f>
        <v>54.617999999999995</v>
      </c>
      <c r="I170" s="405" t="s">
        <v>39</v>
      </c>
      <c r="J170" s="405"/>
      <c r="K170" s="405"/>
      <c r="L170" s="405"/>
      <c r="M170" s="405"/>
      <c r="N170" s="405"/>
      <c r="O170" s="405"/>
      <c r="P170" s="405">
        <f>SUBTOTAL(9,P180:P190)</f>
        <v>26</v>
      </c>
      <c r="Q170" s="405"/>
      <c r="R170" s="405">
        <f>SUBTOTAL(9,R180:R190)/11</f>
        <v>0.94818181818181813</v>
      </c>
      <c r="S170" s="405"/>
      <c r="T170" s="428">
        <v>0.98</v>
      </c>
      <c r="U170" s="386">
        <f>Tianjin!H170</f>
        <v>0</v>
      </c>
      <c r="V170" s="386">
        <f>Tianjin!I170</f>
        <v>0</v>
      </c>
      <c r="W170" s="386">
        <f>Tianjin!J170</f>
        <v>0</v>
      </c>
      <c r="X170" s="386">
        <f>Tianjin!K170</f>
        <v>0</v>
      </c>
      <c r="Y170" s="386">
        <f>Tianjin!L170</f>
        <v>0</v>
      </c>
      <c r="Z170" s="386">
        <f>Tianjin!M170</f>
        <v>0</v>
      </c>
      <c r="AA170" s="386">
        <f>Tianjin!N170</f>
        <v>0</v>
      </c>
      <c r="AB170" s="386">
        <f>Tianjin!O170</f>
        <v>0</v>
      </c>
      <c r="AC170" s="386">
        <f>Tianjin!P170</f>
        <v>0</v>
      </c>
      <c r="AD170" s="386">
        <f>Tianjin!Q170</f>
        <v>0</v>
      </c>
      <c r="AE170" s="386">
        <f>Tianjin!R170</f>
        <v>0</v>
      </c>
      <c r="AF170" s="386">
        <f>Tianjin!S170</f>
        <v>0</v>
      </c>
      <c r="AG170" s="387"/>
      <c r="AH170" s="388">
        <f t="shared" si="318"/>
        <v>0</v>
      </c>
      <c r="AI170" s="388">
        <f t="shared" si="319"/>
        <v>0</v>
      </c>
      <c r="AJ170" s="388">
        <f t="shared" si="320"/>
        <v>0</v>
      </c>
      <c r="AK170" s="388">
        <f t="shared" si="321"/>
        <v>0</v>
      </c>
      <c r="AL170" s="388">
        <f t="shared" si="322"/>
        <v>0</v>
      </c>
      <c r="AM170" s="388">
        <f t="shared" si="323"/>
        <v>0</v>
      </c>
      <c r="AN170" s="388">
        <f t="shared" si="324"/>
        <v>0</v>
      </c>
      <c r="AO170" s="388">
        <f t="shared" si="325"/>
        <v>0</v>
      </c>
      <c r="AP170" s="388">
        <f t="shared" si="326"/>
        <v>0</v>
      </c>
      <c r="AQ170" s="388">
        <f t="shared" si="327"/>
        <v>0</v>
      </c>
      <c r="AR170" s="388">
        <f t="shared" si="328"/>
        <v>0</v>
      </c>
      <c r="AS170" s="388">
        <f t="shared" si="329"/>
        <v>0</v>
      </c>
      <c r="AT170" s="389"/>
      <c r="AU170" s="232">
        <f t="shared" si="258"/>
        <v>0</v>
      </c>
      <c r="AV170" s="232">
        <f t="shared" si="259"/>
        <v>0</v>
      </c>
      <c r="AW170" s="232">
        <f t="shared" si="260"/>
        <v>0</v>
      </c>
      <c r="AX170" s="232">
        <f t="shared" si="261"/>
        <v>0</v>
      </c>
      <c r="AY170" s="232">
        <f t="shared" si="262"/>
        <v>0</v>
      </c>
      <c r="AZ170" s="232">
        <f t="shared" si="263"/>
        <v>0</v>
      </c>
      <c r="BA170" s="232">
        <f t="shared" si="264"/>
        <v>0</v>
      </c>
      <c r="BB170" s="232">
        <f t="shared" si="265"/>
        <v>0</v>
      </c>
      <c r="BC170" s="232">
        <f t="shared" si="266"/>
        <v>0</v>
      </c>
      <c r="BD170" s="232">
        <f t="shared" si="267"/>
        <v>0</v>
      </c>
      <c r="BE170" s="232">
        <f t="shared" si="268"/>
        <v>0</v>
      </c>
      <c r="BF170" s="232">
        <f t="shared" si="269"/>
        <v>0</v>
      </c>
      <c r="BG170" s="387"/>
      <c r="BH170" s="230">
        <f t="shared" si="270"/>
        <v>0</v>
      </c>
      <c r="BI170" s="230">
        <f t="shared" si="271"/>
        <v>0</v>
      </c>
      <c r="BJ170" s="230">
        <f t="shared" si="272"/>
        <v>0</v>
      </c>
      <c r="BK170" s="230">
        <f t="shared" si="273"/>
        <v>0</v>
      </c>
      <c r="BL170" s="230">
        <f t="shared" si="274"/>
        <v>0</v>
      </c>
      <c r="BM170" s="230">
        <f t="shared" si="275"/>
        <v>0</v>
      </c>
      <c r="BN170" s="230">
        <f t="shared" si="276"/>
        <v>0</v>
      </c>
      <c r="BO170" s="230">
        <f t="shared" si="277"/>
        <v>0</v>
      </c>
      <c r="BP170" s="230">
        <f t="shared" si="278"/>
        <v>0</v>
      </c>
      <c r="BQ170" s="230">
        <f t="shared" si="279"/>
        <v>0</v>
      </c>
      <c r="BR170" s="230">
        <f t="shared" si="280"/>
        <v>0</v>
      </c>
      <c r="BS170" s="230">
        <f t="shared" si="281"/>
        <v>0</v>
      </c>
      <c r="BT170" s="389"/>
      <c r="BU170" s="230">
        <f t="shared" si="282"/>
        <v>0</v>
      </c>
      <c r="BV170" s="230">
        <f t="shared" si="283"/>
        <v>0</v>
      </c>
      <c r="BW170" s="230">
        <f t="shared" si="284"/>
        <v>0</v>
      </c>
      <c r="BX170" s="230">
        <f t="shared" si="285"/>
        <v>0</v>
      </c>
      <c r="BY170" s="230">
        <f t="shared" si="286"/>
        <v>0</v>
      </c>
      <c r="BZ170" s="230">
        <f t="shared" si="287"/>
        <v>0</v>
      </c>
      <c r="CA170" s="230">
        <f t="shared" si="288"/>
        <v>0</v>
      </c>
      <c r="CB170" s="230">
        <f t="shared" si="289"/>
        <v>0</v>
      </c>
      <c r="CC170" s="230">
        <f t="shared" si="290"/>
        <v>0</v>
      </c>
      <c r="CD170" s="230">
        <f t="shared" si="291"/>
        <v>0</v>
      </c>
      <c r="CE170" s="230">
        <f t="shared" si="292"/>
        <v>0</v>
      </c>
      <c r="CF170" s="230">
        <f t="shared" si="293"/>
        <v>0</v>
      </c>
      <c r="CG170" s="231"/>
      <c r="CH170" s="230">
        <f t="shared" si="294"/>
        <v>0</v>
      </c>
      <c r="CI170" s="230">
        <f t="shared" si="295"/>
        <v>0</v>
      </c>
      <c r="CJ170" s="230">
        <f t="shared" si="296"/>
        <v>0</v>
      </c>
      <c r="CK170" s="230">
        <f t="shared" si="297"/>
        <v>0</v>
      </c>
      <c r="CL170" s="230">
        <f t="shared" si="298"/>
        <v>0</v>
      </c>
      <c r="CM170" s="230">
        <f t="shared" si="299"/>
        <v>0</v>
      </c>
      <c r="CN170" s="230">
        <f t="shared" si="300"/>
        <v>0</v>
      </c>
      <c r="CO170" s="230">
        <f t="shared" si="301"/>
        <v>0</v>
      </c>
      <c r="CP170" s="230">
        <f t="shared" si="302"/>
        <v>0</v>
      </c>
      <c r="CQ170" s="230">
        <f t="shared" si="303"/>
        <v>0</v>
      </c>
      <c r="CR170" s="230">
        <f t="shared" si="304"/>
        <v>0</v>
      </c>
      <c r="CS170" s="230">
        <f t="shared" si="305"/>
        <v>0</v>
      </c>
      <c r="CT170" s="231"/>
      <c r="CU170" s="230">
        <f t="shared" si="306"/>
        <v>0</v>
      </c>
      <c r="CV170" s="230">
        <f t="shared" si="307"/>
        <v>0</v>
      </c>
      <c r="CW170" s="230">
        <f t="shared" si="308"/>
        <v>0</v>
      </c>
      <c r="CX170" s="230">
        <f t="shared" si="309"/>
        <v>0</v>
      </c>
      <c r="CY170" s="230">
        <f t="shared" si="310"/>
        <v>0</v>
      </c>
      <c r="CZ170" s="230">
        <f t="shared" si="311"/>
        <v>0</v>
      </c>
      <c r="DA170" s="230">
        <f t="shared" si="312"/>
        <v>0</v>
      </c>
      <c r="DB170" s="230">
        <f t="shared" si="313"/>
        <v>0</v>
      </c>
      <c r="DC170" s="230">
        <f t="shared" si="314"/>
        <v>0</v>
      </c>
      <c r="DD170" s="230">
        <f t="shared" si="315"/>
        <v>0</v>
      </c>
      <c r="DE170" s="230">
        <f t="shared" si="316"/>
        <v>0</v>
      </c>
      <c r="DF170" s="230">
        <f t="shared" si="317"/>
        <v>0</v>
      </c>
      <c r="DG170" s="387"/>
      <c r="DH170" s="387"/>
      <c r="DI170" s="387"/>
      <c r="DJ170" s="387"/>
      <c r="DK170" s="387"/>
      <c r="DL170" s="387"/>
      <c r="DM170" s="387"/>
      <c r="DN170" s="387"/>
      <c r="DO170" s="387"/>
      <c r="DP170" s="387"/>
      <c r="DQ170" s="387"/>
      <c r="DR170" s="387"/>
      <c r="DS170" s="243"/>
    </row>
    <row r="171" spans="1:123" ht="12.75" customHeight="1" outlineLevel="1">
      <c r="A171" s="383">
        <f>'All Demand '!A172</f>
        <v>167</v>
      </c>
      <c r="B171" s="384" t="str">
        <f>'All Demand '!G172</f>
        <v xml:space="preserve">ABC </v>
      </c>
      <c r="C171" s="384" t="str">
        <f>'All Demand '!F172</f>
        <v>V17</v>
      </c>
      <c r="D171" s="178" t="str">
        <f>'All Demand '!C172</f>
        <v>8SBCV17CNF9001</v>
      </c>
      <c r="E171" s="384" t="str">
        <f>'All Demand '!I172</f>
        <v>CTU</v>
      </c>
      <c r="F171" s="385" t="str">
        <f>'All Demand '!G172</f>
        <v xml:space="preserve">ABC </v>
      </c>
      <c r="G171" s="405"/>
      <c r="H171" s="405"/>
      <c r="I171" s="405"/>
      <c r="J171" s="405"/>
      <c r="K171" s="405"/>
      <c r="L171" s="405"/>
      <c r="M171" s="405"/>
      <c r="N171" s="405"/>
      <c r="O171" s="405"/>
      <c r="P171" s="405"/>
      <c r="Q171" s="405"/>
      <c r="R171" s="427"/>
      <c r="S171" s="405"/>
      <c r="T171" s="405"/>
      <c r="U171" s="386">
        <f>Tianjin!H171</f>
        <v>0</v>
      </c>
      <c r="V171" s="386">
        <f>Tianjin!I171</f>
        <v>0</v>
      </c>
      <c r="W171" s="386">
        <f>Tianjin!J171</f>
        <v>0</v>
      </c>
      <c r="X171" s="386">
        <f>Tianjin!K171</f>
        <v>0</v>
      </c>
      <c r="Y171" s="386">
        <f>Tianjin!L171</f>
        <v>0</v>
      </c>
      <c r="Z171" s="386">
        <f>Tianjin!M171</f>
        <v>0</v>
      </c>
      <c r="AA171" s="386">
        <f>Tianjin!N171</f>
        <v>0</v>
      </c>
      <c r="AB171" s="386">
        <f>Tianjin!O171</f>
        <v>0</v>
      </c>
      <c r="AC171" s="386">
        <f>Tianjin!P171</f>
        <v>0</v>
      </c>
      <c r="AD171" s="386">
        <f>Tianjin!Q171</f>
        <v>0</v>
      </c>
      <c r="AE171" s="386">
        <f>Tianjin!R171</f>
        <v>0</v>
      </c>
      <c r="AF171" s="386">
        <f>Tianjin!S171</f>
        <v>0</v>
      </c>
      <c r="AG171" s="387"/>
      <c r="AH171" s="388">
        <f t="shared" si="318"/>
        <v>0</v>
      </c>
      <c r="AI171" s="388">
        <f t="shared" si="319"/>
        <v>0</v>
      </c>
      <c r="AJ171" s="388">
        <f t="shared" si="320"/>
        <v>0</v>
      </c>
      <c r="AK171" s="388">
        <f t="shared" si="321"/>
        <v>0</v>
      </c>
      <c r="AL171" s="388">
        <f t="shared" si="322"/>
        <v>0</v>
      </c>
      <c r="AM171" s="388">
        <f t="shared" si="323"/>
        <v>0</v>
      </c>
      <c r="AN171" s="388">
        <f t="shared" si="324"/>
        <v>0</v>
      </c>
      <c r="AO171" s="388">
        <f t="shared" si="325"/>
        <v>0</v>
      </c>
      <c r="AP171" s="388">
        <f t="shared" si="326"/>
        <v>0</v>
      </c>
      <c r="AQ171" s="388">
        <f t="shared" si="327"/>
        <v>0</v>
      </c>
      <c r="AR171" s="388">
        <f t="shared" si="328"/>
        <v>0</v>
      </c>
      <c r="AS171" s="388">
        <f t="shared" si="329"/>
        <v>0</v>
      </c>
      <c r="AT171" s="389"/>
      <c r="AU171" s="232">
        <f t="shared" si="258"/>
        <v>0</v>
      </c>
      <c r="AV171" s="232">
        <f t="shared" si="259"/>
        <v>0</v>
      </c>
      <c r="AW171" s="232">
        <f t="shared" si="260"/>
        <v>0</v>
      </c>
      <c r="AX171" s="232">
        <f t="shared" si="261"/>
        <v>0</v>
      </c>
      <c r="AY171" s="232">
        <f t="shared" si="262"/>
        <v>0</v>
      </c>
      <c r="AZ171" s="232">
        <f t="shared" si="263"/>
        <v>0</v>
      </c>
      <c r="BA171" s="232">
        <f t="shared" si="264"/>
        <v>0</v>
      </c>
      <c r="BB171" s="232">
        <f t="shared" si="265"/>
        <v>0</v>
      </c>
      <c r="BC171" s="232">
        <f t="shared" si="266"/>
        <v>0</v>
      </c>
      <c r="BD171" s="232">
        <f t="shared" si="267"/>
        <v>0</v>
      </c>
      <c r="BE171" s="232">
        <f t="shared" si="268"/>
        <v>0</v>
      </c>
      <c r="BF171" s="232">
        <f t="shared" si="269"/>
        <v>0</v>
      </c>
      <c r="BG171" s="387"/>
      <c r="BH171" s="230">
        <f t="shared" si="270"/>
        <v>0</v>
      </c>
      <c r="BI171" s="230">
        <f t="shared" si="271"/>
        <v>0</v>
      </c>
      <c r="BJ171" s="230">
        <f t="shared" si="272"/>
        <v>0</v>
      </c>
      <c r="BK171" s="230">
        <f t="shared" si="273"/>
        <v>0</v>
      </c>
      <c r="BL171" s="230">
        <f t="shared" si="274"/>
        <v>0</v>
      </c>
      <c r="BM171" s="230">
        <f t="shared" si="275"/>
        <v>0</v>
      </c>
      <c r="BN171" s="230">
        <f t="shared" si="276"/>
        <v>0</v>
      </c>
      <c r="BO171" s="230">
        <f t="shared" si="277"/>
        <v>0</v>
      </c>
      <c r="BP171" s="230">
        <f t="shared" si="278"/>
        <v>0</v>
      </c>
      <c r="BQ171" s="230">
        <f t="shared" si="279"/>
        <v>0</v>
      </c>
      <c r="BR171" s="230">
        <f t="shared" si="280"/>
        <v>0</v>
      </c>
      <c r="BS171" s="230">
        <f t="shared" si="281"/>
        <v>0</v>
      </c>
      <c r="BT171" s="389"/>
      <c r="BU171" s="230">
        <f t="shared" si="282"/>
        <v>0</v>
      </c>
      <c r="BV171" s="230">
        <f t="shared" si="283"/>
        <v>0</v>
      </c>
      <c r="BW171" s="230">
        <f t="shared" si="284"/>
        <v>0</v>
      </c>
      <c r="BX171" s="230">
        <f t="shared" si="285"/>
        <v>0</v>
      </c>
      <c r="BY171" s="230">
        <f t="shared" si="286"/>
        <v>0</v>
      </c>
      <c r="BZ171" s="230">
        <f t="shared" si="287"/>
        <v>0</v>
      </c>
      <c r="CA171" s="230">
        <f t="shared" si="288"/>
        <v>0</v>
      </c>
      <c r="CB171" s="230">
        <f t="shared" si="289"/>
        <v>0</v>
      </c>
      <c r="CC171" s="230">
        <f t="shared" si="290"/>
        <v>0</v>
      </c>
      <c r="CD171" s="230">
        <f t="shared" si="291"/>
        <v>0</v>
      </c>
      <c r="CE171" s="230">
        <f t="shared" si="292"/>
        <v>0</v>
      </c>
      <c r="CF171" s="230">
        <f t="shared" si="293"/>
        <v>0</v>
      </c>
      <c r="CG171" s="231"/>
      <c r="CH171" s="230">
        <f t="shared" si="294"/>
        <v>0</v>
      </c>
      <c r="CI171" s="230">
        <f t="shared" si="295"/>
        <v>0</v>
      </c>
      <c r="CJ171" s="230">
        <f t="shared" si="296"/>
        <v>0</v>
      </c>
      <c r="CK171" s="230">
        <f t="shared" si="297"/>
        <v>0</v>
      </c>
      <c r="CL171" s="230">
        <f t="shared" si="298"/>
        <v>0</v>
      </c>
      <c r="CM171" s="230">
        <f t="shared" si="299"/>
        <v>0</v>
      </c>
      <c r="CN171" s="230">
        <f t="shared" si="300"/>
        <v>0</v>
      </c>
      <c r="CO171" s="230">
        <f t="shared" si="301"/>
        <v>0</v>
      </c>
      <c r="CP171" s="230">
        <f t="shared" si="302"/>
        <v>0</v>
      </c>
      <c r="CQ171" s="230">
        <f t="shared" si="303"/>
        <v>0</v>
      </c>
      <c r="CR171" s="230">
        <f t="shared" si="304"/>
        <v>0</v>
      </c>
      <c r="CS171" s="230">
        <f t="shared" si="305"/>
        <v>0</v>
      </c>
      <c r="CT171" s="231"/>
      <c r="CU171" s="230">
        <f t="shared" si="306"/>
        <v>0</v>
      </c>
      <c r="CV171" s="230">
        <f t="shared" si="307"/>
        <v>0</v>
      </c>
      <c r="CW171" s="230">
        <f t="shared" si="308"/>
        <v>0</v>
      </c>
      <c r="CX171" s="230">
        <f t="shared" si="309"/>
        <v>0</v>
      </c>
      <c r="CY171" s="230">
        <f t="shared" si="310"/>
        <v>0</v>
      </c>
      <c r="CZ171" s="230">
        <f t="shared" si="311"/>
        <v>0</v>
      </c>
      <c r="DA171" s="230">
        <f t="shared" si="312"/>
        <v>0</v>
      </c>
      <c r="DB171" s="230">
        <f t="shared" si="313"/>
        <v>0</v>
      </c>
      <c r="DC171" s="230">
        <f t="shared" si="314"/>
        <v>0</v>
      </c>
      <c r="DD171" s="230">
        <f t="shared" si="315"/>
        <v>0</v>
      </c>
      <c r="DE171" s="230">
        <f t="shared" si="316"/>
        <v>0</v>
      </c>
      <c r="DF171" s="230">
        <f t="shared" si="317"/>
        <v>0</v>
      </c>
      <c r="DG171" s="387"/>
      <c r="DH171" s="387"/>
      <c r="DI171" s="387"/>
      <c r="DJ171" s="387"/>
      <c r="DK171" s="387"/>
      <c r="DL171" s="387"/>
      <c r="DM171" s="387"/>
      <c r="DN171" s="387"/>
      <c r="DO171" s="387"/>
      <c r="DP171" s="387"/>
      <c r="DQ171" s="387"/>
      <c r="DR171" s="387"/>
      <c r="DS171" s="243"/>
    </row>
    <row r="172" spans="1:123" outlineLevel="1">
      <c r="A172" s="383">
        <f>'All Demand '!A173</f>
        <v>168</v>
      </c>
      <c r="B172" s="384" t="str">
        <f>'All Demand '!G173</f>
        <v xml:space="preserve">ABC </v>
      </c>
      <c r="C172" s="384" t="str">
        <f>'All Demand '!F173</f>
        <v>M102/M103</v>
      </c>
      <c r="D172" s="178" t="str">
        <f>'All Demand '!C173</f>
        <v>AJ818-11028</v>
      </c>
      <c r="E172" s="384" t="str">
        <f>'All Demand '!I173</f>
        <v>CTU</v>
      </c>
      <c r="F172" s="385" t="str">
        <f>'All Demand '!G173</f>
        <v xml:space="preserve">ABC </v>
      </c>
      <c r="G172" s="405"/>
      <c r="H172" s="405"/>
      <c r="I172" s="405"/>
      <c r="J172" s="405"/>
      <c r="K172" s="405"/>
      <c r="L172" s="405"/>
      <c r="M172" s="405"/>
      <c r="N172" s="405"/>
      <c r="O172" s="405"/>
      <c r="P172" s="405"/>
      <c r="Q172" s="405"/>
      <c r="R172" s="427"/>
      <c r="S172" s="405"/>
      <c r="T172" s="405"/>
      <c r="U172" s="386">
        <f>Tianjin!H172</f>
        <v>0</v>
      </c>
      <c r="V172" s="386">
        <f>Tianjin!I172</f>
        <v>0</v>
      </c>
      <c r="W172" s="386">
        <f>Tianjin!J172</f>
        <v>0</v>
      </c>
      <c r="X172" s="386">
        <f>Tianjin!K172</f>
        <v>0</v>
      </c>
      <c r="Y172" s="386">
        <f>Tianjin!L172</f>
        <v>0</v>
      </c>
      <c r="Z172" s="386">
        <f>Tianjin!M172</f>
        <v>0</v>
      </c>
      <c r="AA172" s="386">
        <f>Tianjin!N172</f>
        <v>0</v>
      </c>
      <c r="AB172" s="386">
        <f>Tianjin!O172</f>
        <v>0</v>
      </c>
      <c r="AC172" s="386">
        <f>Tianjin!P172</f>
        <v>0</v>
      </c>
      <c r="AD172" s="386">
        <f>Tianjin!Q172</f>
        <v>0</v>
      </c>
      <c r="AE172" s="386">
        <f>Tianjin!R172</f>
        <v>0</v>
      </c>
      <c r="AF172" s="386">
        <f>Tianjin!S172</f>
        <v>0</v>
      </c>
      <c r="AG172" s="387"/>
      <c r="AH172" s="388">
        <f t="shared" si="318"/>
        <v>0</v>
      </c>
      <c r="AI172" s="388">
        <f t="shared" si="319"/>
        <v>0</v>
      </c>
      <c r="AJ172" s="388">
        <f t="shared" si="320"/>
        <v>0</v>
      </c>
      <c r="AK172" s="388">
        <f t="shared" si="321"/>
        <v>0</v>
      </c>
      <c r="AL172" s="388">
        <f t="shared" si="322"/>
        <v>0</v>
      </c>
      <c r="AM172" s="388">
        <f t="shared" si="323"/>
        <v>0</v>
      </c>
      <c r="AN172" s="388">
        <f t="shared" si="324"/>
        <v>0</v>
      </c>
      <c r="AO172" s="388">
        <f t="shared" si="325"/>
        <v>0</v>
      </c>
      <c r="AP172" s="388">
        <f t="shared" si="326"/>
        <v>0</v>
      </c>
      <c r="AQ172" s="388">
        <f t="shared" si="327"/>
        <v>0</v>
      </c>
      <c r="AR172" s="388">
        <f t="shared" si="328"/>
        <v>0</v>
      </c>
      <c r="AS172" s="388">
        <f t="shared" si="329"/>
        <v>0</v>
      </c>
      <c r="AT172" s="389"/>
      <c r="AU172" s="232">
        <f t="shared" si="258"/>
        <v>0</v>
      </c>
      <c r="AV172" s="232">
        <f t="shared" si="259"/>
        <v>0</v>
      </c>
      <c r="AW172" s="232">
        <f t="shared" si="260"/>
        <v>0</v>
      </c>
      <c r="AX172" s="232">
        <f t="shared" si="261"/>
        <v>0</v>
      </c>
      <c r="AY172" s="232">
        <f t="shared" si="262"/>
        <v>0</v>
      </c>
      <c r="AZ172" s="232">
        <f t="shared" si="263"/>
        <v>0</v>
      </c>
      <c r="BA172" s="232">
        <f t="shared" si="264"/>
        <v>0</v>
      </c>
      <c r="BB172" s="232">
        <f t="shared" si="265"/>
        <v>0</v>
      </c>
      <c r="BC172" s="232">
        <f t="shared" si="266"/>
        <v>0</v>
      </c>
      <c r="BD172" s="232">
        <f t="shared" si="267"/>
        <v>0</v>
      </c>
      <c r="BE172" s="232">
        <f t="shared" si="268"/>
        <v>0</v>
      </c>
      <c r="BF172" s="232">
        <f t="shared" si="269"/>
        <v>0</v>
      </c>
      <c r="BG172" s="387"/>
      <c r="BH172" s="230">
        <f t="shared" si="270"/>
        <v>0</v>
      </c>
      <c r="BI172" s="230">
        <f t="shared" si="271"/>
        <v>0</v>
      </c>
      <c r="BJ172" s="230">
        <f t="shared" si="272"/>
        <v>0</v>
      </c>
      <c r="BK172" s="230">
        <f t="shared" si="273"/>
        <v>0</v>
      </c>
      <c r="BL172" s="230">
        <f t="shared" si="274"/>
        <v>0</v>
      </c>
      <c r="BM172" s="230">
        <f t="shared" si="275"/>
        <v>0</v>
      </c>
      <c r="BN172" s="230">
        <f t="shared" si="276"/>
        <v>0</v>
      </c>
      <c r="BO172" s="230">
        <f t="shared" si="277"/>
        <v>0</v>
      </c>
      <c r="BP172" s="230">
        <f t="shared" si="278"/>
        <v>0</v>
      </c>
      <c r="BQ172" s="230">
        <f t="shared" si="279"/>
        <v>0</v>
      </c>
      <c r="BR172" s="230">
        <f t="shared" si="280"/>
        <v>0</v>
      </c>
      <c r="BS172" s="230">
        <f t="shared" si="281"/>
        <v>0</v>
      </c>
      <c r="BT172" s="389"/>
      <c r="BU172" s="230">
        <f t="shared" si="282"/>
        <v>0</v>
      </c>
      <c r="BV172" s="230">
        <f t="shared" si="283"/>
        <v>0</v>
      </c>
      <c r="BW172" s="230">
        <f t="shared" si="284"/>
        <v>0</v>
      </c>
      <c r="BX172" s="230">
        <f t="shared" si="285"/>
        <v>0</v>
      </c>
      <c r="BY172" s="230">
        <f t="shared" si="286"/>
        <v>0</v>
      </c>
      <c r="BZ172" s="230">
        <f t="shared" si="287"/>
        <v>0</v>
      </c>
      <c r="CA172" s="230">
        <f t="shared" si="288"/>
        <v>0</v>
      </c>
      <c r="CB172" s="230">
        <f t="shared" si="289"/>
        <v>0</v>
      </c>
      <c r="CC172" s="230">
        <f t="shared" si="290"/>
        <v>0</v>
      </c>
      <c r="CD172" s="230">
        <f t="shared" si="291"/>
        <v>0</v>
      </c>
      <c r="CE172" s="230">
        <f t="shared" si="292"/>
        <v>0</v>
      </c>
      <c r="CF172" s="230">
        <f t="shared" si="293"/>
        <v>0</v>
      </c>
      <c r="CG172" s="231"/>
      <c r="CH172" s="230">
        <f t="shared" si="294"/>
        <v>0</v>
      </c>
      <c r="CI172" s="230">
        <f t="shared" si="295"/>
        <v>0</v>
      </c>
      <c r="CJ172" s="230">
        <f t="shared" si="296"/>
        <v>0</v>
      </c>
      <c r="CK172" s="230">
        <f t="shared" si="297"/>
        <v>0</v>
      </c>
      <c r="CL172" s="230">
        <f t="shared" si="298"/>
        <v>0</v>
      </c>
      <c r="CM172" s="230">
        <f t="shared" si="299"/>
        <v>0</v>
      </c>
      <c r="CN172" s="230">
        <f t="shared" si="300"/>
        <v>0</v>
      </c>
      <c r="CO172" s="230">
        <f t="shared" si="301"/>
        <v>0</v>
      </c>
      <c r="CP172" s="230">
        <f t="shared" si="302"/>
        <v>0</v>
      </c>
      <c r="CQ172" s="230">
        <f t="shared" si="303"/>
        <v>0</v>
      </c>
      <c r="CR172" s="230">
        <f t="shared" si="304"/>
        <v>0</v>
      </c>
      <c r="CS172" s="230">
        <f t="shared" si="305"/>
        <v>0</v>
      </c>
      <c r="CT172" s="231"/>
      <c r="CU172" s="230">
        <f t="shared" si="306"/>
        <v>0</v>
      </c>
      <c r="CV172" s="230">
        <f t="shared" si="307"/>
        <v>0</v>
      </c>
      <c r="CW172" s="230">
        <f t="shared" si="308"/>
        <v>0</v>
      </c>
      <c r="CX172" s="230">
        <f t="shared" si="309"/>
        <v>0</v>
      </c>
      <c r="CY172" s="230">
        <f t="shared" si="310"/>
        <v>0</v>
      </c>
      <c r="CZ172" s="230">
        <f t="shared" si="311"/>
        <v>0</v>
      </c>
      <c r="DA172" s="230">
        <f t="shared" si="312"/>
        <v>0</v>
      </c>
      <c r="DB172" s="230">
        <f t="shared" si="313"/>
        <v>0</v>
      </c>
      <c r="DC172" s="230">
        <f t="shared" si="314"/>
        <v>0</v>
      </c>
      <c r="DD172" s="230">
        <f t="shared" si="315"/>
        <v>0</v>
      </c>
      <c r="DE172" s="230">
        <f t="shared" si="316"/>
        <v>0</v>
      </c>
      <c r="DF172" s="230">
        <f t="shared" si="317"/>
        <v>0</v>
      </c>
      <c r="DG172" s="387"/>
      <c r="DH172" s="387"/>
      <c r="DI172" s="387"/>
      <c r="DJ172" s="387"/>
      <c r="DK172" s="387"/>
      <c r="DL172" s="387"/>
      <c r="DM172" s="387"/>
      <c r="DN172" s="387"/>
      <c r="DO172" s="387"/>
      <c r="DP172" s="387"/>
      <c r="DQ172" s="387"/>
      <c r="DR172" s="387"/>
      <c r="DS172" s="243"/>
    </row>
    <row r="173" spans="1:123" outlineLevel="1">
      <c r="A173" s="383">
        <f>'All Demand '!A174</f>
        <v>169</v>
      </c>
      <c r="B173" s="384" t="str">
        <f>'All Demand '!G174</f>
        <v xml:space="preserve">ABC </v>
      </c>
      <c r="C173" s="384" t="str">
        <f>'All Demand '!F174</f>
        <v>M102/M103</v>
      </c>
      <c r="D173" s="178" t="str">
        <f>'All Demand '!C174</f>
        <v>AJ946-14951</v>
      </c>
      <c r="E173" s="384" t="str">
        <f>'All Demand '!I174</f>
        <v>CTU</v>
      </c>
      <c r="F173" s="385" t="str">
        <f>'All Demand '!G174</f>
        <v xml:space="preserve">ABC </v>
      </c>
      <c r="G173" s="405"/>
      <c r="H173" s="405"/>
      <c r="I173" s="405"/>
      <c r="J173" s="405"/>
      <c r="K173" s="405"/>
      <c r="L173" s="405"/>
      <c r="M173" s="405"/>
      <c r="N173" s="405"/>
      <c r="O173" s="405"/>
      <c r="P173" s="405"/>
      <c r="Q173" s="405"/>
      <c r="R173" s="427"/>
      <c r="S173" s="405"/>
      <c r="T173" s="405"/>
      <c r="U173" s="386">
        <f>Tianjin!H173</f>
        <v>0</v>
      </c>
      <c r="V173" s="386">
        <f>Tianjin!I173</f>
        <v>0</v>
      </c>
      <c r="W173" s="386">
        <f>Tianjin!J173</f>
        <v>0</v>
      </c>
      <c r="X173" s="386">
        <f>Tianjin!K173</f>
        <v>0</v>
      </c>
      <c r="Y173" s="386">
        <f>Tianjin!L173</f>
        <v>0</v>
      </c>
      <c r="Z173" s="386">
        <f>Tianjin!M173</f>
        <v>0</v>
      </c>
      <c r="AA173" s="386">
        <f>Tianjin!N173</f>
        <v>0</v>
      </c>
      <c r="AB173" s="386">
        <f>Tianjin!O173</f>
        <v>0</v>
      </c>
      <c r="AC173" s="386">
        <f>Tianjin!P173</f>
        <v>0</v>
      </c>
      <c r="AD173" s="386">
        <f>Tianjin!Q173</f>
        <v>0</v>
      </c>
      <c r="AE173" s="386">
        <f>Tianjin!R173</f>
        <v>0</v>
      </c>
      <c r="AF173" s="386">
        <f>Tianjin!S173</f>
        <v>0</v>
      </c>
      <c r="AG173" s="387"/>
      <c r="AH173" s="388">
        <f t="shared" si="318"/>
        <v>0</v>
      </c>
      <c r="AI173" s="388">
        <f t="shared" si="319"/>
        <v>0</v>
      </c>
      <c r="AJ173" s="388">
        <f t="shared" si="320"/>
        <v>0</v>
      </c>
      <c r="AK173" s="388">
        <f t="shared" si="321"/>
        <v>0</v>
      </c>
      <c r="AL173" s="388">
        <f t="shared" si="322"/>
        <v>0</v>
      </c>
      <c r="AM173" s="388">
        <f t="shared" si="323"/>
        <v>0</v>
      </c>
      <c r="AN173" s="388">
        <f t="shared" si="324"/>
        <v>0</v>
      </c>
      <c r="AO173" s="388">
        <f t="shared" si="325"/>
        <v>0</v>
      </c>
      <c r="AP173" s="388">
        <f t="shared" si="326"/>
        <v>0</v>
      </c>
      <c r="AQ173" s="388">
        <f t="shared" si="327"/>
        <v>0</v>
      </c>
      <c r="AR173" s="388">
        <f t="shared" si="328"/>
        <v>0</v>
      </c>
      <c r="AS173" s="388">
        <f t="shared" si="329"/>
        <v>0</v>
      </c>
      <c r="AT173" s="389"/>
      <c r="AU173" s="232">
        <f t="shared" si="258"/>
        <v>0</v>
      </c>
      <c r="AV173" s="232">
        <f t="shared" si="259"/>
        <v>0</v>
      </c>
      <c r="AW173" s="232">
        <f t="shared" si="260"/>
        <v>0</v>
      </c>
      <c r="AX173" s="232">
        <f t="shared" si="261"/>
        <v>0</v>
      </c>
      <c r="AY173" s="232">
        <f t="shared" si="262"/>
        <v>0</v>
      </c>
      <c r="AZ173" s="232">
        <f t="shared" si="263"/>
        <v>0</v>
      </c>
      <c r="BA173" s="232">
        <f t="shared" si="264"/>
        <v>0</v>
      </c>
      <c r="BB173" s="232">
        <f t="shared" si="265"/>
        <v>0</v>
      </c>
      <c r="BC173" s="232">
        <f t="shared" si="266"/>
        <v>0</v>
      </c>
      <c r="BD173" s="232">
        <f t="shared" si="267"/>
        <v>0</v>
      </c>
      <c r="BE173" s="232">
        <f t="shared" si="268"/>
        <v>0</v>
      </c>
      <c r="BF173" s="232">
        <f t="shared" si="269"/>
        <v>0</v>
      </c>
      <c r="BG173" s="387"/>
      <c r="BH173" s="230">
        <f t="shared" si="270"/>
        <v>0</v>
      </c>
      <c r="BI173" s="230">
        <f t="shared" si="271"/>
        <v>0</v>
      </c>
      <c r="BJ173" s="230">
        <f t="shared" si="272"/>
        <v>0</v>
      </c>
      <c r="BK173" s="230">
        <f t="shared" si="273"/>
        <v>0</v>
      </c>
      <c r="BL173" s="230">
        <f t="shared" si="274"/>
        <v>0</v>
      </c>
      <c r="BM173" s="230">
        <f t="shared" si="275"/>
        <v>0</v>
      </c>
      <c r="BN173" s="230">
        <f t="shared" si="276"/>
        <v>0</v>
      </c>
      <c r="BO173" s="230">
        <f t="shared" si="277"/>
        <v>0</v>
      </c>
      <c r="BP173" s="230">
        <f t="shared" si="278"/>
        <v>0</v>
      </c>
      <c r="BQ173" s="230">
        <f t="shared" si="279"/>
        <v>0</v>
      </c>
      <c r="BR173" s="230">
        <f t="shared" si="280"/>
        <v>0</v>
      </c>
      <c r="BS173" s="230">
        <f t="shared" si="281"/>
        <v>0</v>
      </c>
      <c r="BT173" s="389"/>
      <c r="BU173" s="230">
        <f t="shared" si="282"/>
        <v>0</v>
      </c>
      <c r="BV173" s="230">
        <f t="shared" si="283"/>
        <v>0</v>
      </c>
      <c r="BW173" s="230">
        <f t="shared" si="284"/>
        <v>0</v>
      </c>
      <c r="BX173" s="230">
        <f t="shared" si="285"/>
        <v>0</v>
      </c>
      <c r="BY173" s="230">
        <f t="shared" si="286"/>
        <v>0</v>
      </c>
      <c r="BZ173" s="230">
        <f t="shared" si="287"/>
        <v>0</v>
      </c>
      <c r="CA173" s="230">
        <f t="shared" si="288"/>
        <v>0</v>
      </c>
      <c r="CB173" s="230">
        <f t="shared" si="289"/>
        <v>0</v>
      </c>
      <c r="CC173" s="230">
        <f t="shared" si="290"/>
        <v>0</v>
      </c>
      <c r="CD173" s="230">
        <f t="shared" si="291"/>
        <v>0</v>
      </c>
      <c r="CE173" s="230">
        <f t="shared" si="292"/>
        <v>0</v>
      </c>
      <c r="CF173" s="230">
        <f t="shared" si="293"/>
        <v>0</v>
      </c>
      <c r="CG173" s="231"/>
      <c r="CH173" s="230">
        <f t="shared" si="294"/>
        <v>0</v>
      </c>
      <c r="CI173" s="230">
        <f t="shared" si="295"/>
        <v>0</v>
      </c>
      <c r="CJ173" s="230">
        <f t="shared" si="296"/>
        <v>0</v>
      </c>
      <c r="CK173" s="230">
        <f t="shared" si="297"/>
        <v>0</v>
      </c>
      <c r="CL173" s="230">
        <f t="shared" si="298"/>
        <v>0</v>
      </c>
      <c r="CM173" s="230">
        <f t="shared" si="299"/>
        <v>0</v>
      </c>
      <c r="CN173" s="230">
        <f t="shared" si="300"/>
        <v>0</v>
      </c>
      <c r="CO173" s="230">
        <f t="shared" si="301"/>
        <v>0</v>
      </c>
      <c r="CP173" s="230">
        <f t="shared" si="302"/>
        <v>0</v>
      </c>
      <c r="CQ173" s="230">
        <f t="shared" si="303"/>
        <v>0</v>
      </c>
      <c r="CR173" s="230">
        <f t="shared" si="304"/>
        <v>0</v>
      </c>
      <c r="CS173" s="230">
        <f t="shared" si="305"/>
        <v>0</v>
      </c>
      <c r="CT173" s="231"/>
      <c r="CU173" s="230">
        <f t="shared" si="306"/>
        <v>0</v>
      </c>
      <c r="CV173" s="230">
        <f t="shared" si="307"/>
        <v>0</v>
      </c>
      <c r="CW173" s="230">
        <f t="shared" si="308"/>
        <v>0</v>
      </c>
      <c r="CX173" s="230">
        <f t="shared" si="309"/>
        <v>0</v>
      </c>
      <c r="CY173" s="230">
        <f t="shared" si="310"/>
        <v>0</v>
      </c>
      <c r="CZ173" s="230">
        <f t="shared" si="311"/>
        <v>0</v>
      </c>
      <c r="DA173" s="230">
        <f t="shared" si="312"/>
        <v>0</v>
      </c>
      <c r="DB173" s="230">
        <f t="shared" si="313"/>
        <v>0</v>
      </c>
      <c r="DC173" s="230">
        <f t="shared" si="314"/>
        <v>0</v>
      </c>
      <c r="DD173" s="230">
        <f t="shared" si="315"/>
        <v>0</v>
      </c>
      <c r="DE173" s="230">
        <f t="shared" si="316"/>
        <v>0</v>
      </c>
      <c r="DF173" s="230">
        <f t="shared" si="317"/>
        <v>0</v>
      </c>
      <c r="DG173" s="387"/>
      <c r="DH173" s="387"/>
      <c r="DI173" s="387"/>
      <c r="DJ173" s="387"/>
      <c r="DK173" s="387"/>
      <c r="DL173" s="387"/>
      <c r="DM173" s="387"/>
      <c r="DN173" s="387"/>
      <c r="DO173" s="387"/>
      <c r="DP173" s="387"/>
      <c r="DQ173" s="387"/>
      <c r="DR173" s="387"/>
      <c r="DS173" s="243"/>
    </row>
    <row r="174" spans="1:123" outlineLevel="1">
      <c r="A174" s="383">
        <f>'All Demand '!A175</f>
        <v>170</v>
      </c>
      <c r="B174" s="384" t="str">
        <f>'All Demand '!G175</f>
        <v xml:space="preserve">ABC </v>
      </c>
      <c r="C174" s="384" t="str">
        <f>'All Demand '!F175</f>
        <v>M103</v>
      </c>
      <c r="D174" s="178" t="str">
        <f>'All Demand '!C175</f>
        <v>AJ946-14952</v>
      </c>
      <c r="E174" s="384" t="str">
        <f>'All Demand '!I175</f>
        <v>CTU</v>
      </c>
      <c r="F174" s="385" t="str">
        <f>'All Demand '!G175</f>
        <v xml:space="preserve">ABC </v>
      </c>
      <c r="G174" s="405"/>
      <c r="H174" s="405"/>
      <c r="I174" s="405"/>
      <c r="J174" s="405"/>
      <c r="K174" s="405"/>
      <c r="L174" s="405"/>
      <c r="M174" s="405"/>
      <c r="N174" s="405"/>
      <c r="O174" s="405"/>
      <c r="P174" s="405"/>
      <c r="Q174" s="405"/>
      <c r="R174" s="427"/>
      <c r="S174" s="405"/>
      <c r="T174" s="405"/>
      <c r="U174" s="386">
        <f>Tianjin!H174</f>
        <v>0</v>
      </c>
      <c r="V174" s="386">
        <f>Tianjin!I174</f>
        <v>0</v>
      </c>
      <c r="W174" s="386">
        <f>Tianjin!J174</f>
        <v>0</v>
      </c>
      <c r="X174" s="386">
        <f>Tianjin!K174</f>
        <v>0</v>
      </c>
      <c r="Y174" s="386">
        <f>Tianjin!L174</f>
        <v>0</v>
      </c>
      <c r="Z174" s="386">
        <f>Tianjin!M174</f>
        <v>0</v>
      </c>
      <c r="AA174" s="386">
        <f>Tianjin!N174</f>
        <v>0</v>
      </c>
      <c r="AB174" s="386">
        <f>Tianjin!O174</f>
        <v>0</v>
      </c>
      <c r="AC174" s="386">
        <f>Tianjin!P174</f>
        <v>0</v>
      </c>
      <c r="AD174" s="386">
        <f>Tianjin!Q174</f>
        <v>0</v>
      </c>
      <c r="AE174" s="386">
        <f>Tianjin!R174</f>
        <v>0</v>
      </c>
      <c r="AF174" s="386">
        <f>Tianjin!S174</f>
        <v>0</v>
      </c>
      <c r="AG174" s="387"/>
      <c r="AH174" s="388">
        <f t="shared" si="318"/>
        <v>0</v>
      </c>
      <c r="AI174" s="388">
        <f t="shared" si="319"/>
        <v>0</v>
      </c>
      <c r="AJ174" s="388">
        <f t="shared" si="320"/>
        <v>0</v>
      </c>
      <c r="AK174" s="388">
        <f t="shared" si="321"/>
        <v>0</v>
      </c>
      <c r="AL174" s="388">
        <f t="shared" si="322"/>
        <v>0</v>
      </c>
      <c r="AM174" s="388">
        <f t="shared" si="323"/>
        <v>0</v>
      </c>
      <c r="AN174" s="388">
        <f t="shared" si="324"/>
        <v>0</v>
      </c>
      <c r="AO174" s="388">
        <f t="shared" si="325"/>
        <v>0</v>
      </c>
      <c r="AP174" s="388">
        <f t="shared" si="326"/>
        <v>0</v>
      </c>
      <c r="AQ174" s="388">
        <f t="shared" si="327"/>
        <v>0</v>
      </c>
      <c r="AR174" s="388">
        <f t="shared" si="328"/>
        <v>0</v>
      </c>
      <c r="AS174" s="388">
        <f t="shared" si="329"/>
        <v>0</v>
      </c>
      <c r="AT174" s="389"/>
      <c r="AU174" s="232">
        <f t="shared" si="258"/>
        <v>0</v>
      </c>
      <c r="AV174" s="232">
        <f t="shared" si="259"/>
        <v>0</v>
      </c>
      <c r="AW174" s="232">
        <f t="shared" si="260"/>
        <v>0</v>
      </c>
      <c r="AX174" s="232">
        <f t="shared" si="261"/>
        <v>0</v>
      </c>
      <c r="AY174" s="232">
        <f t="shared" si="262"/>
        <v>0</v>
      </c>
      <c r="AZ174" s="232">
        <f t="shared" si="263"/>
        <v>0</v>
      </c>
      <c r="BA174" s="232">
        <f t="shared" si="264"/>
        <v>0</v>
      </c>
      <c r="BB174" s="232">
        <f t="shared" si="265"/>
        <v>0</v>
      </c>
      <c r="BC174" s="232">
        <f t="shared" si="266"/>
        <v>0</v>
      </c>
      <c r="BD174" s="232">
        <f t="shared" si="267"/>
        <v>0</v>
      </c>
      <c r="BE174" s="232">
        <f t="shared" si="268"/>
        <v>0</v>
      </c>
      <c r="BF174" s="232">
        <f t="shared" si="269"/>
        <v>0</v>
      </c>
      <c r="BG174" s="387"/>
      <c r="BH174" s="230">
        <f t="shared" si="270"/>
        <v>0</v>
      </c>
      <c r="BI174" s="230">
        <f t="shared" si="271"/>
        <v>0</v>
      </c>
      <c r="BJ174" s="230">
        <f t="shared" si="272"/>
        <v>0</v>
      </c>
      <c r="BK174" s="230">
        <f t="shared" si="273"/>
        <v>0</v>
      </c>
      <c r="BL174" s="230">
        <f t="shared" si="274"/>
        <v>0</v>
      </c>
      <c r="BM174" s="230">
        <f t="shared" si="275"/>
        <v>0</v>
      </c>
      <c r="BN174" s="230">
        <f t="shared" si="276"/>
        <v>0</v>
      </c>
      <c r="BO174" s="230">
        <f t="shared" si="277"/>
        <v>0</v>
      </c>
      <c r="BP174" s="230">
        <f t="shared" si="278"/>
        <v>0</v>
      </c>
      <c r="BQ174" s="230">
        <f t="shared" si="279"/>
        <v>0</v>
      </c>
      <c r="BR174" s="230">
        <f t="shared" si="280"/>
        <v>0</v>
      </c>
      <c r="BS174" s="230">
        <f t="shared" si="281"/>
        <v>0</v>
      </c>
      <c r="BT174" s="389"/>
      <c r="BU174" s="230">
        <f t="shared" si="282"/>
        <v>0</v>
      </c>
      <c r="BV174" s="230">
        <f t="shared" si="283"/>
        <v>0</v>
      </c>
      <c r="BW174" s="230">
        <f t="shared" si="284"/>
        <v>0</v>
      </c>
      <c r="BX174" s="230">
        <f t="shared" si="285"/>
        <v>0</v>
      </c>
      <c r="BY174" s="230">
        <f t="shared" si="286"/>
        <v>0</v>
      </c>
      <c r="BZ174" s="230">
        <f t="shared" si="287"/>
        <v>0</v>
      </c>
      <c r="CA174" s="230">
        <f t="shared" si="288"/>
        <v>0</v>
      </c>
      <c r="CB174" s="230">
        <f t="shared" si="289"/>
        <v>0</v>
      </c>
      <c r="CC174" s="230">
        <f t="shared" si="290"/>
        <v>0</v>
      </c>
      <c r="CD174" s="230">
        <f t="shared" si="291"/>
        <v>0</v>
      </c>
      <c r="CE174" s="230">
        <f t="shared" si="292"/>
        <v>0</v>
      </c>
      <c r="CF174" s="230">
        <f t="shared" si="293"/>
        <v>0</v>
      </c>
      <c r="CG174" s="231"/>
      <c r="CH174" s="230">
        <f t="shared" si="294"/>
        <v>0</v>
      </c>
      <c r="CI174" s="230">
        <f t="shared" si="295"/>
        <v>0</v>
      </c>
      <c r="CJ174" s="230">
        <f t="shared" si="296"/>
        <v>0</v>
      </c>
      <c r="CK174" s="230">
        <f t="shared" si="297"/>
        <v>0</v>
      </c>
      <c r="CL174" s="230">
        <f t="shared" si="298"/>
        <v>0</v>
      </c>
      <c r="CM174" s="230">
        <f t="shared" si="299"/>
        <v>0</v>
      </c>
      <c r="CN174" s="230">
        <f t="shared" si="300"/>
        <v>0</v>
      </c>
      <c r="CO174" s="230">
        <f t="shared" si="301"/>
        <v>0</v>
      </c>
      <c r="CP174" s="230">
        <f t="shared" si="302"/>
        <v>0</v>
      </c>
      <c r="CQ174" s="230">
        <f t="shared" si="303"/>
        <v>0</v>
      </c>
      <c r="CR174" s="230">
        <f t="shared" si="304"/>
        <v>0</v>
      </c>
      <c r="CS174" s="230">
        <f t="shared" si="305"/>
        <v>0</v>
      </c>
      <c r="CT174" s="231"/>
      <c r="CU174" s="230">
        <f t="shared" si="306"/>
        <v>0</v>
      </c>
      <c r="CV174" s="230">
        <f t="shared" si="307"/>
        <v>0</v>
      </c>
      <c r="CW174" s="230">
        <f t="shared" si="308"/>
        <v>0</v>
      </c>
      <c r="CX174" s="230">
        <f t="shared" si="309"/>
        <v>0</v>
      </c>
      <c r="CY174" s="230">
        <f t="shared" si="310"/>
        <v>0</v>
      </c>
      <c r="CZ174" s="230">
        <f t="shared" si="311"/>
        <v>0</v>
      </c>
      <c r="DA174" s="230">
        <f t="shared" si="312"/>
        <v>0</v>
      </c>
      <c r="DB174" s="230">
        <f t="shared" si="313"/>
        <v>0</v>
      </c>
      <c r="DC174" s="230">
        <f t="shared" si="314"/>
        <v>0</v>
      </c>
      <c r="DD174" s="230">
        <f t="shared" si="315"/>
        <v>0</v>
      </c>
      <c r="DE174" s="230">
        <f t="shared" si="316"/>
        <v>0</v>
      </c>
      <c r="DF174" s="230">
        <f t="shared" si="317"/>
        <v>0</v>
      </c>
      <c r="DG174" s="387"/>
      <c r="DH174" s="387"/>
      <c r="DI174" s="387"/>
      <c r="DJ174" s="387"/>
      <c r="DK174" s="387"/>
      <c r="DL174" s="387"/>
      <c r="DM174" s="387"/>
      <c r="DN174" s="387"/>
      <c r="DO174" s="387"/>
      <c r="DP174" s="387"/>
      <c r="DQ174" s="387"/>
      <c r="DR174" s="387"/>
      <c r="DS174" s="243"/>
    </row>
    <row r="175" spans="1:123" outlineLevel="1">
      <c r="A175" s="383">
        <f>'All Demand '!A176</f>
        <v>171</v>
      </c>
      <c r="B175" s="384" t="str">
        <f>'All Demand '!G176</f>
        <v xml:space="preserve">ABC </v>
      </c>
      <c r="C175" s="384" t="str">
        <f>'All Demand '!F176</f>
        <v>M102</v>
      </c>
      <c r="D175" s="178" t="str">
        <f>'All Demand '!C176</f>
        <v>AJ946-15653</v>
      </c>
      <c r="E175" s="384" t="str">
        <f>'All Demand '!I176</f>
        <v>CTU</v>
      </c>
      <c r="F175" s="385" t="str">
        <f>'All Demand '!G176</f>
        <v xml:space="preserve">ABC </v>
      </c>
      <c r="G175" s="405"/>
      <c r="H175" s="405"/>
      <c r="I175" s="405"/>
      <c r="J175" s="405"/>
      <c r="K175" s="405"/>
      <c r="L175" s="405"/>
      <c r="M175" s="405"/>
      <c r="N175" s="405"/>
      <c r="O175" s="405"/>
      <c r="P175" s="405"/>
      <c r="Q175" s="405"/>
      <c r="R175" s="427"/>
      <c r="S175" s="405"/>
      <c r="T175" s="405"/>
      <c r="U175" s="386">
        <f>Tianjin!H175</f>
        <v>0</v>
      </c>
      <c r="V175" s="386">
        <f>Tianjin!I175</f>
        <v>0</v>
      </c>
      <c r="W175" s="386">
        <f>Tianjin!J175</f>
        <v>0</v>
      </c>
      <c r="X175" s="386">
        <f>Tianjin!K175</f>
        <v>0</v>
      </c>
      <c r="Y175" s="386">
        <f>Tianjin!L175</f>
        <v>0</v>
      </c>
      <c r="Z175" s="386">
        <f>Tianjin!M175</f>
        <v>0</v>
      </c>
      <c r="AA175" s="386">
        <f>Tianjin!N175</f>
        <v>0</v>
      </c>
      <c r="AB175" s="386">
        <f>Tianjin!O175</f>
        <v>0</v>
      </c>
      <c r="AC175" s="386">
        <f>Tianjin!P175</f>
        <v>0</v>
      </c>
      <c r="AD175" s="386">
        <f>Tianjin!Q175</f>
        <v>0</v>
      </c>
      <c r="AE175" s="386">
        <f>Tianjin!R175</f>
        <v>0</v>
      </c>
      <c r="AF175" s="386">
        <f>Tianjin!S175</f>
        <v>0</v>
      </c>
      <c r="AG175" s="387"/>
      <c r="AH175" s="388">
        <f t="shared" si="318"/>
        <v>0</v>
      </c>
      <c r="AI175" s="388">
        <f t="shared" si="319"/>
        <v>0</v>
      </c>
      <c r="AJ175" s="388">
        <f t="shared" si="320"/>
        <v>0</v>
      </c>
      <c r="AK175" s="388">
        <f t="shared" si="321"/>
        <v>0</v>
      </c>
      <c r="AL175" s="388">
        <f t="shared" si="322"/>
        <v>0</v>
      </c>
      <c r="AM175" s="388">
        <f t="shared" si="323"/>
        <v>0</v>
      </c>
      <c r="AN175" s="388">
        <f t="shared" si="324"/>
        <v>0</v>
      </c>
      <c r="AO175" s="388">
        <f t="shared" si="325"/>
        <v>0</v>
      </c>
      <c r="AP175" s="388">
        <f t="shared" si="326"/>
        <v>0</v>
      </c>
      <c r="AQ175" s="388">
        <f t="shared" si="327"/>
        <v>0</v>
      </c>
      <c r="AR175" s="388">
        <f t="shared" si="328"/>
        <v>0</v>
      </c>
      <c r="AS175" s="388">
        <f t="shared" si="329"/>
        <v>0</v>
      </c>
      <c r="AT175" s="389"/>
      <c r="AU175" s="232">
        <f t="shared" si="258"/>
        <v>0</v>
      </c>
      <c r="AV175" s="232">
        <f t="shared" si="259"/>
        <v>0</v>
      </c>
      <c r="AW175" s="232">
        <f t="shared" si="260"/>
        <v>0</v>
      </c>
      <c r="AX175" s="232">
        <f t="shared" si="261"/>
        <v>0</v>
      </c>
      <c r="AY175" s="232">
        <f t="shared" si="262"/>
        <v>0</v>
      </c>
      <c r="AZ175" s="232">
        <f t="shared" si="263"/>
        <v>0</v>
      </c>
      <c r="BA175" s="232">
        <f t="shared" si="264"/>
        <v>0</v>
      </c>
      <c r="BB175" s="232">
        <f t="shared" si="265"/>
        <v>0</v>
      </c>
      <c r="BC175" s="232">
        <f t="shared" si="266"/>
        <v>0</v>
      </c>
      <c r="BD175" s="232">
        <f t="shared" si="267"/>
        <v>0</v>
      </c>
      <c r="BE175" s="232">
        <f t="shared" si="268"/>
        <v>0</v>
      </c>
      <c r="BF175" s="232">
        <f t="shared" si="269"/>
        <v>0</v>
      </c>
      <c r="BG175" s="387"/>
      <c r="BH175" s="230">
        <f t="shared" si="270"/>
        <v>0</v>
      </c>
      <c r="BI175" s="230">
        <f t="shared" si="271"/>
        <v>0</v>
      </c>
      <c r="BJ175" s="230">
        <f t="shared" si="272"/>
        <v>0</v>
      </c>
      <c r="BK175" s="230">
        <f t="shared" si="273"/>
        <v>0</v>
      </c>
      <c r="BL175" s="230">
        <f t="shared" si="274"/>
        <v>0</v>
      </c>
      <c r="BM175" s="230">
        <f t="shared" si="275"/>
        <v>0</v>
      </c>
      <c r="BN175" s="230">
        <f t="shared" si="276"/>
        <v>0</v>
      </c>
      <c r="BO175" s="230">
        <f t="shared" si="277"/>
        <v>0</v>
      </c>
      <c r="BP175" s="230">
        <f t="shared" si="278"/>
        <v>0</v>
      </c>
      <c r="BQ175" s="230">
        <f t="shared" si="279"/>
        <v>0</v>
      </c>
      <c r="BR175" s="230">
        <f t="shared" si="280"/>
        <v>0</v>
      </c>
      <c r="BS175" s="230">
        <f t="shared" si="281"/>
        <v>0</v>
      </c>
      <c r="BT175" s="389"/>
      <c r="BU175" s="230">
        <f t="shared" si="282"/>
        <v>0</v>
      </c>
      <c r="BV175" s="230">
        <f t="shared" si="283"/>
        <v>0</v>
      </c>
      <c r="BW175" s="230">
        <f t="shared" si="284"/>
        <v>0</v>
      </c>
      <c r="BX175" s="230">
        <f t="shared" si="285"/>
        <v>0</v>
      </c>
      <c r="BY175" s="230">
        <f t="shared" si="286"/>
        <v>0</v>
      </c>
      <c r="BZ175" s="230">
        <f t="shared" si="287"/>
        <v>0</v>
      </c>
      <c r="CA175" s="230">
        <f t="shared" si="288"/>
        <v>0</v>
      </c>
      <c r="CB175" s="230">
        <f t="shared" si="289"/>
        <v>0</v>
      </c>
      <c r="CC175" s="230">
        <f t="shared" si="290"/>
        <v>0</v>
      </c>
      <c r="CD175" s="230">
        <f t="shared" si="291"/>
        <v>0</v>
      </c>
      <c r="CE175" s="230">
        <f t="shared" si="292"/>
        <v>0</v>
      </c>
      <c r="CF175" s="230">
        <f t="shared" si="293"/>
        <v>0</v>
      </c>
      <c r="CG175" s="231"/>
      <c r="CH175" s="230">
        <f t="shared" si="294"/>
        <v>0</v>
      </c>
      <c r="CI175" s="230">
        <f t="shared" si="295"/>
        <v>0</v>
      </c>
      <c r="CJ175" s="230">
        <f t="shared" si="296"/>
        <v>0</v>
      </c>
      <c r="CK175" s="230">
        <f t="shared" si="297"/>
        <v>0</v>
      </c>
      <c r="CL175" s="230">
        <f t="shared" si="298"/>
        <v>0</v>
      </c>
      <c r="CM175" s="230">
        <f t="shared" si="299"/>
        <v>0</v>
      </c>
      <c r="CN175" s="230">
        <f t="shared" si="300"/>
        <v>0</v>
      </c>
      <c r="CO175" s="230">
        <f t="shared" si="301"/>
        <v>0</v>
      </c>
      <c r="CP175" s="230">
        <f t="shared" si="302"/>
        <v>0</v>
      </c>
      <c r="CQ175" s="230">
        <f t="shared" si="303"/>
        <v>0</v>
      </c>
      <c r="CR175" s="230">
        <f t="shared" si="304"/>
        <v>0</v>
      </c>
      <c r="CS175" s="230">
        <f t="shared" si="305"/>
        <v>0</v>
      </c>
      <c r="CT175" s="231"/>
      <c r="CU175" s="230">
        <f t="shared" si="306"/>
        <v>0</v>
      </c>
      <c r="CV175" s="230">
        <f t="shared" si="307"/>
        <v>0</v>
      </c>
      <c r="CW175" s="230">
        <f t="shared" si="308"/>
        <v>0</v>
      </c>
      <c r="CX175" s="230">
        <f t="shared" si="309"/>
        <v>0</v>
      </c>
      <c r="CY175" s="230">
        <f t="shared" si="310"/>
        <v>0</v>
      </c>
      <c r="CZ175" s="230">
        <f t="shared" si="311"/>
        <v>0</v>
      </c>
      <c r="DA175" s="230">
        <f t="shared" si="312"/>
        <v>0</v>
      </c>
      <c r="DB175" s="230">
        <f t="shared" si="313"/>
        <v>0</v>
      </c>
      <c r="DC175" s="230">
        <f t="shared" si="314"/>
        <v>0</v>
      </c>
      <c r="DD175" s="230">
        <f t="shared" si="315"/>
        <v>0</v>
      </c>
      <c r="DE175" s="230">
        <f t="shared" si="316"/>
        <v>0</v>
      </c>
      <c r="DF175" s="230">
        <f t="shared" si="317"/>
        <v>0</v>
      </c>
      <c r="DG175" s="387"/>
      <c r="DH175" s="387"/>
      <c r="DI175" s="387"/>
      <c r="DJ175" s="387"/>
      <c r="DK175" s="387"/>
      <c r="DL175" s="387"/>
      <c r="DM175" s="387"/>
      <c r="DN175" s="387"/>
      <c r="DO175" s="387"/>
      <c r="DP175" s="387"/>
      <c r="DQ175" s="387"/>
      <c r="DR175" s="387"/>
      <c r="DS175" s="243"/>
    </row>
    <row r="176" spans="1:123" outlineLevel="1">
      <c r="A176" s="383">
        <f>'All Demand '!A177</f>
        <v>172</v>
      </c>
      <c r="B176" s="384" t="str">
        <f>'All Demand '!G177</f>
        <v xml:space="preserve">ABC </v>
      </c>
      <c r="C176" s="384" t="str">
        <f>'All Demand '!F177</f>
        <v>M102/M103</v>
      </c>
      <c r="D176" s="178" t="str">
        <f>'All Demand '!C177</f>
        <v>AJ946-15635</v>
      </c>
      <c r="E176" s="384" t="str">
        <f>'All Demand '!I177</f>
        <v>CTU</v>
      </c>
      <c r="F176" s="385" t="str">
        <f>'All Demand '!G177</f>
        <v xml:space="preserve">ABC </v>
      </c>
      <c r="G176" s="405"/>
      <c r="H176" s="405"/>
      <c r="I176" s="405"/>
      <c r="J176" s="405"/>
      <c r="K176" s="405"/>
      <c r="L176" s="405"/>
      <c r="M176" s="405"/>
      <c r="N176" s="405"/>
      <c r="O176" s="405"/>
      <c r="P176" s="405"/>
      <c r="Q176" s="405"/>
      <c r="R176" s="427"/>
      <c r="S176" s="405"/>
      <c r="T176" s="405"/>
      <c r="U176" s="386">
        <f>Tianjin!H176</f>
        <v>0</v>
      </c>
      <c r="V176" s="386">
        <f>Tianjin!I176</f>
        <v>0</v>
      </c>
      <c r="W176" s="386">
        <f>Tianjin!J176</f>
        <v>0</v>
      </c>
      <c r="X176" s="386">
        <f>Tianjin!K176</f>
        <v>0</v>
      </c>
      <c r="Y176" s="386">
        <f>Tianjin!L176</f>
        <v>0</v>
      </c>
      <c r="Z176" s="386">
        <f>Tianjin!M176</f>
        <v>0</v>
      </c>
      <c r="AA176" s="386">
        <f>Tianjin!N176</f>
        <v>0</v>
      </c>
      <c r="AB176" s="386">
        <f>Tianjin!O176</f>
        <v>0</v>
      </c>
      <c r="AC176" s="386">
        <f>Tianjin!P176</f>
        <v>0</v>
      </c>
      <c r="AD176" s="386">
        <f>Tianjin!Q176</f>
        <v>0</v>
      </c>
      <c r="AE176" s="386">
        <f>Tianjin!R176</f>
        <v>0</v>
      </c>
      <c r="AF176" s="386">
        <f>Tianjin!S176</f>
        <v>0</v>
      </c>
      <c r="AG176" s="387"/>
      <c r="AH176" s="388">
        <f t="shared" si="318"/>
        <v>0</v>
      </c>
      <c r="AI176" s="388">
        <f t="shared" si="319"/>
        <v>0</v>
      </c>
      <c r="AJ176" s="388">
        <f t="shared" si="320"/>
        <v>0</v>
      </c>
      <c r="AK176" s="388">
        <f t="shared" si="321"/>
        <v>0</v>
      </c>
      <c r="AL176" s="388">
        <f t="shared" si="322"/>
        <v>0</v>
      </c>
      <c r="AM176" s="388">
        <f t="shared" si="323"/>
        <v>0</v>
      </c>
      <c r="AN176" s="388">
        <f t="shared" si="324"/>
        <v>0</v>
      </c>
      <c r="AO176" s="388">
        <f t="shared" si="325"/>
        <v>0</v>
      </c>
      <c r="AP176" s="388">
        <f t="shared" si="326"/>
        <v>0</v>
      </c>
      <c r="AQ176" s="388">
        <f t="shared" si="327"/>
        <v>0</v>
      </c>
      <c r="AR176" s="388">
        <f t="shared" si="328"/>
        <v>0</v>
      </c>
      <c r="AS176" s="388">
        <f t="shared" si="329"/>
        <v>0</v>
      </c>
      <c r="AT176" s="389"/>
      <c r="AU176" s="232">
        <f t="shared" si="258"/>
        <v>0</v>
      </c>
      <c r="AV176" s="232">
        <f t="shared" si="259"/>
        <v>0</v>
      </c>
      <c r="AW176" s="232">
        <f t="shared" si="260"/>
        <v>0</v>
      </c>
      <c r="AX176" s="232">
        <f t="shared" si="261"/>
        <v>0</v>
      </c>
      <c r="AY176" s="232">
        <f t="shared" si="262"/>
        <v>0</v>
      </c>
      <c r="AZ176" s="232">
        <f t="shared" si="263"/>
        <v>0</v>
      </c>
      <c r="BA176" s="232">
        <f t="shared" si="264"/>
        <v>0</v>
      </c>
      <c r="BB176" s="232">
        <f t="shared" si="265"/>
        <v>0</v>
      </c>
      <c r="BC176" s="232">
        <f t="shared" si="266"/>
        <v>0</v>
      </c>
      <c r="BD176" s="232">
        <f t="shared" si="267"/>
        <v>0</v>
      </c>
      <c r="BE176" s="232">
        <f t="shared" si="268"/>
        <v>0</v>
      </c>
      <c r="BF176" s="232">
        <f t="shared" si="269"/>
        <v>0</v>
      </c>
      <c r="BG176" s="387"/>
      <c r="BH176" s="230">
        <f t="shared" si="270"/>
        <v>0</v>
      </c>
      <c r="BI176" s="230">
        <f t="shared" si="271"/>
        <v>0</v>
      </c>
      <c r="BJ176" s="230">
        <f t="shared" si="272"/>
        <v>0</v>
      </c>
      <c r="BK176" s="230">
        <f t="shared" si="273"/>
        <v>0</v>
      </c>
      <c r="BL176" s="230">
        <f t="shared" si="274"/>
        <v>0</v>
      </c>
      <c r="BM176" s="230">
        <f t="shared" si="275"/>
        <v>0</v>
      </c>
      <c r="BN176" s="230">
        <f t="shared" si="276"/>
        <v>0</v>
      </c>
      <c r="BO176" s="230">
        <f t="shared" si="277"/>
        <v>0</v>
      </c>
      <c r="BP176" s="230">
        <f t="shared" si="278"/>
        <v>0</v>
      </c>
      <c r="BQ176" s="230">
        <f t="shared" si="279"/>
        <v>0</v>
      </c>
      <c r="BR176" s="230">
        <f t="shared" si="280"/>
        <v>0</v>
      </c>
      <c r="BS176" s="230">
        <f t="shared" si="281"/>
        <v>0</v>
      </c>
      <c r="BT176" s="389"/>
      <c r="BU176" s="230">
        <f t="shared" si="282"/>
        <v>0</v>
      </c>
      <c r="BV176" s="230">
        <f t="shared" si="283"/>
        <v>0</v>
      </c>
      <c r="BW176" s="230">
        <f t="shared" si="284"/>
        <v>0</v>
      </c>
      <c r="BX176" s="230">
        <f t="shared" si="285"/>
        <v>0</v>
      </c>
      <c r="BY176" s="230">
        <f t="shared" si="286"/>
        <v>0</v>
      </c>
      <c r="BZ176" s="230">
        <f t="shared" si="287"/>
        <v>0</v>
      </c>
      <c r="CA176" s="230">
        <f t="shared" si="288"/>
        <v>0</v>
      </c>
      <c r="CB176" s="230">
        <f t="shared" si="289"/>
        <v>0</v>
      </c>
      <c r="CC176" s="230">
        <f t="shared" si="290"/>
        <v>0</v>
      </c>
      <c r="CD176" s="230">
        <f t="shared" si="291"/>
        <v>0</v>
      </c>
      <c r="CE176" s="230">
        <f t="shared" si="292"/>
        <v>0</v>
      </c>
      <c r="CF176" s="230">
        <f t="shared" si="293"/>
        <v>0</v>
      </c>
      <c r="CG176" s="231"/>
      <c r="CH176" s="230">
        <f t="shared" si="294"/>
        <v>0</v>
      </c>
      <c r="CI176" s="230">
        <f t="shared" si="295"/>
        <v>0</v>
      </c>
      <c r="CJ176" s="230">
        <f t="shared" si="296"/>
        <v>0</v>
      </c>
      <c r="CK176" s="230">
        <f t="shared" si="297"/>
        <v>0</v>
      </c>
      <c r="CL176" s="230">
        <f t="shared" si="298"/>
        <v>0</v>
      </c>
      <c r="CM176" s="230">
        <f t="shared" si="299"/>
        <v>0</v>
      </c>
      <c r="CN176" s="230">
        <f t="shared" si="300"/>
        <v>0</v>
      </c>
      <c r="CO176" s="230">
        <f t="shared" si="301"/>
        <v>0</v>
      </c>
      <c r="CP176" s="230">
        <f t="shared" si="302"/>
        <v>0</v>
      </c>
      <c r="CQ176" s="230">
        <f t="shared" si="303"/>
        <v>0</v>
      </c>
      <c r="CR176" s="230">
        <f t="shared" si="304"/>
        <v>0</v>
      </c>
      <c r="CS176" s="230">
        <f t="shared" si="305"/>
        <v>0</v>
      </c>
      <c r="CT176" s="231"/>
      <c r="CU176" s="230">
        <f t="shared" si="306"/>
        <v>0</v>
      </c>
      <c r="CV176" s="230">
        <f t="shared" si="307"/>
        <v>0</v>
      </c>
      <c r="CW176" s="230">
        <f t="shared" si="308"/>
        <v>0</v>
      </c>
      <c r="CX176" s="230">
        <f t="shared" si="309"/>
        <v>0</v>
      </c>
      <c r="CY176" s="230">
        <f t="shared" si="310"/>
        <v>0</v>
      </c>
      <c r="CZ176" s="230">
        <f t="shared" si="311"/>
        <v>0</v>
      </c>
      <c r="DA176" s="230">
        <f t="shared" si="312"/>
        <v>0</v>
      </c>
      <c r="DB176" s="230">
        <f t="shared" si="313"/>
        <v>0</v>
      </c>
      <c r="DC176" s="230">
        <f t="shared" si="314"/>
        <v>0</v>
      </c>
      <c r="DD176" s="230">
        <f t="shared" si="315"/>
        <v>0</v>
      </c>
      <c r="DE176" s="230">
        <f t="shared" si="316"/>
        <v>0</v>
      </c>
      <c r="DF176" s="230">
        <f t="shared" si="317"/>
        <v>0</v>
      </c>
      <c r="DG176" s="387"/>
      <c r="DH176" s="387"/>
      <c r="DI176" s="387"/>
      <c r="DJ176" s="387"/>
      <c r="DK176" s="387"/>
      <c r="DL176" s="387"/>
      <c r="DM176" s="387"/>
      <c r="DN176" s="387"/>
      <c r="DO176" s="387"/>
      <c r="DP176" s="387"/>
      <c r="DQ176" s="387"/>
      <c r="DR176" s="387"/>
      <c r="DS176" s="243"/>
    </row>
    <row r="177" spans="1:123" outlineLevel="1">
      <c r="A177" s="383">
        <f>'All Demand '!A178</f>
        <v>173</v>
      </c>
      <c r="B177" s="384" t="str">
        <f>'All Demand '!G178</f>
        <v xml:space="preserve">ABC </v>
      </c>
      <c r="C177" s="384" t="str">
        <f>'All Demand '!F178</f>
        <v>M102/M103</v>
      </c>
      <c r="D177" s="178" t="str">
        <f>'All Demand '!C178</f>
        <v>AJ946-15636</v>
      </c>
      <c r="E177" s="384" t="str">
        <f>'All Demand '!I178</f>
        <v>CTU</v>
      </c>
      <c r="F177" s="385" t="str">
        <f>'All Demand '!G178</f>
        <v xml:space="preserve">ABC </v>
      </c>
      <c r="G177" s="405"/>
      <c r="H177" s="405"/>
      <c r="I177" s="405"/>
      <c r="J177" s="405"/>
      <c r="K177" s="405"/>
      <c r="L177" s="405"/>
      <c r="M177" s="405"/>
      <c r="N177" s="405"/>
      <c r="O177" s="405"/>
      <c r="P177" s="405"/>
      <c r="Q177" s="405"/>
      <c r="R177" s="427"/>
      <c r="S177" s="405"/>
      <c r="T177" s="405"/>
      <c r="U177" s="386">
        <f>Tianjin!H177</f>
        <v>0</v>
      </c>
      <c r="V177" s="386">
        <f>Tianjin!I177</f>
        <v>0</v>
      </c>
      <c r="W177" s="386">
        <f>Tianjin!J177</f>
        <v>0</v>
      </c>
      <c r="X177" s="386">
        <f>Tianjin!K177</f>
        <v>0</v>
      </c>
      <c r="Y177" s="386">
        <f>Tianjin!L177</f>
        <v>0</v>
      </c>
      <c r="Z177" s="386">
        <f>Tianjin!M177</f>
        <v>0</v>
      </c>
      <c r="AA177" s="386">
        <f>Tianjin!N177</f>
        <v>0</v>
      </c>
      <c r="AB177" s="386">
        <f>Tianjin!O177</f>
        <v>0</v>
      </c>
      <c r="AC177" s="386">
        <f>Tianjin!P177</f>
        <v>0</v>
      </c>
      <c r="AD177" s="386">
        <f>Tianjin!Q177</f>
        <v>0</v>
      </c>
      <c r="AE177" s="386">
        <f>Tianjin!R177</f>
        <v>0</v>
      </c>
      <c r="AF177" s="386">
        <f>Tianjin!S177</f>
        <v>0</v>
      </c>
      <c r="AG177" s="387"/>
      <c r="AH177" s="388">
        <f t="shared" si="318"/>
        <v>0</v>
      </c>
      <c r="AI177" s="388">
        <f t="shared" si="319"/>
        <v>0</v>
      </c>
      <c r="AJ177" s="388">
        <f t="shared" si="320"/>
        <v>0</v>
      </c>
      <c r="AK177" s="388">
        <f t="shared" si="321"/>
        <v>0</v>
      </c>
      <c r="AL177" s="388">
        <f t="shared" si="322"/>
        <v>0</v>
      </c>
      <c r="AM177" s="388">
        <f t="shared" si="323"/>
        <v>0</v>
      </c>
      <c r="AN177" s="388">
        <f t="shared" si="324"/>
        <v>0</v>
      </c>
      <c r="AO177" s="388">
        <f t="shared" si="325"/>
        <v>0</v>
      </c>
      <c r="AP177" s="388">
        <f t="shared" si="326"/>
        <v>0</v>
      </c>
      <c r="AQ177" s="388">
        <f t="shared" si="327"/>
        <v>0</v>
      </c>
      <c r="AR177" s="388">
        <f t="shared" si="328"/>
        <v>0</v>
      </c>
      <c r="AS177" s="388">
        <f t="shared" si="329"/>
        <v>0</v>
      </c>
      <c r="AT177" s="389"/>
      <c r="AU177" s="232">
        <f t="shared" si="258"/>
        <v>0</v>
      </c>
      <c r="AV177" s="232">
        <f t="shared" si="259"/>
        <v>0</v>
      </c>
      <c r="AW177" s="232">
        <f t="shared" si="260"/>
        <v>0</v>
      </c>
      <c r="AX177" s="232">
        <f t="shared" si="261"/>
        <v>0</v>
      </c>
      <c r="AY177" s="232">
        <f t="shared" si="262"/>
        <v>0</v>
      </c>
      <c r="AZ177" s="232">
        <f t="shared" si="263"/>
        <v>0</v>
      </c>
      <c r="BA177" s="232">
        <f t="shared" si="264"/>
        <v>0</v>
      </c>
      <c r="BB177" s="232">
        <f t="shared" si="265"/>
        <v>0</v>
      </c>
      <c r="BC177" s="232">
        <f t="shared" si="266"/>
        <v>0</v>
      </c>
      <c r="BD177" s="232">
        <f t="shared" si="267"/>
        <v>0</v>
      </c>
      <c r="BE177" s="232">
        <f t="shared" si="268"/>
        <v>0</v>
      </c>
      <c r="BF177" s="232">
        <f t="shared" si="269"/>
        <v>0</v>
      </c>
      <c r="BG177" s="387"/>
      <c r="BH177" s="230">
        <f t="shared" si="270"/>
        <v>0</v>
      </c>
      <c r="BI177" s="230">
        <f t="shared" si="271"/>
        <v>0</v>
      </c>
      <c r="BJ177" s="230">
        <f t="shared" si="272"/>
        <v>0</v>
      </c>
      <c r="BK177" s="230">
        <f t="shared" si="273"/>
        <v>0</v>
      </c>
      <c r="BL177" s="230">
        <f t="shared" si="274"/>
        <v>0</v>
      </c>
      <c r="BM177" s="230">
        <f t="shared" si="275"/>
        <v>0</v>
      </c>
      <c r="BN177" s="230">
        <f t="shared" si="276"/>
        <v>0</v>
      </c>
      <c r="BO177" s="230">
        <f t="shared" si="277"/>
        <v>0</v>
      </c>
      <c r="BP177" s="230">
        <f t="shared" si="278"/>
        <v>0</v>
      </c>
      <c r="BQ177" s="230">
        <f t="shared" si="279"/>
        <v>0</v>
      </c>
      <c r="BR177" s="230">
        <f t="shared" si="280"/>
        <v>0</v>
      </c>
      <c r="BS177" s="230">
        <f t="shared" si="281"/>
        <v>0</v>
      </c>
      <c r="BT177" s="389"/>
      <c r="BU177" s="230">
        <f t="shared" si="282"/>
        <v>0</v>
      </c>
      <c r="BV177" s="230">
        <f t="shared" si="283"/>
        <v>0</v>
      </c>
      <c r="BW177" s="230">
        <f t="shared" si="284"/>
        <v>0</v>
      </c>
      <c r="BX177" s="230">
        <f t="shared" si="285"/>
        <v>0</v>
      </c>
      <c r="BY177" s="230">
        <f t="shared" si="286"/>
        <v>0</v>
      </c>
      <c r="BZ177" s="230">
        <f t="shared" si="287"/>
        <v>0</v>
      </c>
      <c r="CA177" s="230">
        <f t="shared" si="288"/>
        <v>0</v>
      </c>
      <c r="CB177" s="230">
        <f t="shared" si="289"/>
        <v>0</v>
      </c>
      <c r="CC177" s="230">
        <f t="shared" si="290"/>
        <v>0</v>
      </c>
      <c r="CD177" s="230">
        <f t="shared" si="291"/>
        <v>0</v>
      </c>
      <c r="CE177" s="230">
        <f t="shared" si="292"/>
        <v>0</v>
      </c>
      <c r="CF177" s="230">
        <f t="shared" si="293"/>
        <v>0</v>
      </c>
      <c r="CG177" s="231"/>
      <c r="CH177" s="230">
        <f t="shared" si="294"/>
        <v>0</v>
      </c>
      <c r="CI177" s="230">
        <f t="shared" si="295"/>
        <v>0</v>
      </c>
      <c r="CJ177" s="230">
        <f t="shared" si="296"/>
        <v>0</v>
      </c>
      <c r="CK177" s="230">
        <f t="shared" si="297"/>
        <v>0</v>
      </c>
      <c r="CL177" s="230">
        <f t="shared" si="298"/>
        <v>0</v>
      </c>
      <c r="CM177" s="230">
        <f t="shared" si="299"/>
        <v>0</v>
      </c>
      <c r="CN177" s="230">
        <f t="shared" si="300"/>
        <v>0</v>
      </c>
      <c r="CO177" s="230">
        <f t="shared" si="301"/>
        <v>0</v>
      </c>
      <c r="CP177" s="230">
        <f t="shared" si="302"/>
        <v>0</v>
      </c>
      <c r="CQ177" s="230">
        <f t="shared" si="303"/>
        <v>0</v>
      </c>
      <c r="CR177" s="230">
        <f t="shared" si="304"/>
        <v>0</v>
      </c>
      <c r="CS177" s="230">
        <f t="shared" si="305"/>
        <v>0</v>
      </c>
      <c r="CT177" s="231"/>
      <c r="CU177" s="230">
        <f t="shared" si="306"/>
        <v>0</v>
      </c>
      <c r="CV177" s="230">
        <f t="shared" si="307"/>
        <v>0</v>
      </c>
      <c r="CW177" s="230">
        <f t="shared" si="308"/>
        <v>0</v>
      </c>
      <c r="CX177" s="230">
        <f t="shared" si="309"/>
        <v>0</v>
      </c>
      <c r="CY177" s="230">
        <f t="shared" si="310"/>
        <v>0</v>
      </c>
      <c r="CZ177" s="230">
        <f t="shared" si="311"/>
        <v>0</v>
      </c>
      <c r="DA177" s="230">
        <f t="shared" si="312"/>
        <v>0</v>
      </c>
      <c r="DB177" s="230">
        <f t="shared" si="313"/>
        <v>0</v>
      </c>
      <c r="DC177" s="230">
        <f t="shared" si="314"/>
        <v>0</v>
      </c>
      <c r="DD177" s="230">
        <f t="shared" si="315"/>
        <v>0</v>
      </c>
      <c r="DE177" s="230">
        <f t="shared" si="316"/>
        <v>0</v>
      </c>
      <c r="DF177" s="230">
        <f t="shared" si="317"/>
        <v>0</v>
      </c>
      <c r="DG177" s="387"/>
      <c r="DH177" s="387"/>
      <c r="DI177" s="387"/>
      <c r="DJ177" s="387"/>
      <c r="DK177" s="387"/>
      <c r="DL177" s="387"/>
      <c r="DM177" s="387"/>
      <c r="DN177" s="387"/>
      <c r="DO177" s="387"/>
      <c r="DP177" s="387"/>
      <c r="DQ177" s="387"/>
      <c r="DR177" s="387"/>
      <c r="DS177" s="243"/>
    </row>
    <row r="178" spans="1:123" s="243" customFormat="1" outlineLevel="1">
      <c r="A178" s="383">
        <f>'All Demand '!A179</f>
        <v>174</v>
      </c>
      <c r="B178" s="384" t="str">
        <f>'All Demand '!G179</f>
        <v xml:space="preserve">ABC </v>
      </c>
      <c r="C178" s="384" t="str">
        <f>'All Demand '!F179</f>
        <v>New Project D53</v>
      </c>
      <c r="D178" s="178" t="str">
        <f>'All Demand '!C179</f>
        <v>8New Project D53</v>
      </c>
      <c r="E178" s="384" t="str">
        <f>'All Demand '!I179</f>
        <v>CTU</v>
      </c>
      <c r="F178" s="385" t="str">
        <f>'All Demand '!G179</f>
        <v xml:space="preserve">ABC </v>
      </c>
      <c r="G178" s="405"/>
      <c r="H178" s="405"/>
      <c r="I178" s="405"/>
      <c r="J178" s="405"/>
      <c r="K178" s="405"/>
      <c r="L178" s="405"/>
      <c r="M178" s="405"/>
      <c r="N178" s="405"/>
      <c r="O178" s="405"/>
      <c r="P178" s="405"/>
      <c r="Q178" s="405"/>
      <c r="R178" s="427"/>
      <c r="S178" s="405"/>
      <c r="T178" s="405"/>
      <c r="U178" s="386">
        <f>Tianjin!H178</f>
        <v>0</v>
      </c>
      <c r="V178" s="386">
        <f>Tianjin!I178</f>
        <v>0</v>
      </c>
      <c r="W178" s="386">
        <f>Tianjin!J178</f>
        <v>0</v>
      </c>
      <c r="X178" s="386">
        <f>Tianjin!K178</f>
        <v>0</v>
      </c>
      <c r="Y178" s="386">
        <f>Tianjin!L178</f>
        <v>0</v>
      </c>
      <c r="Z178" s="386">
        <f>Tianjin!M178</f>
        <v>0</v>
      </c>
      <c r="AA178" s="386">
        <f>Tianjin!N178</f>
        <v>0</v>
      </c>
      <c r="AB178" s="386">
        <f>Tianjin!O178</f>
        <v>0</v>
      </c>
      <c r="AC178" s="386">
        <f>Tianjin!P178</f>
        <v>0</v>
      </c>
      <c r="AD178" s="386">
        <f>Tianjin!Q178</f>
        <v>0</v>
      </c>
      <c r="AE178" s="386">
        <f>Tianjin!R178</f>
        <v>0</v>
      </c>
      <c r="AF178" s="386">
        <f>Tianjin!S178</f>
        <v>0</v>
      </c>
      <c r="AG178" s="387"/>
      <c r="AH178" s="388">
        <f t="shared" si="318"/>
        <v>0</v>
      </c>
      <c r="AI178" s="388">
        <f t="shared" si="319"/>
        <v>0</v>
      </c>
      <c r="AJ178" s="388">
        <f t="shared" si="320"/>
        <v>0</v>
      </c>
      <c r="AK178" s="388">
        <f t="shared" si="321"/>
        <v>0</v>
      </c>
      <c r="AL178" s="388">
        <f t="shared" si="322"/>
        <v>0</v>
      </c>
      <c r="AM178" s="388">
        <f t="shared" si="323"/>
        <v>0</v>
      </c>
      <c r="AN178" s="388">
        <f t="shared" si="324"/>
        <v>0</v>
      </c>
      <c r="AO178" s="388">
        <f t="shared" si="325"/>
        <v>0</v>
      </c>
      <c r="AP178" s="388">
        <f t="shared" si="326"/>
        <v>0</v>
      </c>
      <c r="AQ178" s="388">
        <f t="shared" si="327"/>
        <v>0</v>
      </c>
      <c r="AR178" s="388">
        <f t="shared" si="328"/>
        <v>0</v>
      </c>
      <c r="AS178" s="388">
        <f t="shared" si="329"/>
        <v>0</v>
      </c>
      <c r="AT178" s="389"/>
      <c r="AU178" s="232">
        <f t="shared" si="258"/>
        <v>0</v>
      </c>
      <c r="AV178" s="232">
        <f t="shared" si="259"/>
        <v>0</v>
      </c>
      <c r="AW178" s="232">
        <f t="shared" si="260"/>
        <v>0</v>
      </c>
      <c r="AX178" s="232">
        <f t="shared" si="261"/>
        <v>0</v>
      </c>
      <c r="AY178" s="232">
        <f t="shared" si="262"/>
        <v>0</v>
      </c>
      <c r="AZ178" s="232">
        <f t="shared" si="263"/>
        <v>0</v>
      </c>
      <c r="BA178" s="232">
        <f t="shared" si="264"/>
        <v>0</v>
      </c>
      <c r="BB178" s="232">
        <f t="shared" si="265"/>
        <v>0</v>
      </c>
      <c r="BC178" s="232">
        <f t="shared" si="266"/>
        <v>0</v>
      </c>
      <c r="BD178" s="232">
        <f t="shared" si="267"/>
        <v>0</v>
      </c>
      <c r="BE178" s="232">
        <f t="shared" si="268"/>
        <v>0</v>
      </c>
      <c r="BF178" s="232">
        <f t="shared" si="269"/>
        <v>0</v>
      </c>
      <c r="BG178" s="387"/>
      <c r="BH178" s="230">
        <f t="shared" si="270"/>
        <v>0</v>
      </c>
      <c r="BI178" s="230">
        <f t="shared" si="271"/>
        <v>0</v>
      </c>
      <c r="BJ178" s="230">
        <f t="shared" si="272"/>
        <v>0</v>
      </c>
      <c r="BK178" s="230">
        <f t="shared" si="273"/>
        <v>0</v>
      </c>
      <c r="BL178" s="230">
        <f t="shared" si="274"/>
        <v>0</v>
      </c>
      <c r="BM178" s="230">
        <f t="shared" si="275"/>
        <v>0</v>
      </c>
      <c r="BN178" s="230">
        <f t="shared" si="276"/>
        <v>0</v>
      </c>
      <c r="BO178" s="230">
        <f t="shared" si="277"/>
        <v>0</v>
      </c>
      <c r="BP178" s="230">
        <f t="shared" si="278"/>
        <v>0</v>
      </c>
      <c r="BQ178" s="230">
        <f t="shared" si="279"/>
        <v>0</v>
      </c>
      <c r="BR178" s="230">
        <f t="shared" si="280"/>
        <v>0</v>
      </c>
      <c r="BS178" s="230">
        <f t="shared" si="281"/>
        <v>0</v>
      </c>
      <c r="BT178" s="389"/>
      <c r="BU178" s="230">
        <f t="shared" si="282"/>
        <v>0</v>
      </c>
      <c r="BV178" s="230">
        <f t="shared" si="283"/>
        <v>0</v>
      </c>
      <c r="BW178" s="230">
        <f t="shared" si="284"/>
        <v>0</v>
      </c>
      <c r="BX178" s="230">
        <f t="shared" si="285"/>
        <v>0</v>
      </c>
      <c r="BY178" s="230">
        <f t="shared" si="286"/>
        <v>0</v>
      </c>
      <c r="BZ178" s="230">
        <f t="shared" si="287"/>
        <v>0</v>
      </c>
      <c r="CA178" s="230">
        <f t="shared" si="288"/>
        <v>0</v>
      </c>
      <c r="CB178" s="230">
        <f t="shared" si="289"/>
        <v>0</v>
      </c>
      <c r="CC178" s="230">
        <f t="shared" si="290"/>
        <v>0</v>
      </c>
      <c r="CD178" s="230">
        <f t="shared" si="291"/>
        <v>0</v>
      </c>
      <c r="CE178" s="230">
        <f t="shared" si="292"/>
        <v>0</v>
      </c>
      <c r="CF178" s="230">
        <f t="shared" si="293"/>
        <v>0</v>
      </c>
      <c r="CG178" s="231"/>
      <c r="CH178" s="230">
        <f t="shared" si="294"/>
        <v>0</v>
      </c>
      <c r="CI178" s="230">
        <f t="shared" si="295"/>
        <v>0</v>
      </c>
      <c r="CJ178" s="230">
        <f t="shared" si="296"/>
        <v>0</v>
      </c>
      <c r="CK178" s="230">
        <f t="shared" si="297"/>
        <v>0</v>
      </c>
      <c r="CL178" s="230">
        <f t="shared" si="298"/>
        <v>0</v>
      </c>
      <c r="CM178" s="230">
        <f t="shared" si="299"/>
        <v>0</v>
      </c>
      <c r="CN178" s="230">
        <f t="shared" si="300"/>
        <v>0</v>
      </c>
      <c r="CO178" s="230">
        <f t="shared" si="301"/>
        <v>0</v>
      </c>
      <c r="CP178" s="230">
        <f t="shared" si="302"/>
        <v>0</v>
      </c>
      <c r="CQ178" s="230">
        <f t="shared" si="303"/>
        <v>0</v>
      </c>
      <c r="CR178" s="230">
        <f t="shared" si="304"/>
        <v>0</v>
      </c>
      <c r="CS178" s="230">
        <f t="shared" si="305"/>
        <v>0</v>
      </c>
      <c r="CT178" s="231"/>
      <c r="CU178" s="230">
        <f t="shared" si="306"/>
        <v>0</v>
      </c>
      <c r="CV178" s="230">
        <f t="shared" si="307"/>
        <v>0</v>
      </c>
      <c r="CW178" s="230">
        <f t="shared" si="308"/>
        <v>0</v>
      </c>
      <c r="CX178" s="230">
        <f t="shared" si="309"/>
        <v>0</v>
      </c>
      <c r="CY178" s="230">
        <f t="shared" si="310"/>
        <v>0</v>
      </c>
      <c r="CZ178" s="230">
        <f t="shared" si="311"/>
        <v>0</v>
      </c>
      <c r="DA178" s="230">
        <f t="shared" si="312"/>
        <v>0</v>
      </c>
      <c r="DB178" s="230">
        <f t="shared" si="313"/>
        <v>0</v>
      </c>
      <c r="DC178" s="230">
        <f t="shared" si="314"/>
        <v>0</v>
      </c>
      <c r="DD178" s="230">
        <f t="shared" si="315"/>
        <v>0</v>
      </c>
      <c r="DE178" s="230">
        <f t="shared" si="316"/>
        <v>0</v>
      </c>
      <c r="DF178" s="230">
        <f t="shared" si="317"/>
        <v>0</v>
      </c>
      <c r="DG178" s="387"/>
      <c r="DH178" s="387"/>
      <c r="DI178" s="387"/>
      <c r="DJ178" s="387"/>
      <c r="DK178" s="387"/>
      <c r="DL178" s="387"/>
      <c r="DM178" s="387"/>
      <c r="DN178" s="387"/>
      <c r="DO178" s="387"/>
      <c r="DP178" s="387"/>
      <c r="DQ178" s="387"/>
      <c r="DR178" s="387"/>
    </row>
    <row r="179" spans="1:123" s="263" customFormat="1" outlineLevel="1">
      <c r="A179" s="327"/>
      <c r="B179" s="259"/>
      <c r="C179" s="259"/>
      <c r="D179" s="368"/>
      <c r="E179" s="259"/>
      <c r="F179" s="233"/>
      <c r="G179" s="227"/>
      <c r="H179" s="227"/>
      <c r="I179" s="227"/>
      <c r="J179" s="227"/>
      <c r="K179" s="227"/>
      <c r="L179" s="227"/>
      <c r="M179" s="227"/>
      <c r="N179" s="227"/>
      <c r="O179" s="227"/>
      <c r="P179" s="227"/>
      <c r="Q179" s="265"/>
      <c r="R179" s="167"/>
      <c r="S179" s="227"/>
      <c r="T179" s="266"/>
      <c r="U179" s="270"/>
      <c r="V179" s="270"/>
      <c r="W179" s="270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43"/>
      <c r="AH179" s="271"/>
      <c r="AI179" s="271"/>
      <c r="AJ179" s="271"/>
      <c r="AK179" s="271"/>
      <c r="AL179" s="271"/>
      <c r="AM179" s="271"/>
      <c r="AN179" s="271"/>
      <c r="AO179" s="271"/>
      <c r="AP179" s="271"/>
      <c r="AQ179" s="271"/>
      <c r="AR179" s="271"/>
      <c r="AS179" s="271"/>
      <c r="AT179" s="272"/>
      <c r="AU179" s="273"/>
      <c r="AV179" s="273"/>
      <c r="AW179" s="273"/>
      <c r="AX179" s="273"/>
      <c r="AY179" s="273"/>
      <c r="AZ179" s="273"/>
      <c r="BA179" s="273"/>
      <c r="BB179" s="273"/>
      <c r="BC179" s="273"/>
      <c r="BD179" s="273"/>
      <c r="BE179" s="273"/>
      <c r="BF179" s="273"/>
      <c r="BG179" s="243"/>
      <c r="BH179" s="271"/>
      <c r="BI179" s="271"/>
      <c r="BJ179" s="271"/>
      <c r="BK179" s="271"/>
      <c r="BL179" s="271"/>
      <c r="BM179" s="271"/>
      <c r="BN179" s="271"/>
      <c r="BO179" s="271"/>
      <c r="BP179" s="271"/>
      <c r="BQ179" s="271"/>
      <c r="BR179" s="271"/>
      <c r="BS179" s="271"/>
      <c r="BT179" s="272"/>
      <c r="BU179" s="271"/>
      <c r="BV179" s="271"/>
      <c r="BW179" s="271"/>
      <c r="BX179" s="271"/>
      <c r="BY179" s="271"/>
      <c r="BZ179" s="271"/>
      <c r="CA179" s="271"/>
      <c r="CB179" s="271"/>
      <c r="CC179" s="271"/>
      <c r="CD179" s="271"/>
      <c r="CE179" s="271"/>
      <c r="CF179" s="271"/>
      <c r="CG179" s="272"/>
      <c r="CH179" s="271"/>
      <c r="CI179" s="271"/>
      <c r="CJ179" s="271"/>
      <c r="CK179" s="271"/>
      <c r="CL179" s="271"/>
      <c r="CM179" s="271"/>
      <c r="CN179" s="271"/>
      <c r="CO179" s="271"/>
      <c r="CP179" s="271"/>
      <c r="CQ179" s="271"/>
      <c r="CR179" s="271"/>
      <c r="CS179" s="271"/>
      <c r="CT179" s="272"/>
      <c r="CU179" s="271"/>
      <c r="CV179" s="271"/>
      <c r="CW179" s="271"/>
      <c r="CX179" s="271"/>
      <c r="CY179" s="271"/>
      <c r="CZ179" s="271"/>
      <c r="DA179" s="271"/>
      <c r="DB179" s="271"/>
      <c r="DC179" s="271"/>
      <c r="DD179" s="271"/>
      <c r="DE179" s="271"/>
      <c r="DF179" s="271"/>
      <c r="DG179" s="294"/>
      <c r="DH179" s="294"/>
      <c r="DI179" s="294"/>
      <c r="DJ179" s="294"/>
      <c r="DK179" s="294"/>
      <c r="DL179" s="294"/>
      <c r="DM179" s="294"/>
      <c r="DN179" s="294"/>
      <c r="DO179" s="294"/>
      <c r="DP179" s="294"/>
      <c r="DQ179" s="294"/>
      <c r="DR179" s="294"/>
      <c r="DS179" s="294"/>
    </row>
    <row r="180" spans="1:123" s="263" customFormat="1" outlineLevel="1">
      <c r="A180" s="327"/>
      <c r="B180" s="259"/>
      <c r="C180" s="384" t="s">
        <v>464</v>
      </c>
      <c r="D180" s="368" t="s">
        <v>476</v>
      </c>
      <c r="E180" s="259"/>
      <c r="F180" s="233"/>
      <c r="G180" s="227">
        <v>20</v>
      </c>
      <c r="H180" s="227">
        <v>50</v>
      </c>
      <c r="I180" s="227" t="s">
        <v>39</v>
      </c>
      <c r="J180" s="227"/>
      <c r="K180" s="227"/>
      <c r="L180" s="227"/>
      <c r="M180" s="227"/>
      <c r="N180" s="227"/>
      <c r="O180" s="227"/>
      <c r="P180" s="227">
        <v>1</v>
      </c>
      <c r="Q180" s="265"/>
      <c r="R180" s="167">
        <v>0.99</v>
      </c>
      <c r="S180" s="227"/>
      <c r="T180" s="266"/>
      <c r="U180" s="270"/>
      <c r="V180" s="270"/>
      <c r="W180" s="270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43"/>
      <c r="AH180" s="271"/>
      <c r="AI180" s="271"/>
      <c r="AJ180" s="271"/>
      <c r="AK180" s="271"/>
      <c r="AL180" s="271"/>
      <c r="AM180" s="271"/>
      <c r="AN180" s="271"/>
      <c r="AO180" s="271"/>
      <c r="AP180" s="271"/>
      <c r="AQ180" s="271"/>
      <c r="AR180" s="271"/>
      <c r="AS180" s="271"/>
      <c r="AT180" s="272"/>
      <c r="AU180" s="273"/>
      <c r="AV180" s="273"/>
      <c r="AW180" s="273"/>
      <c r="AX180" s="273"/>
      <c r="AY180" s="273"/>
      <c r="AZ180" s="273"/>
      <c r="BA180" s="273"/>
      <c r="BB180" s="273"/>
      <c r="BC180" s="273"/>
      <c r="BD180" s="273"/>
      <c r="BE180" s="273"/>
      <c r="BF180" s="273"/>
      <c r="BG180" s="243"/>
      <c r="BH180" s="271"/>
      <c r="BI180" s="271"/>
      <c r="BJ180" s="271"/>
      <c r="BK180" s="271"/>
      <c r="BL180" s="271"/>
      <c r="BM180" s="271"/>
      <c r="BN180" s="271"/>
      <c r="BO180" s="271"/>
      <c r="BP180" s="271"/>
      <c r="BQ180" s="271"/>
      <c r="BR180" s="271"/>
      <c r="BS180" s="271"/>
      <c r="BT180" s="272"/>
      <c r="BU180" s="271"/>
      <c r="BV180" s="271"/>
      <c r="BW180" s="271"/>
      <c r="BX180" s="271"/>
      <c r="BY180" s="271"/>
      <c r="BZ180" s="271"/>
      <c r="CA180" s="271"/>
      <c r="CB180" s="271"/>
      <c r="CC180" s="271"/>
      <c r="CD180" s="271"/>
      <c r="CE180" s="271"/>
      <c r="CF180" s="271"/>
      <c r="CG180" s="272"/>
      <c r="CH180" s="271"/>
      <c r="CI180" s="271"/>
      <c r="CJ180" s="271"/>
      <c r="CK180" s="271"/>
      <c r="CL180" s="271"/>
      <c r="CM180" s="271"/>
      <c r="CN180" s="271"/>
      <c r="CO180" s="271"/>
      <c r="CP180" s="271"/>
      <c r="CQ180" s="271"/>
      <c r="CR180" s="271"/>
      <c r="CS180" s="271"/>
      <c r="CT180" s="272"/>
      <c r="CU180" s="271"/>
      <c r="CV180" s="271"/>
      <c r="CW180" s="271"/>
      <c r="CX180" s="271"/>
      <c r="CY180" s="271"/>
      <c r="CZ180" s="271"/>
      <c r="DA180" s="271"/>
      <c r="DB180" s="271"/>
      <c r="DC180" s="271"/>
      <c r="DD180" s="271"/>
      <c r="DE180" s="271"/>
      <c r="DF180" s="271"/>
      <c r="DG180" s="294"/>
      <c r="DH180" s="294"/>
      <c r="DI180" s="294"/>
      <c r="DJ180" s="294"/>
      <c r="DK180" s="294"/>
      <c r="DL180" s="294"/>
      <c r="DM180" s="294"/>
      <c r="DN180" s="294"/>
      <c r="DO180" s="294"/>
      <c r="DP180" s="294"/>
      <c r="DQ180" s="294"/>
      <c r="DR180" s="294"/>
      <c r="DS180" s="294"/>
    </row>
    <row r="181" spans="1:123" s="263" customFormat="1" outlineLevel="1">
      <c r="A181" s="327"/>
      <c r="B181" s="259"/>
      <c r="C181" s="384" t="s">
        <v>464</v>
      </c>
      <c r="D181" s="368" t="s">
        <v>477</v>
      </c>
      <c r="E181" s="259"/>
      <c r="F181" s="233"/>
      <c r="G181" s="227">
        <v>1</v>
      </c>
      <c r="H181" s="227">
        <v>1.3</v>
      </c>
      <c r="I181" s="227" t="s">
        <v>39</v>
      </c>
      <c r="J181" s="227"/>
      <c r="K181" s="227"/>
      <c r="L181" s="227"/>
      <c r="M181" s="227"/>
      <c r="N181" s="227"/>
      <c r="O181" s="227"/>
      <c r="P181" s="227">
        <v>5</v>
      </c>
      <c r="Q181" s="265"/>
      <c r="R181" s="167">
        <v>0.9</v>
      </c>
      <c r="S181" s="227"/>
      <c r="T181" s="266"/>
      <c r="U181" s="270"/>
      <c r="V181" s="270"/>
      <c r="W181" s="270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43"/>
      <c r="AH181" s="271"/>
      <c r="AI181" s="271"/>
      <c r="AJ181" s="271"/>
      <c r="AK181" s="271"/>
      <c r="AL181" s="271"/>
      <c r="AM181" s="271"/>
      <c r="AN181" s="271"/>
      <c r="AO181" s="271"/>
      <c r="AP181" s="271"/>
      <c r="AQ181" s="271"/>
      <c r="AR181" s="271"/>
      <c r="AS181" s="271"/>
      <c r="AT181" s="272"/>
      <c r="AU181" s="273"/>
      <c r="AV181" s="273"/>
      <c r="AW181" s="273"/>
      <c r="AX181" s="273"/>
      <c r="AY181" s="273"/>
      <c r="AZ181" s="273"/>
      <c r="BA181" s="273"/>
      <c r="BB181" s="273"/>
      <c r="BC181" s="273"/>
      <c r="BD181" s="273"/>
      <c r="BE181" s="273"/>
      <c r="BF181" s="273"/>
      <c r="BG181" s="243"/>
      <c r="BH181" s="271"/>
      <c r="BI181" s="271"/>
      <c r="BJ181" s="271"/>
      <c r="BK181" s="271"/>
      <c r="BL181" s="271"/>
      <c r="BM181" s="271"/>
      <c r="BN181" s="271"/>
      <c r="BO181" s="271"/>
      <c r="BP181" s="271"/>
      <c r="BQ181" s="271"/>
      <c r="BR181" s="271"/>
      <c r="BS181" s="271"/>
      <c r="BT181" s="272"/>
      <c r="BU181" s="271"/>
      <c r="BV181" s="271"/>
      <c r="BW181" s="271"/>
      <c r="BX181" s="271"/>
      <c r="BY181" s="271"/>
      <c r="BZ181" s="271"/>
      <c r="CA181" s="271"/>
      <c r="CB181" s="271"/>
      <c r="CC181" s="271"/>
      <c r="CD181" s="271"/>
      <c r="CE181" s="271"/>
      <c r="CF181" s="271"/>
      <c r="CG181" s="272"/>
      <c r="CH181" s="271"/>
      <c r="CI181" s="271"/>
      <c r="CJ181" s="271"/>
      <c r="CK181" s="271"/>
      <c r="CL181" s="271"/>
      <c r="CM181" s="271"/>
      <c r="CN181" s="271"/>
      <c r="CO181" s="271"/>
      <c r="CP181" s="271"/>
      <c r="CQ181" s="271"/>
      <c r="CR181" s="271"/>
      <c r="CS181" s="271"/>
      <c r="CT181" s="272"/>
      <c r="CU181" s="271"/>
      <c r="CV181" s="271"/>
      <c r="CW181" s="271"/>
      <c r="CX181" s="271"/>
      <c r="CY181" s="271"/>
      <c r="CZ181" s="271"/>
      <c r="DA181" s="271"/>
      <c r="DB181" s="271"/>
      <c r="DC181" s="271"/>
      <c r="DD181" s="271"/>
      <c r="DE181" s="271"/>
      <c r="DF181" s="271"/>
      <c r="DG181" s="294"/>
      <c r="DH181" s="294"/>
      <c r="DI181" s="294"/>
      <c r="DJ181" s="294"/>
      <c r="DK181" s="294"/>
      <c r="DL181" s="294"/>
      <c r="DM181" s="294"/>
      <c r="DN181" s="294"/>
      <c r="DO181" s="294"/>
      <c r="DP181" s="294"/>
      <c r="DQ181" s="294"/>
      <c r="DR181" s="294"/>
      <c r="DS181" s="294"/>
    </row>
    <row r="182" spans="1:123" s="263" customFormat="1" outlineLevel="1">
      <c r="A182" s="327"/>
      <c r="B182" s="259"/>
      <c r="C182" s="384" t="s">
        <v>464</v>
      </c>
      <c r="D182" s="368" t="s">
        <v>478</v>
      </c>
      <c r="E182" s="259"/>
      <c r="F182" s="233"/>
      <c r="G182" s="227">
        <v>5</v>
      </c>
      <c r="H182" s="227">
        <v>2.5</v>
      </c>
      <c r="I182" s="227" t="s">
        <v>39</v>
      </c>
      <c r="J182" s="227"/>
      <c r="K182" s="227"/>
      <c r="L182" s="227"/>
      <c r="M182" s="227"/>
      <c r="N182" s="227"/>
      <c r="O182" s="227"/>
      <c r="P182" s="227">
        <v>3</v>
      </c>
      <c r="Q182" s="265"/>
      <c r="R182" s="167">
        <v>0.97</v>
      </c>
      <c r="S182" s="227"/>
      <c r="T182" s="266"/>
      <c r="U182" s="270"/>
      <c r="V182" s="270"/>
      <c r="W182" s="270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43"/>
      <c r="AH182" s="271"/>
      <c r="AI182" s="271"/>
      <c r="AJ182" s="271"/>
      <c r="AK182" s="271"/>
      <c r="AL182" s="271"/>
      <c r="AM182" s="271"/>
      <c r="AN182" s="271"/>
      <c r="AO182" s="271"/>
      <c r="AP182" s="271"/>
      <c r="AQ182" s="271"/>
      <c r="AR182" s="271"/>
      <c r="AS182" s="271"/>
      <c r="AT182" s="272"/>
      <c r="AU182" s="273"/>
      <c r="AV182" s="273"/>
      <c r="AW182" s="273"/>
      <c r="AX182" s="273"/>
      <c r="AY182" s="273"/>
      <c r="AZ182" s="273"/>
      <c r="BA182" s="273"/>
      <c r="BB182" s="273"/>
      <c r="BC182" s="273"/>
      <c r="BD182" s="273"/>
      <c r="BE182" s="273"/>
      <c r="BF182" s="273"/>
      <c r="BG182" s="243"/>
      <c r="BH182" s="271"/>
      <c r="BI182" s="271"/>
      <c r="BJ182" s="271"/>
      <c r="BK182" s="271"/>
      <c r="BL182" s="271"/>
      <c r="BM182" s="271"/>
      <c r="BN182" s="271"/>
      <c r="BO182" s="271"/>
      <c r="BP182" s="271"/>
      <c r="BQ182" s="271"/>
      <c r="BR182" s="271"/>
      <c r="BS182" s="271"/>
      <c r="BT182" s="272"/>
      <c r="BU182" s="271"/>
      <c r="BV182" s="271"/>
      <c r="BW182" s="271"/>
      <c r="BX182" s="271"/>
      <c r="BY182" s="271"/>
      <c r="BZ182" s="271"/>
      <c r="CA182" s="271"/>
      <c r="CB182" s="271"/>
      <c r="CC182" s="271"/>
      <c r="CD182" s="271"/>
      <c r="CE182" s="271"/>
      <c r="CF182" s="271"/>
      <c r="CG182" s="272"/>
      <c r="CH182" s="271"/>
      <c r="CI182" s="271"/>
      <c r="CJ182" s="271"/>
      <c r="CK182" s="271"/>
      <c r="CL182" s="271"/>
      <c r="CM182" s="271"/>
      <c r="CN182" s="271"/>
      <c r="CO182" s="271"/>
      <c r="CP182" s="271"/>
      <c r="CQ182" s="271"/>
      <c r="CR182" s="271"/>
      <c r="CS182" s="271"/>
      <c r="CT182" s="272"/>
      <c r="CU182" s="271"/>
      <c r="CV182" s="271"/>
      <c r="CW182" s="271"/>
      <c r="CX182" s="271"/>
      <c r="CY182" s="271"/>
      <c r="CZ182" s="271"/>
      <c r="DA182" s="271"/>
      <c r="DB182" s="271"/>
      <c r="DC182" s="271"/>
      <c r="DD182" s="271"/>
      <c r="DE182" s="271"/>
      <c r="DF182" s="271"/>
      <c r="DG182" s="294"/>
      <c r="DH182" s="294"/>
      <c r="DI182" s="294"/>
      <c r="DJ182" s="294"/>
      <c r="DK182" s="294"/>
      <c r="DL182" s="294"/>
      <c r="DM182" s="294"/>
      <c r="DN182" s="294"/>
      <c r="DO182" s="294"/>
      <c r="DP182" s="294"/>
      <c r="DQ182" s="294"/>
      <c r="DR182" s="294"/>
      <c r="DS182" s="294"/>
    </row>
    <row r="183" spans="1:123" s="263" customFormat="1" outlineLevel="1">
      <c r="A183" s="327"/>
      <c r="B183" s="259"/>
      <c r="C183" s="384" t="s">
        <v>464</v>
      </c>
      <c r="D183" s="368" t="s">
        <v>479</v>
      </c>
      <c r="E183" s="259"/>
      <c r="F183" s="233"/>
      <c r="G183" s="227">
        <v>0.1</v>
      </c>
      <c r="H183" s="227">
        <v>0.1</v>
      </c>
      <c r="I183" s="227" t="s">
        <v>39</v>
      </c>
      <c r="J183" s="227"/>
      <c r="K183" s="227"/>
      <c r="L183" s="227"/>
      <c r="M183" s="227"/>
      <c r="N183" s="227"/>
      <c r="O183" s="227"/>
      <c r="P183" s="227">
        <v>3</v>
      </c>
      <c r="Q183" s="265"/>
      <c r="R183" s="167">
        <v>0.97</v>
      </c>
      <c r="S183" s="227"/>
      <c r="T183" s="266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43"/>
      <c r="AH183" s="271"/>
      <c r="AI183" s="271"/>
      <c r="AJ183" s="271"/>
      <c r="AK183" s="271"/>
      <c r="AL183" s="271"/>
      <c r="AM183" s="271"/>
      <c r="AN183" s="271"/>
      <c r="AO183" s="271"/>
      <c r="AP183" s="271"/>
      <c r="AQ183" s="271"/>
      <c r="AR183" s="271"/>
      <c r="AS183" s="271"/>
      <c r="AT183" s="272"/>
      <c r="AU183" s="273"/>
      <c r="AV183" s="273"/>
      <c r="AW183" s="273"/>
      <c r="AX183" s="273"/>
      <c r="AY183" s="273"/>
      <c r="AZ183" s="273"/>
      <c r="BA183" s="273"/>
      <c r="BB183" s="273"/>
      <c r="BC183" s="273"/>
      <c r="BD183" s="273"/>
      <c r="BE183" s="273"/>
      <c r="BF183" s="273"/>
      <c r="BG183" s="243"/>
      <c r="BH183" s="271"/>
      <c r="BI183" s="271"/>
      <c r="BJ183" s="271"/>
      <c r="BK183" s="271"/>
      <c r="BL183" s="271"/>
      <c r="BM183" s="271"/>
      <c r="BN183" s="271"/>
      <c r="BO183" s="271"/>
      <c r="BP183" s="271"/>
      <c r="BQ183" s="271"/>
      <c r="BR183" s="271"/>
      <c r="BS183" s="271"/>
      <c r="BT183" s="272"/>
      <c r="BU183" s="271"/>
      <c r="BV183" s="271"/>
      <c r="BW183" s="271"/>
      <c r="BX183" s="271"/>
      <c r="BY183" s="271"/>
      <c r="BZ183" s="271"/>
      <c r="CA183" s="271"/>
      <c r="CB183" s="271"/>
      <c r="CC183" s="271"/>
      <c r="CD183" s="271"/>
      <c r="CE183" s="271"/>
      <c r="CF183" s="271"/>
      <c r="CG183" s="272"/>
      <c r="CH183" s="271"/>
      <c r="CI183" s="271"/>
      <c r="CJ183" s="271"/>
      <c r="CK183" s="271"/>
      <c r="CL183" s="271"/>
      <c r="CM183" s="271"/>
      <c r="CN183" s="271"/>
      <c r="CO183" s="271"/>
      <c r="CP183" s="271"/>
      <c r="CQ183" s="271"/>
      <c r="CR183" s="271"/>
      <c r="CS183" s="271"/>
      <c r="CT183" s="272"/>
      <c r="CU183" s="271"/>
      <c r="CV183" s="271"/>
      <c r="CW183" s="271"/>
      <c r="CX183" s="271"/>
      <c r="CY183" s="271"/>
      <c r="CZ183" s="271"/>
      <c r="DA183" s="271"/>
      <c r="DB183" s="271"/>
      <c r="DC183" s="271"/>
      <c r="DD183" s="271"/>
      <c r="DE183" s="271"/>
      <c r="DF183" s="271"/>
      <c r="DG183" s="294"/>
      <c r="DH183" s="294"/>
      <c r="DI183" s="294"/>
      <c r="DJ183" s="294"/>
      <c r="DK183" s="294"/>
      <c r="DL183" s="294"/>
      <c r="DM183" s="294"/>
      <c r="DN183" s="294"/>
      <c r="DO183" s="294"/>
      <c r="DP183" s="294"/>
      <c r="DQ183" s="294"/>
      <c r="DR183" s="294"/>
      <c r="DS183" s="294"/>
    </row>
    <row r="184" spans="1:123" s="263" customFormat="1" outlineLevel="1">
      <c r="A184" s="327"/>
      <c r="B184" s="259"/>
      <c r="C184" s="384" t="s">
        <v>464</v>
      </c>
      <c r="D184" s="368" t="s">
        <v>480</v>
      </c>
      <c r="E184" s="259"/>
      <c r="F184" s="233"/>
      <c r="G184" s="227">
        <v>0.5</v>
      </c>
      <c r="H184" s="227">
        <v>0.12</v>
      </c>
      <c r="I184" s="227" t="s">
        <v>39</v>
      </c>
      <c r="J184" s="227"/>
      <c r="K184" s="227"/>
      <c r="L184" s="227"/>
      <c r="M184" s="227"/>
      <c r="N184" s="227"/>
      <c r="O184" s="227"/>
      <c r="P184" s="227">
        <v>3</v>
      </c>
      <c r="Q184" s="265"/>
      <c r="R184" s="167">
        <v>0.97</v>
      </c>
      <c r="S184" s="227"/>
      <c r="T184" s="266"/>
      <c r="U184" s="270"/>
      <c r="V184" s="270"/>
      <c r="W184" s="270"/>
      <c r="X184" s="270"/>
      <c r="Y184" s="270"/>
      <c r="Z184" s="270"/>
      <c r="AA184" s="270"/>
      <c r="AB184" s="270"/>
      <c r="AC184" s="270"/>
      <c r="AD184" s="270"/>
      <c r="AE184" s="270"/>
      <c r="AF184" s="270"/>
      <c r="AG184" s="243"/>
      <c r="AH184" s="271"/>
      <c r="AI184" s="271"/>
      <c r="AJ184" s="271"/>
      <c r="AK184" s="271"/>
      <c r="AL184" s="271"/>
      <c r="AM184" s="271"/>
      <c r="AN184" s="271"/>
      <c r="AO184" s="271"/>
      <c r="AP184" s="271"/>
      <c r="AQ184" s="271"/>
      <c r="AR184" s="271"/>
      <c r="AS184" s="271"/>
      <c r="AT184" s="272"/>
      <c r="AU184" s="273"/>
      <c r="AV184" s="273"/>
      <c r="AW184" s="273"/>
      <c r="AX184" s="273"/>
      <c r="AY184" s="273"/>
      <c r="AZ184" s="273"/>
      <c r="BA184" s="273"/>
      <c r="BB184" s="273"/>
      <c r="BC184" s="273"/>
      <c r="BD184" s="273"/>
      <c r="BE184" s="273"/>
      <c r="BF184" s="273"/>
      <c r="BG184" s="243"/>
      <c r="BH184" s="271"/>
      <c r="BI184" s="271"/>
      <c r="BJ184" s="271"/>
      <c r="BK184" s="271"/>
      <c r="BL184" s="271"/>
      <c r="BM184" s="271"/>
      <c r="BN184" s="271"/>
      <c r="BO184" s="271"/>
      <c r="BP184" s="271"/>
      <c r="BQ184" s="271"/>
      <c r="BR184" s="271"/>
      <c r="BS184" s="271"/>
      <c r="BT184" s="272"/>
      <c r="BU184" s="271"/>
      <c r="BV184" s="271"/>
      <c r="BW184" s="271"/>
      <c r="BX184" s="271"/>
      <c r="BY184" s="271"/>
      <c r="BZ184" s="271"/>
      <c r="CA184" s="271"/>
      <c r="CB184" s="271"/>
      <c r="CC184" s="271"/>
      <c r="CD184" s="271"/>
      <c r="CE184" s="271"/>
      <c r="CF184" s="271"/>
      <c r="CG184" s="272"/>
      <c r="CH184" s="271"/>
      <c r="CI184" s="271"/>
      <c r="CJ184" s="271"/>
      <c r="CK184" s="271"/>
      <c r="CL184" s="271"/>
      <c r="CM184" s="271"/>
      <c r="CN184" s="271"/>
      <c r="CO184" s="271"/>
      <c r="CP184" s="271"/>
      <c r="CQ184" s="271"/>
      <c r="CR184" s="271"/>
      <c r="CS184" s="271"/>
      <c r="CT184" s="272"/>
      <c r="CU184" s="271"/>
      <c r="CV184" s="271"/>
      <c r="CW184" s="271"/>
      <c r="CX184" s="271"/>
      <c r="CY184" s="271"/>
      <c r="CZ184" s="271"/>
      <c r="DA184" s="271"/>
      <c r="DB184" s="271"/>
      <c r="DC184" s="271"/>
      <c r="DD184" s="271"/>
      <c r="DE184" s="271"/>
      <c r="DF184" s="271"/>
      <c r="DG184" s="294"/>
      <c r="DH184" s="294"/>
      <c r="DI184" s="294"/>
      <c r="DJ184" s="294"/>
      <c r="DK184" s="294"/>
      <c r="DL184" s="294"/>
      <c r="DM184" s="294"/>
      <c r="DN184" s="294"/>
      <c r="DO184" s="294"/>
      <c r="DP184" s="294"/>
      <c r="DQ184" s="294"/>
      <c r="DR184" s="294"/>
      <c r="DS184" s="294"/>
    </row>
    <row r="185" spans="1:123" s="263" customFormat="1" outlineLevel="1">
      <c r="A185" s="327"/>
      <c r="B185" s="259"/>
      <c r="C185" s="384" t="s">
        <v>464</v>
      </c>
      <c r="D185" s="368" t="s">
        <v>481</v>
      </c>
      <c r="E185" s="259"/>
      <c r="F185" s="233"/>
      <c r="G185" s="227">
        <v>0.5</v>
      </c>
      <c r="H185" s="227">
        <v>0.12</v>
      </c>
      <c r="I185" s="227" t="s">
        <v>39</v>
      </c>
      <c r="J185" s="227"/>
      <c r="K185" s="227"/>
      <c r="L185" s="227"/>
      <c r="M185" s="227"/>
      <c r="N185" s="227"/>
      <c r="O185" s="227"/>
      <c r="P185" s="227">
        <v>3</v>
      </c>
      <c r="Q185" s="265"/>
      <c r="R185" s="167">
        <v>0.97</v>
      </c>
      <c r="S185" s="227"/>
      <c r="T185" s="266"/>
      <c r="U185" s="270"/>
      <c r="V185" s="270"/>
      <c r="W185" s="270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43"/>
      <c r="AH185" s="271"/>
      <c r="AI185" s="271"/>
      <c r="AJ185" s="271"/>
      <c r="AK185" s="271"/>
      <c r="AL185" s="271"/>
      <c r="AM185" s="271"/>
      <c r="AN185" s="271"/>
      <c r="AO185" s="271"/>
      <c r="AP185" s="271"/>
      <c r="AQ185" s="271"/>
      <c r="AR185" s="271"/>
      <c r="AS185" s="271"/>
      <c r="AT185" s="272"/>
      <c r="AU185" s="273"/>
      <c r="AV185" s="273"/>
      <c r="AW185" s="273"/>
      <c r="AX185" s="273"/>
      <c r="AY185" s="273"/>
      <c r="AZ185" s="273"/>
      <c r="BA185" s="273"/>
      <c r="BB185" s="273"/>
      <c r="BC185" s="273"/>
      <c r="BD185" s="273"/>
      <c r="BE185" s="273"/>
      <c r="BF185" s="273"/>
      <c r="BG185" s="243"/>
      <c r="BH185" s="271"/>
      <c r="BI185" s="271"/>
      <c r="BJ185" s="271"/>
      <c r="BK185" s="271"/>
      <c r="BL185" s="271"/>
      <c r="BM185" s="271"/>
      <c r="BN185" s="271"/>
      <c r="BO185" s="271"/>
      <c r="BP185" s="271"/>
      <c r="BQ185" s="271"/>
      <c r="BR185" s="271"/>
      <c r="BS185" s="271"/>
      <c r="BT185" s="272"/>
      <c r="BU185" s="271"/>
      <c r="BV185" s="271"/>
      <c r="BW185" s="271"/>
      <c r="BX185" s="271"/>
      <c r="BY185" s="271"/>
      <c r="BZ185" s="271"/>
      <c r="CA185" s="271"/>
      <c r="CB185" s="271"/>
      <c r="CC185" s="271"/>
      <c r="CD185" s="271"/>
      <c r="CE185" s="271"/>
      <c r="CF185" s="271"/>
      <c r="CG185" s="272"/>
      <c r="CH185" s="271"/>
      <c r="CI185" s="271"/>
      <c r="CJ185" s="271"/>
      <c r="CK185" s="271"/>
      <c r="CL185" s="271"/>
      <c r="CM185" s="271"/>
      <c r="CN185" s="271"/>
      <c r="CO185" s="271"/>
      <c r="CP185" s="271"/>
      <c r="CQ185" s="271"/>
      <c r="CR185" s="271"/>
      <c r="CS185" s="271"/>
      <c r="CT185" s="272"/>
      <c r="CU185" s="271"/>
      <c r="CV185" s="271"/>
      <c r="CW185" s="271"/>
      <c r="CX185" s="271"/>
      <c r="CY185" s="271"/>
      <c r="CZ185" s="271"/>
      <c r="DA185" s="271"/>
      <c r="DB185" s="271"/>
      <c r="DC185" s="271"/>
      <c r="DD185" s="271"/>
      <c r="DE185" s="271"/>
      <c r="DF185" s="271"/>
      <c r="DG185" s="294"/>
      <c r="DH185" s="294"/>
      <c r="DI185" s="294"/>
      <c r="DJ185" s="294"/>
      <c r="DK185" s="294"/>
      <c r="DL185" s="294"/>
      <c r="DM185" s="294"/>
      <c r="DN185" s="294"/>
      <c r="DO185" s="294"/>
      <c r="DP185" s="294"/>
      <c r="DQ185" s="294"/>
      <c r="DR185" s="294"/>
      <c r="DS185" s="294"/>
    </row>
    <row r="186" spans="1:123" s="263" customFormat="1" outlineLevel="1">
      <c r="A186" s="327"/>
      <c r="B186" s="259"/>
      <c r="C186" s="384" t="s">
        <v>464</v>
      </c>
      <c r="D186" s="368" t="s">
        <v>482</v>
      </c>
      <c r="E186" s="259"/>
      <c r="F186" s="233"/>
      <c r="G186" s="227">
        <v>0.1</v>
      </c>
      <c r="H186" s="227">
        <v>0.1</v>
      </c>
      <c r="I186" s="227" t="s">
        <v>39</v>
      </c>
      <c r="J186" s="227"/>
      <c r="K186" s="227"/>
      <c r="L186" s="227"/>
      <c r="M186" s="227"/>
      <c r="N186" s="227"/>
      <c r="O186" s="227"/>
      <c r="P186" s="227">
        <v>1</v>
      </c>
      <c r="Q186" s="265"/>
      <c r="R186" s="167">
        <v>0.95</v>
      </c>
      <c r="S186" s="227"/>
      <c r="T186" s="266"/>
      <c r="U186" s="270"/>
      <c r="V186" s="270"/>
      <c r="W186" s="270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43"/>
      <c r="AH186" s="271"/>
      <c r="AI186" s="271"/>
      <c r="AJ186" s="271"/>
      <c r="AK186" s="271"/>
      <c r="AL186" s="271"/>
      <c r="AM186" s="271"/>
      <c r="AN186" s="271"/>
      <c r="AO186" s="271"/>
      <c r="AP186" s="271"/>
      <c r="AQ186" s="271"/>
      <c r="AR186" s="271"/>
      <c r="AS186" s="271"/>
      <c r="AT186" s="272"/>
      <c r="AU186" s="273"/>
      <c r="AV186" s="273"/>
      <c r="AW186" s="273"/>
      <c r="AX186" s="273"/>
      <c r="AY186" s="273"/>
      <c r="AZ186" s="273"/>
      <c r="BA186" s="273"/>
      <c r="BB186" s="273"/>
      <c r="BC186" s="273"/>
      <c r="BD186" s="273"/>
      <c r="BE186" s="273"/>
      <c r="BF186" s="273"/>
      <c r="BG186" s="243"/>
      <c r="BH186" s="271"/>
      <c r="BI186" s="271"/>
      <c r="BJ186" s="271"/>
      <c r="BK186" s="271"/>
      <c r="BL186" s="271"/>
      <c r="BM186" s="271"/>
      <c r="BN186" s="271"/>
      <c r="BO186" s="271"/>
      <c r="BP186" s="271"/>
      <c r="BQ186" s="271"/>
      <c r="BR186" s="271"/>
      <c r="BS186" s="271"/>
      <c r="BT186" s="272"/>
      <c r="BU186" s="271"/>
      <c r="BV186" s="271"/>
      <c r="BW186" s="271"/>
      <c r="BX186" s="271"/>
      <c r="BY186" s="271"/>
      <c r="BZ186" s="271"/>
      <c r="CA186" s="271"/>
      <c r="CB186" s="271"/>
      <c r="CC186" s="271"/>
      <c r="CD186" s="271"/>
      <c r="CE186" s="271"/>
      <c r="CF186" s="271"/>
      <c r="CG186" s="272"/>
      <c r="CH186" s="271"/>
      <c r="CI186" s="271"/>
      <c r="CJ186" s="271"/>
      <c r="CK186" s="271"/>
      <c r="CL186" s="271"/>
      <c r="CM186" s="271"/>
      <c r="CN186" s="271"/>
      <c r="CO186" s="271"/>
      <c r="CP186" s="271"/>
      <c r="CQ186" s="271"/>
      <c r="CR186" s="271"/>
      <c r="CS186" s="271"/>
      <c r="CT186" s="272"/>
      <c r="CU186" s="271"/>
      <c r="CV186" s="271"/>
      <c r="CW186" s="271"/>
      <c r="CX186" s="271"/>
      <c r="CY186" s="271"/>
      <c r="CZ186" s="271"/>
      <c r="DA186" s="271"/>
      <c r="DB186" s="271"/>
      <c r="DC186" s="271"/>
      <c r="DD186" s="271"/>
      <c r="DE186" s="271"/>
      <c r="DF186" s="271"/>
      <c r="DG186" s="294"/>
      <c r="DH186" s="294"/>
      <c r="DI186" s="294"/>
      <c r="DJ186" s="294"/>
      <c r="DK186" s="294"/>
      <c r="DL186" s="294"/>
      <c r="DM186" s="294"/>
      <c r="DN186" s="294"/>
      <c r="DO186" s="294"/>
      <c r="DP186" s="294"/>
      <c r="DQ186" s="294"/>
      <c r="DR186" s="294"/>
      <c r="DS186" s="294"/>
    </row>
    <row r="187" spans="1:123" s="263" customFormat="1" outlineLevel="1">
      <c r="A187" s="327"/>
      <c r="B187" s="259"/>
      <c r="C187" s="384" t="s">
        <v>464</v>
      </c>
      <c r="D187" s="368" t="s">
        <v>483</v>
      </c>
      <c r="E187" s="259"/>
      <c r="F187" s="233"/>
      <c r="G187" s="227">
        <v>1.6</v>
      </c>
      <c r="H187" s="227">
        <v>3.3000000000000002E-2</v>
      </c>
      <c r="I187" s="227" t="s">
        <v>39</v>
      </c>
      <c r="J187" s="227"/>
      <c r="K187" s="227"/>
      <c r="L187" s="227"/>
      <c r="M187" s="227"/>
      <c r="N187" s="227"/>
      <c r="O187" s="227"/>
      <c r="P187" s="227">
        <v>1</v>
      </c>
      <c r="Q187" s="265"/>
      <c r="R187" s="167">
        <v>0.9</v>
      </c>
      <c r="S187" s="227"/>
      <c r="T187" s="266"/>
      <c r="U187" s="270"/>
      <c r="V187" s="270"/>
      <c r="W187" s="270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43"/>
      <c r="AH187" s="271"/>
      <c r="AI187" s="271"/>
      <c r="AJ187" s="271"/>
      <c r="AK187" s="271"/>
      <c r="AL187" s="271"/>
      <c r="AM187" s="271"/>
      <c r="AN187" s="271"/>
      <c r="AO187" s="271"/>
      <c r="AP187" s="271"/>
      <c r="AQ187" s="271"/>
      <c r="AR187" s="271"/>
      <c r="AS187" s="271"/>
      <c r="AT187" s="272"/>
      <c r="AU187" s="273"/>
      <c r="AV187" s="273"/>
      <c r="AW187" s="273"/>
      <c r="AX187" s="273"/>
      <c r="AY187" s="273"/>
      <c r="AZ187" s="273"/>
      <c r="BA187" s="273"/>
      <c r="BB187" s="273"/>
      <c r="BC187" s="273"/>
      <c r="BD187" s="273"/>
      <c r="BE187" s="273"/>
      <c r="BF187" s="273"/>
      <c r="BG187" s="243"/>
      <c r="BH187" s="271"/>
      <c r="BI187" s="271"/>
      <c r="BJ187" s="271"/>
      <c r="BK187" s="271"/>
      <c r="BL187" s="271"/>
      <c r="BM187" s="271"/>
      <c r="BN187" s="271"/>
      <c r="BO187" s="271"/>
      <c r="BP187" s="271"/>
      <c r="BQ187" s="271"/>
      <c r="BR187" s="271"/>
      <c r="BS187" s="271"/>
      <c r="BT187" s="272"/>
      <c r="BU187" s="271"/>
      <c r="BV187" s="271"/>
      <c r="BW187" s="271"/>
      <c r="BX187" s="271"/>
      <c r="BY187" s="271"/>
      <c r="BZ187" s="271"/>
      <c r="CA187" s="271"/>
      <c r="CB187" s="271"/>
      <c r="CC187" s="271"/>
      <c r="CD187" s="271"/>
      <c r="CE187" s="271"/>
      <c r="CF187" s="271"/>
      <c r="CG187" s="272"/>
      <c r="CH187" s="271"/>
      <c r="CI187" s="271"/>
      <c r="CJ187" s="271"/>
      <c r="CK187" s="271"/>
      <c r="CL187" s="271"/>
      <c r="CM187" s="271"/>
      <c r="CN187" s="271"/>
      <c r="CO187" s="271"/>
      <c r="CP187" s="271"/>
      <c r="CQ187" s="271"/>
      <c r="CR187" s="271"/>
      <c r="CS187" s="271"/>
      <c r="CT187" s="272"/>
      <c r="CU187" s="271"/>
      <c r="CV187" s="271"/>
      <c r="CW187" s="271"/>
      <c r="CX187" s="271"/>
      <c r="CY187" s="271"/>
      <c r="CZ187" s="271"/>
      <c r="DA187" s="271"/>
      <c r="DB187" s="271"/>
      <c r="DC187" s="271"/>
      <c r="DD187" s="271"/>
      <c r="DE187" s="271"/>
      <c r="DF187" s="271"/>
      <c r="DG187" s="294"/>
      <c r="DH187" s="294"/>
      <c r="DI187" s="294"/>
      <c r="DJ187" s="294"/>
      <c r="DK187" s="294"/>
      <c r="DL187" s="294"/>
      <c r="DM187" s="294"/>
      <c r="DN187" s="294"/>
      <c r="DO187" s="294"/>
      <c r="DP187" s="294"/>
      <c r="DQ187" s="294"/>
      <c r="DR187" s="294"/>
      <c r="DS187" s="294"/>
    </row>
    <row r="188" spans="1:123" s="263" customFormat="1" outlineLevel="1">
      <c r="A188" s="327"/>
      <c r="B188" s="235"/>
      <c r="C188" s="384" t="s">
        <v>464</v>
      </c>
      <c r="D188" s="368" t="s">
        <v>484</v>
      </c>
      <c r="E188" s="235"/>
      <c r="F188" s="236"/>
      <c r="G188" s="227">
        <v>0.1</v>
      </c>
      <c r="H188" s="227">
        <v>2.5000000000000001E-2</v>
      </c>
      <c r="I188" s="227" t="s">
        <v>40</v>
      </c>
      <c r="J188" s="227"/>
      <c r="K188" s="227"/>
      <c r="L188" s="227"/>
      <c r="M188" s="227"/>
      <c r="N188" s="227"/>
      <c r="O188" s="227"/>
      <c r="P188" s="227">
        <v>2</v>
      </c>
      <c r="Q188" s="265"/>
      <c r="R188" s="167">
        <v>0.93</v>
      </c>
      <c r="S188" s="227"/>
      <c r="T188" s="266"/>
      <c r="U188" s="270"/>
      <c r="V188" s="270"/>
      <c r="W188" s="270"/>
      <c r="X188" s="270"/>
      <c r="Y188" s="270"/>
      <c r="Z188" s="270"/>
      <c r="AA188" s="270"/>
      <c r="AB188" s="270"/>
      <c r="AC188" s="270"/>
      <c r="AD188" s="270"/>
      <c r="AE188" s="270"/>
      <c r="AF188" s="270"/>
      <c r="AG188" s="243"/>
      <c r="AH188" s="271"/>
      <c r="AI188" s="271"/>
      <c r="AJ188" s="271"/>
      <c r="AK188" s="271"/>
      <c r="AL188" s="271"/>
      <c r="AM188" s="271"/>
      <c r="AN188" s="271"/>
      <c r="AO188" s="271"/>
      <c r="AP188" s="271"/>
      <c r="AQ188" s="271"/>
      <c r="AR188" s="271"/>
      <c r="AS188" s="271"/>
      <c r="AT188" s="272"/>
      <c r="AU188" s="273"/>
      <c r="AV188" s="273"/>
      <c r="AW188" s="273"/>
      <c r="AX188" s="273"/>
      <c r="AY188" s="273"/>
      <c r="AZ188" s="273"/>
      <c r="BA188" s="273"/>
      <c r="BB188" s="273"/>
      <c r="BC188" s="273"/>
      <c r="BD188" s="273"/>
      <c r="BE188" s="273"/>
      <c r="BF188" s="273"/>
      <c r="BG188" s="243"/>
      <c r="BH188" s="271"/>
      <c r="BI188" s="271"/>
      <c r="BJ188" s="271"/>
      <c r="BK188" s="271"/>
      <c r="BL188" s="271"/>
      <c r="BM188" s="271"/>
      <c r="BN188" s="271"/>
      <c r="BO188" s="271"/>
      <c r="BP188" s="271"/>
      <c r="BQ188" s="271"/>
      <c r="BR188" s="271"/>
      <c r="BS188" s="271"/>
      <c r="BT188" s="272"/>
      <c r="BU188" s="271"/>
      <c r="BV188" s="271"/>
      <c r="BW188" s="271"/>
      <c r="BX188" s="271"/>
      <c r="BY188" s="271"/>
      <c r="BZ188" s="271"/>
      <c r="CA188" s="271"/>
      <c r="CB188" s="271"/>
      <c r="CC188" s="271"/>
      <c r="CD188" s="271"/>
      <c r="CE188" s="271"/>
      <c r="CF188" s="271"/>
      <c r="CG188" s="272"/>
      <c r="CH188" s="271"/>
      <c r="CI188" s="271"/>
      <c r="CJ188" s="271"/>
      <c r="CK188" s="271"/>
      <c r="CL188" s="271"/>
      <c r="CM188" s="271"/>
      <c r="CN188" s="271"/>
      <c r="CO188" s="271"/>
      <c r="CP188" s="271"/>
      <c r="CQ188" s="271"/>
      <c r="CR188" s="271"/>
      <c r="CS188" s="271"/>
      <c r="CT188" s="272"/>
      <c r="CU188" s="271"/>
      <c r="CV188" s="271"/>
      <c r="CW188" s="271"/>
      <c r="CX188" s="271"/>
      <c r="CY188" s="271"/>
      <c r="CZ188" s="271"/>
      <c r="DA188" s="271"/>
      <c r="DB188" s="271"/>
      <c r="DC188" s="271"/>
      <c r="DD188" s="271"/>
      <c r="DE188" s="271"/>
      <c r="DF188" s="271"/>
      <c r="DG188" s="294"/>
      <c r="DH188" s="294"/>
      <c r="DI188" s="294"/>
      <c r="DJ188" s="294"/>
      <c r="DK188" s="294"/>
      <c r="DL188" s="294"/>
      <c r="DM188" s="294"/>
      <c r="DN188" s="294"/>
      <c r="DO188" s="294"/>
      <c r="DP188" s="294"/>
      <c r="DQ188" s="294"/>
      <c r="DR188" s="294"/>
      <c r="DS188" s="294"/>
    </row>
    <row r="189" spans="1:123" s="263" customFormat="1" outlineLevel="1">
      <c r="A189" s="327"/>
      <c r="B189" s="235"/>
      <c r="C189" s="384" t="s">
        <v>464</v>
      </c>
      <c r="D189" s="368" t="s">
        <v>485</v>
      </c>
      <c r="E189" s="235"/>
      <c r="F189" s="236"/>
      <c r="G189" s="227">
        <v>0.1</v>
      </c>
      <c r="H189" s="227">
        <v>0.02</v>
      </c>
      <c r="I189" s="227" t="s">
        <v>39</v>
      </c>
      <c r="J189" s="227"/>
      <c r="K189" s="227"/>
      <c r="L189" s="227"/>
      <c r="M189" s="227"/>
      <c r="N189" s="227"/>
      <c r="O189" s="227"/>
      <c r="P189" s="227">
        <v>3</v>
      </c>
      <c r="Q189" s="265"/>
      <c r="R189" s="167">
        <v>0.93</v>
      </c>
      <c r="S189" s="227"/>
      <c r="T189" s="167"/>
      <c r="U189" s="270"/>
      <c r="V189" s="270"/>
      <c r="W189" s="270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43"/>
      <c r="AH189" s="271"/>
      <c r="AI189" s="271"/>
      <c r="AJ189" s="271"/>
      <c r="AK189" s="271"/>
      <c r="AL189" s="271"/>
      <c r="AM189" s="271"/>
      <c r="AN189" s="271"/>
      <c r="AO189" s="271"/>
      <c r="AP189" s="271"/>
      <c r="AQ189" s="271"/>
      <c r="AR189" s="271"/>
      <c r="AS189" s="271"/>
      <c r="AT189" s="272"/>
      <c r="AU189" s="273"/>
      <c r="AV189" s="273"/>
      <c r="AW189" s="273"/>
      <c r="AX189" s="273"/>
      <c r="AY189" s="273"/>
      <c r="AZ189" s="273"/>
      <c r="BA189" s="273"/>
      <c r="BB189" s="273"/>
      <c r="BC189" s="273"/>
      <c r="BD189" s="273"/>
      <c r="BE189" s="273"/>
      <c r="BF189" s="273"/>
      <c r="BG189" s="243"/>
      <c r="BH189" s="271"/>
      <c r="BI189" s="271"/>
      <c r="BJ189" s="271"/>
      <c r="BK189" s="271"/>
      <c r="BL189" s="271"/>
      <c r="BM189" s="271"/>
      <c r="BN189" s="271"/>
      <c r="BO189" s="271"/>
      <c r="BP189" s="271"/>
      <c r="BQ189" s="271"/>
      <c r="BR189" s="271"/>
      <c r="BS189" s="271"/>
      <c r="BT189" s="272"/>
      <c r="BU189" s="271"/>
      <c r="BV189" s="271"/>
      <c r="BW189" s="271"/>
      <c r="BX189" s="271"/>
      <c r="BY189" s="271"/>
      <c r="BZ189" s="271"/>
      <c r="CA189" s="271"/>
      <c r="CB189" s="271"/>
      <c r="CC189" s="271"/>
      <c r="CD189" s="271"/>
      <c r="CE189" s="271"/>
      <c r="CF189" s="271"/>
      <c r="CG189" s="272"/>
      <c r="CH189" s="271"/>
      <c r="CI189" s="271"/>
      <c r="CJ189" s="271"/>
      <c r="CK189" s="271"/>
      <c r="CL189" s="271"/>
      <c r="CM189" s="271"/>
      <c r="CN189" s="271"/>
      <c r="CO189" s="271"/>
      <c r="CP189" s="271"/>
      <c r="CQ189" s="271"/>
      <c r="CR189" s="271"/>
      <c r="CS189" s="271"/>
      <c r="CT189" s="272"/>
      <c r="CU189" s="271"/>
      <c r="CV189" s="271"/>
      <c r="CW189" s="271"/>
      <c r="CX189" s="271"/>
      <c r="CY189" s="271"/>
      <c r="CZ189" s="271"/>
      <c r="DA189" s="271"/>
      <c r="DB189" s="271"/>
      <c r="DC189" s="271"/>
      <c r="DD189" s="271"/>
      <c r="DE189" s="271"/>
      <c r="DF189" s="271"/>
      <c r="DG189" s="294"/>
      <c r="DH189" s="294"/>
      <c r="DI189" s="294"/>
      <c r="DJ189" s="294"/>
      <c r="DK189" s="294"/>
      <c r="DL189" s="294"/>
      <c r="DM189" s="294"/>
      <c r="DN189" s="294"/>
      <c r="DO189" s="294"/>
      <c r="DP189" s="294"/>
      <c r="DQ189" s="294"/>
      <c r="DR189" s="294"/>
      <c r="DS189" s="294"/>
    </row>
    <row r="190" spans="1:123" s="263" customFormat="1" outlineLevel="1">
      <c r="A190" s="327"/>
      <c r="B190" s="235"/>
      <c r="C190" s="384" t="s">
        <v>464</v>
      </c>
      <c r="D190" s="368" t="s">
        <v>486</v>
      </c>
      <c r="E190" s="235"/>
      <c r="F190" s="236"/>
      <c r="G190" s="227">
        <v>1</v>
      </c>
      <c r="H190" s="227">
        <v>0.3</v>
      </c>
      <c r="I190" s="227" t="s">
        <v>40</v>
      </c>
      <c r="J190" s="227"/>
      <c r="K190" s="227"/>
      <c r="L190" s="227"/>
      <c r="M190" s="227"/>
      <c r="N190" s="227"/>
      <c r="O190" s="227"/>
      <c r="P190" s="227">
        <v>1</v>
      </c>
      <c r="Q190" s="265"/>
      <c r="R190" s="167">
        <v>0.95</v>
      </c>
      <c r="S190" s="227"/>
      <c r="T190" s="167"/>
      <c r="U190" s="270"/>
      <c r="V190" s="270"/>
      <c r="W190" s="270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43"/>
      <c r="AH190" s="271"/>
      <c r="AI190" s="271"/>
      <c r="AJ190" s="271"/>
      <c r="AK190" s="271"/>
      <c r="AL190" s="271"/>
      <c r="AM190" s="271"/>
      <c r="AN190" s="271"/>
      <c r="AO190" s="271"/>
      <c r="AP190" s="271"/>
      <c r="AQ190" s="271"/>
      <c r="AR190" s="271"/>
      <c r="AS190" s="271"/>
      <c r="AT190" s="272"/>
      <c r="AU190" s="273"/>
      <c r="AV190" s="273"/>
      <c r="AW190" s="273"/>
      <c r="AX190" s="273"/>
      <c r="AY190" s="273"/>
      <c r="AZ190" s="273"/>
      <c r="BA190" s="273"/>
      <c r="BB190" s="273"/>
      <c r="BC190" s="273"/>
      <c r="BD190" s="273"/>
      <c r="BE190" s="273"/>
      <c r="BF190" s="273"/>
      <c r="BG190" s="243"/>
      <c r="BH190" s="271"/>
      <c r="BI190" s="271"/>
      <c r="BJ190" s="271"/>
      <c r="BK190" s="271"/>
      <c r="BL190" s="271"/>
      <c r="BM190" s="271"/>
      <c r="BN190" s="271"/>
      <c r="BO190" s="271"/>
      <c r="BP190" s="271"/>
      <c r="BQ190" s="271"/>
      <c r="BR190" s="271"/>
      <c r="BS190" s="271"/>
      <c r="BT190" s="272"/>
      <c r="BU190" s="271"/>
      <c r="BV190" s="271"/>
      <c r="BW190" s="271"/>
      <c r="BX190" s="271"/>
      <c r="BY190" s="271"/>
      <c r="BZ190" s="271"/>
      <c r="CA190" s="271"/>
      <c r="CB190" s="271"/>
      <c r="CC190" s="271"/>
      <c r="CD190" s="271"/>
      <c r="CE190" s="271"/>
      <c r="CF190" s="271"/>
      <c r="CG190" s="272"/>
      <c r="CH190" s="271"/>
      <c r="CI190" s="271"/>
      <c r="CJ190" s="271"/>
      <c r="CK190" s="271"/>
      <c r="CL190" s="271"/>
      <c r="CM190" s="271"/>
      <c r="CN190" s="271"/>
      <c r="CO190" s="271"/>
      <c r="CP190" s="271"/>
      <c r="CQ190" s="271"/>
      <c r="CR190" s="271"/>
      <c r="CS190" s="271"/>
      <c r="CT190" s="272"/>
      <c r="CU190" s="271"/>
      <c r="CV190" s="271"/>
      <c r="CW190" s="271"/>
      <c r="CX190" s="271"/>
      <c r="CY190" s="271"/>
      <c r="CZ190" s="271"/>
      <c r="DA190" s="271"/>
      <c r="DB190" s="271"/>
      <c r="DC190" s="271"/>
      <c r="DD190" s="271"/>
      <c r="DE190" s="271"/>
      <c r="DF190" s="271"/>
      <c r="DG190" s="294"/>
      <c r="DH190" s="294"/>
      <c r="DI190" s="294"/>
      <c r="DJ190" s="294"/>
      <c r="DK190" s="294"/>
      <c r="DL190" s="294"/>
      <c r="DM190" s="294"/>
      <c r="DN190" s="294"/>
      <c r="DO190" s="294"/>
      <c r="DP190" s="294"/>
      <c r="DQ190" s="294"/>
      <c r="DR190" s="294"/>
      <c r="DS190" s="294"/>
    </row>
    <row r="191" spans="1:123" s="263" customFormat="1" outlineLevel="1">
      <c r="A191" s="327"/>
      <c r="B191" s="235"/>
      <c r="C191" s="235"/>
      <c r="D191" s="367"/>
      <c r="E191" s="235"/>
      <c r="F191" s="236"/>
      <c r="G191" s="227"/>
      <c r="H191" s="227"/>
      <c r="I191" s="227"/>
      <c r="J191" s="227"/>
      <c r="K191" s="227"/>
      <c r="L191" s="227"/>
      <c r="M191" s="227"/>
      <c r="N191" s="227"/>
      <c r="O191" s="227"/>
      <c r="P191" s="227"/>
      <c r="Q191" s="265"/>
      <c r="R191" s="167"/>
      <c r="S191" s="227"/>
      <c r="T191" s="167"/>
      <c r="U191" s="270"/>
      <c r="V191" s="270"/>
      <c r="W191" s="270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43"/>
      <c r="AH191" s="271"/>
      <c r="AI191" s="271"/>
      <c r="AJ191" s="271"/>
      <c r="AK191" s="271"/>
      <c r="AL191" s="271"/>
      <c r="AM191" s="271"/>
      <c r="AN191" s="271"/>
      <c r="AO191" s="271"/>
      <c r="AP191" s="271"/>
      <c r="AQ191" s="271"/>
      <c r="AR191" s="271"/>
      <c r="AS191" s="271"/>
      <c r="AT191" s="272"/>
      <c r="AU191" s="273"/>
      <c r="AV191" s="273"/>
      <c r="AW191" s="273"/>
      <c r="AX191" s="273"/>
      <c r="AY191" s="273"/>
      <c r="AZ191" s="273"/>
      <c r="BA191" s="273"/>
      <c r="BB191" s="273"/>
      <c r="BC191" s="273"/>
      <c r="BD191" s="273"/>
      <c r="BE191" s="273"/>
      <c r="BF191" s="273"/>
      <c r="BG191" s="243"/>
      <c r="BH191" s="271"/>
      <c r="BI191" s="271"/>
      <c r="BJ191" s="271"/>
      <c r="BK191" s="271"/>
      <c r="BL191" s="271"/>
      <c r="BM191" s="271"/>
      <c r="BN191" s="271"/>
      <c r="BO191" s="271"/>
      <c r="BP191" s="271"/>
      <c r="BQ191" s="271"/>
      <c r="BR191" s="271"/>
      <c r="BS191" s="271"/>
      <c r="BT191" s="272"/>
      <c r="BU191" s="271"/>
      <c r="BV191" s="271"/>
      <c r="BW191" s="271"/>
      <c r="BX191" s="271"/>
      <c r="BY191" s="271"/>
      <c r="BZ191" s="271"/>
      <c r="CA191" s="271"/>
      <c r="CB191" s="271"/>
      <c r="CC191" s="271"/>
      <c r="CD191" s="271"/>
      <c r="CE191" s="271"/>
      <c r="CF191" s="271"/>
      <c r="CG191" s="272"/>
      <c r="CH191" s="271"/>
      <c r="CI191" s="271"/>
      <c r="CJ191" s="271"/>
      <c r="CK191" s="271"/>
      <c r="CL191" s="271"/>
      <c r="CM191" s="271"/>
      <c r="CN191" s="271"/>
      <c r="CO191" s="271"/>
      <c r="CP191" s="271"/>
      <c r="CQ191" s="271"/>
      <c r="CR191" s="271"/>
      <c r="CS191" s="271"/>
      <c r="CT191" s="272"/>
      <c r="CU191" s="271"/>
      <c r="CV191" s="271"/>
      <c r="CW191" s="271"/>
      <c r="CX191" s="271"/>
      <c r="CY191" s="271"/>
      <c r="CZ191" s="271"/>
      <c r="DA191" s="271"/>
      <c r="DB191" s="271"/>
      <c r="DC191" s="271"/>
      <c r="DD191" s="271"/>
      <c r="DE191" s="271"/>
      <c r="DF191" s="271"/>
      <c r="DG191" s="294"/>
      <c r="DH191" s="294"/>
      <c r="DI191" s="294"/>
      <c r="DJ191" s="294"/>
      <c r="DK191" s="294"/>
      <c r="DL191" s="294"/>
      <c r="DM191" s="294"/>
      <c r="DN191" s="294"/>
      <c r="DO191" s="294"/>
      <c r="DP191" s="294"/>
      <c r="DQ191" s="294"/>
      <c r="DR191" s="294"/>
      <c r="DS191" s="294"/>
    </row>
    <row r="192" spans="1:123" s="263" customFormat="1" ht="17.399999999999999" customHeight="1" outlineLevel="1">
      <c r="A192" s="327"/>
      <c r="B192" s="235"/>
      <c r="C192" s="235"/>
      <c r="D192" s="367"/>
      <c r="E192" s="235"/>
      <c r="F192" s="236"/>
      <c r="G192" s="227"/>
      <c r="H192" s="227"/>
      <c r="I192" s="267"/>
      <c r="J192" s="267"/>
      <c r="K192" s="267"/>
      <c r="L192" s="267"/>
      <c r="M192" s="267"/>
      <c r="N192" s="267"/>
      <c r="O192" s="267"/>
      <c r="P192" s="227"/>
      <c r="Q192" s="300"/>
      <c r="R192" s="301"/>
      <c r="S192" s="267"/>
      <c r="T192" s="266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9"/>
      <c r="AH192" s="230"/>
      <c r="AI192" s="230"/>
      <c r="AJ192" s="230"/>
      <c r="AK192" s="230"/>
      <c r="AL192" s="230"/>
      <c r="AM192" s="230"/>
      <c r="AN192" s="230"/>
      <c r="AO192" s="230"/>
      <c r="AP192" s="230"/>
      <c r="AQ192" s="230"/>
      <c r="AR192" s="230"/>
      <c r="AS192" s="230"/>
      <c r="AT192" s="231"/>
      <c r="AU192" s="232"/>
      <c r="AV192" s="232"/>
      <c r="AW192" s="232"/>
      <c r="AX192" s="232"/>
      <c r="AY192" s="232"/>
      <c r="AZ192" s="232"/>
      <c r="BA192" s="232"/>
      <c r="BB192" s="232"/>
      <c r="BC192" s="232"/>
      <c r="BD192" s="232"/>
      <c r="BE192" s="232"/>
      <c r="BF192" s="232"/>
      <c r="BG192" s="229"/>
      <c r="BH192" s="230"/>
      <c r="BI192" s="230"/>
      <c r="BJ192" s="230"/>
      <c r="BK192" s="230"/>
      <c r="BL192" s="230"/>
      <c r="BM192" s="230"/>
      <c r="BN192" s="230"/>
      <c r="BO192" s="230"/>
      <c r="BP192" s="230"/>
      <c r="BQ192" s="230"/>
      <c r="BR192" s="230"/>
      <c r="BS192" s="230"/>
      <c r="BT192" s="231"/>
      <c r="BU192" s="230"/>
      <c r="BV192" s="230"/>
      <c r="BW192" s="230"/>
      <c r="BX192" s="230"/>
      <c r="BY192" s="230"/>
      <c r="BZ192" s="230"/>
      <c r="CA192" s="230"/>
      <c r="CB192" s="230"/>
      <c r="CC192" s="230"/>
      <c r="CD192" s="230"/>
      <c r="CE192" s="230"/>
      <c r="CF192" s="230"/>
      <c r="CG192" s="231"/>
      <c r="CH192" s="230"/>
      <c r="CI192" s="230"/>
      <c r="CJ192" s="230"/>
      <c r="CK192" s="230"/>
      <c r="CL192" s="230"/>
      <c r="CM192" s="230"/>
      <c r="CN192" s="230"/>
      <c r="CO192" s="230"/>
      <c r="CP192" s="230"/>
      <c r="CQ192" s="230"/>
      <c r="CR192" s="230"/>
      <c r="CS192" s="230"/>
      <c r="CT192" s="231"/>
      <c r="CU192" s="230"/>
      <c r="CV192" s="230"/>
      <c r="CW192" s="230"/>
      <c r="CX192" s="230"/>
      <c r="CY192" s="230"/>
      <c r="CZ192" s="230"/>
      <c r="DA192" s="230"/>
      <c r="DB192" s="230"/>
      <c r="DC192" s="230"/>
      <c r="DD192" s="230"/>
      <c r="DE192" s="230"/>
      <c r="DF192" s="230"/>
    </row>
    <row r="193" spans="1:110" s="263" customFormat="1" ht="17.399999999999999" customHeight="1" outlineLevel="1">
      <c r="A193" s="327"/>
      <c r="B193" s="235"/>
      <c r="C193" s="235"/>
      <c r="D193" s="367"/>
      <c r="E193" s="235"/>
      <c r="F193" s="236"/>
      <c r="G193" s="227"/>
      <c r="H193" s="227"/>
      <c r="I193" s="267"/>
      <c r="J193" s="267"/>
      <c r="K193" s="267"/>
      <c r="L193" s="267"/>
      <c r="M193" s="267"/>
      <c r="N193" s="267"/>
      <c r="O193" s="267"/>
      <c r="P193" s="227"/>
      <c r="Q193" s="300"/>
      <c r="R193" s="301"/>
      <c r="S193" s="267"/>
      <c r="T193" s="266"/>
      <c r="U193" s="228"/>
      <c r="V193" s="228"/>
      <c r="W193" s="228"/>
      <c r="X193" s="228"/>
      <c r="Y193" s="228"/>
      <c r="Z193" s="228"/>
      <c r="AA193" s="228"/>
      <c r="AB193" s="228"/>
      <c r="AC193" s="228"/>
      <c r="AD193" s="228"/>
      <c r="AE193" s="228"/>
      <c r="AF193" s="228"/>
      <c r="AG193" s="229"/>
      <c r="AH193" s="230"/>
      <c r="AI193" s="230"/>
      <c r="AJ193" s="230"/>
      <c r="AK193" s="230"/>
      <c r="AL193" s="230"/>
      <c r="AM193" s="230"/>
      <c r="AN193" s="230"/>
      <c r="AO193" s="230"/>
      <c r="AP193" s="230"/>
      <c r="AQ193" s="230"/>
      <c r="AR193" s="230"/>
      <c r="AS193" s="230"/>
      <c r="AT193" s="231"/>
      <c r="AU193" s="232"/>
      <c r="AV193" s="232"/>
      <c r="AW193" s="232"/>
      <c r="AX193" s="232"/>
      <c r="AY193" s="232"/>
      <c r="AZ193" s="232"/>
      <c r="BA193" s="232"/>
      <c r="BB193" s="232"/>
      <c r="BC193" s="232"/>
      <c r="BD193" s="232"/>
      <c r="BE193" s="232"/>
      <c r="BF193" s="232"/>
      <c r="BG193" s="229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0"/>
      <c r="BS193" s="230"/>
      <c r="BT193" s="231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1"/>
      <c r="CH193" s="230"/>
      <c r="CI193" s="230"/>
      <c r="CJ193" s="230"/>
      <c r="CK193" s="230"/>
      <c r="CL193" s="230"/>
      <c r="CM193" s="230"/>
      <c r="CN193" s="230"/>
      <c r="CO193" s="230"/>
      <c r="CP193" s="230"/>
      <c r="CQ193" s="230"/>
      <c r="CR193" s="230"/>
      <c r="CS193" s="230"/>
      <c r="CT193" s="231"/>
      <c r="CU193" s="230"/>
      <c r="CV193" s="230"/>
      <c r="CW193" s="230"/>
      <c r="CX193" s="230"/>
      <c r="CY193" s="230"/>
      <c r="CZ193" s="230"/>
      <c r="DA193" s="230"/>
      <c r="DB193" s="230"/>
      <c r="DC193" s="230"/>
      <c r="DD193" s="230"/>
      <c r="DE193" s="230"/>
      <c r="DF193" s="230"/>
    </row>
    <row r="194" spans="1:110" s="294" customFormat="1" ht="13.2" customHeight="1" outlineLevel="1">
      <c r="A194" s="327"/>
      <c r="B194" s="235"/>
      <c r="C194" s="235"/>
      <c r="D194" s="367"/>
      <c r="E194" s="235"/>
      <c r="F194" s="236"/>
      <c r="G194" s="292"/>
      <c r="H194" s="292"/>
      <c r="I194" s="227"/>
      <c r="J194" s="227"/>
      <c r="K194" s="227"/>
      <c r="L194" s="227"/>
      <c r="M194" s="227"/>
      <c r="N194" s="227"/>
      <c r="O194" s="227"/>
      <c r="P194" s="267"/>
      <c r="Q194" s="265"/>
      <c r="R194" s="167"/>
      <c r="S194" s="227"/>
      <c r="T194" s="168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H194" s="295"/>
      <c r="AI194" s="295"/>
      <c r="AJ194" s="295"/>
      <c r="AK194" s="295"/>
      <c r="AL194" s="295"/>
      <c r="AM194" s="295"/>
      <c r="AN194" s="295"/>
      <c r="AO194" s="295"/>
      <c r="AP194" s="295"/>
      <c r="AQ194" s="295"/>
      <c r="AR194" s="295"/>
      <c r="AS194" s="295"/>
      <c r="AT194" s="272"/>
      <c r="AU194" s="296"/>
      <c r="AV194" s="296"/>
      <c r="AW194" s="296"/>
      <c r="AX194" s="296"/>
      <c r="AY194" s="296"/>
      <c r="AZ194" s="296"/>
      <c r="BA194" s="296"/>
      <c r="BB194" s="296"/>
      <c r="BC194" s="296"/>
      <c r="BD194" s="296"/>
      <c r="BE194" s="296"/>
      <c r="BF194" s="296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72"/>
      <c r="BU194" s="295"/>
      <c r="BV194" s="295"/>
      <c r="BW194" s="295"/>
      <c r="BX194" s="295"/>
      <c r="BY194" s="295"/>
      <c r="BZ194" s="295"/>
      <c r="CA194" s="295"/>
      <c r="CB194" s="295"/>
      <c r="CC194" s="295"/>
      <c r="CD194" s="295"/>
      <c r="CE194" s="295"/>
      <c r="CF194" s="295"/>
      <c r="CG194" s="272"/>
      <c r="CH194" s="295"/>
      <c r="CI194" s="295"/>
      <c r="CJ194" s="295"/>
      <c r="CK194" s="295"/>
      <c r="CL194" s="295"/>
      <c r="CM194" s="295"/>
      <c r="CN194" s="295"/>
      <c r="CO194" s="295"/>
      <c r="CP194" s="295"/>
      <c r="CQ194" s="295"/>
      <c r="CR194" s="295"/>
      <c r="CS194" s="295"/>
      <c r="CT194" s="272"/>
      <c r="CU194" s="295"/>
      <c r="CV194" s="295"/>
      <c r="CW194" s="295"/>
      <c r="CX194" s="295"/>
      <c r="CY194" s="295"/>
      <c r="CZ194" s="295"/>
      <c r="DA194" s="295"/>
      <c r="DB194" s="295"/>
      <c r="DC194" s="295"/>
      <c r="DD194" s="295"/>
      <c r="DE194" s="295"/>
      <c r="DF194" s="295"/>
    </row>
    <row r="195" spans="1:110" s="163" customFormat="1" ht="19.2" customHeight="1">
      <c r="A195" s="327"/>
      <c r="B195" s="235"/>
      <c r="C195" s="235"/>
      <c r="D195" s="367"/>
      <c r="E195" s="234"/>
      <c r="F195" s="236"/>
      <c r="G195" s="165"/>
      <c r="H195" s="166"/>
      <c r="I195" s="165"/>
      <c r="J195" s="166"/>
      <c r="K195" s="165"/>
      <c r="L195" s="165"/>
      <c r="M195" s="165"/>
      <c r="N195" s="165"/>
      <c r="O195" s="165"/>
      <c r="P195" s="227"/>
      <c r="Q195" s="167"/>
      <c r="R195" s="167"/>
      <c r="S195" s="166"/>
      <c r="T195" s="167"/>
      <c r="U195" s="297"/>
      <c r="V195" s="297"/>
      <c r="W195" s="297"/>
      <c r="X195" s="297"/>
      <c r="Y195" s="297"/>
      <c r="Z195" s="297"/>
      <c r="AA195" s="297"/>
      <c r="AB195" s="297"/>
      <c r="AC195" s="297"/>
      <c r="AD195" s="297"/>
      <c r="AE195" s="297"/>
      <c r="AF195" s="297"/>
      <c r="AH195" s="298"/>
      <c r="AI195" s="298"/>
      <c r="AJ195" s="298"/>
      <c r="AK195" s="298"/>
      <c r="AL195" s="298"/>
      <c r="AM195" s="298"/>
      <c r="AN195" s="298"/>
      <c r="AO195" s="298"/>
      <c r="AP195" s="298"/>
      <c r="AQ195" s="298"/>
      <c r="AR195" s="298"/>
      <c r="AS195" s="298"/>
      <c r="AT195" s="155"/>
      <c r="AU195" s="299"/>
      <c r="AV195" s="299"/>
      <c r="AW195" s="299"/>
      <c r="AX195" s="299"/>
      <c r="AY195" s="299"/>
      <c r="AZ195" s="299"/>
      <c r="BA195" s="299"/>
      <c r="BB195" s="299"/>
      <c r="BC195" s="299"/>
      <c r="BD195" s="299"/>
      <c r="BE195" s="299"/>
      <c r="BF195" s="299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155"/>
      <c r="BU195" s="298"/>
      <c r="BV195" s="298"/>
      <c r="BW195" s="298"/>
      <c r="BX195" s="298"/>
      <c r="BY195" s="298"/>
      <c r="BZ195" s="298"/>
      <c r="CA195" s="298"/>
      <c r="CB195" s="298"/>
      <c r="CC195" s="298"/>
      <c r="CD195" s="298"/>
      <c r="CE195" s="298"/>
      <c r="CF195" s="298"/>
      <c r="CG195" s="155"/>
      <c r="CH195" s="298"/>
      <c r="CI195" s="298"/>
      <c r="CJ195" s="298"/>
      <c r="CK195" s="298"/>
      <c r="CL195" s="298"/>
      <c r="CM195" s="298"/>
      <c r="CN195" s="298"/>
      <c r="CO195" s="298"/>
      <c r="CP195" s="298"/>
      <c r="CQ195" s="298"/>
      <c r="CR195" s="298"/>
      <c r="CS195" s="298"/>
      <c r="CT195" s="155"/>
      <c r="CU195" s="298"/>
      <c r="CV195" s="298"/>
      <c r="CW195" s="298"/>
      <c r="CX195" s="298"/>
      <c r="CY195" s="298"/>
      <c r="CZ195" s="298"/>
      <c r="DA195" s="298"/>
      <c r="DB195" s="298"/>
      <c r="DC195" s="298"/>
      <c r="DD195" s="298"/>
      <c r="DE195" s="298"/>
      <c r="DF195" s="298"/>
    </row>
    <row r="196" spans="1:110" s="163" customFormat="1" ht="16.8" customHeight="1">
      <c r="A196" s="327"/>
      <c r="B196" s="235"/>
      <c r="C196" s="235"/>
      <c r="D196" s="367"/>
      <c r="E196" s="234"/>
      <c r="F196" s="236"/>
      <c r="G196" s="165"/>
      <c r="H196" s="166"/>
      <c r="I196" s="165"/>
      <c r="J196" s="166"/>
      <c r="K196" s="165"/>
      <c r="L196" s="165"/>
      <c r="M196" s="165"/>
      <c r="N196" s="165"/>
      <c r="O196" s="165"/>
      <c r="P196" s="227"/>
      <c r="Q196" s="167"/>
      <c r="R196" s="167"/>
      <c r="S196" s="166"/>
      <c r="T196" s="167"/>
      <c r="U196" s="297"/>
      <c r="V196" s="297"/>
      <c r="W196" s="297"/>
      <c r="X196" s="297"/>
      <c r="Y196" s="297"/>
      <c r="Z196" s="297"/>
      <c r="AA196" s="297"/>
      <c r="AB196" s="297"/>
      <c r="AC196" s="297"/>
      <c r="AD196" s="297"/>
      <c r="AE196" s="297"/>
      <c r="AF196" s="297"/>
      <c r="AH196" s="298"/>
      <c r="AI196" s="298"/>
      <c r="AJ196" s="298"/>
      <c r="AK196" s="298"/>
      <c r="AL196" s="298"/>
      <c r="AM196" s="298"/>
      <c r="AN196" s="298"/>
      <c r="AO196" s="298"/>
      <c r="AP196" s="298"/>
      <c r="AQ196" s="298"/>
      <c r="AR196" s="298"/>
      <c r="AS196" s="298"/>
      <c r="AT196" s="155"/>
      <c r="AU196" s="299"/>
      <c r="AV196" s="299"/>
      <c r="AW196" s="299"/>
      <c r="AX196" s="299"/>
      <c r="AY196" s="299"/>
      <c r="AZ196" s="299"/>
      <c r="BA196" s="299"/>
      <c r="BB196" s="299"/>
      <c r="BC196" s="299"/>
      <c r="BD196" s="299"/>
      <c r="BE196" s="299"/>
      <c r="BF196" s="299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155"/>
      <c r="BU196" s="298"/>
      <c r="BV196" s="298"/>
      <c r="BW196" s="298"/>
      <c r="BX196" s="298"/>
      <c r="BY196" s="298"/>
      <c r="BZ196" s="298"/>
      <c r="CA196" s="298"/>
      <c r="CB196" s="298"/>
      <c r="CC196" s="298"/>
      <c r="CD196" s="298"/>
      <c r="CE196" s="298"/>
      <c r="CF196" s="298"/>
      <c r="CG196" s="155"/>
      <c r="CH196" s="298"/>
      <c r="CI196" s="298"/>
      <c r="CJ196" s="298"/>
      <c r="CK196" s="298"/>
      <c r="CL196" s="298"/>
      <c r="CM196" s="298"/>
      <c r="CN196" s="298"/>
      <c r="CO196" s="298"/>
      <c r="CP196" s="298"/>
      <c r="CQ196" s="298"/>
      <c r="CR196" s="298"/>
      <c r="CS196" s="298"/>
      <c r="CT196" s="155"/>
      <c r="CU196" s="298"/>
      <c r="CV196" s="298"/>
      <c r="CW196" s="298"/>
      <c r="CX196" s="298"/>
      <c r="CY196" s="298"/>
      <c r="CZ196" s="298"/>
      <c r="DA196" s="298"/>
      <c r="DB196" s="298"/>
      <c r="DC196" s="298"/>
      <c r="DD196" s="298"/>
      <c r="DE196" s="298"/>
      <c r="DF196" s="298"/>
    </row>
    <row r="197" spans="1:110" s="163" customFormat="1" ht="11.4" customHeight="1">
      <c r="A197" s="327"/>
      <c r="B197" s="235"/>
      <c r="C197" s="235"/>
      <c r="D197" s="367"/>
      <c r="E197" s="234"/>
      <c r="F197" s="236"/>
      <c r="G197" s="165"/>
      <c r="H197" s="166"/>
      <c r="I197" s="165"/>
      <c r="J197" s="166"/>
      <c r="K197" s="165"/>
      <c r="L197" s="165"/>
      <c r="M197" s="165"/>
      <c r="N197" s="165"/>
      <c r="O197" s="165"/>
      <c r="P197" s="227"/>
      <c r="Q197" s="167"/>
      <c r="R197" s="167"/>
      <c r="S197" s="166"/>
      <c r="T197" s="167"/>
      <c r="U197" s="297"/>
      <c r="V197" s="297"/>
      <c r="W197" s="297"/>
      <c r="X197" s="297"/>
      <c r="Y197" s="297"/>
      <c r="Z197" s="297"/>
      <c r="AA197" s="297"/>
      <c r="AB197" s="297"/>
      <c r="AC197" s="297"/>
      <c r="AD197" s="297"/>
      <c r="AE197" s="297"/>
      <c r="AF197" s="297"/>
      <c r="AH197" s="298"/>
      <c r="AI197" s="298"/>
      <c r="AJ197" s="298"/>
      <c r="AK197" s="298"/>
      <c r="AL197" s="298"/>
      <c r="AM197" s="298"/>
      <c r="AN197" s="298"/>
      <c r="AO197" s="298"/>
      <c r="AP197" s="298"/>
      <c r="AQ197" s="298"/>
      <c r="AR197" s="298"/>
      <c r="AS197" s="298"/>
      <c r="AT197" s="155"/>
      <c r="AU197" s="299"/>
      <c r="AV197" s="299"/>
      <c r="AW197" s="299"/>
      <c r="AX197" s="299"/>
      <c r="AY197" s="299"/>
      <c r="AZ197" s="299"/>
      <c r="BA197" s="299"/>
      <c r="BB197" s="299"/>
      <c r="BC197" s="299"/>
      <c r="BD197" s="299"/>
      <c r="BE197" s="299"/>
      <c r="BF197" s="299"/>
      <c r="BH197" s="298"/>
      <c r="BI197" s="298"/>
      <c r="BJ197" s="298"/>
      <c r="BK197" s="298"/>
      <c r="BL197" s="298"/>
      <c r="BM197" s="298"/>
      <c r="BN197" s="298"/>
      <c r="BO197" s="298"/>
      <c r="BP197" s="298"/>
      <c r="BQ197" s="298"/>
      <c r="BR197" s="298"/>
      <c r="BS197" s="298"/>
      <c r="BT197" s="155"/>
      <c r="BU197" s="298"/>
      <c r="BV197" s="298"/>
      <c r="BW197" s="298"/>
      <c r="BX197" s="298"/>
      <c r="BY197" s="298"/>
      <c r="BZ197" s="298"/>
      <c r="CA197" s="298"/>
      <c r="CB197" s="298"/>
      <c r="CC197" s="298"/>
      <c r="CD197" s="298"/>
      <c r="CE197" s="298"/>
      <c r="CF197" s="298"/>
      <c r="CG197" s="155"/>
      <c r="CH197" s="298"/>
      <c r="CI197" s="298"/>
      <c r="CJ197" s="298"/>
      <c r="CK197" s="298"/>
      <c r="CL197" s="298"/>
      <c r="CM197" s="298"/>
      <c r="CN197" s="298"/>
      <c r="CO197" s="298"/>
      <c r="CP197" s="298"/>
      <c r="CQ197" s="298"/>
      <c r="CR197" s="298"/>
      <c r="CS197" s="298"/>
      <c r="CT197" s="155"/>
      <c r="CU197" s="298"/>
      <c r="CV197" s="298"/>
      <c r="CW197" s="298"/>
      <c r="CX197" s="298"/>
      <c r="CY197" s="298"/>
      <c r="CZ197" s="298"/>
      <c r="DA197" s="298"/>
      <c r="DB197" s="298"/>
      <c r="DC197" s="298"/>
      <c r="DD197" s="298"/>
      <c r="DE197" s="298"/>
      <c r="DF197" s="298"/>
    </row>
    <row r="198" spans="1:110" s="163" customFormat="1" ht="16.2" customHeight="1">
      <c r="A198" s="327"/>
      <c r="B198" s="235"/>
      <c r="C198" s="235"/>
      <c r="D198" s="367"/>
      <c r="E198" s="234"/>
      <c r="F198" s="236"/>
      <c r="G198" s="165"/>
      <c r="H198" s="166"/>
      <c r="I198" s="165"/>
      <c r="J198" s="166"/>
      <c r="K198" s="165"/>
      <c r="L198" s="165"/>
      <c r="M198" s="165"/>
      <c r="N198" s="165"/>
      <c r="O198" s="165"/>
      <c r="P198" s="227"/>
      <c r="Q198" s="167"/>
      <c r="R198" s="167"/>
      <c r="S198" s="166"/>
      <c r="T198" s="167"/>
      <c r="U198" s="297"/>
      <c r="V198" s="297"/>
      <c r="W198" s="297"/>
      <c r="X198" s="297"/>
      <c r="Y198" s="297"/>
      <c r="Z198" s="297"/>
      <c r="AA198" s="297"/>
      <c r="AB198" s="297"/>
      <c r="AC198" s="297"/>
      <c r="AD198" s="297"/>
      <c r="AE198" s="297"/>
      <c r="AF198" s="297"/>
      <c r="AH198" s="298"/>
      <c r="AI198" s="298"/>
      <c r="AJ198" s="298"/>
      <c r="AK198" s="298"/>
      <c r="AL198" s="298"/>
      <c r="AM198" s="298"/>
      <c r="AN198" s="298"/>
      <c r="AO198" s="298"/>
      <c r="AP198" s="298"/>
      <c r="AQ198" s="298"/>
      <c r="AR198" s="298"/>
      <c r="AS198" s="298"/>
      <c r="AT198" s="155"/>
      <c r="AU198" s="299"/>
      <c r="AV198" s="299"/>
      <c r="AW198" s="299"/>
      <c r="AX198" s="299"/>
      <c r="AY198" s="299"/>
      <c r="AZ198" s="299"/>
      <c r="BA198" s="299"/>
      <c r="BB198" s="299"/>
      <c r="BC198" s="299"/>
      <c r="BD198" s="299"/>
      <c r="BE198" s="299"/>
      <c r="BF198" s="299"/>
      <c r="BH198" s="298"/>
      <c r="BI198" s="298"/>
      <c r="BJ198" s="298"/>
      <c r="BK198" s="298"/>
      <c r="BL198" s="298"/>
      <c r="BM198" s="298"/>
      <c r="BN198" s="298"/>
      <c r="BO198" s="298"/>
      <c r="BP198" s="298"/>
      <c r="BQ198" s="298"/>
      <c r="BR198" s="298"/>
      <c r="BS198" s="298"/>
      <c r="BT198" s="155"/>
      <c r="BU198" s="298"/>
      <c r="BV198" s="298"/>
      <c r="BW198" s="298"/>
      <c r="BX198" s="298"/>
      <c r="BY198" s="298"/>
      <c r="BZ198" s="298"/>
      <c r="CA198" s="298"/>
      <c r="CB198" s="298"/>
      <c r="CC198" s="298"/>
      <c r="CD198" s="298"/>
      <c r="CE198" s="298"/>
      <c r="CF198" s="298"/>
      <c r="CG198" s="155"/>
      <c r="CH198" s="298"/>
      <c r="CI198" s="298"/>
      <c r="CJ198" s="298"/>
      <c r="CK198" s="298"/>
      <c r="CL198" s="298"/>
      <c r="CM198" s="298"/>
      <c r="CN198" s="298"/>
      <c r="CO198" s="298"/>
      <c r="CP198" s="298"/>
      <c r="CQ198" s="298"/>
      <c r="CR198" s="298"/>
      <c r="CS198" s="298"/>
      <c r="CT198" s="155"/>
      <c r="CU198" s="298"/>
      <c r="CV198" s="298"/>
      <c r="CW198" s="298"/>
      <c r="CX198" s="298"/>
      <c r="CY198" s="298"/>
      <c r="CZ198" s="298"/>
      <c r="DA198" s="298"/>
      <c r="DB198" s="298"/>
      <c r="DC198" s="298"/>
      <c r="DD198" s="298"/>
      <c r="DE198" s="298"/>
      <c r="DF198" s="298"/>
    </row>
    <row r="199" spans="1:110" s="163" customFormat="1" ht="15" customHeight="1">
      <c r="A199" s="327"/>
      <c r="B199" s="235"/>
      <c r="C199" s="235"/>
      <c r="D199" s="367"/>
      <c r="E199" s="234"/>
      <c r="F199" s="236"/>
      <c r="G199" s="165"/>
      <c r="H199" s="166"/>
      <c r="I199" s="165"/>
      <c r="J199" s="166"/>
      <c r="K199" s="165"/>
      <c r="L199" s="165"/>
      <c r="M199" s="165"/>
      <c r="N199" s="165"/>
      <c r="O199" s="165"/>
      <c r="P199" s="227"/>
      <c r="Q199" s="167"/>
      <c r="R199" s="167"/>
      <c r="S199" s="166"/>
      <c r="T199" s="167"/>
      <c r="U199" s="297"/>
      <c r="V199" s="297"/>
      <c r="W199" s="297"/>
      <c r="X199" s="297"/>
      <c r="Y199" s="297"/>
      <c r="Z199" s="297"/>
      <c r="AA199" s="297"/>
      <c r="AB199" s="297"/>
      <c r="AC199" s="297"/>
      <c r="AD199" s="297"/>
      <c r="AE199" s="297"/>
      <c r="AF199" s="297"/>
      <c r="AH199" s="298"/>
      <c r="AI199" s="298"/>
      <c r="AJ199" s="298"/>
      <c r="AK199" s="298"/>
      <c r="AL199" s="298"/>
      <c r="AM199" s="298"/>
      <c r="AN199" s="298"/>
      <c r="AO199" s="298"/>
      <c r="AP199" s="298"/>
      <c r="AQ199" s="298"/>
      <c r="AR199" s="298"/>
      <c r="AS199" s="298"/>
      <c r="AT199" s="155"/>
      <c r="AU199" s="299"/>
      <c r="AV199" s="299"/>
      <c r="AW199" s="299"/>
      <c r="AX199" s="299"/>
      <c r="AY199" s="299"/>
      <c r="AZ199" s="299"/>
      <c r="BA199" s="299"/>
      <c r="BB199" s="299"/>
      <c r="BC199" s="299"/>
      <c r="BD199" s="299"/>
      <c r="BE199" s="299"/>
      <c r="BF199" s="299"/>
      <c r="BH199" s="298"/>
      <c r="BI199" s="298"/>
      <c r="BJ199" s="298"/>
      <c r="BK199" s="298"/>
      <c r="BL199" s="298"/>
      <c r="BM199" s="298"/>
      <c r="BN199" s="298"/>
      <c r="BO199" s="298"/>
      <c r="BP199" s="298"/>
      <c r="BQ199" s="298"/>
      <c r="BR199" s="298"/>
      <c r="BS199" s="298"/>
      <c r="BT199" s="155"/>
      <c r="BU199" s="298"/>
      <c r="BV199" s="298"/>
      <c r="BW199" s="298"/>
      <c r="BX199" s="298"/>
      <c r="BY199" s="298"/>
      <c r="BZ199" s="298"/>
      <c r="CA199" s="298"/>
      <c r="CB199" s="298"/>
      <c r="CC199" s="298"/>
      <c r="CD199" s="298"/>
      <c r="CE199" s="298"/>
      <c r="CF199" s="298"/>
      <c r="CG199" s="155"/>
      <c r="CH199" s="298"/>
      <c r="CI199" s="298"/>
      <c r="CJ199" s="298"/>
      <c r="CK199" s="298"/>
      <c r="CL199" s="298"/>
      <c r="CM199" s="298"/>
      <c r="CN199" s="298"/>
      <c r="CO199" s="298"/>
      <c r="CP199" s="298"/>
      <c r="CQ199" s="298"/>
      <c r="CR199" s="298"/>
      <c r="CS199" s="298"/>
      <c r="CT199" s="155"/>
      <c r="CU199" s="298"/>
      <c r="CV199" s="298"/>
      <c r="CW199" s="298"/>
      <c r="CX199" s="298"/>
      <c r="CY199" s="298"/>
      <c r="CZ199" s="298"/>
      <c r="DA199" s="298"/>
      <c r="DB199" s="298"/>
      <c r="DC199" s="298"/>
      <c r="DD199" s="298"/>
      <c r="DE199" s="298"/>
      <c r="DF199" s="298"/>
    </row>
    <row r="200" spans="1:110" ht="15" customHeight="1">
      <c r="I200" s="165"/>
      <c r="K200" s="165"/>
      <c r="L200" s="165"/>
      <c r="M200" s="165"/>
      <c r="N200" s="165"/>
      <c r="O200" s="165"/>
      <c r="P200" s="227"/>
      <c r="AH200" s="157"/>
      <c r="AI200" s="157"/>
      <c r="AJ200" s="157"/>
      <c r="AK200" s="157"/>
      <c r="AL200" s="157"/>
      <c r="AM200" s="157"/>
      <c r="AN200" s="157"/>
      <c r="AO200" s="157"/>
      <c r="AP200" s="157"/>
      <c r="AQ200" s="157"/>
      <c r="AR200" s="157"/>
      <c r="AS200" s="157"/>
      <c r="AT200" s="158"/>
      <c r="AU200" s="157"/>
      <c r="AV200" s="157"/>
      <c r="AW200" s="157"/>
      <c r="AX200" s="157"/>
      <c r="AY200" s="157"/>
      <c r="AZ200" s="157"/>
      <c r="BA200" s="157"/>
      <c r="BB200" s="157"/>
      <c r="BC200" s="157"/>
      <c r="BD200" s="157"/>
      <c r="BE200" s="157"/>
      <c r="BF200" s="157"/>
      <c r="BH200" s="157"/>
      <c r="BI200" s="157"/>
      <c r="BJ200" s="157"/>
      <c r="BK200" s="157"/>
      <c r="BL200" s="157"/>
      <c r="BM200" s="157"/>
      <c r="BN200" s="157"/>
      <c r="BO200" s="157"/>
      <c r="BP200" s="157"/>
      <c r="BQ200" s="157"/>
      <c r="BR200" s="157"/>
      <c r="BS200" s="157"/>
      <c r="BT200" s="158"/>
      <c r="BU200" s="157"/>
      <c r="BV200" s="157"/>
      <c r="BW200" s="157"/>
      <c r="BX200" s="157"/>
      <c r="BY200" s="157"/>
      <c r="BZ200" s="157"/>
      <c r="CA200" s="157"/>
      <c r="CB200" s="157"/>
      <c r="CC200" s="157"/>
      <c r="CD200" s="157"/>
      <c r="CE200" s="157"/>
      <c r="CF200" s="157"/>
      <c r="CG200" s="158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8"/>
      <c r="CU200" s="157"/>
      <c r="CV200" s="157"/>
      <c r="CW200" s="157"/>
      <c r="CX200" s="157"/>
      <c r="CY200" s="157"/>
      <c r="CZ200" s="157"/>
      <c r="DA200" s="157"/>
      <c r="DB200" s="157"/>
      <c r="DC200" s="157"/>
      <c r="DD200" s="157"/>
      <c r="DE200" s="157"/>
      <c r="DF200" s="157"/>
    </row>
    <row r="201" spans="1:110" s="159" customFormat="1">
      <c r="A201" s="328"/>
      <c r="B201" s="247"/>
      <c r="C201" s="247"/>
      <c r="D201" s="369" t="s">
        <v>39</v>
      </c>
      <c r="E201" s="249"/>
      <c r="F201" s="250"/>
      <c r="G201" s="250"/>
      <c r="H201" s="257"/>
      <c r="I201" s="165"/>
      <c r="J201" s="257"/>
      <c r="K201" s="165"/>
      <c r="L201" s="165"/>
      <c r="M201" s="165"/>
      <c r="N201" s="165"/>
      <c r="O201" s="165"/>
      <c r="P201" s="247"/>
      <c r="Q201" s="247"/>
      <c r="R201" s="248" t="s">
        <v>39</v>
      </c>
      <c r="S201" s="257"/>
      <c r="T201" s="247"/>
      <c r="U201" s="160">
        <f t="shared" ref="U201:AF211" si="330">SUMIF($I$5:$I$200,$R201,U$5:U$200)+SUMIF($K$5:$K$200,$R201,U$5:U$200)</f>
        <v>47577800</v>
      </c>
      <c r="V201" s="160">
        <f t="shared" si="330"/>
        <v>45791297.200000003</v>
      </c>
      <c r="W201" s="160">
        <f t="shared" si="330"/>
        <v>46292517.600000001</v>
      </c>
      <c r="X201" s="160">
        <f t="shared" si="330"/>
        <v>49311973</v>
      </c>
      <c r="Y201" s="160">
        <f t="shared" si="330"/>
        <v>50423928</v>
      </c>
      <c r="Z201" s="160">
        <f t="shared" si="330"/>
        <v>55673928</v>
      </c>
      <c r="AA201" s="160">
        <f t="shared" si="330"/>
        <v>53463778</v>
      </c>
      <c r="AB201" s="160">
        <f t="shared" si="330"/>
        <v>53473778</v>
      </c>
      <c r="AC201" s="160">
        <f t="shared" si="330"/>
        <v>53463778</v>
      </c>
      <c r="AD201" s="160">
        <f t="shared" si="330"/>
        <v>56110876</v>
      </c>
      <c r="AE201" s="160">
        <f t="shared" si="330"/>
        <v>56190276.666666664</v>
      </c>
      <c r="AF201" s="160">
        <f t="shared" si="330"/>
        <v>36105818.666666672</v>
      </c>
      <c r="AG201" s="160"/>
      <c r="AH201" s="160">
        <f>BH201+BU201+CH201+CU201</f>
        <v>2452.3892390567994</v>
      </c>
      <c r="AI201" s="160">
        <f t="shared" ref="AI201:AS211" si="331">BI201+BV201+CI201+CV201</f>
        <v>2222.3046149676989</v>
      </c>
      <c r="AJ201" s="160">
        <f t="shared" si="331"/>
        <v>2123.1787438485449</v>
      </c>
      <c r="AK201" s="160">
        <f t="shared" si="331"/>
        <v>2814.0934897304328</v>
      </c>
      <c r="AL201" s="160">
        <f t="shared" si="331"/>
        <v>2878.8128817414035</v>
      </c>
      <c r="AM201" s="160">
        <f t="shared" si="331"/>
        <v>3486.2037462901626</v>
      </c>
      <c r="AN201" s="160">
        <f t="shared" si="331"/>
        <v>3133.5545250227087</v>
      </c>
      <c r="AO201" s="160">
        <f t="shared" si="331"/>
        <v>3159.8703144963929</v>
      </c>
      <c r="AP201" s="160">
        <f t="shared" si="331"/>
        <v>3133.5545250227087</v>
      </c>
      <c r="AQ201" s="160">
        <f t="shared" si="331"/>
        <v>3326.2438034589331</v>
      </c>
      <c r="AR201" s="160">
        <f t="shared" si="331"/>
        <v>3350.9955593185828</v>
      </c>
      <c r="AS201" s="160">
        <f t="shared" si="331"/>
        <v>2447.1150333870983</v>
      </c>
      <c r="AT201" s="160"/>
      <c r="AU201" s="160">
        <f t="shared" ref="AU201:BF211" si="332">SUMIF($I$5:$I$200,$R201,AU$5:AU$200)</f>
        <v>2234.4872902450861</v>
      </c>
      <c r="AV201" s="160">
        <f t="shared" si="332"/>
        <v>1781.5645057866363</v>
      </c>
      <c r="AW201" s="160">
        <f t="shared" si="332"/>
        <v>1794.1206181741245</v>
      </c>
      <c r="AX201" s="160">
        <f t="shared" si="332"/>
        <v>2964.6835385617105</v>
      </c>
      <c r="AY201" s="160">
        <f t="shared" si="332"/>
        <v>3038.501426895044</v>
      </c>
      <c r="AZ201" s="160">
        <f t="shared" si="332"/>
        <v>3705.1680935617105</v>
      </c>
      <c r="BA201" s="160">
        <f t="shared" si="332"/>
        <v>3369.5830935617109</v>
      </c>
      <c r="BB201" s="160">
        <f t="shared" si="332"/>
        <v>3394.5830935617109</v>
      </c>
      <c r="BC201" s="160">
        <f t="shared" si="332"/>
        <v>3369.5830935617109</v>
      </c>
      <c r="BD201" s="160">
        <f t="shared" si="332"/>
        <v>3426.8850535617107</v>
      </c>
      <c r="BE201" s="160">
        <f t="shared" si="332"/>
        <v>3449.3479535617112</v>
      </c>
      <c r="BF201" s="160">
        <f t="shared" si="332"/>
        <v>2322.5711413862718</v>
      </c>
      <c r="BH201" s="160">
        <f t="shared" ref="BH201:BS211" si="333">SUMIF($I$5:$I$200,$R201,BH$5:BH$200)</f>
        <v>2452.3892390567994</v>
      </c>
      <c r="BI201" s="160">
        <f t="shared" si="333"/>
        <v>2222.3046149676989</v>
      </c>
      <c r="BJ201" s="160">
        <f t="shared" si="333"/>
        <v>2123.1787438485449</v>
      </c>
      <c r="BK201" s="160">
        <f t="shared" si="333"/>
        <v>2814.0934897304328</v>
      </c>
      <c r="BL201" s="160">
        <f t="shared" si="333"/>
        <v>2878.8128817414035</v>
      </c>
      <c r="BM201" s="160">
        <f t="shared" si="333"/>
        <v>3486.2037462901626</v>
      </c>
      <c r="BN201" s="160">
        <f t="shared" si="333"/>
        <v>3133.5545250227087</v>
      </c>
      <c r="BO201" s="160">
        <f t="shared" si="333"/>
        <v>3159.8703144963929</v>
      </c>
      <c r="BP201" s="160">
        <f t="shared" si="333"/>
        <v>3133.5545250227087</v>
      </c>
      <c r="BQ201" s="160">
        <f t="shared" si="333"/>
        <v>3326.2438034589331</v>
      </c>
      <c r="BR201" s="160">
        <f t="shared" si="333"/>
        <v>3350.9955593185828</v>
      </c>
      <c r="BS201" s="160">
        <f t="shared" si="333"/>
        <v>2447.1150333870983</v>
      </c>
      <c r="BT201" s="161"/>
      <c r="BU201" s="160">
        <f t="shared" ref="BU201:CF211" si="334">SUMIF($K$5:$K$178,$R201,BU$5:BU$200)</f>
        <v>0</v>
      </c>
      <c r="BV201" s="160">
        <f t="shared" si="334"/>
        <v>0</v>
      </c>
      <c r="BW201" s="160">
        <f t="shared" si="334"/>
        <v>0</v>
      </c>
      <c r="BX201" s="160">
        <f t="shared" si="334"/>
        <v>0</v>
      </c>
      <c r="BY201" s="160">
        <f t="shared" si="334"/>
        <v>0</v>
      </c>
      <c r="BZ201" s="160">
        <f t="shared" si="334"/>
        <v>0</v>
      </c>
      <c r="CA201" s="160">
        <f t="shared" si="334"/>
        <v>0</v>
      </c>
      <c r="CB201" s="160">
        <f t="shared" si="334"/>
        <v>0</v>
      </c>
      <c r="CC201" s="160">
        <f t="shared" si="334"/>
        <v>0</v>
      </c>
      <c r="CD201" s="160">
        <f t="shared" si="334"/>
        <v>0</v>
      </c>
      <c r="CE201" s="160">
        <f t="shared" si="334"/>
        <v>0</v>
      </c>
      <c r="CF201" s="160">
        <f t="shared" si="334"/>
        <v>0</v>
      </c>
      <c r="CG201" s="161"/>
      <c r="CH201" s="160">
        <f t="shared" ref="CH201:CS211" si="335">SUMIF($M$5:$M$200,$R201,CH$5:CH$200)</f>
        <v>0</v>
      </c>
      <c r="CI201" s="160">
        <f t="shared" si="335"/>
        <v>0</v>
      </c>
      <c r="CJ201" s="160">
        <f t="shared" si="335"/>
        <v>0</v>
      </c>
      <c r="CK201" s="160">
        <f t="shared" si="335"/>
        <v>0</v>
      </c>
      <c r="CL201" s="160">
        <f t="shared" si="335"/>
        <v>0</v>
      </c>
      <c r="CM201" s="160">
        <f t="shared" si="335"/>
        <v>0</v>
      </c>
      <c r="CN201" s="160">
        <f t="shared" si="335"/>
        <v>0</v>
      </c>
      <c r="CO201" s="160">
        <f t="shared" si="335"/>
        <v>0</v>
      </c>
      <c r="CP201" s="160">
        <f t="shared" si="335"/>
        <v>0</v>
      </c>
      <c r="CQ201" s="160">
        <f t="shared" si="335"/>
        <v>0</v>
      </c>
      <c r="CR201" s="160">
        <f t="shared" si="335"/>
        <v>0</v>
      </c>
      <c r="CS201" s="160">
        <f t="shared" si="335"/>
        <v>0</v>
      </c>
      <c r="CT201" s="161"/>
      <c r="CU201" s="160">
        <f t="shared" ref="CU201:DF211" si="336">SUMIF($O$5:$O$200,$R201,CU$5:CU$200)</f>
        <v>0</v>
      </c>
      <c r="CV201" s="160">
        <f t="shared" si="336"/>
        <v>0</v>
      </c>
      <c r="CW201" s="160">
        <f t="shared" si="336"/>
        <v>0</v>
      </c>
      <c r="CX201" s="160">
        <f t="shared" si="336"/>
        <v>0</v>
      </c>
      <c r="CY201" s="160">
        <f t="shared" si="336"/>
        <v>0</v>
      </c>
      <c r="CZ201" s="160">
        <f t="shared" si="336"/>
        <v>0</v>
      </c>
      <c r="DA201" s="160">
        <f t="shared" si="336"/>
        <v>0</v>
      </c>
      <c r="DB201" s="160">
        <f t="shared" si="336"/>
        <v>0</v>
      </c>
      <c r="DC201" s="160">
        <f t="shared" si="336"/>
        <v>0</v>
      </c>
      <c r="DD201" s="160">
        <f t="shared" si="336"/>
        <v>0</v>
      </c>
      <c r="DE201" s="160">
        <f t="shared" si="336"/>
        <v>0</v>
      </c>
      <c r="DF201" s="160">
        <f t="shared" si="336"/>
        <v>0</v>
      </c>
    </row>
    <row r="202" spans="1:110" s="159" customFormat="1">
      <c r="A202" s="328"/>
      <c r="B202" s="247"/>
      <c r="C202" s="247"/>
      <c r="D202" s="369" t="s">
        <v>40</v>
      </c>
      <c r="E202" s="249"/>
      <c r="F202" s="250"/>
      <c r="G202" s="250"/>
      <c r="H202" s="257"/>
      <c r="I202" s="165"/>
      <c r="J202" s="257"/>
      <c r="K202" s="165"/>
      <c r="L202" s="165"/>
      <c r="M202" s="165"/>
      <c r="N202" s="165"/>
      <c r="O202" s="165"/>
      <c r="P202" s="247"/>
      <c r="Q202" s="247"/>
      <c r="R202" s="248" t="s">
        <v>40</v>
      </c>
      <c r="S202" s="257"/>
      <c r="T202" s="247"/>
      <c r="U202" s="160">
        <f t="shared" si="330"/>
        <v>89128</v>
      </c>
      <c r="V202" s="160">
        <f t="shared" si="330"/>
        <v>43568</v>
      </c>
      <c r="W202" s="160">
        <f t="shared" si="330"/>
        <v>42052</v>
      </c>
      <c r="X202" s="160">
        <f t="shared" si="330"/>
        <v>49170</v>
      </c>
      <c r="Y202" s="160">
        <f t="shared" si="330"/>
        <v>60000</v>
      </c>
      <c r="Z202" s="160">
        <f t="shared" si="330"/>
        <v>60000</v>
      </c>
      <c r="AA202" s="160">
        <f t="shared" si="330"/>
        <v>0</v>
      </c>
      <c r="AB202" s="160">
        <f t="shared" si="330"/>
        <v>0</v>
      </c>
      <c r="AC202" s="160">
        <f t="shared" si="330"/>
        <v>0</v>
      </c>
      <c r="AD202" s="160">
        <f t="shared" si="330"/>
        <v>0</v>
      </c>
      <c r="AE202" s="160">
        <f t="shared" si="330"/>
        <v>0</v>
      </c>
      <c r="AF202" s="160">
        <f t="shared" si="330"/>
        <v>0</v>
      </c>
      <c r="AG202" s="160"/>
      <c r="AH202" s="160">
        <f t="shared" ref="AH202:AH211" si="337">BH202+BU202+CH202+CU202</f>
        <v>84.395947368421048</v>
      </c>
      <c r="AI202" s="160">
        <f t="shared" si="331"/>
        <v>53.523052631578949</v>
      </c>
      <c r="AJ202" s="160">
        <f t="shared" si="331"/>
        <v>52.495763157894736</v>
      </c>
      <c r="AK202" s="160">
        <f t="shared" si="331"/>
        <v>57.319144736842105</v>
      </c>
      <c r="AL202" s="160">
        <f t="shared" si="331"/>
        <v>64.65789473684211</v>
      </c>
      <c r="AM202" s="160">
        <f t="shared" si="331"/>
        <v>64.65789473684211</v>
      </c>
      <c r="AN202" s="160">
        <f t="shared" si="331"/>
        <v>0</v>
      </c>
      <c r="AO202" s="160">
        <f t="shared" si="331"/>
        <v>0</v>
      </c>
      <c r="AP202" s="160">
        <f t="shared" si="331"/>
        <v>0</v>
      </c>
      <c r="AQ202" s="160">
        <f t="shared" si="331"/>
        <v>0</v>
      </c>
      <c r="AR202" s="160">
        <f t="shared" si="331"/>
        <v>0</v>
      </c>
      <c r="AS202" s="160">
        <f t="shared" si="331"/>
        <v>0</v>
      </c>
      <c r="AT202" s="160"/>
      <c r="AU202" s="160">
        <f t="shared" si="332"/>
        <v>4.4564000000000004</v>
      </c>
      <c r="AV202" s="160">
        <f t="shared" si="332"/>
        <v>2.1783999999999999</v>
      </c>
      <c r="AW202" s="160">
        <f t="shared" si="332"/>
        <v>2.1025999999999998</v>
      </c>
      <c r="AX202" s="160">
        <f t="shared" si="332"/>
        <v>2.4584999999999999</v>
      </c>
      <c r="AY202" s="160">
        <f t="shared" si="332"/>
        <v>3</v>
      </c>
      <c r="AZ202" s="160">
        <f t="shared" si="332"/>
        <v>3</v>
      </c>
      <c r="BA202" s="160">
        <f t="shared" si="332"/>
        <v>0</v>
      </c>
      <c r="BB202" s="160">
        <f t="shared" si="332"/>
        <v>0</v>
      </c>
      <c r="BC202" s="160">
        <f t="shared" si="332"/>
        <v>0</v>
      </c>
      <c r="BD202" s="160">
        <f t="shared" si="332"/>
        <v>0</v>
      </c>
      <c r="BE202" s="160">
        <f t="shared" si="332"/>
        <v>0</v>
      </c>
      <c r="BF202" s="160">
        <f t="shared" si="332"/>
        <v>0</v>
      </c>
      <c r="BH202" s="160">
        <f t="shared" si="333"/>
        <v>28.690947368421053</v>
      </c>
      <c r="BI202" s="160">
        <f t="shared" si="333"/>
        <v>26.293052631578949</v>
      </c>
      <c r="BJ202" s="160">
        <f t="shared" si="333"/>
        <v>26.213263157894737</v>
      </c>
      <c r="BK202" s="160">
        <f t="shared" si="333"/>
        <v>26.587894736842106</v>
      </c>
      <c r="BL202" s="160">
        <f t="shared" si="333"/>
        <v>27.157894736842106</v>
      </c>
      <c r="BM202" s="160">
        <f t="shared" si="333"/>
        <v>27.157894736842106</v>
      </c>
      <c r="BN202" s="160">
        <f t="shared" si="333"/>
        <v>0</v>
      </c>
      <c r="BO202" s="160">
        <f t="shared" si="333"/>
        <v>0</v>
      </c>
      <c r="BP202" s="160">
        <f t="shared" si="333"/>
        <v>0</v>
      </c>
      <c r="BQ202" s="160">
        <f t="shared" si="333"/>
        <v>0</v>
      </c>
      <c r="BR202" s="160">
        <f t="shared" si="333"/>
        <v>0</v>
      </c>
      <c r="BS202" s="160">
        <f t="shared" si="333"/>
        <v>0</v>
      </c>
      <c r="BT202" s="161"/>
      <c r="BU202" s="160">
        <f t="shared" si="334"/>
        <v>55.704999999999998</v>
      </c>
      <c r="BV202" s="160">
        <f t="shared" si="334"/>
        <v>27.229999999999997</v>
      </c>
      <c r="BW202" s="160">
        <f t="shared" si="334"/>
        <v>26.282499999999999</v>
      </c>
      <c r="BX202" s="160">
        <f t="shared" si="334"/>
        <v>30.731249999999999</v>
      </c>
      <c r="BY202" s="160">
        <f t="shared" si="334"/>
        <v>37.5</v>
      </c>
      <c r="BZ202" s="160">
        <f t="shared" si="334"/>
        <v>37.5</v>
      </c>
      <c r="CA202" s="160">
        <f t="shared" si="334"/>
        <v>0</v>
      </c>
      <c r="CB202" s="160">
        <f t="shared" si="334"/>
        <v>0</v>
      </c>
      <c r="CC202" s="160">
        <f t="shared" si="334"/>
        <v>0</v>
      </c>
      <c r="CD202" s="160">
        <f t="shared" si="334"/>
        <v>0</v>
      </c>
      <c r="CE202" s="160">
        <f t="shared" si="334"/>
        <v>0</v>
      </c>
      <c r="CF202" s="160">
        <f t="shared" si="334"/>
        <v>0</v>
      </c>
      <c r="CG202" s="161"/>
      <c r="CH202" s="160">
        <f t="shared" si="335"/>
        <v>0</v>
      </c>
      <c r="CI202" s="160">
        <f t="shared" si="335"/>
        <v>0</v>
      </c>
      <c r="CJ202" s="160">
        <f t="shared" si="335"/>
        <v>0</v>
      </c>
      <c r="CK202" s="160">
        <f t="shared" si="335"/>
        <v>0</v>
      </c>
      <c r="CL202" s="160">
        <f t="shared" si="335"/>
        <v>0</v>
      </c>
      <c r="CM202" s="160">
        <f t="shared" si="335"/>
        <v>0</v>
      </c>
      <c r="CN202" s="160">
        <f t="shared" si="335"/>
        <v>0</v>
      </c>
      <c r="CO202" s="160">
        <f t="shared" si="335"/>
        <v>0</v>
      </c>
      <c r="CP202" s="160">
        <f t="shared" si="335"/>
        <v>0</v>
      </c>
      <c r="CQ202" s="160">
        <f t="shared" si="335"/>
        <v>0</v>
      </c>
      <c r="CR202" s="160">
        <f t="shared" si="335"/>
        <v>0</v>
      </c>
      <c r="CS202" s="160">
        <f t="shared" si="335"/>
        <v>0</v>
      </c>
      <c r="CT202" s="161"/>
      <c r="CU202" s="160">
        <f t="shared" si="336"/>
        <v>0</v>
      </c>
      <c r="CV202" s="160">
        <f t="shared" si="336"/>
        <v>0</v>
      </c>
      <c r="CW202" s="160">
        <f t="shared" si="336"/>
        <v>0</v>
      </c>
      <c r="CX202" s="160">
        <f t="shared" si="336"/>
        <v>0</v>
      </c>
      <c r="CY202" s="160">
        <f t="shared" si="336"/>
        <v>0</v>
      </c>
      <c r="CZ202" s="160">
        <f t="shared" si="336"/>
        <v>0</v>
      </c>
      <c r="DA202" s="160">
        <f t="shared" si="336"/>
        <v>0</v>
      </c>
      <c r="DB202" s="160">
        <f t="shared" si="336"/>
        <v>0</v>
      </c>
      <c r="DC202" s="160">
        <f t="shared" si="336"/>
        <v>0</v>
      </c>
      <c r="DD202" s="160">
        <f t="shared" si="336"/>
        <v>0</v>
      </c>
      <c r="DE202" s="160">
        <f t="shared" si="336"/>
        <v>0</v>
      </c>
      <c r="DF202" s="160">
        <f t="shared" si="336"/>
        <v>0</v>
      </c>
    </row>
    <row r="203" spans="1:110" s="159" customFormat="1">
      <c r="A203" s="328"/>
      <c r="B203" s="247"/>
      <c r="C203" s="247"/>
      <c r="D203" s="369" t="s">
        <v>107</v>
      </c>
      <c r="E203" s="249"/>
      <c r="F203" s="250"/>
      <c r="G203" s="250"/>
      <c r="H203" s="257"/>
      <c r="I203" s="165"/>
      <c r="J203" s="257"/>
      <c r="K203" s="165"/>
      <c r="L203" s="165"/>
      <c r="M203" s="165"/>
      <c r="N203" s="165"/>
      <c r="O203" s="165"/>
      <c r="P203" s="247"/>
      <c r="Q203" s="247"/>
      <c r="R203" s="248" t="s">
        <v>107</v>
      </c>
      <c r="S203" s="257"/>
      <c r="T203" s="247"/>
      <c r="U203" s="160">
        <f t="shared" si="330"/>
        <v>0</v>
      </c>
      <c r="V203" s="160">
        <f t="shared" si="330"/>
        <v>0</v>
      </c>
      <c r="W203" s="160">
        <f t="shared" si="330"/>
        <v>0</v>
      </c>
      <c r="X203" s="160">
        <f t="shared" si="330"/>
        <v>0</v>
      </c>
      <c r="Y203" s="160">
        <f t="shared" si="330"/>
        <v>0</v>
      </c>
      <c r="Z203" s="160">
        <f t="shared" si="330"/>
        <v>0</v>
      </c>
      <c r="AA203" s="160">
        <f t="shared" si="330"/>
        <v>0</v>
      </c>
      <c r="AB203" s="160">
        <f t="shared" si="330"/>
        <v>0</v>
      </c>
      <c r="AC203" s="160">
        <f t="shared" si="330"/>
        <v>0</v>
      </c>
      <c r="AD203" s="160">
        <f t="shared" si="330"/>
        <v>0</v>
      </c>
      <c r="AE203" s="160">
        <f t="shared" si="330"/>
        <v>0</v>
      </c>
      <c r="AF203" s="160">
        <f t="shared" si="330"/>
        <v>0</v>
      </c>
      <c r="AG203" s="160"/>
      <c r="AH203" s="160">
        <f t="shared" si="337"/>
        <v>0</v>
      </c>
      <c r="AI203" s="160">
        <f t="shared" si="331"/>
        <v>0</v>
      </c>
      <c r="AJ203" s="160">
        <f t="shared" si="331"/>
        <v>0</v>
      </c>
      <c r="AK203" s="160">
        <f t="shared" si="331"/>
        <v>0</v>
      </c>
      <c r="AL203" s="160">
        <f t="shared" si="331"/>
        <v>0</v>
      </c>
      <c r="AM203" s="160">
        <f t="shared" si="331"/>
        <v>0</v>
      </c>
      <c r="AN203" s="160">
        <f t="shared" si="331"/>
        <v>0</v>
      </c>
      <c r="AO203" s="160">
        <f t="shared" si="331"/>
        <v>0</v>
      </c>
      <c r="AP203" s="160">
        <f t="shared" si="331"/>
        <v>0</v>
      </c>
      <c r="AQ203" s="160">
        <f t="shared" si="331"/>
        <v>0</v>
      </c>
      <c r="AR203" s="160">
        <f t="shared" si="331"/>
        <v>0</v>
      </c>
      <c r="AS203" s="160">
        <f t="shared" si="331"/>
        <v>0</v>
      </c>
      <c r="AT203" s="160"/>
      <c r="AU203" s="160">
        <f t="shared" si="332"/>
        <v>0</v>
      </c>
      <c r="AV203" s="160">
        <f t="shared" si="332"/>
        <v>0</v>
      </c>
      <c r="AW203" s="160">
        <f t="shared" si="332"/>
        <v>0</v>
      </c>
      <c r="AX203" s="160">
        <f t="shared" si="332"/>
        <v>0</v>
      </c>
      <c r="AY203" s="160">
        <f t="shared" si="332"/>
        <v>0</v>
      </c>
      <c r="AZ203" s="160">
        <f t="shared" si="332"/>
        <v>0</v>
      </c>
      <c r="BA203" s="160">
        <f t="shared" si="332"/>
        <v>0</v>
      </c>
      <c r="BB203" s="160">
        <f t="shared" si="332"/>
        <v>0</v>
      </c>
      <c r="BC203" s="160">
        <f t="shared" si="332"/>
        <v>0</v>
      </c>
      <c r="BD203" s="160">
        <f t="shared" si="332"/>
        <v>0</v>
      </c>
      <c r="BE203" s="160">
        <f t="shared" si="332"/>
        <v>0</v>
      </c>
      <c r="BF203" s="160">
        <f t="shared" si="332"/>
        <v>0</v>
      </c>
      <c r="BH203" s="160">
        <f t="shared" si="333"/>
        <v>0</v>
      </c>
      <c r="BI203" s="160">
        <f t="shared" si="333"/>
        <v>0</v>
      </c>
      <c r="BJ203" s="160">
        <f t="shared" si="333"/>
        <v>0</v>
      </c>
      <c r="BK203" s="160">
        <f t="shared" si="333"/>
        <v>0</v>
      </c>
      <c r="BL203" s="160">
        <f t="shared" si="333"/>
        <v>0</v>
      </c>
      <c r="BM203" s="160">
        <f t="shared" si="333"/>
        <v>0</v>
      </c>
      <c r="BN203" s="160">
        <f t="shared" si="333"/>
        <v>0</v>
      </c>
      <c r="BO203" s="160">
        <f t="shared" si="333"/>
        <v>0</v>
      </c>
      <c r="BP203" s="160">
        <f t="shared" si="333"/>
        <v>0</v>
      </c>
      <c r="BQ203" s="160">
        <f t="shared" si="333"/>
        <v>0</v>
      </c>
      <c r="BR203" s="160">
        <f t="shared" si="333"/>
        <v>0</v>
      </c>
      <c r="BS203" s="160">
        <f t="shared" si="333"/>
        <v>0</v>
      </c>
      <c r="BT203" s="161"/>
      <c r="BU203" s="160">
        <f t="shared" si="334"/>
        <v>0</v>
      </c>
      <c r="BV203" s="160">
        <f t="shared" si="334"/>
        <v>0</v>
      </c>
      <c r="BW203" s="160">
        <f t="shared" si="334"/>
        <v>0</v>
      </c>
      <c r="BX203" s="160">
        <f t="shared" si="334"/>
        <v>0</v>
      </c>
      <c r="BY203" s="160">
        <f t="shared" si="334"/>
        <v>0</v>
      </c>
      <c r="BZ203" s="160">
        <f t="shared" si="334"/>
        <v>0</v>
      </c>
      <c r="CA203" s="160">
        <f t="shared" si="334"/>
        <v>0</v>
      </c>
      <c r="CB203" s="160">
        <f t="shared" si="334"/>
        <v>0</v>
      </c>
      <c r="CC203" s="160">
        <f t="shared" si="334"/>
        <v>0</v>
      </c>
      <c r="CD203" s="160">
        <f t="shared" si="334"/>
        <v>0</v>
      </c>
      <c r="CE203" s="160">
        <f t="shared" si="334"/>
        <v>0</v>
      </c>
      <c r="CF203" s="160">
        <f t="shared" si="334"/>
        <v>0</v>
      </c>
      <c r="CG203" s="161"/>
      <c r="CH203" s="160">
        <f t="shared" si="335"/>
        <v>0</v>
      </c>
      <c r="CI203" s="160">
        <f t="shared" si="335"/>
        <v>0</v>
      </c>
      <c r="CJ203" s="160">
        <f t="shared" si="335"/>
        <v>0</v>
      </c>
      <c r="CK203" s="160">
        <f t="shared" si="335"/>
        <v>0</v>
      </c>
      <c r="CL203" s="160">
        <f t="shared" si="335"/>
        <v>0</v>
      </c>
      <c r="CM203" s="160">
        <f t="shared" si="335"/>
        <v>0</v>
      </c>
      <c r="CN203" s="160">
        <f t="shared" si="335"/>
        <v>0</v>
      </c>
      <c r="CO203" s="160">
        <f t="shared" si="335"/>
        <v>0</v>
      </c>
      <c r="CP203" s="160">
        <f t="shared" si="335"/>
        <v>0</v>
      </c>
      <c r="CQ203" s="160">
        <f t="shared" si="335"/>
        <v>0</v>
      </c>
      <c r="CR203" s="160">
        <f t="shared" si="335"/>
        <v>0</v>
      </c>
      <c r="CS203" s="160">
        <f t="shared" si="335"/>
        <v>0</v>
      </c>
      <c r="CT203" s="161"/>
      <c r="CU203" s="160">
        <f t="shared" si="336"/>
        <v>0</v>
      </c>
      <c r="CV203" s="160">
        <f t="shared" si="336"/>
        <v>0</v>
      </c>
      <c r="CW203" s="160">
        <f t="shared" si="336"/>
        <v>0</v>
      </c>
      <c r="CX203" s="160">
        <f t="shared" si="336"/>
        <v>0</v>
      </c>
      <c r="CY203" s="160">
        <f t="shared" si="336"/>
        <v>0</v>
      </c>
      <c r="CZ203" s="160">
        <f t="shared" si="336"/>
        <v>0</v>
      </c>
      <c r="DA203" s="160">
        <f t="shared" si="336"/>
        <v>0</v>
      </c>
      <c r="DB203" s="160">
        <f t="shared" si="336"/>
        <v>0</v>
      </c>
      <c r="DC203" s="160">
        <f t="shared" si="336"/>
        <v>0</v>
      </c>
      <c r="DD203" s="160">
        <f t="shared" si="336"/>
        <v>0</v>
      </c>
      <c r="DE203" s="160">
        <f t="shared" si="336"/>
        <v>0</v>
      </c>
      <c r="DF203" s="160">
        <f t="shared" si="336"/>
        <v>0</v>
      </c>
    </row>
    <row r="204" spans="1:110" s="159" customFormat="1">
      <c r="A204" s="328"/>
      <c r="B204" s="247"/>
      <c r="C204" s="247"/>
      <c r="D204" s="369" t="s">
        <v>108</v>
      </c>
      <c r="E204" s="249"/>
      <c r="F204" s="250"/>
      <c r="G204" s="250"/>
      <c r="H204" s="257"/>
      <c r="I204" s="165"/>
      <c r="J204" s="257"/>
      <c r="K204" s="165"/>
      <c r="L204" s="165"/>
      <c r="M204" s="165"/>
      <c r="N204" s="165"/>
      <c r="O204" s="165"/>
      <c r="P204" s="247"/>
      <c r="Q204" s="247"/>
      <c r="R204" s="248" t="s">
        <v>108</v>
      </c>
      <c r="S204" s="257"/>
      <c r="T204" s="247"/>
      <c r="U204" s="160">
        <f t="shared" si="330"/>
        <v>0</v>
      </c>
      <c r="V204" s="160">
        <f t="shared" si="330"/>
        <v>0</v>
      </c>
      <c r="W204" s="160">
        <f t="shared" si="330"/>
        <v>0</v>
      </c>
      <c r="X204" s="160">
        <f t="shared" si="330"/>
        <v>0</v>
      </c>
      <c r="Y204" s="160">
        <f t="shared" si="330"/>
        <v>0</v>
      </c>
      <c r="Z204" s="160">
        <f t="shared" si="330"/>
        <v>0</v>
      </c>
      <c r="AA204" s="160">
        <f t="shared" si="330"/>
        <v>0</v>
      </c>
      <c r="AB204" s="160">
        <f t="shared" si="330"/>
        <v>0</v>
      </c>
      <c r="AC204" s="160">
        <f t="shared" si="330"/>
        <v>0</v>
      </c>
      <c r="AD204" s="160">
        <f t="shared" si="330"/>
        <v>0</v>
      </c>
      <c r="AE204" s="160">
        <f t="shared" si="330"/>
        <v>0</v>
      </c>
      <c r="AF204" s="160">
        <f t="shared" si="330"/>
        <v>0</v>
      </c>
      <c r="AG204" s="160"/>
      <c r="AH204" s="160">
        <f t="shared" si="337"/>
        <v>0</v>
      </c>
      <c r="AI204" s="160">
        <f t="shared" si="331"/>
        <v>0</v>
      </c>
      <c r="AJ204" s="160">
        <f t="shared" si="331"/>
        <v>0</v>
      </c>
      <c r="AK204" s="160">
        <f t="shared" si="331"/>
        <v>0</v>
      </c>
      <c r="AL204" s="160">
        <f t="shared" si="331"/>
        <v>0</v>
      </c>
      <c r="AM204" s="160">
        <f t="shared" si="331"/>
        <v>0</v>
      </c>
      <c r="AN204" s="160">
        <f t="shared" si="331"/>
        <v>0</v>
      </c>
      <c r="AO204" s="160">
        <f t="shared" si="331"/>
        <v>0</v>
      </c>
      <c r="AP204" s="160">
        <f t="shared" si="331"/>
        <v>0</v>
      </c>
      <c r="AQ204" s="160">
        <f t="shared" si="331"/>
        <v>0</v>
      </c>
      <c r="AR204" s="160">
        <f t="shared" si="331"/>
        <v>0</v>
      </c>
      <c r="AS204" s="160">
        <f t="shared" si="331"/>
        <v>0</v>
      </c>
      <c r="AT204" s="160"/>
      <c r="AU204" s="160">
        <f t="shared" si="332"/>
        <v>0</v>
      </c>
      <c r="AV204" s="160">
        <f t="shared" si="332"/>
        <v>0</v>
      </c>
      <c r="AW204" s="160">
        <f t="shared" si="332"/>
        <v>0</v>
      </c>
      <c r="AX204" s="160">
        <f t="shared" si="332"/>
        <v>0</v>
      </c>
      <c r="AY204" s="160">
        <f t="shared" si="332"/>
        <v>0</v>
      </c>
      <c r="AZ204" s="160">
        <f t="shared" si="332"/>
        <v>0</v>
      </c>
      <c r="BA204" s="160">
        <f t="shared" si="332"/>
        <v>0</v>
      </c>
      <c r="BB204" s="160">
        <f t="shared" si="332"/>
        <v>0</v>
      </c>
      <c r="BC204" s="160">
        <f t="shared" si="332"/>
        <v>0</v>
      </c>
      <c r="BD204" s="160">
        <f t="shared" si="332"/>
        <v>0</v>
      </c>
      <c r="BE204" s="160">
        <f t="shared" si="332"/>
        <v>0</v>
      </c>
      <c r="BF204" s="160">
        <f t="shared" si="332"/>
        <v>0</v>
      </c>
      <c r="BH204" s="160">
        <f t="shared" si="333"/>
        <v>0</v>
      </c>
      <c r="BI204" s="160">
        <f t="shared" si="333"/>
        <v>0</v>
      </c>
      <c r="BJ204" s="160">
        <f t="shared" si="333"/>
        <v>0</v>
      </c>
      <c r="BK204" s="160">
        <f t="shared" si="333"/>
        <v>0</v>
      </c>
      <c r="BL204" s="160">
        <f t="shared" si="333"/>
        <v>0</v>
      </c>
      <c r="BM204" s="160">
        <f t="shared" si="333"/>
        <v>0</v>
      </c>
      <c r="BN204" s="160">
        <f t="shared" si="333"/>
        <v>0</v>
      </c>
      <c r="BO204" s="160">
        <f t="shared" si="333"/>
        <v>0</v>
      </c>
      <c r="BP204" s="160">
        <f t="shared" si="333"/>
        <v>0</v>
      </c>
      <c r="BQ204" s="160">
        <f t="shared" si="333"/>
        <v>0</v>
      </c>
      <c r="BR204" s="160">
        <f t="shared" si="333"/>
        <v>0</v>
      </c>
      <c r="BS204" s="160">
        <f t="shared" si="333"/>
        <v>0</v>
      </c>
      <c r="BT204" s="161"/>
      <c r="BU204" s="160">
        <f t="shared" si="334"/>
        <v>0</v>
      </c>
      <c r="BV204" s="160">
        <f t="shared" si="334"/>
        <v>0</v>
      </c>
      <c r="BW204" s="160">
        <f t="shared" si="334"/>
        <v>0</v>
      </c>
      <c r="BX204" s="160">
        <f t="shared" si="334"/>
        <v>0</v>
      </c>
      <c r="BY204" s="160">
        <f t="shared" si="334"/>
        <v>0</v>
      </c>
      <c r="BZ204" s="160">
        <f t="shared" si="334"/>
        <v>0</v>
      </c>
      <c r="CA204" s="160">
        <f t="shared" si="334"/>
        <v>0</v>
      </c>
      <c r="CB204" s="160">
        <f t="shared" si="334"/>
        <v>0</v>
      </c>
      <c r="CC204" s="160">
        <f t="shared" si="334"/>
        <v>0</v>
      </c>
      <c r="CD204" s="160">
        <f t="shared" si="334"/>
        <v>0</v>
      </c>
      <c r="CE204" s="160">
        <f t="shared" si="334"/>
        <v>0</v>
      </c>
      <c r="CF204" s="160">
        <f t="shared" si="334"/>
        <v>0</v>
      </c>
      <c r="CG204" s="161"/>
      <c r="CH204" s="160">
        <f t="shared" si="335"/>
        <v>0</v>
      </c>
      <c r="CI204" s="160">
        <f t="shared" si="335"/>
        <v>0</v>
      </c>
      <c r="CJ204" s="160">
        <f t="shared" si="335"/>
        <v>0</v>
      </c>
      <c r="CK204" s="160">
        <f t="shared" si="335"/>
        <v>0</v>
      </c>
      <c r="CL204" s="160">
        <f t="shared" si="335"/>
        <v>0</v>
      </c>
      <c r="CM204" s="160">
        <f t="shared" si="335"/>
        <v>0</v>
      </c>
      <c r="CN204" s="160">
        <f t="shared" si="335"/>
        <v>0</v>
      </c>
      <c r="CO204" s="160">
        <f t="shared" si="335"/>
        <v>0</v>
      </c>
      <c r="CP204" s="160">
        <f t="shared" si="335"/>
        <v>0</v>
      </c>
      <c r="CQ204" s="160">
        <f t="shared" si="335"/>
        <v>0</v>
      </c>
      <c r="CR204" s="160">
        <f t="shared" si="335"/>
        <v>0</v>
      </c>
      <c r="CS204" s="160">
        <f t="shared" si="335"/>
        <v>0</v>
      </c>
      <c r="CT204" s="161"/>
      <c r="CU204" s="160">
        <f t="shared" si="336"/>
        <v>0</v>
      </c>
      <c r="CV204" s="160">
        <f t="shared" si="336"/>
        <v>0</v>
      </c>
      <c r="CW204" s="160">
        <f t="shared" si="336"/>
        <v>0</v>
      </c>
      <c r="CX204" s="160">
        <f t="shared" si="336"/>
        <v>0</v>
      </c>
      <c r="CY204" s="160">
        <f t="shared" si="336"/>
        <v>0</v>
      </c>
      <c r="CZ204" s="160">
        <f t="shared" si="336"/>
        <v>0</v>
      </c>
      <c r="DA204" s="160">
        <f t="shared" si="336"/>
        <v>0</v>
      </c>
      <c r="DB204" s="160">
        <f t="shared" si="336"/>
        <v>0</v>
      </c>
      <c r="DC204" s="160">
        <f t="shared" si="336"/>
        <v>0</v>
      </c>
      <c r="DD204" s="160">
        <f t="shared" si="336"/>
        <v>0</v>
      </c>
      <c r="DE204" s="160">
        <f t="shared" si="336"/>
        <v>0</v>
      </c>
      <c r="DF204" s="160">
        <f t="shared" si="336"/>
        <v>0</v>
      </c>
    </row>
    <row r="205" spans="1:110" s="159" customFormat="1">
      <c r="A205" s="328"/>
      <c r="B205" s="247"/>
      <c r="C205" s="247"/>
      <c r="D205" s="369" t="s">
        <v>111</v>
      </c>
      <c r="E205" s="249"/>
      <c r="F205" s="250"/>
      <c r="G205" s="250"/>
      <c r="H205" s="257"/>
      <c r="I205" s="165"/>
      <c r="J205" s="257"/>
      <c r="K205" s="165"/>
      <c r="L205" s="165"/>
      <c r="M205" s="165"/>
      <c r="N205" s="165"/>
      <c r="O205" s="165"/>
      <c r="P205" s="247"/>
      <c r="Q205" s="247"/>
      <c r="R205" s="248" t="s">
        <v>111</v>
      </c>
      <c r="S205" s="257"/>
      <c r="T205" s="247"/>
      <c r="U205" s="160">
        <f t="shared" si="330"/>
        <v>0</v>
      </c>
      <c r="V205" s="160">
        <f t="shared" si="330"/>
        <v>0</v>
      </c>
      <c r="W205" s="160">
        <f t="shared" si="330"/>
        <v>0</v>
      </c>
      <c r="X205" s="160">
        <f t="shared" si="330"/>
        <v>0</v>
      </c>
      <c r="Y205" s="160">
        <f t="shared" si="330"/>
        <v>0</v>
      </c>
      <c r="Z205" s="160">
        <f t="shared" si="330"/>
        <v>0</v>
      </c>
      <c r="AA205" s="160">
        <f t="shared" si="330"/>
        <v>0</v>
      </c>
      <c r="AB205" s="160">
        <f t="shared" si="330"/>
        <v>0</v>
      </c>
      <c r="AC205" s="160">
        <f t="shared" si="330"/>
        <v>0</v>
      </c>
      <c r="AD205" s="160">
        <f t="shared" si="330"/>
        <v>0</v>
      </c>
      <c r="AE205" s="160">
        <f t="shared" si="330"/>
        <v>0</v>
      </c>
      <c r="AF205" s="160">
        <f t="shared" si="330"/>
        <v>0</v>
      </c>
      <c r="AG205" s="160"/>
      <c r="AH205" s="160">
        <f t="shared" si="337"/>
        <v>0</v>
      </c>
      <c r="AI205" s="160">
        <f t="shared" si="331"/>
        <v>0</v>
      </c>
      <c r="AJ205" s="160">
        <f t="shared" si="331"/>
        <v>0</v>
      </c>
      <c r="AK205" s="160">
        <f t="shared" si="331"/>
        <v>0</v>
      </c>
      <c r="AL205" s="160">
        <f t="shared" si="331"/>
        <v>0</v>
      </c>
      <c r="AM205" s="160">
        <f t="shared" si="331"/>
        <v>0</v>
      </c>
      <c r="AN205" s="160">
        <f t="shared" si="331"/>
        <v>0</v>
      </c>
      <c r="AO205" s="160">
        <f t="shared" si="331"/>
        <v>0</v>
      </c>
      <c r="AP205" s="160">
        <f t="shared" si="331"/>
        <v>0</v>
      </c>
      <c r="AQ205" s="160">
        <f t="shared" si="331"/>
        <v>0</v>
      </c>
      <c r="AR205" s="160">
        <f t="shared" si="331"/>
        <v>0</v>
      </c>
      <c r="AS205" s="160">
        <f t="shared" si="331"/>
        <v>0</v>
      </c>
      <c r="AT205" s="160"/>
      <c r="AU205" s="160">
        <f t="shared" si="332"/>
        <v>0</v>
      </c>
      <c r="AV205" s="160">
        <f t="shared" si="332"/>
        <v>0</v>
      </c>
      <c r="AW205" s="160">
        <f t="shared" si="332"/>
        <v>0</v>
      </c>
      <c r="AX205" s="160">
        <f t="shared" si="332"/>
        <v>0</v>
      </c>
      <c r="AY205" s="160">
        <f t="shared" si="332"/>
        <v>0</v>
      </c>
      <c r="AZ205" s="160">
        <f t="shared" si="332"/>
        <v>0</v>
      </c>
      <c r="BA205" s="160">
        <f t="shared" si="332"/>
        <v>0</v>
      </c>
      <c r="BB205" s="160">
        <f t="shared" si="332"/>
        <v>0</v>
      </c>
      <c r="BC205" s="160">
        <f t="shared" si="332"/>
        <v>0</v>
      </c>
      <c r="BD205" s="160">
        <f t="shared" si="332"/>
        <v>0</v>
      </c>
      <c r="BE205" s="160">
        <f t="shared" si="332"/>
        <v>0</v>
      </c>
      <c r="BF205" s="160">
        <f t="shared" si="332"/>
        <v>0</v>
      </c>
      <c r="BH205" s="160">
        <f t="shared" si="333"/>
        <v>0</v>
      </c>
      <c r="BI205" s="160">
        <f t="shared" si="333"/>
        <v>0</v>
      </c>
      <c r="BJ205" s="160">
        <f t="shared" si="333"/>
        <v>0</v>
      </c>
      <c r="BK205" s="160">
        <f t="shared" si="333"/>
        <v>0</v>
      </c>
      <c r="BL205" s="160">
        <f t="shared" si="333"/>
        <v>0</v>
      </c>
      <c r="BM205" s="160">
        <f t="shared" si="333"/>
        <v>0</v>
      </c>
      <c r="BN205" s="160">
        <f t="shared" si="333"/>
        <v>0</v>
      </c>
      <c r="BO205" s="160">
        <f t="shared" si="333"/>
        <v>0</v>
      </c>
      <c r="BP205" s="160">
        <f t="shared" si="333"/>
        <v>0</v>
      </c>
      <c r="BQ205" s="160">
        <f t="shared" si="333"/>
        <v>0</v>
      </c>
      <c r="BR205" s="160">
        <f t="shared" si="333"/>
        <v>0</v>
      </c>
      <c r="BS205" s="160">
        <f t="shared" si="333"/>
        <v>0</v>
      </c>
      <c r="BT205" s="161"/>
      <c r="BU205" s="160">
        <f t="shared" si="334"/>
        <v>0</v>
      </c>
      <c r="BV205" s="160">
        <f t="shared" si="334"/>
        <v>0</v>
      </c>
      <c r="BW205" s="160">
        <f t="shared" si="334"/>
        <v>0</v>
      </c>
      <c r="BX205" s="160">
        <f t="shared" si="334"/>
        <v>0</v>
      </c>
      <c r="BY205" s="160">
        <f t="shared" si="334"/>
        <v>0</v>
      </c>
      <c r="BZ205" s="160">
        <f t="shared" si="334"/>
        <v>0</v>
      </c>
      <c r="CA205" s="160">
        <f t="shared" si="334"/>
        <v>0</v>
      </c>
      <c r="CB205" s="160">
        <f t="shared" si="334"/>
        <v>0</v>
      </c>
      <c r="CC205" s="160">
        <f t="shared" si="334"/>
        <v>0</v>
      </c>
      <c r="CD205" s="160">
        <f t="shared" si="334"/>
        <v>0</v>
      </c>
      <c r="CE205" s="160">
        <f t="shared" si="334"/>
        <v>0</v>
      </c>
      <c r="CF205" s="160">
        <f t="shared" si="334"/>
        <v>0</v>
      </c>
      <c r="CG205" s="161"/>
      <c r="CH205" s="160">
        <f t="shared" si="335"/>
        <v>0</v>
      </c>
      <c r="CI205" s="160">
        <f t="shared" si="335"/>
        <v>0</v>
      </c>
      <c r="CJ205" s="160">
        <f t="shared" si="335"/>
        <v>0</v>
      </c>
      <c r="CK205" s="160">
        <f t="shared" si="335"/>
        <v>0</v>
      </c>
      <c r="CL205" s="160">
        <f t="shared" si="335"/>
        <v>0</v>
      </c>
      <c r="CM205" s="160">
        <f t="shared" si="335"/>
        <v>0</v>
      </c>
      <c r="CN205" s="160">
        <f t="shared" si="335"/>
        <v>0</v>
      </c>
      <c r="CO205" s="160">
        <f t="shared" si="335"/>
        <v>0</v>
      </c>
      <c r="CP205" s="160">
        <f t="shared" si="335"/>
        <v>0</v>
      </c>
      <c r="CQ205" s="160">
        <f t="shared" si="335"/>
        <v>0</v>
      </c>
      <c r="CR205" s="160">
        <f t="shared" si="335"/>
        <v>0</v>
      </c>
      <c r="CS205" s="160">
        <f t="shared" si="335"/>
        <v>0</v>
      </c>
      <c r="CT205" s="161"/>
      <c r="CU205" s="160">
        <f t="shared" si="336"/>
        <v>0</v>
      </c>
      <c r="CV205" s="160">
        <f t="shared" si="336"/>
        <v>0</v>
      </c>
      <c r="CW205" s="160">
        <f t="shared" si="336"/>
        <v>0</v>
      </c>
      <c r="CX205" s="160">
        <f t="shared" si="336"/>
        <v>0</v>
      </c>
      <c r="CY205" s="160">
        <f t="shared" si="336"/>
        <v>0</v>
      </c>
      <c r="CZ205" s="160">
        <f t="shared" si="336"/>
        <v>0</v>
      </c>
      <c r="DA205" s="160">
        <f t="shared" si="336"/>
        <v>0</v>
      </c>
      <c r="DB205" s="160">
        <f t="shared" si="336"/>
        <v>0</v>
      </c>
      <c r="DC205" s="160">
        <f t="shared" si="336"/>
        <v>0</v>
      </c>
      <c r="DD205" s="160">
        <f t="shared" si="336"/>
        <v>0</v>
      </c>
      <c r="DE205" s="160">
        <f t="shared" si="336"/>
        <v>0</v>
      </c>
      <c r="DF205" s="160">
        <f t="shared" si="336"/>
        <v>0</v>
      </c>
    </row>
    <row r="206" spans="1:110" s="159" customFormat="1">
      <c r="A206" s="328"/>
      <c r="B206" s="247"/>
      <c r="C206" s="247"/>
      <c r="D206" s="369" t="s">
        <v>110</v>
      </c>
      <c r="E206" s="249"/>
      <c r="F206" s="250"/>
      <c r="G206" s="250"/>
      <c r="H206" s="257"/>
      <c r="I206" s="165"/>
      <c r="J206" s="257"/>
      <c r="K206" s="165"/>
      <c r="L206" s="165"/>
      <c r="M206" s="165"/>
      <c r="N206" s="165"/>
      <c r="O206" s="165"/>
      <c r="P206" s="247"/>
      <c r="Q206" s="247"/>
      <c r="R206" s="248" t="s">
        <v>110</v>
      </c>
      <c r="S206" s="257"/>
      <c r="T206" s="247"/>
      <c r="U206" s="160">
        <f t="shared" si="330"/>
        <v>0</v>
      </c>
      <c r="V206" s="160">
        <f t="shared" si="330"/>
        <v>0</v>
      </c>
      <c r="W206" s="160">
        <f t="shared" si="330"/>
        <v>0</v>
      </c>
      <c r="X206" s="160">
        <f t="shared" si="330"/>
        <v>0</v>
      </c>
      <c r="Y206" s="160">
        <f t="shared" si="330"/>
        <v>0</v>
      </c>
      <c r="Z206" s="160">
        <f t="shared" si="330"/>
        <v>0</v>
      </c>
      <c r="AA206" s="160">
        <f t="shared" si="330"/>
        <v>0</v>
      </c>
      <c r="AB206" s="160">
        <f t="shared" si="330"/>
        <v>0</v>
      </c>
      <c r="AC206" s="160">
        <f t="shared" si="330"/>
        <v>0</v>
      </c>
      <c r="AD206" s="160">
        <f t="shared" si="330"/>
        <v>0</v>
      </c>
      <c r="AE206" s="160">
        <f t="shared" si="330"/>
        <v>0</v>
      </c>
      <c r="AF206" s="160">
        <f t="shared" si="330"/>
        <v>0</v>
      </c>
      <c r="AG206" s="160"/>
      <c r="AH206" s="160">
        <f t="shared" si="337"/>
        <v>0</v>
      </c>
      <c r="AI206" s="160">
        <f t="shared" si="331"/>
        <v>0</v>
      </c>
      <c r="AJ206" s="160">
        <f t="shared" si="331"/>
        <v>0</v>
      </c>
      <c r="AK206" s="160">
        <f t="shared" si="331"/>
        <v>0</v>
      </c>
      <c r="AL206" s="160">
        <f t="shared" si="331"/>
        <v>0</v>
      </c>
      <c r="AM206" s="160">
        <f t="shared" si="331"/>
        <v>0</v>
      </c>
      <c r="AN206" s="160">
        <f t="shared" si="331"/>
        <v>0</v>
      </c>
      <c r="AO206" s="160">
        <f t="shared" si="331"/>
        <v>0</v>
      </c>
      <c r="AP206" s="160">
        <f t="shared" si="331"/>
        <v>0</v>
      </c>
      <c r="AQ206" s="160">
        <f t="shared" si="331"/>
        <v>0</v>
      </c>
      <c r="AR206" s="160">
        <f t="shared" si="331"/>
        <v>0</v>
      </c>
      <c r="AS206" s="160">
        <f t="shared" si="331"/>
        <v>0</v>
      </c>
      <c r="AT206" s="160"/>
      <c r="AU206" s="160">
        <f t="shared" si="332"/>
        <v>0</v>
      </c>
      <c r="AV206" s="160">
        <f t="shared" si="332"/>
        <v>0</v>
      </c>
      <c r="AW206" s="160">
        <f t="shared" si="332"/>
        <v>0</v>
      </c>
      <c r="AX206" s="160">
        <f t="shared" si="332"/>
        <v>0</v>
      </c>
      <c r="AY206" s="160">
        <f t="shared" si="332"/>
        <v>0</v>
      </c>
      <c r="AZ206" s="160">
        <f t="shared" si="332"/>
        <v>0</v>
      </c>
      <c r="BA206" s="160">
        <f t="shared" si="332"/>
        <v>0</v>
      </c>
      <c r="BB206" s="160">
        <f t="shared" si="332"/>
        <v>0</v>
      </c>
      <c r="BC206" s="160">
        <f t="shared" si="332"/>
        <v>0</v>
      </c>
      <c r="BD206" s="160">
        <f t="shared" si="332"/>
        <v>0</v>
      </c>
      <c r="BE206" s="160">
        <f t="shared" si="332"/>
        <v>0</v>
      </c>
      <c r="BF206" s="160">
        <f t="shared" si="332"/>
        <v>0</v>
      </c>
      <c r="BH206" s="160">
        <f t="shared" si="333"/>
        <v>0</v>
      </c>
      <c r="BI206" s="160">
        <f t="shared" si="333"/>
        <v>0</v>
      </c>
      <c r="BJ206" s="160">
        <f t="shared" si="333"/>
        <v>0</v>
      </c>
      <c r="BK206" s="160">
        <f t="shared" si="333"/>
        <v>0</v>
      </c>
      <c r="BL206" s="160">
        <f t="shared" si="333"/>
        <v>0</v>
      </c>
      <c r="BM206" s="160">
        <f t="shared" si="333"/>
        <v>0</v>
      </c>
      <c r="BN206" s="160">
        <f t="shared" si="333"/>
        <v>0</v>
      </c>
      <c r="BO206" s="160">
        <f t="shared" si="333"/>
        <v>0</v>
      </c>
      <c r="BP206" s="160">
        <f t="shared" si="333"/>
        <v>0</v>
      </c>
      <c r="BQ206" s="160">
        <f t="shared" si="333"/>
        <v>0</v>
      </c>
      <c r="BR206" s="160">
        <f t="shared" si="333"/>
        <v>0</v>
      </c>
      <c r="BS206" s="160">
        <f t="shared" si="333"/>
        <v>0</v>
      </c>
      <c r="BT206" s="161"/>
      <c r="BU206" s="160">
        <f t="shared" si="334"/>
        <v>0</v>
      </c>
      <c r="BV206" s="160">
        <f t="shared" si="334"/>
        <v>0</v>
      </c>
      <c r="BW206" s="160">
        <f t="shared" si="334"/>
        <v>0</v>
      </c>
      <c r="BX206" s="160">
        <f t="shared" si="334"/>
        <v>0</v>
      </c>
      <c r="BY206" s="160">
        <f t="shared" si="334"/>
        <v>0</v>
      </c>
      <c r="BZ206" s="160">
        <f t="shared" si="334"/>
        <v>0</v>
      </c>
      <c r="CA206" s="160">
        <f t="shared" si="334"/>
        <v>0</v>
      </c>
      <c r="CB206" s="160">
        <f t="shared" si="334"/>
        <v>0</v>
      </c>
      <c r="CC206" s="160">
        <f t="shared" si="334"/>
        <v>0</v>
      </c>
      <c r="CD206" s="160">
        <f t="shared" si="334"/>
        <v>0</v>
      </c>
      <c r="CE206" s="160">
        <f t="shared" si="334"/>
        <v>0</v>
      </c>
      <c r="CF206" s="160">
        <f t="shared" si="334"/>
        <v>0</v>
      </c>
      <c r="CG206" s="161"/>
      <c r="CH206" s="160">
        <f t="shared" si="335"/>
        <v>0</v>
      </c>
      <c r="CI206" s="160">
        <f t="shared" si="335"/>
        <v>0</v>
      </c>
      <c r="CJ206" s="160">
        <f t="shared" si="335"/>
        <v>0</v>
      </c>
      <c r="CK206" s="160">
        <f t="shared" si="335"/>
        <v>0</v>
      </c>
      <c r="CL206" s="160">
        <f t="shared" si="335"/>
        <v>0</v>
      </c>
      <c r="CM206" s="160">
        <f t="shared" si="335"/>
        <v>0</v>
      </c>
      <c r="CN206" s="160">
        <f t="shared" si="335"/>
        <v>0</v>
      </c>
      <c r="CO206" s="160">
        <f t="shared" si="335"/>
        <v>0</v>
      </c>
      <c r="CP206" s="160">
        <f t="shared" si="335"/>
        <v>0</v>
      </c>
      <c r="CQ206" s="160">
        <f t="shared" si="335"/>
        <v>0</v>
      </c>
      <c r="CR206" s="160">
        <f t="shared" si="335"/>
        <v>0</v>
      </c>
      <c r="CS206" s="160">
        <f t="shared" si="335"/>
        <v>0</v>
      </c>
      <c r="CT206" s="161"/>
      <c r="CU206" s="160">
        <f t="shared" si="336"/>
        <v>0</v>
      </c>
      <c r="CV206" s="160">
        <f t="shared" si="336"/>
        <v>0</v>
      </c>
      <c r="CW206" s="160">
        <f t="shared" si="336"/>
        <v>0</v>
      </c>
      <c r="CX206" s="160">
        <f t="shared" si="336"/>
        <v>0</v>
      </c>
      <c r="CY206" s="160">
        <f t="shared" si="336"/>
        <v>0</v>
      </c>
      <c r="CZ206" s="160">
        <f t="shared" si="336"/>
        <v>0</v>
      </c>
      <c r="DA206" s="160">
        <f t="shared" si="336"/>
        <v>0</v>
      </c>
      <c r="DB206" s="160">
        <f t="shared" si="336"/>
        <v>0</v>
      </c>
      <c r="DC206" s="160">
        <f t="shared" si="336"/>
        <v>0</v>
      </c>
      <c r="DD206" s="160">
        <f t="shared" si="336"/>
        <v>0</v>
      </c>
      <c r="DE206" s="160">
        <f t="shared" si="336"/>
        <v>0</v>
      </c>
      <c r="DF206" s="160">
        <f t="shared" si="336"/>
        <v>0</v>
      </c>
    </row>
    <row r="207" spans="1:110" s="159" customFormat="1">
      <c r="A207" s="328"/>
      <c r="B207" s="247"/>
      <c r="C207" s="247"/>
      <c r="D207" s="369" t="s">
        <v>112</v>
      </c>
      <c r="E207" s="249"/>
      <c r="F207" s="250"/>
      <c r="G207" s="250"/>
      <c r="H207" s="257"/>
      <c r="I207" s="165"/>
      <c r="J207" s="257"/>
      <c r="K207" s="165"/>
      <c r="L207" s="165"/>
      <c r="M207" s="165"/>
      <c r="N207" s="165"/>
      <c r="O207" s="165"/>
      <c r="P207" s="247"/>
      <c r="Q207" s="247"/>
      <c r="R207" s="248" t="s">
        <v>112</v>
      </c>
      <c r="S207" s="257"/>
      <c r="T207" s="247"/>
      <c r="U207" s="160">
        <f t="shared" si="330"/>
        <v>0</v>
      </c>
      <c r="V207" s="160">
        <f t="shared" si="330"/>
        <v>0</v>
      </c>
      <c r="W207" s="160">
        <f t="shared" si="330"/>
        <v>0</v>
      </c>
      <c r="X207" s="160">
        <f t="shared" si="330"/>
        <v>0</v>
      </c>
      <c r="Y207" s="160">
        <f t="shared" si="330"/>
        <v>0</v>
      </c>
      <c r="Z207" s="160">
        <f t="shared" si="330"/>
        <v>0</v>
      </c>
      <c r="AA207" s="160">
        <f t="shared" si="330"/>
        <v>0</v>
      </c>
      <c r="AB207" s="160">
        <f t="shared" si="330"/>
        <v>0</v>
      </c>
      <c r="AC207" s="160">
        <f t="shared" si="330"/>
        <v>0</v>
      </c>
      <c r="AD207" s="160">
        <f t="shared" si="330"/>
        <v>0</v>
      </c>
      <c r="AE207" s="160">
        <f t="shared" si="330"/>
        <v>0</v>
      </c>
      <c r="AF207" s="160">
        <f t="shared" si="330"/>
        <v>0</v>
      </c>
      <c r="AG207" s="160"/>
      <c r="AH207" s="160">
        <f t="shared" si="337"/>
        <v>0</v>
      </c>
      <c r="AI207" s="160">
        <f t="shared" si="331"/>
        <v>0</v>
      </c>
      <c r="AJ207" s="160">
        <f t="shared" si="331"/>
        <v>0</v>
      </c>
      <c r="AK207" s="160">
        <f t="shared" si="331"/>
        <v>0</v>
      </c>
      <c r="AL207" s="160">
        <f t="shared" si="331"/>
        <v>0</v>
      </c>
      <c r="AM207" s="160">
        <f t="shared" si="331"/>
        <v>0</v>
      </c>
      <c r="AN207" s="160">
        <f t="shared" si="331"/>
        <v>0</v>
      </c>
      <c r="AO207" s="160">
        <f t="shared" si="331"/>
        <v>0</v>
      </c>
      <c r="AP207" s="160">
        <f t="shared" si="331"/>
        <v>0</v>
      </c>
      <c r="AQ207" s="160">
        <f t="shared" si="331"/>
        <v>0</v>
      </c>
      <c r="AR207" s="160">
        <f t="shared" si="331"/>
        <v>0</v>
      </c>
      <c r="AS207" s="160">
        <f t="shared" si="331"/>
        <v>0</v>
      </c>
      <c r="AT207" s="160"/>
      <c r="AU207" s="160">
        <f t="shared" si="332"/>
        <v>0</v>
      </c>
      <c r="AV207" s="160">
        <f t="shared" si="332"/>
        <v>0</v>
      </c>
      <c r="AW207" s="160">
        <f t="shared" si="332"/>
        <v>0</v>
      </c>
      <c r="AX207" s="160">
        <f t="shared" si="332"/>
        <v>0</v>
      </c>
      <c r="AY207" s="160">
        <f t="shared" si="332"/>
        <v>0</v>
      </c>
      <c r="AZ207" s="160">
        <f t="shared" si="332"/>
        <v>0</v>
      </c>
      <c r="BA207" s="160">
        <f t="shared" si="332"/>
        <v>0</v>
      </c>
      <c r="BB207" s="160">
        <f t="shared" si="332"/>
        <v>0</v>
      </c>
      <c r="BC207" s="160">
        <f t="shared" si="332"/>
        <v>0</v>
      </c>
      <c r="BD207" s="160">
        <f t="shared" si="332"/>
        <v>0</v>
      </c>
      <c r="BE207" s="160">
        <f t="shared" si="332"/>
        <v>0</v>
      </c>
      <c r="BF207" s="160">
        <f t="shared" si="332"/>
        <v>0</v>
      </c>
      <c r="BH207" s="160">
        <f t="shared" si="333"/>
        <v>0</v>
      </c>
      <c r="BI207" s="160">
        <f t="shared" si="333"/>
        <v>0</v>
      </c>
      <c r="BJ207" s="160">
        <f t="shared" si="333"/>
        <v>0</v>
      </c>
      <c r="BK207" s="160">
        <f t="shared" si="333"/>
        <v>0</v>
      </c>
      <c r="BL207" s="160">
        <f t="shared" si="333"/>
        <v>0</v>
      </c>
      <c r="BM207" s="160">
        <f t="shared" si="333"/>
        <v>0</v>
      </c>
      <c r="BN207" s="160">
        <f t="shared" si="333"/>
        <v>0</v>
      </c>
      <c r="BO207" s="160">
        <f t="shared" si="333"/>
        <v>0</v>
      </c>
      <c r="BP207" s="160">
        <f t="shared" si="333"/>
        <v>0</v>
      </c>
      <c r="BQ207" s="160">
        <f t="shared" si="333"/>
        <v>0</v>
      </c>
      <c r="BR207" s="160">
        <f t="shared" si="333"/>
        <v>0</v>
      </c>
      <c r="BS207" s="160">
        <f t="shared" si="333"/>
        <v>0</v>
      </c>
      <c r="BT207" s="161"/>
      <c r="BU207" s="160">
        <f t="shared" si="334"/>
        <v>0</v>
      </c>
      <c r="BV207" s="160">
        <f t="shared" si="334"/>
        <v>0</v>
      </c>
      <c r="BW207" s="160">
        <f t="shared" si="334"/>
        <v>0</v>
      </c>
      <c r="BX207" s="160">
        <f t="shared" si="334"/>
        <v>0</v>
      </c>
      <c r="BY207" s="160">
        <f t="shared" si="334"/>
        <v>0</v>
      </c>
      <c r="BZ207" s="160">
        <f t="shared" si="334"/>
        <v>0</v>
      </c>
      <c r="CA207" s="160">
        <f t="shared" si="334"/>
        <v>0</v>
      </c>
      <c r="CB207" s="160">
        <f t="shared" si="334"/>
        <v>0</v>
      </c>
      <c r="CC207" s="160">
        <f t="shared" si="334"/>
        <v>0</v>
      </c>
      <c r="CD207" s="160">
        <f t="shared" si="334"/>
        <v>0</v>
      </c>
      <c r="CE207" s="160">
        <f t="shared" si="334"/>
        <v>0</v>
      </c>
      <c r="CF207" s="160">
        <f t="shared" si="334"/>
        <v>0</v>
      </c>
      <c r="CG207" s="161"/>
      <c r="CH207" s="160">
        <f t="shared" si="335"/>
        <v>0</v>
      </c>
      <c r="CI207" s="160">
        <f t="shared" si="335"/>
        <v>0</v>
      </c>
      <c r="CJ207" s="160">
        <f t="shared" si="335"/>
        <v>0</v>
      </c>
      <c r="CK207" s="160">
        <f t="shared" si="335"/>
        <v>0</v>
      </c>
      <c r="CL207" s="160">
        <f t="shared" si="335"/>
        <v>0</v>
      </c>
      <c r="CM207" s="160">
        <f t="shared" si="335"/>
        <v>0</v>
      </c>
      <c r="CN207" s="160">
        <f t="shared" si="335"/>
        <v>0</v>
      </c>
      <c r="CO207" s="160">
        <f t="shared" si="335"/>
        <v>0</v>
      </c>
      <c r="CP207" s="160">
        <f t="shared" si="335"/>
        <v>0</v>
      </c>
      <c r="CQ207" s="160">
        <f t="shared" si="335"/>
        <v>0</v>
      </c>
      <c r="CR207" s="160">
        <f t="shared" si="335"/>
        <v>0</v>
      </c>
      <c r="CS207" s="160">
        <f t="shared" si="335"/>
        <v>0</v>
      </c>
      <c r="CT207" s="161"/>
      <c r="CU207" s="160">
        <f t="shared" si="336"/>
        <v>0</v>
      </c>
      <c r="CV207" s="160">
        <f t="shared" si="336"/>
        <v>0</v>
      </c>
      <c r="CW207" s="160">
        <f t="shared" si="336"/>
        <v>0</v>
      </c>
      <c r="CX207" s="160">
        <f t="shared" si="336"/>
        <v>0</v>
      </c>
      <c r="CY207" s="160">
        <f t="shared" si="336"/>
        <v>0</v>
      </c>
      <c r="CZ207" s="160">
        <f t="shared" si="336"/>
        <v>0</v>
      </c>
      <c r="DA207" s="160">
        <f t="shared" si="336"/>
        <v>0</v>
      </c>
      <c r="DB207" s="160">
        <f t="shared" si="336"/>
        <v>0</v>
      </c>
      <c r="DC207" s="160">
        <f t="shared" si="336"/>
        <v>0</v>
      </c>
      <c r="DD207" s="160">
        <f t="shared" si="336"/>
        <v>0</v>
      </c>
      <c r="DE207" s="160">
        <f t="shared" si="336"/>
        <v>0</v>
      </c>
      <c r="DF207" s="160">
        <f t="shared" si="336"/>
        <v>0</v>
      </c>
    </row>
    <row r="208" spans="1:110" s="159" customFormat="1">
      <c r="A208" s="328"/>
      <c r="B208" s="247"/>
      <c r="C208" s="247"/>
      <c r="D208" s="369" t="s">
        <v>71</v>
      </c>
      <c r="E208" s="249"/>
      <c r="F208" s="250"/>
      <c r="G208" s="250"/>
      <c r="H208" s="257"/>
      <c r="I208" s="165"/>
      <c r="J208" s="257"/>
      <c r="K208" s="165"/>
      <c r="L208" s="165"/>
      <c r="M208" s="165"/>
      <c r="N208" s="165"/>
      <c r="O208" s="165"/>
      <c r="P208" s="247"/>
      <c r="Q208" s="247"/>
      <c r="R208" s="248" t="s">
        <v>71</v>
      </c>
      <c r="S208" s="257"/>
      <c r="T208" s="247"/>
      <c r="U208" s="160">
        <f t="shared" si="330"/>
        <v>8000</v>
      </c>
      <c r="V208" s="160">
        <f t="shared" si="330"/>
        <v>8000</v>
      </c>
      <c r="W208" s="160">
        <f t="shared" si="330"/>
        <v>8000</v>
      </c>
      <c r="X208" s="160">
        <f t="shared" si="330"/>
        <v>8000</v>
      </c>
      <c r="Y208" s="160">
        <f t="shared" si="330"/>
        <v>8000</v>
      </c>
      <c r="Z208" s="160">
        <f t="shared" si="330"/>
        <v>8000</v>
      </c>
      <c r="AA208" s="160">
        <f t="shared" si="330"/>
        <v>8000</v>
      </c>
      <c r="AB208" s="160">
        <f t="shared" si="330"/>
        <v>8000</v>
      </c>
      <c r="AC208" s="160">
        <f t="shared" si="330"/>
        <v>8000</v>
      </c>
      <c r="AD208" s="160">
        <f t="shared" si="330"/>
        <v>8000</v>
      </c>
      <c r="AE208" s="160">
        <f t="shared" si="330"/>
        <v>8000</v>
      </c>
      <c r="AF208" s="160">
        <f t="shared" si="330"/>
        <v>8000</v>
      </c>
      <c r="AG208" s="160"/>
      <c r="AH208" s="160">
        <f t="shared" si="337"/>
        <v>0</v>
      </c>
      <c r="AI208" s="160">
        <f t="shared" si="331"/>
        <v>0</v>
      </c>
      <c r="AJ208" s="160">
        <f t="shared" si="331"/>
        <v>0</v>
      </c>
      <c r="AK208" s="160">
        <f t="shared" si="331"/>
        <v>0</v>
      </c>
      <c r="AL208" s="160">
        <f t="shared" si="331"/>
        <v>0</v>
      </c>
      <c r="AM208" s="160">
        <f t="shared" si="331"/>
        <v>0</v>
      </c>
      <c r="AN208" s="160">
        <f t="shared" si="331"/>
        <v>0</v>
      </c>
      <c r="AO208" s="160">
        <f t="shared" si="331"/>
        <v>0</v>
      </c>
      <c r="AP208" s="160">
        <f t="shared" si="331"/>
        <v>0</v>
      </c>
      <c r="AQ208" s="160">
        <f t="shared" si="331"/>
        <v>0</v>
      </c>
      <c r="AR208" s="160">
        <f t="shared" si="331"/>
        <v>0</v>
      </c>
      <c r="AS208" s="160">
        <f t="shared" si="331"/>
        <v>0</v>
      </c>
      <c r="AT208" s="160"/>
      <c r="AU208" s="160">
        <f t="shared" si="332"/>
        <v>0.4</v>
      </c>
      <c r="AV208" s="160">
        <f t="shared" si="332"/>
        <v>0.4</v>
      </c>
      <c r="AW208" s="160">
        <f t="shared" si="332"/>
        <v>0.4</v>
      </c>
      <c r="AX208" s="160">
        <f t="shared" si="332"/>
        <v>0.4</v>
      </c>
      <c r="AY208" s="160">
        <f t="shared" si="332"/>
        <v>0.4</v>
      </c>
      <c r="AZ208" s="160">
        <f t="shared" si="332"/>
        <v>0.4</v>
      </c>
      <c r="BA208" s="160">
        <f t="shared" si="332"/>
        <v>0.4</v>
      </c>
      <c r="BB208" s="160">
        <f t="shared" si="332"/>
        <v>0.4</v>
      </c>
      <c r="BC208" s="160">
        <f t="shared" si="332"/>
        <v>0.4</v>
      </c>
      <c r="BD208" s="160">
        <f t="shared" si="332"/>
        <v>0.4</v>
      </c>
      <c r="BE208" s="160">
        <f t="shared" si="332"/>
        <v>0.4</v>
      </c>
      <c r="BF208" s="160">
        <f t="shared" si="332"/>
        <v>0.4</v>
      </c>
      <c r="BH208" s="160">
        <f t="shared" si="333"/>
        <v>0</v>
      </c>
      <c r="BI208" s="160">
        <f t="shared" si="333"/>
        <v>0</v>
      </c>
      <c r="BJ208" s="160">
        <f t="shared" si="333"/>
        <v>0</v>
      </c>
      <c r="BK208" s="160">
        <f t="shared" si="333"/>
        <v>0</v>
      </c>
      <c r="BL208" s="160">
        <f t="shared" si="333"/>
        <v>0</v>
      </c>
      <c r="BM208" s="160">
        <f t="shared" si="333"/>
        <v>0</v>
      </c>
      <c r="BN208" s="160">
        <f t="shared" si="333"/>
        <v>0</v>
      </c>
      <c r="BO208" s="160">
        <f t="shared" si="333"/>
        <v>0</v>
      </c>
      <c r="BP208" s="160">
        <f t="shared" si="333"/>
        <v>0</v>
      </c>
      <c r="BQ208" s="160">
        <f t="shared" si="333"/>
        <v>0</v>
      </c>
      <c r="BR208" s="160">
        <f t="shared" si="333"/>
        <v>0</v>
      </c>
      <c r="BS208" s="160">
        <f t="shared" si="333"/>
        <v>0</v>
      </c>
      <c r="BT208" s="161"/>
      <c r="BU208" s="160">
        <f t="shared" si="334"/>
        <v>0</v>
      </c>
      <c r="BV208" s="160">
        <f t="shared" si="334"/>
        <v>0</v>
      </c>
      <c r="BW208" s="160">
        <f t="shared" si="334"/>
        <v>0</v>
      </c>
      <c r="BX208" s="160">
        <f t="shared" si="334"/>
        <v>0</v>
      </c>
      <c r="BY208" s="160">
        <f t="shared" si="334"/>
        <v>0</v>
      </c>
      <c r="BZ208" s="160">
        <f t="shared" si="334"/>
        <v>0</v>
      </c>
      <c r="CA208" s="160">
        <f t="shared" si="334"/>
        <v>0</v>
      </c>
      <c r="CB208" s="160">
        <f t="shared" si="334"/>
        <v>0</v>
      </c>
      <c r="CC208" s="160">
        <f t="shared" si="334"/>
        <v>0</v>
      </c>
      <c r="CD208" s="160">
        <f t="shared" si="334"/>
        <v>0</v>
      </c>
      <c r="CE208" s="160">
        <f t="shared" si="334"/>
        <v>0</v>
      </c>
      <c r="CF208" s="160">
        <f t="shared" si="334"/>
        <v>0</v>
      </c>
      <c r="CG208" s="161"/>
      <c r="CH208" s="160">
        <f t="shared" si="335"/>
        <v>0</v>
      </c>
      <c r="CI208" s="160">
        <f t="shared" si="335"/>
        <v>0</v>
      </c>
      <c r="CJ208" s="160">
        <f t="shared" si="335"/>
        <v>0</v>
      </c>
      <c r="CK208" s="160">
        <f t="shared" si="335"/>
        <v>0</v>
      </c>
      <c r="CL208" s="160">
        <f t="shared" si="335"/>
        <v>0</v>
      </c>
      <c r="CM208" s="160">
        <f t="shared" si="335"/>
        <v>0</v>
      </c>
      <c r="CN208" s="160">
        <f t="shared" si="335"/>
        <v>0</v>
      </c>
      <c r="CO208" s="160">
        <f t="shared" si="335"/>
        <v>0</v>
      </c>
      <c r="CP208" s="160">
        <f t="shared" si="335"/>
        <v>0</v>
      </c>
      <c r="CQ208" s="160">
        <f t="shared" si="335"/>
        <v>0</v>
      </c>
      <c r="CR208" s="160">
        <f t="shared" si="335"/>
        <v>0</v>
      </c>
      <c r="CS208" s="160">
        <f t="shared" si="335"/>
        <v>0</v>
      </c>
      <c r="CT208" s="161"/>
      <c r="CU208" s="160">
        <f t="shared" si="336"/>
        <v>0</v>
      </c>
      <c r="CV208" s="160">
        <f t="shared" si="336"/>
        <v>0</v>
      </c>
      <c r="CW208" s="160">
        <f t="shared" si="336"/>
        <v>0</v>
      </c>
      <c r="CX208" s="160">
        <f t="shared" si="336"/>
        <v>0</v>
      </c>
      <c r="CY208" s="160">
        <f t="shared" si="336"/>
        <v>0</v>
      </c>
      <c r="CZ208" s="160">
        <f t="shared" si="336"/>
        <v>0</v>
      </c>
      <c r="DA208" s="160">
        <f t="shared" si="336"/>
        <v>0</v>
      </c>
      <c r="DB208" s="160">
        <f t="shared" si="336"/>
        <v>0</v>
      </c>
      <c r="DC208" s="160">
        <f t="shared" si="336"/>
        <v>0</v>
      </c>
      <c r="DD208" s="160">
        <f t="shared" si="336"/>
        <v>0</v>
      </c>
      <c r="DE208" s="160">
        <f t="shared" si="336"/>
        <v>0</v>
      </c>
      <c r="DF208" s="160">
        <f t="shared" si="336"/>
        <v>0</v>
      </c>
    </row>
    <row r="209" spans="1:110" s="159" customFormat="1">
      <c r="A209" s="328"/>
      <c r="B209" s="247"/>
      <c r="C209" s="247"/>
      <c r="D209" s="369" t="s">
        <v>223</v>
      </c>
      <c r="E209" s="249"/>
      <c r="F209" s="250"/>
      <c r="G209" s="250"/>
      <c r="H209" s="257"/>
      <c r="I209" s="165"/>
      <c r="J209" s="257"/>
      <c r="K209" s="165"/>
      <c r="L209" s="165"/>
      <c r="M209" s="165"/>
      <c r="N209" s="165"/>
      <c r="O209" s="165"/>
      <c r="P209" s="247"/>
      <c r="Q209" s="247"/>
      <c r="R209" s="248" t="s">
        <v>131</v>
      </c>
      <c r="S209" s="257"/>
      <c r="T209" s="247"/>
      <c r="U209" s="160">
        <f t="shared" si="330"/>
        <v>0</v>
      </c>
      <c r="V209" s="160">
        <f t="shared" si="330"/>
        <v>0</v>
      </c>
      <c r="W209" s="160">
        <f t="shared" si="330"/>
        <v>0</v>
      </c>
      <c r="X209" s="160">
        <f t="shared" si="330"/>
        <v>0</v>
      </c>
      <c r="Y209" s="160">
        <f t="shared" si="330"/>
        <v>0</v>
      </c>
      <c r="Z209" s="160">
        <f t="shared" si="330"/>
        <v>0</v>
      </c>
      <c r="AA209" s="160">
        <f t="shared" si="330"/>
        <v>0</v>
      </c>
      <c r="AB209" s="160">
        <f t="shared" si="330"/>
        <v>0</v>
      </c>
      <c r="AC209" s="160">
        <f t="shared" si="330"/>
        <v>0</v>
      </c>
      <c r="AD209" s="160">
        <f t="shared" si="330"/>
        <v>0</v>
      </c>
      <c r="AE209" s="160">
        <f t="shared" si="330"/>
        <v>0</v>
      </c>
      <c r="AF209" s="160">
        <f t="shared" si="330"/>
        <v>0</v>
      </c>
      <c r="AG209" s="160"/>
      <c r="AH209" s="160">
        <f t="shared" si="337"/>
        <v>0</v>
      </c>
      <c r="AI209" s="160">
        <f t="shared" si="331"/>
        <v>0</v>
      </c>
      <c r="AJ209" s="160">
        <f t="shared" si="331"/>
        <v>0</v>
      </c>
      <c r="AK209" s="160">
        <f t="shared" si="331"/>
        <v>0</v>
      </c>
      <c r="AL209" s="160">
        <f t="shared" si="331"/>
        <v>0</v>
      </c>
      <c r="AM209" s="160">
        <f t="shared" si="331"/>
        <v>0</v>
      </c>
      <c r="AN209" s="160">
        <f t="shared" si="331"/>
        <v>0</v>
      </c>
      <c r="AO209" s="160">
        <f t="shared" si="331"/>
        <v>0</v>
      </c>
      <c r="AP209" s="160">
        <f t="shared" si="331"/>
        <v>0</v>
      </c>
      <c r="AQ209" s="160">
        <f t="shared" si="331"/>
        <v>0</v>
      </c>
      <c r="AR209" s="160">
        <f t="shared" si="331"/>
        <v>0</v>
      </c>
      <c r="AS209" s="160">
        <f t="shared" si="331"/>
        <v>0</v>
      </c>
      <c r="AT209" s="160"/>
      <c r="AU209" s="160">
        <f t="shared" si="332"/>
        <v>0</v>
      </c>
      <c r="AV209" s="160">
        <f t="shared" si="332"/>
        <v>0</v>
      </c>
      <c r="AW209" s="160">
        <f t="shared" si="332"/>
        <v>0</v>
      </c>
      <c r="AX209" s="160">
        <f t="shared" si="332"/>
        <v>0</v>
      </c>
      <c r="AY209" s="160">
        <f t="shared" si="332"/>
        <v>0</v>
      </c>
      <c r="AZ209" s="160">
        <f t="shared" si="332"/>
        <v>0</v>
      </c>
      <c r="BA209" s="160">
        <f t="shared" si="332"/>
        <v>0</v>
      </c>
      <c r="BB209" s="160">
        <f t="shared" si="332"/>
        <v>0</v>
      </c>
      <c r="BC209" s="160">
        <f t="shared" si="332"/>
        <v>0</v>
      </c>
      <c r="BD209" s="160">
        <f t="shared" si="332"/>
        <v>0</v>
      </c>
      <c r="BE209" s="160">
        <f t="shared" si="332"/>
        <v>0</v>
      </c>
      <c r="BF209" s="160">
        <f t="shared" si="332"/>
        <v>0</v>
      </c>
      <c r="BH209" s="160">
        <f t="shared" si="333"/>
        <v>0</v>
      </c>
      <c r="BI209" s="160">
        <f t="shared" si="333"/>
        <v>0</v>
      </c>
      <c r="BJ209" s="160">
        <f t="shared" si="333"/>
        <v>0</v>
      </c>
      <c r="BK209" s="160">
        <f t="shared" si="333"/>
        <v>0</v>
      </c>
      <c r="BL209" s="160">
        <f t="shared" si="333"/>
        <v>0</v>
      </c>
      <c r="BM209" s="160">
        <f t="shared" si="333"/>
        <v>0</v>
      </c>
      <c r="BN209" s="160">
        <f t="shared" si="333"/>
        <v>0</v>
      </c>
      <c r="BO209" s="160">
        <f t="shared" si="333"/>
        <v>0</v>
      </c>
      <c r="BP209" s="160">
        <f t="shared" si="333"/>
        <v>0</v>
      </c>
      <c r="BQ209" s="160">
        <f t="shared" si="333"/>
        <v>0</v>
      </c>
      <c r="BR209" s="160">
        <f t="shared" si="333"/>
        <v>0</v>
      </c>
      <c r="BS209" s="160">
        <f t="shared" si="333"/>
        <v>0</v>
      </c>
      <c r="BT209" s="161"/>
      <c r="BU209" s="160">
        <f t="shared" si="334"/>
        <v>0</v>
      </c>
      <c r="BV209" s="160">
        <f t="shared" si="334"/>
        <v>0</v>
      </c>
      <c r="BW209" s="160">
        <f t="shared" si="334"/>
        <v>0</v>
      </c>
      <c r="BX209" s="160">
        <f t="shared" si="334"/>
        <v>0</v>
      </c>
      <c r="BY209" s="160">
        <f t="shared" si="334"/>
        <v>0</v>
      </c>
      <c r="BZ209" s="160">
        <f t="shared" si="334"/>
        <v>0</v>
      </c>
      <c r="CA209" s="160">
        <f t="shared" si="334"/>
        <v>0</v>
      </c>
      <c r="CB209" s="160">
        <f t="shared" si="334"/>
        <v>0</v>
      </c>
      <c r="CC209" s="160">
        <f t="shared" si="334"/>
        <v>0</v>
      </c>
      <c r="CD209" s="160">
        <f t="shared" si="334"/>
        <v>0</v>
      </c>
      <c r="CE209" s="160">
        <f t="shared" si="334"/>
        <v>0</v>
      </c>
      <c r="CF209" s="160">
        <f t="shared" si="334"/>
        <v>0</v>
      </c>
      <c r="CG209" s="161"/>
      <c r="CH209" s="160">
        <f t="shared" si="335"/>
        <v>0</v>
      </c>
      <c r="CI209" s="160">
        <f t="shared" si="335"/>
        <v>0</v>
      </c>
      <c r="CJ209" s="160">
        <f t="shared" si="335"/>
        <v>0</v>
      </c>
      <c r="CK209" s="160">
        <f t="shared" si="335"/>
        <v>0</v>
      </c>
      <c r="CL209" s="160">
        <f t="shared" si="335"/>
        <v>0</v>
      </c>
      <c r="CM209" s="160">
        <f t="shared" si="335"/>
        <v>0</v>
      </c>
      <c r="CN209" s="160">
        <f t="shared" si="335"/>
        <v>0</v>
      </c>
      <c r="CO209" s="160">
        <f t="shared" si="335"/>
        <v>0</v>
      </c>
      <c r="CP209" s="160">
        <f t="shared" si="335"/>
        <v>0</v>
      </c>
      <c r="CQ209" s="160">
        <f t="shared" si="335"/>
        <v>0</v>
      </c>
      <c r="CR209" s="160">
        <f t="shared" si="335"/>
        <v>0</v>
      </c>
      <c r="CS209" s="160">
        <f t="shared" si="335"/>
        <v>0</v>
      </c>
      <c r="CT209" s="161"/>
      <c r="CU209" s="160">
        <f t="shared" si="336"/>
        <v>0</v>
      </c>
      <c r="CV209" s="160">
        <f t="shared" si="336"/>
        <v>0</v>
      </c>
      <c r="CW209" s="160">
        <f t="shared" si="336"/>
        <v>0</v>
      </c>
      <c r="CX209" s="160">
        <f t="shared" si="336"/>
        <v>0</v>
      </c>
      <c r="CY209" s="160">
        <f t="shared" si="336"/>
        <v>0</v>
      </c>
      <c r="CZ209" s="160">
        <f t="shared" si="336"/>
        <v>0</v>
      </c>
      <c r="DA209" s="160">
        <f t="shared" si="336"/>
        <v>0</v>
      </c>
      <c r="DB209" s="160">
        <f t="shared" si="336"/>
        <v>0</v>
      </c>
      <c r="DC209" s="160">
        <f t="shared" si="336"/>
        <v>0</v>
      </c>
      <c r="DD209" s="160">
        <f t="shared" si="336"/>
        <v>0</v>
      </c>
      <c r="DE209" s="160">
        <f t="shared" si="336"/>
        <v>0</v>
      </c>
      <c r="DF209" s="160">
        <f t="shared" si="336"/>
        <v>0</v>
      </c>
    </row>
    <row r="210" spans="1:110">
      <c r="D210" s="369" t="s">
        <v>126</v>
      </c>
      <c r="F210" s="251"/>
      <c r="G210" s="251"/>
      <c r="H210" s="258"/>
      <c r="I210" s="165"/>
      <c r="J210" s="258"/>
      <c r="K210" s="165"/>
      <c r="L210" s="165"/>
      <c r="M210" s="165"/>
      <c r="N210" s="165"/>
      <c r="O210" s="165"/>
      <c r="P210" s="247"/>
      <c r="Q210" s="247"/>
      <c r="R210" s="248" t="s">
        <v>126</v>
      </c>
      <c r="S210" s="257"/>
      <c r="T210" s="247"/>
      <c r="U210" s="160">
        <f t="shared" si="330"/>
        <v>1440</v>
      </c>
      <c r="V210" s="160">
        <f t="shared" si="330"/>
        <v>8900</v>
      </c>
      <c r="W210" s="160">
        <f t="shared" si="330"/>
        <v>8900</v>
      </c>
      <c r="X210" s="160">
        <f t="shared" si="330"/>
        <v>8600</v>
      </c>
      <c r="Y210" s="160">
        <f t="shared" si="330"/>
        <v>8600</v>
      </c>
      <c r="Z210" s="160">
        <f t="shared" si="330"/>
        <v>8600</v>
      </c>
      <c r="AA210" s="160">
        <f t="shared" si="330"/>
        <v>8600</v>
      </c>
      <c r="AB210" s="160">
        <f t="shared" si="330"/>
        <v>8600</v>
      </c>
      <c r="AC210" s="160">
        <f t="shared" si="330"/>
        <v>8600</v>
      </c>
      <c r="AD210" s="160">
        <f t="shared" si="330"/>
        <v>78646</v>
      </c>
      <c r="AE210" s="160">
        <f t="shared" si="330"/>
        <v>73510</v>
      </c>
      <c r="AF210" s="160">
        <f t="shared" si="330"/>
        <v>45641</v>
      </c>
      <c r="AG210" s="142"/>
      <c r="AH210" s="160">
        <f t="shared" si="337"/>
        <v>7.031578947368422E-2</v>
      </c>
      <c r="AI210" s="160">
        <f t="shared" si="331"/>
        <v>7.031578947368422E-2</v>
      </c>
      <c r="AJ210" s="160">
        <f t="shared" si="331"/>
        <v>7.031578947368422E-2</v>
      </c>
      <c r="AK210" s="160">
        <f t="shared" si="331"/>
        <v>0</v>
      </c>
      <c r="AL210" s="160">
        <f t="shared" si="331"/>
        <v>0</v>
      </c>
      <c r="AM210" s="160">
        <f t="shared" si="331"/>
        <v>0</v>
      </c>
      <c r="AN210" s="160">
        <f t="shared" si="331"/>
        <v>0</v>
      </c>
      <c r="AO210" s="160">
        <f t="shared" si="331"/>
        <v>0</v>
      </c>
      <c r="AP210" s="160">
        <f t="shared" si="331"/>
        <v>0</v>
      </c>
      <c r="AQ210" s="160">
        <f t="shared" si="331"/>
        <v>7.031578947368422E-2</v>
      </c>
      <c r="AR210" s="160">
        <f t="shared" si="331"/>
        <v>7.031578947368422E-2</v>
      </c>
      <c r="AS210" s="160">
        <f t="shared" si="331"/>
        <v>7.031578947368422E-2</v>
      </c>
      <c r="AT210" s="142"/>
      <c r="AU210" s="160">
        <f t="shared" si="332"/>
        <v>0.4204</v>
      </c>
      <c r="AV210" s="160">
        <f t="shared" si="332"/>
        <v>4.2004000000000001</v>
      </c>
      <c r="AW210" s="160">
        <f t="shared" si="332"/>
        <v>4.2004000000000001</v>
      </c>
      <c r="AX210" s="160">
        <f t="shared" si="332"/>
        <v>4.2</v>
      </c>
      <c r="AY210" s="160">
        <f t="shared" si="332"/>
        <v>4.2</v>
      </c>
      <c r="AZ210" s="160">
        <f t="shared" si="332"/>
        <v>4.2</v>
      </c>
      <c r="BA210" s="160">
        <f t="shared" si="332"/>
        <v>4.2</v>
      </c>
      <c r="BB210" s="160">
        <f t="shared" si="332"/>
        <v>4.2</v>
      </c>
      <c r="BC210" s="160">
        <f t="shared" si="332"/>
        <v>4.2</v>
      </c>
      <c r="BD210" s="160">
        <f t="shared" si="332"/>
        <v>4.2004000000000001</v>
      </c>
      <c r="BE210" s="160">
        <f t="shared" si="332"/>
        <v>4.2004000000000001</v>
      </c>
      <c r="BF210" s="160">
        <f t="shared" si="332"/>
        <v>2.4003999999999999</v>
      </c>
      <c r="BH210" s="160">
        <f t="shared" si="333"/>
        <v>7.031578947368422E-2</v>
      </c>
      <c r="BI210" s="160">
        <f t="shared" si="333"/>
        <v>7.031578947368422E-2</v>
      </c>
      <c r="BJ210" s="160">
        <f t="shared" si="333"/>
        <v>7.031578947368422E-2</v>
      </c>
      <c r="BK210" s="160">
        <f t="shared" si="333"/>
        <v>0</v>
      </c>
      <c r="BL210" s="160">
        <f t="shared" si="333"/>
        <v>0</v>
      </c>
      <c r="BM210" s="160">
        <f t="shared" si="333"/>
        <v>0</v>
      </c>
      <c r="BN210" s="160">
        <f t="shared" si="333"/>
        <v>0</v>
      </c>
      <c r="BO210" s="160">
        <f t="shared" si="333"/>
        <v>0</v>
      </c>
      <c r="BP210" s="160">
        <f t="shared" si="333"/>
        <v>0</v>
      </c>
      <c r="BQ210" s="160">
        <f t="shared" si="333"/>
        <v>7.031578947368422E-2</v>
      </c>
      <c r="BR210" s="160">
        <f t="shared" si="333"/>
        <v>7.031578947368422E-2</v>
      </c>
      <c r="BS210" s="160">
        <f t="shared" si="333"/>
        <v>7.031578947368422E-2</v>
      </c>
      <c r="BT210" s="162"/>
      <c r="BU210" s="160">
        <f t="shared" si="334"/>
        <v>0</v>
      </c>
      <c r="BV210" s="160">
        <f t="shared" si="334"/>
        <v>0</v>
      </c>
      <c r="BW210" s="160">
        <f t="shared" si="334"/>
        <v>0</v>
      </c>
      <c r="BX210" s="160">
        <f t="shared" si="334"/>
        <v>0</v>
      </c>
      <c r="BY210" s="160">
        <f t="shared" si="334"/>
        <v>0</v>
      </c>
      <c r="BZ210" s="160">
        <f t="shared" si="334"/>
        <v>0</v>
      </c>
      <c r="CA210" s="160">
        <f t="shared" si="334"/>
        <v>0</v>
      </c>
      <c r="CB210" s="160">
        <f t="shared" si="334"/>
        <v>0</v>
      </c>
      <c r="CC210" s="160">
        <f t="shared" si="334"/>
        <v>0</v>
      </c>
      <c r="CD210" s="160">
        <f t="shared" si="334"/>
        <v>0</v>
      </c>
      <c r="CE210" s="160">
        <f t="shared" si="334"/>
        <v>0</v>
      </c>
      <c r="CF210" s="160">
        <f t="shared" si="334"/>
        <v>0</v>
      </c>
      <c r="CG210" s="162"/>
      <c r="CH210" s="160">
        <f t="shared" si="335"/>
        <v>0</v>
      </c>
      <c r="CI210" s="160">
        <f t="shared" si="335"/>
        <v>0</v>
      </c>
      <c r="CJ210" s="160">
        <f t="shared" si="335"/>
        <v>0</v>
      </c>
      <c r="CK210" s="160">
        <f t="shared" si="335"/>
        <v>0</v>
      </c>
      <c r="CL210" s="160">
        <f t="shared" si="335"/>
        <v>0</v>
      </c>
      <c r="CM210" s="160">
        <f t="shared" si="335"/>
        <v>0</v>
      </c>
      <c r="CN210" s="160">
        <f t="shared" si="335"/>
        <v>0</v>
      </c>
      <c r="CO210" s="160">
        <f t="shared" si="335"/>
        <v>0</v>
      </c>
      <c r="CP210" s="160">
        <f t="shared" si="335"/>
        <v>0</v>
      </c>
      <c r="CQ210" s="160">
        <f t="shared" si="335"/>
        <v>0</v>
      </c>
      <c r="CR210" s="160">
        <f t="shared" si="335"/>
        <v>0</v>
      </c>
      <c r="CS210" s="160">
        <f t="shared" si="335"/>
        <v>0</v>
      </c>
      <c r="CT210" s="162"/>
      <c r="CU210" s="160">
        <f t="shared" si="336"/>
        <v>0</v>
      </c>
      <c r="CV210" s="160">
        <f t="shared" si="336"/>
        <v>0</v>
      </c>
      <c r="CW210" s="160">
        <f t="shared" si="336"/>
        <v>0</v>
      </c>
      <c r="CX210" s="160">
        <f t="shared" si="336"/>
        <v>0</v>
      </c>
      <c r="CY210" s="160">
        <f t="shared" si="336"/>
        <v>0</v>
      </c>
      <c r="CZ210" s="160">
        <f t="shared" si="336"/>
        <v>0</v>
      </c>
      <c r="DA210" s="160">
        <f t="shared" si="336"/>
        <v>0</v>
      </c>
      <c r="DB210" s="160">
        <f t="shared" si="336"/>
        <v>0</v>
      </c>
      <c r="DC210" s="160">
        <f t="shared" si="336"/>
        <v>0</v>
      </c>
      <c r="DD210" s="160">
        <f t="shared" si="336"/>
        <v>0</v>
      </c>
      <c r="DE210" s="160">
        <f t="shared" si="336"/>
        <v>0</v>
      </c>
      <c r="DF210" s="160">
        <f t="shared" si="336"/>
        <v>0</v>
      </c>
    </row>
    <row r="211" spans="1:110">
      <c r="H211" s="258"/>
      <c r="I211" s="165"/>
      <c r="J211" s="258"/>
      <c r="K211" s="165"/>
      <c r="L211" s="165"/>
      <c r="M211" s="165"/>
      <c r="N211" s="165"/>
      <c r="O211" s="165"/>
      <c r="R211" s="165"/>
      <c r="S211" s="258"/>
      <c r="T211" s="243"/>
      <c r="U211" s="142">
        <f t="shared" si="330"/>
        <v>33489680</v>
      </c>
      <c r="V211" s="142">
        <f t="shared" si="330"/>
        <v>31710221.199999999</v>
      </c>
      <c r="W211" s="142">
        <f t="shared" si="330"/>
        <v>32211417.600000001</v>
      </c>
      <c r="X211" s="142">
        <f t="shared" si="330"/>
        <v>34462573</v>
      </c>
      <c r="Y211" s="142">
        <f t="shared" si="330"/>
        <v>35574628</v>
      </c>
      <c r="Z211" s="142">
        <f t="shared" si="330"/>
        <v>40824628</v>
      </c>
      <c r="AA211" s="142">
        <f t="shared" si="330"/>
        <v>38614178</v>
      </c>
      <c r="AB211" s="142">
        <f t="shared" si="330"/>
        <v>38624178</v>
      </c>
      <c r="AC211" s="142">
        <f t="shared" si="330"/>
        <v>38614178</v>
      </c>
      <c r="AD211" s="142">
        <f t="shared" si="330"/>
        <v>41331322</v>
      </c>
      <c r="AE211" s="142">
        <f t="shared" si="330"/>
        <v>41405586.666666664</v>
      </c>
      <c r="AF211" s="142">
        <f t="shared" si="330"/>
        <v>27600459.666666664</v>
      </c>
      <c r="AG211" s="142"/>
      <c r="AH211" s="160">
        <f t="shared" si="337"/>
        <v>0</v>
      </c>
      <c r="AI211" s="160">
        <f t="shared" si="331"/>
        <v>0</v>
      </c>
      <c r="AJ211" s="160">
        <f t="shared" si="331"/>
        <v>0</v>
      </c>
      <c r="AK211" s="160">
        <f t="shared" si="331"/>
        <v>0</v>
      </c>
      <c r="AL211" s="160">
        <f t="shared" si="331"/>
        <v>0</v>
      </c>
      <c r="AM211" s="160">
        <f t="shared" si="331"/>
        <v>0</v>
      </c>
      <c r="AN211" s="160">
        <f t="shared" si="331"/>
        <v>0</v>
      </c>
      <c r="AO211" s="160">
        <f t="shared" si="331"/>
        <v>0</v>
      </c>
      <c r="AP211" s="160">
        <f t="shared" si="331"/>
        <v>0</v>
      </c>
      <c r="AQ211" s="160">
        <f t="shared" si="331"/>
        <v>0</v>
      </c>
      <c r="AR211" s="160">
        <f t="shared" si="331"/>
        <v>0</v>
      </c>
      <c r="AS211" s="160">
        <f t="shared" si="331"/>
        <v>0</v>
      </c>
      <c r="AT211" s="142"/>
      <c r="AU211" s="160">
        <f t="shared" si="332"/>
        <v>0.21999999999999997</v>
      </c>
      <c r="AV211" s="160">
        <f t="shared" si="332"/>
        <v>6.2000000000000006E-2</v>
      </c>
      <c r="AW211" s="160">
        <f t="shared" si="332"/>
        <v>0.05</v>
      </c>
      <c r="AX211" s="160">
        <f t="shared" si="332"/>
        <v>0.05</v>
      </c>
      <c r="AY211" s="160">
        <f t="shared" si="332"/>
        <v>7.4999999999999997E-2</v>
      </c>
      <c r="AZ211" s="160">
        <f t="shared" si="332"/>
        <v>7.4999999999999997E-2</v>
      </c>
      <c r="BA211" s="160">
        <f t="shared" si="332"/>
        <v>0</v>
      </c>
      <c r="BB211" s="160">
        <f t="shared" si="332"/>
        <v>0</v>
      </c>
      <c r="BC211" s="160">
        <f t="shared" si="332"/>
        <v>0</v>
      </c>
      <c r="BD211" s="160">
        <f t="shared" si="332"/>
        <v>0</v>
      </c>
      <c r="BE211" s="160">
        <f t="shared" si="332"/>
        <v>0</v>
      </c>
      <c r="BF211" s="160">
        <f t="shared" si="332"/>
        <v>0</v>
      </c>
      <c r="BH211" s="160">
        <f t="shared" si="333"/>
        <v>0</v>
      </c>
      <c r="BI211" s="160">
        <f t="shared" si="333"/>
        <v>0</v>
      </c>
      <c r="BJ211" s="160">
        <f t="shared" si="333"/>
        <v>0</v>
      </c>
      <c r="BK211" s="160">
        <f t="shared" si="333"/>
        <v>0</v>
      </c>
      <c r="BL211" s="160">
        <f t="shared" si="333"/>
        <v>0</v>
      </c>
      <c r="BM211" s="160">
        <f t="shared" si="333"/>
        <v>0</v>
      </c>
      <c r="BN211" s="160">
        <f t="shared" si="333"/>
        <v>0</v>
      </c>
      <c r="BO211" s="160">
        <f t="shared" si="333"/>
        <v>0</v>
      </c>
      <c r="BP211" s="160">
        <f t="shared" si="333"/>
        <v>0</v>
      </c>
      <c r="BQ211" s="160">
        <f t="shared" si="333"/>
        <v>0</v>
      </c>
      <c r="BR211" s="160">
        <f t="shared" si="333"/>
        <v>0</v>
      </c>
      <c r="BS211" s="160">
        <f t="shared" si="333"/>
        <v>0</v>
      </c>
      <c r="BT211" s="162"/>
      <c r="BU211" s="160">
        <f t="shared" si="334"/>
        <v>0</v>
      </c>
      <c r="BV211" s="160">
        <f t="shared" si="334"/>
        <v>0</v>
      </c>
      <c r="BW211" s="160">
        <f t="shared" si="334"/>
        <v>0</v>
      </c>
      <c r="BX211" s="160">
        <f t="shared" si="334"/>
        <v>0</v>
      </c>
      <c r="BY211" s="160">
        <f t="shared" si="334"/>
        <v>0</v>
      </c>
      <c r="BZ211" s="160">
        <f t="shared" si="334"/>
        <v>0</v>
      </c>
      <c r="CA211" s="160">
        <f t="shared" si="334"/>
        <v>0</v>
      </c>
      <c r="CB211" s="160">
        <f t="shared" si="334"/>
        <v>0</v>
      </c>
      <c r="CC211" s="160">
        <f t="shared" si="334"/>
        <v>0</v>
      </c>
      <c r="CD211" s="160">
        <f t="shared" si="334"/>
        <v>0</v>
      </c>
      <c r="CE211" s="160">
        <f t="shared" si="334"/>
        <v>0</v>
      </c>
      <c r="CF211" s="160">
        <f t="shared" si="334"/>
        <v>0</v>
      </c>
      <c r="CG211" s="162"/>
      <c r="CH211" s="160">
        <f t="shared" si="335"/>
        <v>0</v>
      </c>
      <c r="CI211" s="160">
        <f t="shared" si="335"/>
        <v>0</v>
      </c>
      <c r="CJ211" s="160">
        <f t="shared" si="335"/>
        <v>0</v>
      </c>
      <c r="CK211" s="160">
        <f t="shared" si="335"/>
        <v>0</v>
      </c>
      <c r="CL211" s="160">
        <f t="shared" si="335"/>
        <v>0</v>
      </c>
      <c r="CM211" s="160">
        <f t="shared" si="335"/>
        <v>0</v>
      </c>
      <c r="CN211" s="160">
        <f t="shared" si="335"/>
        <v>0</v>
      </c>
      <c r="CO211" s="160">
        <f t="shared" si="335"/>
        <v>0</v>
      </c>
      <c r="CP211" s="160">
        <f t="shared" si="335"/>
        <v>0</v>
      </c>
      <c r="CQ211" s="160">
        <f t="shared" si="335"/>
        <v>0</v>
      </c>
      <c r="CR211" s="160">
        <f t="shared" si="335"/>
        <v>0</v>
      </c>
      <c r="CS211" s="160">
        <f t="shared" si="335"/>
        <v>0</v>
      </c>
      <c r="CT211" s="162"/>
      <c r="CU211" s="160">
        <f t="shared" si="336"/>
        <v>0</v>
      </c>
      <c r="CV211" s="160">
        <f t="shared" si="336"/>
        <v>0</v>
      </c>
      <c r="CW211" s="160">
        <f t="shared" si="336"/>
        <v>0</v>
      </c>
      <c r="CX211" s="160">
        <f t="shared" si="336"/>
        <v>0</v>
      </c>
      <c r="CY211" s="160">
        <f t="shared" si="336"/>
        <v>0</v>
      </c>
      <c r="CZ211" s="160">
        <f t="shared" si="336"/>
        <v>0</v>
      </c>
      <c r="DA211" s="160">
        <f t="shared" si="336"/>
        <v>0</v>
      </c>
      <c r="DB211" s="160">
        <f t="shared" si="336"/>
        <v>0</v>
      </c>
      <c r="DC211" s="160">
        <f t="shared" si="336"/>
        <v>0</v>
      </c>
      <c r="DD211" s="160">
        <f t="shared" si="336"/>
        <v>0</v>
      </c>
      <c r="DE211" s="160">
        <f t="shared" si="336"/>
        <v>0</v>
      </c>
      <c r="DF211" s="160">
        <f t="shared" si="336"/>
        <v>0</v>
      </c>
    </row>
    <row r="212" spans="1:110">
      <c r="I212" s="165"/>
      <c r="K212" s="165"/>
      <c r="L212" s="165"/>
      <c r="M212" s="165"/>
      <c r="N212" s="165"/>
      <c r="O212" s="165"/>
      <c r="U212" s="142">
        <f>SUM(U201:U211)</f>
        <v>81166048</v>
      </c>
      <c r="V212" s="142">
        <f t="shared" ref="V212:AF212" si="338">SUM(V201:V211)</f>
        <v>77561986.400000006</v>
      </c>
      <c r="W212" s="142">
        <f t="shared" si="338"/>
        <v>78562887.200000003</v>
      </c>
      <c r="X212" s="142">
        <f t="shared" si="338"/>
        <v>83840316</v>
      </c>
      <c r="Y212" s="142">
        <f t="shared" si="338"/>
        <v>86075156</v>
      </c>
      <c r="Z212" s="142">
        <f t="shared" si="338"/>
        <v>96575156</v>
      </c>
      <c r="AA212" s="142">
        <f t="shared" si="338"/>
        <v>92094556</v>
      </c>
      <c r="AB212" s="142">
        <f t="shared" si="338"/>
        <v>92114556</v>
      </c>
      <c r="AC212" s="142">
        <f t="shared" si="338"/>
        <v>92094556</v>
      </c>
      <c r="AD212" s="142">
        <f t="shared" si="338"/>
        <v>97528844</v>
      </c>
      <c r="AE212" s="142">
        <f t="shared" si="338"/>
        <v>97677373.333333328</v>
      </c>
      <c r="AF212" s="142">
        <f t="shared" si="338"/>
        <v>63759919.333333336</v>
      </c>
      <c r="AH212" s="142">
        <f t="shared" ref="AH212:AS212" si="339">SUM(AH201:AH211)-AH3</f>
        <v>0</v>
      </c>
      <c r="AI212" s="142">
        <f t="shared" si="339"/>
        <v>0</v>
      </c>
      <c r="AJ212" s="142">
        <f t="shared" si="339"/>
        <v>0</v>
      </c>
      <c r="AK212" s="142">
        <f t="shared" si="339"/>
        <v>0</v>
      </c>
      <c r="AL212" s="142">
        <f t="shared" si="339"/>
        <v>0</v>
      </c>
      <c r="AM212" s="142">
        <f t="shared" si="339"/>
        <v>0</v>
      </c>
      <c r="AN212" s="142">
        <f t="shared" si="339"/>
        <v>0</v>
      </c>
      <c r="AO212" s="142">
        <f t="shared" si="339"/>
        <v>0</v>
      </c>
      <c r="AP212" s="142">
        <f t="shared" si="339"/>
        <v>0</v>
      </c>
      <c r="AQ212" s="142">
        <f t="shared" si="339"/>
        <v>0</v>
      </c>
      <c r="AR212" s="142">
        <f t="shared" si="339"/>
        <v>0</v>
      </c>
      <c r="AS212" s="142">
        <f t="shared" si="339"/>
        <v>0</v>
      </c>
      <c r="AU212" s="142">
        <f t="shared" ref="AU212:BF212" si="340">SUM(AU201:AU210)-AU3</f>
        <v>-0.21999999999979991</v>
      </c>
      <c r="AV212" s="142">
        <f t="shared" si="340"/>
        <v>-6.1999999999898137E-2</v>
      </c>
      <c r="AW212" s="142">
        <f t="shared" si="340"/>
        <v>-5.0000000000181899E-2</v>
      </c>
      <c r="AX212" s="142">
        <f t="shared" si="340"/>
        <v>-5.0000000000181899E-2</v>
      </c>
      <c r="AY212" s="142">
        <f t="shared" si="340"/>
        <v>-7.5000000000272848E-2</v>
      </c>
      <c r="AZ212" s="142">
        <f t="shared" si="340"/>
        <v>-7.5000000000272848E-2</v>
      </c>
      <c r="BA212" s="142">
        <f t="shared" si="340"/>
        <v>0</v>
      </c>
      <c r="BB212" s="142">
        <f t="shared" si="340"/>
        <v>0</v>
      </c>
      <c r="BC212" s="142">
        <f t="shared" si="340"/>
        <v>0</v>
      </c>
      <c r="BD212" s="142">
        <f t="shared" si="340"/>
        <v>0</v>
      </c>
      <c r="BE212" s="142">
        <f t="shared" si="340"/>
        <v>0</v>
      </c>
      <c r="BF212" s="142">
        <f t="shared" si="340"/>
        <v>0</v>
      </c>
      <c r="BH212" s="142">
        <f t="shared" ref="BH212:BS212" si="341">SUM(BH201:BH210)-BH3</f>
        <v>0</v>
      </c>
      <c r="BI212" s="142">
        <f t="shared" si="341"/>
        <v>0</v>
      </c>
      <c r="BJ212" s="142">
        <f t="shared" si="341"/>
        <v>0</v>
      </c>
      <c r="BK212" s="142">
        <f t="shared" si="341"/>
        <v>0</v>
      </c>
      <c r="BL212" s="142">
        <f t="shared" si="341"/>
        <v>0</v>
      </c>
      <c r="BM212" s="142">
        <f t="shared" si="341"/>
        <v>0</v>
      </c>
      <c r="BN212" s="142">
        <f t="shared" si="341"/>
        <v>0</v>
      </c>
      <c r="BO212" s="142">
        <f t="shared" si="341"/>
        <v>0</v>
      </c>
      <c r="BP212" s="142">
        <f t="shared" si="341"/>
        <v>0</v>
      </c>
      <c r="BQ212" s="142">
        <f t="shared" si="341"/>
        <v>0</v>
      </c>
      <c r="BR212" s="142">
        <f t="shared" si="341"/>
        <v>0</v>
      </c>
      <c r="BS212" s="142">
        <f t="shared" si="341"/>
        <v>0</v>
      </c>
      <c r="BU212" s="142">
        <f t="shared" ref="BU212:CF212" si="342">SUM(BU201:BU210)-BU3</f>
        <v>0</v>
      </c>
      <c r="BV212" s="142">
        <f t="shared" si="342"/>
        <v>0</v>
      </c>
      <c r="BW212" s="142">
        <f t="shared" si="342"/>
        <v>0</v>
      </c>
      <c r="BX212" s="142">
        <f t="shared" si="342"/>
        <v>0</v>
      </c>
      <c r="BY212" s="142">
        <f t="shared" si="342"/>
        <v>0</v>
      </c>
      <c r="BZ212" s="142">
        <f t="shared" si="342"/>
        <v>0</v>
      </c>
      <c r="CA212" s="142">
        <f t="shared" si="342"/>
        <v>0</v>
      </c>
      <c r="CB212" s="142">
        <f t="shared" si="342"/>
        <v>0</v>
      </c>
      <c r="CC212" s="142">
        <f t="shared" si="342"/>
        <v>0</v>
      </c>
      <c r="CD212" s="142">
        <f t="shared" si="342"/>
        <v>0</v>
      </c>
      <c r="CE212" s="142">
        <f t="shared" si="342"/>
        <v>0</v>
      </c>
      <c r="CF212" s="142">
        <f t="shared" si="342"/>
        <v>0</v>
      </c>
    </row>
    <row r="213" spans="1:110">
      <c r="I213" s="165"/>
      <c r="K213" s="165"/>
      <c r="L213" s="165"/>
      <c r="M213" s="165"/>
      <c r="N213" s="165"/>
      <c r="O213" s="165"/>
    </row>
    <row r="214" spans="1:110">
      <c r="I214" s="165"/>
      <c r="K214" s="165"/>
      <c r="L214" s="165"/>
      <c r="M214" s="165"/>
      <c r="N214" s="165"/>
      <c r="O214" s="165"/>
      <c r="BH214" s="137"/>
      <c r="BI214" s="137"/>
      <c r="BJ214" s="137"/>
      <c r="BK214" s="137"/>
      <c r="BL214" s="137"/>
      <c r="BM214" s="137"/>
      <c r="BN214" s="137"/>
      <c r="BO214" s="137"/>
      <c r="BP214" s="137"/>
      <c r="BQ214" s="137"/>
      <c r="BR214" s="137"/>
      <c r="BS214" s="137"/>
    </row>
    <row r="215" spans="1:110">
      <c r="I215" s="165"/>
      <c r="K215" s="165"/>
      <c r="L215" s="165"/>
      <c r="M215" s="165"/>
      <c r="N215" s="165"/>
      <c r="O215" s="165"/>
      <c r="BH215" s="137"/>
      <c r="BI215" s="137"/>
      <c r="BJ215" s="137"/>
      <c r="BK215" s="137"/>
      <c r="BL215" s="137"/>
      <c r="BM215" s="137"/>
      <c r="BN215" s="137"/>
      <c r="BO215" s="137"/>
      <c r="BP215" s="137"/>
      <c r="BQ215" s="137"/>
      <c r="BR215" s="137"/>
      <c r="BS215" s="137"/>
    </row>
    <row r="216" spans="1:110">
      <c r="I216" s="165"/>
      <c r="K216" s="165"/>
      <c r="L216" s="165"/>
      <c r="M216" s="165"/>
      <c r="N216" s="165"/>
      <c r="O216" s="165"/>
      <c r="BH216" s="137"/>
      <c r="BI216" s="137"/>
      <c r="BJ216" s="137"/>
      <c r="BK216" s="137"/>
      <c r="BL216" s="137"/>
      <c r="BM216" s="137"/>
      <c r="BN216" s="137"/>
      <c r="BO216" s="137"/>
      <c r="BP216" s="137"/>
      <c r="BQ216" s="137"/>
      <c r="BR216" s="137"/>
      <c r="BS216" s="137"/>
    </row>
    <row r="217" spans="1:110">
      <c r="I217" s="165"/>
      <c r="K217" s="165"/>
      <c r="L217" s="165"/>
      <c r="M217" s="165"/>
      <c r="N217" s="165"/>
      <c r="O217" s="165"/>
      <c r="BH217" s="137"/>
      <c r="BI217" s="137"/>
      <c r="BJ217" s="137"/>
      <c r="BK217" s="137"/>
      <c r="BL217" s="137"/>
      <c r="BM217" s="137"/>
      <c r="BN217" s="137"/>
      <c r="BO217" s="137"/>
      <c r="BP217" s="137"/>
      <c r="BQ217" s="137"/>
      <c r="BR217" s="137"/>
      <c r="BS217" s="137"/>
    </row>
    <row r="218" spans="1:110">
      <c r="I218" s="165"/>
      <c r="K218" s="165"/>
      <c r="L218" s="165"/>
      <c r="M218" s="165"/>
      <c r="N218" s="165"/>
      <c r="O218" s="165"/>
      <c r="BH218" s="137"/>
      <c r="BI218" s="137"/>
      <c r="BJ218" s="137"/>
      <c r="BK218" s="137"/>
      <c r="BL218" s="137"/>
      <c r="BM218" s="137"/>
      <c r="BN218" s="137"/>
      <c r="BO218" s="137"/>
      <c r="BP218" s="137"/>
      <c r="BQ218" s="137"/>
      <c r="BR218" s="137"/>
      <c r="BS218" s="137"/>
    </row>
    <row r="219" spans="1:110">
      <c r="I219" s="165"/>
      <c r="K219" s="165"/>
      <c r="L219" s="165"/>
      <c r="M219" s="165"/>
      <c r="N219" s="165"/>
      <c r="O219" s="165"/>
      <c r="BH219" s="137"/>
      <c r="BI219" s="137"/>
      <c r="BJ219" s="137"/>
      <c r="BK219" s="137"/>
      <c r="BL219" s="137"/>
      <c r="BM219" s="137"/>
      <c r="BN219" s="137"/>
      <c r="BO219" s="137"/>
      <c r="BP219" s="137"/>
      <c r="BQ219" s="137"/>
      <c r="BR219" s="137"/>
      <c r="BS219" s="137"/>
    </row>
    <row r="220" spans="1:110">
      <c r="I220" s="165"/>
      <c r="K220" s="165"/>
      <c r="L220" s="165"/>
      <c r="M220" s="165"/>
      <c r="N220" s="165"/>
      <c r="O220" s="165"/>
      <c r="BH220" s="137"/>
      <c r="BI220" s="137"/>
      <c r="BJ220" s="137"/>
      <c r="BK220" s="137"/>
      <c r="BL220" s="137"/>
      <c r="BM220" s="137"/>
      <c r="BN220" s="137"/>
      <c r="BO220" s="137"/>
      <c r="BP220" s="137"/>
      <c r="BQ220" s="137"/>
      <c r="BR220" s="137"/>
      <c r="BS220" s="137"/>
    </row>
    <row r="221" spans="1:110">
      <c r="I221" s="165"/>
      <c r="K221" s="165"/>
      <c r="L221" s="165"/>
      <c r="M221" s="165"/>
      <c r="N221" s="165"/>
      <c r="O221" s="165"/>
      <c r="BH221" s="137"/>
      <c r="BI221" s="137"/>
      <c r="BJ221" s="137"/>
      <c r="BK221" s="137"/>
      <c r="BL221" s="137"/>
      <c r="BM221" s="137"/>
      <c r="BN221" s="137"/>
      <c r="BO221" s="137"/>
      <c r="BP221" s="137"/>
      <c r="BQ221" s="137"/>
      <c r="BR221" s="137"/>
      <c r="BS221" s="137"/>
    </row>
    <row r="222" spans="1:110">
      <c r="I222" s="165"/>
      <c r="K222" s="165"/>
      <c r="L222" s="165"/>
      <c r="M222" s="165"/>
      <c r="N222" s="165"/>
      <c r="O222" s="165"/>
      <c r="BH222" s="137"/>
      <c r="BI222" s="137"/>
      <c r="BJ222" s="137"/>
      <c r="BK222" s="137"/>
      <c r="BL222" s="137"/>
      <c r="BM222" s="137"/>
      <c r="BN222" s="137"/>
      <c r="BO222" s="137"/>
      <c r="BP222" s="137"/>
      <c r="BQ222" s="137"/>
      <c r="BR222" s="137"/>
      <c r="BS222" s="137"/>
    </row>
    <row r="223" spans="1:110">
      <c r="I223" s="165"/>
      <c r="K223" s="165"/>
      <c r="L223" s="165"/>
      <c r="M223" s="165"/>
      <c r="N223" s="165"/>
      <c r="O223" s="165"/>
      <c r="BH223" s="137"/>
      <c r="BI223" s="137"/>
      <c r="BJ223" s="137"/>
      <c r="BK223" s="137"/>
      <c r="BL223" s="137"/>
      <c r="BM223" s="137"/>
      <c r="BN223" s="137"/>
      <c r="BO223" s="137"/>
      <c r="BP223" s="137"/>
      <c r="BQ223" s="137"/>
      <c r="BR223" s="137"/>
      <c r="BS223" s="137"/>
    </row>
    <row r="224" spans="1:110">
      <c r="I224" s="165"/>
      <c r="K224" s="165"/>
      <c r="L224" s="165"/>
      <c r="M224" s="165"/>
      <c r="N224" s="165"/>
      <c r="O224" s="165"/>
      <c r="BH224" s="137"/>
      <c r="BI224" s="137"/>
      <c r="BJ224" s="137"/>
      <c r="BK224" s="137"/>
      <c r="BL224" s="137"/>
      <c r="BM224" s="137"/>
      <c r="BN224" s="137"/>
      <c r="BO224" s="137"/>
      <c r="BP224" s="137"/>
      <c r="BQ224" s="137"/>
      <c r="BR224" s="137"/>
      <c r="BS224" s="137"/>
    </row>
    <row r="225" spans="9:98">
      <c r="I225" s="165"/>
      <c r="K225" s="165"/>
      <c r="L225" s="165"/>
      <c r="M225" s="165"/>
      <c r="N225" s="165"/>
      <c r="O225" s="165"/>
    </row>
    <row r="226" spans="9:98">
      <c r="I226" s="165"/>
      <c r="K226" s="165"/>
      <c r="L226" s="165"/>
      <c r="M226" s="165"/>
      <c r="N226" s="165"/>
      <c r="O226" s="165"/>
      <c r="T226" s="243"/>
      <c r="AT226" s="139"/>
      <c r="BT226" s="163"/>
      <c r="CG226" s="163"/>
      <c r="CT226" s="163"/>
    </row>
    <row r="227" spans="9:98">
      <c r="I227" s="165"/>
      <c r="K227" s="165"/>
      <c r="L227" s="165"/>
      <c r="M227" s="165"/>
      <c r="N227" s="165"/>
      <c r="O227" s="165"/>
      <c r="T227" s="243"/>
      <c r="AT227" s="139"/>
      <c r="BT227" s="163"/>
      <c r="CG227" s="163"/>
      <c r="CT227" s="163"/>
    </row>
    <row r="228" spans="9:98">
      <c r="I228" s="165"/>
      <c r="K228" s="165"/>
      <c r="L228" s="165"/>
      <c r="M228" s="165"/>
      <c r="N228" s="165"/>
      <c r="O228" s="165"/>
      <c r="T228" s="243"/>
      <c r="AT228" s="139"/>
      <c r="BT228" s="163"/>
      <c r="CG228" s="163"/>
      <c r="CT228" s="163"/>
    </row>
    <row r="229" spans="9:98">
      <c r="I229" s="165"/>
      <c r="K229" s="165"/>
      <c r="L229" s="165"/>
      <c r="M229" s="165"/>
      <c r="N229" s="165"/>
      <c r="O229" s="165"/>
      <c r="T229" s="243"/>
      <c r="AT229" s="139"/>
      <c r="BT229" s="163"/>
      <c r="CG229" s="163"/>
      <c r="CT229" s="163"/>
    </row>
    <row r="230" spans="9:98">
      <c r="I230" s="165"/>
      <c r="K230" s="165"/>
      <c r="L230" s="165"/>
      <c r="M230" s="165"/>
      <c r="N230" s="165"/>
      <c r="O230" s="165"/>
      <c r="T230" s="243"/>
      <c r="AT230" s="139"/>
      <c r="BT230" s="163"/>
      <c r="CG230" s="163"/>
      <c r="CT230" s="163"/>
    </row>
    <row r="231" spans="9:98">
      <c r="I231" s="165"/>
      <c r="K231" s="165"/>
      <c r="L231" s="165"/>
      <c r="M231" s="165"/>
      <c r="N231" s="165"/>
      <c r="O231" s="165"/>
      <c r="T231" s="243"/>
      <c r="AT231" s="139"/>
      <c r="BT231" s="163"/>
      <c r="CG231" s="163"/>
      <c r="CT231" s="163"/>
    </row>
    <row r="232" spans="9:98">
      <c r="I232" s="251"/>
      <c r="K232" s="251"/>
      <c r="L232" s="251"/>
      <c r="M232" s="251"/>
      <c r="N232" s="251"/>
      <c r="O232" s="251"/>
      <c r="T232" s="243"/>
      <c r="AT232" s="139"/>
      <c r="BT232" s="163"/>
      <c r="CG232" s="163"/>
      <c r="CT232" s="163"/>
    </row>
    <row r="233" spans="9:98">
      <c r="I233" s="250"/>
      <c r="K233" s="250"/>
      <c r="L233" s="250"/>
      <c r="M233" s="250"/>
      <c r="N233" s="250"/>
      <c r="O233" s="250"/>
      <c r="T233" s="243"/>
      <c r="AT233" s="139"/>
      <c r="BT233" s="163"/>
      <c r="CG233" s="163"/>
      <c r="CT233" s="163"/>
    </row>
    <row r="234" spans="9:98">
      <c r="I234" s="250"/>
      <c r="K234" s="250"/>
      <c r="L234" s="250"/>
      <c r="M234" s="250"/>
      <c r="N234" s="250"/>
      <c r="O234" s="250"/>
      <c r="T234" s="243"/>
      <c r="AT234" s="139"/>
      <c r="BT234" s="163"/>
      <c r="CG234" s="163"/>
      <c r="CT234" s="163"/>
    </row>
    <row r="235" spans="9:98">
      <c r="I235" s="250"/>
      <c r="K235" s="250"/>
      <c r="L235" s="250"/>
      <c r="M235" s="250"/>
      <c r="N235" s="250"/>
      <c r="O235" s="250"/>
      <c r="T235" s="243"/>
      <c r="AT235" s="139"/>
      <c r="BT235" s="163"/>
      <c r="CG235" s="163"/>
      <c r="CT235" s="163"/>
    </row>
    <row r="236" spans="9:98">
      <c r="I236" s="250"/>
      <c r="K236" s="250"/>
      <c r="L236" s="250"/>
      <c r="M236" s="250"/>
      <c r="N236" s="250"/>
      <c r="O236" s="250"/>
      <c r="T236" s="243"/>
      <c r="AT236" s="139"/>
      <c r="BT236" s="163"/>
      <c r="CG236" s="163"/>
      <c r="CT236" s="163"/>
    </row>
    <row r="237" spans="9:98">
      <c r="I237" s="250"/>
      <c r="K237" s="250"/>
      <c r="L237" s="250"/>
      <c r="M237" s="250"/>
      <c r="N237" s="250"/>
      <c r="O237" s="250"/>
      <c r="T237" s="243"/>
      <c r="AT237" s="139"/>
      <c r="BT237" s="163"/>
      <c r="CG237" s="163"/>
      <c r="CT237" s="163"/>
    </row>
    <row r="238" spans="9:98">
      <c r="I238" s="250"/>
      <c r="K238" s="250"/>
      <c r="L238" s="250"/>
      <c r="M238" s="250"/>
      <c r="N238" s="250"/>
      <c r="O238" s="250"/>
      <c r="T238" s="243"/>
      <c r="AT238" s="139"/>
      <c r="BT238" s="163"/>
      <c r="CG238" s="163"/>
      <c r="CT238" s="163"/>
    </row>
    <row r="239" spans="9:98">
      <c r="I239" s="250"/>
      <c r="K239" s="250"/>
      <c r="L239" s="250"/>
      <c r="M239" s="250"/>
      <c r="N239" s="250"/>
      <c r="O239" s="250"/>
      <c r="T239" s="243"/>
      <c r="AT239" s="139"/>
      <c r="BT239" s="163"/>
      <c r="CG239" s="163"/>
      <c r="CT239" s="163"/>
    </row>
    <row r="240" spans="9:98">
      <c r="I240" s="250"/>
      <c r="K240" s="250"/>
      <c r="L240" s="250"/>
      <c r="M240" s="250"/>
      <c r="N240" s="250"/>
      <c r="O240" s="250"/>
      <c r="T240" s="243"/>
      <c r="AT240" s="139"/>
      <c r="BT240" s="163"/>
      <c r="CG240" s="163"/>
      <c r="CT240" s="163"/>
    </row>
    <row r="241" spans="9:98">
      <c r="I241" s="250"/>
      <c r="K241" s="250"/>
      <c r="L241" s="250"/>
      <c r="M241" s="250"/>
      <c r="N241" s="250"/>
      <c r="O241" s="250"/>
      <c r="T241" s="243"/>
      <c r="AT241" s="139"/>
      <c r="BT241" s="163"/>
      <c r="CG241" s="163"/>
      <c r="CT241" s="163"/>
    </row>
    <row r="242" spans="9:98">
      <c r="I242" s="251"/>
      <c r="K242" s="251"/>
      <c r="L242" s="251"/>
      <c r="M242" s="251"/>
      <c r="N242" s="251"/>
      <c r="O242" s="251"/>
      <c r="T242" s="243"/>
      <c r="AT242" s="139"/>
      <c r="BT242" s="163"/>
      <c r="CG242" s="163"/>
      <c r="CT242" s="163"/>
    </row>
  </sheetData>
  <autoFilter ref="A4:DS178" xr:uid="{E81052FA-A2AB-4DFC-A465-E1BD980EFFB0}"/>
  <dataConsolidate/>
  <phoneticPr fontId="189" type="noConversion"/>
  <dataValidations count="1">
    <dataValidation type="list" allowBlank="1" showInputMessage="1" showErrorMessage="1" sqref="R211 K1:K4 M1:M4 M195:M1048576 I1:I4 I195:I1048576 O1:O4 K195:K1048576 O195:O1048576" xr:uid="{00000000-0002-0000-0A00-000000000000}">
      <formula1>$R$201:$R$211</formula1>
    </dataValidation>
  </dataValidations>
  <pageMargins left="0.7" right="0.7" top="0.75" bottom="0.75" header="0.3" footer="0.3"/>
  <pageSetup paperSize="9" orientation="portrait" verticalDpi="9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rgb="FF92D050"/>
  </sheetPr>
  <dimension ref="A1:DF224"/>
  <sheetViews>
    <sheetView zoomScale="80" zoomScaleNormal="80" workbookViewId="0">
      <pane xSplit="5" ySplit="4" topLeftCell="F176" activePane="bottomRight" state="frozen"/>
      <selection pane="topRight" activeCell="F1" sqref="F1"/>
      <selection pane="bottomLeft" activeCell="A5" sqref="A5"/>
      <selection pane="bottomRight" activeCell="K8" sqref="K8"/>
    </sheetView>
  </sheetViews>
  <sheetFormatPr defaultColWidth="8.69921875" defaultRowHeight="12"/>
  <cols>
    <col min="1" max="1" width="5.19921875" style="340" bestFit="1" customWidth="1"/>
    <col min="2" max="2" width="9.69921875" style="3" customWidth="1"/>
    <col min="3" max="3" width="11.19921875" style="3" customWidth="1"/>
    <col min="4" max="4" width="16" style="3" customWidth="1"/>
    <col min="5" max="5" width="9.69921875" style="3" customWidth="1"/>
    <col min="6" max="6" width="6.19921875" style="3" customWidth="1"/>
    <col min="7" max="7" width="14.69921875" style="3" bestFit="1" customWidth="1"/>
    <col min="8" max="8" width="10.19921875" style="3" customWidth="1"/>
    <col min="9" max="9" width="8.5" style="3" customWidth="1"/>
    <col min="10" max="19" width="6.5" style="3" customWidth="1"/>
    <col min="20" max="20" width="10.09765625" style="1" customWidth="1"/>
    <col min="21" max="21" width="16" style="3" bestFit="1" customWidth="1"/>
    <col min="22" max="22" width="16.09765625" style="3" bestFit="1" customWidth="1"/>
    <col min="23" max="26" width="16" style="3" bestFit="1" customWidth="1"/>
    <col min="27" max="31" width="16.69921875" style="3" bestFit="1" customWidth="1"/>
    <col min="32" max="32" width="16" style="3" bestFit="1" customWidth="1"/>
    <col min="33" max="33" width="2.5" style="3" customWidth="1"/>
    <col min="34" max="45" width="13.69921875" style="3" bestFit="1" customWidth="1"/>
    <col min="46" max="46" width="9.19921875" style="25" bestFit="1" customWidth="1"/>
    <col min="47" max="58" width="11.59765625" style="3" customWidth="1"/>
    <col min="59" max="59" width="9.19921875" style="3" customWidth="1"/>
    <col min="60" max="71" width="13.69921875" style="3" customWidth="1"/>
    <col min="72" max="72" width="3.09765625" style="25" customWidth="1"/>
    <col min="73" max="84" width="13.69921875" style="3" customWidth="1"/>
    <col min="85" max="85" width="3.09765625" style="25" customWidth="1"/>
    <col min="86" max="97" width="13.69921875" style="3" customWidth="1"/>
    <col min="98" max="98" width="3.09765625" style="25" customWidth="1"/>
    <col min="99" max="110" width="13.69921875" style="3" customWidth="1"/>
    <col min="111" max="16384" width="8.69921875" style="3"/>
  </cols>
  <sheetData>
    <row r="1" spans="1:110">
      <c r="AH1" s="136">
        <f>AH3-BH3-BU3-CH3-CU3</f>
        <v>-1.5987211554602254E-13</v>
      </c>
      <c r="AI1" s="31">
        <f t="shared" ref="AI1:AS1" si="0">AI3-BI3-BV3-CI3-CV3</f>
        <v>-1.9184653865522705E-13</v>
      </c>
      <c r="AJ1" s="31">
        <f t="shared" si="0"/>
        <v>-3.1263880373444408E-13</v>
      </c>
      <c r="AK1" s="31">
        <f t="shared" si="0"/>
        <v>1.4210854715202004E-13</v>
      </c>
      <c r="AL1" s="31">
        <f t="shared" si="0"/>
        <v>-3.1263880373444408E-13</v>
      </c>
      <c r="AM1" s="31">
        <f t="shared" si="0"/>
        <v>-3.1263880373444408E-13</v>
      </c>
      <c r="AN1" s="31">
        <f t="shared" si="0"/>
        <v>-3.1263880373444408E-13</v>
      </c>
      <c r="AO1" s="31">
        <f t="shared" si="0"/>
        <v>-3.1263880373444408E-13</v>
      </c>
      <c r="AP1" s="31">
        <f t="shared" si="0"/>
        <v>-3.1263880373444408E-13</v>
      </c>
      <c r="AQ1" s="31">
        <f t="shared" si="0"/>
        <v>-2.1316282072803006E-14</v>
      </c>
      <c r="AR1" s="31">
        <f t="shared" si="0"/>
        <v>-9.5923269327613525E-14</v>
      </c>
      <c r="AS1" s="31">
        <f t="shared" si="0"/>
        <v>-1.4210854715202004E-13</v>
      </c>
      <c r="AU1" s="31"/>
      <c r="BH1" s="24">
        <f t="shared" ref="BH1:BS1" si="1">BH3-SUM(BH183:BH192)</f>
        <v>191.86115563909789</v>
      </c>
      <c r="BI1" s="24">
        <f t="shared" si="1"/>
        <v>227.65746315789556</v>
      </c>
      <c r="BJ1" s="24">
        <f t="shared" si="1"/>
        <v>181.84989473684163</v>
      </c>
      <c r="BK1" s="24">
        <f t="shared" si="1"/>
        <v>180.13199999999938</v>
      </c>
      <c r="BL1" s="24">
        <f t="shared" si="1"/>
        <v>119.81578947368507</v>
      </c>
      <c r="BM1" s="24">
        <f t="shared" si="1"/>
        <v>119.81578947368507</v>
      </c>
      <c r="BN1" s="24">
        <f t="shared" si="1"/>
        <v>119.81578947368507</v>
      </c>
      <c r="BO1" s="24">
        <f t="shared" si="1"/>
        <v>119.81578947368507</v>
      </c>
      <c r="BP1" s="24">
        <f t="shared" si="1"/>
        <v>119.81578947368507</v>
      </c>
      <c r="BQ1" s="24">
        <f t="shared" si="1"/>
        <v>132.88947368421123</v>
      </c>
      <c r="BR1" s="24">
        <f t="shared" si="1"/>
        <v>128.78605988134314</v>
      </c>
      <c r="BS1" s="24">
        <f t="shared" si="1"/>
        <v>126.74148949515779</v>
      </c>
      <c r="BU1" s="24">
        <f t="shared" ref="BU1:CF1" si="2">BU3-SUM(BU183:BU192)</f>
        <v>0</v>
      </c>
      <c r="BV1" s="24">
        <f t="shared" si="2"/>
        <v>0</v>
      </c>
      <c r="BW1" s="24">
        <f t="shared" si="2"/>
        <v>0</v>
      </c>
      <c r="BX1" s="24">
        <f t="shared" si="2"/>
        <v>0</v>
      </c>
      <c r="BY1" s="24">
        <f t="shared" si="2"/>
        <v>0</v>
      </c>
      <c r="BZ1" s="24">
        <f t="shared" si="2"/>
        <v>0</v>
      </c>
      <c r="CA1" s="24">
        <f t="shared" si="2"/>
        <v>0</v>
      </c>
      <c r="CB1" s="24">
        <f t="shared" si="2"/>
        <v>0</v>
      </c>
      <c r="CC1" s="24">
        <f t="shared" si="2"/>
        <v>0</v>
      </c>
      <c r="CD1" s="24">
        <f t="shared" si="2"/>
        <v>0</v>
      </c>
      <c r="CE1" s="24">
        <f t="shared" si="2"/>
        <v>0</v>
      </c>
      <c r="CF1" s="24">
        <f t="shared" si="2"/>
        <v>0</v>
      </c>
      <c r="CH1" s="24">
        <f t="shared" ref="CH1:CS1" si="3">CH3-SUM(CH183:CH192)</f>
        <v>0</v>
      </c>
      <c r="CI1" s="24">
        <f t="shared" si="3"/>
        <v>0</v>
      </c>
      <c r="CJ1" s="24">
        <f t="shared" si="3"/>
        <v>0</v>
      </c>
      <c r="CK1" s="24">
        <f t="shared" si="3"/>
        <v>0</v>
      </c>
      <c r="CL1" s="24">
        <f t="shared" si="3"/>
        <v>0</v>
      </c>
      <c r="CM1" s="24">
        <f t="shared" si="3"/>
        <v>0</v>
      </c>
      <c r="CN1" s="24">
        <f t="shared" si="3"/>
        <v>0</v>
      </c>
      <c r="CO1" s="24">
        <f t="shared" si="3"/>
        <v>0</v>
      </c>
      <c r="CP1" s="24">
        <f t="shared" si="3"/>
        <v>0</v>
      </c>
      <c r="CQ1" s="24">
        <f t="shared" si="3"/>
        <v>0</v>
      </c>
      <c r="CR1" s="24">
        <f t="shared" si="3"/>
        <v>0</v>
      </c>
      <c r="CS1" s="24">
        <f t="shared" si="3"/>
        <v>0</v>
      </c>
      <c r="CU1" s="24">
        <f t="shared" ref="CU1:DF1" si="4">CU3-SUM(CU183:CU192)</f>
        <v>0</v>
      </c>
      <c r="CV1" s="24">
        <f t="shared" si="4"/>
        <v>0</v>
      </c>
      <c r="CW1" s="24">
        <f t="shared" si="4"/>
        <v>0</v>
      </c>
      <c r="CX1" s="24">
        <f t="shared" si="4"/>
        <v>0</v>
      </c>
      <c r="CY1" s="24">
        <f t="shared" si="4"/>
        <v>0</v>
      </c>
      <c r="CZ1" s="24">
        <f t="shared" si="4"/>
        <v>0</v>
      </c>
      <c r="DA1" s="24">
        <f t="shared" si="4"/>
        <v>0</v>
      </c>
      <c r="DB1" s="24">
        <f t="shared" si="4"/>
        <v>0</v>
      </c>
      <c r="DC1" s="24">
        <f t="shared" si="4"/>
        <v>0</v>
      </c>
      <c r="DD1" s="24">
        <f t="shared" si="4"/>
        <v>0</v>
      </c>
      <c r="DE1" s="24">
        <f t="shared" si="4"/>
        <v>0</v>
      </c>
      <c r="DF1" s="24">
        <f t="shared" si="4"/>
        <v>0</v>
      </c>
    </row>
    <row r="2" spans="1:110">
      <c r="B2" s="4"/>
      <c r="C2" s="4"/>
      <c r="D2" s="4"/>
      <c r="E2" s="4"/>
      <c r="F2" s="4"/>
      <c r="G2" s="4"/>
      <c r="H2" s="10">
        <v>1</v>
      </c>
      <c r="I2" s="10"/>
      <c r="J2" s="129">
        <v>2</v>
      </c>
      <c r="K2" s="129"/>
      <c r="L2" s="10">
        <v>3</v>
      </c>
      <c r="M2" s="10"/>
      <c r="N2" s="129">
        <v>4</v>
      </c>
      <c r="O2" s="129"/>
      <c r="P2" s="4"/>
      <c r="Q2" s="4"/>
      <c r="R2" s="4"/>
      <c r="S2" s="4"/>
      <c r="U2" s="4" t="s">
        <v>136</v>
      </c>
      <c r="V2" s="4" t="s">
        <v>136</v>
      </c>
      <c r="W2" s="4" t="s">
        <v>136</v>
      </c>
      <c r="X2" s="4" t="s">
        <v>136</v>
      </c>
      <c r="Y2" s="4" t="s">
        <v>136</v>
      </c>
      <c r="Z2" s="4" t="s">
        <v>136</v>
      </c>
      <c r="AA2" s="4" t="s">
        <v>136</v>
      </c>
      <c r="AB2" s="4" t="s">
        <v>136</v>
      </c>
      <c r="AC2" s="4" t="s">
        <v>136</v>
      </c>
      <c r="AD2" s="4" t="s">
        <v>136</v>
      </c>
      <c r="AE2" s="4" t="s">
        <v>136</v>
      </c>
      <c r="AF2" s="4" t="s">
        <v>136</v>
      </c>
      <c r="AH2" s="5" t="s">
        <v>30</v>
      </c>
      <c r="AI2" s="5" t="s">
        <v>30</v>
      </c>
      <c r="AJ2" s="5" t="s">
        <v>30</v>
      </c>
      <c r="AK2" s="5" t="s">
        <v>30</v>
      </c>
      <c r="AL2" s="5" t="s">
        <v>30</v>
      </c>
      <c r="AM2" s="5" t="s">
        <v>30</v>
      </c>
      <c r="AN2" s="5" t="s">
        <v>30</v>
      </c>
      <c r="AO2" s="5" t="s">
        <v>30</v>
      </c>
      <c r="AP2" s="5" t="s">
        <v>30</v>
      </c>
      <c r="AQ2" s="5" t="s">
        <v>30</v>
      </c>
      <c r="AR2" s="5" t="s">
        <v>30</v>
      </c>
      <c r="AS2" s="5" t="s">
        <v>30</v>
      </c>
      <c r="AT2" s="6"/>
      <c r="AU2" s="7" t="s">
        <v>31</v>
      </c>
      <c r="AV2" s="7" t="s">
        <v>31</v>
      </c>
      <c r="AW2" s="7" t="s">
        <v>31</v>
      </c>
      <c r="AX2" s="7" t="s">
        <v>31</v>
      </c>
      <c r="AY2" s="7" t="s">
        <v>31</v>
      </c>
      <c r="AZ2" s="7" t="s">
        <v>31</v>
      </c>
      <c r="BA2" s="7" t="s">
        <v>31</v>
      </c>
      <c r="BB2" s="7" t="s">
        <v>31</v>
      </c>
      <c r="BC2" s="7" t="s">
        <v>31</v>
      </c>
      <c r="BD2" s="7" t="s">
        <v>31</v>
      </c>
      <c r="BE2" s="7" t="s">
        <v>31</v>
      </c>
      <c r="BF2" s="7" t="s">
        <v>31</v>
      </c>
      <c r="BH2" s="5" t="s">
        <v>124</v>
      </c>
      <c r="BI2" s="5" t="s">
        <v>30</v>
      </c>
      <c r="BJ2" s="5" t="s">
        <v>30</v>
      </c>
      <c r="BK2" s="5" t="s">
        <v>30</v>
      </c>
      <c r="BL2" s="5" t="s">
        <v>30</v>
      </c>
      <c r="BM2" s="5" t="s">
        <v>30</v>
      </c>
      <c r="BN2" s="5" t="s">
        <v>30</v>
      </c>
      <c r="BO2" s="5" t="s">
        <v>30</v>
      </c>
      <c r="BP2" s="5" t="s">
        <v>30</v>
      </c>
      <c r="BQ2" s="5" t="s">
        <v>30</v>
      </c>
      <c r="BR2" s="5" t="s">
        <v>30</v>
      </c>
      <c r="BS2" s="5" t="s">
        <v>30</v>
      </c>
      <c r="BT2" s="6"/>
      <c r="BU2" s="5" t="s">
        <v>125</v>
      </c>
      <c r="BV2" s="5" t="s">
        <v>30</v>
      </c>
      <c r="BW2" s="5" t="s">
        <v>30</v>
      </c>
      <c r="BX2" s="5" t="s">
        <v>30</v>
      </c>
      <c r="BY2" s="5" t="s">
        <v>30</v>
      </c>
      <c r="BZ2" s="5" t="s">
        <v>30</v>
      </c>
      <c r="CA2" s="5" t="s">
        <v>30</v>
      </c>
      <c r="CB2" s="5" t="s">
        <v>30</v>
      </c>
      <c r="CC2" s="5" t="s">
        <v>30</v>
      </c>
      <c r="CD2" s="5" t="s">
        <v>30</v>
      </c>
      <c r="CE2" s="5" t="s">
        <v>30</v>
      </c>
      <c r="CF2" s="5" t="s">
        <v>30</v>
      </c>
      <c r="CG2" s="6"/>
      <c r="CH2" s="5" t="s">
        <v>134</v>
      </c>
      <c r="CI2" s="5" t="s">
        <v>30</v>
      </c>
      <c r="CJ2" s="5" t="s">
        <v>30</v>
      </c>
      <c r="CK2" s="5" t="s">
        <v>30</v>
      </c>
      <c r="CL2" s="5" t="s">
        <v>30</v>
      </c>
      <c r="CM2" s="5" t="s">
        <v>30</v>
      </c>
      <c r="CN2" s="5" t="s">
        <v>30</v>
      </c>
      <c r="CO2" s="5" t="s">
        <v>30</v>
      </c>
      <c r="CP2" s="5" t="s">
        <v>30</v>
      </c>
      <c r="CQ2" s="5" t="s">
        <v>30</v>
      </c>
      <c r="CR2" s="5" t="s">
        <v>30</v>
      </c>
      <c r="CS2" s="5" t="s">
        <v>30</v>
      </c>
      <c r="CT2" s="6"/>
      <c r="CU2" s="5" t="s">
        <v>135</v>
      </c>
      <c r="CV2" s="5" t="s">
        <v>30</v>
      </c>
      <c r="CW2" s="5" t="s">
        <v>30</v>
      </c>
      <c r="CX2" s="5" t="s">
        <v>30</v>
      </c>
      <c r="CY2" s="5" t="s">
        <v>30</v>
      </c>
      <c r="CZ2" s="5" t="s">
        <v>30</v>
      </c>
      <c r="DA2" s="5" t="s">
        <v>30</v>
      </c>
      <c r="DB2" s="5" t="s">
        <v>30</v>
      </c>
      <c r="DC2" s="5" t="s">
        <v>30</v>
      </c>
      <c r="DD2" s="5" t="s">
        <v>30</v>
      </c>
      <c r="DE2" s="5" t="s">
        <v>30</v>
      </c>
      <c r="DF2" s="5" t="s">
        <v>30</v>
      </c>
    </row>
    <row r="3" spans="1:110">
      <c r="B3" s="4"/>
      <c r="C3" s="4"/>
      <c r="D3" s="4"/>
      <c r="E3" s="4"/>
      <c r="F3" s="4"/>
      <c r="G3" s="4"/>
      <c r="H3" s="10"/>
      <c r="I3" s="130"/>
      <c r="J3" s="129"/>
      <c r="K3" s="131"/>
      <c r="L3" s="130"/>
      <c r="M3" s="130"/>
      <c r="N3" s="131"/>
      <c r="O3" s="131"/>
      <c r="P3" s="4"/>
      <c r="Q3" s="4"/>
      <c r="R3" s="4"/>
      <c r="S3" s="4"/>
      <c r="U3" s="27">
        <f t="shared" ref="U3:AF3" si="5">SUM(U5:U182)</f>
        <v>18876032.192420084</v>
      </c>
      <c r="V3" s="27">
        <f t="shared" si="5"/>
        <v>23225452.887289956</v>
      </c>
      <c r="W3" s="27">
        <f t="shared" si="5"/>
        <v>17665709.280229509</v>
      </c>
      <c r="X3" s="27">
        <f t="shared" si="5"/>
        <v>8065259.9579918031</v>
      </c>
      <c r="Y3" s="27">
        <f t="shared" si="5"/>
        <v>10862377.978228889</v>
      </c>
      <c r="Z3" s="27">
        <f t="shared" si="5"/>
        <v>10970686.508584514</v>
      </c>
      <c r="AA3" s="27">
        <f t="shared" si="5"/>
        <v>10781047.937786171</v>
      </c>
      <c r="AB3" s="27">
        <f t="shared" si="5"/>
        <v>11327516.437786173</v>
      </c>
      <c r="AC3" s="27">
        <f t="shared" si="5"/>
        <v>10728275.907336172</v>
      </c>
      <c r="AD3" s="27">
        <f t="shared" si="5"/>
        <v>9756226.9579918031</v>
      </c>
      <c r="AE3" s="27">
        <f t="shared" si="5"/>
        <v>8553259.0415508188</v>
      </c>
      <c r="AF3" s="27">
        <f t="shared" si="5"/>
        <v>7775661.9679314755</v>
      </c>
      <c r="AH3" s="29">
        <f t="shared" ref="AH3:AS3" si="6">SUM(AH5:AH182)</f>
        <v>3795.6198483458002</v>
      </c>
      <c r="AI3" s="29">
        <f t="shared" si="6"/>
        <v>3812.3022549594994</v>
      </c>
      <c r="AJ3" s="29">
        <f t="shared" si="6"/>
        <v>3279.5023479069364</v>
      </c>
      <c r="AK3" s="29">
        <f t="shared" si="6"/>
        <v>2043.6691382421466</v>
      </c>
      <c r="AL3" s="29">
        <f t="shared" si="6"/>
        <v>3214.3221577689042</v>
      </c>
      <c r="AM3" s="29">
        <f t="shared" si="6"/>
        <v>3298.8870867095015</v>
      </c>
      <c r="AN3" s="29">
        <f t="shared" si="6"/>
        <v>3069.3139022978735</v>
      </c>
      <c r="AO3" s="29">
        <f t="shared" si="6"/>
        <v>3326.6541907651499</v>
      </c>
      <c r="AP3" s="29">
        <f t="shared" si="6"/>
        <v>3027.5445978376688</v>
      </c>
      <c r="AQ3" s="29">
        <f t="shared" si="6"/>
        <v>2740.6086201175267</v>
      </c>
      <c r="AR3" s="29">
        <f t="shared" si="6"/>
        <v>2196.4948381860709</v>
      </c>
      <c r="AS3" s="29">
        <f t="shared" si="6"/>
        <v>1992.1840641867577</v>
      </c>
      <c r="AT3" s="34">
        <f>SUM(AH3:AS3)</f>
        <v>35797.103047323842</v>
      </c>
      <c r="AU3" s="30">
        <f t="shared" ref="AU3:BF3" si="7">SUM(AU5:AU182)</f>
        <v>8833.8198560000001</v>
      </c>
      <c r="AV3" s="30">
        <f t="shared" si="7"/>
        <v>9300.8564112380973</v>
      </c>
      <c r="AW3" s="30">
        <f t="shared" si="7"/>
        <v>7664.0515927619053</v>
      </c>
      <c r="AX3" s="30">
        <f t="shared" si="7"/>
        <v>4100.6054971428584</v>
      </c>
      <c r="AY3" s="30">
        <f t="shared" si="7"/>
        <v>7101.90177783737</v>
      </c>
      <c r="AZ3" s="30">
        <f t="shared" si="7"/>
        <v>6624.8034855458045</v>
      </c>
      <c r="BA3" s="30">
        <f t="shared" si="7"/>
        <v>6212.486349820756</v>
      </c>
      <c r="BB3" s="30">
        <f t="shared" si="7"/>
        <v>6856.5953864874245</v>
      </c>
      <c r="BC3" s="30">
        <f t="shared" si="7"/>
        <v>6127.5143719950856</v>
      </c>
      <c r="BD3" s="30">
        <f t="shared" si="7"/>
        <v>5974.7080904761888</v>
      </c>
      <c r="BE3" s="30">
        <f t="shared" si="7"/>
        <v>4592.2289549281932</v>
      </c>
      <c r="BF3" s="30">
        <f t="shared" si="7"/>
        <v>3896.2072739100281</v>
      </c>
      <c r="BG3" s="34">
        <f>SUM(AU3:BF3)</f>
        <v>77285.779048143711</v>
      </c>
      <c r="BH3" s="29">
        <f t="shared" ref="BH3:BS3" si="8">SUM(BH5:BH182)</f>
        <v>3770.8117453382815</v>
      </c>
      <c r="BI3" s="29">
        <f t="shared" si="8"/>
        <v>3791.2374233805522</v>
      </c>
      <c r="BJ3" s="29">
        <f t="shared" si="8"/>
        <v>3258.4497163279893</v>
      </c>
      <c r="BK3" s="29">
        <f t="shared" si="8"/>
        <v>2022.6165066631991</v>
      </c>
      <c r="BL3" s="29">
        <f t="shared" si="8"/>
        <v>3193.2695261899571</v>
      </c>
      <c r="BM3" s="29">
        <f t="shared" si="8"/>
        <v>3277.8344551305545</v>
      </c>
      <c r="BN3" s="29">
        <f t="shared" si="8"/>
        <v>3048.2612707189264</v>
      </c>
      <c r="BO3" s="29">
        <f t="shared" si="8"/>
        <v>3305.6015591862028</v>
      </c>
      <c r="BP3" s="29">
        <f t="shared" si="8"/>
        <v>3006.4919662587217</v>
      </c>
      <c r="BQ3" s="29">
        <f t="shared" si="8"/>
        <v>2706.482304328053</v>
      </c>
      <c r="BR3" s="29">
        <f t="shared" si="8"/>
        <v>2166.4719361994653</v>
      </c>
      <c r="BS3" s="29">
        <f t="shared" si="8"/>
        <v>1964.2057325863368</v>
      </c>
      <c r="BT3" s="9"/>
      <c r="BU3" s="28">
        <f t="shared" ref="BU3:CF3" si="9">SUM(BU5:BU182)</f>
        <v>24.808103007518799</v>
      </c>
      <c r="BV3" s="28">
        <f t="shared" si="9"/>
        <v>21.06483157894737</v>
      </c>
      <c r="BW3" s="28">
        <f t="shared" si="9"/>
        <v>21.05263157894737</v>
      </c>
      <c r="BX3" s="28">
        <f t="shared" si="9"/>
        <v>21.05263157894737</v>
      </c>
      <c r="BY3" s="28">
        <f t="shared" si="9"/>
        <v>21.05263157894737</v>
      </c>
      <c r="BZ3" s="28">
        <f t="shared" si="9"/>
        <v>21.05263157894737</v>
      </c>
      <c r="CA3" s="28">
        <f t="shared" si="9"/>
        <v>21.05263157894737</v>
      </c>
      <c r="CB3" s="28">
        <f t="shared" si="9"/>
        <v>21.05263157894737</v>
      </c>
      <c r="CC3" s="28">
        <f t="shared" si="9"/>
        <v>21.05263157894737</v>
      </c>
      <c r="CD3" s="28">
        <f t="shared" si="9"/>
        <v>34.126315789473686</v>
      </c>
      <c r="CE3" s="28">
        <f t="shared" si="9"/>
        <v>30.022901986605671</v>
      </c>
      <c r="CF3" s="28">
        <f t="shared" si="9"/>
        <v>27.978331600421058</v>
      </c>
      <c r="CG3" s="9"/>
      <c r="CH3" s="28">
        <f t="shared" ref="CH3:CS3" si="10">SUM(CH5:CH182)</f>
        <v>0</v>
      </c>
      <c r="CI3" s="28">
        <f t="shared" si="10"/>
        <v>0</v>
      </c>
      <c r="CJ3" s="28">
        <f t="shared" si="10"/>
        <v>0</v>
      </c>
      <c r="CK3" s="28">
        <f t="shared" si="10"/>
        <v>0</v>
      </c>
      <c r="CL3" s="28">
        <f t="shared" si="10"/>
        <v>0</v>
      </c>
      <c r="CM3" s="28">
        <f t="shared" si="10"/>
        <v>0</v>
      </c>
      <c r="CN3" s="28">
        <f t="shared" si="10"/>
        <v>0</v>
      </c>
      <c r="CO3" s="28">
        <f t="shared" si="10"/>
        <v>0</v>
      </c>
      <c r="CP3" s="28">
        <f t="shared" si="10"/>
        <v>0</v>
      </c>
      <c r="CQ3" s="28">
        <f t="shared" si="10"/>
        <v>0</v>
      </c>
      <c r="CR3" s="28">
        <f t="shared" si="10"/>
        <v>0</v>
      </c>
      <c r="CS3" s="28">
        <f t="shared" si="10"/>
        <v>0</v>
      </c>
      <c r="CT3" s="9"/>
      <c r="CU3" s="28">
        <f t="shared" ref="CU3:DF3" si="11">SUM(CU5:CU182)</f>
        <v>0</v>
      </c>
      <c r="CV3" s="28">
        <f t="shared" si="11"/>
        <v>0</v>
      </c>
      <c r="CW3" s="28">
        <f t="shared" si="11"/>
        <v>0</v>
      </c>
      <c r="CX3" s="28">
        <f t="shared" si="11"/>
        <v>0</v>
      </c>
      <c r="CY3" s="28">
        <f t="shared" si="11"/>
        <v>0</v>
      </c>
      <c r="CZ3" s="28">
        <f t="shared" si="11"/>
        <v>0</v>
      </c>
      <c r="DA3" s="28">
        <f t="shared" si="11"/>
        <v>0</v>
      </c>
      <c r="DB3" s="28">
        <f t="shared" si="11"/>
        <v>0</v>
      </c>
      <c r="DC3" s="28">
        <f t="shared" si="11"/>
        <v>0</v>
      </c>
      <c r="DD3" s="28">
        <f t="shared" si="11"/>
        <v>0</v>
      </c>
      <c r="DE3" s="28">
        <f t="shared" si="11"/>
        <v>0</v>
      </c>
      <c r="DF3" s="28">
        <f t="shared" si="11"/>
        <v>0</v>
      </c>
    </row>
    <row r="4" spans="1:110">
      <c r="B4" s="4" t="s">
        <v>21</v>
      </c>
      <c r="C4" s="4" t="s">
        <v>23</v>
      </c>
      <c r="D4" s="4" t="s">
        <v>20</v>
      </c>
      <c r="E4" s="4" t="s">
        <v>128</v>
      </c>
      <c r="F4" s="4"/>
      <c r="G4" s="135" t="s">
        <v>32</v>
      </c>
      <c r="H4" s="10" t="s">
        <v>124</v>
      </c>
      <c r="I4" s="10" t="s">
        <v>28</v>
      </c>
      <c r="J4" s="129" t="s">
        <v>125</v>
      </c>
      <c r="K4" s="129" t="s">
        <v>28</v>
      </c>
      <c r="L4" s="10" t="s">
        <v>124</v>
      </c>
      <c r="M4" s="10" t="s">
        <v>28</v>
      </c>
      <c r="N4" s="129" t="s">
        <v>125</v>
      </c>
      <c r="O4" s="129" t="s">
        <v>28</v>
      </c>
      <c r="P4" s="4" t="s">
        <v>24</v>
      </c>
      <c r="Q4" s="4" t="s">
        <v>25</v>
      </c>
      <c r="R4" s="4" t="s">
        <v>26</v>
      </c>
      <c r="S4" s="4" t="s">
        <v>27</v>
      </c>
      <c r="T4" s="4" t="s">
        <v>29</v>
      </c>
      <c r="U4" s="8">
        <f>'All Demand '!J5</f>
        <v>43891</v>
      </c>
      <c r="V4" s="8">
        <f>'All Demand '!K5</f>
        <v>43922</v>
      </c>
      <c r="W4" s="8">
        <f>'All Demand '!L5</f>
        <v>43952</v>
      </c>
      <c r="X4" s="8">
        <f>'All Demand '!M5</f>
        <v>43983</v>
      </c>
      <c r="Y4" s="8">
        <f>'All Demand '!N5</f>
        <v>44013</v>
      </c>
      <c r="Z4" s="8">
        <f>'All Demand '!O5</f>
        <v>44044</v>
      </c>
      <c r="AA4" s="8">
        <f>'All Demand '!P5</f>
        <v>44075</v>
      </c>
      <c r="AB4" s="8">
        <f>'All Demand '!Q5</f>
        <v>44105</v>
      </c>
      <c r="AC4" s="8">
        <f>'All Demand '!R5</f>
        <v>44136</v>
      </c>
      <c r="AD4" s="8">
        <f>'All Demand '!S5</f>
        <v>44166</v>
      </c>
      <c r="AE4" s="8">
        <f>'All Demand '!T5</f>
        <v>44197</v>
      </c>
      <c r="AF4" s="8">
        <f>'All Demand '!U5</f>
        <v>44228</v>
      </c>
      <c r="AH4" s="8">
        <f>'All Demand '!J5</f>
        <v>43891</v>
      </c>
      <c r="AI4" s="8">
        <f>'All Demand '!K5</f>
        <v>43922</v>
      </c>
      <c r="AJ4" s="8">
        <f>'All Demand '!L5</f>
        <v>43952</v>
      </c>
      <c r="AK4" s="8">
        <f>'All Demand '!M5</f>
        <v>43983</v>
      </c>
      <c r="AL4" s="8">
        <f>'All Demand '!N5</f>
        <v>44013</v>
      </c>
      <c r="AM4" s="8">
        <f>'All Demand '!O5</f>
        <v>44044</v>
      </c>
      <c r="AN4" s="8">
        <f>'All Demand '!P5</f>
        <v>44075</v>
      </c>
      <c r="AO4" s="8">
        <f>'All Demand '!Q5</f>
        <v>44105</v>
      </c>
      <c r="AP4" s="8">
        <f>'All Demand '!R5</f>
        <v>44136</v>
      </c>
      <c r="AQ4" s="8">
        <f>'All Demand '!S5</f>
        <v>44166</v>
      </c>
      <c r="AR4" s="8">
        <f>'All Demand '!T5</f>
        <v>44197</v>
      </c>
      <c r="AS4" s="8">
        <f>'All Demand '!U5</f>
        <v>44228</v>
      </c>
      <c r="AT4" s="11"/>
      <c r="AU4" s="8">
        <f>U4</f>
        <v>43891</v>
      </c>
      <c r="AV4" s="8">
        <f t="shared" ref="AV4:BF4" si="12">V4</f>
        <v>43922</v>
      </c>
      <c r="AW4" s="8">
        <f t="shared" si="12"/>
        <v>43952</v>
      </c>
      <c r="AX4" s="8">
        <f t="shared" si="12"/>
        <v>43983</v>
      </c>
      <c r="AY4" s="8">
        <f t="shared" si="12"/>
        <v>44013</v>
      </c>
      <c r="AZ4" s="8">
        <f t="shared" si="12"/>
        <v>44044</v>
      </c>
      <c r="BA4" s="8">
        <f t="shared" si="12"/>
        <v>44075</v>
      </c>
      <c r="BB4" s="8">
        <f t="shared" si="12"/>
        <v>44105</v>
      </c>
      <c r="BC4" s="8">
        <f t="shared" si="12"/>
        <v>44136</v>
      </c>
      <c r="BD4" s="8">
        <f t="shared" si="12"/>
        <v>44166</v>
      </c>
      <c r="BE4" s="8">
        <f t="shared" si="12"/>
        <v>44197</v>
      </c>
      <c r="BF4" s="8">
        <f t="shared" si="12"/>
        <v>44228</v>
      </c>
      <c r="BH4" s="8">
        <f>AU4</f>
        <v>43891</v>
      </c>
      <c r="BI4" s="8">
        <f t="shared" ref="BI4:CF4" si="13">AV4</f>
        <v>43922</v>
      </c>
      <c r="BJ4" s="8">
        <f t="shared" si="13"/>
        <v>43952</v>
      </c>
      <c r="BK4" s="8">
        <f t="shared" si="13"/>
        <v>43983</v>
      </c>
      <c r="BL4" s="8">
        <f t="shared" si="13"/>
        <v>44013</v>
      </c>
      <c r="BM4" s="8">
        <f t="shared" si="13"/>
        <v>44044</v>
      </c>
      <c r="BN4" s="8">
        <f t="shared" si="13"/>
        <v>44075</v>
      </c>
      <c r="BO4" s="8">
        <f t="shared" si="13"/>
        <v>44105</v>
      </c>
      <c r="BP4" s="8">
        <f t="shared" si="13"/>
        <v>44136</v>
      </c>
      <c r="BQ4" s="8">
        <f t="shared" si="13"/>
        <v>44166</v>
      </c>
      <c r="BR4" s="8">
        <f t="shared" si="13"/>
        <v>44197</v>
      </c>
      <c r="BS4" s="8">
        <f t="shared" si="13"/>
        <v>44228</v>
      </c>
      <c r="BT4" s="11"/>
      <c r="BU4" s="8">
        <f t="shared" si="13"/>
        <v>43891</v>
      </c>
      <c r="BV4" s="8">
        <f t="shared" si="13"/>
        <v>43922</v>
      </c>
      <c r="BW4" s="8">
        <f t="shared" si="13"/>
        <v>43952</v>
      </c>
      <c r="BX4" s="8">
        <f t="shared" si="13"/>
        <v>43983</v>
      </c>
      <c r="BY4" s="8">
        <f t="shared" si="13"/>
        <v>44013</v>
      </c>
      <c r="BZ4" s="8">
        <f t="shared" si="13"/>
        <v>44044</v>
      </c>
      <c r="CA4" s="8">
        <f t="shared" si="13"/>
        <v>44075</v>
      </c>
      <c r="CB4" s="8">
        <f t="shared" si="13"/>
        <v>44105</v>
      </c>
      <c r="CC4" s="8">
        <f t="shared" si="13"/>
        <v>44136</v>
      </c>
      <c r="CD4" s="8">
        <f t="shared" si="13"/>
        <v>44166</v>
      </c>
      <c r="CE4" s="8">
        <f t="shared" si="13"/>
        <v>44197</v>
      </c>
      <c r="CF4" s="8">
        <f t="shared" si="13"/>
        <v>44228</v>
      </c>
      <c r="CG4" s="11"/>
      <c r="CH4" s="8">
        <f t="shared" ref="CH4:CS4" si="14">BU4</f>
        <v>43891</v>
      </c>
      <c r="CI4" s="8">
        <f t="shared" si="14"/>
        <v>43922</v>
      </c>
      <c r="CJ4" s="8">
        <f t="shared" si="14"/>
        <v>43952</v>
      </c>
      <c r="CK4" s="8">
        <f t="shared" si="14"/>
        <v>43983</v>
      </c>
      <c r="CL4" s="8">
        <f t="shared" si="14"/>
        <v>44013</v>
      </c>
      <c r="CM4" s="8">
        <f t="shared" si="14"/>
        <v>44044</v>
      </c>
      <c r="CN4" s="8">
        <f t="shared" si="14"/>
        <v>44075</v>
      </c>
      <c r="CO4" s="8">
        <f t="shared" si="14"/>
        <v>44105</v>
      </c>
      <c r="CP4" s="8">
        <f t="shared" si="14"/>
        <v>44136</v>
      </c>
      <c r="CQ4" s="8">
        <f t="shared" si="14"/>
        <v>44166</v>
      </c>
      <c r="CR4" s="8">
        <f t="shared" si="14"/>
        <v>44197</v>
      </c>
      <c r="CS4" s="8">
        <f t="shared" si="14"/>
        <v>44228</v>
      </c>
      <c r="CT4" s="11"/>
      <c r="CU4" s="8">
        <f t="shared" ref="CU4:DF4" si="15">CH4</f>
        <v>43891</v>
      </c>
      <c r="CV4" s="8">
        <f t="shared" si="15"/>
        <v>43922</v>
      </c>
      <c r="CW4" s="8">
        <f t="shared" si="15"/>
        <v>43952</v>
      </c>
      <c r="CX4" s="8">
        <f t="shared" si="15"/>
        <v>43983</v>
      </c>
      <c r="CY4" s="8">
        <f t="shared" si="15"/>
        <v>44013</v>
      </c>
      <c r="CZ4" s="8">
        <f t="shared" si="15"/>
        <v>44044</v>
      </c>
      <c r="DA4" s="8">
        <f t="shared" si="15"/>
        <v>44075</v>
      </c>
      <c r="DB4" s="8">
        <f t="shared" si="15"/>
        <v>44105</v>
      </c>
      <c r="DC4" s="8">
        <f t="shared" si="15"/>
        <v>44136</v>
      </c>
      <c r="DD4" s="8">
        <f t="shared" si="15"/>
        <v>44166</v>
      </c>
      <c r="DE4" s="8">
        <f t="shared" si="15"/>
        <v>44197</v>
      </c>
      <c r="DF4" s="8">
        <f t="shared" si="15"/>
        <v>44228</v>
      </c>
    </row>
    <row r="5" spans="1:110" ht="12.75" customHeight="1">
      <c r="A5" s="327">
        <f>'All Demand '!A6</f>
        <v>1</v>
      </c>
      <c r="B5" s="235" t="str">
        <f>'All Demand '!G6</f>
        <v>ABC</v>
      </c>
      <c r="C5" s="235" t="str">
        <f>'All Demand '!F6</f>
        <v>M106</v>
      </c>
      <c r="D5" s="178" t="str">
        <f>'All Demand '!C6</f>
        <v>8AJ946-00098-N</v>
      </c>
      <c r="E5" s="235" t="str">
        <f>'All Demand '!H6</f>
        <v>CTU FATP</v>
      </c>
      <c r="F5" s="236" t="str">
        <f>'All Demand '!G6</f>
        <v>ABC</v>
      </c>
      <c r="G5" s="12">
        <v>1.6666666666666667</v>
      </c>
      <c r="H5" s="12">
        <v>0.76923076923076927</v>
      </c>
      <c r="I5" s="12" t="s">
        <v>39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4</v>
      </c>
      <c r="Q5" s="12">
        <v>4</v>
      </c>
      <c r="R5" s="12">
        <v>1</v>
      </c>
      <c r="S5" s="12">
        <v>0</v>
      </c>
      <c r="T5" s="12">
        <v>0.95</v>
      </c>
      <c r="U5" s="26">
        <f>Chengdu!H5</f>
        <v>234354.40000000002</v>
      </c>
      <c r="V5" s="26">
        <f>Chengdu!I5</f>
        <v>159027.20000000001</v>
      </c>
      <c r="W5" s="26">
        <f>Chengdu!J5</f>
        <v>161336.80000000002</v>
      </c>
      <c r="X5" s="26">
        <f>Chengdu!K5</f>
        <v>91072.8</v>
      </c>
      <c r="Y5" s="26">
        <f>Chengdu!L5</f>
        <v>240191.2</v>
      </c>
      <c r="Z5" s="26">
        <f>Chengdu!M5</f>
        <v>152040.80000000002</v>
      </c>
      <c r="AA5" s="26">
        <f>Chengdu!N5</f>
        <v>213368.80000000002</v>
      </c>
      <c r="AB5" s="26">
        <f>Chengdu!O5</f>
        <v>225418.40000000002</v>
      </c>
      <c r="AC5" s="26">
        <f>Chengdu!P5</f>
        <v>220106.40000000002</v>
      </c>
      <c r="AD5" s="26">
        <f>Chengdu!Q5</f>
        <v>220796</v>
      </c>
      <c r="AE5" s="26">
        <f>Chengdu!R5</f>
        <v>180032</v>
      </c>
      <c r="AF5" s="26">
        <f>Chengdu!S5</f>
        <v>85401.600000000006</v>
      </c>
      <c r="AH5" s="13">
        <f>IF(U5=0, 0, (U5/1000*($H5+$J5+$L5+$N5)/$R5/$T5+$P5*4))</f>
        <v>205.7606477732794</v>
      </c>
      <c r="AI5" s="13">
        <f t="shared" ref="AI5:AS5" si="16">IF(V5=0, 0, (V5/1000*($H5+$J5+$L5+$N5)/$R5/$T5+$P5*4))</f>
        <v>144.76696356275306</v>
      </c>
      <c r="AJ5" s="13">
        <f t="shared" si="16"/>
        <v>146.63708502024295</v>
      </c>
      <c r="AK5" s="13">
        <f t="shared" si="16"/>
        <v>89.743157894736854</v>
      </c>
      <c r="AL5" s="13">
        <f t="shared" si="16"/>
        <v>210.48680161943324</v>
      </c>
      <c r="AM5" s="13">
        <f t="shared" si="16"/>
        <v>139.10995951417007</v>
      </c>
      <c r="AN5" s="13">
        <f t="shared" si="16"/>
        <v>188.76825910931177</v>
      </c>
      <c r="AO5" s="13">
        <f t="shared" si="16"/>
        <v>198.52502024291502</v>
      </c>
      <c r="AP5" s="13">
        <f t="shared" si="16"/>
        <v>194.22380566801624</v>
      </c>
      <c r="AQ5" s="13">
        <f t="shared" si="16"/>
        <v>194.78218623481783</v>
      </c>
      <c r="AR5" s="13">
        <f t="shared" si="16"/>
        <v>161.77489878542511</v>
      </c>
      <c r="AS5" s="13">
        <f t="shared" si="16"/>
        <v>85.151093117408919</v>
      </c>
      <c r="AT5" s="14"/>
      <c r="AU5" s="15">
        <f>IFERROR(U5*$G5/$R5/1000,0)</f>
        <v>390.59066666666672</v>
      </c>
      <c r="AV5" s="15">
        <f t="shared" ref="AV5:BF20" si="17">IFERROR(V5*$G5/$R5/1000,0)</f>
        <v>265.04533333333336</v>
      </c>
      <c r="AW5" s="15">
        <f t="shared" si="17"/>
        <v>268.89466666666669</v>
      </c>
      <c r="AX5" s="15">
        <f t="shared" si="17"/>
        <v>151.78800000000001</v>
      </c>
      <c r="AY5" s="15">
        <f t="shared" si="17"/>
        <v>400.31866666666667</v>
      </c>
      <c r="AZ5" s="15">
        <f t="shared" si="17"/>
        <v>253.40133333333338</v>
      </c>
      <c r="BA5" s="15">
        <f t="shared" si="17"/>
        <v>355.61466666666666</v>
      </c>
      <c r="BB5" s="15">
        <f t="shared" si="17"/>
        <v>375.69733333333335</v>
      </c>
      <c r="BC5" s="15">
        <f t="shared" si="17"/>
        <v>366.84400000000005</v>
      </c>
      <c r="BD5" s="15">
        <f t="shared" si="17"/>
        <v>367.9933333333334</v>
      </c>
      <c r="BE5" s="15">
        <f t="shared" si="17"/>
        <v>300.0533333333334</v>
      </c>
      <c r="BF5" s="15">
        <f t="shared" si="17"/>
        <v>142.33600000000004</v>
      </c>
      <c r="BH5" s="13">
        <f>IF(U5=0, 0, (U5/1000*($H5)/$R5/$T5+$P5*4))</f>
        <v>205.7606477732794</v>
      </c>
      <c r="BI5" s="13">
        <f t="shared" ref="BI5:BS5" si="18">IF(V5=0, 0, (V5/1000*($H5)/$R5/$T5+$P5*4))</f>
        <v>144.76696356275306</v>
      </c>
      <c r="BJ5" s="13">
        <f t="shared" si="18"/>
        <v>146.63708502024295</v>
      </c>
      <c r="BK5" s="13">
        <f t="shared" si="18"/>
        <v>89.743157894736854</v>
      </c>
      <c r="BL5" s="13">
        <f t="shared" si="18"/>
        <v>210.48680161943324</v>
      </c>
      <c r="BM5" s="13">
        <f t="shared" si="18"/>
        <v>139.10995951417007</v>
      </c>
      <c r="BN5" s="13">
        <f t="shared" si="18"/>
        <v>188.76825910931177</v>
      </c>
      <c r="BO5" s="13">
        <f t="shared" si="18"/>
        <v>198.52502024291502</v>
      </c>
      <c r="BP5" s="13">
        <f t="shared" si="18"/>
        <v>194.22380566801624</v>
      </c>
      <c r="BQ5" s="13">
        <f t="shared" si="18"/>
        <v>194.78218623481783</v>
      </c>
      <c r="BR5" s="13">
        <f t="shared" si="18"/>
        <v>161.77489878542511</v>
      </c>
      <c r="BS5" s="13">
        <f t="shared" si="18"/>
        <v>85.151093117408919</v>
      </c>
      <c r="BT5" s="14"/>
      <c r="BU5" s="13">
        <f t="shared" ref="BU5:CF20" si="19">IF(U5=0,0,(U5/1000*$J5)/$R5/$T5)</f>
        <v>0</v>
      </c>
      <c r="BV5" s="13">
        <f t="shared" si="19"/>
        <v>0</v>
      </c>
      <c r="BW5" s="13">
        <f t="shared" si="19"/>
        <v>0</v>
      </c>
      <c r="BX5" s="13">
        <f t="shared" si="19"/>
        <v>0</v>
      </c>
      <c r="BY5" s="13">
        <f t="shared" si="19"/>
        <v>0</v>
      </c>
      <c r="BZ5" s="13">
        <f t="shared" si="19"/>
        <v>0</v>
      </c>
      <c r="CA5" s="13">
        <f t="shared" si="19"/>
        <v>0</v>
      </c>
      <c r="CB5" s="13">
        <f t="shared" si="19"/>
        <v>0</v>
      </c>
      <c r="CC5" s="13">
        <f t="shared" si="19"/>
        <v>0</v>
      </c>
      <c r="CD5" s="13">
        <f t="shared" si="19"/>
        <v>0</v>
      </c>
      <c r="CE5" s="13">
        <f t="shared" si="19"/>
        <v>0</v>
      </c>
      <c r="CF5" s="13">
        <f t="shared" si="19"/>
        <v>0</v>
      </c>
      <c r="CG5" s="14"/>
      <c r="CH5" s="13">
        <f>IF(U5=0,0,(U5/1000*$L5)/$R5/$T5)</f>
        <v>0</v>
      </c>
      <c r="CI5" s="13">
        <f t="shared" ref="CI5:CS20" si="20">IF(V5=0,0,(V5/1000*$L5)/$R5/$T5)</f>
        <v>0</v>
      </c>
      <c r="CJ5" s="13">
        <f t="shared" si="20"/>
        <v>0</v>
      </c>
      <c r="CK5" s="13">
        <f t="shared" si="20"/>
        <v>0</v>
      </c>
      <c r="CL5" s="13">
        <f t="shared" si="20"/>
        <v>0</v>
      </c>
      <c r="CM5" s="13">
        <f t="shared" si="20"/>
        <v>0</v>
      </c>
      <c r="CN5" s="13">
        <f t="shared" si="20"/>
        <v>0</v>
      </c>
      <c r="CO5" s="13">
        <f t="shared" si="20"/>
        <v>0</v>
      </c>
      <c r="CP5" s="13">
        <f t="shared" si="20"/>
        <v>0</v>
      </c>
      <c r="CQ5" s="13">
        <f t="shared" si="20"/>
        <v>0</v>
      </c>
      <c r="CR5" s="13">
        <f t="shared" si="20"/>
        <v>0</v>
      </c>
      <c r="CS5" s="13">
        <f t="shared" si="20"/>
        <v>0</v>
      </c>
      <c r="CT5" s="14"/>
      <c r="CU5" s="13">
        <f>IF(U5=0,0,(U5/1000*$N5)/$R5/$T5)</f>
        <v>0</v>
      </c>
      <c r="CV5" s="13">
        <f t="shared" ref="CV5:DF20" si="21">IF(V5=0,0,(V5/1000*$N5)/$R5/$T5)</f>
        <v>0</v>
      </c>
      <c r="CW5" s="13">
        <f t="shared" si="21"/>
        <v>0</v>
      </c>
      <c r="CX5" s="13">
        <f t="shared" si="21"/>
        <v>0</v>
      </c>
      <c r="CY5" s="13">
        <f t="shared" si="21"/>
        <v>0</v>
      </c>
      <c r="CZ5" s="13">
        <f t="shared" si="21"/>
        <v>0</v>
      </c>
      <c r="DA5" s="13">
        <f t="shared" si="21"/>
        <v>0</v>
      </c>
      <c r="DB5" s="13">
        <f t="shared" si="21"/>
        <v>0</v>
      </c>
      <c r="DC5" s="13">
        <f t="shared" si="21"/>
        <v>0</v>
      </c>
      <c r="DD5" s="13">
        <f t="shared" si="21"/>
        <v>0</v>
      </c>
      <c r="DE5" s="13">
        <f t="shared" si="21"/>
        <v>0</v>
      </c>
      <c r="DF5" s="13">
        <f t="shared" si="21"/>
        <v>0</v>
      </c>
    </row>
    <row r="6" spans="1:110" ht="12.75" customHeight="1">
      <c r="A6" s="327">
        <f>'All Demand '!A7</f>
        <v>2</v>
      </c>
      <c r="B6" s="235" t="str">
        <f>'All Demand '!G7</f>
        <v>ABC</v>
      </c>
      <c r="C6" s="235" t="str">
        <f>'All Demand '!F7</f>
        <v>M106</v>
      </c>
      <c r="D6" s="178" t="str">
        <f>'All Demand '!C7</f>
        <v>8AJ946-00099-N</v>
      </c>
      <c r="E6" s="235" t="str">
        <f>'All Demand '!H7</f>
        <v>CTU FATP</v>
      </c>
      <c r="F6" s="236" t="str">
        <f>'All Demand '!G7</f>
        <v>ABC</v>
      </c>
      <c r="G6" s="12">
        <v>1.6666666666666667</v>
      </c>
      <c r="H6" s="12">
        <v>0.76923076923076927</v>
      </c>
      <c r="I6" s="12" t="s">
        <v>39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4</v>
      </c>
      <c r="Q6" s="12">
        <v>4</v>
      </c>
      <c r="R6" s="12">
        <v>1</v>
      </c>
      <c r="S6" s="12">
        <v>0</v>
      </c>
      <c r="T6" s="12">
        <v>0.95</v>
      </c>
      <c r="U6" s="26">
        <f>Chengdu!H6</f>
        <v>234354.40000000002</v>
      </c>
      <c r="V6" s="26">
        <f>Chengdu!I6</f>
        <v>159027.20000000001</v>
      </c>
      <c r="W6" s="26">
        <f>Chengdu!J6</f>
        <v>161336.80000000002</v>
      </c>
      <c r="X6" s="26">
        <f>Chengdu!K6</f>
        <v>91072.8</v>
      </c>
      <c r="Y6" s="26">
        <f>Chengdu!L6</f>
        <v>240191.2</v>
      </c>
      <c r="Z6" s="26">
        <f>Chengdu!M6</f>
        <v>152040.80000000002</v>
      </c>
      <c r="AA6" s="26">
        <f>Chengdu!N6</f>
        <v>213368.80000000002</v>
      </c>
      <c r="AB6" s="26">
        <f>Chengdu!O6</f>
        <v>225418.40000000002</v>
      </c>
      <c r="AC6" s="26">
        <f>Chengdu!P6</f>
        <v>220106.40000000002</v>
      </c>
      <c r="AD6" s="26">
        <f>Chengdu!Q6</f>
        <v>220796</v>
      </c>
      <c r="AE6" s="26">
        <f>Chengdu!R6</f>
        <v>180032</v>
      </c>
      <c r="AF6" s="26">
        <f>Chengdu!S6</f>
        <v>85401.600000000006</v>
      </c>
      <c r="AH6" s="13">
        <f t="shared" ref="AH6:AH69" si="22">IF(U6=0, 0, (U6/1000*($H6+$J6+$L6+$N6)/$R6/$T6+$P6*4))</f>
        <v>205.7606477732794</v>
      </c>
      <c r="AI6" s="13">
        <f t="shared" ref="AI6:AI69" si="23">IF(V6=0, 0, (V6/1000*($H6+$J6+$L6+$N6)/$R6/$T6+$P6*4))</f>
        <v>144.76696356275306</v>
      </c>
      <c r="AJ6" s="13">
        <f t="shared" ref="AJ6:AJ69" si="24">IF(W6=0, 0, (W6/1000*($H6+$J6+$L6+$N6)/$R6/$T6+$P6*4))</f>
        <v>146.63708502024295</v>
      </c>
      <c r="AK6" s="13">
        <f t="shared" ref="AK6:AK69" si="25">IF(X6=0, 0, (X6/1000*($H6+$J6+$L6+$N6)/$R6/$T6+$P6*4))</f>
        <v>89.743157894736854</v>
      </c>
      <c r="AL6" s="13">
        <f t="shared" ref="AL6:AL69" si="26">IF(Y6=0, 0, (Y6/1000*($H6+$J6+$L6+$N6)/$R6/$T6+$P6*4))</f>
        <v>210.48680161943324</v>
      </c>
      <c r="AM6" s="13">
        <f t="shared" ref="AM6:AM69" si="27">IF(Z6=0, 0, (Z6/1000*($H6+$J6+$L6+$N6)/$R6/$T6+$P6*4))</f>
        <v>139.10995951417007</v>
      </c>
      <c r="AN6" s="13">
        <f t="shared" ref="AN6:AN69" si="28">IF(AA6=0, 0, (AA6/1000*($H6+$J6+$L6+$N6)/$R6/$T6+$P6*4))</f>
        <v>188.76825910931177</v>
      </c>
      <c r="AO6" s="13">
        <f t="shared" ref="AO6:AO69" si="29">IF(AB6=0, 0, (AB6/1000*($H6+$J6+$L6+$N6)/$R6/$T6+$P6*4))</f>
        <v>198.52502024291502</v>
      </c>
      <c r="AP6" s="13">
        <f t="shared" ref="AP6:AP69" si="30">IF(AC6=0, 0, (AC6/1000*($H6+$J6+$L6+$N6)/$R6/$T6+$P6*4))</f>
        <v>194.22380566801624</v>
      </c>
      <c r="AQ6" s="13">
        <f t="shared" ref="AQ6:AQ69" si="31">IF(AD6=0, 0, (AD6/1000*($H6+$J6+$L6+$N6)/$R6/$T6+$P6*4))</f>
        <v>194.78218623481783</v>
      </c>
      <c r="AR6" s="13">
        <f t="shared" ref="AR6:AR69" si="32">IF(AE6=0, 0, (AE6/1000*($H6+$J6+$L6+$N6)/$R6/$T6+$P6*4))</f>
        <v>161.77489878542511</v>
      </c>
      <c r="AS6" s="13">
        <f t="shared" ref="AS6:AS69" si="33">IF(AF6=0, 0, (AF6/1000*($H6+$J6+$L6+$N6)/$R6/$T6+$P6*4))</f>
        <v>85.151093117408919</v>
      </c>
      <c r="AT6" s="14"/>
      <c r="AU6" s="15">
        <f t="shared" ref="AU6:BF40" si="34">IFERROR(U6*$G6/$R6/1000,0)</f>
        <v>390.59066666666672</v>
      </c>
      <c r="AV6" s="15">
        <f t="shared" si="17"/>
        <v>265.04533333333336</v>
      </c>
      <c r="AW6" s="15">
        <f t="shared" si="17"/>
        <v>268.89466666666669</v>
      </c>
      <c r="AX6" s="15">
        <f t="shared" si="17"/>
        <v>151.78800000000001</v>
      </c>
      <c r="AY6" s="15">
        <f t="shared" si="17"/>
        <v>400.31866666666667</v>
      </c>
      <c r="AZ6" s="15">
        <f t="shared" si="17"/>
        <v>253.40133333333338</v>
      </c>
      <c r="BA6" s="15">
        <f t="shared" si="17"/>
        <v>355.61466666666666</v>
      </c>
      <c r="BB6" s="15">
        <f t="shared" si="17"/>
        <v>375.69733333333335</v>
      </c>
      <c r="BC6" s="15">
        <f t="shared" si="17"/>
        <v>366.84400000000005</v>
      </c>
      <c r="BD6" s="15">
        <f t="shared" si="17"/>
        <v>367.9933333333334</v>
      </c>
      <c r="BE6" s="15">
        <f t="shared" si="17"/>
        <v>300.0533333333334</v>
      </c>
      <c r="BF6" s="15">
        <f t="shared" si="17"/>
        <v>142.33600000000004</v>
      </c>
      <c r="BH6" s="13">
        <f t="shared" ref="BH6:BH69" si="35">IF(U6=0, 0, (U6/1000*($H6)/$R6/$T6+$P6*4))</f>
        <v>205.7606477732794</v>
      </c>
      <c r="BI6" s="13">
        <f t="shared" ref="BI6:BI69" si="36">IF(V6=0, 0, (V6/1000*($H6)/$R6/$T6+$P6*4))</f>
        <v>144.76696356275306</v>
      </c>
      <c r="BJ6" s="13">
        <f t="shared" ref="BJ6:BJ69" si="37">IF(W6=0, 0, (W6/1000*($H6)/$R6/$T6+$P6*4))</f>
        <v>146.63708502024295</v>
      </c>
      <c r="BK6" s="13">
        <f t="shared" ref="BK6:BK69" si="38">IF(X6=0, 0, (X6/1000*($H6)/$R6/$T6+$P6*4))</f>
        <v>89.743157894736854</v>
      </c>
      <c r="BL6" s="13">
        <f t="shared" ref="BL6:BL69" si="39">IF(Y6=0, 0, (Y6/1000*($H6)/$R6/$T6+$P6*4))</f>
        <v>210.48680161943324</v>
      </c>
      <c r="BM6" s="13">
        <f t="shared" ref="BM6:BM69" si="40">IF(Z6=0, 0, (Z6/1000*($H6)/$R6/$T6+$P6*4))</f>
        <v>139.10995951417007</v>
      </c>
      <c r="BN6" s="13">
        <f t="shared" ref="BN6:BN69" si="41">IF(AA6=0, 0, (AA6/1000*($H6)/$R6/$T6+$P6*4))</f>
        <v>188.76825910931177</v>
      </c>
      <c r="BO6" s="13">
        <f t="shared" ref="BO6:BO69" si="42">IF(AB6=0, 0, (AB6/1000*($H6)/$R6/$T6+$P6*4))</f>
        <v>198.52502024291502</v>
      </c>
      <c r="BP6" s="13">
        <f t="shared" ref="BP6:BP69" si="43">IF(AC6=0, 0, (AC6/1000*($H6)/$R6/$T6+$P6*4))</f>
        <v>194.22380566801624</v>
      </c>
      <c r="BQ6" s="13">
        <f t="shared" ref="BQ6:BQ69" si="44">IF(AD6=0, 0, (AD6/1000*($H6)/$R6/$T6+$P6*4))</f>
        <v>194.78218623481783</v>
      </c>
      <c r="BR6" s="13">
        <f t="shared" ref="BR6:BR69" si="45">IF(AE6=0, 0, (AE6/1000*($H6)/$R6/$T6+$P6*4))</f>
        <v>161.77489878542511</v>
      </c>
      <c r="BS6" s="13">
        <f t="shared" ref="BS6:BS69" si="46">IF(AF6=0, 0, (AF6/1000*($H6)/$R6/$T6+$P6*4))</f>
        <v>85.151093117408919</v>
      </c>
      <c r="BT6" s="14"/>
      <c r="BU6" s="13">
        <f t="shared" si="19"/>
        <v>0</v>
      </c>
      <c r="BV6" s="13">
        <f t="shared" si="19"/>
        <v>0</v>
      </c>
      <c r="BW6" s="13">
        <f t="shared" si="19"/>
        <v>0</v>
      </c>
      <c r="BX6" s="13">
        <f t="shared" si="19"/>
        <v>0</v>
      </c>
      <c r="BY6" s="13">
        <f t="shared" si="19"/>
        <v>0</v>
      </c>
      <c r="BZ6" s="13">
        <f t="shared" si="19"/>
        <v>0</v>
      </c>
      <c r="CA6" s="13">
        <f t="shared" si="19"/>
        <v>0</v>
      </c>
      <c r="CB6" s="13">
        <f t="shared" si="19"/>
        <v>0</v>
      </c>
      <c r="CC6" s="13">
        <f t="shared" si="19"/>
        <v>0</v>
      </c>
      <c r="CD6" s="13">
        <f t="shared" si="19"/>
        <v>0</v>
      </c>
      <c r="CE6" s="13">
        <f t="shared" si="19"/>
        <v>0</v>
      </c>
      <c r="CF6" s="13">
        <f t="shared" si="19"/>
        <v>0</v>
      </c>
      <c r="CG6" s="14"/>
      <c r="CH6" s="13">
        <f t="shared" ref="CH6:CS40" si="47">IF(U6=0,0,(U6/1000*$L6)/$R6/$T6)</f>
        <v>0</v>
      </c>
      <c r="CI6" s="13">
        <f t="shared" si="20"/>
        <v>0</v>
      </c>
      <c r="CJ6" s="13">
        <f t="shared" si="20"/>
        <v>0</v>
      </c>
      <c r="CK6" s="13">
        <f t="shared" si="20"/>
        <v>0</v>
      </c>
      <c r="CL6" s="13">
        <f t="shared" si="20"/>
        <v>0</v>
      </c>
      <c r="CM6" s="13">
        <f t="shared" si="20"/>
        <v>0</v>
      </c>
      <c r="CN6" s="13">
        <f t="shared" si="20"/>
        <v>0</v>
      </c>
      <c r="CO6" s="13">
        <f t="shared" si="20"/>
        <v>0</v>
      </c>
      <c r="CP6" s="13">
        <f t="shared" si="20"/>
        <v>0</v>
      </c>
      <c r="CQ6" s="13">
        <f t="shared" si="20"/>
        <v>0</v>
      </c>
      <c r="CR6" s="13">
        <f t="shared" si="20"/>
        <v>0</v>
      </c>
      <c r="CS6" s="13">
        <f t="shared" si="20"/>
        <v>0</v>
      </c>
      <c r="CT6" s="14"/>
      <c r="CU6" s="13">
        <f t="shared" ref="CU6:DF40" si="48">IF(U6=0,0,(U6/1000*$N6)/$R6/$T6)</f>
        <v>0</v>
      </c>
      <c r="CV6" s="13">
        <f t="shared" si="21"/>
        <v>0</v>
      </c>
      <c r="CW6" s="13">
        <f t="shared" si="21"/>
        <v>0</v>
      </c>
      <c r="CX6" s="13">
        <f t="shared" si="21"/>
        <v>0</v>
      </c>
      <c r="CY6" s="13">
        <f t="shared" si="21"/>
        <v>0</v>
      </c>
      <c r="CZ6" s="13">
        <f t="shared" si="21"/>
        <v>0</v>
      </c>
      <c r="DA6" s="13">
        <f t="shared" si="21"/>
        <v>0</v>
      </c>
      <c r="DB6" s="13">
        <f t="shared" si="21"/>
        <v>0</v>
      </c>
      <c r="DC6" s="13">
        <f t="shared" si="21"/>
        <v>0</v>
      </c>
      <c r="DD6" s="13">
        <f t="shared" si="21"/>
        <v>0</v>
      </c>
      <c r="DE6" s="13">
        <f t="shared" si="21"/>
        <v>0</v>
      </c>
      <c r="DF6" s="13">
        <f t="shared" si="21"/>
        <v>0</v>
      </c>
    </row>
    <row r="7" spans="1:110" ht="12.75" customHeight="1">
      <c r="A7" s="327">
        <f>'All Demand '!A8</f>
        <v>3</v>
      </c>
      <c r="B7" s="235" t="str">
        <f>'All Demand '!G8</f>
        <v>ABC</v>
      </c>
      <c r="C7" s="235" t="str">
        <f>'All Demand '!F8</f>
        <v>M21</v>
      </c>
      <c r="D7" s="178" t="str">
        <f>'All Demand '!C8</f>
        <v>8AJ818-00010-B</v>
      </c>
      <c r="E7" s="235" t="str">
        <f>'All Demand '!H8</f>
        <v>CTU FATP</v>
      </c>
      <c r="F7" s="236" t="str">
        <f>'All Demand '!G8</f>
        <v>ABC</v>
      </c>
      <c r="G7" s="12">
        <v>0</v>
      </c>
      <c r="H7" s="12">
        <v>0</v>
      </c>
      <c r="I7" s="12" t="s">
        <v>39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1</v>
      </c>
      <c r="S7" s="12">
        <v>0</v>
      </c>
      <c r="T7" s="12">
        <v>0.95</v>
      </c>
      <c r="U7" s="26">
        <f>Chengdu!H7</f>
        <v>0</v>
      </c>
      <c r="V7" s="26">
        <f>Chengdu!I7</f>
        <v>0</v>
      </c>
      <c r="W7" s="26">
        <f>Chengdu!J7</f>
        <v>0</v>
      </c>
      <c r="X7" s="26">
        <f>Chengdu!K7</f>
        <v>0</v>
      </c>
      <c r="Y7" s="26">
        <f>Chengdu!L7</f>
        <v>0</v>
      </c>
      <c r="Z7" s="26">
        <f>Chengdu!M7</f>
        <v>0</v>
      </c>
      <c r="AA7" s="26">
        <f>Chengdu!N7</f>
        <v>0</v>
      </c>
      <c r="AB7" s="26">
        <f>Chengdu!O7</f>
        <v>0</v>
      </c>
      <c r="AC7" s="26">
        <f>Chengdu!P7</f>
        <v>0</v>
      </c>
      <c r="AD7" s="26">
        <f>Chengdu!Q7</f>
        <v>0</v>
      </c>
      <c r="AE7" s="26">
        <f>Chengdu!R7</f>
        <v>0</v>
      </c>
      <c r="AF7" s="26">
        <f>Chengdu!S7</f>
        <v>0</v>
      </c>
      <c r="AH7" s="13">
        <f t="shared" si="22"/>
        <v>0</v>
      </c>
      <c r="AI7" s="13">
        <f t="shared" si="23"/>
        <v>0</v>
      </c>
      <c r="AJ7" s="13">
        <f t="shared" si="24"/>
        <v>0</v>
      </c>
      <c r="AK7" s="13">
        <f t="shared" si="25"/>
        <v>0</v>
      </c>
      <c r="AL7" s="13">
        <f t="shared" si="26"/>
        <v>0</v>
      </c>
      <c r="AM7" s="13">
        <f t="shared" si="27"/>
        <v>0</v>
      </c>
      <c r="AN7" s="13">
        <f t="shared" si="28"/>
        <v>0</v>
      </c>
      <c r="AO7" s="13">
        <f t="shared" si="29"/>
        <v>0</v>
      </c>
      <c r="AP7" s="13">
        <f t="shared" si="30"/>
        <v>0</v>
      </c>
      <c r="AQ7" s="13">
        <f t="shared" si="31"/>
        <v>0</v>
      </c>
      <c r="AR7" s="13">
        <f t="shared" si="32"/>
        <v>0</v>
      </c>
      <c r="AS7" s="13">
        <f t="shared" si="33"/>
        <v>0</v>
      </c>
      <c r="AT7" s="14"/>
      <c r="AU7" s="15">
        <f t="shared" si="34"/>
        <v>0</v>
      </c>
      <c r="AV7" s="15">
        <f t="shared" si="17"/>
        <v>0</v>
      </c>
      <c r="AW7" s="15">
        <f t="shared" si="17"/>
        <v>0</v>
      </c>
      <c r="AX7" s="15">
        <f t="shared" si="17"/>
        <v>0</v>
      </c>
      <c r="AY7" s="15">
        <f t="shared" si="17"/>
        <v>0</v>
      </c>
      <c r="AZ7" s="15">
        <f t="shared" si="17"/>
        <v>0</v>
      </c>
      <c r="BA7" s="15">
        <f t="shared" si="17"/>
        <v>0</v>
      </c>
      <c r="BB7" s="15">
        <f t="shared" si="17"/>
        <v>0</v>
      </c>
      <c r="BC7" s="15">
        <f t="shared" si="17"/>
        <v>0</v>
      </c>
      <c r="BD7" s="15">
        <f t="shared" si="17"/>
        <v>0</v>
      </c>
      <c r="BE7" s="15">
        <f t="shared" si="17"/>
        <v>0</v>
      </c>
      <c r="BF7" s="15">
        <f t="shared" si="17"/>
        <v>0</v>
      </c>
      <c r="BH7" s="13">
        <f t="shared" si="35"/>
        <v>0</v>
      </c>
      <c r="BI7" s="13">
        <f t="shared" si="36"/>
        <v>0</v>
      </c>
      <c r="BJ7" s="13">
        <f t="shared" si="37"/>
        <v>0</v>
      </c>
      <c r="BK7" s="13">
        <f t="shared" si="38"/>
        <v>0</v>
      </c>
      <c r="BL7" s="13">
        <f t="shared" si="39"/>
        <v>0</v>
      </c>
      <c r="BM7" s="13">
        <f t="shared" si="40"/>
        <v>0</v>
      </c>
      <c r="BN7" s="13">
        <f t="shared" si="41"/>
        <v>0</v>
      </c>
      <c r="BO7" s="13">
        <f t="shared" si="42"/>
        <v>0</v>
      </c>
      <c r="BP7" s="13">
        <f t="shared" si="43"/>
        <v>0</v>
      </c>
      <c r="BQ7" s="13">
        <f t="shared" si="44"/>
        <v>0</v>
      </c>
      <c r="BR7" s="13">
        <f t="shared" si="45"/>
        <v>0</v>
      </c>
      <c r="BS7" s="13">
        <f t="shared" si="46"/>
        <v>0</v>
      </c>
      <c r="BT7" s="14"/>
      <c r="BU7" s="13">
        <f t="shared" si="19"/>
        <v>0</v>
      </c>
      <c r="BV7" s="13">
        <f t="shared" si="19"/>
        <v>0</v>
      </c>
      <c r="BW7" s="13">
        <f t="shared" si="19"/>
        <v>0</v>
      </c>
      <c r="BX7" s="13">
        <f t="shared" si="19"/>
        <v>0</v>
      </c>
      <c r="BY7" s="13">
        <f t="shared" si="19"/>
        <v>0</v>
      </c>
      <c r="BZ7" s="13">
        <f t="shared" si="19"/>
        <v>0</v>
      </c>
      <c r="CA7" s="13">
        <f t="shared" si="19"/>
        <v>0</v>
      </c>
      <c r="CB7" s="13">
        <f t="shared" si="19"/>
        <v>0</v>
      </c>
      <c r="CC7" s="13">
        <f t="shared" si="19"/>
        <v>0</v>
      </c>
      <c r="CD7" s="13">
        <f t="shared" si="19"/>
        <v>0</v>
      </c>
      <c r="CE7" s="13">
        <f t="shared" si="19"/>
        <v>0</v>
      </c>
      <c r="CF7" s="13">
        <f t="shared" si="19"/>
        <v>0</v>
      </c>
      <c r="CG7" s="14"/>
      <c r="CH7" s="13">
        <f t="shared" si="47"/>
        <v>0</v>
      </c>
      <c r="CI7" s="13">
        <f t="shared" si="20"/>
        <v>0</v>
      </c>
      <c r="CJ7" s="13">
        <f t="shared" si="20"/>
        <v>0</v>
      </c>
      <c r="CK7" s="13">
        <f t="shared" si="20"/>
        <v>0</v>
      </c>
      <c r="CL7" s="13">
        <f t="shared" si="20"/>
        <v>0</v>
      </c>
      <c r="CM7" s="13">
        <f t="shared" si="20"/>
        <v>0</v>
      </c>
      <c r="CN7" s="13">
        <f t="shared" si="20"/>
        <v>0</v>
      </c>
      <c r="CO7" s="13">
        <f t="shared" si="20"/>
        <v>0</v>
      </c>
      <c r="CP7" s="13">
        <f t="shared" si="20"/>
        <v>0</v>
      </c>
      <c r="CQ7" s="13">
        <f t="shared" si="20"/>
        <v>0</v>
      </c>
      <c r="CR7" s="13">
        <f t="shared" si="20"/>
        <v>0</v>
      </c>
      <c r="CS7" s="13">
        <f t="shared" si="20"/>
        <v>0</v>
      </c>
      <c r="CT7" s="14"/>
      <c r="CU7" s="13">
        <f t="shared" si="48"/>
        <v>0</v>
      </c>
      <c r="CV7" s="13">
        <f t="shared" si="21"/>
        <v>0</v>
      </c>
      <c r="CW7" s="13">
        <f t="shared" si="21"/>
        <v>0</v>
      </c>
      <c r="CX7" s="13">
        <f t="shared" si="21"/>
        <v>0</v>
      </c>
      <c r="CY7" s="13">
        <f t="shared" si="21"/>
        <v>0</v>
      </c>
      <c r="CZ7" s="13">
        <f t="shared" si="21"/>
        <v>0</v>
      </c>
      <c r="DA7" s="13">
        <f t="shared" si="21"/>
        <v>0</v>
      </c>
      <c r="DB7" s="13">
        <f t="shared" si="21"/>
        <v>0</v>
      </c>
      <c r="DC7" s="13">
        <f t="shared" si="21"/>
        <v>0</v>
      </c>
      <c r="DD7" s="13">
        <f t="shared" si="21"/>
        <v>0</v>
      </c>
      <c r="DE7" s="13">
        <f t="shared" si="21"/>
        <v>0</v>
      </c>
      <c r="DF7" s="13">
        <f t="shared" si="21"/>
        <v>0</v>
      </c>
    </row>
    <row r="8" spans="1:110" ht="13.8">
      <c r="A8" s="327">
        <f>'All Demand '!A9</f>
        <v>4</v>
      </c>
      <c r="B8" s="235" t="str">
        <f>'All Demand '!G9</f>
        <v>ABC</v>
      </c>
      <c r="C8" s="235" t="str">
        <f>'All Demand '!F9</f>
        <v>M21</v>
      </c>
      <c r="D8" s="178" t="str">
        <f>'All Demand '!C9</f>
        <v>8AJ818-4133-Jab</v>
      </c>
      <c r="E8" s="235" t="str">
        <f>'All Demand '!H9</f>
        <v>CTU FATP</v>
      </c>
      <c r="F8" s="236" t="str">
        <f>'All Demand '!G9</f>
        <v>ABC</v>
      </c>
      <c r="G8" s="12">
        <v>0</v>
      </c>
      <c r="H8" s="12">
        <v>0</v>
      </c>
      <c r="I8" s="12" t="s">
        <v>39</v>
      </c>
      <c r="J8" s="12">
        <v>0</v>
      </c>
      <c r="K8" s="12" t="s">
        <v>40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1</v>
      </c>
      <c r="S8" s="12">
        <v>0</v>
      </c>
      <c r="T8" s="12">
        <v>0.85</v>
      </c>
      <c r="U8" s="26">
        <f>Chengdu!H8</f>
        <v>0</v>
      </c>
      <c r="V8" s="26">
        <f>Chengdu!I8</f>
        <v>0</v>
      </c>
      <c r="W8" s="26">
        <f>Chengdu!J8</f>
        <v>0</v>
      </c>
      <c r="X8" s="26">
        <f>Chengdu!K8</f>
        <v>0</v>
      </c>
      <c r="Y8" s="26">
        <f>Chengdu!L8</f>
        <v>0</v>
      </c>
      <c r="Z8" s="26">
        <f>Chengdu!M8</f>
        <v>0</v>
      </c>
      <c r="AA8" s="26">
        <f>Chengdu!N8</f>
        <v>0</v>
      </c>
      <c r="AB8" s="26">
        <f>Chengdu!O8</f>
        <v>0</v>
      </c>
      <c r="AC8" s="26">
        <f>Chengdu!P8</f>
        <v>0</v>
      </c>
      <c r="AD8" s="26">
        <f>Chengdu!Q8</f>
        <v>0</v>
      </c>
      <c r="AE8" s="26">
        <f>Chengdu!R8</f>
        <v>0</v>
      </c>
      <c r="AF8" s="26">
        <f>Chengdu!S8</f>
        <v>0</v>
      </c>
      <c r="AH8" s="13">
        <f t="shared" si="22"/>
        <v>0</v>
      </c>
      <c r="AI8" s="13">
        <f t="shared" si="23"/>
        <v>0</v>
      </c>
      <c r="AJ8" s="13">
        <f t="shared" si="24"/>
        <v>0</v>
      </c>
      <c r="AK8" s="13">
        <f t="shared" si="25"/>
        <v>0</v>
      </c>
      <c r="AL8" s="13">
        <f t="shared" si="26"/>
        <v>0</v>
      </c>
      <c r="AM8" s="13">
        <f t="shared" si="27"/>
        <v>0</v>
      </c>
      <c r="AN8" s="13">
        <f t="shared" si="28"/>
        <v>0</v>
      </c>
      <c r="AO8" s="13">
        <f t="shared" si="29"/>
        <v>0</v>
      </c>
      <c r="AP8" s="13">
        <f t="shared" si="30"/>
        <v>0</v>
      </c>
      <c r="AQ8" s="13">
        <f t="shared" si="31"/>
        <v>0</v>
      </c>
      <c r="AR8" s="13">
        <f t="shared" si="32"/>
        <v>0</v>
      </c>
      <c r="AS8" s="13">
        <f t="shared" si="33"/>
        <v>0</v>
      </c>
      <c r="AT8" s="14"/>
      <c r="AU8" s="15">
        <f t="shared" si="34"/>
        <v>0</v>
      </c>
      <c r="AV8" s="15">
        <f t="shared" si="17"/>
        <v>0</v>
      </c>
      <c r="AW8" s="15">
        <f t="shared" si="17"/>
        <v>0</v>
      </c>
      <c r="AX8" s="15">
        <f t="shared" si="17"/>
        <v>0</v>
      </c>
      <c r="AY8" s="15">
        <f t="shared" si="17"/>
        <v>0</v>
      </c>
      <c r="AZ8" s="15">
        <f t="shared" si="17"/>
        <v>0</v>
      </c>
      <c r="BA8" s="15">
        <f t="shared" si="17"/>
        <v>0</v>
      </c>
      <c r="BB8" s="15">
        <f t="shared" si="17"/>
        <v>0</v>
      </c>
      <c r="BC8" s="15">
        <f t="shared" si="17"/>
        <v>0</v>
      </c>
      <c r="BD8" s="15">
        <f t="shared" si="17"/>
        <v>0</v>
      </c>
      <c r="BE8" s="15">
        <f t="shared" si="17"/>
        <v>0</v>
      </c>
      <c r="BF8" s="15">
        <f t="shared" si="17"/>
        <v>0</v>
      </c>
      <c r="BH8" s="13">
        <f t="shared" si="35"/>
        <v>0</v>
      </c>
      <c r="BI8" s="13">
        <f t="shared" si="36"/>
        <v>0</v>
      </c>
      <c r="BJ8" s="13">
        <f t="shared" si="37"/>
        <v>0</v>
      </c>
      <c r="BK8" s="13">
        <f t="shared" si="38"/>
        <v>0</v>
      </c>
      <c r="BL8" s="13">
        <f t="shared" si="39"/>
        <v>0</v>
      </c>
      <c r="BM8" s="13">
        <f t="shared" si="40"/>
        <v>0</v>
      </c>
      <c r="BN8" s="13">
        <f t="shared" si="41"/>
        <v>0</v>
      </c>
      <c r="BO8" s="13">
        <f t="shared" si="42"/>
        <v>0</v>
      </c>
      <c r="BP8" s="13">
        <f t="shared" si="43"/>
        <v>0</v>
      </c>
      <c r="BQ8" s="13">
        <f t="shared" si="44"/>
        <v>0</v>
      </c>
      <c r="BR8" s="13">
        <f t="shared" si="45"/>
        <v>0</v>
      </c>
      <c r="BS8" s="13">
        <f t="shared" si="46"/>
        <v>0</v>
      </c>
      <c r="BT8" s="14"/>
      <c r="BU8" s="13">
        <f t="shared" si="19"/>
        <v>0</v>
      </c>
      <c r="BV8" s="13">
        <f t="shared" si="19"/>
        <v>0</v>
      </c>
      <c r="BW8" s="13">
        <f t="shared" si="19"/>
        <v>0</v>
      </c>
      <c r="BX8" s="13">
        <f t="shared" si="19"/>
        <v>0</v>
      </c>
      <c r="BY8" s="13">
        <f t="shared" si="19"/>
        <v>0</v>
      </c>
      <c r="BZ8" s="13">
        <f t="shared" si="19"/>
        <v>0</v>
      </c>
      <c r="CA8" s="13">
        <f t="shared" si="19"/>
        <v>0</v>
      </c>
      <c r="CB8" s="13">
        <f t="shared" si="19"/>
        <v>0</v>
      </c>
      <c r="CC8" s="13">
        <f t="shared" si="19"/>
        <v>0</v>
      </c>
      <c r="CD8" s="13">
        <f t="shared" si="19"/>
        <v>0</v>
      </c>
      <c r="CE8" s="13">
        <f t="shared" si="19"/>
        <v>0</v>
      </c>
      <c r="CF8" s="13">
        <f t="shared" si="19"/>
        <v>0</v>
      </c>
      <c r="CG8" s="14"/>
      <c r="CH8" s="13">
        <f t="shared" si="47"/>
        <v>0</v>
      </c>
      <c r="CI8" s="13">
        <f t="shared" si="20"/>
        <v>0</v>
      </c>
      <c r="CJ8" s="13">
        <f t="shared" si="20"/>
        <v>0</v>
      </c>
      <c r="CK8" s="13">
        <f t="shared" si="20"/>
        <v>0</v>
      </c>
      <c r="CL8" s="13">
        <f t="shared" si="20"/>
        <v>0</v>
      </c>
      <c r="CM8" s="13">
        <f t="shared" si="20"/>
        <v>0</v>
      </c>
      <c r="CN8" s="13">
        <f t="shared" si="20"/>
        <v>0</v>
      </c>
      <c r="CO8" s="13">
        <f t="shared" si="20"/>
        <v>0</v>
      </c>
      <c r="CP8" s="13">
        <f t="shared" si="20"/>
        <v>0</v>
      </c>
      <c r="CQ8" s="13">
        <f t="shared" si="20"/>
        <v>0</v>
      </c>
      <c r="CR8" s="13">
        <f t="shared" si="20"/>
        <v>0</v>
      </c>
      <c r="CS8" s="13">
        <f t="shared" si="20"/>
        <v>0</v>
      </c>
      <c r="CT8" s="14"/>
      <c r="CU8" s="13">
        <f t="shared" si="48"/>
        <v>0</v>
      </c>
      <c r="CV8" s="13">
        <f t="shared" si="21"/>
        <v>0</v>
      </c>
      <c r="CW8" s="13">
        <f t="shared" si="21"/>
        <v>0</v>
      </c>
      <c r="CX8" s="13">
        <f t="shared" si="21"/>
        <v>0</v>
      </c>
      <c r="CY8" s="13">
        <f t="shared" si="21"/>
        <v>0</v>
      </c>
      <c r="CZ8" s="13">
        <f t="shared" si="21"/>
        <v>0</v>
      </c>
      <c r="DA8" s="13">
        <f t="shared" si="21"/>
        <v>0</v>
      </c>
      <c r="DB8" s="13">
        <f t="shared" si="21"/>
        <v>0</v>
      </c>
      <c r="DC8" s="13">
        <f t="shared" si="21"/>
        <v>0</v>
      </c>
      <c r="DD8" s="13">
        <f t="shared" si="21"/>
        <v>0</v>
      </c>
      <c r="DE8" s="13">
        <f t="shared" si="21"/>
        <v>0</v>
      </c>
      <c r="DF8" s="13">
        <f t="shared" si="21"/>
        <v>0</v>
      </c>
    </row>
    <row r="9" spans="1:110" ht="13.8">
      <c r="A9" s="327">
        <f>'All Demand '!A10</f>
        <v>5</v>
      </c>
      <c r="B9" s="235" t="str">
        <f>'All Demand '!G10</f>
        <v>ABC</v>
      </c>
      <c r="C9" s="235" t="str">
        <f>'All Demand '!F10</f>
        <v>M21</v>
      </c>
      <c r="D9" s="178" t="str">
        <f>'All Demand '!C10</f>
        <v>8AJ946-4830-Jab</v>
      </c>
      <c r="E9" s="235" t="str">
        <f>'All Demand '!H10</f>
        <v>CTU FATP</v>
      </c>
      <c r="F9" s="236" t="str">
        <f>'All Demand '!G10</f>
        <v>ABC</v>
      </c>
      <c r="G9" s="12">
        <v>0</v>
      </c>
      <c r="H9" s="12">
        <v>0</v>
      </c>
      <c r="I9" s="12" t="s">
        <v>39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1</v>
      </c>
      <c r="S9" s="12">
        <v>0</v>
      </c>
      <c r="T9" s="12">
        <v>0.95</v>
      </c>
      <c r="U9" s="26">
        <f>Chengdu!H9</f>
        <v>0</v>
      </c>
      <c r="V9" s="26">
        <f>Chengdu!I9</f>
        <v>0</v>
      </c>
      <c r="W9" s="26">
        <f>Chengdu!J9</f>
        <v>0</v>
      </c>
      <c r="X9" s="26">
        <f>Chengdu!K9</f>
        <v>0</v>
      </c>
      <c r="Y9" s="26">
        <f>Chengdu!L9</f>
        <v>0</v>
      </c>
      <c r="Z9" s="26">
        <f>Chengdu!M9</f>
        <v>0</v>
      </c>
      <c r="AA9" s="26">
        <f>Chengdu!N9</f>
        <v>0</v>
      </c>
      <c r="AB9" s="26">
        <f>Chengdu!O9</f>
        <v>0</v>
      </c>
      <c r="AC9" s="26">
        <f>Chengdu!P9</f>
        <v>0</v>
      </c>
      <c r="AD9" s="26">
        <f>Chengdu!Q9</f>
        <v>0</v>
      </c>
      <c r="AE9" s="26">
        <f>Chengdu!R9</f>
        <v>0</v>
      </c>
      <c r="AF9" s="26">
        <f>Chengdu!S9</f>
        <v>0</v>
      </c>
      <c r="AH9" s="13">
        <f t="shared" si="22"/>
        <v>0</v>
      </c>
      <c r="AI9" s="13">
        <f t="shared" si="23"/>
        <v>0</v>
      </c>
      <c r="AJ9" s="13">
        <f t="shared" si="24"/>
        <v>0</v>
      </c>
      <c r="AK9" s="13">
        <f t="shared" si="25"/>
        <v>0</v>
      </c>
      <c r="AL9" s="13">
        <f t="shared" si="26"/>
        <v>0</v>
      </c>
      <c r="AM9" s="13">
        <f t="shared" si="27"/>
        <v>0</v>
      </c>
      <c r="AN9" s="13">
        <f t="shared" si="28"/>
        <v>0</v>
      </c>
      <c r="AO9" s="13">
        <f t="shared" si="29"/>
        <v>0</v>
      </c>
      <c r="AP9" s="13">
        <f t="shared" si="30"/>
        <v>0</v>
      </c>
      <c r="AQ9" s="13">
        <f t="shared" si="31"/>
        <v>0</v>
      </c>
      <c r="AR9" s="13">
        <f t="shared" si="32"/>
        <v>0</v>
      </c>
      <c r="AS9" s="13">
        <f t="shared" si="33"/>
        <v>0</v>
      </c>
      <c r="AT9" s="14"/>
      <c r="AU9" s="15">
        <f t="shared" si="34"/>
        <v>0</v>
      </c>
      <c r="AV9" s="15">
        <f t="shared" si="17"/>
        <v>0</v>
      </c>
      <c r="AW9" s="15">
        <f t="shared" si="17"/>
        <v>0</v>
      </c>
      <c r="AX9" s="15">
        <f t="shared" si="17"/>
        <v>0</v>
      </c>
      <c r="AY9" s="15">
        <f t="shared" si="17"/>
        <v>0</v>
      </c>
      <c r="AZ9" s="15">
        <f t="shared" si="17"/>
        <v>0</v>
      </c>
      <c r="BA9" s="15">
        <f t="shared" si="17"/>
        <v>0</v>
      </c>
      <c r="BB9" s="15">
        <f t="shared" si="17"/>
        <v>0</v>
      </c>
      <c r="BC9" s="15">
        <f t="shared" si="17"/>
        <v>0</v>
      </c>
      <c r="BD9" s="15">
        <f t="shared" si="17"/>
        <v>0</v>
      </c>
      <c r="BE9" s="15">
        <f t="shared" si="17"/>
        <v>0</v>
      </c>
      <c r="BF9" s="15">
        <f t="shared" si="17"/>
        <v>0</v>
      </c>
      <c r="BH9" s="13">
        <f t="shared" si="35"/>
        <v>0</v>
      </c>
      <c r="BI9" s="13">
        <f t="shared" si="36"/>
        <v>0</v>
      </c>
      <c r="BJ9" s="13">
        <f t="shared" si="37"/>
        <v>0</v>
      </c>
      <c r="BK9" s="13">
        <f t="shared" si="38"/>
        <v>0</v>
      </c>
      <c r="BL9" s="13">
        <f t="shared" si="39"/>
        <v>0</v>
      </c>
      <c r="BM9" s="13">
        <f t="shared" si="40"/>
        <v>0</v>
      </c>
      <c r="BN9" s="13">
        <f t="shared" si="41"/>
        <v>0</v>
      </c>
      <c r="BO9" s="13">
        <f t="shared" si="42"/>
        <v>0</v>
      </c>
      <c r="BP9" s="13">
        <f t="shared" si="43"/>
        <v>0</v>
      </c>
      <c r="BQ9" s="13">
        <f t="shared" si="44"/>
        <v>0</v>
      </c>
      <c r="BR9" s="13">
        <f t="shared" si="45"/>
        <v>0</v>
      </c>
      <c r="BS9" s="13">
        <f t="shared" si="46"/>
        <v>0</v>
      </c>
      <c r="BT9" s="14"/>
      <c r="BU9" s="13">
        <f t="shared" si="19"/>
        <v>0</v>
      </c>
      <c r="BV9" s="13">
        <f t="shared" si="19"/>
        <v>0</v>
      </c>
      <c r="BW9" s="13">
        <f t="shared" si="19"/>
        <v>0</v>
      </c>
      <c r="BX9" s="13">
        <f t="shared" si="19"/>
        <v>0</v>
      </c>
      <c r="BY9" s="13">
        <f t="shared" si="19"/>
        <v>0</v>
      </c>
      <c r="BZ9" s="13">
        <f t="shared" si="19"/>
        <v>0</v>
      </c>
      <c r="CA9" s="13">
        <f t="shared" si="19"/>
        <v>0</v>
      </c>
      <c r="CB9" s="13">
        <f t="shared" si="19"/>
        <v>0</v>
      </c>
      <c r="CC9" s="13">
        <f t="shared" si="19"/>
        <v>0</v>
      </c>
      <c r="CD9" s="13">
        <f t="shared" si="19"/>
        <v>0</v>
      </c>
      <c r="CE9" s="13">
        <f t="shared" si="19"/>
        <v>0</v>
      </c>
      <c r="CF9" s="13">
        <f t="shared" si="19"/>
        <v>0</v>
      </c>
      <c r="CG9" s="14"/>
      <c r="CH9" s="13">
        <f t="shared" si="47"/>
        <v>0</v>
      </c>
      <c r="CI9" s="13">
        <f t="shared" si="20"/>
        <v>0</v>
      </c>
      <c r="CJ9" s="13">
        <f t="shared" si="20"/>
        <v>0</v>
      </c>
      <c r="CK9" s="13">
        <f t="shared" si="20"/>
        <v>0</v>
      </c>
      <c r="CL9" s="13">
        <f t="shared" si="20"/>
        <v>0</v>
      </c>
      <c r="CM9" s="13">
        <f t="shared" si="20"/>
        <v>0</v>
      </c>
      <c r="CN9" s="13">
        <f t="shared" si="20"/>
        <v>0</v>
      </c>
      <c r="CO9" s="13">
        <f t="shared" si="20"/>
        <v>0</v>
      </c>
      <c r="CP9" s="13">
        <f t="shared" si="20"/>
        <v>0</v>
      </c>
      <c r="CQ9" s="13">
        <f t="shared" si="20"/>
        <v>0</v>
      </c>
      <c r="CR9" s="13">
        <f t="shared" si="20"/>
        <v>0</v>
      </c>
      <c r="CS9" s="13">
        <f t="shared" si="20"/>
        <v>0</v>
      </c>
      <c r="CT9" s="14"/>
      <c r="CU9" s="13">
        <f t="shared" si="48"/>
        <v>0</v>
      </c>
      <c r="CV9" s="13">
        <f t="shared" si="21"/>
        <v>0</v>
      </c>
      <c r="CW9" s="13">
        <f t="shared" si="21"/>
        <v>0</v>
      </c>
      <c r="CX9" s="13">
        <f t="shared" si="21"/>
        <v>0</v>
      </c>
      <c r="CY9" s="13">
        <f t="shared" si="21"/>
        <v>0</v>
      </c>
      <c r="CZ9" s="13">
        <f t="shared" si="21"/>
        <v>0</v>
      </c>
      <c r="DA9" s="13">
        <f t="shared" si="21"/>
        <v>0</v>
      </c>
      <c r="DB9" s="13">
        <f t="shared" si="21"/>
        <v>0</v>
      </c>
      <c r="DC9" s="13">
        <f t="shared" si="21"/>
        <v>0</v>
      </c>
      <c r="DD9" s="13">
        <f t="shared" si="21"/>
        <v>0</v>
      </c>
      <c r="DE9" s="13">
        <f t="shared" si="21"/>
        <v>0</v>
      </c>
      <c r="DF9" s="13">
        <f t="shared" si="21"/>
        <v>0</v>
      </c>
    </row>
    <row r="10" spans="1:110" ht="13.8">
      <c r="A10" s="327">
        <f>'All Demand '!A11</f>
        <v>6</v>
      </c>
      <c r="B10" s="235" t="str">
        <f>'All Demand '!G11</f>
        <v>ABC</v>
      </c>
      <c r="C10" s="235" t="str">
        <f>'All Demand '!F11</f>
        <v>M21</v>
      </c>
      <c r="D10" s="178" t="str">
        <f>'All Demand '!C11</f>
        <v>8AJ870-2101-Jab</v>
      </c>
      <c r="E10" s="235" t="str">
        <f>'All Demand '!H11</f>
        <v>CTU FATP</v>
      </c>
      <c r="F10" s="236" t="str">
        <f>'All Demand '!G11</f>
        <v>ABC</v>
      </c>
      <c r="G10" s="12">
        <v>0</v>
      </c>
      <c r="H10" s="12">
        <v>0</v>
      </c>
      <c r="I10" s="12" t="s">
        <v>40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1</v>
      </c>
      <c r="S10" s="12">
        <v>0</v>
      </c>
      <c r="T10" s="12">
        <v>0.95</v>
      </c>
      <c r="U10" s="26">
        <f>Chengdu!H10</f>
        <v>0</v>
      </c>
      <c r="V10" s="26">
        <f>Chengdu!I10</f>
        <v>0</v>
      </c>
      <c r="W10" s="26">
        <f>Chengdu!J10</f>
        <v>0</v>
      </c>
      <c r="X10" s="26">
        <f>Chengdu!K10</f>
        <v>0</v>
      </c>
      <c r="Y10" s="26">
        <f>Chengdu!L10</f>
        <v>0</v>
      </c>
      <c r="Z10" s="26">
        <f>Chengdu!M10</f>
        <v>0</v>
      </c>
      <c r="AA10" s="26">
        <f>Chengdu!N10</f>
        <v>0</v>
      </c>
      <c r="AB10" s="26">
        <f>Chengdu!O10</f>
        <v>0</v>
      </c>
      <c r="AC10" s="26">
        <f>Chengdu!P10</f>
        <v>0</v>
      </c>
      <c r="AD10" s="26">
        <f>Chengdu!Q10</f>
        <v>0</v>
      </c>
      <c r="AE10" s="26">
        <f>Chengdu!R10</f>
        <v>0</v>
      </c>
      <c r="AF10" s="26">
        <f>Chengdu!S10</f>
        <v>0</v>
      </c>
      <c r="AH10" s="13">
        <f t="shared" si="22"/>
        <v>0</v>
      </c>
      <c r="AI10" s="13">
        <f t="shared" si="23"/>
        <v>0</v>
      </c>
      <c r="AJ10" s="13">
        <f t="shared" si="24"/>
        <v>0</v>
      </c>
      <c r="AK10" s="13">
        <f t="shared" si="25"/>
        <v>0</v>
      </c>
      <c r="AL10" s="13">
        <f t="shared" si="26"/>
        <v>0</v>
      </c>
      <c r="AM10" s="13">
        <f t="shared" si="27"/>
        <v>0</v>
      </c>
      <c r="AN10" s="13">
        <f t="shared" si="28"/>
        <v>0</v>
      </c>
      <c r="AO10" s="13">
        <f t="shared" si="29"/>
        <v>0</v>
      </c>
      <c r="AP10" s="13">
        <f t="shared" si="30"/>
        <v>0</v>
      </c>
      <c r="AQ10" s="13">
        <f t="shared" si="31"/>
        <v>0</v>
      </c>
      <c r="AR10" s="13">
        <f t="shared" si="32"/>
        <v>0</v>
      </c>
      <c r="AS10" s="13">
        <f t="shared" si="33"/>
        <v>0</v>
      </c>
      <c r="AT10" s="14"/>
      <c r="AU10" s="15">
        <f t="shared" si="34"/>
        <v>0</v>
      </c>
      <c r="AV10" s="15">
        <f t="shared" si="17"/>
        <v>0</v>
      </c>
      <c r="AW10" s="15">
        <f t="shared" si="17"/>
        <v>0</v>
      </c>
      <c r="AX10" s="15">
        <f t="shared" si="17"/>
        <v>0</v>
      </c>
      <c r="AY10" s="15">
        <f t="shared" si="17"/>
        <v>0</v>
      </c>
      <c r="AZ10" s="15">
        <f t="shared" si="17"/>
        <v>0</v>
      </c>
      <c r="BA10" s="15">
        <f t="shared" si="17"/>
        <v>0</v>
      </c>
      <c r="BB10" s="15">
        <f t="shared" si="17"/>
        <v>0</v>
      </c>
      <c r="BC10" s="15">
        <f t="shared" si="17"/>
        <v>0</v>
      </c>
      <c r="BD10" s="15">
        <f t="shared" si="17"/>
        <v>0</v>
      </c>
      <c r="BE10" s="15">
        <f t="shared" si="17"/>
        <v>0</v>
      </c>
      <c r="BF10" s="15">
        <f t="shared" si="17"/>
        <v>0</v>
      </c>
      <c r="BH10" s="13">
        <f t="shared" si="35"/>
        <v>0</v>
      </c>
      <c r="BI10" s="13">
        <f t="shared" si="36"/>
        <v>0</v>
      </c>
      <c r="BJ10" s="13">
        <f t="shared" si="37"/>
        <v>0</v>
      </c>
      <c r="BK10" s="13">
        <f t="shared" si="38"/>
        <v>0</v>
      </c>
      <c r="BL10" s="13">
        <f t="shared" si="39"/>
        <v>0</v>
      </c>
      <c r="BM10" s="13">
        <f t="shared" si="40"/>
        <v>0</v>
      </c>
      <c r="BN10" s="13">
        <f t="shared" si="41"/>
        <v>0</v>
      </c>
      <c r="BO10" s="13">
        <f t="shared" si="42"/>
        <v>0</v>
      </c>
      <c r="BP10" s="13">
        <f t="shared" si="43"/>
        <v>0</v>
      </c>
      <c r="BQ10" s="13">
        <f t="shared" si="44"/>
        <v>0</v>
      </c>
      <c r="BR10" s="13">
        <f t="shared" si="45"/>
        <v>0</v>
      </c>
      <c r="BS10" s="13">
        <f t="shared" si="46"/>
        <v>0</v>
      </c>
      <c r="BT10" s="14"/>
      <c r="BU10" s="13">
        <f t="shared" si="19"/>
        <v>0</v>
      </c>
      <c r="BV10" s="13">
        <f t="shared" si="19"/>
        <v>0</v>
      </c>
      <c r="BW10" s="13">
        <f t="shared" si="19"/>
        <v>0</v>
      </c>
      <c r="BX10" s="13">
        <f t="shared" si="19"/>
        <v>0</v>
      </c>
      <c r="BY10" s="13">
        <f t="shared" si="19"/>
        <v>0</v>
      </c>
      <c r="BZ10" s="13">
        <f t="shared" si="19"/>
        <v>0</v>
      </c>
      <c r="CA10" s="13">
        <f t="shared" si="19"/>
        <v>0</v>
      </c>
      <c r="CB10" s="13">
        <f t="shared" si="19"/>
        <v>0</v>
      </c>
      <c r="CC10" s="13">
        <f t="shared" si="19"/>
        <v>0</v>
      </c>
      <c r="CD10" s="13">
        <f t="shared" si="19"/>
        <v>0</v>
      </c>
      <c r="CE10" s="13">
        <f t="shared" si="19"/>
        <v>0</v>
      </c>
      <c r="CF10" s="13">
        <f t="shared" si="19"/>
        <v>0</v>
      </c>
      <c r="CG10" s="14"/>
      <c r="CH10" s="13">
        <f t="shared" si="47"/>
        <v>0</v>
      </c>
      <c r="CI10" s="13">
        <f t="shared" si="20"/>
        <v>0</v>
      </c>
      <c r="CJ10" s="13">
        <f t="shared" si="20"/>
        <v>0</v>
      </c>
      <c r="CK10" s="13">
        <f t="shared" si="20"/>
        <v>0</v>
      </c>
      <c r="CL10" s="13">
        <f t="shared" si="20"/>
        <v>0</v>
      </c>
      <c r="CM10" s="13">
        <f t="shared" si="20"/>
        <v>0</v>
      </c>
      <c r="CN10" s="13">
        <f t="shared" si="20"/>
        <v>0</v>
      </c>
      <c r="CO10" s="13">
        <f t="shared" si="20"/>
        <v>0</v>
      </c>
      <c r="CP10" s="13">
        <f t="shared" si="20"/>
        <v>0</v>
      </c>
      <c r="CQ10" s="13">
        <f t="shared" si="20"/>
        <v>0</v>
      </c>
      <c r="CR10" s="13">
        <f t="shared" si="20"/>
        <v>0</v>
      </c>
      <c r="CS10" s="13">
        <f t="shared" si="20"/>
        <v>0</v>
      </c>
      <c r="CT10" s="14"/>
      <c r="CU10" s="13">
        <f t="shared" si="48"/>
        <v>0</v>
      </c>
      <c r="CV10" s="13">
        <f t="shared" si="21"/>
        <v>0</v>
      </c>
      <c r="CW10" s="13">
        <f t="shared" si="21"/>
        <v>0</v>
      </c>
      <c r="CX10" s="13">
        <f t="shared" si="21"/>
        <v>0</v>
      </c>
      <c r="CY10" s="13">
        <f t="shared" si="21"/>
        <v>0</v>
      </c>
      <c r="CZ10" s="13">
        <f t="shared" si="21"/>
        <v>0</v>
      </c>
      <c r="DA10" s="13">
        <f t="shared" si="21"/>
        <v>0</v>
      </c>
      <c r="DB10" s="13">
        <f t="shared" si="21"/>
        <v>0</v>
      </c>
      <c r="DC10" s="13">
        <f t="shared" si="21"/>
        <v>0</v>
      </c>
      <c r="DD10" s="13">
        <f t="shared" si="21"/>
        <v>0</v>
      </c>
      <c r="DE10" s="13">
        <f t="shared" si="21"/>
        <v>0</v>
      </c>
      <c r="DF10" s="13">
        <f t="shared" si="21"/>
        <v>0</v>
      </c>
    </row>
    <row r="11" spans="1:110" ht="12.75" customHeight="1">
      <c r="A11" s="327">
        <f>'All Demand '!A12</f>
        <v>7</v>
      </c>
      <c r="B11" s="235" t="str">
        <f>'All Demand '!G12</f>
        <v>ABC</v>
      </c>
      <c r="C11" s="235" t="str">
        <f>'All Demand '!F12</f>
        <v>M21</v>
      </c>
      <c r="D11" s="178" t="str">
        <f>'All Demand '!C12</f>
        <v>8AJ870-2138-jab</v>
      </c>
      <c r="E11" s="235" t="str">
        <f>'All Demand '!H12</f>
        <v>CTU FATP</v>
      </c>
      <c r="F11" s="236" t="str">
        <f>'All Demand '!G12</f>
        <v>ABC</v>
      </c>
      <c r="G11" s="12">
        <v>0</v>
      </c>
      <c r="H11" s="12">
        <v>0</v>
      </c>
      <c r="I11" s="12" t="s">
        <v>39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1</v>
      </c>
      <c r="S11" s="12">
        <v>0</v>
      </c>
      <c r="T11" s="12">
        <v>0.98</v>
      </c>
      <c r="U11" s="26">
        <f>Chengdu!H11</f>
        <v>0</v>
      </c>
      <c r="V11" s="26">
        <f>Chengdu!I11</f>
        <v>0</v>
      </c>
      <c r="W11" s="26">
        <f>Chengdu!J11</f>
        <v>0</v>
      </c>
      <c r="X11" s="26">
        <f>Chengdu!K11</f>
        <v>0</v>
      </c>
      <c r="Y11" s="26">
        <f>Chengdu!L11</f>
        <v>0</v>
      </c>
      <c r="Z11" s="26">
        <f>Chengdu!M11</f>
        <v>0</v>
      </c>
      <c r="AA11" s="26">
        <f>Chengdu!N11</f>
        <v>0</v>
      </c>
      <c r="AB11" s="26">
        <f>Chengdu!O11</f>
        <v>0</v>
      </c>
      <c r="AC11" s="26">
        <f>Chengdu!P11</f>
        <v>0</v>
      </c>
      <c r="AD11" s="26">
        <f>Chengdu!Q11</f>
        <v>0</v>
      </c>
      <c r="AE11" s="26">
        <f>Chengdu!R11</f>
        <v>0</v>
      </c>
      <c r="AF11" s="26">
        <f>Chengdu!S11</f>
        <v>0</v>
      </c>
      <c r="AH11" s="13">
        <f t="shared" si="22"/>
        <v>0</v>
      </c>
      <c r="AI11" s="13">
        <f t="shared" si="23"/>
        <v>0</v>
      </c>
      <c r="AJ11" s="13">
        <f t="shared" si="24"/>
        <v>0</v>
      </c>
      <c r="AK11" s="13">
        <f t="shared" si="25"/>
        <v>0</v>
      </c>
      <c r="AL11" s="13">
        <f t="shared" si="26"/>
        <v>0</v>
      </c>
      <c r="AM11" s="13">
        <f t="shared" si="27"/>
        <v>0</v>
      </c>
      <c r="AN11" s="13">
        <f t="shared" si="28"/>
        <v>0</v>
      </c>
      <c r="AO11" s="13">
        <f t="shared" si="29"/>
        <v>0</v>
      </c>
      <c r="AP11" s="13">
        <f t="shared" si="30"/>
        <v>0</v>
      </c>
      <c r="AQ11" s="13">
        <f t="shared" si="31"/>
        <v>0</v>
      </c>
      <c r="AR11" s="13">
        <f t="shared" si="32"/>
        <v>0</v>
      </c>
      <c r="AS11" s="13">
        <f t="shared" si="33"/>
        <v>0</v>
      </c>
      <c r="AT11" s="14"/>
      <c r="AU11" s="15">
        <f t="shared" si="34"/>
        <v>0</v>
      </c>
      <c r="AV11" s="15">
        <f t="shared" si="17"/>
        <v>0</v>
      </c>
      <c r="AW11" s="15">
        <f t="shared" si="17"/>
        <v>0</v>
      </c>
      <c r="AX11" s="15">
        <f t="shared" si="17"/>
        <v>0</v>
      </c>
      <c r="AY11" s="15">
        <f t="shared" si="17"/>
        <v>0</v>
      </c>
      <c r="AZ11" s="15">
        <f t="shared" si="17"/>
        <v>0</v>
      </c>
      <c r="BA11" s="15">
        <f t="shared" si="17"/>
        <v>0</v>
      </c>
      <c r="BB11" s="15">
        <f t="shared" si="17"/>
        <v>0</v>
      </c>
      <c r="BC11" s="15">
        <f t="shared" si="17"/>
        <v>0</v>
      </c>
      <c r="BD11" s="15">
        <f t="shared" si="17"/>
        <v>0</v>
      </c>
      <c r="BE11" s="15">
        <f t="shared" si="17"/>
        <v>0</v>
      </c>
      <c r="BF11" s="15">
        <f t="shared" si="17"/>
        <v>0</v>
      </c>
      <c r="BH11" s="13">
        <f t="shared" si="35"/>
        <v>0</v>
      </c>
      <c r="BI11" s="13">
        <f t="shared" si="36"/>
        <v>0</v>
      </c>
      <c r="BJ11" s="13">
        <f t="shared" si="37"/>
        <v>0</v>
      </c>
      <c r="BK11" s="13">
        <f t="shared" si="38"/>
        <v>0</v>
      </c>
      <c r="BL11" s="13">
        <f t="shared" si="39"/>
        <v>0</v>
      </c>
      <c r="BM11" s="13">
        <f t="shared" si="40"/>
        <v>0</v>
      </c>
      <c r="BN11" s="13">
        <f t="shared" si="41"/>
        <v>0</v>
      </c>
      <c r="BO11" s="13">
        <f t="shared" si="42"/>
        <v>0</v>
      </c>
      <c r="BP11" s="13">
        <f t="shared" si="43"/>
        <v>0</v>
      </c>
      <c r="BQ11" s="13">
        <f t="shared" si="44"/>
        <v>0</v>
      </c>
      <c r="BR11" s="13">
        <f t="shared" si="45"/>
        <v>0</v>
      </c>
      <c r="BS11" s="13">
        <f t="shared" si="46"/>
        <v>0</v>
      </c>
      <c r="BT11" s="14"/>
      <c r="BU11" s="13">
        <f t="shared" si="19"/>
        <v>0</v>
      </c>
      <c r="BV11" s="13">
        <f t="shared" si="19"/>
        <v>0</v>
      </c>
      <c r="BW11" s="13">
        <f t="shared" si="19"/>
        <v>0</v>
      </c>
      <c r="BX11" s="13">
        <f t="shared" si="19"/>
        <v>0</v>
      </c>
      <c r="BY11" s="13">
        <f t="shared" si="19"/>
        <v>0</v>
      </c>
      <c r="BZ11" s="13">
        <f t="shared" si="19"/>
        <v>0</v>
      </c>
      <c r="CA11" s="13">
        <f t="shared" si="19"/>
        <v>0</v>
      </c>
      <c r="CB11" s="13">
        <f t="shared" si="19"/>
        <v>0</v>
      </c>
      <c r="CC11" s="13">
        <f t="shared" si="19"/>
        <v>0</v>
      </c>
      <c r="CD11" s="13">
        <f t="shared" si="19"/>
        <v>0</v>
      </c>
      <c r="CE11" s="13">
        <f t="shared" si="19"/>
        <v>0</v>
      </c>
      <c r="CF11" s="13">
        <f t="shared" si="19"/>
        <v>0</v>
      </c>
      <c r="CG11" s="14"/>
      <c r="CH11" s="13">
        <f t="shared" si="47"/>
        <v>0</v>
      </c>
      <c r="CI11" s="13">
        <f t="shared" si="20"/>
        <v>0</v>
      </c>
      <c r="CJ11" s="13">
        <f t="shared" si="20"/>
        <v>0</v>
      </c>
      <c r="CK11" s="13">
        <f t="shared" si="20"/>
        <v>0</v>
      </c>
      <c r="CL11" s="13">
        <f t="shared" si="20"/>
        <v>0</v>
      </c>
      <c r="CM11" s="13">
        <f t="shared" si="20"/>
        <v>0</v>
      </c>
      <c r="CN11" s="13">
        <f t="shared" si="20"/>
        <v>0</v>
      </c>
      <c r="CO11" s="13">
        <f t="shared" si="20"/>
        <v>0</v>
      </c>
      <c r="CP11" s="13">
        <f t="shared" si="20"/>
        <v>0</v>
      </c>
      <c r="CQ11" s="13">
        <f t="shared" si="20"/>
        <v>0</v>
      </c>
      <c r="CR11" s="13">
        <f t="shared" si="20"/>
        <v>0</v>
      </c>
      <c r="CS11" s="13">
        <f t="shared" si="20"/>
        <v>0</v>
      </c>
      <c r="CT11" s="14"/>
      <c r="CU11" s="13">
        <f t="shared" si="48"/>
        <v>0</v>
      </c>
      <c r="CV11" s="13">
        <f t="shared" si="21"/>
        <v>0</v>
      </c>
      <c r="CW11" s="13">
        <f t="shared" si="21"/>
        <v>0</v>
      </c>
      <c r="CX11" s="13">
        <f t="shared" si="21"/>
        <v>0</v>
      </c>
      <c r="CY11" s="13">
        <f t="shared" si="21"/>
        <v>0</v>
      </c>
      <c r="CZ11" s="13">
        <f t="shared" si="21"/>
        <v>0</v>
      </c>
      <c r="DA11" s="13">
        <f t="shared" si="21"/>
        <v>0</v>
      </c>
      <c r="DB11" s="13">
        <f t="shared" si="21"/>
        <v>0</v>
      </c>
      <c r="DC11" s="13">
        <f t="shared" si="21"/>
        <v>0</v>
      </c>
      <c r="DD11" s="13">
        <f t="shared" si="21"/>
        <v>0</v>
      </c>
      <c r="DE11" s="13">
        <f t="shared" si="21"/>
        <v>0</v>
      </c>
      <c r="DF11" s="13">
        <f t="shared" si="21"/>
        <v>0</v>
      </c>
    </row>
    <row r="12" spans="1:110" ht="13.8">
      <c r="A12" s="327">
        <f>'All Demand '!A13</f>
        <v>8</v>
      </c>
      <c r="B12" s="235" t="str">
        <f>'All Demand '!G13</f>
        <v>ABC</v>
      </c>
      <c r="C12" s="235" t="str">
        <f>'All Demand '!F13</f>
        <v>M21</v>
      </c>
      <c r="D12" s="178" t="str">
        <f>'All Demand '!C13</f>
        <v>8AJ946-2528-Jab</v>
      </c>
      <c r="E12" s="235" t="str">
        <f>'All Demand '!H13</f>
        <v>CTU FATP</v>
      </c>
      <c r="F12" s="236" t="str">
        <f>'All Demand '!G13</f>
        <v>ABC</v>
      </c>
      <c r="G12" s="12">
        <v>0</v>
      </c>
      <c r="H12" s="12">
        <v>0</v>
      </c>
      <c r="I12" s="12" t="s">
        <v>39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1</v>
      </c>
      <c r="S12" s="12">
        <v>0</v>
      </c>
      <c r="T12" s="12">
        <v>0.98</v>
      </c>
      <c r="U12" s="26">
        <f>Chengdu!H12</f>
        <v>0</v>
      </c>
      <c r="V12" s="26">
        <f>Chengdu!I12</f>
        <v>0</v>
      </c>
      <c r="W12" s="26">
        <f>Chengdu!J12</f>
        <v>0</v>
      </c>
      <c r="X12" s="26">
        <f>Chengdu!K12</f>
        <v>0</v>
      </c>
      <c r="Y12" s="26">
        <f>Chengdu!L12</f>
        <v>0</v>
      </c>
      <c r="Z12" s="26">
        <f>Chengdu!M12</f>
        <v>0</v>
      </c>
      <c r="AA12" s="26">
        <f>Chengdu!N12</f>
        <v>0</v>
      </c>
      <c r="AB12" s="26">
        <f>Chengdu!O12</f>
        <v>0</v>
      </c>
      <c r="AC12" s="26">
        <f>Chengdu!P12</f>
        <v>0</v>
      </c>
      <c r="AD12" s="26">
        <f>Chengdu!Q12</f>
        <v>0</v>
      </c>
      <c r="AE12" s="26">
        <f>Chengdu!R12</f>
        <v>0</v>
      </c>
      <c r="AF12" s="26">
        <f>Chengdu!S12</f>
        <v>0</v>
      </c>
      <c r="AH12" s="13">
        <f t="shared" si="22"/>
        <v>0</v>
      </c>
      <c r="AI12" s="13">
        <f t="shared" si="23"/>
        <v>0</v>
      </c>
      <c r="AJ12" s="13">
        <f t="shared" si="24"/>
        <v>0</v>
      </c>
      <c r="AK12" s="13">
        <f t="shared" si="25"/>
        <v>0</v>
      </c>
      <c r="AL12" s="13">
        <f t="shared" si="26"/>
        <v>0</v>
      </c>
      <c r="AM12" s="13">
        <f t="shared" si="27"/>
        <v>0</v>
      </c>
      <c r="AN12" s="13">
        <f t="shared" si="28"/>
        <v>0</v>
      </c>
      <c r="AO12" s="13">
        <f t="shared" si="29"/>
        <v>0</v>
      </c>
      <c r="AP12" s="13">
        <f t="shared" si="30"/>
        <v>0</v>
      </c>
      <c r="AQ12" s="13">
        <f t="shared" si="31"/>
        <v>0</v>
      </c>
      <c r="AR12" s="13">
        <f t="shared" si="32"/>
        <v>0</v>
      </c>
      <c r="AS12" s="13">
        <f t="shared" si="33"/>
        <v>0</v>
      </c>
      <c r="AT12" s="14"/>
      <c r="AU12" s="15">
        <f t="shared" si="34"/>
        <v>0</v>
      </c>
      <c r="AV12" s="15">
        <f t="shared" si="17"/>
        <v>0</v>
      </c>
      <c r="AW12" s="15">
        <f t="shared" si="17"/>
        <v>0</v>
      </c>
      <c r="AX12" s="15">
        <f t="shared" si="17"/>
        <v>0</v>
      </c>
      <c r="AY12" s="15">
        <f t="shared" si="17"/>
        <v>0</v>
      </c>
      <c r="AZ12" s="15">
        <f t="shared" si="17"/>
        <v>0</v>
      </c>
      <c r="BA12" s="15">
        <f t="shared" si="17"/>
        <v>0</v>
      </c>
      <c r="BB12" s="15">
        <f t="shared" si="17"/>
        <v>0</v>
      </c>
      <c r="BC12" s="15">
        <f t="shared" si="17"/>
        <v>0</v>
      </c>
      <c r="BD12" s="15">
        <f t="shared" si="17"/>
        <v>0</v>
      </c>
      <c r="BE12" s="15">
        <f t="shared" si="17"/>
        <v>0</v>
      </c>
      <c r="BF12" s="15">
        <f t="shared" si="17"/>
        <v>0</v>
      </c>
      <c r="BH12" s="13">
        <f t="shared" si="35"/>
        <v>0</v>
      </c>
      <c r="BI12" s="13">
        <f t="shared" si="36"/>
        <v>0</v>
      </c>
      <c r="BJ12" s="13">
        <f t="shared" si="37"/>
        <v>0</v>
      </c>
      <c r="BK12" s="13">
        <f t="shared" si="38"/>
        <v>0</v>
      </c>
      <c r="BL12" s="13">
        <f t="shared" si="39"/>
        <v>0</v>
      </c>
      <c r="BM12" s="13">
        <f t="shared" si="40"/>
        <v>0</v>
      </c>
      <c r="BN12" s="13">
        <f t="shared" si="41"/>
        <v>0</v>
      </c>
      <c r="BO12" s="13">
        <f t="shared" si="42"/>
        <v>0</v>
      </c>
      <c r="BP12" s="13">
        <f t="shared" si="43"/>
        <v>0</v>
      </c>
      <c r="BQ12" s="13">
        <f t="shared" si="44"/>
        <v>0</v>
      </c>
      <c r="BR12" s="13">
        <f t="shared" si="45"/>
        <v>0</v>
      </c>
      <c r="BS12" s="13">
        <f t="shared" si="46"/>
        <v>0</v>
      </c>
      <c r="BT12" s="14"/>
      <c r="BU12" s="13">
        <f t="shared" si="19"/>
        <v>0</v>
      </c>
      <c r="BV12" s="13">
        <f t="shared" si="19"/>
        <v>0</v>
      </c>
      <c r="BW12" s="13">
        <f t="shared" si="19"/>
        <v>0</v>
      </c>
      <c r="BX12" s="13">
        <f t="shared" si="19"/>
        <v>0</v>
      </c>
      <c r="BY12" s="13">
        <f t="shared" si="19"/>
        <v>0</v>
      </c>
      <c r="BZ12" s="13">
        <f t="shared" si="19"/>
        <v>0</v>
      </c>
      <c r="CA12" s="13">
        <f t="shared" si="19"/>
        <v>0</v>
      </c>
      <c r="CB12" s="13">
        <f t="shared" si="19"/>
        <v>0</v>
      </c>
      <c r="CC12" s="13">
        <f t="shared" si="19"/>
        <v>0</v>
      </c>
      <c r="CD12" s="13">
        <f t="shared" si="19"/>
        <v>0</v>
      </c>
      <c r="CE12" s="13">
        <f t="shared" si="19"/>
        <v>0</v>
      </c>
      <c r="CF12" s="13">
        <f t="shared" si="19"/>
        <v>0</v>
      </c>
      <c r="CG12" s="14"/>
      <c r="CH12" s="13">
        <f t="shared" si="47"/>
        <v>0</v>
      </c>
      <c r="CI12" s="13">
        <f t="shared" si="20"/>
        <v>0</v>
      </c>
      <c r="CJ12" s="13">
        <f t="shared" si="20"/>
        <v>0</v>
      </c>
      <c r="CK12" s="13">
        <f t="shared" si="20"/>
        <v>0</v>
      </c>
      <c r="CL12" s="13">
        <f t="shared" si="20"/>
        <v>0</v>
      </c>
      <c r="CM12" s="13">
        <f t="shared" si="20"/>
        <v>0</v>
      </c>
      <c r="CN12" s="13">
        <f t="shared" si="20"/>
        <v>0</v>
      </c>
      <c r="CO12" s="13">
        <f t="shared" si="20"/>
        <v>0</v>
      </c>
      <c r="CP12" s="13">
        <f t="shared" si="20"/>
        <v>0</v>
      </c>
      <c r="CQ12" s="13">
        <f t="shared" si="20"/>
        <v>0</v>
      </c>
      <c r="CR12" s="13">
        <f t="shared" si="20"/>
        <v>0</v>
      </c>
      <c r="CS12" s="13">
        <f t="shared" si="20"/>
        <v>0</v>
      </c>
      <c r="CT12" s="14"/>
      <c r="CU12" s="13">
        <f t="shared" si="48"/>
        <v>0</v>
      </c>
      <c r="CV12" s="13">
        <f t="shared" si="21"/>
        <v>0</v>
      </c>
      <c r="CW12" s="13">
        <f t="shared" si="21"/>
        <v>0</v>
      </c>
      <c r="CX12" s="13">
        <f t="shared" si="21"/>
        <v>0</v>
      </c>
      <c r="CY12" s="13">
        <f t="shared" si="21"/>
        <v>0</v>
      </c>
      <c r="CZ12" s="13">
        <f t="shared" si="21"/>
        <v>0</v>
      </c>
      <c r="DA12" s="13">
        <f t="shared" si="21"/>
        <v>0</v>
      </c>
      <c r="DB12" s="13">
        <f t="shared" si="21"/>
        <v>0</v>
      </c>
      <c r="DC12" s="13">
        <f t="shared" si="21"/>
        <v>0</v>
      </c>
      <c r="DD12" s="13">
        <f t="shared" si="21"/>
        <v>0</v>
      </c>
      <c r="DE12" s="13">
        <f t="shared" si="21"/>
        <v>0</v>
      </c>
      <c r="DF12" s="13">
        <f t="shared" si="21"/>
        <v>0</v>
      </c>
    </row>
    <row r="13" spans="1:110" ht="12.75" customHeight="1">
      <c r="A13" s="327">
        <f>'All Demand '!A14</f>
        <v>9</v>
      </c>
      <c r="B13" s="235" t="str">
        <f>'All Demand '!G14</f>
        <v>ABC</v>
      </c>
      <c r="C13" s="235" t="str">
        <f>'All Demand '!F14</f>
        <v>M21</v>
      </c>
      <c r="D13" s="178" t="str">
        <f>'All Demand '!C14</f>
        <v>8AJ946-2402-Jab</v>
      </c>
      <c r="E13" s="235" t="str">
        <f>'All Demand '!H14</f>
        <v>CTU FATP</v>
      </c>
      <c r="F13" s="236" t="str">
        <f>'All Demand '!G14</f>
        <v>ABC</v>
      </c>
      <c r="G13" s="12">
        <v>0</v>
      </c>
      <c r="H13" s="12">
        <v>0</v>
      </c>
      <c r="I13" s="12" t="s">
        <v>39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1</v>
      </c>
      <c r="S13" s="12">
        <v>0</v>
      </c>
      <c r="T13" s="12">
        <v>0.95</v>
      </c>
      <c r="U13" s="26">
        <f>Chengdu!H13</f>
        <v>0</v>
      </c>
      <c r="V13" s="26">
        <f>Chengdu!I13</f>
        <v>0</v>
      </c>
      <c r="W13" s="26">
        <f>Chengdu!J13</f>
        <v>0</v>
      </c>
      <c r="X13" s="26">
        <f>Chengdu!K13</f>
        <v>0</v>
      </c>
      <c r="Y13" s="26">
        <f>Chengdu!L13</f>
        <v>0</v>
      </c>
      <c r="Z13" s="26">
        <f>Chengdu!M13</f>
        <v>0</v>
      </c>
      <c r="AA13" s="26">
        <f>Chengdu!N13</f>
        <v>0</v>
      </c>
      <c r="AB13" s="26">
        <f>Chengdu!O13</f>
        <v>0</v>
      </c>
      <c r="AC13" s="26">
        <f>Chengdu!P13</f>
        <v>0</v>
      </c>
      <c r="AD13" s="26">
        <f>Chengdu!Q13</f>
        <v>0</v>
      </c>
      <c r="AE13" s="26">
        <f>Chengdu!R13</f>
        <v>0</v>
      </c>
      <c r="AF13" s="26">
        <f>Chengdu!S13</f>
        <v>0</v>
      </c>
      <c r="AH13" s="13">
        <f t="shared" si="22"/>
        <v>0</v>
      </c>
      <c r="AI13" s="13">
        <f t="shared" si="23"/>
        <v>0</v>
      </c>
      <c r="AJ13" s="13">
        <f t="shared" si="24"/>
        <v>0</v>
      </c>
      <c r="AK13" s="13">
        <f t="shared" si="25"/>
        <v>0</v>
      </c>
      <c r="AL13" s="13">
        <f t="shared" si="26"/>
        <v>0</v>
      </c>
      <c r="AM13" s="13">
        <f t="shared" si="27"/>
        <v>0</v>
      </c>
      <c r="AN13" s="13">
        <f t="shared" si="28"/>
        <v>0</v>
      </c>
      <c r="AO13" s="13">
        <f t="shared" si="29"/>
        <v>0</v>
      </c>
      <c r="AP13" s="13">
        <f t="shared" si="30"/>
        <v>0</v>
      </c>
      <c r="AQ13" s="13">
        <f t="shared" si="31"/>
        <v>0</v>
      </c>
      <c r="AR13" s="13">
        <f t="shared" si="32"/>
        <v>0</v>
      </c>
      <c r="AS13" s="13">
        <f t="shared" si="33"/>
        <v>0</v>
      </c>
      <c r="AT13" s="14"/>
      <c r="AU13" s="15">
        <f t="shared" si="34"/>
        <v>0</v>
      </c>
      <c r="AV13" s="15">
        <f t="shared" si="17"/>
        <v>0</v>
      </c>
      <c r="AW13" s="15">
        <f t="shared" si="17"/>
        <v>0</v>
      </c>
      <c r="AX13" s="15">
        <f t="shared" si="17"/>
        <v>0</v>
      </c>
      <c r="AY13" s="15">
        <f t="shared" si="17"/>
        <v>0</v>
      </c>
      <c r="AZ13" s="15">
        <f t="shared" si="17"/>
        <v>0</v>
      </c>
      <c r="BA13" s="15">
        <f t="shared" si="17"/>
        <v>0</v>
      </c>
      <c r="BB13" s="15">
        <f t="shared" si="17"/>
        <v>0</v>
      </c>
      <c r="BC13" s="15">
        <f t="shared" si="17"/>
        <v>0</v>
      </c>
      <c r="BD13" s="15">
        <f t="shared" si="17"/>
        <v>0</v>
      </c>
      <c r="BE13" s="15">
        <f t="shared" si="17"/>
        <v>0</v>
      </c>
      <c r="BF13" s="15">
        <f t="shared" si="17"/>
        <v>0</v>
      </c>
      <c r="BH13" s="13">
        <f t="shared" si="35"/>
        <v>0</v>
      </c>
      <c r="BI13" s="13">
        <f t="shared" si="36"/>
        <v>0</v>
      </c>
      <c r="BJ13" s="13">
        <f t="shared" si="37"/>
        <v>0</v>
      </c>
      <c r="BK13" s="13">
        <f t="shared" si="38"/>
        <v>0</v>
      </c>
      <c r="BL13" s="13">
        <f t="shared" si="39"/>
        <v>0</v>
      </c>
      <c r="BM13" s="13">
        <f t="shared" si="40"/>
        <v>0</v>
      </c>
      <c r="BN13" s="13">
        <f t="shared" si="41"/>
        <v>0</v>
      </c>
      <c r="BO13" s="13">
        <f t="shared" si="42"/>
        <v>0</v>
      </c>
      <c r="BP13" s="13">
        <f t="shared" si="43"/>
        <v>0</v>
      </c>
      <c r="BQ13" s="13">
        <f t="shared" si="44"/>
        <v>0</v>
      </c>
      <c r="BR13" s="13">
        <f t="shared" si="45"/>
        <v>0</v>
      </c>
      <c r="BS13" s="13">
        <f t="shared" si="46"/>
        <v>0</v>
      </c>
      <c r="BT13" s="14"/>
      <c r="BU13" s="13">
        <f t="shared" si="19"/>
        <v>0</v>
      </c>
      <c r="BV13" s="13">
        <f t="shared" si="19"/>
        <v>0</v>
      </c>
      <c r="BW13" s="13">
        <f t="shared" si="19"/>
        <v>0</v>
      </c>
      <c r="BX13" s="13">
        <f t="shared" si="19"/>
        <v>0</v>
      </c>
      <c r="BY13" s="13">
        <f t="shared" si="19"/>
        <v>0</v>
      </c>
      <c r="BZ13" s="13">
        <f t="shared" si="19"/>
        <v>0</v>
      </c>
      <c r="CA13" s="13">
        <f t="shared" si="19"/>
        <v>0</v>
      </c>
      <c r="CB13" s="13">
        <f t="shared" si="19"/>
        <v>0</v>
      </c>
      <c r="CC13" s="13">
        <f t="shared" si="19"/>
        <v>0</v>
      </c>
      <c r="CD13" s="13">
        <f t="shared" si="19"/>
        <v>0</v>
      </c>
      <c r="CE13" s="13">
        <f t="shared" si="19"/>
        <v>0</v>
      </c>
      <c r="CF13" s="13">
        <f t="shared" si="19"/>
        <v>0</v>
      </c>
      <c r="CG13" s="14"/>
      <c r="CH13" s="13">
        <f t="shared" si="47"/>
        <v>0</v>
      </c>
      <c r="CI13" s="13">
        <f t="shared" si="20"/>
        <v>0</v>
      </c>
      <c r="CJ13" s="13">
        <f t="shared" si="20"/>
        <v>0</v>
      </c>
      <c r="CK13" s="13">
        <f t="shared" si="20"/>
        <v>0</v>
      </c>
      <c r="CL13" s="13">
        <f t="shared" si="20"/>
        <v>0</v>
      </c>
      <c r="CM13" s="13">
        <f t="shared" si="20"/>
        <v>0</v>
      </c>
      <c r="CN13" s="13">
        <f t="shared" si="20"/>
        <v>0</v>
      </c>
      <c r="CO13" s="13">
        <f t="shared" si="20"/>
        <v>0</v>
      </c>
      <c r="CP13" s="13">
        <f t="shared" si="20"/>
        <v>0</v>
      </c>
      <c r="CQ13" s="13">
        <f t="shared" si="20"/>
        <v>0</v>
      </c>
      <c r="CR13" s="13">
        <f t="shared" si="20"/>
        <v>0</v>
      </c>
      <c r="CS13" s="13">
        <f t="shared" si="20"/>
        <v>0</v>
      </c>
      <c r="CT13" s="14"/>
      <c r="CU13" s="13">
        <f t="shared" si="48"/>
        <v>0</v>
      </c>
      <c r="CV13" s="13">
        <f t="shared" si="21"/>
        <v>0</v>
      </c>
      <c r="CW13" s="13">
        <f t="shared" si="21"/>
        <v>0</v>
      </c>
      <c r="CX13" s="13">
        <f t="shared" si="21"/>
        <v>0</v>
      </c>
      <c r="CY13" s="13">
        <f t="shared" si="21"/>
        <v>0</v>
      </c>
      <c r="CZ13" s="13">
        <f t="shared" si="21"/>
        <v>0</v>
      </c>
      <c r="DA13" s="13">
        <f t="shared" si="21"/>
        <v>0</v>
      </c>
      <c r="DB13" s="13">
        <f t="shared" si="21"/>
        <v>0</v>
      </c>
      <c r="DC13" s="13">
        <f t="shared" si="21"/>
        <v>0</v>
      </c>
      <c r="DD13" s="13">
        <f t="shared" si="21"/>
        <v>0</v>
      </c>
      <c r="DE13" s="13">
        <f t="shared" si="21"/>
        <v>0</v>
      </c>
      <c r="DF13" s="13">
        <f t="shared" si="21"/>
        <v>0</v>
      </c>
    </row>
    <row r="14" spans="1:110" ht="12.75" customHeight="1">
      <c r="A14" s="327">
        <f>'All Demand '!A15</f>
        <v>10</v>
      </c>
      <c r="B14" s="235" t="str">
        <f>'All Demand '!G15</f>
        <v>ABC</v>
      </c>
      <c r="C14" s="235" t="str">
        <f>'All Demand '!F15</f>
        <v>M21</v>
      </c>
      <c r="D14" s="178" t="str">
        <f>'All Demand '!C15</f>
        <v>8AJ825-7565</v>
      </c>
      <c r="E14" s="235" t="str">
        <f>'All Demand '!H15</f>
        <v>CTU FATP</v>
      </c>
      <c r="F14" s="236" t="str">
        <f>'All Demand '!G15</f>
        <v>ABC</v>
      </c>
      <c r="G14" s="12">
        <v>0</v>
      </c>
      <c r="H14" s="12">
        <v>0</v>
      </c>
      <c r="I14" s="12" t="s">
        <v>39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1</v>
      </c>
      <c r="S14" s="12">
        <v>0</v>
      </c>
      <c r="T14" s="12">
        <v>0.95</v>
      </c>
      <c r="U14" s="26">
        <f>Chengdu!H14</f>
        <v>0</v>
      </c>
      <c r="V14" s="26">
        <f>Chengdu!I14</f>
        <v>0</v>
      </c>
      <c r="W14" s="26">
        <f>Chengdu!J14</f>
        <v>0</v>
      </c>
      <c r="X14" s="26">
        <f>Chengdu!K14</f>
        <v>0</v>
      </c>
      <c r="Y14" s="26">
        <f>Chengdu!L14</f>
        <v>0</v>
      </c>
      <c r="Z14" s="26">
        <f>Chengdu!M14</f>
        <v>0</v>
      </c>
      <c r="AA14" s="26">
        <f>Chengdu!N14</f>
        <v>0</v>
      </c>
      <c r="AB14" s="26">
        <f>Chengdu!O14</f>
        <v>0</v>
      </c>
      <c r="AC14" s="26">
        <f>Chengdu!P14</f>
        <v>0</v>
      </c>
      <c r="AD14" s="26">
        <f>Chengdu!Q14</f>
        <v>0</v>
      </c>
      <c r="AE14" s="26">
        <f>Chengdu!R14</f>
        <v>0</v>
      </c>
      <c r="AF14" s="26">
        <f>Chengdu!S14</f>
        <v>0</v>
      </c>
      <c r="AH14" s="13">
        <f t="shared" si="22"/>
        <v>0</v>
      </c>
      <c r="AI14" s="13">
        <f t="shared" si="23"/>
        <v>0</v>
      </c>
      <c r="AJ14" s="13">
        <f t="shared" si="24"/>
        <v>0</v>
      </c>
      <c r="AK14" s="13">
        <f t="shared" si="25"/>
        <v>0</v>
      </c>
      <c r="AL14" s="13">
        <f t="shared" si="26"/>
        <v>0</v>
      </c>
      <c r="AM14" s="13">
        <f t="shared" si="27"/>
        <v>0</v>
      </c>
      <c r="AN14" s="13">
        <f t="shared" si="28"/>
        <v>0</v>
      </c>
      <c r="AO14" s="13">
        <f t="shared" si="29"/>
        <v>0</v>
      </c>
      <c r="AP14" s="13">
        <f t="shared" si="30"/>
        <v>0</v>
      </c>
      <c r="AQ14" s="13">
        <f t="shared" si="31"/>
        <v>0</v>
      </c>
      <c r="AR14" s="13">
        <f t="shared" si="32"/>
        <v>0</v>
      </c>
      <c r="AS14" s="13">
        <f t="shared" si="33"/>
        <v>0</v>
      </c>
      <c r="AT14" s="14"/>
      <c r="AU14" s="15">
        <f t="shared" si="34"/>
        <v>0</v>
      </c>
      <c r="AV14" s="15">
        <f t="shared" si="17"/>
        <v>0</v>
      </c>
      <c r="AW14" s="15">
        <f t="shared" si="17"/>
        <v>0</v>
      </c>
      <c r="AX14" s="15">
        <f t="shared" si="17"/>
        <v>0</v>
      </c>
      <c r="AY14" s="15">
        <f t="shared" si="17"/>
        <v>0</v>
      </c>
      <c r="AZ14" s="15">
        <f t="shared" si="17"/>
        <v>0</v>
      </c>
      <c r="BA14" s="15">
        <f t="shared" si="17"/>
        <v>0</v>
      </c>
      <c r="BB14" s="15">
        <f t="shared" si="17"/>
        <v>0</v>
      </c>
      <c r="BC14" s="15">
        <f t="shared" si="17"/>
        <v>0</v>
      </c>
      <c r="BD14" s="15">
        <f t="shared" si="17"/>
        <v>0</v>
      </c>
      <c r="BE14" s="15">
        <f t="shared" si="17"/>
        <v>0</v>
      </c>
      <c r="BF14" s="15">
        <f t="shared" si="17"/>
        <v>0</v>
      </c>
      <c r="BH14" s="13">
        <f t="shared" si="35"/>
        <v>0</v>
      </c>
      <c r="BI14" s="13">
        <f t="shared" si="36"/>
        <v>0</v>
      </c>
      <c r="BJ14" s="13">
        <f t="shared" si="37"/>
        <v>0</v>
      </c>
      <c r="BK14" s="13">
        <f t="shared" si="38"/>
        <v>0</v>
      </c>
      <c r="BL14" s="13">
        <f t="shared" si="39"/>
        <v>0</v>
      </c>
      <c r="BM14" s="13">
        <f t="shared" si="40"/>
        <v>0</v>
      </c>
      <c r="BN14" s="13">
        <f t="shared" si="41"/>
        <v>0</v>
      </c>
      <c r="BO14" s="13">
        <f t="shared" si="42"/>
        <v>0</v>
      </c>
      <c r="BP14" s="13">
        <f t="shared" si="43"/>
        <v>0</v>
      </c>
      <c r="BQ14" s="13">
        <f t="shared" si="44"/>
        <v>0</v>
      </c>
      <c r="BR14" s="13">
        <f t="shared" si="45"/>
        <v>0</v>
      </c>
      <c r="BS14" s="13">
        <f t="shared" si="46"/>
        <v>0</v>
      </c>
      <c r="BT14" s="14"/>
      <c r="BU14" s="13">
        <f t="shared" si="19"/>
        <v>0</v>
      </c>
      <c r="BV14" s="13">
        <f t="shared" si="19"/>
        <v>0</v>
      </c>
      <c r="BW14" s="13">
        <f t="shared" si="19"/>
        <v>0</v>
      </c>
      <c r="BX14" s="13">
        <f t="shared" si="19"/>
        <v>0</v>
      </c>
      <c r="BY14" s="13">
        <f t="shared" si="19"/>
        <v>0</v>
      </c>
      <c r="BZ14" s="13">
        <f t="shared" si="19"/>
        <v>0</v>
      </c>
      <c r="CA14" s="13">
        <f t="shared" si="19"/>
        <v>0</v>
      </c>
      <c r="CB14" s="13">
        <f t="shared" si="19"/>
        <v>0</v>
      </c>
      <c r="CC14" s="13">
        <f t="shared" si="19"/>
        <v>0</v>
      </c>
      <c r="CD14" s="13">
        <f t="shared" si="19"/>
        <v>0</v>
      </c>
      <c r="CE14" s="13">
        <f t="shared" si="19"/>
        <v>0</v>
      </c>
      <c r="CF14" s="13">
        <f t="shared" si="19"/>
        <v>0</v>
      </c>
      <c r="CG14" s="14"/>
      <c r="CH14" s="13">
        <f t="shared" si="47"/>
        <v>0</v>
      </c>
      <c r="CI14" s="13">
        <f t="shared" si="20"/>
        <v>0</v>
      </c>
      <c r="CJ14" s="13">
        <f t="shared" si="20"/>
        <v>0</v>
      </c>
      <c r="CK14" s="13">
        <f t="shared" si="20"/>
        <v>0</v>
      </c>
      <c r="CL14" s="13">
        <f t="shared" si="20"/>
        <v>0</v>
      </c>
      <c r="CM14" s="13">
        <f t="shared" si="20"/>
        <v>0</v>
      </c>
      <c r="CN14" s="13">
        <f t="shared" si="20"/>
        <v>0</v>
      </c>
      <c r="CO14" s="13">
        <f t="shared" si="20"/>
        <v>0</v>
      </c>
      <c r="CP14" s="13">
        <f t="shared" si="20"/>
        <v>0</v>
      </c>
      <c r="CQ14" s="13">
        <f t="shared" si="20"/>
        <v>0</v>
      </c>
      <c r="CR14" s="13">
        <f t="shared" si="20"/>
        <v>0</v>
      </c>
      <c r="CS14" s="13">
        <f t="shared" si="20"/>
        <v>0</v>
      </c>
      <c r="CT14" s="14"/>
      <c r="CU14" s="13">
        <f t="shared" si="48"/>
        <v>0</v>
      </c>
      <c r="CV14" s="13">
        <f t="shared" si="21"/>
        <v>0</v>
      </c>
      <c r="CW14" s="13">
        <f t="shared" si="21"/>
        <v>0</v>
      </c>
      <c r="CX14" s="13">
        <f t="shared" si="21"/>
        <v>0</v>
      </c>
      <c r="CY14" s="13">
        <f t="shared" si="21"/>
        <v>0</v>
      </c>
      <c r="CZ14" s="13">
        <f t="shared" si="21"/>
        <v>0</v>
      </c>
      <c r="DA14" s="13">
        <f t="shared" si="21"/>
        <v>0</v>
      </c>
      <c r="DB14" s="13">
        <f t="shared" si="21"/>
        <v>0</v>
      </c>
      <c r="DC14" s="13">
        <f t="shared" si="21"/>
        <v>0</v>
      </c>
      <c r="DD14" s="13">
        <f t="shared" si="21"/>
        <v>0</v>
      </c>
      <c r="DE14" s="13">
        <f t="shared" si="21"/>
        <v>0</v>
      </c>
      <c r="DF14" s="13">
        <f t="shared" si="21"/>
        <v>0</v>
      </c>
    </row>
    <row r="15" spans="1:110" ht="12.75" customHeight="1">
      <c r="A15" s="327">
        <f>'All Demand '!A16</f>
        <v>11</v>
      </c>
      <c r="B15" s="235" t="str">
        <f>'All Demand '!G16</f>
        <v>ABC</v>
      </c>
      <c r="C15" s="235" t="str">
        <f>'All Demand '!F16</f>
        <v>M21</v>
      </c>
      <c r="D15" s="178" t="str">
        <f>'All Demand '!C16</f>
        <v>8AJ946-2449-Jab</v>
      </c>
      <c r="E15" s="235" t="str">
        <f>'All Demand '!H16</f>
        <v>CTU FATP</v>
      </c>
      <c r="F15" s="236" t="str">
        <f>'All Demand '!G16</f>
        <v>ABC</v>
      </c>
      <c r="G15" s="12">
        <v>0</v>
      </c>
      <c r="H15" s="12">
        <v>0</v>
      </c>
      <c r="I15" s="12" t="s">
        <v>39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1</v>
      </c>
      <c r="S15" s="12">
        <v>0</v>
      </c>
      <c r="T15" s="12">
        <v>0.98</v>
      </c>
      <c r="U15" s="26">
        <f>Chengdu!H15</f>
        <v>0</v>
      </c>
      <c r="V15" s="26">
        <f>Chengdu!I15</f>
        <v>0</v>
      </c>
      <c r="W15" s="26">
        <f>Chengdu!J15</f>
        <v>0</v>
      </c>
      <c r="X15" s="26">
        <f>Chengdu!K15</f>
        <v>0</v>
      </c>
      <c r="Y15" s="26">
        <f>Chengdu!L15</f>
        <v>0</v>
      </c>
      <c r="Z15" s="26">
        <f>Chengdu!M15</f>
        <v>0</v>
      </c>
      <c r="AA15" s="26">
        <f>Chengdu!N15</f>
        <v>0</v>
      </c>
      <c r="AB15" s="26">
        <f>Chengdu!O15</f>
        <v>0</v>
      </c>
      <c r="AC15" s="26">
        <f>Chengdu!P15</f>
        <v>0</v>
      </c>
      <c r="AD15" s="26">
        <f>Chengdu!Q15</f>
        <v>0</v>
      </c>
      <c r="AE15" s="26">
        <f>Chengdu!R15</f>
        <v>0</v>
      </c>
      <c r="AF15" s="26">
        <f>Chengdu!S15</f>
        <v>0</v>
      </c>
      <c r="AH15" s="13">
        <f t="shared" si="22"/>
        <v>0</v>
      </c>
      <c r="AI15" s="13">
        <f t="shared" si="23"/>
        <v>0</v>
      </c>
      <c r="AJ15" s="13">
        <f t="shared" si="24"/>
        <v>0</v>
      </c>
      <c r="AK15" s="13">
        <f t="shared" si="25"/>
        <v>0</v>
      </c>
      <c r="AL15" s="13">
        <f t="shared" si="26"/>
        <v>0</v>
      </c>
      <c r="AM15" s="13">
        <f t="shared" si="27"/>
        <v>0</v>
      </c>
      <c r="AN15" s="13">
        <f t="shared" si="28"/>
        <v>0</v>
      </c>
      <c r="AO15" s="13">
        <f t="shared" si="29"/>
        <v>0</v>
      </c>
      <c r="AP15" s="13">
        <f t="shared" si="30"/>
        <v>0</v>
      </c>
      <c r="AQ15" s="13">
        <f t="shared" si="31"/>
        <v>0</v>
      </c>
      <c r="AR15" s="13">
        <f t="shared" si="32"/>
        <v>0</v>
      </c>
      <c r="AS15" s="13">
        <f t="shared" si="33"/>
        <v>0</v>
      </c>
      <c r="AT15" s="14"/>
      <c r="AU15" s="15">
        <f t="shared" si="34"/>
        <v>0</v>
      </c>
      <c r="AV15" s="15">
        <f t="shared" si="17"/>
        <v>0</v>
      </c>
      <c r="AW15" s="15">
        <f t="shared" si="17"/>
        <v>0</v>
      </c>
      <c r="AX15" s="15">
        <f t="shared" si="17"/>
        <v>0</v>
      </c>
      <c r="AY15" s="15">
        <f t="shared" si="17"/>
        <v>0</v>
      </c>
      <c r="AZ15" s="15">
        <f t="shared" si="17"/>
        <v>0</v>
      </c>
      <c r="BA15" s="15">
        <f t="shared" si="17"/>
        <v>0</v>
      </c>
      <c r="BB15" s="15">
        <f t="shared" si="17"/>
        <v>0</v>
      </c>
      <c r="BC15" s="15">
        <f t="shared" si="17"/>
        <v>0</v>
      </c>
      <c r="BD15" s="15">
        <f t="shared" si="17"/>
        <v>0</v>
      </c>
      <c r="BE15" s="15">
        <f t="shared" si="17"/>
        <v>0</v>
      </c>
      <c r="BF15" s="15">
        <f t="shared" si="17"/>
        <v>0</v>
      </c>
      <c r="BH15" s="13">
        <f t="shared" si="35"/>
        <v>0</v>
      </c>
      <c r="BI15" s="13">
        <f t="shared" si="36"/>
        <v>0</v>
      </c>
      <c r="BJ15" s="13">
        <f t="shared" si="37"/>
        <v>0</v>
      </c>
      <c r="BK15" s="13">
        <f t="shared" si="38"/>
        <v>0</v>
      </c>
      <c r="BL15" s="13">
        <f t="shared" si="39"/>
        <v>0</v>
      </c>
      <c r="BM15" s="13">
        <f t="shared" si="40"/>
        <v>0</v>
      </c>
      <c r="BN15" s="13">
        <f t="shared" si="41"/>
        <v>0</v>
      </c>
      <c r="BO15" s="13">
        <f t="shared" si="42"/>
        <v>0</v>
      </c>
      <c r="BP15" s="13">
        <f t="shared" si="43"/>
        <v>0</v>
      </c>
      <c r="BQ15" s="13">
        <f t="shared" si="44"/>
        <v>0</v>
      </c>
      <c r="BR15" s="13">
        <f t="shared" si="45"/>
        <v>0</v>
      </c>
      <c r="BS15" s="13">
        <f t="shared" si="46"/>
        <v>0</v>
      </c>
      <c r="BT15" s="14"/>
      <c r="BU15" s="13">
        <f t="shared" si="19"/>
        <v>0</v>
      </c>
      <c r="BV15" s="13">
        <f t="shared" si="19"/>
        <v>0</v>
      </c>
      <c r="BW15" s="13">
        <f t="shared" si="19"/>
        <v>0</v>
      </c>
      <c r="BX15" s="13">
        <f t="shared" si="19"/>
        <v>0</v>
      </c>
      <c r="BY15" s="13">
        <f t="shared" si="19"/>
        <v>0</v>
      </c>
      <c r="BZ15" s="13">
        <f t="shared" si="19"/>
        <v>0</v>
      </c>
      <c r="CA15" s="13">
        <f t="shared" si="19"/>
        <v>0</v>
      </c>
      <c r="CB15" s="13">
        <f t="shared" si="19"/>
        <v>0</v>
      </c>
      <c r="CC15" s="13">
        <f t="shared" si="19"/>
        <v>0</v>
      </c>
      <c r="CD15" s="13">
        <f t="shared" si="19"/>
        <v>0</v>
      </c>
      <c r="CE15" s="13">
        <f t="shared" si="19"/>
        <v>0</v>
      </c>
      <c r="CF15" s="13">
        <f t="shared" si="19"/>
        <v>0</v>
      </c>
      <c r="CG15" s="14"/>
      <c r="CH15" s="13">
        <f t="shared" si="47"/>
        <v>0</v>
      </c>
      <c r="CI15" s="13">
        <f t="shared" si="20"/>
        <v>0</v>
      </c>
      <c r="CJ15" s="13">
        <f t="shared" si="20"/>
        <v>0</v>
      </c>
      <c r="CK15" s="13">
        <f t="shared" si="20"/>
        <v>0</v>
      </c>
      <c r="CL15" s="13">
        <f t="shared" si="20"/>
        <v>0</v>
      </c>
      <c r="CM15" s="13">
        <f t="shared" si="20"/>
        <v>0</v>
      </c>
      <c r="CN15" s="13">
        <f t="shared" si="20"/>
        <v>0</v>
      </c>
      <c r="CO15" s="13">
        <f t="shared" si="20"/>
        <v>0</v>
      </c>
      <c r="CP15" s="13">
        <f t="shared" si="20"/>
        <v>0</v>
      </c>
      <c r="CQ15" s="13">
        <f t="shared" si="20"/>
        <v>0</v>
      </c>
      <c r="CR15" s="13">
        <f t="shared" si="20"/>
        <v>0</v>
      </c>
      <c r="CS15" s="13">
        <f t="shared" si="20"/>
        <v>0</v>
      </c>
      <c r="CT15" s="14"/>
      <c r="CU15" s="13">
        <f t="shared" si="48"/>
        <v>0</v>
      </c>
      <c r="CV15" s="13">
        <f t="shared" si="21"/>
        <v>0</v>
      </c>
      <c r="CW15" s="13">
        <f t="shared" si="21"/>
        <v>0</v>
      </c>
      <c r="CX15" s="13">
        <f t="shared" si="21"/>
        <v>0</v>
      </c>
      <c r="CY15" s="13">
        <f t="shared" si="21"/>
        <v>0</v>
      </c>
      <c r="CZ15" s="13">
        <f t="shared" si="21"/>
        <v>0</v>
      </c>
      <c r="DA15" s="13">
        <f t="shared" si="21"/>
        <v>0</v>
      </c>
      <c r="DB15" s="13">
        <f t="shared" si="21"/>
        <v>0</v>
      </c>
      <c r="DC15" s="13">
        <f t="shared" si="21"/>
        <v>0</v>
      </c>
      <c r="DD15" s="13">
        <f t="shared" si="21"/>
        <v>0</v>
      </c>
      <c r="DE15" s="13">
        <f t="shared" si="21"/>
        <v>0</v>
      </c>
      <c r="DF15" s="13">
        <f t="shared" si="21"/>
        <v>0</v>
      </c>
    </row>
    <row r="16" spans="1:110" ht="13.8">
      <c r="A16" s="327">
        <f>'All Demand '!A17</f>
        <v>12</v>
      </c>
      <c r="B16" s="235" t="str">
        <f>'All Demand '!G17</f>
        <v>ABC</v>
      </c>
      <c r="C16" s="235" t="str">
        <f>'All Demand '!F17</f>
        <v>V17</v>
      </c>
      <c r="D16" s="178" t="str">
        <f>'All Demand '!C17</f>
        <v>8DCADH99002AP</v>
      </c>
      <c r="E16" s="235" t="str">
        <f>'All Demand '!H17</f>
        <v>CTU-CNC</v>
      </c>
      <c r="F16" s="236" t="str">
        <f>'All Demand '!G17</f>
        <v>ABC</v>
      </c>
      <c r="G16" s="12">
        <v>0.66666666666666663</v>
      </c>
      <c r="H16" s="12">
        <v>0.27027027027027029</v>
      </c>
      <c r="I16" s="12" t="s">
        <v>39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5</v>
      </c>
      <c r="Q16" s="12">
        <v>4</v>
      </c>
      <c r="R16" s="12">
        <v>1</v>
      </c>
      <c r="S16" s="12">
        <v>0</v>
      </c>
      <c r="T16" s="12">
        <v>0.9</v>
      </c>
      <c r="U16" s="26">
        <f>Chengdu!H16</f>
        <v>0</v>
      </c>
      <c r="V16" s="26">
        <f>Chengdu!I16</f>
        <v>0</v>
      </c>
      <c r="W16" s="26">
        <f>Chengdu!J16</f>
        <v>0</v>
      </c>
      <c r="X16" s="26">
        <f>Chengdu!K16</f>
        <v>0</v>
      </c>
      <c r="Y16" s="26">
        <f>Chengdu!L16</f>
        <v>0</v>
      </c>
      <c r="Z16" s="26">
        <f>Chengdu!M16</f>
        <v>0</v>
      </c>
      <c r="AA16" s="26">
        <f>Chengdu!N16</f>
        <v>0</v>
      </c>
      <c r="AB16" s="26">
        <f>Chengdu!O16</f>
        <v>0</v>
      </c>
      <c r="AC16" s="26">
        <f>Chengdu!P16</f>
        <v>0</v>
      </c>
      <c r="AD16" s="26">
        <f>Chengdu!Q16</f>
        <v>0</v>
      </c>
      <c r="AE16" s="26">
        <f>Chengdu!R16</f>
        <v>0</v>
      </c>
      <c r="AF16" s="26">
        <f>Chengdu!S16</f>
        <v>0</v>
      </c>
      <c r="AH16" s="13">
        <f t="shared" si="22"/>
        <v>0</v>
      </c>
      <c r="AI16" s="13">
        <f t="shared" si="23"/>
        <v>0</v>
      </c>
      <c r="AJ16" s="13">
        <f t="shared" si="24"/>
        <v>0</v>
      </c>
      <c r="AK16" s="13">
        <f t="shared" si="25"/>
        <v>0</v>
      </c>
      <c r="AL16" s="13">
        <f t="shared" si="26"/>
        <v>0</v>
      </c>
      <c r="AM16" s="13">
        <f t="shared" si="27"/>
        <v>0</v>
      </c>
      <c r="AN16" s="13">
        <f t="shared" si="28"/>
        <v>0</v>
      </c>
      <c r="AO16" s="13">
        <f t="shared" si="29"/>
        <v>0</v>
      </c>
      <c r="AP16" s="13">
        <f t="shared" si="30"/>
        <v>0</v>
      </c>
      <c r="AQ16" s="13">
        <f t="shared" si="31"/>
        <v>0</v>
      </c>
      <c r="AR16" s="13">
        <f t="shared" si="32"/>
        <v>0</v>
      </c>
      <c r="AS16" s="13">
        <f t="shared" si="33"/>
        <v>0</v>
      </c>
      <c r="AT16" s="14"/>
      <c r="AU16" s="15">
        <f t="shared" si="34"/>
        <v>0</v>
      </c>
      <c r="AV16" s="15">
        <f t="shared" si="17"/>
        <v>0</v>
      </c>
      <c r="AW16" s="15">
        <f t="shared" si="17"/>
        <v>0</v>
      </c>
      <c r="AX16" s="15">
        <f t="shared" si="17"/>
        <v>0</v>
      </c>
      <c r="AY16" s="15">
        <f t="shared" si="17"/>
        <v>0</v>
      </c>
      <c r="AZ16" s="15">
        <f t="shared" si="17"/>
        <v>0</v>
      </c>
      <c r="BA16" s="15">
        <f t="shared" si="17"/>
        <v>0</v>
      </c>
      <c r="BB16" s="15">
        <f t="shared" si="17"/>
        <v>0</v>
      </c>
      <c r="BC16" s="15">
        <f t="shared" si="17"/>
        <v>0</v>
      </c>
      <c r="BD16" s="15">
        <f t="shared" si="17"/>
        <v>0</v>
      </c>
      <c r="BE16" s="15">
        <f t="shared" si="17"/>
        <v>0</v>
      </c>
      <c r="BF16" s="15">
        <f t="shared" si="17"/>
        <v>0</v>
      </c>
      <c r="BH16" s="13">
        <f t="shared" si="35"/>
        <v>0</v>
      </c>
      <c r="BI16" s="13">
        <f t="shared" si="36"/>
        <v>0</v>
      </c>
      <c r="BJ16" s="13">
        <f t="shared" si="37"/>
        <v>0</v>
      </c>
      <c r="BK16" s="13">
        <f t="shared" si="38"/>
        <v>0</v>
      </c>
      <c r="BL16" s="13">
        <f t="shared" si="39"/>
        <v>0</v>
      </c>
      <c r="BM16" s="13">
        <f t="shared" si="40"/>
        <v>0</v>
      </c>
      <c r="BN16" s="13">
        <f t="shared" si="41"/>
        <v>0</v>
      </c>
      <c r="BO16" s="13">
        <f t="shared" si="42"/>
        <v>0</v>
      </c>
      <c r="BP16" s="13">
        <f t="shared" si="43"/>
        <v>0</v>
      </c>
      <c r="BQ16" s="13">
        <f t="shared" si="44"/>
        <v>0</v>
      </c>
      <c r="BR16" s="13">
        <f t="shared" si="45"/>
        <v>0</v>
      </c>
      <c r="BS16" s="13">
        <f t="shared" si="46"/>
        <v>0</v>
      </c>
      <c r="BT16" s="14"/>
      <c r="BU16" s="13">
        <f t="shared" si="19"/>
        <v>0</v>
      </c>
      <c r="BV16" s="13">
        <f t="shared" si="19"/>
        <v>0</v>
      </c>
      <c r="BW16" s="13">
        <f t="shared" si="19"/>
        <v>0</v>
      </c>
      <c r="BX16" s="13">
        <f t="shared" si="19"/>
        <v>0</v>
      </c>
      <c r="BY16" s="13">
        <f t="shared" si="19"/>
        <v>0</v>
      </c>
      <c r="BZ16" s="13">
        <f t="shared" si="19"/>
        <v>0</v>
      </c>
      <c r="CA16" s="13">
        <f t="shared" si="19"/>
        <v>0</v>
      </c>
      <c r="CB16" s="13">
        <f t="shared" si="19"/>
        <v>0</v>
      </c>
      <c r="CC16" s="13">
        <f t="shared" si="19"/>
        <v>0</v>
      </c>
      <c r="CD16" s="13">
        <f t="shared" si="19"/>
        <v>0</v>
      </c>
      <c r="CE16" s="13">
        <f t="shared" si="19"/>
        <v>0</v>
      </c>
      <c r="CF16" s="13">
        <f t="shared" si="19"/>
        <v>0</v>
      </c>
      <c r="CG16" s="14"/>
      <c r="CH16" s="13">
        <f t="shared" si="47"/>
        <v>0</v>
      </c>
      <c r="CI16" s="13">
        <f t="shared" si="20"/>
        <v>0</v>
      </c>
      <c r="CJ16" s="13">
        <f t="shared" si="20"/>
        <v>0</v>
      </c>
      <c r="CK16" s="13">
        <f t="shared" si="20"/>
        <v>0</v>
      </c>
      <c r="CL16" s="13">
        <f t="shared" si="20"/>
        <v>0</v>
      </c>
      <c r="CM16" s="13">
        <f t="shared" si="20"/>
        <v>0</v>
      </c>
      <c r="CN16" s="13">
        <f t="shared" si="20"/>
        <v>0</v>
      </c>
      <c r="CO16" s="13">
        <f t="shared" si="20"/>
        <v>0</v>
      </c>
      <c r="CP16" s="13">
        <f t="shared" si="20"/>
        <v>0</v>
      </c>
      <c r="CQ16" s="13">
        <f t="shared" si="20"/>
        <v>0</v>
      </c>
      <c r="CR16" s="13">
        <f t="shared" si="20"/>
        <v>0</v>
      </c>
      <c r="CS16" s="13">
        <f t="shared" si="20"/>
        <v>0</v>
      </c>
      <c r="CT16" s="14"/>
      <c r="CU16" s="13">
        <f t="shared" si="48"/>
        <v>0</v>
      </c>
      <c r="CV16" s="13">
        <f t="shared" si="21"/>
        <v>0</v>
      </c>
      <c r="CW16" s="13">
        <f t="shared" si="21"/>
        <v>0</v>
      </c>
      <c r="CX16" s="13">
        <f t="shared" si="21"/>
        <v>0</v>
      </c>
      <c r="CY16" s="13">
        <f t="shared" si="21"/>
        <v>0</v>
      </c>
      <c r="CZ16" s="13">
        <f t="shared" si="21"/>
        <v>0</v>
      </c>
      <c r="DA16" s="13">
        <f t="shared" si="21"/>
        <v>0</v>
      </c>
      <c r="DB16" s="13">
        <f t="shared" si="21"/>
        <v>0</v>
      </c>
      <c r="DC16" s="13">
        <f t="shared" si="21"/>
        <v>0</v>
      </c>
      <c r="DD16" s="13">
        <f t="shared" si="21"/>
        <v>0</v>
      </c>
      <c r="DE16" s="13">
        <f t="shared" si="21"/>
        <v>0</v>
      </c>
      <c r="DF16" s="13">
        <f t="shared" si="21"/>
        <v>0</v>
      </c>
    </row>
    <row r="17" spans="1:110" ht="12.75" customHeight="1">
      <c r="A17" s="327">
        <f>'All Demand '!A18</f>
        <v>13</v>
      </c>
      <c r="B17" s="235" t="str">
        <f>'All Demand '!G18</f>
        <v>ABC</v>
      </c>
      <c r="C17" s="235" t="str">
        <f>'All Demand '!F18</f>
        <v>V17</v>
      </c>
      <c r="D17" s="178" t="str">
        <f>'All Demand '!C18</f>
        <v>8DCPFM05022AP</v>
      </c>
      <c r="E17" s="235" t="str">
        <f>'All Demand '!H18</f>
        <v>CTU-CNC</v>
      </c>
      <c r="F17" s="236" t="str">
        <f>'All Demand '!G18</f>
        <v>ABC</v>
      </c>
      <c r="G17" s="12">
        <v>0.02</v>
      </c>
      <c r="H17" s="12">
        <v>8.3000000000000001E-3</v>
      </c>
      <c r="I17" s="12" t="s">
        <v>39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3</v>
      </c>
      <c r="Q17" s="12">
        <v>4</v>
      </c>
      <c r="R17" s="12">
        <v>1</v>
      </c>
      <c r="S17" s="12">
        <v>0</v>
      </c>
      <c r="T17" s="12">
        <v>0.95</v>
      </c>
      <c r="U17" s="26">
        <f>Chengdu!H17</f>
        <v>260000</v>
      </c>
      <c r="V17" s="26">
        <f>Chengdu!I17</f>
        <v>305000</v>
      </c>
      <c r="W17" s="26">
        <f>Chengdu!J17</f>
        <v>358000</v>
      </c>
      <c r="X17" s="26">
        <f>Chengdu!K17</f>
        <v>176000</v>
      </c>
      <c r="Y17" s="26">
        <f>Chengdu!L17</f>
        <v>250000</v>
      </c>
      <c r="Z17" s="26">
        <f>Chengdu!M17</f>
        <v>500000</v>
      </c>
      <c r="AA17" s="26">
        <f>Chengdu!N17</f>
        <v>500000</v>
      </c>
      <c r="AB17" s="26">
        <f>Chengdu!O17</f>
        <v>500000</v>
      </c>
      <c r="AC17" s="26">
        <f>Chengdu!P17</f>
        <v>500000</v>
      </c>
      <c r="AD17" s="26">
        <f>Chengdu!Q17</f>
        <v>200000</v>
      </c>
      <c r="AE17" s="26">
        <f>Chengdu!R17</f>
        <v>200000</v>
      </c>
      <c r="AF17" s="26">
        <f>Chengdu!S17</f>
        <v>200000</v>
      </c>
      <c r="AH17" s="13">
        <f t="shared" si="22"/>
        <v>14.271578947368422</v>
      </c>
      <c r="AI17" s="13">
        <f t="shared" si="23"/>
        <v>14.664736842105263</v>
      </c>
      <c r="AJ17" s="13">
        <f t="shared" si="24"/>
        <v>15.12778947368421</v>
      </c>
      <c r="AK17" s="13">
        <f t="shared" si="25"/>
        <v>13.537684210526315</v>
      </c>
      <c r="AL17" s="13">
        <f t="shared" si="26"/>
        <v>14.184210526315789</v>
      </c>
      <c r="AM17" s="13">
        <f t="shared" si="27"/>
        <v>16.368421052631579</v>
      </c>
      <c r="AN17" s="13">
        <f t="shared" si="28"/>
        <v>16.368421052631579</v>
      </c>
      <c r="AO17" s="13">
        <f t="shared" si="29"/>
        <v>16.368421052631579</v>
      </c>
      <c r="AP17" s="13">
        <f t="shared" si="30"/>
        <v>16.368421052631579</v>
      </c>
      <c r="AQ17" s="13">
        <f t="shared" si="31"/>
        <v>13.747368421052631</v>
      </c>
      <c r="AR17" s="13">
        <f t="shared" si="32"/>
        <v>13.747368421052631</v>
      </c>
      <c r="AS17" s="13">
        <f t="shared" si="33"/>
        <v>13.747368421052631</v>
      </c>
      <c r="AT17" s="14"/>
      <c r="AU17" s="15">
        <f t="shared" si="34"/>
        <v>5.2</v>
      </c>
      <c r="AV17" s="15">
        <f t="shared" si="17"/>
        <v>6.1</v>
      </c>
      <c r="AW17" s="15">
        <f t="shared" si="17"/>
        <v>7.16</v>
      </c>
      <c r="AX17" s="15">
        <f t="shared" si="17"/>
        <v>3.52</v>
      </c>
      <c r="AY17" s="15">
        <f t="shared" si="17"/>
        <v>5</v>
      </c>
      <c r="AZ17" s="15">
        <f t="shared" si="17"/>
        <v>10</v>
      </c>
      <c r="BA17" s="15">
        <f t="shared" si="17"/>
        <v>10</v>
      </c>
      <c r="BB17" s="15">
        <f t="shared" si="17"/>
        <v>10</v>
      </c>
      <c r="BC17" s="15">
        <f t="shared" si="17"/>
        <v>10</v>
      </c>
      <c r="BD17" s="15">
        <f t="shared" si="17"/>
        <v>4</v>
      </c>
      <c r="BE17" s="15">
        <f t="shared" si="17"/>
        <v>4</v>
      </c>
      <c r="BF17" s="15">
        <f t="shared" si="17"/>
        <v>4</v>
      </c>
      <c r="BH17" s="13">
        <f t="shared" si="35"/>
        <v>14.271578947368422</v>
      </c>
      <c r="BI17" s="13">
        <f t="shared" si="36"/>
        <v>14.664736842105263</v>
      </c>
      <c r="BJ17" s="13">
        <f t="shared" si="37"/>
        <v>15.12778947368421</v>
      </c>
      <c r="BK17" s="13">
        <f t="shared" si="38"/>
        <v>13.537684210526315</v>
      </c>
      <c r="BL17" s="13">
        <f t="shared" si="39"/>
        <v>14.184210526315789</v>
      </c>
      <c r="BM17" s="13">
        <f t="shared" si="40"/>
        <v>16.368421052631579</v>
      </c>
      <c r="BN17" s="13">
        <f t="shared" si="41"/>
        <v>16.368421052631579</v>
      </c>
      <c r="BO17" s="13">
        <f t="shared" si="42"/>
        <v>16.368421052631579</v>
      </c>
      <c r="BP17" s="13">
        <f t="shared" si="43"/>
        <v>16.368421052631579</v>
      </c>
      <c r="BQ17" s="13">
        <f t="shared" si="44"/>
        <v>13.747368421052631</v>
      </c>
      <c r="BR17" s="13">
        <f t="shared" si="45"/>
        <v>13.747368421052631</v>
      </c>
      <c r="BS17" s="13">
        <f t="shared" si="46"/>
        <v>13.747368421052631</v>
      </c>
      <c r="BT17" s="14"/>
      <c r="BU17" s="13">
        <f t="shared" si="19"/>
        <v>0</v>
      </c>
      <c r="BV17" s="13">
        <f t="shared" si="19"/>
        <v>0</v>
      </c>
      <c r="BW17" s="13">
        <f t="shared" si="19"/>
        <v>0</v>
      </c>
      <c r="BX17" s="13">
        <f t="shared" si="19"/>
        <v>0</v>
      </c>
      <c r="BY17" s="13">
        <f t="shared" si="19"/>
        <v>0</v>
      </c>
      <c r="BZ17" s="13">
        <f t="shared" si="19"/>
        <v>0</v>
      </c>
      <c r="CA17" s="13">
        <f t="shared" si="19"/>
        <v>0</v>
      </c>
      <c r="CB17" s="13">
        <f t="shared" si="19"/>
        <v>0</v>
      </c>
      <c r="CC17" s="13">
        <f t="shared" si="19"/>
        <v>0</v>
      </c>
      <c r="CD17" s="13">
        <f t="shared" si="19"/>
        <v>0</v>
      </c>
      <c r="CE17" s="13">
        <f t="shared" si="19"/>
        <v>0</v>
      </c>
      <c r="CF17" s="13">
        <f t="shared" si="19"/>
        <v>0</v>
      </c>
      <c r="CG17" s="14"/>
      <c r="CH17" s="13">
        <f t="shared" si="47"/>
        <v>0</v>
      </c>
      <c r="CI17" s="13">
        <f t="shared" si="20"/>
        <v>0</v>
      </c>
      <c r="CJ17" s="13">
        <f t="shared" si="20"/>
        <v>0</v>
      </c>
      <c r="CK17" s="13">
        <f t="shared" si="20"/>
        <v>0</v>
      </c>
      <c r="CL17" s="13">
        <f t="shared" si="20"/>
        <v>0</v>
      </c>
      <c r="CM17" s="13">
        <f t="shared" si="20"/>
        <v>0</v>
      </c>
      <c r="CN17" s="13">
        <f t="shared" si="20"/>
        <v>0</v>
      </c>
      <c r="CO17" s="13">
        <f t="shared" si="20"/>
        <v>0</v>
      </c>
      <c r="CP17" s="13">
        <f t="shared" si="20"/>
        <v>0</v>
      </c>
      <c r="CQ17" s="13">
        <f t="shared" si="20"/>
        <v>0</v>
      </c>
      <c r="CR17" s="13">
        <f t="shared" si="20"/>
        <v>0</v>
      </c>
      <c r="CS17" s="13">
        <f t="shared" si="20"/>
        <v>0</v>
      </c>
      <c r="CT17" s="14"/>
      <c r="CU17" s="13">
        <f t="shared" si="48"/>
        <v>0</v>
      </c>
      <c r="CV17" s="13">
        <f t="shared" si="21"/>
        <v>0</v>
      </c>
      <c r="CW17" s="13">
        <f t="shared" si="21"/>
        <v>0</v>
      </c>
      <c r="CX17" s="13">
        <f t="shared" si="21"/>
        <v>0</v>
      </c>
      <c r="CY17" s="13">
        <f t="shared" si="21"/>
        <v>0</v>
      </c>
      <c r="CZ17" s="13">
        <f t="shared" si="21"/>
        <v>0</v>
      </c>
      <c r="DA17" s="13">
        <f t="shared" si="21"/>
        <v>0</v>
      </c>
      <c r="DB17" s="13">
        <f t="shared" si="21"/>
        <v>0</v>
      </c>
      <c r="DC17" s="13">
        <f t="shared" si="21"/>
        <v>0</v>
      </c>
      <c r="DD17" s="13">
        <f t="shared" si="21"/>
        <v>0</v>
      </c>
      <c r="DE17" s="13">
        <f t="shared" si="21"/>
        <v>0</v>
      </c>
      <c r="DF17" s="13">
        <f t="shared" si="21"/>
        <v>0</v>
      </c>
    </row>
    <row r="18" spans="1:110" ht="12.75" customHeight="1">
      <c r="A18" s="327">
        <f>'All Demand '!A19</f>
        <v>14</v>
      </c>
      <c r="B18" s="235" t="str">
        <f>'All Demand '!G19</f>
        <v>Whirlpool</v>
      </c>
      <c r="C18" s="235" t="str">
        <f>'All Demand '!F19</f>
        <v>Whirlpool</v>
      </c>
      <c r="D18" s="178" t="str">
        <f>'All Demand '!C19</f>
        <v>8PSA18413-WHP</v>
      </c>
      <c r="E18" s="235" t="str">
        <f>'All Demand '!H19</f>
        <v>Jabil MX</v>
      </c>
      <c r="F18" s="236" t="str">
        <f>'All Demand '!G19</f>
        <v>Whirlpool</v>
      </c>
      <c r="G18" s="12">
        <v>0</v>
      </c>
      <c r="H18" s="12">
        <v>0</v>
      </c>
      <c r="I18" s="12" t="s">
        <v>39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1</v>
      </c>
      <c r="S18" s="12">
        <v>0</v>
      </c>
      <c r="T18" s="12">
        <v>0.95</v>
      </c>
      <c r="U18" s="26">
        <f>Chengdu!H18</f>
        <v>0</v>
      </c>
      <c r="V18" s="26">
        <f>Chengdu!I18</f>
        <v>0</v>
      </c>
      <c r="W18" s="26">
        <f>Chengdu!J18</f>
        <v>0</v>
      </c>
      <c r="X18" s="26">
        <f>Chengdu!K18</f>
        <v>0</v>
      </c>
      <c r="Y18" s="26">
        <f>Chengdu!L18</f>
        <v>0</v>
      </c>
      <c r="Z18" s="26">
        <f>Chengdu!M18</f>
        <v>0</v>
      </c>
      <c r="AA18" s="26">
        <f>Chengdu!N18</f>
        <v>0</v>
      </c>
      <c r="AB18" s="26">
        <f>Chengdu!O18</f>
        <v>0</v>
      </c>
      <c r="AC18" s="26">
        <f>Chengdu!P18</f>
        <v>0</v>
      </c>
      <c r="AD18" s="26">
        <f>Chengdu!Q18</f>
        <v>0</v>
      </c>
      <c r="AE18" s="26">
        <f>Chengdu!R18</f>
        <v>0</v>
      </c>
      <c r="AF18" s="26">
        <f>Chengdu!S18</f>
        <v>0</v>
      </c>
      <c r="AH18" s="13">
        <f t="shared" si="22"/>
        <v>0</v>
      </c>
      <c r="AI18" s="13">
        <f t="shared" si="23"/>
        <v>0</v>
      </c>
      <c r="AJ18" s="13">
        <f t="shared" si="24"/>
        <v>0</v>
      </c>
      <c r="AK18" s="13">
        <f t="shared" si="25"/>
        <v>0</v>
      </c>
      <c r="AL18" s="13">
        <f t="shared" si="26"/>
        <v>0</v>
      </c>
      <c r="AM18" s="13">
        <f t="shared" si="27"/>
        <v>0</v>
      </c>
      <c r="AN18" s="13">
        <f t="shared" si="28"/>
        <v>0</v>
      </c>
      <c r="AO18" s="13">
        <f t="shared" si="29"/>
        <v>0</v>
      </c>
      <c r="AP18" s="13">
        <f t="shared" si="30"/>
        <v>0</v>
      </c>
      <c r="AQ18" s="13">
        <f t="shared" si="31"/>
        <v>0</v>
      </c>
      <c r="AR18" s="13">
        <f t="shared" si="32"/>
        <v>0</v>
      </c>
      <c r="AS18" s="13">
        <f t="shared" si="33"/>
        <v>0</v>
      </c>
      <c r="AT18" s="14"/>
      <c r="AU18" s="15">
        <f t="shared" si="34"/>
        <v>0</v>
      </c>
      <c r="AV18" s="15">
        <f t="shared" si="17"/>
        <v>0</v>
      </c>
      <c r="AW18" s="15">
        <f t="shared" si="17"/>
        <v>0</v>
      </c>
      <c r="AX18" s="15">
        <f t="shared" si="17"/>
        <v>0</v>
      </c>
      <c r="AY18" s="15">
        <f t="shared" si="17"/>
        <v>0</v>
      </c>
      <c r="AZ18" s="15">
        <f t="shared" si="17"/>
        <v>0</v>
      </c>
      <c r="BA18" s="15">
        <f t="shared" si="17"/>
        <v>0</v>
      </c>
      <c r="BB18" s="15">
        <f t="shared" si="17"/>
        <v>0</v>
      </c>
      <c r="BC18" s="15">
        <f t="shared" si="17"/>
        <v>0</v>
      </c>
      <c r="BD18" s="15">
        <f t="shared" si="17"/>
        <v>0</v>
      </c>
      <c r="BE18" s="15">
        <f t="shared" si="17"/>
        <v>0</v>
      </c>
      <c r="BF18" s="15">
        <f t="shared" si="17"/>
        <v>0</v>
      </c>
      <c r="BH18" s="13">
        <f t="shared" si="35"/>
        <v>0</v>
      </c>
      <c r="BI18" s="13">
        <f t="shared" si="36"/>
        <v>0</v>
      </c>
      <c r="BJ18" s="13">
        <f t="shared" si="37"/>
        <v>0</v>
      </c>
      <c r="BK18" s="13">
        <f t="shared" si="38"/>
        <v>0</v>
      </c>
      <c r="BL18" s="13">
        <f t="shared" si="39"/>
        <v>0</v>
      </c>
      <c r="BM18" s="13">
        <f t="shared" si="40"/>
        <v>0</v>
      </c>
      <c r="BN18" s="13">
        <f t="shared" si="41"/>
        <v>0</v>
      </c>
      <c r="BO18" s="13">
        <f t="shared" si="42"/>
        <v>0</v>
      </c>
      <c r="BP18" s="13">
        <f t="shared" si="43"/>
        <v>0</v>
      </c>
      <c r="BQ18" s="13">
        <f t="shared" si="44"/>
        <v>0</v>
      </c>
      <c r="BR18" s="13">
        <f t="shared" si="45"/>
        <v>0</v>
      </c>
      <c r="BS18" s="13">
        <f t="shared" si="46"/>
        <v>0</v>
      </c>
      <c r="BT18" s="14"/>
      <c r="BU18" s="13">
        <f t="shared" si="19"/>
        <v>0</v>
      </c>
      <c r="BV18" s="13">
        <f t="shared" si="19"/>
        <v>0</v>
      </c>
      <c r="BW18" s="13">
        <f t="shared" si="19"/>
        <v>0</v>
      </c>
      <c r="BX18" s="13">
        <f t="shared" si="19"/>
        <v>0</v>
      </c>
      <c r="BY18" s="13">
        <f t="shared" si="19"/>
        <v>0</v>
      </c>
      <c r="BZ18" s="13">
        <f t="shared" si="19"/>
        <v>0</v>
      </c>
      <c r="CA18" s="13">
        <f t="shared" si="19"/>
        <v>0</v>
      </c>
      <c r="CB18" s="13">
        <f t="shared" si="19"/>
        <v>0</v>
      </c>
      <c r="CC18" s="13">
        <f t="shared" si="19"/>
        <v>0</v>
      </c>
      <c r="CD18" s="13">
        <f t="shared" si="19"/>
        <v>0</v>
      </c>
      <c r="CE18" s="13">
        <f t="shared" si="19"/>
        <v>0</v>
      </c>
      <c r="CF18" s="13">
        <f t="shared" si="19"/>
        <v>0</v>
      </c>
      <c r="CG18" s="14"/>
      <c r="CH18" s="13">
        <f t="shared" si="47"/>
        <v>0</v>
      </c>
      <c r="CI18" s="13">
        <f t="shared" si="20"/>
        <v>0</v>
      </c>
      <c r="CJ18" s="13">
        <f t="shared" si="20"/>
        <v>0</v>
      </c>
      <c r="CK18" s="13">
        <f t="shared" si="20"/>
        <v>0</v>
      </c>
      <c r="CL18" s="13">
        <f t="shared" si="20"/>
        <v>0</v>
      </c>
      <c r="CM18" s="13">
        <f t="shared" si="20"/>
        <v>0</v>
      </c>
      <c r="CN18" s="13">
        <f t="shared" si="20"/>
        <v>0</v>
      </c>
      <c r="CO18" s="13">
        <f t="shared" si="20"/>
        <v>0</v>
      </c>
      <c r="CP18" s="13">
        <f t="shared" si="20"/>
        <v>0</v>
      </c>
      <c r="CQ18" s="13">
        <f t="shared" si="20"/>
        <v>0</v>
      </c>
      <c r="CR18" s="13">
        <f t="shared" si="20"/>
        <v>0</v>
      </c>
      <c r="CS18" s="13">
        <f t="shared" si="20"/>
        <v>0</v>
      </c>
      <c r="CT18" s="14"/>
      <c r="CU18" s="13">
        <f t="shared" si="48"/>
        <v>0</v>
      </c>
      <c r="CV18" s="13">
        <f t="shared" si="21"/>
        <v>0</v>
      </c>
      <c r="CW18" s="13">
        <f t="shared" si="21"/>
        <v>0</v>
      </c>
      <c r="CX18" s="13">
        <f t="shared" si="21"/>
        <v>0</v>
      </c>
      <c r="CY18" s="13">
        <f t="shared" si="21"/>
        <v>0</v>
      </c>
      <c r="CZ18" s="13">
        <f t="shared" si="21"/>
        <v>0</v>
      </c>
      <c r="DA18" s="13">
        <f t="shared" si="21"/>
        <v>0</v>
      </c>
      <c r="DB18" s="13">
        <f t="shared" si="21"/>
        <v>0</v>
      </c>
      <c r="DC18" s="13">
        <f t="shared" si="21"/>
        <v>0</v>
      </c>
      <c r="DD18" s="13">
        <f t="shared" si="21"/>
        <v>0</v>
      </c>
      <c r="DE18" s="13">
        <f t="shared" si="21"/>
        <v>0</v>
      </c>
      <c r="DF18" s="13">
        <f t="shared" si="21"/>
        <v>0</v>
      </c>
    </row>
    <row r="19" spans="1:110" ht="12.75" customHeight="1">
      <c r="A19" s="327">
        <f>'All Demand '!A20</f>
        <v>15</v>
      </c>
      <c r="B19" s="235" t="str">
        <f>'All Demand '!G20</f>
        <v>Whirlpool</v>
      </c>
      <c r="C19" s="235" t="str">
        <f>'All Demand '!F20</f>
        <v>Whirlpool</v>
      </c>
      <c r="D19" s="178" t="str">
        <f>'All Demand '!C20</f>
        <v>8EL316257201C</v>
      </c>
      <c r="E19" s="235" t="str">
        <f>'All Demand '!H20</f>
        <v>Jabil MX</v>
      </c>
      <c r="F19" s="236" t="str">
        <f>'All Demand '!G20</f>
        <v>Whirlpool</v>
      </c>
      <c r="G19" s="12">
        <v>0</v>
      </c>
      <c r="H19" s="12">
        <v>0</v>
      </c>
      <c r="I19" s="12" t="s">
        <v>39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1</v>
      </c>
      <c r="S19" s="12">
        <v>0</v>
      </c>
      <c r="T19" s="12">
        <v>0.95</v>
      </c>
      <c r="U19" s="26">
        <f>Chengdu!H19</f>
        <v>0</v>
      </c>
      <c r="V19" s="26">
        <f>Chengdu!I19</f>
        <v>0</v>
      </c>
      <c r="W19" s="26">
        <f>Chengdu!J19</f>
        <v>0</v>
      </c>
      <c r="X19" s="26">
        <f>Chengdu!K19</f>
        <v>0</v>
      </c>
      <c r="Y19" s="26">
        <f>Chengdu!L19</f>
        <v>0</v>
      </c>
      <c r="Z19" s="26">
        <f>Chengdu!M19</f>
        <v>0</v>
      </c>
      <c r="AA19" s="26">
        <f>Chengdu!N19</f>
        <v>0</v>
      </c>
      <c r="AB19" s="26">
        <f>Chengdu!O19</f>
        <v>0</v>
      </c>
      <c r="AC19" s="26">
        <f>Chengdu!P19</f>
        <v>0</v>
      </c>
      <c r="AD19" s="26">
        <f>Chengdu!Q19</f>
        <v>0</v>
      </c>
      <c r="AE19" s="26">
        <f>Chengdu!R19</f>
        <v>0</v>
      </c>
      <c r="AF19" s="26">
        <f>Chengdu!S19</f>
        <v>0</v>
      </c>
      <c r="AH19" s="13">
        <f t="shared" si="22"/>
        <v>0</v>
      </c>
      <c r="AI19" s="13">
        <f t="shared" si="23"/>
        <v>0</v>
      </c>
      <c r="AJ19" s="13">
        <f t="shared" si="24"/>
        <v>0</v>
      </c>
      <c r="AK19" s="13">
        <f t="shared" si="25"/>
        <v>0</v>
      </c>
      <c r="AL19" s="13">
        <f t="shared" si="26"/>
        <v>0</v>
      </c>
      <c r="AM19" s="13">
        <f t="shared" si="27"/>
        <v>0</v>
      </c>
      <c r="AN19" s="13">
        <f t="shared" si="28"/>
        <v>0</v>
      </c>
      <c r="AO19" s="13">
        <f t="shared" si="29"/>
        <v>0</v>
      </c>
      <c r="AP19" s="13">
        <f t="shared" si="30"/>
        <v>0</v>
      </c>
      <c r="AQ19" s="13">
        <f t="shared" si="31"/>
        <v>0</v>
      </c>
      <c r="AR19" s="13">
        <f t="shared" si="32"/>
        <v>0</v>
      </c>
      <c r="AS19" s="13">
        <f t="shared" si="33"/>
        <v>0</v>
      </c>
      <c r="AT19" s="14"/>
      <c r="AU19" s="15">
        <f t="shared" si="34"/>
        <v>0</v>
      </c>
      <c r="AV19" s="15">
        <f t="shared" si="17"/>
        <v>0</v>
      </c>
      <c r="AW19" s="15">
        <f t="shared" si="17"/>
        <v>0</v>
      </c>
      <c r="AX19" s="15">
        <f t="shared" si="17"/>
        <v>0</v>
      </c>
      <c r="AY19" s="15">
        <f t="shared" si="17"/>
        <v>0</v>
      </c>
      <c r="AZ19" s="15">
        <f t="shared" si="17"/>
        <v>0</v>
      </c>
      <c r="BA19" s="15">
        <f t="shared" si="17"/>
        <v>0</v>
      </c>
      <c r="BB19" s="15">
        <f t="shared" si="17"/>
        <v>0</v>
      </c>
      <c r="BC19" s="15">
        <f t="shared" si="17"/>
        <v>0</v>
      </c>
      <c r="BD19" s="15">
        <f t="shared" si="17"/>
        <v>0</v>
      </c>
      <c r="BE19" s="15">
        <f t="shared" si="17"/>
        <v>0</v>
      </c>
      <c r="BF19" s="15">
        <f t="shared" si="17"/>
        <v>0</v>
      </c>
      <c r="BH19" s="13">
        <f t="shared" si="35"/>
        <v>0</v>
      </c>
      <c r="BI19" s="13">
        <f t="shared" si="36"/>
        <v>0</v>
      </c>
      <c r="BJ19" s="13">
        <f t="shared" si="37"/>
        <v>0</v>
      </c>
      <c r="BK19" s="13">
        <f t="shared" si="38"/>
        <v>0</v>
      </c>
      <c r="BL19" s="13">
        <f t="shared" si="39"/>
        <v>0</v>
      </c>
      <c r="BM19" s="13">
        <f t="shared" si="40"/>
        <v>0</v>
      </c>
      <c r="BN19" s="13">
        <f t="shared" si="41"/>
        <v>0</v>
      </c>
      <c r="BO19" s="13">
        <f t="shared" si="42"/>
        <v>0</v>
      </c>
      <c r="BP19" s="13">
        <f t="shared" si="43"/>
        <v>0</v>
      </c>
      <c r="BQ19" s="13">
        <f t="shared" si="44"/>
        <v>0</v>
      </c>
      <c r="BR19" s="13">
        <f t="shared" si="45"/>
        <v>0</v>
      </c>
      <c r="BS19" s="13">
        <f t="shared" si="46"/>
        <v>0</v>
      </c>
      <c r="BT19" s="14"/>
      <c r="BU19" s="13">
        <f t="shared" si="19"/>
        <v>0</v>
      </c>
      <c r="BV19" s="13">
        <f t="shared" si="19"/>
        <v>0</v>
      </c>
      <c r="BW19" s="13">
        <f t="shared" si="19"/>
        <v>0</v>
      </c>
      <c r="BX19" s="13">
        <f t="shared" si="19"/>
        <v>0</v>
      </c>
      <c r="BY19" s="13">
        <f t="shared" si="19"/>
        <v>0</v>
      </c>
      <c r="BZ19" s="13">
        <f t="shared" si="19"/>
        <v>0</v>
      </c>
      <c r="CA19" s="13">
        <f t="shared" si="19"/>
        <v>0</v>
      </c>
      <c r="CB19" s="13">
        <f t="shared" si="19"/>
        <v>0</v>
      </c>
      <c r="CC19" s="13">
        <f t="shared" si="19"/>
        <v>0</v>
      </c>
      <c r="CD19" s="13">
        <f t="shared" si="19"/>
        <v>0</v>
      </c>
      <c r="CE19" s="13">
        <f t="shared" si="19"/>
        <v>0</v>
      </c>
      <c r="CF19" s="13">
        <f t="shared" si="19"/>
        <v>0</v>
      </c>
      <c r="CG19" s="14"/>
      <c r="CH19" s="13">
        <f t="shared" si="47"/>
        <v>0</v>
      </c>
      <c r="CI19" s="13">
        <f t="shared" si="20"/>
        <v>0</v>
      </c>
      <c r="CJ19" s="13">
        <f t="shared" si="20"/>
        <v>0</v>
      </c>
      <c r="CK19" s="13">
        <f t="shared" si="20"/>
        <v>0</v>
      </c>
      <c r="CL19" s="13">
        <f t="shared" si="20"/>
        <v>0</v>
      </c>
      <c r="CM19" s="13">
        <f t="shared" si="20"/>
        <v>0</v>
      </c>
      <c r="CN19" s="13">
        <f t="shared" si="20"/>
        <v>0</v>
      </c>
      <c r="CO19" s="13">
        <f t="shared" si="20"/>
        <v>0</v>
      </c>
      <c r="CP19" s="13">
        <f t="shared" si="20"/>
        <v>0</v>
      </c>
      <c r="CQ19" s="13">
        <f t="shared" si="20"/>
        <v>0</v>
      </c>
      <c r="CR19" s="13">
        <f t="shared" si="20"/>
        <v>0</v>
      </c>
      <c r="CS19" s="13">
        <f t="shared" si="20"/>
        <v>0</v>
      </c>
      <c r="CT19" s="14"/>
      <c r="CU19" s="13">
        <f t="shared" si="48"/>
        <v>0</v>
      </c>
      <c r="CV19" s="13">
        <f t="shared" si="21"/>
        <v>0</v>
      </c>
      <c r="CW19" s="13">
        <f t="shared" si="21"/>
        <v>0</v>
      </c>
      <c r="CX19" s="13">
        <f t="shared" si="21"/>
        <v>0</v>
      </c>
      <c r="CY19" s="13">
        <f t="shared" si="21"/>
        <v>0</v>
      </c>
      <c r="CZ19" s="13">
        <f t="shared" si="21"/>
        <v>0</v>
      </c>
      <c r="DA19" s="13">
        <f t="shared" si="21"/>
        <v>0</v>
      </c>
      <c r="DB19" s="13">
        <f t="shared" si="21"/>
        <v>0</v>
      </c>
      <c r="DC19" s="13">
        <f t="shared" si="21"/>
        <v>0</v>
      </c>
      <c r="DD19" s="13">
        <f t="shared" si="21"/>
        <v>0</v>
      </c>
      <c r="DE19" s="13">
        <f t="shared" si="21"/>
        <v>0</v>
      </c>
      <c r="DF19" s="13">
        <f t="shared" si="21"/>
        <v>0</v>
      </c>
    </row>
    <row r="20" spans="1:110" ht="12.75" customHeight="1">
      <c r="A20" s="327">
        <f>'All Demand '!A21</f>
        <v>16</v>
      </c>
      <c r="B20" s="235" t="str">
        <f>'All Demand '!G21</f>
        <v>ABC</v>
      </c>
      <c r="C20" s="235" t="str">
        <f>'All Demand '!F21</f>
        <v>M25</v>
      </c>
      <c r="D20" s="178" t="str">
        <f>'All Demand '!C21</f>
        <v>8AJ875-02656-A</v>
      </c>
      <c r="E20" s="235" t="str">
        <f>'All Demand '!H21</f>
        <v>CTU FATP</v>
      </c>
      <c r="F20" s="236" t="str">
        <f>'All Demand '!G21</f>
        <v>ABC</v>
      </c>
      <c r="G20" s="12">
        <v>0</v>
      </c>
      <c r="H20" s="12">
        <v>0</v>
      </c>
      <c r="I20" s="12" t="s">
        <v>39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1</v>
      </c>
      <c r="S20" s="12">
        <v>0</v>
      </c>
      <c r="T20" s="12">
        <v>0.93</v>
      </c>
      <c r="U20" s="26">
        <f>Chengdu!H20</f>
        <v>0</v>
      </c>
      <c r="V20" s="26">
        <f>Chengdu!I20</f>
        <v>0</v>
      </c>
      <c r="W20" s="26">
        <f>Chengdu!J20</f>
        <v>0</v>
      </c>
      <c r="X20" s="26">
        <f>Chengdu!K20</f>
        <v>0</v>
      </c>
      <c r="Y20" s="26">
        <f>Chengdu!L20</f>
        <v>0</v>
      </c>
      <c r="Z20" s="26">
        <f>Chengdu!M20</f>
        <v>0</v>
      </c>
      <c r="AA20" s="26">
        <f>Chengdu!N20</f>
        <v>0</v>
      </c>
      <c r="AB20" s="26">
        <f>Chengdu!O20</f>
        <v>0</v>
      </c>
      <c r="AC20" s="26">
        <f>Chengdu!P20</f>
        <v>0</v>
      </c>
      <c r="AD20" s="26">
        <f>Chengdu!Q20</f>
        <v>0</v>
      </c>
      <c r="AE20" s="26">
        <f>Chengdu!R20</f>
        <v>0</v>
      </c>
      <c r="AF20" s="26">
        <f>Chengdu!S20</f>
        <v>0</v>
      </c>
      <c r="AH20" s="13">
        <f t="shared" si="22"/>
        <v>0</v>
      </c>
      <c r="AI20" s="13">
        <f t="shared" si="23"/>
        <v>0</v>
      </c>
      <c r="AJ20" s="13">
        <f t="shared" si="24"/>
        <v>0</v>
      </c>
      <c r="AK20" s="13">
        <f t="shared" si="25"/>
        <v>0</v>
      </c>
      <c r="AL20" s="13">
        <f t="shared" si="26"/>
        <v>0</v>
      </c>
      <c r="AM20" s="13">
        <f t="shared" si="27"/>
        <v>0</v>
      </c>
      <c r="AN20" s="13">
        <f t="shared" si="28"/>
        <v>0</v>
      </c>
      <c r="AO20" s="13">
        <f t="shared" si="29"/>
        <v>0</v>
      </c>
      <c r="AP20" s="13">
        <f t="shared" si="30"/>
        <v>0</v>
      </c>
      <c r="AQ20" s="13">
        <f t="shared" si="31"/>
        <v>0</v>
      </c>
      <c r="AR20" s="13">
        <f t="shared" si="32"/>
        <v>0</v>
      </c>
      <c r="AS20" s="13">
        <f t="shared" si="33"/>
        <v>0</v>
      </c>
      <c r="AT20" s="14"/>
      <c r="AU20" s="15">
        <f t="shared" si="34"/>
        <v>0</v>
      </c>
      <c r="AV20" s="15">
        <f t="shared" si="17"/>
        <v>0</v>
      </c>
      <c r="AW20" s="15">
        <f t="shared" si="17"/>
        <v>0</v>
      </c>
      <c r="AX20" s="15">
        <f t="shared" si="17"/>
        <v>0</v>
      </c>
      <c r="AY20" s="15">
        <f t="shared" si="17"/>
        <v>0</v>
      </c>
      <c r="AZ20" s="15">
        <f t="shared" si="17"/>
        <v>0</v>
      </c>
      <c r="BA20" s="15">
        <f t="shared" si="17"/>
        <v>0</v>
      </c>
      <c r="BB20" s="15">
        <f t="shared" si="17"/>
        <v>0</v>
      </c>
      <c r="BC20" s="15">
        <f t="shared" si="17"/>
        <v>0</v>
      </c>
      <c r="BD20" s="15">
        <f t="shared" si="17"/>
        <v>0</v>
      </c>
      <c r="BE20" s="15">
        <f t="shared" si="17"/>
        <v>0</v>
      </c>
      <c r="BF20" s="15">
        <f t="shared" si="17"/>
        <v>0</v>
      </c>
      <c r="BH20" s="13">
        <f t="shared" si="35"/>
        <v>0</v>
      </c>
      <c r="BI20" s="13">
        <f t="shared" si="36"/>
        <v>0</v>
      </c>
      <c r="BJ20" s="13">
        <f t="shared" si="37"/>
        <v>0</v>
      </c>
      <c r="BK20" s="13">
        <f t="shared" si="38"/>
        <v>0</v>
      </c>
      <c r="BL20" s="13">
        <f t="shared" si="39"/>
        <v>0</v>
      </c>
      <c r="BM20" s="13">
        <f t="shared" si="40"/>
        <v>0</v>
      </c>
      <c r="BN20" s="13">
        <f t="shared" si="41"/>
        <v>0</v>
      </c>
      <c r="BO20" s="13">
        <f t="shared" si="42"/>
        <v>0</v>
      </c>
      <c r="BP20" s="13">
        <f t="shared" si="43"/>
        <v>0</v>
      </c>
      <c r="BQ20" s="13">
        <f t="shared" si="44"/>
        <v>0</v>
      </c>
      <c r="BR20" s="13">
        <f t="shared" si="45"/>
        <v>0</v>
      </c>
      <c r="BS20" s="13">
        <f t="shared" si="46"/>
        <v>0</v>
      </c>
      <c r="BT20" s="14"/>
      <c r="BU20" s="13">
        <f t="shared" si="19"/>
        <v>0</v>
      </c>
      <c r="BV20" s="13">
        <f t="shared" si="19"/>
        <v>0</v>
      </c>
      <c r="BW20" s="13">
        <f t="shared" si="19"/>
        <v>0</v>
      </c>
      <c r="BX20" s="13">
        <f t="shared" si="19"/>
        <v>0</v>
      </c>
      <c r="BY20" s="13">
        <f t="shared" si="19"/>
        <v>0</v>
      </c>
      <c r="BZ20" s="13">
        <f t="shared" si="19"/>
        <v>0</v>
      </c>
      <c r="CA20" s="13">
        <f t="shared" si="19"/>
        <v>0</v>
      </c>
      <c r="CB20" s="13">
        <f t="shared" si="19"/>
        <v>0</v>
      </c>
      <c r="CC20" s="13">
        <f t="shared" si="19"/>
        <v>0</v>
      </c>
      <c r="CD20" s="13">
        <f t="shared" si="19"/>
        <v>0</v>
      </c>
      <c r="CE20" s="13">
        <f t="shared" si="19"/>
        <v>0</v>
      </c>
      <c r="CF20" s="13">
        <f t="shared" si="19"/>
        <v>0</v>
      </c>
      <c r="CG20" s="14"/>
      <c r="CH20" s="13">
        <f t="shared" si="47"/>
        <v>0</v>
      </c>
      <c r="CI20" s="13">
        <f t="shared" si="20"/>
        <v>0</v>
      </c>
      <c r="CJ20" s="13">
        <f t="shared" si="20"/>
        <v>0</v>
      </c>
      <c r="CK20" s="13">
        <f t="shared" si="20"/>
        <v>0</v>
      </c>
      <c r="CL20" s="13">
        <f t="shared" si="20"/>
        <v>0</v>
      </c>
      <c r="CM20" s="13">
        <f t="shared" si="20"/>
        <v>0</v>
      </c>
      <c r="CN20" s="13">
        <f t="shared" si="20"/>
        <v>0</v>
      </c>
      <c r="CO20" s="13">
        <f t="shared" si="20"/>
        <v>0</v>
      </c>
      <c r="CP20" s="13">
        <f t="shared" si="20"/>
        <v>0</v>
      </c>
      <c r="CQ20" s="13">
        <f t="shared" si="20"/>
        <v>0</v>
      </c>
      <c r="CR20" s="13">
        <f t="shared" si="20"/>
        <v>0</v>
      </c>
      <c r="CS20" s="13">
        <f t="shared" si="20"/>
        <v>0</v>
      </c>
      <c r="CT20" s="14"/>
      <c r="CU20" s="13">
        <f t="shared" si="48"/>
        <v>0</v>
      </c>
      <c r="CV20" s="13">
        <f t="shared" si="21"/>
        <v>0</v>
      </c>
      <c r="CW20" s="13">
        <f t="shared" si="21"/>
        <v>0</v>
      </c>
      <c r="CX20" s="13">
        <f t="shared" si="21"/>
        <v>0</v>
      </c>
      <c r="CY20" s="13">
        <f t="shared" si="21"/>
        <v>0</v>
      </c>
      <c r="CZ20" s="13">
        <f t="shared" si="21"/>
        <v>0</v>
      </c>
      <c r="DA20" s="13">
        <f t="shared" si="21"/>
        <v>0</v>
      </c>
      <c r="DB20" s="13">
        <f t="shared" si="21"/>
        <v>0</v>
      </c>
      <c r="DC20" s="13">
        <f t="shared" si="21"/>
        <v>0</v>
      </c>
      <c r="DD20" s="13">
        <f t="shared" si="21"/>
        <v>0</v>
      </c>
      <c r="DE20" s="13">
        <f t="shared" si="21"/>
        <v>0</v>
      </c>
      <c r="DF20" s="13">
        <f t="shared" si="21"/>
        <v>0</v>
      </c>
    </row>
    <row r="21" spans="1:110" ht="12.75" customHeight="1">
      <c r="A21" s="327">
        <f>'All Demand '!A22</f>
        <v>17</v>
      </c>
      <c r="B21" s="235" t="str">
        <f>'All Demand '!G22</f>
        <v>ABC</v>
      </c>
      <c r="C21" s="235" t="str">
        <f>'All Demand '!F22</f>
        <v>M25</v>
      </c>
      <c r="D21" s="178" t="str">
        <f>'All Demand '!C22</f>
        <v>8AJ946-00090</v>
      </c>
      <c r="E21" s="235" t="str">
        <f>'All Demand '!H22</f>
        <v>CTU FATP</v>
      </c>
      <c r="F21" s="236" t="str">
        <f>'All Demand '!G22</f>
        <v>ABC</v>
      </c>
      <c r="G21" s="12">
        <v>0</v>
      </c>
      <c r="H21" s="12">
        <v>0</v>
      </c>
      <c r="I21" s="12" t="s">
        <v>39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1</v>
      </c>
      <c r="S21" s="12">
        <v>0</v>
      </c>
      <c r="T21" s="12">
        <v>0.95</v>
      </c>
      <c r="U21" s="26">
        <f>Chengdu!H21</f>
        <v>0</v>
      </c>
      <c r="V21" s="26">
        <f>Chengdu!I21</f>
        <v>0</v>
      </c>
      <c r="W21" s="26">
        <f>Chengdu!J21</f>
        <v>0</v>
      </c>
      <c r="X21" s="26">
        <f>Chengdu!K21</f>
        <v>0</v>
      </c>
      <c r="Y21" s="26">
        <f>Chengdu!L21</f>
        <v>0</v>
      </c>
      <c r="Z21" s="26">
        <f>Chengdu!M21</f>
        <v>0</v>
      </c>
      <c r="AA21" s="26">
        <f>Chengdu!N21</f>
        <v>0</v>
      </c>
      <c r="AB21" s="26">
        <f>Chengdu!O21</f>
        <v>0</v>
      </c>
      <c r="AC21" s="26">
        <f>Chengdu!P21</f>
        <v>0</v>
      </c>
      <c r="AD21" s="26">
        <f>Chengdu!Q21</f>
        <v>0</v>
      </c>
      <c r="AE21" s="26">
        <f>Chengdu!R21</f>
        <v>0</v>
      </c>
      <c r="AF21" s="26">
        <f>Chengdu!S21</f>
        <v>0</v>
      </c>
      <c r="AH21" s="13">
        <f t="shared" si="22"/>
        <v>0</v>
      </c>
      <c r="AI21" s="13">
        <f t="shared" si="23"/>
        <v>0</v>
      </c>
      <c r="AJ21" s="13">
        <f t="shared" si="24"/>
        <v>0</v>
      </c>
      <c r="AK21" s="13">
        <f t="shared" si="25"/>
        <v>0</v>
      </c>
      <c r="AL21" s="13">
        <f t="shared" si="26"/>
        <v>0</v>
      </c>
      <c r="AM21" s="13">
        <f t="shared" si="27"/>
        <v>0</v>
      </c>
      <c r="AN21" s="13">
        <f t="shared" si="28"/>
        <v>0</v>
      </c>
      <c r="AO21" s="13">
        <f t="shared" si="29"/>
        <v>0</v>
      </c>
      <c r="AP21" s="13">
        <f t="shared" si="30"/>
        <v>0</v>
      </c>
      <c r="AQ21" s="13">
        <f t="shared" si="31"/>
        <v>0</v>
      </c>
      <c r="AR21" s="13">
        <f t="shared" si="32"/>
        <v>0</v>
      </c>
      <c r="AS21" s="13">
        <f t="shared" si="33"/>
        <v>0</v>
      </c>
      <c r="AT21" s="14"/>
      <c r="AU21" s="15">
        <f t="shared" si="34"/>
        <v>0</v>
      </c>
      <c r="AV21" s="15">
        <f t="shared" si="34"/>
        <v>0</v>
      </c>
      <c r="AW21" s="15">
        <f t="shared" si="34"/>
        <v>0</v>
      </c>
      <c r="AX21" s="15">
        <f t="shared" si="34"/>
        <v>0</v>
      </c>
      <c r="AY21" s="15">
        <f t="shared" si="34"/>
        <v>0</v>
      </c>
      <c r="AZ21" s="15">
        <f t="shared" si="34"/>
        <v>0</v>
      </c>
      <c r="BA21" s="15">
        <f t="shared" si="34"/>
        <v>0</v>
      </c>
      <c r="BB21" s="15">
        <f t="shared" si="34"/>
        <v>0</v>
      </c>
      <c r="BC21" s="15">
        <f t="shared" si="34"/>
        <v>0</v>
      </c>
      <c r="BD21" s="15">
        <f t="shared" si="34"/>
        <v>0</v>
      </c>
      <c r="BE21" s="15">
        <f t="shared" si="34"/>
        <v>0</v>
      </c>
      <c r="BF21" s="15">
        <f t="shared" si="34"/>
        <v>0</v>
      </c>
      <c r="BH21" s="13">
        <f t="shared" si="35"/>
        <v>0</v>
      </c>
      <c r="BI21" s="13">
        <f t="shared" si="36"/>
        <v>0</v>
      </c>
      <c r="BJ21" s="13">
        <f t="shared" si="37"/>
        <v>0</v>
      </c>
      <c r="BK21" s="13">
        <f t="shared" si="38"/>
        <v>0</v>
      </c>
      <c r="BL21" s="13">
        <f t="shared" si="39"/>
        <v>0</v>
      </c>
      <c r="BM21" s="13">
        <f t="shared" si="40"/>
        <v>0</v>
      </c>
      <c r="BN21" s="13">
        <f t="shared" si="41"/>
        <v>0</v>
      </c>
      <c r="BO21" s="13">
        <f t="shared" si="42"/>
        <v>0</v>
      </c>
      <c r="BP21" s="13">
        <f t="shared" si="43"/>
        <v>0</v>
      </c>
      <c r="BQ21" s="13">
        <f t="shared" si="44"/>
        <v>0</v>
      </c>
      <c r="BR21" s="13">
        <f t="shared" si="45"/>
        <v>0</v>
      </c>
      <c r="BS21" s="13">
        <f t="shared" si="46"/>
        <v>0</v>
      </c>
      <c r="BT21" s="14"/>
      <c r="BU21" s="13">
        <f t="shared" ref="BU21:CF42" si="49">IF(U21=0,0,(U21/1000*$J21)/$R21/$T21)</f>
        <v>0</v>
      </c>
      <c r="BV21" s="13">
        <f t="shared" si="49"/>
        <v>0</v>
      </c>
      <c r="BW21" s="13">
        <f t="shared" si="49"/>
        <v>0</v>
      </c>
      <c r="BX21" s="13">
        <f t="shared" si="49"/>
        <v>0</v>
      </c>
      <c r="BY21" s="13">
        <f t="shared" si="49"/>
        <v>0</v>
      </c>
      <c r="BZ21" s="13">
        <f t="shared" si="49"/>
        <v>0</v>
      </c>
      <c r="CA21" s="13">
        <f t="shared" si="49"/>
        <v>0</v>
      </c>
      <c r="CB21" s="13">
        <f t="shared" si="49"/>
        <v>0</v>
      </c>
      <c r="CC21" s="13">
        <f t="shared" si="49"/>
        <v>0</v>
      </c>
      <c r="CD21" s="13">
        <f t="shared" si="49"/>
        <v>0</v>
      </c>
      <c r="CE21" s="13">
        <f t="shared" si="49"/>
        <v>0</v>
      </c>
      <c r="CF21" s="13">
        <f t="shared" si="49"/>
        <v>0</v>
      </c>
      <c r="CG21" s="14"/>
      <c r="CH21" s="13">
        <f t="shared" si="47"/>
        <v>0</v>
      </c>
      <c r="CI21" s="13">
        <f t="shared" si="47"/>
        <v>0</v>
      </c>
      <c r="CJ21" s="13">
        <f t="shared" si="47"/>
        <v>0</v>
      </c>
      <c r="CK21" s="13">
        <f t="shared" si="47"/>
        <v>0</v>
      </c>
      <c r="CL21" s="13">
        <f t="shared" si="47"/>
        <v>0</v>
      </c>
      <c r="CM21" s="13">
        <f t="shared" si="47"/>
        <v>0</v>
      </c>
      <c r="CN21" s="13">
        <f t="shared" si="47"/>
        <v>0</v>
      </c>
      <c r="CO21" s="13">
        <f t="shared" si="47"/>
        <v>0</v>
      </c>
      <c r="CP21" s="13">
        <f t="shared" si="47"/>
        <v>0</v>
      </c>
      <c r="CQ21" s="13">
        <f t="shared" si="47"/>
        <v>0</v>
      </c>
      <c r="CR21" s="13">
        <f t="shared" si="47"/>
        <v>0</v>
      </c>
      <c r="CS21" s="13">
        <f t="shared" si="47"/>
        <v>0</v>
      </c>
      <c r="CT21" s="14"/>
      <c r="CU21" s="13">
        <f t="shared" si="48"/>
        <v>0</v>
      </c>
      <c r="CV21" s="13">
        <f t="shared" si="48"/>
        <v>0</v>
      </c>
      <c r="CW21" s="13">
        <f t="shared" si="48"/>
        <v>0</v>
      </c>
      <c r="CX21" s="13">
        <f t="shared" si="48"/>
        <v>0</v>
      </c>
      <c r="CY21" s="13">
        <f t="shared" si="48"/>
        <v>0</v>
      </c>
      <c r="CZ21" s="13">
        <f t="shared" si="48"/>
        <v>0</v>
      </c>
      <c r="DA21" s="13">
        <f t="shared" si="48"/>
        <v>0</v>
      </c>
      <c r="DB21" s="13">
        <f t="shared" si="48"/>
        <v>0</v>
      </c>
      <c r="DC21" s="13">
        <f t="shared" si="48"/>
        <v>0</v>
      </c>
      <c r="DD21" s="13">
        <f t="shared" si="48"/>
        <v>0</v>
      </c>
      <c r="DE21" s="13">
        <f t="shared" si="48"/>
        <v>0</v>
      </c>
      <c r="DF21" s="13">
        <f t="shared" si="48"/>
        <v>0</v>
      </c>
    </row>
    <row r="22" spans="1:110" ht="12.75" customHeight="1">
      <c r="A22" s="327">
        <f>'All Demand '!A23</f>
        <v>18</v>
      </c>
      <c r="B22" s="235" t="str">
        <f>'All Demand '!G23</f>
        <v>ABC</v>
      </c>
      <c r="C22" s="235" t="str">
        <f>'All Demand '!F23</f>
        <v>M25</v>
      </c>
      <c r="D22" s="178" t="str">
        <f>'All Demand '!C23</f>
        <v>8AJ946-00092</v>
      </c>
      <c r="E22" s="235" t="str">
        <f>'All Demand '!H23</f>
        <v>CTU FATP</v>
      </c>
      <c r="F22" s="236" t="str">
        <f>'All Demand '!G23</f>
        <v>ABC</v>
      </c>
      <c r="G22" s="12">
        <v>0</v>
      </c>
      <c r="H22" s="12">
        <v>0</v>
      </c>
      <c r="I22" s="12" t="s">
        <v>39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</v>
      </c>
      <c r="S22" s="12">
        <v>0</v>
      </c>
      <c r="T22" s="12">
        <v>0.95</v>
      </c>
      <c r="U22" s="26">
        <f>Chengdu!H22</f>
        <v>0</v>
      </c>
      <c r="V22" s="26">
        <f>Chengdu!I22</f>
        <v>0</v>
      </c>
      <c r="W22" s="26">
        <f>Chengdu!J22</f>
        <v>0</v>
      </c>
      <c r="X22" s="26">
        <f>Chengdu!K22</f>
        <v>0</v>
      </c>
      <c r="Y22" s="26">
        <f>Chengdu!L22</f>
        <v>0</v>
      </c>
      <c r="Z22" s="26">
        <f>Chengdu!M22</f>
        <v>0</v>
      </c>
      <c r="AA22" s="26">
        <f>Chengdu!N22</f>
        <v>0</v>
      </c>
      <c r="AB22" s="26">
        <f>Chengdu!O22</f>
        <v>0</v>
      </c>
      <c r="AC22" s="26">
        <f>Chengdu!P22</f>
        <v>0</v>
      </c>
      <c r="AD22" s="26">
        <f>Chengdu!Q22</f>
        <v>0</v>
      </c>
      <c r="AE22" s="26">
        <f>Chengdu!R22</f>
        <v>0</v>
      </c>
      <c r="AF22" s="26">
        <f>Chengdu!S22</f>
        <v>0</v>
      </c>
      <c r="AH22" s="13">
        <f t="shared" si="22"/>
        <v>0</v>
      </c>
      <c r="AI22" s="13">
        <f t="shared" si="23"/>
        <v>0</v>
      </c>
      <c r="AJ22" s="13">
        <f t="shared" si="24"/>
        <v>0</v>
      </c>
      <c r="AK22" s="13">
        <f t="shared" si="25"/>
        <v>0</v>
      </c>
      <c r="AL22" s="13">
        <f t="shared" si="26"/>
        <v>0</v>
      </c>
      <c r="AM22" s="13">
        <f t="shared" si="27"/>
        <v>0</v>
      </c>
      <c r="AN22" s="13">
        <f t="shared" si="28"/>
        <v>0</v>
      </c>
      <c r="AO22" s="13">
        <f t="shared" si="29"/>
        <v>0</v>
      </c>
      <c r="AP22" s="13">
        <f t="shared" si="30"/>
        <v>0</v>
      </c>
      <c r="AQ22" s="13">
        <f t="shared" si="31"/>
        <v>0</v>
      </c>
      <c r="AR22" s="13">
        <f t="shared" si="32"/>
        <v>0</v>
      </c>
      <c r="AS22" s="13">
        <f t="shared" si="33"/>
        <v>0</v>
      </c>
      <c r="AT22" s="14"/>
      <c r="AU22" s="15">
        <f t="shared" si="34"/>
        <v>0</v>
      </c>
      <c r="AV22" s="15">
        <f t="shared" si="34"/>
        <v>0</v>
      </c>
      <c r="AW22" s="15">
        <f t="shared" si="34"/>
        <v>0</v>
      </c>
      <c r="AX22" s="15">
        <f t="shared" si="34"/>
        <v>0</v>
      </c>
      <c r="AY22" s="15">
        <f t="shared" si="34"/>
        <v>0</v>
      </c>
      <c r="AZ22" s="15">
        <f t="shared" si="34"/>
        <v>0</v>
      </c>
      <c r="BA22" s="15">
        <f t="shared" si="34"/>
        <v>0</v>
      </c>
      <c r="BB22" s="15">
        <f t="shared" si="34"/>
        <v>0</v>
      </c>
      <c r="BC22" s="15">
        <f t="shared" si="34"/>
        <v>0</v>
      </c>
      <c r="BD22" s="15">
        <f t="shared" si="34"/>
        <v>0</v>
      </c>
      <c r="BE22" s="15">
        <f t="shared" si="34"/>
        <v>0</v>
      </c>
      <c r="BF22" s="15">
        <f t="shared" si="34"/>
        <v>0</v>
      </c>
      <c r="BH22" s="13">
        <f t="shared" si="35"/>
        <v>0</v>
      </c>
      <c r="BI22" s="13">
        <f t="shared" si="36"/>
        <v>0</v>
      </c>
      <c r="BJ22" s="13">
        <f t="shared" si="37"/>
        <v>0</v>
      </c>
      <c r="BK22" s="13">
        <f t="shared" si="38"/>
        <v>0</v>
      </c>
      <c r="BL22" s="13">
        <f t="shared" si="39"/>
        <v>0</v>
      </c>
      <c r="BM22" s="13">
        <f t="shared" si="40"/>
        <v>0</v>
      </c>
      <c r="BN22" s="13">
        <f t="shared" si="41"/>
        <v>0</v>
      </c>
      <c r="BO22" s="13">
        <f t="shared" si="42"/>
        <v>0</v>
      </c>
      <c r="BP22" s="13">
        <f t="shared" si="43"/>
        <v>0</v>
      </c>
      <c r="BQ22" s="13">
        <f t="shared" si="44"/>
        <v>0</v>
      </c>
      <c r="BR22" s="13">
        <f t="shared" si="45"/>
        <v>0</v>
      </c>
      <c r="BS22" s="13">
        <f t="shared" si="46"/>
        <v>0</v>
      </c>
      <c r="BT22" s="14"/>
      <c r="BU22" s="13">
        <f t="shared" si="49"/>
        <v>0</v>
      </c>
      <c r="BV22" s="13">
        <f t="shared" si="49"/>
        <v>0</v>
      </c>
      <c r="BW22" s="13">
        <f t="shared" si="49"/>
        <v>0</v>
      </c>
      <c r="BX22" s="13">
        <f t="shared" si="49"/>
        <v>0</v>
      </c>
      <c r="BY22" s="13">
        <f t="shared" si="49"/>
        <v>0</v>
      </c>
      <c r="BZ22" s="13">
        <f t="shared" si="49"/>
        <v>0</v>
      </c>
      <c r="CA22" s="13">
        <f t="shared" si="49"/>
        <v>0</v>
      </c>
      <c r="CB22" s="13">
        <f t="shared" si="49"/>
        <v>0</v>
      </c>
      <c r="CC22" s="13">
        <f t="shared" si="49"/>
        <v>0</v>
      </c>
      <c r="CD22" s="13">
        <f t="shared" si="49"/>
        <v>0</v>
      </c>
      <c r="CE22" s="13">
        <f t="shared" si="49"/>
        <v>0</v>
      </c>
      <c r="CF22" s="13">
        <f t="shared" si="49"/>
        <v>0</v>
      </c>
      <c r="CG22" s="14"/>
      <c r="CH22" s="13">
        <f t="shared" si="47"/>
        <v>0</v>
      </c>
      <c r="CI22" s="13">
        <f t="shared" si="47"/>
        <v>0</v>
      </c>
      <c r="CJ22" s="13">
        <f t="shared" si="47"/>
        <v>0</v>
      </c>
      <c r="CK22" s="13">
        <f t="shared" si="47"/>
        <v>0</v>
      </c>
      <c r="CL22" s="13">
        <f t="shared" si="47"/>
        <v>0</v>
      </c>
      <c r="CM22" s="13">
        <f t="shared" si="47"/>
        <v>0</v>
      </c>
      <c r="CN22" s="13">
        <f t="shared" si="47"/>
        <v>0</v>
      </c>
      <c r="CO22" s="13">
        <f t="shared" si="47"/>
        <v>0</v>
      </c>
      <c r="CP22" s="13">
        <f t="shared" si="47"/>
        <v>0</v>
      </c>
      <c r="CQ22" s="13">
        <f t="shared" si="47"/>
        <v>0</v>
      </c>
      <c r="CR22" s="13">
        <f t="shared" si="47"/>
        <v>0</v>
      </c>
      <c r="CS22" s="13">
        <f t="shared" si="47"/>
        <v>0</v>
      </c>
      <c r="CT22" s="14"/>
      <c r="CU22" s="13">
        <f t="shared" si="48"/>
        <v>0</v>
      </c>
      <c r="CV22" s="13">
        <f t="shared" si="48"/>
        <v>0</v>
      </c>
      <c r="CW22" s="13">
        <f t="shared" si="48"/>
        <v>0</v>
      </c>
      <c r="CX22" s="13">
        <f t="shared" si="48"/>
        <v>0</v>
      </c>
      <c r="CY22" s="13">
        <f t="shared" si="48"/>
        <v>0</v>
      </c>
      <c r="CZ22" s="13">
        <f t="shared" si="48"/>
        <v>0</v>
      </c>
      <c r="DA22" s="13">
        <f t="shared" si="48"/>
        <v>0</v>
      </c>
      <c r="DB22" s="13">
        <f t="shared" si="48"/>
        <v>0</v>
      </c>
      <c r="DC22" s="13">
        <f t="shared" si="48"/>
        <v>0</v>
      </c>
      <c r="DD22" s="13">
        <f t="shared" si="48"/>
        <v>0</v>
      </c>
      <c r="DE22" s="13">
        <f t="shared" si="48"/>
        <v>0</v>
      </c>
      <c r="DF22" s="13">
        <f t="shared" si="48"/>
        <v>0</v>
      </c>
    </row>
    <row r="23" spans="1:110" ht="12.75" customHeight="1">
      <c r="A23" s="327">
        <f>'All Demand '!A24</f>
        <v>19</v>
      </c>
      <c r="B23" s="235" t="str">
        <f>'All Demand '!G24</f>
        <v>ABC</v>
      </c>
      <c r="C23" s="235" t="str">
        <f>'All Demand '!F24</f>
        <v>M25</v>
      </c>
      <c r="D23" s="178" t="str">
        <f>'All Demand '!C24</f>
        <v>8AJ875-00003-JAB</v>
      </c>
      <c r="E23" s="235" t="str">
        <f>'All Demand '!H24</f>
        <v>CTU FATP</v>
      </c>
      <c r="F23" s="236" t="str">
        <f>'All Demand '!G24</f>
        <v>ABC</v>
      </c>
      <c r="G23" s="12">
        <v>0</v>
      </c>
      <c r="H23" s="12">
        <v>0</v>
      </c>
      <c r="I23" s="12" t="s">
        <v>39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1</v>
      </c>
      <c r="S23" s="12">
        <v>0</v>
      </c>
      <c r="T23" s="12">
        <v>0.93</v>
      </c>
      <c r="U23" s="26">
        <f>Chengdu!H23</f>
        <v>0</v>
      </c>
      <c r="V23" s="26">
        <f>Chengdu!I23</f>
        <v>0</v>
      </c>
      <c r="W23" s="26">
        <f>Chengdu!J23</f>
        <v>0</v>
      </c>
      <c r="X23" s="26">
        <f>Chengdu!K23</f>
        <v>0</v>
      </c>
      <c r="Y23" s="26">
        <f>Chengdu!L23</f>
        <v>0</v>
      </c>
      <c r="Z23" s="26">
        <f>Chengdu!M23</f>
        <v>0</v>
      </c>
      <c r="AA23" s="26">
        <f>Chengdu!N23</f>
        <v>0</v>
      </c>
      <c r="AB23" s="26">
        <f>Chengdu!O23</f>
        <v>0</v>
      </c>
      <c r="AC23" s="26">
        <f>Chengdu!P23</f>
        <v>0</v>
      </c>
      <c r="AD23" s="26">
        <f>Chengdu!Q23</f>
        <v>0</v>
      </c>
      <c r="AE23" s="26">
        <f>Chengdu!R23</f>
        <v>0</v>
      </c>
      <c r="AF23" s="26">
        <f>Chengdu!S23</f>
        <v>0</v>
      </c>
      <c r="AH23" s="13">
        <f t="shared" si="22"/>
        <v>0</v>
      </c>
      <c r="AI23" s="13">
        <f t="shared" si="23"/>
        <v>0</v>
      </c>
      <c r="AJ23" s="13">
        <f t="shared" si="24"/>
        <v>0</v>
      </c>
      <c r="AK23" s="13">
        <f t="shared" si="25"/>
        <v>0</v>
      </c>
      <c r="AL23" s="13">
        <f t="shared" si="26"/>
        <v>0</v>
      </c>
      <c r="AM23" s="13">
        <f t="shared" si="27"/>
        <v>0</v>
      </c>
      <c r="AN23" s="13">
        <f t="shared" si="28"/>
        <v>0</v>
      </c>
      <c r="AO23" s="13">
        <f t="shared" si="29"/>
        <v>0</v>
      </c>
      <c r="AP23" s="13">
        <f t="shared" si="30"/>
        <v>0</v>
      </c>
      <c r="AQ23" s="13">
        <f t="shared" si="31"/>
        <v>0</v>
      </c>
      <c r="AR23" s="13">
        <f t="shared" si="32"/>
        <v>0</v>
      </c>
      <c r="AS23" s="13">
        <f t="shared" si="33"/>
        <v>0</v>
      </c>
      <c r="AT23" s="14"/>
      <c r="AU23" s="15">
        <f t="shared" si="34"/>
        <v>0</v>
      </c>
      <c r="AV23" s="15">
        <f t="shared" si="34"/>
        <v>0</v>
      </c>
      <c r="AW23" s="15">
        <f t="shared" si="34"/>
        <v>0</v>
      </c>
      <c r="AX23" s="15">
        <f t="shared" si="34"/>
        <v>0</v>
      </c>
      <c r="AY23" s="15">
        <f t="shared" si="34"/>
        <v>0</v>
      </c>
      <c r="AZ23" s="15">
        <f t="shared" si="34"/>
        <v>0</v>
      </c>
      <c r="BA23" s="15">
        <f t="shared" si="34"/>
        <v>0</v>
      </c>
      <c r="BB23" s="15">
        <f t="shared" si="34"/>
        <v>0</v>
      </c>
      <c r="BC23" s="15">
        <f t="shared" si="34"/>
        <v>0</v>
      </c>
      <c r="BD23" s="15">
        <f t="shared" si="34"/>
        <v>0</v>
      </c>
      <c r="BE23" s="15">
        <f t="shared" si="34"/>
        <v>0</v>
      </c>
      <c r="BF23" s="15">
        <f t="shared" si="34"/>
        <v>0</v>
      </c>
      <c r="BH23" s="13">
        <f t="shared" si="35"/>
        <v>0</v>
      </c>
      <c r="BI23" s="13">
        <f t="shared" si="36"/>
        <v>0</v>
      </c>
      <c r="BJ23" s="13">
        <f t="shared" si="37"/>
        <v>0</v>
      </c>
      <c r="BK23" s="13">
        <f t="shared" si="38"/>
        <v>0</v>
      </c>
      <c r="BL23" s="13">
        <f t="shared" si="39"/>
        <v>0</v>
      </c>
      <c r="BM23" s="13">
        <f t="shared" si="40"/>
        <v>0</v>
      </c>
      <c r="BN23" s="13">
        <f t="shared" si="41"/>
        <v>0</v>
      </c>
      <c r="BO23" s="13">
        <f t="shared" si="42"/>
        <v>0</v>
      </c>
      <c r="BP23" s="13">
        <f t="shared" si="43"/>
        <v>0</v>
      </c>
      <c r="BQ23" s="13">
        <f t="shared" si="44"/>
        <v>0</v>
      </c>
      <c r="BR23" s="13">
        <f t="shared" si="45"/>
        <v>0</v>
      </c>
      <c r="BS23" s="13">
        <f t="shared" si="46"/>
        <v>0</v>
      </c>
      <c r="BT23" s="14"/>
      <c r="BU23" s="13">
        <f t="shared" si="49"/>
        <v>0</v>
      </c>
      <c r="BV23" s="13">
        <f t="shared" si="49"/>
        <v>0</v>
      </c>
      <c r="BW23" s="13">
        <f t="shared" si="49"/>
        <v>0</v>
      </c>
      <c r="BX23" s="13">
        <f t="shared" si="49"/>
        <v>0</v>
      </c>
      <c r="BY23" s="13">
        <f t="shared" si="49"/>
        <v>0</v>
      </c>
      <c r="BZ23" s="13">
        <f t="shared" si="49"/>
        <v>0</v>
      </c>
      <c r="CA23" s="13">
        <f t="shared" si="49"/>
        <v>0</v>
      </c>
      <c r="CB23" s="13">
        <f t="shared" si="49"/>
        <v>0</v>
      </c>
      <c r="CC23" s="13">
        <f t="shared" si="49"/>
        <v>0</v>
      </c>
      <c r="CD23" s="13">
        <f t="shared" si="49"/>
        <v>0</v>
      </c>
      <c r="CE23" s="13">
        <f t="shared" si="49"/>
        <v>0</v>
      </c>
      <c r="CF23" s="13">
        <f t="shared" si="49"/>
        <v>0</v>
      </c>
      <c r="CG23" s="14"/>
      <c r="CH23" s="13">
        <f t="shared" si="47"/>
        <v>0</v>
      </c>
      <c r="CI23" s="13">
        <f t="shared" si="47"/>
        <v>0</v>
      </c>
      <c r="CJ23" s="13">
        <f t="shared" si="47"/>
        <v>0</v>
      </c>
      <c r="CK23" s="13">
        <f t="shared" si="47"/>
        <v>0</v>
      </c>
      <c r="CL23" s="13">
        <f t="shared" si="47"/>
        <v>0</v>
      </c>
      <c r="CM23" s="13">
        <f t="shared" si="47"/>
        <v>0</v>
      </c>
      <c r="CN23" s="13">
        <f t="shared" si="47"/>
        <v>0</v>
      </c>
      <c r="CO23" s="13">
        <f t="shared" si="47"/>
        <v>0</v>
      </c>
      <c r="CP23" s="13">
        <f t="shared" si="47"/>
        <v>0</v>
      </c>
      <c r="CQ23" s="13">
        <f t="shared" si="47"/>
        <v>0</v>
      </c>
      <c r="CR23" s="13">
        <f t="shared" si="47"/>
        <v>0</v>
      </c>
      <c r="CS23" s="13">
        <f t="shared" si="47"/>
        <v>0</v>
      </c>
      <c r="CT23" s="14"/>
      <c r="CU23" s="13">
        <f t="shared" si="48"/>
        <v>0</v>
      </c>
      <c r="CV23" s="13">
        <f t="shared" si="48"/>
        <v>0</v>
      </c>
      <c r="CW23" s="13">
        <f t="shared" si="48"/>
        <v>0</v>
      </c>
      <c r="CX23" s="13">
        <f t="shared" si="48"/>
        <v>0</v>
      </c>
      <c r="CY23" s="13">
        <f t="shared" si="48"/>
        <v>0</v>
      </c>
      <c r="CZ23" s="13">
        <f t="shared" si="48"/>
        <v>0</v>
      </c>
      <c r="DA23" s="13">
        <f t="shared" si="48"/>
        <v>0</v>
      </c>
      <c r="DB23" s="13">
        <f t="shared" si="48"/>
        <v>0</v>
      </c>
      <c r="DC23" s="13">
        <f t="shared" si="48"/>
        <v>0</v>
      </c>
      <c r="DD23" s="13">
        <f t="shared" si="48"/>
        <v>0</v>
      </c>
      <c r="DE23" s="13">
        <f t="shared" si="48"/>
        <v>0</v>
      </c>
      <c r="DF23" s="13">
        <f t="shared" si="48"/>
        <v>0</v>
      </c>
    </row>
    <row r="24" spans="1:110" ht="12.75" customHeight="1">
      <c r="A24" s="327">
        <f>'All Demand '!A25</f>
        <v>20</v>
      </c>
      <c r="B24" s="235" t="str">
        <f>'All Demand '!G25</f>
        <v>ABC</v>
      </c>
      <c r="C24" s="235" t="str">
        <f>'All Demand '!F25</f>
        <v>M25</v>
      </c>
      <c r="D24" s="178" t="str">
        <f>'All Demand '!C25</f>
        <v>8AJ946-04905</v>
      </c>
      <c r="E24" s="235" t="str">
        <f>'All Demand '!H25</f>
        <v>CTU FATP</v>
      </c>
      <c r="F24" s="236" t="str">
        <f>'All Demand '!G25</f>
        <v>ABC</v>
      </c>
      <c r="G24" s="12">
        <v>0</v>
      </c>
      <c r="H24" s="12">
        <v>0</v>
      </c>
      <c r="I24" s="12" t="s">
        <v>39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1</v>
      </c>
      <c r="S24" s="12">
        <v>0</v>
      </c>
      <c r="T24" s="12">
        <v>0.9</v>
      </c>
      <c r="U24" s="26">
        <f>Chengdu!H24</f>
        <v>0</v>
      </c>
      <c r="V24" s="26">
        <f>Chengdu!I24</f>
        <v>0</v>
      </c>
      <c r="W24" s="26">
        <f>Chengdu!J24</f>
        <v>0</v>
      </c>
      <c r="X24" s="26">
        <f>Chengdu!K24</f>
        <v>0</v>
      </c>
      <c r="Y24" s="26">
        <f>Chengdu!L24</f>
        <v>0</v>
      </c>
      <c r="Z24" s="26">
        <f>Chengdu!M24</f>
        <v>0</v>
      </c>
      <c r="AA24" s="26">
        <f>Chengdu!N24</f>
        <v>0</v>
      </c>
      <c r="AB24" s="26">
        <f>Chengdu!O24</f>
        <v>0</v>
      </c>
      <c r="AC24" s="26">
        <f>Chengdu!P24</f>
        <v>0</v>
      </c>
      <c r="AD24" s="26">
        <f>Chengdu!Q24</f>
        <v>0</v>
      </c>
      <c r="AE24" s="26">
        <f>Chengdu!R24</f>
        <v>0</v>
      </c>
      <c r="AF24" s="26">
        <f>Chengdu!S24</f>
        <v>0</v>
      </c>
      <c r="AH24" s="13">
        <f t="shared" si="22"/>
        <v>0</v>
      </c>
      <c r="AI24" s="13">
        <f t="shared" si="23"/>
        <v>0</v>
      </c>
      <c r="AJ24" s="13">
        <f t="shared" si="24"/>
        <v>0</v>
      </c>
      <c r="AK24" s="13">
        <f t="shared" si="25"/>
        <v>0</v>
      </c>
      <c r="AL24" s="13">
        <f t="shared" si="26"/>
        <v>0</v>
      </c>
      <c r="AM24" s="13">
        <f t="shared" si="27"/>
        <v>0</v>
      </c>
      <c r="AN24" s="13">
        <f t="shared" si="28"/>
        <v>0</v>
      </c>
      <c r="AO24" s="13">
        <f t="shared" si="29"/>
        <v>0</v>
      </c>
      <c r="AP24" s="13">
        <f t="shared" si="30"/>
        <v>0</v>
      </c>
      <c r="AQ24" s="13">
        <f t="shared" si="31"/>
        <v>0</v>
      </c>
      <c r="AR24" s="13">
        <f t="shared" si="32"/>
        <v>0</v>
      </c>
      <c r="AS24" s="13">
        <f t="shared" si="33"/>
        <v>0</v>
      </c>
      <c r="AT24" s="14"/>
      <c r="AU24" s="15">
        <f t="shared" si="34"/>
        <v>0</v>
      </c>
      <c r="AV24" s="15">
        <f t="shared" si="34"/>
        <v>0</v>
      </c>
      <c r="AW24" s="15">
        <f t="shared" si="34"/>
        <v>0</v>
      </c>
      <c r="AX24" s="15">
        <f t="shared" si="34"/>
        <v>0</v>
      </c>
      <c r="AY24" s="15">
        <f t="shared" si="34"/>
        <v>0</v>
      </c>
      <c r="AZ24" s="15">
        <f t="shared" si="34"/>
        <v>0</v>
      </c>
      <c r="BA24" s="15">
        <f t="shared" si="34"/>
        <v>0</v>
      </c>
      <c r="BB24" s="15">
        <f t="shared" si="34"/>
        <v>0</v>
      </c>
      <c r="BC24" s="15">
        <f t="shared" si="34"/>
        <v>0</v>
      </c>
      <c r="BD24" s="15">
        <f t="shared" si="34"/>
        <v>0</v>
      </c>
      <c r="BE24" s="15">
        <f t="shared" si="34"/>
        <v>0</v>
      </c>
      <c r="BF24" s="15">
        <f t="shared" si="34"/>
        <v>0</v>
      </c>
      <c r="BH24" s="13">
        <f t="shared" si="35"/>
        <v>0</v>
      </c>
      <c r="BI24" s="13">
        <f t="shared" si="36"/>
        <v>0</v>
      </c>
      <c r="BJ24" s="13">
        <f t="shared" si="37"/>
        <v>0</v>
      </c>
      <c r="BK24" s="13">
        <f t="shared" si="38"/>
        <v>0</v>
      </c>
      <c r="BL24" s="13">
        <f t="shared" si="39"/>
        <v>0</v>
      </c>
      <c r="BM24" s="13">
        <f t="shared" si="40"/>
        <v>0</v>
      </c>
      <c r="BN24" s="13">
        <f t="shared" si="41"/>
        <v>0</v>
      </c>
      <c r="BO24" s="13">
        <f t="shared" si="42"/>
        <v>0</v>
      </c>
      <c r="BP24" s="13">
        <f t="shared" si="43"/>
        <v>0</v>
      </c>
      <c r="BQ24" s="13">
        <f t="shared" si="44"/>
        <v>0</v>
      </c>
      <c r="BR24" s="13">
        <f t="shared" si="45"/>
        <v>0</v>
      </c>
      <c r="BS24" s="13">
        <f t="shared" si="46"/>
        <v>0</v>
      </c>
      <c r="BT24" s="14"/>
      <c r="BU24" s="13">
        <f t="shared" si="49"/>
        <v>0</v>
      </c>
      <c r="BV24" s="13">
        <f t="shared" si="49"/>
        <v>0</v>
      </c>
      <c r="BW24" s="13">
        <f t="shared" si="49"/>
        <v>0</v>
      </c>
      <c r="BX24" s="13">
        <f t="shared" si="49"/>
        <v>0</v>
      </c>
      <c r="BY24" s="13">
        <f t="shared" si="49"/>
        <v>0</v>
      </c>
      <c r="BZ24" s="13">
        <f t="shared" si="49"/>
        <v>0</v>
      </c>
      <c r="CA24" s="13">
        <f t="shared" si="49"/>
        <v>0</v>
      </c>
      <c r="CB24" s="13">
        <f t="shared" si="49"/>
        <v>0</v>
      </c>
      <c r="CC24" s="13">
        <f t="shared" si="49"/>
        <v>0</v>
      </c>
      <c r="CD24" s="13">
        <f t="shared" si="49"/>
        <v>0</v>
      </c>
      <c r="CE24" s="13">
        <f t="shared" si="49"/>
        <v>0</v>
      </c>
      <c r="CF24" s="13">
        <f t="shared" si="49"/>
        <v>0</v>
      </c>
      <c r="CG24" s="14"/>
      <c r="CH24" s="13">
        <f t="shared" si="47"/>
        <v>0</v>
      </c>
      <c r="CI24" s="13">
        <f t="shared" si="47"/>
        <v>0</v>
      </c>
      <c r="CJ24" s="13">
        <f t="shared" si="47"/>
        <v>0</v>
      </c>
      <c r="CK24" s="13">
        <f t="shared" si="47"/>
        <v>0</v>
      </c>
      <c r="CL24" s="13">
        <f t="shared" si="47"/>
        <v>0</v>
      </c>
      <c r="CM24" s="13">
        <f t="shared" si="47"/>
        <v>0</v>
      </c>
      <c r="CN24" s="13">
        <f t="shared" si="47"/>
        <v>0</v>
      </c>
      <c r="CO24" s="13">
        <f t="shared" si="47"/>
        <v>0</v>
      </c>
      <c r="CP24" s="13">
        <f t="shared" si="47"/>
        <v>0</v>
      </c>
      <c r="CQ24" s="13">
        <f t="shared" si="47"/>
        <v>0</v>
      </c>
      <c r="CR24" s="13">
        <f t="shared" si="47"/>
        <v>0</v>
      </c>
      <c r="CS24" s="13">
        <f t="shared" si="47"/>
        <v>0</v>
      </c>
      <c r="CT24" s="14"/>
      <c r="CU24" s="13">
        <f t="shared" si="48"/>
        <v>0</v>
      </c>
      <c r="CV24" s="13">
        <f t="shared" si="48"/>
        <v>0</v>
      </c>
      <c r="CW24" s="13">
        <f t="shared" si="48"/>
        <v>0</v>
      </c>
      <c r="CX24" s="13">
        <f t="shared" si="48"/>
        <v>0</v>
      </c>
      <c r="CY24" s="13">
        <f t="shared" si="48"/>
        <v>0</v>
      </c>
      <c r="CZ24" s="13">
        <f t="shared" si="48"/>
        <v>0</v>
      </c>
      <c r="DA24" s="13">
        <f t="shared" si="48"/>
        <v>0</v>
      </c>
      <c r="DB24" s="13">
        <f t="shared" si="48"/>
        <v>0</v>
      </c>
      <c r="DC24" s="13">
        <f t="shared" si="48"/>
        <v>0</v>
      </c>
      <c r="DD24" s="13">
        <f t="shared" si="48"/>
        <v>0</v>
      </c>
      <c r="DE24" s="13">
        <f t="shared" si="48"/>
        <v>0</v>
      </c>
      <c r="DF24" s="13">
        <f t="shared" si="48"/>
        <v>0</v>
      </c>
    </row>
    <row r="25" spans="1:110" ht="12.75" customHeight="1">
      <c r="A25" s="327">
        <f>'All Demand '!A26</f>
        <v>21</v>
      </c>
      <c r="B25" s="235" t="str">
        <f>'All Demand '!G26</f>
        <v>ABC</v>
      </c>
      <c r="C25" s="235" t="str">
        <f>'All Demand '!F26</f>
        <v>M25</v>
      </c>
      <c r="D25" s="178" t="str">
        <f>'All Demand '!C26</f>
        <v>8AJ946-04717</v>
      </c>
      <c r="E25" s="235" t="str">
        <f>'All Demand '!H26</f>
        <v>CTU FATP</v>
      </c>
      <c r="F25" s="236" t="str">
        <f>'All Demand '!G26</f>
        <v>ABC</v>
      </c>
      <c r="G25" s="12">
        <v>0</v>
      </c>
      <c r="H25" s="12">
        <v>0</v>
      </c>
      <c r="I25" s="12" t="s">
        <v>39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1</v>
      </c>
      <c r="S25" s="12">
        <v>0</v>
      </c>
      <c r="T25" s="12">
        <v>0.82</v>
      </c>
      <c r="U25" s="26">
        <f>Chengdu!H25</f>
        <v>0</v>
      </c>
      <c r="V25" s="26">
        <f>Chengdu!I25</f>
        <v>0</v>
      </c>
      <c r="W25" s="26">
        <f>Chengdu!J25</f>
        <v>0</v>
      </c>
      <c r="X25" s="26">
        <f>Chengdu!K25</f>
        <v>0</v>
      </c>
      <c r="Y25" s="26">
        <f>Chengdu!L25</f>
        <v>0</v>
      </c>
      <c r="Z25" s="26">
        <f>Chengdu!M25</f>
        <v>0</v>
      </c>
      <c r="AA25" s="26">
        <f>Chengdu!N25</f>
        <v>0</v>
      </c>
      <c r="AB25" s="26">
        <f>Chengdu!O25</f>
        <v>0</v>
      </c>
      <c r="AC25" s="26">
        <f>Chengdu!P25</f>
        <v>0</v>
      </c>
      <c r="AD25" s="26">
        <f>Chengdu!Q25</f>
        <v>0</v>
      </c>
      <c r="AE25" s="26">
        <f>Chengdu!R25</f>
        <v>0</v>
      </c>
      <c r="AF25" s="26">
        <f>Chengdu!S25</f>
        <v>0</v>
      </c>
      <c r="AH25" s="13">
        <f t="shared" si="22"/>
        <v>0</v>
      </c>
      <c r="AI25" s="13">
        <f t="shared" si="23"/>
        <v>0</v>
      </c>
      <c r="AJ25" s="13">
        <f t="shared" si="24"/>
        <v>0</v>
      </c>
      <c r="AK25" s="13">
        <f t="shared" si="25"/>
        <v>0</v>
      </c>
      <c r="AL25" s="13">
        <f t="shared" si="26"/>
        <v>0</v>
      </c>
      <c r="AM25" s="13">
        <f t="shared" si="27"/>
        <v>0</v>
      </c>
      <c r="AN25" s="13">
        <f t="shared" si="28"/>
        <v>0</v>
      </c>
      <c r="AO25" s="13">
        <f t="shared" si="29"/>
        <v>0</v>
      </c>
      <c r="AP25" s="13">
        <f t="shared" si="30"/>
        <v>0</v>
      </c>
      <c r="AQ25" s="13">
        <f t="shared" si="31"/>
        <v>0</v>
      </c>
      <c r="AR25" s="13">
        <f t="shared" si="32"/>
        <v>0</v>
      </c>
      <c r="AS25" s="13">
        <f t="shared" si="33"/>
        <v>0</v>
      </c>
      <c r="AT25" s="14"/>
      <c r="AU25" s="15">
        <f t="shared" si="34"/>
        <v>0</v>
      </c>
      <c r="AV25" s="15">
        <f t="shared" si="34"/>
        <v>0</v>
      </c>
      <c r="AW25" s="15">
        <f t="shared" si="34"/>
        <v>0</v>
      </c>
      <c r="AX25" s="15">
        <f t="shared" si="34"/>
        <v>0</v>
      </c>
      <c r="AY25" s="15">
        <f t="shared" si="34"/>
        <v>0</v>
      </c>
      <c r="AZ25" s="15">
        <f t="shared" si="34"/>
        <v>0</v>
      </c>
      <c r="BA25" s="15">
        <f t="shared" si="34"/>
        <v>0</v>
      </c>
      <c r="BB25" s="15">
        <f t="shared" si="34"/>
        <v>0</v>
      </c>
      <c r="BC25" s="15">
        <f t="shared" si="34"/>
        <v>0</v>
      </c>
      <c r="BD25" s="15">
        <f t="shared" si="34"/>
        <v>0</v>
      </c>
      <c r="BE25" s="15">
        <f t="shared" si="34"/>
        <v>0</v>
      </c>
      <c r="BF25" s="15">
        <f t="shared" si="34"/>
        <v>0</v>
      </c>
      <c r="BH25" s="13">
        <f t="shared" si="35"/>
        <v>0</v>
      </c>
      <c r="BI25" s="13">
        <f t="shared" si="36"/>
        <v>0</v>
      </c>
      <c r="BJ25" s="13">
        <f t="shared" si="37"/>
        <v>0</v>
      </c>
      <c r="BK25" s="13">
        <f t="shared" si="38"/>
        <v>0</v>
      </c>
      <c r="BL25" s="13">
        <f t="shared" si="39"/>
        <v>0</v>
      </c>
      <c r="BM25" s="13">
        <f t="shared" si="40"/>
        <v>0</v>
      </c>
      <c r="BN25" s="13">
        <f t="shared" si="41"/>
        <v>0</v>
      </c>
      <c r="BO25" s="13">
        <f t="shared" si="42"/>
        <v>0</v>
      </c>
      <c r="BP25" s="13">
        <f t="shared" si="43"/>
        <v>0</v>
      </c>
      <c r="BQ25" s="13">
        <f t="shared" si="44"/>
        <v>0</v>
      </c>
      <c r="BR25" s="13">
        <f t="shared" si="45"/>
        <v>0</v>
      </c>
      <c r="BS25" s="13">
        <f t="shared" si="46"/>
        <v>0</v>
      </c>
      <c r="BT25" s="14"/>
      <c r="BU25" s="13">
        <f t="shared" si="49"/>
        <v>0</v>
      </c>
      <c r="BV25" s="13">
        <f t="shared" si="49"/>
        <v>0</v>
      </c>
      <c r="BW25" s="13">
        <f t="shared" si="49"/>
        <v>0</v>
      </c>
      <c r="BX25" s="13">
        <f t="shared" si="49"/>
        <v>0</v>
      </c>
      <c r="BY25" s="13">
        <f t="shared" si="49"/>
        <v>0</v>
      </c>
      <c r="BZ25" s="13">
        <f t="shared" si="49"/>
        <v>0</v>
      </c>
      <c r="CA25" s="13">
        <f t="shared" si="49"/>
        <v>0</v>
      </c>
      <c r="CB25" s="13">
        <f t="shared" si="49"/>
        <v>0</v>
      </c>
      <c r="CC25" s="13">
        <f t="shared" si="49"/>
        <v>0</v>
      </c>
      <c r="CD25" s="13">
        <f t="shared" si="49"/>
        <v>0</v>
      </c>
      <c r="CE25" s="13">
        <f t="shared" si="49"/>
        <v>0</v>
      </c>
      <c r="CF25" s="13">
        <f t="shared" si="49"/>
        <v>0</v>
      </c>
      <c r="CG25" s="14"/>
      <c r="CH25" s="13">
        <f t="shared" si="47"/>
        <v>0</v>
      </c>
      <c r="CI25" s="13">
        <f t="shared" si="47"/>
        <v>0</v>
      </c>
      <c r="CJ25" s="13">
        <f t="shared" si="47"/>
        <v>0</v>
      </c>
      <c r="CK25" s="13">
        <f t="shared" si="47"/>
        <v>0</v>
      </c>
      <c r="CL25" s="13">
        <f t="shared" si="47"/>
        <v>0</v>
      </c>
      <c r="CM25" s="13">
        <f t="shared" si="47"/>
        <v>0</v>
      </c>
      <c r="CN25" s="13">
        <f t="shared" si="47"/>
        <v>0</v>
      </c>
      <c r="CO25" s="13">
        <f t="shared" si="47"/>
        <v>0</v>
      </c>
      <c r="CP25" s="13">
        <f t="shared" si="47"/>
        <v>0</v>
      </c>
      <c r="CQ25" s="13">
        <f t="shared" si="47"/>
        <v>0</v>
      </c>
      <c r="CR25" s="13">
        <f t="shared" si="47"/>
        <v>0</v>
      </c>
      <c r="CS25" s="13">
        <f t="shared" si="47"/>
        <v>0</v>
      </c>
      <c r="CT25" s="14"/>
      <c r="CU25" s="13">
        <f t="shared" si="48"/>
        <v>0</v>
      </c>
      <c r="CV25" s="13">
        <f t="shared" si="48"/>
        <v>0</v>
      </c>
      <c r="CW25" s="13">
        <f t="shared" si="48"/>
        <v>0</v>
      </c>
      <c r="CX25" s="13">
        <f t="shared" si="48"/>
        <v>0</v>
      </c>
      <c r="CY25" s="13">
        <f t="shared" si="48"/>
        <v>0</v>
      </c>
      <c r="CZ25" s="13">
        <f t="shared" si="48"/>
        <v>0</v>
      </c>
      <c r="DA25" s="13">
        <f t="shared" si="48"/>
        <v>0</v>
      </c>
      <c r="DB25" s="13">
        <f t="shared" si="48"/>
        <v>0</v>
      </c>
      <c r="DC25" s="13">
        <f t="shared" si="48"/>
        <v>0</v>
      </c>
      <c r="DD25" s="13">
        <f t="shared" si="48"/>
        <v>0</v>
      </c>
      <c r="DE25" s="13">
        <f t="shared" si="48"/>
        <v>0</v>
      </c>
      <c r="DF25" s="13">
        <f t="shared" si="48"/>
        <v>0</v>
      </c>
    </row>
    <row r="26" spans="1:110" ht="12.75" customHeight="1">
      <c r="A26" s="327">
        <f>'All Demand '!A27</f>
        <v>22</v>
      </c>
      <c r="B26" s="235" t="str">
        <f>'All Demand '!G27</f>
        <v>ABC</v>
      </c>
      <c r="C26" s="235" t="str">
        <f>'All Demand '!F27</f>
        <v>M25</v>
      </c>
      <c r="D26" s="178" t="str">
        <f>'All Demand '!C27</f>
        <v>8AJ946-04716</v>
      </c>
      <c r="E26" s="235" t="str">
        <f>'All Demand '!H27</f>
        <v>CTU FATP</v>
      </c>
      <c r="F26" s="236" t="str">
        <f>'All Demand '!G27</f>
        <v>ABC</v>
      </c>
      <c r="G26" s="12">
        <v>0</v>
      </c>
      <c r="H26" s="12">
        <v>0</v>
      </c>
      <c r="I26" s="12" t="s">
        <v>39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1</v>
      </c>
      <c r="S26" s="12">
        <v>0</v>
      </c>
      <c r="T26" s="12">
        <v>0.92</v>
      </c>
      <c r="U26" s="26">
        <f>Chengdu!H26</f>
        <v>0</v>
      </c>
      <c r="V26" s="26">
        <f>Chengdu!I26</f>
        <v>0</v>
      </c>
      <c r="W26" s="26">
        <f>Chengdu!J26</f>
        <v>0</v>
      </c>
      <c r="X26" s="26">
        <f>Chengdu!K26</f>
        <v>0</v>
      </c>
      <c r="Y26" s="26">
        <f>Chengdu!L26</f>
        <v>0</v>
      </c>
      <c r="Z26" s="26">
        <f>Chengdu!M26</f>
        <v>0</v>
      </c>
      <c r="AA26" s="26">
        <f>Chengdu!N26</f>
        <v>0</v>
      </c>
      <c r="AB26" s="26">
        <f>Chengdu!O26</f>
        <v>0</v>
      </c>
      <c r="AC26" s="26">
        <f>Chengdu!P26</f>
        <v>0</v>
      </c>
      <c r="AD26" s="26">
        <f>Chengdu!Q26</f>
        <v>0</v>
      </c>
      <c r="AE26" s="26">
        <f>Chengdu!R26</f>
        <v>0</v>
      </c>
      <c r="AF26" s="26">
        <f>Chengdu!S26</f>
        <v>0</v>
      </c>
      <c r="AH26" s="13">
        <f t="shared" si="22"/>
        <v>0</v>
      </c>
      <c r="AI26" s="13">
        <f t="shared" si="23"/>
        <v>0</v>
      </c>
      <c r="AJ26" s="13">
        <f t="shared" si="24"/>
        <v>0</v>
      </c>
      <c r="AK26" s="13">
        <f t="shared" si="25"/>
        <v>0</v>
      </c>
      <c r="AL26" s="13">
        <f t="shared" si="26"/>
        <v>0</v>
      </c>
      <c r="AM26" s="13">
        <f t="shared" si="27"/>
        <v>0</v>
      </c>
      <c r="AN26" s="13">
        <f t="shared" si="28"/>
        <v>0</v>
      </c>
      <c r="AO26" s="13">
        <f t="shared" si="29"/>
        <v>0</v>
      </c>
      <c r="AP26" s="13">
        <f t="shared" si="30"/>
        <v>0</v>
      </c>
      <c r="AQ26" s="13">
        <f t="shared" si="31"/>
        <v>0</v>
      </c>
      <c r="AR26" s="13">
        <f t="shared" si="32"/>
        <v>0</v>
      </c>
      <c r="AS26" s="13">
        <f t="shared" si="33"/>
        <v>0</v>
      </c>
      <c r="AT26" s="14"/>
      <c r="AU26" s="15">
        <f t="shared" si="34"/>
        <v>0</v>
      </c>
      <c r="AV26" s="15">
        <f t="shared" si="34"/>
        <v>0</v>
      </c>
      <c r="AW26" s="15">
        <f t="shared" si="34"/>
        <v>0</v>
      </c>
      <c r="AX26" s="15">
        <f t="shared" si="34"/>
        <v>0</v>
      </c>
      <c r="AY26" s="15">
        <f t="shared" si="34"/>
        <v>0</v>
      </c>
      <c r="AZ26" s="15">
        <f t="shared" si="34"/>
        <v>0</v>
      </c>
      <c r="BA26" s="15">
        <f t="shared" si="34"/>
        <v>0</v>
      </c>
      <c r="BB26" s="15">
        <f t="shared" si="34"/>
        <v>0</v>
      </c>
      <c r="BC26" s="15">
        <f t="shared" si="34"/>
        <v>0</v>
      </c>
      <c r="BD26" s="15">
        <f t="shared" si="34"/>
        <v>0</v>
      </c>
      <c r="BE26" s="15">
        <f t="shared" si="34"/>
        <v>0</v>
      </c>
      <c r="BF26" s="15">
        <f t="shared" si="34"/>
        <v>0</v>
      </c>
      <c r="BH26" s="13">
        <f t="shared" si="35"/>
        <v>0</v>
      </c>
      <c r="BI26" s="13">
        <f t="shared" si="36"/>
        <v>0</v>
      </c>
      <c r="BJ26" s="13">
        <f t="shared" si="37"/>
        <v>0</v>
      </c>
      <c r="BK26" s="13">
        <f t="shared" si="38"/>
        <v>0</v>
      </c>
      <c r="BL26" s="13">
        <f t="shared" si="39"/>
        <v>0</v>
      </c>
      <c r="BM26" s="13">
        <f t="shared" si="40"/>
        <v>0</v>
      </c>
      <c r="BN26" s="13">
        <f t="shared" si="41"/>
        <v>0</v>
      </c>
      <c r="BO26" s="13">
        <f t="shared" si="42"/>
        <v>0</v>
      </c>
      <c r="BP26" s="13">
        <f t="shared" si="43"/>
        <v>0</v>
      </c>
      <c r="BQ26" s="13">
        <f t="shared" si="44"/>
        <v>0</v>
      </c>
      <c r="BR26" s="13">
        <f t="shared" si="45"/>
        <v>0</v>
      </c>
      <c r="BS26" s="13">
        <f t="shared" si="46"/>
        <v>0</v>
      </c>
      <c r="BT26" s="14"/>
      <c r="BU26" s="13">
        <f t="shared" si="49"/>
        <v>0</v>
      </c>
      <c r="BV26" s="13">
        <f t="shared" si="49"/>
        <v>0</v>
      </c>
      <c r="BW26" s="13">
        <f t="shared" si="49"/>
        <v>0</v>
      </c>
      <c r="BX26" s="13">
        <f t="shared" si="49"/>
        <v>0</v>
      </c>
      <c r="BY26" s="13">
        <f t="shared" si="49"/>
        <v>0</v>
      </c>
      <c r="BZ26" s="13">
        <f t="shared" si="49"/>
        <v>0</v>
      </c>
      <c r="CA26" s="13">
        <f t="shared" si="49"/>
        <v>0</v>
      </c>
      <c r="CB26" s="13">
        <f t="shared" si="49"/>
        <v>0</v>
      </c>
      <c r="CC26" s="13">
        <f t="shared" si="49"/>
        <v>0</v>
      </c>
      <c r="CD26" s="13">
        <f t="shared" si="49"/>
        <v>0</v>
      </c>
      <c r="CE26" s="13">
        <f t="shared" si="49"/>
        <v>0</v>
      </c>
      <c r="CF26" s="13">
        <f t="shared" si="49"/>
        <v>0</v>
      </c>
      <c r="CG26" s="14"/>
      <c r="CH26" s="13">
        <f t="shared" si="47"/>
        <v>0</v>
      </c>
      <c r="CI26" s="13">
        <f t="shared" si="47"/>
        <v>0</v>
      </c>
      <c r="CJ26" s="13">
        <f t="shared" si="47"/>
        <v>0</v>
      </c>
      <c r="CK26" s="13">
        <f t="shared" si="47"/>
        <v>0</v>
      </c>
      <c r="CL26" s="13">
        <f t="shared" si="47"/>
        <v>0</v>
      </c>
      <c r="CM26" s="13">
        <f t="shared" si="47"/>
        <v>0</v>
      </c>
      <c r="CN26" s="13">
        <f t="shared" si="47"/>
        <v>0</v>
      </c>
      <c r="CO26" s="13">
        <f t="shared" si="47"/>
        <v>0</v>
      </c>
      <c r="CP26" s="13">
        <f t="shared" si="47"/>
        <v>0</v>
      </c>
      <c r="CQ26" s="13">
        <f t="shared" si="47"/>
        <v>0</v>
      </c>
      <c r="CR26" s="13">
        <f t="shared" si="47"/>
        <v>0</v>
      </c>
      <c r="CS26" s="13">
        <f t="shared" si="47"/>
        <v>0</v>
      </c>
      <c r="CT26" s="14"/>
      <c r="CU26" s="13">
        <f t="shared" si="48"/>
        <v>0</v>
      </c>
      <c r="CV26" s="13">
        <f t="shared" si="48"/>
        <v>0</v>
      </c>
      <c r="CW26" s="13">
        <f t="shared" si="48"/>
        <v>0</v>
      </c>
      <c r="CX26" s="13">
        <f t="shared" si="48"/>
        <v>0</v>
      </c>
      <c r="CY26" s="13">
        <f t="shared" si="48"/>
        <v>0</v>
      </c>
      <c r="CZ26" s="13">
        <f t="shared" si="48"/>
        <v>0</v>
      </c>
      <c r="DA26" s="13">
        <f t="shared" si="48"/>
        <v>0</v>
      </c>
      <c r="DB26" s="13">
        <f t="shared" si="48"/>
        <v>0</v>
      </c>
      <c r="DC26" s="13">
        <f t="shared" si="48"/>
        <v>0</v>
      </c>
      <c r="DD26" s="13">
        <f t="shared" si="48"/>
        <v>0</v>
      </c>
      <c r="DE26" s="13">
        <f t="shared" si="48"/>
        <v>0</v>
      </c>
      <c r="DF26" s="13">
        <f t="shared" si="48"/>
        <v>0</v>
      </c>
    </row>
    <row r="27" spans="1:110" ht="12.75" customHeight="1">
      <c r="A27" s="327">
        <f>'All Demand '!A28</f>
        <v>23</v>
      </c>
      <c r="B27" s="235" t="str">
        <f>'All Demand '!G28</f>
        <v>ABC</v>
      </c>
      <c r="C27" s="235" t="str">
        <f>'All Demand '!F28</f>
        <v>M25</v>
      </c>
      <c r="D27" s="178" t="str">
        <f>'All Demand '!C28</f>
        <v>8AJ725-00418</v>
      </c>
      <c r="E27" s="235" t="str">
        <f>'All Demand '!H28</f>
        <v>CTU FATP</v>
      </c>
      <c r="F27" s="236" t="str">
        <f>'All Demand '!G28</f>
        <v>ABC</v>
      </c>
      <c r="G27" s="12">
        <v>0</v>
      </c>
      <c r="H27" s="12">
        <v>0</v>
      </c>
      <c r="I27" s="12" t="s">
        <v>39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1</v>
      </c>
      <c r="S27" s="12">
        <v>0</v>
      </c>
      <c r="T27" s="12">
        <v>0.96</v>
      </c>
      <c r="U27" s="26">
        <f>Chengdu!H27</f>
        <v>0</v>
      </c>
      <c r="V27" s="26">
        <f>Chengdu!I27</f>
        <v>0</v>
      </c>
      <c r="W27" s="26">
        <f>Chengdu!J27</f>
        <v>0</v>
      </c>
      <c r="X27" s="26">
        <f>Chengdu!K27</f>
        <v>0</v>
      </c>
      <c r="Y27" s="26">
        <f>Chengdu!L27</f>
        <v>0</v>
      </c>
      <c r="Z27" s="26">
        <f>Chengdu!M27</f>
        <v>0</v>
      </c>
      <c r="AA27" s="26">
        <f>Chengdu!N27</f>
        <v>0</v>
      </c>
      <c r="AB27" s="26">
        <f>Chengdu!O27</f>
        <v>0</v>
      </c>
      <c r="AC27" s="26">
        <f>Chengdu!P27</f>
        <v>0</v>
      </c>
      <c r="AD27" s="26">
        <f>Chengdu!Q27</f>
        <v>0</v>
      </c>
      <c r="AE27" s="26">
        <f>Chengdu!R27</f>
        <v>0</v>
      </c>
      <c r="AF27" s="26">
        <f>Chengdu!S27</f>
        <v>0</v>
      </c>
      <c r="AH27" s="13">
        <f t="shared" si="22"/>
        <v>0</v>
      </c>
      <c r="AI27" s="13">
        <f t="shared" si="23"/>
        <v>0</v>
      </c>
      <c r="AJ27" s="13">
        <f t="shared" si="24"/>
        <v>0</v>
      </c>
      <c r="AK27" s="13">
        <f t="shared" si="25"/>
        <v>0</v>
      </c>
      <c r="AL27" s="13">
        <f t="shared" si="26"/>
        <v>0</v>
      </c>
      <c r="AM27" s="13">
        <f t="shared" si="27"/>
        <v>0</v>
      </c>
      <c r="AN27" s="13">
        <f t="shared" si="28"/>
        <v>0</v>
      </c>
      <c r="AO27" s="13">
        <f t="shared" si="29"/>
        <v>0</v>
      </c>
      <c r="AP27" s="13">
        <f t="shared" si="30"/>
        <v>0</v>
      </c>
      <c r="AQ27" s="13">
        <f t="shared" si="31"/>
        <v>0</v>
      </c>
      <c r="AR27" s="13">
        <f t="shared" si="32"/>
        <v>0</v>
      </c>
      <c r="AS27" s="13">
        <f t="shared" si="33"/>
        <v>0</v>
      </c>
      <c r="AT27" s="14"/>
      <c r="AU27" s="15">
        <f t="shared" si="34"/>
        <v>0</v>
      </c>
      <c r="AV27" s="15">
        <f t="shared" si="34"/>
        <v>0</v>
      </c>
      <c r="AW27" s="15">
        <f t="shared" si="34"/>
        <v>0</v>
      </c>
      <c r="AX27" s="15">
        <f t="shared" si="34"/>
        <v>0</v>
      </c>
      <c r="AY27" s="15">
        <f t="shared" si="34"/>
        <v>0</v>
      </c>
      <c r="AZ27" s="15">
        <f t="shared" si="34"/>
        <v>0</v>
      </c>
      <c r="BA27" s="15">
        <f t="shared" si="34"/>
        <v>0</v>
      </c>
      <c r="BB27" s="15">
        <f t="shared" si="34"/>
        <v>0</v>
      </c>
      <c r="BC27" s="15">
        <f t="shared" si="34"/>
        <v>0</v>
      </c>
      <c r="BD27" s="15">
        <f t="shared" si="34"/>
        <v>0</v>
      </c>
      <c r="BE27" s="15">
        <f t="shared" si="34"/>
        <v>0</v>
      </c>
      <c r="BF27" s="15">
        <f t="shared" si="34"/>
        <v>0</v>
      </c>
      <c r="BH27" s="13">
        <f t="shared" si="35"/>
        <v>0</v>
      </c>
      <c r="BI27" s="13">
        <f t="shared" si="36"/>
        <v>0</v>
      </c>
      <c r="BJ27" s="13">
        <f t="shared" si="37"/>
        <v>0</v>
      </c>
      <c r="BK27" s="13">
        <f t="shared" si="38"/>
        <v>0</v>
      </c>
      <c r="BL27" s="13">
        <f t="shared" si="39"/>
        <v>0</v>
      </c>
      <c r="BM27" s="13">
        <f t="shared" si="40"/>
        <v>0</v>
      </c>
      <c r="BN27" s="13">
        <f t="shared" si="41"/>
        <v>0</v>
      </c>
      <c r="BO27" s="13">
        <f t="shared" si="42"/>
        <v>0</v>
      </c>
      <c r="BP27" s="13">
        <f t="shared" si="43"/>
        <v>0</v>
      </c>
      <c r="BQ27" s="13">
        <f t="shared" si="44"/>
        <v>0</v>
      </c>
      <c r="BR27" s="13">
        <f t="shared" si="45"/>
        <v>0</v>
      </c>
      <c r="BS27" s="13">
        <f t="shared" si="46"/>
        <v>0</v>
      </c>
      <c r="BT27" s="14"/>
      <c r="BU27" s="13">
        <f t="shared" si="49"/>
        <v>0</v>
      </c>
      <c r="BV27" s="13">
        <f t="shared" si="49"/>
        <v>0</v>
      </c>
      <c r="BW27" s="13">
        <f t="shared" si="49"/>
        <v>0</v>
      </c>
      <c r="BX27" s="13">
        <f t="shared" si="49"/>
        <v>0</v>
      </c>
      <c r="BY27" s="13">
        <f t="shared" si="49"/>
        <v>0</v>
      </c>
      <c r="BZ27" s="13">
        <f t="shared" si="49"/>
        <v>0</v>
      </c>
      <c r="CA27" s="13">
        <f t="shared" si="49"/>
        <v>0</v>
      </c>
      <c r="CB27" s="13">
        <f t="shared" si="49"/>
        <v>0</v>
      </c>
      <c r="CC27" s="13">
        <f t="shared" si="49"/>
        <v>0</v>
      </c>
      <c r="CD27" s="13">
        <f t="shared" si="49"/>
        <v>0</v>
      </c>
      <c r="CE27" s="13">
        <f t="shared" si="49"/>
        <v>0</v>
      </c>
      <c r="CF27" s="13">
        <f t="shared" si="49"/>
        <v>0</v>
      </c>
      <c r="CG27" s="14"/>
      <c r="CH27" s="13">
        <f t="shared" si="47"/>
        <v>0</v>
      </c>
      <c r="CI27" s="13">
        <f t="shared" si="47"/>
        <v>0</v>
      </c>
      <c r="CJ27" s="13">
        <f t="shared" si="47"/>
        <v>0</v>
      </c>
      <c r="CK27" s="13">
        <f t="shared" si="47"/>
        <v>0</v>
      </c>
      <c r="CL27" s="13">
        <f t="shared" si="47"/>
        <v>0</v>
      </c>
      <c r="CM27" s="13">
        <f t="shared" si="47"/>
        <v>0</v>
      </c>
      <c r="CN27" s="13">
        <f t="shared" si="47"/>
        <v>0</v>
      </c>
      <c r="CO27" s="13">
        <f t="shared" si="47"/>
        <v>0</v>
      </c>
      <c r="CP27" s="13">
        <f t="shared" si="47"/>
        <v>0</v>
      </c>
      <c r="CQ27" s="13">
        <f t="shared" si="47"/>
        <v>0</v>
      </c>
      <c r="CR27" s="13">
        <f t="shared" si="47"/>
        <v>0</v>
      </c>
      <c r="CS27" s="13">
        <f t="shared" si="47"/>
        <v>0</v>
      </c>
      <c r="CT27" s="14"/>
      <c r="CU27" s="13">
        <f t="shared" si="48"/>
        <v>0</v>
      </c>
      <c r="CV27" s="13">
        <f t="shared" si="48"/>
        <v>0</v>
      </c>
      <c r="CW27" s="13">
        <f t="shared" si="48"/>
        <v>0</v>
      </c>
      <c r="CX27" s="13">
        <f t="shared" si="48"/>
        <v>0</v>
      </c>
      <c r="CY27" s="13">
        <f t="shared" si="48"/>
        <v>0</v>
      </c>
      <c r="CZ27" s="13">
        <f t="shared" si="48"/>
        <v>0</v>
      </c>
      <c r="DA27" s="13">
        <f t="shared" si="48"/>
        <v>0</v>
      </c>
      <c r="DB27" s="13">
        <f t="shared" si="48"/>
        <v>0</v>
      </c>
      <c r="DC27" s="13">
        <f t="shared" si="48"/>
        <v>0</v>
      </c>
      <c r="DD27" s="13">
        <f t="shared" si="48"/>
        <v>0</v>
      </c>
      <c r="DE27" s="13">
        <f t="shared" si="48"/>
        <v>0</v>
      </c>
      <c r="DF27" s="13">
        <f t="shared" si="48"/>
        <v>0</v>
      </c>
    </row>
    <row r="28" spans="1:110" ht="13.8">
      <c r="A28" s="327">
        <f>'All Demand '!A29</f>
        <v>24</v>
      </c>
      <c r="B28" s="235" t="str">
        <f>'All Demand '!G29</f>
        <v>ABC</v>
      </c>
      <c r="C28" s="235" t="str">
        <f>'All Demand '!F29</f>
        <v>M26</v>
      </c>
      <c r="D28" s="178" t="str">
        <f>'All Demand '!C29</f>
        <v>8AJ946-04853</v>
      </c>
      <c r="E28" s="235" t="str">
        <f>'All Demand '!H29</f>
        <v>CTU FATP</v>
      </c>
      <c r="F28" s="236" t="str">
        <f>'All Demand '!G29</f>
        <v>ABC</v>
      </c>
      <c r="G28" s="12">
        <v>0</v>
      </c>
      <c r="H28" s="12">
        <v>0</v>
      </c>
      <c r="I28" s="12" t="s">
        <v>39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1</v>
      </c>
      <c r="S28" s="12">
        <v>0</v>
      </c>
      <c r="T28" s="12">
        <v>0.85</v>
      </c>
      <c r="U28" s="26">
        <f>Chengdu!H28</f>
        <v>0</v>
      </c>
      <c r="V28" s="26">
        <f>Chengdu!I28</f>
        <v>0</v>
      </c>
      <c r="W28" s="26">
        <f>Chengdu!J28</f>
        <v>0</v>
      </c>
      <c r="X28" s="26">
        <f>Chengdu!K28</f>
        <v>0</v>
      </c>
      <c r="Y28" s="26">
        <f>Chengdu!L28</f>
        <v>0</v>
      </c>
      <c r="Z28" s="26">
        <f>Chengdu!M28</f>
        <v>0</v>
      </c>
      <c r="AA28" s="26">
        <f>Chengdu!N28</f>
        <v>0</v>
      </c>
      <c r="AB28" s="26">
        <f>Chengdu!O28</f>
        <v>0</v>
      </c>
      <c r="AC28" s="26">
        <f>Chengdu!P28</f>
        <v>0</v>
      </c>
      <c r="AD28" s="26">
        <f>Chengdu!Q28</f>
        <v>0</v>
      </c>
      <c r="AE28" s="26">
        <f>Chengdu!R28</f>
        <v>0</v>
      </c>
      <c r="AF28" s="26">
        <f>Chengdu!S28</f>
        <v>0</v>
      </c>
      <c r="AH28" s="13">
        <f t="shared" si="22"/>
        <v>0</v>
      </c>
      <c r="AI28" s="13">
        <f t="shared" si="23"/>
        <v>0</v>
      </c>
      <c r="AJ28" s="13">
        <f t="shared" si="24"/>
        <v>0</v>
      </c>
      <c r="AK28" s="13">
        <f t="shared" si="25"/>
        <v>0</v>
      </c>
      <c r="AL28" s="13">
        <f t="shared" si="26"/>
        <v>0</v>
      </c>
      <c r="AM28" s="13">
        <f t="shared" si="27"/>
        <v>0</v>
      </c>
      <c r="AN28" s="13">
        <f t="shared" si="28"/>
        <v>0</v>
      </c>
      <c r="AO28" s="13">
        <f t="shared" si="29"/>
        <v>0</v>
      </c>
      <c r="AP28" s="13">
        <f t="shared" si="30"/>
        <v>0</v>
      </c>
      <c r="AQ28" s="13">
        <f t="shared" si="31"/>
        <v>0</v>
      </c>
      <c r="AR28" s="13">
        <f t="shared" si="32"/>
        <v>0</v>
      </c>
      <c r="AS28" s="13">
        <f t="shared" si="33"/>
        <v>0</v>
      </c>
      <c r="AT28" s="14"/>
      <c r="AU28" s="15">
        <f t="shared" si="34"/>
        <v>0</v>
      </c>
      <c r="AV28" s="15">
        <f t="shared" si="34"/>
        <v>0</v>
      </c>
      <c r="AW28" s="15">
        <f t="shared" si="34"/>
        <v>0</v>
      </c>
      <c r="AX28" s="15">
        <f t="shared" si="34"/>
        <v>0</v>
      </c>
      <c r="AY28" s="15">
        <f t="shared" si="34"/>
        <v>0</v>
      </c>
      <c r="AZ28" s="15">
        <f t="shared" si="34"/>
        <v>0</v>
      </c>
      <c r="BA28" s="15">
        <f t="shared" si="34"/>
        <v>0</v>
      </c>
      <c r="BB28" s="15">
        <f t="shared" si="34"/>
        <v>0</v>
      </c>
      <c r="BC28" s="15">
        <f t="shared" si="34"/>
        <v>0</v>
      </c>
      <c r="BD28" s="15">
        <f t="shared" si="34"/>
        <v>0</v>
      </c>
      <c r="BE28" s="15">
        <f t="shared" si="34"/>
        <v>0</v>
      </c>
      <c r="BF28" s="15">
        <f t="shared" si="34"/>
        <v>0</v>
      </c>
      <c r="BH28" s="13">
        <f t="shared" si="35"/>
        <v>0</v>
      </c>
      <c r="BI28" s="13">
        <f t="shared" si="36"/>
        <v>0</v>
      </c>
      <c r="BJ28" s="13">
        <f t="shared" si="37"/>
        <v>0</v>
      </c>
      <c r="BK28" s="13">
        <f t="shared" si="38"/>
        <v>0</v>
      </c>
      <c r="BL28" s="13">
        <f t="shared" si="39"/>
        <v>0</v>
      </c>
      <c r="BM28" s="13">
        <f t="shared" si="40"/>
        <v>0</v>
      </c>
      <c r="BN28" s="13">
        <f t="shared" si="41"/>
        <v>0</v>
      </c>
      <c r="BO28" s="13">
        <f t="shared" si="42"/>
        <v>0</v>
      </c>
      <c r="BP28" s="13">
        <f t="shared" si="43"/>
        <v>0</v>
      </c>
      <c r="BQ28" s="13">
        <f t="shared" si="44"/>
        <v>0</v>
      </c>
      <c r="BR28" s="13">
        <f t="shared" si="45"/>
        <v>0</v>
      </c>
      <c r="BS28" s="13">
        <f t="shared" si="46"/>
        <v>0</v>
      </c>
      <c r="BT28" s="14"/>
      <c r="BU28" s="13">
        <f t="shared" si="49"/>
        <v>0</v>
      </c>
      <c r="BV28" s="13">
        <f t="shared" si="49"/>
        <v>0</v>
      </c>
      <c r="BW28" s="13">
        <f t="shared" si="49"/>
        <v>0</v>
      </c>
      <c r="BX28" s="13">
        <f t="shared" si="49"/>
        <v>0</v>
      </c>
      <c r="BY28" s="13">
        <f t="shared" si="49"/>
        <v>0</v>
      </c>
      <c r="BZ28" s="13">
        <f t="shared" si="49"/>
        <v>0</v>
      </c>
      <c r="CA28" s="13">
        <f t="shared" si="49"/>
        <v>0</v>
      </c>
      <c r="CB28" s="13">
        <f t="shared" si="49"/>
        <v>0</v>
      </c>
      <c r="CC28" s="13">
        <f t="shared" si="49"/>
        <v>0</v>
      </c>
      <c r="CD28" s="13">
        <f t="shared" si="49"/>
        <v>0</v>
      </c>
      <c r="CE28" s="13">
        <f t="shared" si="49"/>
        <v>0</v>
      </c>
      <c r="CF28" s="13">
        <f t="shared" si="49"/>
        <v>0</v>
      </c>
      <c r="CG28" s="14"/>
      <c r="CH28" s="13">
        <f t="shared" si="47"/>
        <v>0</v>
      </c>
      <c r="CI28" s="13">
        <f t="shared" si="47"/>
        <v>0</v>
      </c>
      <c r="CJ28" s="13">
        <f t="shared" si="47"/>
        <v>0</v>
      </c>
      <c r="CK28" s="13">
        <f t="shared" si="47"/>
        <v>0</v>
      </c>
      <c r="CL28" s="13">
        <f t="shared" si="47"/>
        <v>0</v>
      </c>
      <c r="CM28" s="13">
        <f t="shared" si="47"/>
        <v>0</v>
      </c>
      <c r="CN28" s="13">
        <f t="shared" si="47"/>
        <v>0</v>
      </c>
      <c r="CO28" s="13">
        <f t="shared" si="47"/>
        <v>0</v>
      </c>
      <c r="CP28" s="13">
        <f t="shared" si="47"/>
        <v>0</v>
      </c>
      <c r="CQ28" s="13">
        <f t="shared" si="47"/>
        <v>0</v>
      </c>
      <c r="CR28" s="13">
        <f t="shared" si="47"/>
        <v>0</v>
      </c>
      <c r="CS28" s="13">
        <f t="shared" si="47"/>
        <v>0</v>
      </c>
      <c r="CT28" s="14"/>
      <c r="CU28" s="13">
        <f t="shared" si="48"/>
        <v>0</v>
      </c>
      <c r="CV28" s="13">
        <f t="shared" si="48"/>
        <v>0</v>
      </c>
      <c r="CW28" s="13">
        <f t="shared" si="48"/>
        <v>0</v>
      </c>
      <c r="CX28" s="13">
        <f t="shared" si="48"/>
        <v>0</v>
      </c>
      <c r="CY28" s="13">
        <f t="shared" si="48"/>
        <v>0</v>
      </c>
      <c r="CZ28" s="13">
        <f t="shared" si="48"/>
        <v>0</v>
      </c>
      <c r="DA28" s="13">
        <f t="shared" si="48"/>
        <v>0</v>
      </c>
      <c r="DB28" s="13">
        <f t="shared" si="48"/>
        <v>0</v>
      </c>
      <c r="DC28" s="13">
        <f t="shared" si="48"/>
        <v>0</v>
      </c>
      <c r="DD28" s="13">
        <f t="shared" si="48"/>
        <v>0</v>
      </c>
      <c r="DE28" s="13">
        <f t="shared" si="48"/>
        <v>0</v>
      </c>
      <c r="DF28" s="13">
        <f t="shared" si="48"/>
        <v>0</v>
      </c>
    </row>
    <row r="29" spans="1:110" ht="12.75" customHeight="1">
      <c r="A29" s="327">
        <f>'All Demand '!A30</f>
        <v>25</v>
      </c>
      <c r="B29" s="235" t="str">
        <f>'All Demand '!G30</f>
        <v>ABC</v>
      </c>
      <c r="C29" s="235" t="str">
        <f>'All Demand '!F30</f>
        <v>M26</v>
      </c>
      <c r="D29" s="178" t="str">
        <f>'All Demand '!C30</f>
        <v>8AJ875-03564</v>
      </c>
      <c r="E29" s="235" t="str">
        <f>'All Demand '!H30</f>
        <v>CTU FATP</v>
      </c>
      <c r="F29" s="236" t="str">
        <f>'All Demand '!G30</f>
        <v>ABC</v>
      </c>
      <c r="G29" s="12">
        <v>0</v>
      </c>
      <c r="H29" s="12">
        <v>0</v>
      </c>
      <c r="I29" s="12" t="s">
        <v>39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1</v>
      </c>
      <c r="S29" s="12">
        <v>0</v>
      </c>
      <c r="T29" s="12">
        <v>0.92</v>
      </c>
      <c r="U29" s="26">
        <f>Chengdu!H29</f>
        <v>0</v>
      </c>
      <c r="V29" s="26">
        <f>Chengdu!I29</f>
        <v>0</v>
      </c>
      <c r="W29" s="26">
        <f>Chengdu!J29</f>
        <v>0</v>
      </c>
      <c r="X29" s="26">
        <f>Chengdu!K29</f>
        <v>0</v>
      </c>
      <c r="Y29" s="26">
        <f>Chengdu!L29</f>
        <v>0</v>
      </c>
      <c r="Z29" s="26">
        <f>Chengdu!M29</f>
        <v>0</v>
      </c>
      <c r="AA29" s="26">
        <f>Chengdu!N29</f>
        <v>0</v>
      </c>
      <c r="AB29" s="26">
        <f>Chengdu!O29</f>
        <v>0</v>
      </c>
      <c r="AC29" s="26">
        <f>Chengdu!P29</f>
        <v>0</v>
      </c>
      <c r="AD29" s="26">
        <f>Chengdu!Q29</f>
        <v>0</v>
      </c>
      <c r="AE29" s="26">
        <f>Chengdu!R29</f>
        <v>0</v>
      </c>
      <c r="AF29" s="26">
        <f>Chengdu!S29</f>
        <v>0</v>
      </c>
      <c r="AH29" s="13">
        <f t="shared" si="22"/>
        <v>0</v>
      </c>
      <c r="AI29" s="13">
        <f t="shared" si="23"/>
        <v>0</v>
      </c>
      <c r="AJ29" s="13">
        <f t="shared" si="24"/>
        <v>0</v>
      </c>
      <c r="AK29" s="13">
        <f t="shared" si="25"/>
        <v>0</v>
      </c>
      <c r="AL29" s="13">
        <f t="shared" si="26"/>
        <v>0</v>
      </c>
      <c r="AM29" s="13">
        <f t="shared" si="27"/>
        <v>0</v>
      </c>
      <c r="AN29" s="13">
        <f t="shared" si="28"/>
        <v>0</v>
      </c>
      <c r="AO29" s="13">
        <f t="shared" si="29"/>
        <v>0</v>
      </c>
      <c r="AP29" s="13">
        <f t="shared" si="30"/>
        <v>0</v>
      </c>
      <c r="AQ29" s="13">
        <f t="shared" si="31"/>
        <v>0</v>
      </c>
      <c r="AR29" s="13">
        <f t="shared" si="32"/>
        <v>0</v>
      </c>
      <c r="AS29" s="13">
        <f t="shared" si="33"/>
        <v>0</v>
      </c>
      <c r="AT29" s="14"/>
      <c r="AU29" s="15">
        <f t="shared" si="34"/>
        <v>0</v>
      </c>
      <c r="AV29" s="15">
        <f t="shared" si="34"/>
        <v>0</v>
      </c>
      <c r="AW29" s="15">
        <f t="shared" si="34"/>
        <v>0</v>
      </c>
      <c r="AX29" s="15">
        <f t="shared" si="34"/>
        <v>0</v>
      </c>
      <c r="AY29" s="15">
        <f t="shared" si="34"/>
        <v>0</v>
      </c>
      <c r="AZ29" s="15">
        <f t="shared" si="34"/>
        <v>0</v>
      </c>
      <c r="BA29" s="15">
        <f t="shared" si="34"/>
        <v>0</v>
      </c>
      <c r="BB29" s="15">
        <f t="shared" si="34"/>
        <v>0</v>
      </c>
      <c r="BC29" s="15">
        <f t="shared" si="34"/>
        <v>0</v>
      </c>
      <c r="BD29" s="15">
        <f t="shared" si="34"/>
        <v>0</v>
      </c>
      <c r="BE29" s="15">
        <f t="shared" si="34"/>
        <v>0</v>
      </c>
      <c r="BF29" s="15">
        <f t="shared" si="34"/>
        <v>0</v>
      </c>
      <c r="BH29" s="13">
        <f t="shared" si="35"/>
        <v>0</v>
      </c>
      <c r="BI29" s="13">
        <f t="shared" si="36"/>
        <v>0</v>
      </c>
      <c r="BJ29" s="13">
        <f t="shared" si="37"/>
        <v>0</v>
      </c>
      <c r="BK29" s="13">
        <f t="shared" si="38"/>
        <v>0</v>
      </c>
      <c r="BL29" s="13">
        <f t="shared" si="39"/>
        <v>0</v>
      </c>
      <c r="BM29" s="13">
        <f t="shared" si="40"/>
        <v>0</v>
      </c>
      <c r="BN29" s="13">
        <f t="shared" si="41"/>
        <v>0</v>
      </c>
      <c r="BO29" s="13">
        <f t="shared" si="42"/>
        <v>0</v>
      </c>
      <c r="BP29" s="13">
        <f t="shared" si="43"/>
        <v>0</v>
      </c>
      <c r="BQ29" s="13">
        <f t="shared" si="44"/>
        <v>0</v>
      </c>
      <c r="BR29" s="13">
        <f t="shared" si="45"/>
        <v>0</v>
      </c>
      <c r="BS29" s="13">
        <f t="shared" si="46"/>
        <v>0</v>
      </c>
      <c r="BT29" s="14"/>
      <c r="BU29" s="13">
        <f t="shared" si="49"/>
        <v>0</v>
      </c>
      <c r="BV29" s="13">
        <f t="shared" si="49"/>
        <v>0</v>
      </c>
      <c r="BW29" s="13">
        <f t="shared" si="49"/>
        <v>0</v>
      </c>
      <c r="BX29" s="13">
        <f t="shared" si="49"/>
        <v>0</v>
      </c>
      <c r="BY29" s="13">
        <f t="shared" si="49"/>
        <v>0</v>
      </c>
      <c r="BZ29" s="13">
        <f t="shared" si="49"/>
        <v>0</v>
      </c>
      <c r="CA29" s="13">
        <f t="shared" si="49"/>
        <v>0</v>
      </c>
      <c r="CB29" s="13">
        <f t="shared" si="49"/>
        <v>0</v>
      </c>
      <c r="CC29" s="13">
        <f t="shared" si="49"/>
        <v>0</v>
      </c>
      <c r="CD29" s="13">
        <f t="shared" si="49"/>
        <v>0</v>
      </c>
      <c r="CE29" s="13">
        <f t="shared" si="49"/>
        <v>0</v>
      </c>
      <c r="CF29" s="13">
        <f t="shared" si="49"/>
        <v>0</v>
      </c>
      <c r="CG29" s="14"/>
      <c r="CH29" s="13">
        <f t="shared" si="47"/>
        <v>0</v>
      </c>
      <c r="CI29" s="13">
        <f t="shared" si="47"/>
        <v>0</v>
      </c>
      <c r="CJ29" s="13">
        <f t="shared" si="47"/>
        <v>0</v>
      </c>
      <c r="CK29" s="13">
        <f t="shared" si="47"/>
        <v>0</v>
      </c>
      <c r="CL29" s="13">
        <f t="shared" si="47"/>
        <v>0</v>
      </c>
      <c r="CM29" s="13">
        <f t="shared" si="47"/>
        <v>0</v>
      </c>
      <c r="CN29" s="13">
        <f t="shared" si="47"/>
        <v>0</v>
      </c>
      <c r="CO29" s="13">
        <f t="shared" si="47"/>
        <v>0</v>
      </c>
      <c r="CP29" s="13">
        <f t="shared" si="47"/>
        <v>0</v>
      </c>
      <c r="CQ29" s="13">
        <f t="shared" si="47"/>
        <v>0</v>
      </c>
      <c r="CR29" s="13">
        <f t="shared" si="47"/>
        <v>0</v>
      </c>
      <c r="CS29" s="13">
        <f t="shared" si="47"/>
        <v>0</v>
      </c>
      <c r="CT29" s="14"/>
      <c r="CU29" s="13">
        <f t="shared" si="48"/>
        <v>0</v>
      </c>
      <c r="CV29" s="13">
        <f t="shared" si="48"/>
        <v>0</v>
      </c>
      <c r="CW29" s="13">
        <f t="shared" si="48"/>
        <v>0</v>
      </c>
      <c r="CX29" s="13">
        <f t="shared" si="48"/>
        <v>0</v>
      </c>
      <c r="CY29" s="13">
        <f t="shared" si="48"/>
        <v>0</v>
      </c>
      <c r="CZ29" s="13">
        <f t="shared" si="48"/>
        <v>0</v>
      </c>
      <c r="DA29" s="13">
        <f t="shared" si="48"/>
        <v>0</v>
      </c>
      <c r="DB29" s="13">
        <f t="shared" si="48"/>
        <v>0</v>
      </c>
      <c r="DC29" s="13">
        <f t="shared" si="48"/>
        <v>0</v>
      </c>
      <c r="DD29" s="13">
        <f t="shared" si="48"/>
        <v>0</v>
      </c>
      <c r="DE29" s="13">
        <f t="shared" si="48"/>
        <v>0</v>
      </c>
      <c r="DF29" s="13">
        <f t="shared" si="48"/>
        <v>0</v>
      </c>
    </row>
    <row r="30" spans="1:110" ht="12.75" customHeight="1">
      <c r="A30" s="327">
        <f>'All Demand '!A31</f>
        <v>26</v>
      </c>
      <c r="B30" s="235" t="str">
        <f>'All Demand '!G31</f>
        <v>ABC</v>
      </c>
      <c r="C30" s="235" t="str">
        <f>'All Demand '!F31</f>
        <v>M26</v>
      </c>
      <c r="D30" s="178" t="str">
        <f>'All Demand '!C31</f>
        <v>8AJ946-05945</v>
      </c>
      <c r="E30" s="235" t="str">
        <f>'All Demand '!H31</f>
        <v>CTU FATP</v>
      </c>
      <c r="F30" s="236" t="str">
        <f>'All Demand '!G31</f>
        <v>ABC</v>
      </c>
      <c r="G30" s="12">
        <v>0</v>
      </c>
      <c r="H30" s="12">
        <v>0</v>
      </c>
      <c r="I30" s="12" t="s">
        <v>39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1</v>
      </c>
      <c r="S30" s="12">
        <v>0</v>
      </c>
      <c r="T30" s="12">
        <v>0.87</v>
      </c>
      <c r="U30" s="26">
        <f>Chengdu!H30</f>
        <v>0</v>
      </c>
      <c r="V30" s="26">
        <f>Chengdu!I30</f>
        <v>0</v>
      </c>
      <c r="W30" s="26">
        <f>Chengdu!J30</f>
        <v>0</v>
      </c>
      <c r="X30" s="26">
        <f>Chengdu!K30</f>
        <v>0</v>
      </c>
      <c r="Y30" s="26">
        <f>Chengdu!L30</f>
        <v>0</v>
      </c>
      <c r="Z30" s="26">
        <f>Chengdu!M30</f>
        <v>0</v>
      </c>
      <c r="AA30" s="26">
        <f>Chengdu!N30</f>
        <v>0</v>
      </c>
      <c r="AB30" s="26">
        <f>Chengdu!O30</f>
        <v>0</v>
      </c>
      <c r="AC30" s="26">
        <f>Chengdu!P30</f>
        <v>0</v>
      </c>
      <c r="AD30" s="26">
        <f>Chengdu!Q30</f>
        <v>0</v>
      </c>
      <c r="AE30" s="26">
        <f>Chengdu!R30</f>
        <v>0</v>
      </c>
      <c r="AF30" s="26">
        <f>Chengdu!S30</f>
        <v>0</v>
      </c>
      <c r="AH30" s="13">
        <f t="shared" si="22"/>
        <v>0</v>
      </c>
      <c r="AI30" s="13">
        <f t="shared" si="23"/>
        <v>0</v>
      </c>
      <c r="AJ30" s="13">
        <f t="shared" si="24"/>
        <v>0</v>
      </c>
      <c r="AK30" s="13">
        <f t="shared" si="25"/>
        <v>0</v>
      </c>
      <c r="AL30" s="13">
        <f t="shared" si="26"/>
        <v>0</v>
      </c>
      <c r="AM30" s="13">
        <f t="shared" si="27"/>
        <v>0</v>
      </c>
      <c r="AN30" s="13">
        <f t="shared" si="28"/>
        <v>0</v>
      </c>
      <c r="AO30" s="13">
        <f t="shared" si="29"/>
        <v>0</v>
      </c>
      <c r="AP30" s="13">
        <f t="shared" si="30"/>
        <v>0</v>
      </c>
      <c r="AQ30" s="13">
        <f t="shared" si="31"/>
        <v>0</v>
      </c>
      <c r="AR30" s="13">
        <f t="shared" si="32"/>
        <v>0</v>
      </c>
      <c r="AS30" s="13">
        <f t="shared" si="33"/>
        <v>0</v>
      </c>
      <c r="AT30" s="14"/>
      <c r="AU30" s="15">
        <f t="shared" si="34"/>
        <v>0</v>
      </c>
      <c r="AV30" s="15">
        <f t="shared" si="34"/>
        <v>0</v>
      </c>
      <c r="AW30" s="15">
        <f t="shared" si="34"/>
        <v>0</v>
      </c>
      <c r="AX30" s="15">
        <f t="shared" si="34"/>
        <v>0</v>
      </c>
      <c r="AY30" s="15">
        <f t="shared" si="34"/>
        <v>0</v>
      </c>
      <c r="AZ30" s="15">
        <f t="shared" si="34"/>
        <v>0</v>
      </c>
      <c r="BA30" s="15">
        <f t="shared" si="34"/>
        <v>0</v>
      </c>
      <c r="BB30" s="15">
        <f t="shared" si="34"/>
        <v>0</v>
      </c>
      <c r="BC30" s="15">
        <f t="shared" si="34"/>
        <v>0</v>
      </c>
      <c r="BD30" s="15">
        <f t="shared" si="34"/>
        <v>0</v>
      </c>
      <c r="BE30" s="15">
        <f t="shared" si="34"/>
        <v>0</v>
      </c>
      <c r="BF30" s="15">
        <f t="shared" si="34"/>
        <v>0</v>
      </c>
      <c r="BH30" s="13">
        <f t="shared" si="35"/>
        <v>0</v>
      </c>
      <c r="BI30" s="13">
        <f t="shared" si="36"/>
        <v>0</v>
      </c>
      <c r="BJ30" s="13">
        <f t="shared" si="37"/>
        <v>0</v>
      </c>
      <c r="BK30" s="13">
        <f t="shared" si="38"/>
        <v>0</v>
      </c>
      <c r="BL30" s="13">
        <f t="shared" si="39"/>
        <v>0</v>
      </c>
      <c r="BM30" s="13">
        <f t="shared" si="40"/>
        <v>0</v>
      </c>
      <c r="BN30" s="13">
        <f t="shared" si="41"/>
        <v>0</v>
      </c>
      <c r="BO30" s="13">
        <f t="shared" si="42"/>
        <v>0</v>
      </c>
      <c r="BP30" s="13">
        <f t="shared" si="43"/>
        <v>0</v>
      </c>
      <c r="BQ30" s="13">
        <f t="shared" si="44"/>
        <v>0</v>
      </c>
      <c r="BR30" s="13">
        <f t="shared" si="45"/>
        <v>0</v>
      </c>
      <c r="BS30" s="13">
        <f t="shared" si="46"/>
        <v>0</v>
      </c>
      <c r="BT30" s="14"/>
      <c r="BU30" s="13">
        <f t="shared" si="49"/>
        <v>0</v>
      </c>
      <c r="BV30" s="13">
        <f t="shared" si="49"/>
        <v>0</v>
      </c>
      <c r="BW30" s="13">
        <f t="shared" si="49"/>
        <v>0</v>
      </c>
      <c r="BX30" s="13">
        <f t="shared" si="49"/>
        <v>0</v>
      </c>
      <c r="BY30" s="13">
        <f t="shared" si="49"/>
        <v>0</v>
      </c>
      <c r="BZ30" s="13">
        <f t="shared" si="49"/>
        <v>0</v>
      </c>
      <c r="CA30" s="13">
        <f t="shared" si="49"/>
        <v>0</v>
      </c>
      <c r="CB30" s="13">
        <f t="shared" si="49"/>
        <v>0</v>
      </c>
      <c r="CC30" s="13">
        <f t="shared" si="49"/>
        <v>0</v>
      </c>
      <c r="CD30" s="13">
        <f t="shared" si="49"/>
        <v>0</v>
      </c>
      <c r="CE30" s="13">
        <f t="shared" si="49"/>
        <v>0</v>
      </c>
      <c r="CF30" s="13">
        <f t="shared" si="49"/>
        <v>0</v>
      </c>
      <c r="CG30" s="14"/>
      <c r="CH30" s="13">
        <f t="shared" si="47"/>
        <v>0</v>
      </c>
      <c r="CI30" s="13">
        <f t="shared" si="47"/>
        <v>0</v>
      </c>
      <c r="CJ30" s="13">
        <f t="shared" si="47"/>
        <v>0</v>
      </c>
      <c r="CK30" s="13">
        <f t="shared" si="47"/>
        <v>0</v>
      </c>
      <c r="CL30" s="13">
        <f t="shared" si="47"/>
        <v>0</v>
      </c>
      <c r="CM30" s="13">
        <f t="shared" si="47"/>
        <v>0</v>
      </c>
      <c r="CN30" s="13">
        <f t="shared" si="47"/>
        <v>0</v>
      </c>
      <c r="CO30" s="13">
        <f t="shared" si="47"/>
        <v>0</v>
      </c>
      <c r="CP30" s="13">
        <f t="shared" si="47"/>
        <v>0</v>
      </c>
      <c r="CQ30" s="13">
        <f t="shared" si="47"/>
        <v>0</v>
      </c>
      <c r="CR30" s="13">
        <f t="shared" si="47"/>
        <v>0</v>
      </c>
      <c r="CS30" s="13">
        <f t="shared" si="47"/>
        <v>0</v>
      </c>
      <c r="CT30" s="14"/>
      <c r="CU30" s="13">
        <f t="shared" si="48"/>
        <v>0</v>
      </c>
      <c r="CV30" s="13">
        <f t="shared" si="48"/>
        <v>0</v>
      </c>
      <c r="CW30" s="13">
        <f t="shared" si="48"/>
        <v>0</v>
      </c>
      <c r="CX30" s="13">
        <f t="shared" si="48"/>
        <v>0</v>
      </c>
      <c r="CY30" s="13">
        <f t="shared" si="48"/>
        <v>0</v>
      </c>
      <c r="CZ30" s="13">
        <f t="shared" si="48"/>
        <v>0</v>
      </c>
      <c r="DA30" s="13">
        <f t="shared" si="48"/>
        <v>0</v>
      </c>
      <c r="DB30" s="13">
        <f t="shared" si="48"/>
        <v>0</v>
      </c>
      <c r="DC30" s="13">
        <f t="shared" si="48"/>
        <v>0</v>
      </c>
      <c r="DD30" s="13">
        <f t="shared" si="48"/>
        <v>0</v>
      </c>
      <c r="DE30" s="13">
        <f t="shared" si="48"/>
        <v>0</v>
      </c>
      <c r="DF30" s="13">
        <f t="shared" si="48"/>
        <v>0</v>
      </c>
    </row>
    <row r="31" spans="1:110" ht="12.75" customHeight="1">
      <c r="A31" s="327">
        <f>'All Demand '!A32</f>
        <v>27</v>
      </c>
      <c r="B31" s="235" t="str">
        <f>'All Demand '!G32</f>
        <v>ABC</v>
      </c>
      <c r="C31" s="235" t="str">
        <f>'All Demand '!F32</f>
        <v>M26</v>
      </c>
      <c r="D31" s="178" t="str">
        <f>'All Demand '!C32</f>
        <v>8AJ875-03566</v>
      </c>
      <c r="E31" s="235" t="str">
        <f>'All Demand '!H32</f>
        <v>CTU FATP</v>
      </c>
      <c r="F31" s="236" t="str">
        <f>'All Demand '!G32</f>
        <v>ABC</v>
      </c>
      <c r="G31" s="12">
        <v>0</v>
      </c>
      <c r="H31" s="12">
        <v>0</v>
      </c>
      <c r="I31" s="12" t="s">
        <v>39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1</v>
      </c>
      <c r="S31" s="12">
        <v>0</v>
      </c>
      <c r="T31" s="12">
        <v>0.92</v>
      </c>
      <c r="U31" s="26">
        <f>Chengdu!H31</f>
        <v>0</v>
      </c>
      <c r="V31" s="26">
        <f>Chengdu!I31</f>
        <v>0</v>
      </c>
      <c r="W31" s="26">
        <f>Chengdu!J31</f>
        <v>0</v>
      </c>
      <c r="X31" s="26">
        <f>Chengdu!K31</f>
        <v>0</v>
      </c>
      <c r="Y31" s="26">
        <f>Chengdu!L31</f>
        <v>0</v>
      </c>
      <c r="Z31" s="26">
        <f>Chengdu!M31</f>
        <v>0</v>
      </c>
      <c r="AA31" s="26">
        <f>Chengdu!N31</f>
        <v>0</v>
      </c>
      <c r="AB31" s="26">
        <f>Chengdu!O31</f>
        <v>0</v>
      </c>
      <c r="AC31" s="26">
        <f>Chengdu!P31</f>
        <v>0</v>
      </c>
      <c r="AD31" s="26">
        <f>Chengdu!Q31</f>
        <v>0</v>
      </c>
      <c r="AE31" s="26">
        <f>Chengdu!R31</f>
        <v>0</v>
      </c>
      <c r="AF31" s="26">
        <f>Chengdu!S31</f>
        <v>0</v>
      </c>
      <c r="AH31" s="13">
        <f t="shared" si="22"/>
        <v>0</v>
      </c>
      <c r="AI31" s="13">
        <f t="shared" si="23"/>
        <v>0</v>
      </c>
      <c r="AJ31" s="13">
        <f t="shared" si="24"/>
        <v>0</v>
      </c>
      <c r="AK31" s="13">
        <f t="shared" si="25"/>
        <v>0</v>
      </c>
      <c r="AL31" s="13">
        <f t="shared" si="26"/>
        <v>0</v>
      </c>
      <c r="AM31" s="13">
        <f t="shared" si="27"/>
        <v>0</v>
      </c>
      <c r="AN31" s="13">
        <f t="shared" si="28"/>
        <v>0</v>
      </c>
      <c r="AO31" s="13">
        <f t="shared" si="29"/>
        <v>0</v>
      </c>
      <c r="AP31" s="13">
        <f t="shared" si="30"/>
        <v>0</v>
      </c>
      <c r="AQ31" s="13">
        <f t="shared" si="31"/>
        <v>0</v>
      </c>
      <c r="AR31" s="13">
        <f t="shared" si="32"/>
        <v>0</v>
      </c>
      <c r="AS31" s="13">
        <f t="shared" si="33"/>
        <v>0</v>
      </c>
      <c r="AT31" s="14"/>
      <c r="AU31" s="15">
        <f t="shared" si="34"/>
        <v>0</v>
      </c>
      <c r="AV31" s="15">
        <f t="shared" si="34"/>
        <v>0</v>
      </c>
      <c r="AW31" s="15">
        <f t="shared" si="34"/>
        <v>0</v>
      </c>
      <c r="AX31" s="15">
        <f t="shared" si="34"/>
        <v>0</v>
      </c>
      <c r="AY31" s="15">
        <f t="shared" si="34"/>
        <v>0</v>
      </c>
      <c r="AZ31" s="15">
        <f t="shared" si="34"/>
        <v>0</v>
      </c>
      <c r="BA31" s="15">
        <f t="shared" si="34"/>
        <v>0</v>
      </c>
      <c r="BB31" s="15">
        <f t="shared" si="34"/>
        <v>0</v>
      </c>
      <c r="BC31" s="15">
        <f t="shared" si="34"/>
        <v>0</v>
      </c>
      <c r="BD31" s="15">
        <f t="shared" si="34"/>
        <v>0</v>
      </c>
      <c r="BE31" s="15">
        <f t="shared" si="34"/>
        <v>0</v>
      </c>
      <c r="BF31" s="15">
        <f t="shared" si="34"/>
        <v>0</v>
      </c>
      <c r="BH31" s="13">
        <f t="shared" si="35"/>
        <v>0</v>
      </c>
      <c r="BI31" s="13">
        <f t="shared" si="36"/>
        <v>0</v>
      </c>
      <c r="BJ31" s="13">
        <f t="shared" si="37"/>
        <v>0</v>
      </c>
      <c r="BK31" s="13">
        <f t="shared" si="38"/>
        <v>0</v>
      </c>
      <c r="BL31" s="13">
        <f t="shared" si="39"/>
        <v>0</v>
      </c>
      <c r="BM31" s="13">
        <f t="shared" si="40"/>
        <v>0</v>
      </c>
      <c r="BN31" s="13">
        <f t="shared" si="41"/>
        <v>0</v>
      </c>
      <c r="BO31" s="13">
        <f t="shared" si="42"/>
        <v>0</v>
      </c>
      <c r="BP31" s="13">
        <f t="shared" si="43"/>
        <v>0</v>
      </c>
      <c r="BQ31" s="13">
        <f t="shared" si="44"/>
        <v>0</v>
      </c>
      <c r="BR31" s="13">
        <f t="shared" si="45"/>
        <v>0</v>
      </c>
      <c r="BS31" s="13">
        <f t="shared" si="46"/>
        <v>0</v>
      </c>
      <c r="BT31" s="14"/>
      <c r="BU31" s="13">
        <f t="shared" si="49"/>
        <v>0</v>
      </c>
      <c r="BV31" s="13">
        <f t="shared" si="49"/>
        <v>0</v>
      </c>
      <c r="BW31" s="13">
        <f t="shared" si="49"/>
        <v>0</v>
      </c>
      <c r="BX31" s="13">
        <f t="shared" si="49"/>
        <v>0</v>
      </c>
      <c r="BY31" s="13">
        <f t="shared" si="49"/>
        <v>0</v>
      </c>
      <c r="BZ31" s="13">
        <f t="shared" si="49"/>
        <v>0</v>
      </c>
      <c r="CA31" s="13">
        <f t="shared" si="49"/>
        <v>0</v>
      </c>
      <c r="CB31" s="13">
        <f t="shared" si="49"/>
        <v>0</v>
      </c>
      <c r="CC31" s="13">
        <f t="shared" si="49"/>
        <v>0</v>
      </c>
      <c r="CD31" s="13">
        <f t="shared" si="49"/>
        <v>0</v>
      </c>
      <c r="CE31" s="13">
        <f t="shared" si="49"/>
        <v>0</v>
      </c>
      <c r="CF31" s="13">
        <f t="shared" si="49"/>
        <v>0</v>
      </c>
      <c r="CG31" s="14"/>
      <c r="CH31" s="13">
        <f t="shared" si="47"/>
        <v>0</v>
      </c>
      <c r="CI31" s="13">
        <f t="shared" si="47"/>
        <v>0</v>
      </c>
      <c r="CJ31" s="13">
        <f t="shared" si="47"/>
        <v>0</v>
      </c>
      <c r="CK31" s="13">
        <f t="shared" si="47"/>
        <v>0</v>
      </c>
      <c r="CL31" s="13">
        <f t="shared" si="47"/>
        <v>0</v>
      </c>
      <c r="CM31" s="13">
        <f t="shared" si="47"/>
        <v>0</v>
      </c>
      <c r="CN31" s="13">
        <f t="shared" si="47"/>
        <v>0</v>
      </c>
      <c r="CO31" s="13">
        <f t="shared" si="47"/>
        <v>0</v>
      </c>
      <c r="CP31" s="13">
        <f t="shared" si="47"/>
        <v>0</v>
      </c>
      <c r="CQ31" s="13">
        <f t="shared" si="47"/>
        <v>0</v>
      </c>
      <c r="CR31" s="13">
        <f t="shared" si="47"/>
        <v>0</v>
      </c>
      <c r="CS31" s="13">
        <f t="shared" si="47"/>
        <v>0</v>
      </c>
      <c r="CT31" s="14"/>
      <c r="CU31" s="13">
        <f t="shared" si="48"/>
        <v>0</v>
      </c>
      <c r="CV31" s="13">
        <f t="shared" si="48"/>
        <v>0</v>
      </c>
      <c r="CW31" s="13">
        <f t="shared" si="48"/>
        <v>0</v>
      </c>
      <c r="CX31" s="13">
        <f t="shared" si="48"/>
        <v>0</v>
      </c>
      <c r="CY31" s="13">
        <f t="shared" si="48"/>
        <v>0</v>
      </c>
      <c r="CZ31" s="13">
        <f t="shared" si="48"/>
        <v>0</v>
      </c>
      <c r="DA31" s="13">
        <f t="shared" si="48"/>
        <v>0</v>
      </c>
      <c r="DB31" s="13">
        <f t="shared" si="48"/>
        <v>0</v>
      </c>
      <c r="DC31" s="13">
        <f t="shared" si="48"/>
        <v>0</v>
      </c>
      <c r="DD31" s="13">
        <f t="shared" si="48"/>
        <v>0</v>
      </c>
      <c r="DE31" s="13">
        <f t="shared" si="48"/>
        <v>0</v>
      </c>
      <c r="DF31" s="13">
        <f t="shared" si="48"/>
        <v>0</v>
      </c>
    </row>
    <row r="32" spans="1:110" ht="12.75" customHeight="1">
      <c r="A32" s="327">
        <f>'All Demand '!A33</f>
        <v>28</v>
      </c>
      <c r="B32" s="235" t="str">
        <f>'All Demand '!G33</f>
        <v>ABC</v>
      </c>
      <c r="C32" s="235" t="str">
        <f>'All Demand '!F33</f>
        <v>M21</v>
      </c>
      <c r="D32" s="178" t="str">
        <f>'All Demand '!C33</f>
        <v>89ZU000301AGEN</v>
      </c>
      <c r="E32" s="235" t="str">
        <f>'All Demand '!H33</f>
        <v>CTU FATP</v>
      </c>
      <c r="F32" s="236" t="str">
        <f>'All Demand '!G33</f>
        <v>ABC</v>
      </c>
      <c r="G32" s="12">
        <v>0</v>
      </c>
      <c r="H32" s="12">
        <v>0</v>
      </c>
      <c r="I32" s="12" t="s">
        <v>126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1</v>
      </c>
      <c r="S32" s="12">
        <v>0</v>
      </c>
      <c r="T32" s="12">
        <v>0.95</v>
      </c>
      <c r="U32" s="26">
        <f>Chengdu!H32</f>
        <v>0</v>
      </c>
      <c r="V32" s="26">
        <f>Chengdu!I32</f>
        <v>0</v>
      </c>
      <c r="W32" s="26">
        <f>Chengdu!J32</f>
        <v>0</v>
      </c>
      <c r="X32" s="26">
        <f>Chengdu!K32</f>
        <v>0</v>
      </c>
      <c r="Y32" s="26">
        <f>Chengdu!L32</f>
        <v>0</v>
      </c>
      <c r="Z32" s="26">
        <f>Chengdu!M32</f>
        <v>0</v>
      </c>
      <c r="AA32" s="26">
        <f>Chengdu!N32</f>
        <v>0</v>
      </c>
      <c r="AB32" s="26">
        <f>Chengdu!O32</f>
        <v>0</v>
      </c>
      <c r="AC32" s="26">
        <f>Chengdu!P32</f>
        <v>0</v>
      </c>
      <c r="AD32" s="26">
        <f>Chengdu!Q32</f>
        <v>0</v>
      </c>
      <c r="AE32" s="26">
        <f>Chengdu!R32</f>
        <v>0</v>
      </c>
      <c r="AF32" s="26">
        <f>Chengdu!S32</f>
        <v>0</v>
      </c>
      <c r="AH32" s="13">
        <f t="shared" si="22"/>
        <v>0</v>
      </c>
      <c r="AI32" s="13">
        <f t="shared" si="23"/>
        <v>0</v>
      </c>
      <c r="AJ32" s="13">
        <f t="shared" si="24"/>
        <v>0</v>
      </c>
      <c r="AK32" s="13">
        <f t="shared" si="25"/>
        <v>0</v>
      </c>
      <c r="AL32" s="13">
        <f t="shared" si="26"/>
        <v>0</v>
      </c>
      <c r="AM32" s="13">
        <f t="shared" si="27"/>
        <v>0</v>
      </c>
      <c r="AN32" s="13">
        <f t="shared" si="28"/>
        <v>0</v>
      </c>
      <c r="AO32" s="13">
        <f t="shared" si="29"/>
        <v>0</v>
      </c>
      <c r="AP32" s="13">
        <f t="shared" si="30"/>
        <v>0</v>
      </c>
      <c r="AQ32" s="13">
        <f t="shared" si="31"/>
        <v>0</v>
      </c>
      <c r="AR32" s="13">
        <f t="shared" si="32"/>
        <v>0</v>
      </c>
      <c r="AS32" s="13">
        <f t="shared" si="33"/>
        <v>0</v>
      </c>
      <c r="AT32" s="14"/>
      <c r="AU32" s="15">
        <f t="shared" si="34"/>
        <v>0</v>
      </c>
      <c r="AV32" s="15">
        <f t="shared" si="34"/>
        <v>0</v>
      </c>
      <c r="AW32" s="15">
        <f t="shared" si="34"/>
        <v>0</v>
      </c>
      <c r="AX32" s="15">
        <f t="shared" si="34"/>
        <v>0</v>
      </c>
      <c r="AY32" s="15">
        <f t="shared" si="34"/>
        <v>0</v>
      </c>
      <c r="AZ32" s="15">
        <f t="shared" si="34"/>
        <v>0</v>
      </c>
      <c r="BA32" s="15">
        <f t="shared" si="34"/>
        <v>0</v>
      </c>
      <c r="BB32" s="15">
        <f t="shared" si="34"/>
        <v>0</v>
      </c>
      <c r="BC32" s="15">
        <f t="shared" si="34"/>
        <v>0</v>
      </c>
      <c r="BD32" s="15">
        <f t="shared" si="34"/>
        <v>0</v>
      </c>
      <c r="BE32" s="15">
        <f t="shared" si="34"/>
        <v>0</v>
      </c>
      <c r="BF32" s="15">
        <f t="shared" si="34"/>
        <v>0</v>
      </c>
      <c r="BH32" s="13">
        <f t="shared" si="35"/>
        <v>0</v>
      </c>
      <c r="BI32" s="13">
        <f t="shared" si="36"/>
        <v>0</v>
      </c>
      <c r="BJ32" s="13">
        <f t="shared" si="37"/>
        <v>0</v>
      </c>
      <c r="BK32" s="13">
        <f t="shared" si="38"/>
        <v>0</v>
      </c>
      <c r="BL32" s="13">
        <f t="shared" si="39"/>
        <v>0</v>
      </c>
      <c r="BM32" s="13">
        <f t="shared" si="40"/>
        <v>0</v>
      </c>
      <c r="BN32" s="13">
        <f t="shared" si="41"/>
        <v>0</v>
      </c>
      <c r="BO32" s="13">
        <f t="shared" si="42"/>
        <v>0</v>
      </c>
      <c r="BP32" s="13">
        <f t="shared" si="43"/>
        <v>0</v>
      </c>
      <c r="BQ32" s="13">
        <f t="shared" si="44"/>
        <v>0</v>
      </c>
      <c r="BR32" s="13">
        <f t="shared" si="45"/>
        <v>0</v>
      </c>
      <c r="BS32" s="13">
        <f t="shared" si="46"/>
        <v>0</v>
      </c>
      <c r="BT32" s="14"/>
      <c r="BU32" s="13">
        <f t="shared" si="49"/>
        <v>0</v>
      </c>
      <c r="BV32" s="13">
        <f t="shared" si="49"/>
        <v>0</v>
      </c>
      <c r="BW32" s="13">
        <f t="shared" si="49"/>
        <v>0</v>
      </c>
      <c r="BX32" s="13">
        <f t="shared" si="49"/>
        <v>0</v>
      </c>
      <c r="BY32" s="13">
        <f t="shared" si="49"/>
        <v>0</v>
      </c>
      <c r="BZ32" s="13">
        <f t="shared" si="49"/>
        <v>0</v>
      </c>
      <c r="CA32" s="13">
        <f t="shared" si="49"/>
        <v>0</v>
      </c>
      <c r="CB32" s="13">
        <f t="shared" si="49"/>
        <v>0</v>
      </c>
      <c r="CC32" s="13">
        <f t="shared" si="49"/>
        <v>0</v>
      </c>
      <c r="CD32" s="13">
        <f t="shared" si="49"/>
        <v>0</v>
      </c>
      <c r="CE32" s="13">
        <f t="shared" si="49"/>
        <v>0</v>
      </c>
      <c r="CF32" s="13">
        <f t="shared" si="49"/>
        <v>0</v>
      </c>
      <c r="CG32" s="14"/>
      <c r="CH32" s="13">
        <f t="shared" si="47"/>
        <v>0</v>
      </c>
      <c r="CI32" s="13">
        <f t="shared" si="47"/>
        <v>0</v>
      </c>
      <c r="CJ32" s="13">
        <f t="shared" si="47"/>
        <v>0</v>
      </c>
      <c r="CK32" s="13">
        <f t="shared" si="47"/>
        <v>0</v>
      </c>
      <c r="CL32" s="13">
        <f t="shared" si="47"/>
        <v>0</v>
      </c>
      <c r="CM32" s="13">
        <f t="shared" si="47"/>
        <v>0</v>
      </c>
      <c r="CN32" s="13">
        <f t="shared" si="47"/>
        <v>0</v>
      </c>
      <c r="CO32" s="13">
        <f t="shared" si="47"/>
        <v>0</v>
      </c>
      <c r="CP32" s="13">
        <f t="shared" si="47"/>
        <v>0</v>
      </c>
      <c r="CQ32" s="13">
        <f t="shared" si="47"/>
        <v>0</v>
      </c>
      <c r="CR32" s="13">
        <f t="shared" si="47"/>
        <v>0</v>
      </c>
      <c r="CS32" s="13">
        <f t="shared" si="47"/>
        <v>0</v>
      </c>
      <c r="CT32" s="14"/>
      <c r="CU32" s="13">
        <f t="shared" si="48"/>
        <v>0</v>
      </c>
      <c r="CV32" s="13">
        <f t="shared" si="48"/>
        <v>0</v>
      </c>
      <c r="CW32" s="13">
        <f t="shared" si="48"/>
        <v>0</v>
      </c>
      <c r="CX32" s="13">
        <f t="shared" si="48"/>
        <v>0</v>
      </c>
      <c r="CY32" s="13">
        <f t="shared" si="48"/>
        <v>0</v>
      </c>
      <c r="CZ32" s="13">
        <f t="shared" si="48"/>
        <v>0</v>
      </c>
      <c r="DA32" s="13">
        <f t="shared" si="48"/>
        <v>0</v>
      </c>
      <c r="DB32" s="13">
        <f t="shared" si="48"/>
        <v>0</v>
      </c>
      <c r="DC32" s="13">
        <f t="shared" si="48"/>
        <v>0</v>
      </c>
      <c r="DD32" s="13">
        <f t="shared" si="48"/>
        <v>0</v>
      </c>
      <c r="DE32" s="13">
        <f t="shared" si="48"/>
        <v>0</v>
      </c>
      <c r="DF32" s="13">
        <f t="shared" si="48"/>
        <v>0</v>
      </c>
    </row>
    <row r="33" spans="1:110" ht="12.75" customHeight="1">
      <c r="A33" s="327">
        <f>'All Demand '!A34</f>
        <v>29</v>
      </c>
      <c r="B33" s="235" t="str">
        <f>'All Demand '!G34</f>
        <v>ABC</v>
      </c>
      <c r="C33" s="235" t="str">
        <f>'All Demand '!F34</f>
        <v>M26</v>
      </c>
      <c r="D33" s="178" t="str">
        <f>'All Demand '!C34</f>
        <v>8AJ818-00050C</v>
      </c>
      <c r="E33" s="235" t="str">
        <f>'All Demand '!H34</f>
        <v>CTU FATP</v>
      </c>
      <c r="F33" s="236" t="str">
        <f>'All Demand '!G34</f>
        <v>ABC</v>
      </c>
      <c r="G33" s="12">
        <v>0</v>
      </c>
      <c r="H33" s="12">
        <v>0</v>
      </c>
      <c r="I33" s="12" t="s">
        <v>126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1</v>
      </c>
      <c r="S33" s="12">
        <v>0</v>
      </c>
      <c r="T33" s="12">
        <v>0.95</v>
      </c>
      <c r="U33" s="26">
        <f>Chengdu!H33</f>
        <v>0</v>
      </c>
      <c r="V33" s="26">
        <f>Chengdu!I33</f>
        <v>0</v>
      </c>
      <c r="W33" s="26">
        <f>Chengdu!J33</f>
        <v>0</v>
      </c>
      <c r="X33" s="26">
        <f>Chengdu!K33</f>
        <v>0</v>
      </c>
      <c r="Y33" s="26">
        <f>Chengdu!L33</f>
        <v>0</v>
      </c>
      <c r="Z33" s="26">
        <f>Chengdu!M33</f>
        <v>0</v>
      </c>
      <c r="AA33" s="26">
        <f>Chengdu!N33</f>
        <v>0</v>
      </c>
      <c r="AB33" s="26">
        <f>Chengdu!O33</f>
        <v>0</v>
      </c>
      <c r="AC33" s="26">
        <f>Chengdu!P33</f>
        <v>0</v>
      </c>
      <c r="AD33" s="26">
        <f>Chengdu!Q33</f>
        <v>0</v>
      </c>
      <c r="AE33" s="26">
        <f>Chengdu!R33</f>
        <v>0</v>
      </c>
      <c r="AF33" s="26">
        <f>Chengdu!S33</f>
        <v>0</v>
      </c>
      <c r="AH33" s="13">
        <f t="shared" si="22"/>
        <v>0</v>
      </c>
      <c r="AI33" s="13">
        <f t="shared" si="23"/>
        <v>0</v>
      </c>
      <c r="AJ33" s="13">
        <f t="shared" si="24"/>
        <v>0</v>
      </c>
      <c r="AK33" s="13">
        <f t="shared" si="25"/>
        <v>0</v>
      </c>
      <c r="AL33" s="13">
        <f t="shared" si="26"/>
        <v>0</v>
      </c>
      <c r="AM33" s="13">
        <f t="shared" si="27"/>
        <v>0</v>
      </c>
      <c r="AN33" s="13">
        <f t="shared" si="28"/>
        <v>0</v>
      </c>
      <c r="AO33" s="13">
        <f t="shared" si="29"/>
        <v>0</v>
      </c>
      <c r="AP33" s="13">
        <f t="shared" si="30"/>
        <v>0</v>
      </c>
      <c r="AQ33" s="13">
        <f t="shared" si="31"/>
        <v>0</v>
      </c>
      <c r="AR33" s="13">
        <f t="shared" si="32"/>
        <v>0</v>
      </c>
      <c r="AS33" s="13">
        <f t="shared" si="33"/>
        <v>0</v>
      </c>
      <c r="AT33" s="14"/>
      <c r="AU33" s="15">
        <f t="shared" si="34"/>
        <v>0</v>
      </c>
      <c r="AV33" s="15">
        <f t="shared" si="34"/>
        <v>0</v>
      </c>
      <c r="AW33" s="15">
        <f t="shared" si="34"/>
        <v>0</v>
      </c>
      <c r="AX33" s="15">
        <f t="shared" si="34"/>
        <v>0</v>
      </c>
      <c r="AY33" s="15">
        <f t="shared" si="34"/>
        <v>0</v>
      </c>
      <c r="AZ33" s="15">
        <f t="shared" si="34"/>
        <v>0</v>
      </c>
      <c r="BA33" s="15">
        <f t="shared" si="34"/>
        <v>0</v>
      </c>
      <c r="BB33" s="15">
        <f t="shared" si="34"/>
        <v>0</v>
      </c>
      <c r="BC33" s="15">
        <f t="shared" si="34"/>
        <v>0</v>
      </c>
      <c r="BD33" s="15">
        <f t="shared" si="34"/>
        <v>0</v>
      </c>
      <c r="BE33" s="15">
        <f t="shared" si="34"/>
        <v>0</v>
      </c>
      <c r="BF33" s="15">
        <f t="shared" si="34"/>
        <v>0</v>
      </c>
      <c r="BH33" s="13">
        <f t="shared" si="35"/>
        <v>0</v>
      </c>
      <c r="BI33" s="13">
        <f t="shared" si="36"/>
        <v>0</v>
      </c>
      <c r="BJ33" s="13">
        <f t="shared" si="37"/>
        <v>0</v>
      </c>
      <c r="BK33" s="13">
        <f t="shared" si="38"/>
        <v>0</v>
      </c>
      <c r="BL33" s="13">
        <f t="shared" si="39"/>
        <v>0</v>
      </c>
      <c r="BM33" s="13">
        <f t="shared" si="40"/>
        <v>0</v>
      </c>
      <c r="BN33" s="13">
        <f t="shared" si="41"/>
        <v>0</v>
      </c>
      <c r="BO33" s="13">
        <f t="shared" si="42"/>
        <v>0</v>
      </c>
      <c r="BP33" s="13">
        <f t="shared" si="43"/>
        <v>0</v>
      </c>
      <c r="BQ33" s="13">
        <f t="shared" si="44"/>
        <v>0</v>
      </c>
      <c r="BR33" s="13">
        <f t="shared" si="45"/>
        <v>0</v>
      </c>
      <c r="BS33" s="13">
        <f t="shared" si="46"/>
        <v>0</v>
      </c>
      <c r="BT33" s="14"/>
      <c r="BU33" s="13">
        <f t="shared" si="49"/>
        <v>0</v>
      </c>
      <c r="BV33" s="13">
        <f t="shared" si="49"/>
        <v>0</v>
      </c>
      <c r="BW33" s="13">
        <f t="shared" si="49"/>
        <v>0</v>
      </c>
      <c r="BX33" s="13">
        <f t="shared" si="49"/>
        <v>0</v>
      </c>
      <c r="BY33" s="13">
        <f t="shared" si="49"/>
        <v>0</v>
      </c>
      <c r="BZ33" s="13">
        <f t="shared" si="49"/>
        <v>0</v>
      </c>
      <c r="CA33" s="13">
        <f t="shared" si="49"/>
        <v>0</v>
      </c>
      <c r="CB33" s="13">
        <f t="shared" si="49"/>
        <v>0</v>
      </c>
      <c r="CC33" s="13">
        <f t="shared" si="49"/>
        <v>0</v>
      </c>
      <c r="CD33" s="13">
        <f t="shared" si="49"/>
        <v>0</v>
      </c>
      <c r="CE33" s="13">
        <f t="shared" si="49"/>
        <v>0</v>
      </c>
      <c r="CF33" s="13">
        <f t="shared" si="49"/>
        <v>0</v>
      </c>
      <c r="CG33" s="14"/>
      <c r="CH33" s="13">
        <f t="shared" si="47"/>
        <v>0</v>
      </c>
      <c r="CI33" s="13">
        <f t="shared" si="47"/>
        <v>0</v>
      </c>
      <c r="CJ33" s="13">
        <f t="shared" si="47"/>
        <v>0</v>
      </c>
      <c r="CK33" s="13">
        <f t="shared" si="47"/>
        <v>0</v>
      </c>
      <c r="CL33" s="13">
        <f t="shared" si="47"/>
        <v>0</v>
      </c>
      <c r="CM33" s="13">
        <f t="shared" si="47"/>
        <v>0</v>
      </c>
      <c r="CN33" s="13">
        <f t="shared" si="47"/>
        <v>0</v>
      </c>
      <c r="CO33" s="13">
        <f t="shared" si="47"/>
        <v>0</v>
      </c>
      <c r="CP33" s="13">
        <f t="shared" si="47"/>
        <v>0</v>
      </c>
      <c r="CQ33" s="13">
        <f t="shared" si="47"/>
        <v>0</v>
      </c>
      <c r="CR33" s="13">
        <f t="shared" si="47"/>
        <v>0</v>
      </c>
      <c r="CS33" s="13">
        <f t="shared" si="47"/>
        <v>0</v>
      </c>
      <c r="CT33" s="14"/>
      <c r="CU33" s="13">
        <f t="shared" si="48"/>
        <v>0</v>
      </c>
      <c r="CV33" s="13">
        <f t="shared" si="48"/>
        <v>0</v>
      </c>
      <c r="CW33" s="13">
        <f t="shared" si="48"/>
        <v>0</v>
      </c>
      <c r="CX33" s="13">
        <f t="shared" si="48"/>
        <v>0</v>
      </c>
      <c r="CY33" s="13">
        <f t="shared" si="48"/>
        <v>0</v>
      </c>
      <c r="CZ33" s="13">
        <f t="shared" si="48"/>
        <v>0</v>
      </c>
      <c r="DA33" s="13">
        <f t="shared" si="48"/>
        <v>0</v>
      </c>
      <c r="DB33" s="13">
        <f t="shared" si="48"/>
        <v>0</v>
      </c>
      <c r="DC33" s="13">
        <f t="shared" si="48"/>
        <v>0</v>
      </c>
      <c r="DD33" s="13">
        <f t="shared" si="48"/>
        <v>0</v>
      </c>
      <c r="DE33" s="13">
        <f t="shared" si="48"/>
        <v>0</v>
      </c>
      <c r="DF33" s="13">
        <f t="shared" si="48"/>
        <v>0</v>
      </c>
    </row>
    <row r="34" spans="1:110" ht="12.75" customHeight="1">
      <c r="A34" s="327">
        <f>'All Demand '!A35</f>
        <v>30</v>
      </c>
      <c r="B34" s="235" t="str">
        <f>'All Demand '!G35</f>
        <v>ABC</v>
      </c>
      <c r="C34" s="235" t="str">
        <f>'All Demand '!F35</f>
        <v>M26</v>
      </c>
      <c r="D34" s="178" t="str">
        <f>'All Demand '!C35</f>
        <v>8AJ946-00098</v>
      </c>
      <c r="E34" s="235" t="str">
        <f>'All Demand '!H35</f>
        <v>CTU FATP</v>
      </c>
      <c r="F34" s="236" t="str">
        <f>'All Demand '!G35</f>
        <v>ABC</v>
      </c>
      <c r="G34" s="12">
        <v>0</v>
      </c>
      <c r="H34" s="12">
        <v>0</v>
      </c>
      <c r="I34" s="12" t="s">
        <v>39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1</v>
      </c>
      <c r="S34" s="12">
        <v>0</v>
      </c>
      <c r="T34" s="12">
        <v>0.95</v>
      </c>
      <c r="U34" s="26">
        <f>Chengdu!H34</f>
        <v>0</v>
      </c>
      <c r="V34" s="26">
        <f>Chengdu!I34</f>
        <v>0</v>
      </c>
      <c r="W34" s="26">
        <f>Chengdu!J34</f>
        <v>0</v>
      </c>
      <c r="X34" s="26">
        <f>Chengdu!K34</f>
        <v>0</v>
      </c>
      <c r="Y34" s="26">
        <f>Chengdu!L34</f>
        <v>0</v>
      </c>
      <c r="Z34" s="26">
        <f>Chengdu!M34</f>
        <v>0</v>
      </c>
      <c r="AA34" s="26">
        <f>Chengdu!N34</f>
        <v>0</v>
      </c>
      <c r="AB34" s="26">
        <f>Chengdu!O34</f>
        <v>0</v>
      </c>
      <c r="AC34" s="26">
        <f>Chengdu!P34</f>
        <v>0</v>
      </c>
      <c r="AD34" s="26">
        <f>Chengdu!Q34</f>
        <v>0</v>
      </c>
      <c r="AE34" s="26">
        <f>Chengdu!R34</f>
        <v>0</v>
      </c>
      <c r="AF34" s="26">
        <f>Chengdu!S34</f>
        <v>0</v>
      </c>
      <c r="AH34" s="13">
        <f t="shared" si="22"/>
        <v>0</v>
      </c>
      <c r="AI34" s="13">
        <f t="shared" si="23"/>
        <v>0</v>
      </c>
      <c r="AJ34" s="13">
        <f t="shared" si="24"/>
        <v>0</v>
      </c>
      <c r="AK34" s="13">
        <f t="shared" si="25"/>
        <v>0</v>
      </c>
      <c r="AL34" s="13">
        <f t="shared" si="26"/>
        <v>0</v>
      </c>
      <c r="AM34" s="13">
        <f t="shared" si="27"/>
        <v>0</v>
      </c>
      <c r="AN34" s="13">
        <f t="shared" si="28"/>
        <v>0</v>
      </c>
      <c r="AO34" s="13">
        <f t="shared" si="29"/>
        <v>0</v>
      </c>
      <c r="AP34" s="13">
        <f t="shared" si="30"/>
        <v>0</v>
      </c>
      <c r="AQ34" s="13">
        <f t="shared" si="31"/>
        <v>0</v>
      </c>
      <c r="AR34" s="13">
        <f t="shared" si="32"/>
        <v>0</v>
      </c>
      <c r="AS34" s="13">
        <f t="shared" si="33"/>
        <v>0</v>
      </c>
      <c r="AT34" s="14"/>
      <c r="AU34" s="15">
        <f t="shared" si="34"/>
        <v>0</v>
      </c>
      <c r="AV34" s="15">
        <f t="shared" si="34"/>
        <v>0</v>
      </c>
      <c r="AW34" s="15">
        <f t="shared" si="34"/>
        <v>0</v>
      </c>
      <c r="AX34" s="15">
        <f t="shared" si="34"/>
        <v>0</v>
      </c>
      <c r="AY34" s="15">
        <f t="shared" si="34"/>
        <v>0</v>
      </c>
      <c r="AZ34" s="15">
        <f t="shared" si="34"/>
        <v>0</v>
      </c>
      <c r="BA34" s="15">
        <f t="shared" si="34"/>
        <v>0</v>
      </c>
      <c r="BB34" s="15">
        <f t="shared" si="34"/>
        <v>0</v>
      </c>
      <c r="BC34" s="15">
        <f t="shared" si="34"/>
        <v>0</v>
      </c>
      <c r="BD34" s="15">
        <f t="shared" si="34"/>
        <v>0</v>
      </c>
      <c r="BE34" s="15">
        <f t="shared" si="34"/>
        <v>0</v>
      </c>
      <c r="BF34" s="15">
        <f t="shared" si="34"/>
        <v>0</v>
      </c>
      <c r="BH34" s="13">
        <f t="shared" si="35"/>
        <v>0</v>
      </c>
      <c r="BI34" s="13">
        <f t="shared" si="36"/>
        <v>0</v>
      </c>
      <c r="BJ34" s="13">
        <f t="shared" si="37"/>
        <v>0</v>
      </c>
      <c r="BK34" s="13">
        <f t="shared" si="38"/>
        <v>0</v>
      </c>
      <c r="BL34" s="13">
        <f t="shared" si="39"/>
        <v>0</v>
      </c>
      <c r="BM34" s="13">
        <f t="shared" si="40"/>
        <v>0</v>
      </c>
      <c r="BN34" s="13">
        <f t="shared" si="41"/>
        <v>0</v>
      </c>
      <c r="BO34" s="13">
        <f t="shared" si="42"/>
        <v>0</v>
      </c>
      <c r="BP34" s="13">
        <f t="shared" si="43"/>
        <v>0</v>
      </c>
      <c r="BQ34" s="13">
        <f t="shared" si="44"/>
        <v>0</v>
      </c>
      <c r="BR34" s="13">
        <f t="shared" si="45"/>
        <v>0</v>
      </c>
      <c r="BS34" s="13">
        <f t="shared" si="46"/>
        <v>0</v>
      </c>
      <c r="BT34" s="14"/>
      <c r="BU34" s="13">
        <f t="shared" si="49"/>
        <v>0</v>
      </c>
      <c r="BV34" s="13">
        <f t="shared" si="49"/>
        <v>0</v>
      </c>
      <c r="BW34" s="13">
        <f t="shared" si="49"/>
        <v>0</v>
      </c>
      <c r="BX34" s="13">
        <f t="shared" si="49"/>
        <v>0</v>
      </c>
      <c r="BY34" s="13">
        <f t="shared" si="49"/>
        <v>0</v>
      </c>
      <c r="BZ34" s="13">
        <f t="shared" si="49"/>
        <v>0</v>
      </c>
      <c r="CA34" s="13">
        <f t="shared" si="49"/>
        <v>0</v>
      </c>
      <c r="CB34" s="13">
        <f t="shared" si="49"/>
        <v>0</v>
      </c>
      <c r="CC34" s="13">
        <f t="shared" si="49"/>
        <v>0</v>
      </c>
      <c r="CD34" s="13">
        <f t="shared" si="49"/>
        <v>0</v>
      </c>
      <c r="CE34" s="13">
        <f t="shared" si="49"/>
        <v>0</v>
      </c>
      <c r="CF34" s="13">
        <f t="shared" si="49"/>
        <v>0</v>
      </c>
      <c r="CG34" s="14"/>
      <c r="CH34" s="13">
        <f t="shared" si="47"/>
        <v>0</v>
      </c>
      <c r="CI34" s="13">
        <f t="shared" si="47"/>
        <v>0</v>
      </c>
      <c r="CJ34" s="13">
        <f t="shared" si="47"/>
        <v>0</v>
      </c>
      <c r="CK34" s="13">
        <f t="shared" si="47"/>
        <v>0</v>
      </c>
      <c r="CL34" s="13">
        <f t="shared" si="47"/>
        <v>0</v>
      </c>
      <c r="CM34" s="13">
        <f t="shared" si="47"/>
        <v>0</v>
      </c>
      <c r="CN34" s="13">
        <f t="shared" si="47"/>
        <v>0</v>
      </c>
      <c r="CO34" s="13">
        <f t="shared" si="47"/>
        <v>0</v>
      </c>
      <c r="CP34" s="13">
        <f t="shared" si="47"/>
        <v>0</v>
      </c>
      <c r="CQ34" s="13">
        <f t="shared" si="47"/>
        <v>0</v>
      </c>
      <c r="CR34" s="13">
        <f t="shared" si="47"/>
        <v>0</v>
      </c>
      <c r="CS34" s="13">
        <f t="shared" si="47"/>
        <v>0</v>
      </c>
      <c r="CT34" s="14"/>
      <c r="CU34" s="13">
        <f t="shared" si="48"/>
        <v>0</v>
      </c>
      <c r="CV34" s="13">
        <f t="shared" si="48"/>
        <v>0</v>
      </c>
      <c r="CW34" s="13">
        <f t="shared" si="48"/>
        <v>0</v>
      </c>
      <c r="CX34" s="13">
        <f t="shared" si="48"/>
        <v>0</v>
      </c>
      <c r="CY34" s="13">
        <f t="shared" si="48"/>
        <v>0</v>
      </c>
      <c r="CZ34" s="13">
        <f t="shared" si="48"/>
        <v>0</v>
      </c>
      <c r="DA34" s="13">
        <f t="shared" si="48"/>
        <v>0</v>
      </c>
      <c r="DB34" s="13">
        <f t="shared" si="48"/>
        <v>0</v>
      </c>
      <c r="DC34" s="13">
        <f t="shared" si="48"/>
        <v>0</v>
      </c>
      <c r="DD34" s="13">
        <f t="shared" si="48"/>
        <v>0</v>
      </c>
      <c r="DE34" s="13">
        <f t="shared" si="48"/>
        <v>0</v>
      </c>
      <c r="DF34" s="13">
        <f t="shared" si="48"/>
        <v>0</v>
      </c>
    </row>
    <row r="35" spans="1:110" ht="12.75" customHeight="1">
      <c r="A35" s="327">
        <f>'All Demand '!A36</f>
        <v>31</v>
      </c>
      <c r="B35" s="235" t="str">
        <f>'All Demand '!G36</f>
        <v>ABC</v>
      </c>
      <c r="C35" s="235" t="str">
        <f>'All Demand '!F36</f>
        <v>M26</v>
      </c>
      <c r="D35" s="178" t="str">
        <f>'All Demand '!C36</f>
        <v>8AJ946-00099</v>
      </c>
      <c r="E35" s="235" t="str">
        <f>'All Demand '!H36</f>
        <v>CTU FATP</v>
      </c>
      <c r="F35" s="236" t="str">
        <f>'All Demand '!G36</f>
        <v>ABC</v>
      </c>
      <c r="G35" s="12">
        <v>0</v>
      </c>
      <c r="H35" s="12">
        <v>0</v>
      </c>
      <c r="I35" s="12" t="s">
        <v>39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1</v>
      </c>
      <c r="S35" s="12">
        <v>0</v>
      </c>
      <c r="T35" s="12">
        <v>0.95</v>
      </c>
      <c r="U35" s="26">
        <f>Chengdu!H35</f>
        <v>0</v>
      </c>
      <c r="V35" s="26">
        <f>Chengdu!I35</f>
        <v>0</v>
      </c>
      <c r="W35" s="26">
        <f>Chengdu!J35</f>
        <v>0</v>
      </c>
      <c r="X35" s="26">
        <f>Chengdu!K35</f>
        <v>0</v>
      </c>
      <c r="Y35" s="26">
        <f>Chengdu!L35</f>
        <v>0</v>
      </c>
      <c r="Z35" s="26">
        <f>Chengdu!M35</f>
        <v>0</v>
      </c>
      <c r="AA35" s="26">
        <f>Chengdu!N35</f>
        <v>0</v>
      </c>
      <c r="AB35" s="26">
        <f>Chengdu!O35</f>
        <v>0</v>
      </c>
      <c r="AC35" s="26">
        <f>Chengdu!P35</f>
        <v>0</v>
      </c>
      <c r="AD35" s="26">
        <f>Chengdu!Q35</f>
        <v>0</v>
      </c>
      <c r="AE35" s="26">
        <f>Chengdu!R35</f>
        <v>0</v>
      </c>
      <c r="AF35" s="26">
        <f>Chengdu!S35</f>
        <v>0</v>
      </c>
      <c r="AH35" s="13">
        <f t="shared" si="22"/>
        <v>0</v>
      </c>
      <c r="AI35" s="13">
        <f t="shared" si="23"/>
        <v>0</v>
      </c>
      <c r="AJ35" s="13">
        <f t="shared" si="24"/>
        <v>0</v>
      </c>
      <c r="AK35" s="13">
        <f t="shared" si="25"/>
        <v>0</v>
      </c>
      <c r="AL35" s="13">
        <f t="shared" si="26"/>
        <v>0</v>
      </c>
      <c r="AM35" s="13">
        <f t="shared" si="27"/>
        <v>0</v>
      </c>
      <c r="AN35" s="13">
        <f t="shared" si="28"/>
        <v>0</v>
      </c>
      <c r="AO35" s="13">
        <f t="shared" si="29"/>
        <v>0</v>
      </c>
      <c r="AP35" s="13">
        <f t="shared" si="30"/>
        <v>0</v>
      </c>
      <c r="AQ35" s="13">
        <f t="shared" si="31"/>
        <v>0</v>
      </c>
      <c r="AR35" s="13">
        <f t="shared" si="32"/>
        <v>0</v>
      </c>
      <c r="AS35" s="13">
        <f t="shared" si="33"/>
        <v>0</v>
      </c>
      <c r="AT35" s="14"/>
      <c r="AU35" s="15">
        <f t="shared" si="34"/>
        <v>0</v>
      </c>
      <c r="AV35" s="15">
        <f t="shared" si="34"/>
        <v>0</v>
      </c>
      <c r="AW35" s="15">
        <f t="shared" si="34"/>
        <v>0</v>
      </c>
      <c r="AX35" s="15">
        <f t="shared" si="34"/>
        <v>0</v>
      </c>
      <c r="AY35" s="15">
        <f t="shared" si="34"/>
        <v>0</v>
      </c>
      <c r="AZ35" s="15">
        <f t="shared" si="34"/>
        <v>0</v>
      </c>
      <c r="BA35" s="15">
        <f t="shared" si="34"/>
        <v>0</v>
      </c>
      <c r="BB35" s="15">
        <f t="shared" si="34"/>
        <v>0</v>
      </c>
      <c r="BC35" s="15">
        <f t="shared" si="34"/>
        <v>0</v>
      </c>
      <c r="BD35" s="15">
        <f t="shared" si="34"/>
        <v>0</v>
      </c>
      <c r="BE35" s="15">
        <f t="shared" si="34"/>
        <v>0</v>
      </c>
      <c r="BF35" s="15">
        <f t="shared" si="34"/>
        <v>0</v>
      </c>
      <c r="BH35" s="13">
        <f t="shared" si="35"/>
        <v>0</v>
      </c>
      <c r="BI35" s="13">
        <f t="shared" si="36"/>
        <v>0</v>
      </c>
      <c r="BJ35" s="13">
        <f t="shared" si="37"/>
        <v>0</v>
      </c>
      <c r="BK35" s="13">
        <f t="shared" si="38"/>
        <v>0</v>
      </c>
      <c r="BL35" s="13">
        <f t="shared" si="39"/>
        <v>0</v>
      </c>
      <c r="BM35" s="13">
        <f t="shared" si="40"/>
        <v>0</v>
      </c>
      <c r="BN35" s="13">
        <f t="shared" si="41"/>
        <v>0</v>
      </c>
      <c r="BO35" s="13">
        <f t="shared" si="42"/>
        <v>0</v>
      </c>
      <c r="BP35" s="13">
        <f t="shared" si="43"/>
        <v>0</v>
      </c>
      <c r="BQ35" s="13">
        <f t="shared" si="44"/>
        <v>0</v>
      </c>
      <c r="BR35" s="13">
        <f t="shared" si="45"/>
        <v>0</v>
      </c>
      <c r="BS35" s="13">
        <f t="shared" si="46"/>
        <v>0</v>
      </c>
      <c r="BT35" s="14"/>
      <c r="BU35" s="13">
        <f t="shared" si="49"/>
        <v>0</v>
      </c>
      <c r="BV35" s="13">
        <f t="shared" si="49"/>
        <v>0</v>
      </c>
      <c r="BW35" s="13">
        <f t="shared" si="49"/>
        <v>0</v>
      </c>
      <c r="BX35" s="13">
        <f t="shared" si="49"/>
        <v>0</v>
      </c>
      <c r="BY35" s="13">
        <f t="shared" si="49"/>
        <v>0</v>
      </c>
      <c r="BZ35" s="13">
        <f t="shared" si="49"/>
        <v>0</v>
      </c>
      <c r="CA35" s="13">
        <f t="shared" si="49"/>
        <v>0</v>
      </c>
      <c r="CB35" s="13">
        <f t="shared" si="49"/>
        <v>0</v>
      </c>
      <c r="CC35" s="13">
        <f t="shared" si="49"/>
        <v>0</v>
      </c>
      <c r="CD35" s="13">
        <f t="shared" si="49"/>
        <v>0</v>
      </c>
      <c r="CE35" s="13">
        <f t="shared" si="49"/>
        <v>0</v>
      </c>
      <c r="CF35" s="13">
        <f t="shared" si="49"/>
        <v>0</v>
      </c>
      <c r="CG35" s="14"/>
      <c r="CH35" s="13">
        <f t="shared" si="47"/>
        <v>0</v>
      </c>
      <c r="CI35" s="13">
        <f t="shared" si="47"/>
        <v>0</v>
      </c>
      <c r="CJ35" s="13">
        <f t="shared" si="47"/>
        <v>0</v>
      </c>
      <c r="CK35" s="13">
        <f t="shared" si="47"/>
        <v>0</v>
      </c>
      <c r="CL35" s="13">
        <f t="shared" si="47"/>
        <v>0</v>
      </c>
      <c r="CM35" s="13">
        <f t="shared" si="47"/>
        <v>0</v>
      </c>
      <c r="CN35" s="13">
        <f t="shared" si="47"/>
        <v>0</v>
      </c>
      <c r="CO35" s="13">
        <f t="shared" si="47"/>
        <v>0</v>
      </c>
      <c r="CP35" s="13">
        <f t="shared" si="47"/>
        <v>0</v>
      </c>
      <c r="CQ35" s="13">
        <f t="shared" si="47"/>
        <v>0</v>
      </c>
      <c r="CR35" s="13">
        <f t="shared" si="47"/>
        <v>0</v>
      </c>
      <c r="CS35" s="13">
        <f t="shared" si="47"/>
        <v>0</v>
      </c>
      <c r="CT35" s="14"/>
      <c r="CU35" s="13">
        <f t="shared" si="48"/>
        <v>0</v>
      </c>
      <c r="CV35" s="13">
        <f t="shared" si="48"/>
        <v>0</v>
      </c>
      <c r="CW35" s="13">
        <f t="shared" si="48"/>
        <v>0</v>
      </c>
      <c r="CX35" s="13">
        <f t="shared" si="48"/>
        <v>0</v>
      </c>
      <c r="CY35" s="13">
        <f t="shared" si="48"/>
        <v>0</v>
      </c>
      <c r="CZ35" s="13">
        <f t="shared" si="48"/>
        <v>0</v>
      </c>
      <c r="DA35" s="13">
        <f t="shared" si="48"/>
        <v>0</v>
      </c>
      <c r="DB35" s="13">
        <f t="shared" si="48"/>
        <v>0</v>
      </c>
      <c r="DC35" s="13">
        <f t="shared" si="48"/>
        <v>0</v>
      </c>
      <c r="DD35" s="13">
        <f t="shared" si="48"/>
        <v>0</v>
      </c>
      <c r="DE35" s="13">
        <f t="shared" si="48"/>
        <v>0</v>
      </c>
      <c r="DF35" s="13">
        <f t="shared" si="48"/>
        <v>0</v>
      </c>
    </row>
    <row r="36" spans="1:110" ht="12.75" customHeight="1">
      <c r="A36" s="327">
        <f>'All Demand '!A37</f>
        <v>32</v>
      </c>
      <c r="B36" s="235" t="str">
        <f>'All Demand '!G37</f>
        <v>ABC</v>
      </c>
      <c r="C36" s="235" t="str">
        <f>'All Demand '!F37</f>
        <v>M25</v>
      </c>
      <c r="D36" s="178" t="str">
        <f>'All Demand '!C37</f>
        <v>8AJ818-00030C</v>
      </c>
      <c r="E36" s="235" t="str">
        <f>'All Demand '!H37</f>
        <v>CTU FATP</v>
      </c>
      <c r="F36" s="236" t="str">
        <f>'All Demand '!G37</f>
        <v>ABC</v>
      </c>
      <c r="G36" s="12">
        <v>0</v>
      </c>
      <c r="H36" s="12">
        <v>0</v>
      </c>
      <c r="I36" s="12" t="s">
        <v>126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1</v>
      </c>
      <c r="S36" s="12">
        <v>0</v>
      </c>
      <c r="T36" s="12">
        <v>0.95</v>
      </c>
      <c r="U36" s="26">
        <f>Chengdu!H36</f>
        <v>0</v>
      </c>
      <c r="V36" s="26">
        <f>Chengdu!I36</f>
        <v>0</v>
      </c>
      <c r="W36" s="26">
        <f>Chengdu!J36</f>
        <v>0</v>
      </c>
      <c r="X36" s="26">
        <f>Chengdu!K36</f>
        <v>0</v>
      </c>
      <c r="Y36" s="26">
        <f>Chengdu!L36</f>
        <v>0</v>
      </c>
      <c r="Z36" s="26">
        <f>Chengdu!M36</f>
        <v>0</v>
      </c>
      <c r="AA36" s="26">
        <f>Chengdu!N36</f>
        <v>0</v>
      </c>
      <c r="AB36" s="26">
        <f>Chengdu!O36</f>
        <v>0</v>
      </c>
      <c r="AC36" s="26">
        <f>Chengdu!P36</f>
        <v>0</v>
      </c>
      <c r="AD36" s="26">
        <f>Chengdu!Q36</f>
        <v>0</v>
      </c>
      <c r="AE36" s="26">
        <f>Chengdu!R36</f>
        <v>0</v>
      </c>
      <c r="AF36" s="26">
        <f>Chengdu!S36</f>
        <v>0</v>
      </c>
      <c r="AH36" s="13">
        <f t="shared" si="22"/>
        <v>0</v>
      </c>
      <c r="AI36" s="13">
        <f t="shared" si="23"/>
        <v>0</v>
      </c>
      <c r="AJ36" s="13">
        <f t="shared" si="24"/>
        <v>0</v>
      </c>
      <c r="AK36" s="13">
        <f t="shared" si="25"/>
        <v>0</v>
      </c>
      <c r="AL36" s="13">
        <f t="shared" si="26"/>
        <v>0</v>
      </c>
      <c r="AM36" s="13">
        <f t="shared" si="27"/>
        <v>0</v>
      </c>
      <c r="AN36" s="13">
        <f t="shared" si="28"/>
        <v>0</v>
      </c>
      <c r="AO36" s="13">
        <f t="shared" si="29"/>
        <v>0</v>
      </c>
      <c r="AP36" s="13">
        <f t="shared" si="30"/>
        <v>0</v>
      </c>
      <c r="AQ36" s="13">
        <f t="shared" si="31"/>
        <v>0</v>
      </c>
      <c r="AR36" s="13">
        <f t="shared" si="32"/>
        <v>0</v>
      </c>
      <c r="AS36" s="13">
        <f t="shared" si="33"/>
        <v>0</v>
      </c>
      <c r="AT36" s="14"/>
      <c r="AU36" s="15">
        <f t="shared" si="34"/>
        <v>0</v>
      </c>
      <c r="AV36" s="15">
        <f t="shared" si="34"/>
        <v>0</v>
      </c>
      <c r="AW36" s="15">
        <f t="shared" si="34"/>
        <v>0</v>
      </c>
      <c r="AX36" s="15">
        <f t="shared" si="34"/>
        <v>0</v>
      </c>
      <c r="AY36" s="15">
        <f t="shared" si="34"/>
        <v>0</v>
      </c>
      <c r="AZ36" s="15">
        <f t="shared" si="34"/>
        <v>0</v>
      </c>
      <c r="BA36" s="15">
        <f t="shared" si="34"/>
        <v>0</v>
      </c>
      <c r="BB36" s="15">
        <f t="shared" si="34"/>
        <v>0</v>
      </c>
      <c r="BC36" s="15">
        <f t="shared" si="34"/>
        <v>0</v>
      </c>
      <c r="BD36" s="15">
        <f t="shared" si="34"/>
        <v>0</v>
      </c>
      <c r="BE36" s="15">
        <f t="shared" si="34"/>
        <v>0</v>
      </c>
      <c r="BF36" s="15">
        <f t="shared" si="34"/>
        <v>0</v>
      </c>
      <c r="BH36" s="13">
        <f t="shared" si="35"/>
        <v>0</v>
      </c>
      <c r="BI36" s="13">
        <f t="shared" si="36"/>
        <v>0</v>
      </c>
      <c r="BJ36" s="13">
        <f t="shared" si="37"/>
        <v>0</v>
      </c>
      <c r="BK36" s="13">
        <f t="shared" si="38"/>
        <v>0</v>
      </c>
      <c r="BL36" s="13">
        <f t="shared" si="39"/>
        <v>0</v>
      </c>
      <c r="BM36" s="13">
        <f t="shared" si="40"/>
        <v>0</v>
      </c>
      <c r="BN36" s="13">
        <f t="shared" si="41"/>
        <v>0</v>
      </c>
      <c r="BO36" s="13">
        <f t="shared" si="42"/>
        <v>0</v>
      </c>
      <c r="BP36" s="13">
        <f t="shared" si="43"/>
        <v>0</v>
      </c>
      <c r="BQ36" s="13">
        <f t="shared" si="44"/>
        <v>0</v>
      </c>
      <c r="BR36" s="13">
        <f t="shared" si="45"/>
        <v>0</v>
      </c>
      <c r="BS36" s="13">
        <f t="shared" si="46"/>
        <v>0</v>
      </c>
      <c r="BT36" s="14"/>
      <c r="BU36" s="13">
        <f t="shared" si="49"/>
        <v>0</v>
      </c>
      <c r="BV36" s="13">
        <f t="shared" si="49"/>
        <v>0</v>
      </c>
      <c r="BW36" s="13">
        <f t="shared" si="49"/>
        <v>0</v>
      </c>
      <c r="BX36" s="13">
        <f t="shared" si="49"/>
        <v>0</v>
      </c>
      <c r="BY36" s="13">
        <f t="shared" si="49"/>
        <v>0</v>
      </c>
      <c r="BZ36" s="13">
        <f t="shared" si="49"/>
        <v>0</v>
      </c>
      <c r="CA36" s="13">
        <f t="shared" si="49"/>
        <v>0</v>
      </c>
      <c r="CB36" s="13">
        <f t="shared" si="49"/>
        <v>0</v>
      </c>
      <c r="CC36" s="13">
        <f t="shared" si="49"/>
        <v>0</v>
      </c>
      <c r="CD36" s="13">
        <f t="shared" si="49"/>
        <v>0</v>
      </c>
      <c r="CE36" s="13">
        <f t="shared" si="49"/>
        <v>0</v>
      </c>
      <c r="CF36" s="13">
        <f t="shared" si="49"/>
        <v>0</v>
      </c>
      <c r="CG36" s="14"/>
      <c r="CH36" s="13">
        <f t="shared" si="47"/>
        <v>0</v>
      </c>
      <c r="CI36" s="13">
        <f t="shared" si="47"/>
        <v>0</v>
      </c>
      <c r="CJ36" s="13">
        <f t="shared" si="47"/>
        <v>0</v>
      </c>
      <c r="CK36" s="13">
        <f t="shared" si="47"/>
        <v>0</v>
      </c>
      <c r="CL36" s="13">
        <f t="shared" si="47"/>
        <v>0</v>
      </c>
      <c r="CM36" s="13">
        <f t="shared" si="47"/>
        <v>0</v>
      </c>
      <c r="CN36" s="13">
        <f t="shared" si="47"/>
        <v>0</v>
      </c>
      <c r="CO36" s="13">
        <f t="shared" si="47"/>
        <v>0</v>
      </c>
      <c r="CP36" s="13">
        <f t="shared" si="47"/>
        <v>0</v>
      </c>
      <c r="CQ36" s="13">
        <f t="shared" si="47"/>
        <v>0</v>
      </c>
      <c r="CR36" s="13">
        <f t="shared" si="47"/>
        <v>0</v>
      </c>
      <c r="CS36" s="13">
        <f t="shared" si="47"/>
        <v>0</v>
      </c>
      <c r="CT36" s="14"/>
      <c r="CU36" s="13">
        <f t="shared" si="48"/>
        <v>0</v>
      </c>
      <c r="CV36" s="13">
        <f t="shared" si="48"/>
        <v>0</v>
      </c>
      <c r="CW36" s="13">
        <f t="shared" si="48"/>
        <v>0</v>
      </c>
      <c r="CX36" s="13">
        <f t="shared" si="48"/>
        <v>0</v>
      </c>
      <c r="CY36" s="13">
        <f t="shared" si="48"/>
        <v>0</v>
      </c>
      <c r="CZ36" s="13">
        <f t="shared" si="48"/>
        <v>0</v>
      </c>
      <c r="DA36" s="13">
        <f t="shared" si="48"/>
        <v>0</v>
      </c>
      <c r="DB36" s="13">
        <f t="shared" si="48"/>
        <v>0</v>
      </c>
      <c r="DC36" s="13">
        <f t="shared" si="48"/>
        <v>0</v>
      </c>
      <c r="DD36" s="13">
        <f t="shared" si="48"/>
        <v>0</v>
      </c>
      <c r="DE36" s="13">
        <f t="shared" si="48"/>
        <v>0</v>
      </c>
      <c r="DF36" s="13">
        <f t="shared" si="48"/>
        <v>0</v>
      </c>
    </row>
    <row r="37" spans="1:110" ht="12.75" customHeight="1">
      <c r="A37" s="327">
        <f>'All Demand '!A38</f>
        <v>33</v>
      </c>
      <c r="B37" s="235" t="str">
        <f>'All Demand '!G38</f>
        <v>ABC</v>
      </c>
      <c r="C37" s="235" t="str">
        <f>'All Demand '!F38</f>
        <v>M26</v>
      </c>
      <c r="D37" s="178" t="str">
        <f>'All Demand '!C38</f>
        <v>8AJ725-00006</v>
      </c>
      <c r="E37" s="235" t="str">
        <f>'All Demand '!H38</f>
        <v>CTU FATP</v>
      </c>
      <c r="F37" s="236" t="str">
        <f>'All Demand '!G38</f>
        <v>ABC</v>
      </c>
      <c r="G37" s="12">
        <v>0</v>
      </c>
      <c r="H37" s="12">
        <v>0</v>
      </c>
      <c r="I37" s="12" t="s">
        <v>39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</v>
      </c>
      <c r="S37" s="12">
        <v>0</v>
      </c>
      <c r="T37" s="12">
        <v>0.9</v>
      </c>
      <c r="U37" s="26">
        <f>Chengdu!H37</f>
        <v>0</v>
      </c>
      <c r="V37" s="26">
        <f>Chengdu!I37</f>
        <v>0</v>
      </c>
      <c r="W37" s="26">
        <f>Chengdu!J37</f>
        <v>0</v>
      </c>
      <c r="X37" s="26">
        <f>Chengdu!K37</f>
        <v>0</v>
      </c>
      <c r="Y37" s="26">
        <f>Chengdu!L37</f>
        <v>0</v>
      </c>
      <c r="Z37" s="26">
        <f>Chengdu!M37</f>
        <v>0</v>
      </c>
      <c r="AA37" s="26">
        <f>Chengdu!N37</f>
        <v>0</v>
      </c>
      <c r="AB37" s="26">
        <f>Chengdu!O37</f>
        <v>0</v>
      </c>
      <c r="AC37" s="26">
        <f>Chengdu!P37</f>
        <v>0</v>
      </c>
      <c r="AD37" s="26">
        <f>Chengdu!Q37</f>
        <v>0</v>
      </c>
      <c r="AE37" s="26">
        <f>Chengdu!R37</f>
        <v>0</v>
      </c>
      <c r="AF37" s="26">
        <f>Chengdu!S37</f>
        <v>0</v>
      </c>
      <c r="AH37" s="13">
        <f t="shared" si="22"/>
        <v>0</v>
      </c>
      <c r="AI37" s="13">
        <f t="shared" si="23"/>
        <v>0</v>
      </c>
      <c r="AJ37" s="13">
        <f t="shared" si="24"/>
        <v>0</v>
      </c>
      <c r="AK37" s="13">
        <f t="shared" si="25"/>
        <v>0</v>
      </c>
      <c r="AL37" s="13">
        <f t="shared" si="26"/>
        <v>0</v>
      </c>
      <c r="AM37" s="13">
        <f t="shared" si="27"/>
        <v>0</v>
      </c>
      <c r="AN37" s="13">
        <f t="shared" si="28"/>
        <v>0</v>
      </c>
      <c r="AO37" s="13">
        <f t="shared" si="29"/>
        <v>0</v>
      </c>
      <c r="AP37" s="13">
        <f t="shared" si="30"/>
        <v>0</v>
      </c>
      <c r="AQ37" s="13">
        <f t="shared" si="31"/>
        <v>0</v>
      </c>
      <c r="AR37" s="13">
        <f t="shared" si="32"/>
        <v>0</v>
      </c>
      <c r="AS37" s="13">
        <f t="shared" si="33"/>
        <v>0</v>
      </c>
      <c r="AT37" s="14"/>
      <c r="AU37" s="15">
        <f t="shared" si="34"/>
        <v>0</v>
      </c>
      <c r="AV37" s="15">
        <f t="shared" si="34"/>
        <v>0</v>
      </c>
      <c r="AW37" s="15">
        <f t="shared" si="34"/>
        <v>0</v>
      </c>
      <c r="AX37" s="15">
        <f t="shared" si="34"/>
        <v>0</v>
      </c>
      <c r="AY37" s="15">
        <f t="shared" si="34"/>
        <v>0</v>
      </c>
      <c r="AZ37" s="15">
        <f t="shared" si="34"/>
        <v>0</v>
      </c>
      <c r="BA37" s="15">
        <f t="shared" si="34"/>
        <v>0</v>
      </c>
      <c r="BB37" s="15">
        <f t="shared" si="34"/>
        <v>0</v>
      </c>
      <c r="BC37" s="15">
        <f t="shared" si="34"/>
        <v>0</v>
      </c>
      <c r="BD37" s="15">
        <f t="shared" si="34"/>
        <v>0</v>
      </c>
      <c r="BE37" s="15">
        <f t="shared" si="34"/>
        <v>0</v>
      </c>
      <c r="BF37" s="15">
        <f t="shared" si="34"/>
        <v>0</v>
      </c>
      <c r="BH37" s="13">
        <f t="shared" si="35"/>
        <v>0</v>
      </c>
      <c r="BI37" s="13">
        <f t="shared" si="36"/>
        <v>0</v>
      </c>
      <c r="BJ37" s="13">
        <f t="shared" si="37"/>
        <v>0</v>
      </c>
      <c r="BK37" s="13">
        <f t="shared" si="38"/>
        <v>0</v>
      </c>
      <c r="BL37" s="13">
        <f t="shared" si="39"/>
        <v>0</v>
      </c>
      <c r="BM37" s="13">
        <f t="shared" si="40"/>
        <v>0</v>
      </c>
      <c r="BN37" s="13">
        <f t="shared" si="41"/>
        <v>0</v>
      </c>
      <c r="BO37" s="13">
        <f t="shared" si="42"/>
        <v>0</v>
      </c>
      <c r="BP37" s="13">
        <f t="shared" si="43"/>
        <v>0</v>
      </c>
      <c r="BQ37" s="13">
        <f t="shared" si="44"/>
        <v>0</v>
      </c>
      <c r="BR37" s="13">
        <f t="shared" si="45"/>
        <v>0</v>
      </c>
      <c r="BS37" s="13">
        <f t="shared" si="46"/>
        <v>0</v>
      </c>
      <c r="BT37" s="14"/>
      <c r="BU37" s="13">
        <f t="shared" si="49"/>
        <v>0</v>
      </c>
      <c r="BV37" s="13">
        <f t="shared" si="49"/>
        <v>0</v>
      </c>
      <c r="BW37" s="13">
        <f t="shared" si="49"/>
        <v>0</v>
      </c>
      <c r="BX37" s="13">
        <f t="shared" si="49"/>
        <v>0</v>
      </c>
      <c r="BY37" s="13">
        <f t="shared" si="49"/>
        <v>0</v>
      </c>
      <c r="BZ37" s="13">
        <f t="shared" si="49"/>
        <v>0</v>
      </c>
      <c r="CA37" s="13">
        <f t="shared" si="49"/>
        <v>0</v>
      </c>
      <c r="CB37" s="13">
        <f t="shared" si="49"/>
        <v>0</v>
      </c>
      <c r="CC37" s="13">
        <f t="shared" si="49"/>
        <v>0</v>
      </c>
      <c r="CD37" s="13">
        <f t="shared" si="49"/>
        <v>0</v>
      </c>
      <c r="CE37" s="13">
        <f t="shared" si="49"/>
        <v>0</v>
      </c>
      <c r="CF37" s="13">
        <f t="shared" si="49"/>
        <v>0</v>
      </c>
      <c r="CG37" s="14"/>
      <c r="CH37" s="13">
        <f t="shared" si="47"/>
        <v>0</v>
      </c>
      <c r="CI37" s="13">
        <f t="shared" si="47"/>
        <v>0</v>
      </c>
      <c r="CJ37" s="13">
        <f t="shared" si="47"/>
        <v>0</v>
      </c>
      <c r="CK37" s="13">
        <f t="shared" si="47"/>
        <v>0</v>
      </c>
      <c r="CL37" s="13">
        <f t="shared" si="47"/>
        <v>0</v>
      </c>
      <c r="CM37" s="13">
        <f t="shared" si="47"/>
        <v>0</v>
      </c>
      <c r="CN37" s="13">
        <f t="shared" si="47"/>
        <v>0</v>
      </c>
      <c r="CO37" s="13">
        <f t="shared" si="47"/>
        <v>0</v>
      </c>
      <c r="CP37" s="13">
        <f t="shared" si="47"/>
        <v>0</v>
      </c>
      <c r="CQ37" s="13">
        <f t="shared" si="47"/>
        <v>0</v>
      </c>
      <c r="CR37" s="13">
        <f t="shared" si="47"/>
        <v>0</v>
      </c>
      <c r="CS37" s="13">
        <f t="shared" si="47"/>
        <v>0</v>
      </c>
      <c r="CT37" s="14"/>
      <c r="CU37" s="13">
        <f t="shared" si="48"/>
        <v>0</v>
      </c>
      <c r="CV37" s="13">
        <f t="shared" si="48"/>
        <v>0</v>
      </c>
      <c r="CW37" s="13">
        <f t="shared" si="48"/>
        <v>0</v>
      </c>
      <c r="CX37" s="13">
        <f t="shared" si="48"/>
        <v>0</v>
      </c>
      <c r="CY37" s="13">
        <f t="shared" si="48"/>
        <v>0</v>
      </c>
      <c r="CZ37" s="13">
        <f t="shared" si="48"/>
        <v>0</v>
      </c>
      <c r="DA37" s="13">
        <f t="shared" si="48"/>
        <v>0</v>
      </c>
      <c r="DB37" s="13">
        <f t="shared" si="48"/>
        <v>0</v>
      </c>
      <c r="DC37" s="13">
        <f t="shared" si="48"/>
        <v>0</v>
      </c>
      <c r="DD37" s="13">
        <f t="shared" si="48"/>
        <v>0</v>
      </c>
      <c r="DE37" s="13">
        <f t="shared" si="48"/>
        <v>0</v>
      </c>
      <c r="DF37" s="13">
        <f t="shared" si="48"/>
        <v>0</v>
      </c>
    </row>
    <row r="38" spans="1:110" ht="12.75" customHeight="1">
      <c r="A38" s="327">
        <f>'All Demand '!A39</f>
        <v>34</v>
      </c>
      <c r="B38" s="235" t="str">
        <f>'All Demand '!G39</f>
        <v>ABC</v>
      </c>
      <c r="C38" s="235" t="str">
        <f>'All Demand '!F39</f>
        <v>M26</v>
      </c>
      <c r="D38" s="178" t="str">
        <f>'All Demand '!C39</f>
        <v>8AJ725-00007</v>
      </c>
      <c r="E38" s="235" t="str">
        <f>'All Demand '!H39</f>
        <v>CTU FATP</v>
      </c>
      <c r="F38" s="236" t="str">
        <f>'All Demand '!G39</f>
        <v>ABC</v>
      </c>
      <c r="G38" s="12">
        <v>0</v>
      </c>
      <c r="H38" s="12">
        <v>0</v>
      </c>
      <c r="I38" s="12" t="s">
        <v>39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1</v>
      </c>
      <c r="S38" s="12">
        <v>0</v>
      </c>
      <c r="T38" s="12">
        <v>0.9</v>
      </c>
      <c r="U38" s="26">
        <f>Chengdu!H38</f>
        <v>0</v>
      </c>
      <c r="V38" s="26">
        <f>Chengdu!I38</f>
        <v>0</v>
      </c>
      <c r="W38" s="26">
        <f>Chengdu!J38</f>
        <v>0</v>
      </c>
      <c r="X38" s="26">
        <f>Chengdu!K38</f>
        <v>0</v>
      </c>
      <c r="Y38" s="26">
        <f>Chengdu!L38</f>
        <v>0</v>
      </c>
      <c r="Z38" s="26">
        <f>Chengdu!M38</f>
        <v>0</v>
      </c>
      <c r="AA38" s="26">
        <f>Chengdu!N38</f>
        <v>0</v>
      </c>
      <c r="AB38" s="26">
        <f>Chengdu!O38</f>
        <v>0</v>
      </c>
      <c r="AC38" s="26">
        <f>Chengdu!P38</f>
        <v>0</v>
      </c>
      <c r="AD38" s="26">
        <f>Chengdu!Q38</f>
        <v>0</v>
      </c>
      <c r="AE38" s="26">
        <f>Chengdu!R38</f>
        <v>0</v>
      </c>
      <c r="AF38" s="26">
        <f>Chengdu!S38</f>
        <v>0</v>
      </c>
      <c r="AH38" s="13">
        <f t="shared" si="22"/>
        <v>0</v>
      </c>
      <c r="AI38" s="13">
        <f t="shared" si="23"/>
        <v>0</v>
      </c>
      <c r="AJ38" s="13">
        <f t="shared" si="24"/>
        <v>0</v>
      </c>
      <c r="AK38" s="13">
        <f t="shared" si="25"/>
        <v>0</v>
      </c>
      <c r="AL38" s="13">
        <f t="shared" si="26"/>
        <v>0</v>
      </c>
      <c r="AM38" s="13">
        <f t="shared" si="27"/>
        <v>0</v>
      </c>
      <c r="AN38" s="13">
        <f t="shared" si="28"/>
        <v>0</v>
      </c>
      <c r="AO38" s="13">
        <f t="shared" si="29"/>
        <v>0</v>
      </c>
      <c r="AP38" s="13">
        <f t="shared" si="30"/>
        <v>0</v>
      </c>
      <c r="AQ38" s="13">
        <f t="shared" si="31"/>
        <v>0</v>
      </c>
      <c r="AR38" s="13">
        <f t="shared" si="32"/>
        <v>0</v>
      </c>
      <c r="AS38" s="13">
        <f t="shared" si="33"/>
        <v>0</v>
      </c>
      <c r="AT38" s="14"/>
      <c r="AU38" s="15">
        <f t="shared" si="34"/>
        <v>0</v>
      </c>
      <c r="AV38" s="15">
        <f t="shared" si="34"/>
        <v>0</v>
      </c>
      <c r="AW38" s="15">
        <f t="shared" si="34"/>
        <v>0</v>
      </c>
      <c r="AX38" s="15">
        <f t="shared" si="34"/>
        <v>0</v>
      </c>
      <c r="AY38" s="15">
        <f t="shared" si="34"/>
        <v>0</v>
      </c>
      <c r="AZ38" s="15">
        <f t="shared" si="34"/>
        <v>0</v>
      </c>
      <c r="BA38" s="15">
        <f t="shared" si="34"/>
        <v>0</v>
      </c>
      <c r="BB38" s="15">
        <f t="shared" si="34"/>
        <v>0</v>
      </c>
      <c r="BC38" s="15">
        <f t="shared" si="34"/>
        <v>0</v>
      </c>
      <c r="BD38" s="15">
        <f t="shared" si="34"/>
        <v>0</v>
      </c>
      <c r="BE38" s="15">
        <f t="shared" si="34"/>
        <v>0</v>
      </c>
      <c r="BF38" s="15">
        <f t="shared" si="34"/>
        <v>0</v>
      </c>
      <c r="BH38" s="13">
        <f t="shared" si="35"/>
        <v>0</v>
      </c>
      <c r="BI38" s="13">
        <f t="shared" si="36"/>
        <v>0</v>
      </c>
      <c r="BJ38" s="13">
        <f t="shared" si="37"/>
        <v>0</v>
      </c>
      <c r="BK38" s="13">
        <f t="shared" si="38"/>
        <v>0</v>
      </c>
      <c r="BL38" s="13">
        <f t="shared" si="39"/>
        <v>0</v>
      </c>
      <c r="BM38" s="13">
        <f t="shared" si="40"/>
        <v>0</v>
      </c>
      <c r="BN38" s="13">
        <f t="shared" si="41"/>
        <v>0</v>
      </c>
      <c r="BO38" s="13">
        <f t="shared" si="42"/>
        <v>0</v>
      </c>
      <c r="BP38" s="13">
        <f t="shared" si="43"/>
        <v>0</v>
      </c>
      <c r="BQ38" s="13">
        <f t="shared" si="44"/>
        <v>0</v>
      </c>
      <c r="BR38" s="13">
        <f t="shared" si="45"/>
        <v>0</v>
      </c>
      <c r="BS38" s="13">
        <f t="shared" si="46"/>
        <v>0</v>
      </c>
      <c r="BT38" s="14"/>
      <c r="BU38" s="13">
        <f t="shared" si="49"/>
        <v>0</v>
      </c>
      <c r="BV38" s="13">
        <f t="shared" si="49"/>
        <v>0</v>
      </c>
      <c r="BW38" s="13">
        <f t="shared" si="49"/>
        <v>0</v>
      </c>
      <c r="BX38" s="13">
        <f t="shared" si="49"/>
        <v>0</v>
      </c>
      <c r="BY38" s="13">
        <f t="shared" si="49"/>
        <v>0</v>
      </c>
      <c r="BZ38" s="13">
        <f t="shared" si="49"/>
        <v>0</v>
      </c>
      <c r="CA38" s="13">
        <f t="shared" si="49"/>
        <v>0</v>
      </c>
      <c r="CB38" s="13">
        <f t="shared" si="49"/>
        <v>0</v>
      </c>
      <c r="CC38" s="13">
        <f t="shared" si="49"/>
        <v>0</v>
      </c>
      <c r="CD38" s="13">
        <f t="shared" si="49"/>
        <v>0</v>
      </c>
      <c r="CE38" s="13">
        <f t="shared" si="49"/>
        <v>0</v>
      </c>
      <c r="CF38" s="13">
        <f t="shared" si="49"/>
        <v>0</v>
      </c>
      <c r="CG38" s="14"/>
      <c r="CH38" s="13">
        <f t="shared" si="47"/>
        <v>0</v>
      </c>
      <c r="CI38" s="13">
        <f t="shared" si="47"/>
        <v>0</v>
      </c>
      <c r="CJ38" s="13">
        <f t="shared" si="47"/>
        <v>0</v>
      </c>
      <c r="CK38" s="13">
        <f t="shared" si="47"/>
        <v>0</v>
      </c>
      <c r="CL38" s="13">
        <f t="shared" si="47"/>
        <v>0</v>
      </c>
      <c r="CM38" s="13">
        <f t="shared" si="47"/>
        <v>0</v>
      </c>
      <c r="CN38" s="13">
        <f t="shared" si="47"/>
        <v>0</v>
      </c>
      <c r="CO38" s="13">
        <f t="shared" si="47"/>
        <v>0</v>
      </c>
      <c r="CP38" s="13">
        <f t="shared" si="47"/>
        <v>0</v>
      </c>
      <c r="CQ38" s="13">
        <f t="shared" si="47"/>
        <v>0</v>
      </c>
      <c r="CR38" s="13">
        <f t="shared" si="47"/>
        <v>0</v>
      </c>
      <c r="CS38" s="13">
        <f t="shared" si="47"/>
        <v>0</v>
      </c>
      <c r="CT38" s="14"/>
      <c r="CU38" s="13">
        <f t="shared" si="48"/>
        <v>0</v>
      </c>
      <c r="CV38" s="13">
        <f t="shared" si="48"/>
        <v>0</v>
      </c>
      <c r="CW38" s="13">
        <f t="shared" si="48"/>
        <v>0</v>
      </c>
      <c r="CX38" s="13">
        <f t="shared" si="48"/>
        <v>0</v>
      </c>
      <c r="CY38" s="13">
        <f t="shared" si="48"/>
        <v>0</v>
      </c>
      <c r="CZ38" s="13">
        <f t="shared" si="48"/>
        <v>0</v>
      </c>
      <c r="DA38" s="13">
        <f t="shared" si="48"/>
        <v>0</v>
      </c>
      <c r="DB38" s="13">
        <f t="shared" si="48"/>
        <v>0</v>
      </c>
      <c r="DC38" s="13">
        <f t="shared" si="48"/>
        <v>0</v>
      </c>
      <c r="DD38" s="13">
        <f t="shared" si="48"/>
        <v>0</v>
      </c>
      <c r="DE38" s="13">
        <f t="shared" si="48"/>
        <v>0</v>
      </c>
      <c r="DF38" s="13">
        <f t="shared" si="48"/>
        <v>0</v>
      </c>
    </row>
    <row r="39" spans="1:110" ht="12.75" customHeight="1">
      <c r="A39" s="327">
        <f>'All Demand '!A40</f>
        <v>35</v>
      </c>
      <c r="B39" s="235" t="str">
        <f>'All Demand '!G40</f>
        <v>ABC</v>
      </c>
      <c r="C39" s="235" t="str">
        <f>'All Demand '!F40</f>
        <v>M26</v>
      </c>
      <c r="D39" s="178" t="str">
        <f>'All Demand '!C40</f>
        <v>8AJ725-00408</v>
      </c>
      <c r="E39" s="235" t="str">
        <f>'All Demand '!H40</f>
        <v>CTU FATP</v>
      </c>
      <c r="F39" s="236" t="str">
        <f>'All Demand '!G40</f>
        <v>ABC</v>
      </c>
      <c r="G39" s="12">
        <v>0</v>
      </c>
      <c r="H39" s="12">
        <v>0</v>
      </c>
      <c r="I39" s="12" t="s">
        <v>39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1</v>
      </c>
      <c r="S39" s="12">
        <v>0</v>
      </c>
      <c r="T39" s="12">
        <v>0.9</v>
      </c>
      <c r="U39" s="26">
        <f>Chengdu!H39</f>
        <v>0</v>
      </c>
      <c r="V39" s="26">
        <f>Chengdu!I39</f>
        <v>0</v>
      </c>
      <c r="W39" s="26">
        <f>Chengdu!J39</f>
        <v>0</v>
      </c>
      <c r="X39" s="26">
        <f>Chengdu!K39</f>
        <v>0</v>
      </c>
      <c r="Y39" s="26">
        <f>Chengdu!L39</f>
        <v>0</v>
      </c>
      <c r="Z39" s="26">
        <f>Chengdu!M39</f>
        <v>0</v>
      </c>
      <c r="AA39" s="26">
        <f>Chengdu!N39</f>
        <v>0</v>
      </c>
      <c r="AB39" s="26">
        <f>Chengdu!O39</f>
        <v>0</v>
      </c>
      <c r="AC39" s="26">
        <f>Chengdu!P39</f>
        <v>0</v>
      </c>
      <c r="AD39" s="26">
        <f>Chengdu!Q39</f>
        <v>0</v>
      </c>
      <c r="AE39" s="26">
        <f>Chengdu!R39</f>
        <v>0</v>
      </c>
      <c r="AF39" s="26">
        <f>Chengdu!S39</f>
        <v>0</v>
      </c>
      <c r="AH39" s="13">
        <f t="shared" si="22"/>
        <v>0</v>
      </c>
      <c r="AI39" s="13">
        <f t="shared" si="23"/>
        <v>0</v>
      </c>
      <c r="AJ39" s="13">
        <f t="shared" si="24"/>
        <v>0</v>
      </c>
      <c r="AK39" s="13">
        <f t="shared" si="25"/>
        <v>0</v>
      </c>
      <c r="AL39" s="13">
        <f t="shared" si="26"/>
        <v>0</v>
      </c>
      <c r="AM39" s="13">
        <f t="shared" si="27"/>
        <v>0</v>
      </c>
      <c r="AN39" s="13">
        <f t="shared" si="28"/>
        <v>0</v>
      </c>
      <c r="AO39" s="13">
        <f t="shared" si="29"/>
        <v>0</v>
      </c>
      <c r="AP39" s="13">
        <f t="shared" si="30"/>
        <v>0</v>
      </c>
      <c r="AQ39" s="13">
        <f t="shared" si="31"/>
        <v>0</v>
      </c>
      <c r="AR39" s="13">
        <f t="shared" si="32"/>
        <v>0</v>
      </c>
      <c r="AS39" s="13">
        <f t="shared" si="33"/>
        <v>0</v>
      </c>
      <c r="AT39" s="14"/>
      <c r="AU39" s="15">
        <f t="shared" si="34"/>
        <v>0</v>
      </c>
      <c r="AV39" s="15">
        <f t="shared" si="34"/>
        <v>0</v>
      </c>
      <c r="AW39" s="15">
        <f t="shared" si="34"/>
        <v>0</v>
      </c>
      <c r="AX39" s="15">
        <f t="shared" si="34"/>
        <v>0</v>
      </c>
      <c r="AY39" s="15">
        <f t="shared" si="34"/>
        <v>0</v>
      </c>
      <c r="AZ39" s="15">
        <f t="shared" si="34"/>
        <v>0</v>
      </c>
      <c r="BA39" s="15">
        <f t="shared" si="34"/>
        <v>0</v>
      </c>
      <c r="BB39" s="15">
        <f t="shared" si="34"/>
        <v>0</v>
      </c>
      <c r="BC39" s="15">
        <f t="shared" si="34"/>
        <v>0</v>
      </c>
      <c r="BD39" s="15">
        <f t="shared" si="34"/>
        <v>0</v>
      </c>
      <c r="BE39" s="15">
        <f t="shared" si="34"/>
        <v>0</v>
      </c>
      <c r="BF39" s="15">
        <f t="shared" si="34"/>
        <v>0</v>
      </c>
      <c r="BH39" s="13">
        <f t="shared" si="35"/>
        <v>0</v>
      </c>
      <c r="BI39" s="13">
        <f t="shared" si="36"/>
        <v>0</v>
      </c>
      <c r="BJ39" s="13">
        <f t="shared" si="37"/>
        <v>0</v>
      </c>
      <c r="BK39" s="13">
        <f t="shared" si="38"/>
        <v>0</v>
      </c>
      <c r="BL39" s="13">
        <f t="shared" si="39"/>
        <v>0</v>
      </c>
      <c r="BM39" s="13">
        <f t="shared" si="40"/>
        <v>0</v>
      </c>
      <c r="BN39" s="13">
        <f t="shared" si="41"/>
        <v>0</v>
      </c>
      <c r="BO39" s="13">
        <f t="shared" si="42"/>
        <v>0</v>
      </c>
      <c r="BP39" s="13">
        <f t="shared" si="43"/>
        <v>0</v>
      </c>
      <c r="BQ39" s="13">
        <f t="shared" si="44"/>
        <v>0</v>
      </c>
      <c r="BR39" s="13">
        <f t="shared" si="45"/>
        <v>0</v>
      </c>
      <c r="BS39" s="13">
        <f t="shared" si="46"/>
        <v>0</v>
      </c>
      <c r="BT39" s="14"/>
      <c r="BU39" s="13">
        <f t="shared" si="49"/>
        <v>0</v>
      </c>
      <c r="BV39" s="13">
        <f t="shared" si="49"/>
        <v>0</v>
      </c>
      <c r="BW39" s="13">
        <f t="shared" si="49"/>
        <v>0</v>
      </c>
      <c r="BX39" s="13">
        <f t="shared" si="49"/>
        <v>0</v>
      </c>
      <c r="BY39" s="13">
        <f t="shared" si="49"/>
        <v>0</v>
      </c>
      <c r="BZ39" s="13">
        <f t="shared" si="49"/>
        <v>0</v>
      </c>
      <c r="CA39" s="13">
        <f t="shared" si="49"/>
        <v>0</v>
      </c>
      <c r="CB39" s="13">
        <f t="shared" si="49"/>
        <v>0</v>
      </c>
      <c r="CC39" s="13">
        <f t="shared" si="49"/>
        <v>0</v>
      </c>
      <c r="CD39" s="13">
        <f t="shared" si="49"/>
        <v>0</v>
      </c>
      <c r="CE39" s="13">
        <f t="shared" si="49"/>
        <v>0</v>
      </c>
      <c r="CF39" s="13">
        <f t="shared" si="49"/>
        <v>0</v>
      </c>
      <c r="CG39" s="14"/>
      <c r="CH39" s="13">
        <f t="shared" si="47"/>
        <v>0</v>
      </c>
      <c r="CI39" s="13">
        <f t="shared" si="47"/>
        <v>0</v>
      </c>
      <c r="CJ39" s="13">
        <f t="shared" si="47"/>
        <v>0</v>
      </c>
      <c r="CK39" s="13">
        <f t="shared" si="47"/>
        <v>0</v>
      </c>
      <c r="CL39" s="13">
        <f t="shared" si="47"/>
        <v>0</v>
      </c>
      <c r="CM39" s="13">
        <f t="shared" si="47"/>
        <v>0</v>
      </c>
      <c r="CN39" s="13">
        <f t="shared" si="47"/>
        <v>0</v>
      </c>
      <c r="CO39" s="13">
        <f t="shared" si="47"/>
        <v>0</v>
      </c>
      <c r="CP39" s="13">
        <f t="shared" si="47"/>
        <v>0</v>
      </c>
      <c r="CQ39" s="13">
        <f t="shared" si="47"/>
        <v>0</v>
      </c>
      <c r="CR39" s="13">
        <f t="shared" si="47"/>
        <v>0</v>
      </c>
      <c r="CS39" s="13">
        <f t="shared" si="47"/>
        <v>0</v>
      </c>
      <c r="CT39" s="14"/>
      <c r="CU39" s="13">
        <f t="shared" si="48"/>
        <v>0</v>
      </c>
      <c r="CV39" s="13">
        <f t="shared" si="48"/>
        <v>0</v>
      </c>
      <c r="CW39" s="13">
        <f t="shared" si="48"/>
        <v>0</v>
      </c>
      <c r="CX39" s="13">
        <f t="shared" si="48"/>
        <v>0</v>
      </c>
      <c r="CY39" s="13">
        <f t="shared" si="48"/>
        <v>0</v>
      </c>
      <c r="CZ39" s="13">
        <f t="shared" si="48"/>
        <v>0</v>
      </c>
      <c r="DA39" s="13">
        <f t="shared" si="48"/>
        <v>0</v>
      </c>
      <c r="DB39" s="13">
        <f t="shared" si="48"/>
        <v>0</v>
      </c>
      <c r="DC39" s="13">
        <f t="shared" si="48"/>
        <v>0</v>
      </c>
      <c r="DD39" s="13">
        <f t="shared" si="48"/>
        <v>0</v>
      </c>
      <c r="DE39" s="13">
        <f t="shared" si="48"/>
        <v>0</v>
      </c>
      <c r="DF39" s="13">
        <f t="shared" si="48"/>
        <v>0</v>
      </c>
    </row>
    <row r="40" spans="1:110" ht="12.75" customHeight="1">
      <c r="A40" s="327">
        <f>'All Demand '!A41</f>
        <v>36</v>
      </c>
      <c r="B40" s="235" t="str">
        <f>'All Demand '!G41</f>
        <v>ABC</v>
      </c>
      <c r="C40" s="235" t="str">
        <f>'All Demand '!F41</f>
        <v>M101</v>
      </c>
      <c r="D40" s="178" t="str">
        <f>'All Demand '!C41</f>
        <v>8AJ946-09907</v>
      </c>
      <c r="E40" s="235" t="str">
        <f>'All Demand '!H41</f>
        <v>CTU FATP</v>
      </c>
      <c r="F40" s="236" t="str">
        <f>'All Demand '!G41</f>
        <v>ABC</v>
      </c>
      <c r="G40" s="12">
        <v>0</v>
      </c>
      <c r="H40" s="12">
        <v>0</v>
      </c>
      <c r="I40" s="12" t="s">
        <v>39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1</v>
      </c>
      <c r="S40" s="12">
        <v>0</v>
      </c>
      <c r="T40" s="12">
        <v>0.91</v>
      </c>
      <c r="U40" s="26">
        <f>Chengdu!H40</f>
        <v>0</v>
      </c>
      <c r="V40" s="26">
        <f>Chengdu!I40</f>
        <v>0</v>
      </c>
      <c r="W40" s="26">
        <f>Chengdu!J40</f>
        <v>0</v>
      </c>
      <c r="X40" s="26">
        <f>Chengdu!K40</f>
        <v>0</v>
      </c>
      <c r="Y40" s="26">
        <f>Chengdu!L40</f>
        <v>0</v>
      </c>
      <c r="Z40" s="26">
        <f>Chengdu!M40</f>
        <v>0</v>
      </c>
      <c r="AA40" s="26">
        <f>Chengdu!N40</f>
        <v>0</v>
      </c>
      <c r="AB40" s="26">
        <f>Chengdu!O40</f>
        <v>0</v>
      </c>
      <c r="AC40" s="26">
        <f>Chengdu!P40</f>
        <v>0</v>
      </c>
      <c r="AD40" s="26">
        <f>Chengdu!Q40</f>
        <v>0</v>
      </c>
      <c r="AE40" s="26">
        <f>Chengdu!R40</f>
        <v>0</v>
      </c>
      <c r="AF40" s="26">
        <f>Chengdu!S40</f>
        <v>0</v>
      </c>
      <c r="AH40" s="13">
        <f t="shared" si="22"/>
        <v>0</v>
      </c>
      <c r="AI40" s="13">
        <f t="shared" si="23"/>
        <v>0</v>
      </c>
      <c r="AJ40" s="13">
        <f t="shared" si="24"/>
        <v>0</v>
      </c>
      <c r="AK40" s="13">
        <f t="shared" si="25"/>
        <v>0</v>
      </c>
      <c r="AL40" s="13">
        <f t="shared" si="26"/>
        <v>0</v>
      </c>
      <c r="AM40" s="13">
        <f t="shared" si="27"/>
        <v>0</v>
      </c>
      <c r="AN40" s="13">
        <f t="shared" si="28"/>
        <v>0</v>
      </c>
      <c r="AO40" s="13">
        <f t="shared" si="29"/>
        <v>0</v>
      </c>
      <c r="AP40" s="13">
        <f t="shared" si="30"/>
        <v>0</v>
      </c>
      <c r="AQ40" s="13">
        <f t="shared" si="31"/>
        <v>0</v>
      </c>
      <c r="AR40" s="13">
        <f t="shared" si="32"/>
        <v>0</v>
      </c>
      <c r="AS40" s="13">
        <f t="shared" si="33"/>
        <v>0</v>
      </c>
      <c r="AT40" s="14"/>
      <c r="AU40" s="15">
        <f t="shared" si="34"/>
        <v>0</v>
      </c>
      <c r="AV40" s="15">
        <f t="shared" si="34"/>
        <v>0</v>
      </c>
      <c r="AW40" s="15">
        <f t="shared" si="34"/>
        <v>0</v>
      </c>
      <c r="AX40" s="15">
        <f t="shared" si="34"/>
        <v>0</v>
      </c>
      <c r="AY40" s="15">
        <f t="shared" si="34"/>
        <v>0</v>
      </c>
      <c r="AZ40" s="15">
        <f t="shared" si="34"/>
        <v>0</v>
      </c>
      <c r="BA40" s="15">
        <f t="shared" si="34"/>
        <v>0</v>
      </c>
      <c r="BB40" s="15">
        <f t="shared" si="34"/>
        <v>0</v>
      </c>
      <c r="BC40" s="15">
        <f t="shared" si="34"/>
        <v>0</v>
      </c>
      <c r="BD40" s="15">
        <f t="shared" si="34"/>
        <v>0</v>
      </c>
      <c r="BE40" s="15">
        <f t="shared" si="34"/>
        <v>0</v>
      </c>
      <c r="BF40" s="15">
        <f t="shared" si="34"/>
        <v>0</v>
      </c>
      <c r="BH40" s="13">
        <f t="shared" si="35"/>
        <v>0</v>
      </c>
      <c r="BI40" s="13">
        <f t="shared" si="36"/>
        <v>0</v>
      </c>
      <c r="BJ40" s="13">
        <f t="shared" si="37"/>
        <v>0</v>
      </c>
      <c r="BK40" s="13">
        <f t="shared" si="38"/>
        <v>0</v>
      </c>
      <c r="BL40" s="13">
        <f t="shared" si="39"/>
        <v>0</v>
      </c>
      <c r="BM40" s="13">
        <f t="shared" si="40"/>
        <v>0</v>
      </c>
      <c r="BN40" s="13">
        <f t="shared" si="41"/>
        <v>0</v>
      </c>
      <c r="BO40" s="13">
        <f t="shared" si="42"/>
        <v>0</v>
      </c>
      <c r="BP40" s="13">
        <f t="shared" si="43"/>
        <v>0</v>
      </c>
      <c r="BQ40" s="13">
        <f t="shared" si="44"/>
        <v>0</v>
      </c>
      <c r="BR40" s="13">
        <f t="shared" si="45"/>
        <v>0</v>
      </c>
      <c r="BS40" s="13">
        <f t="shared" si="46"/>
        <v>0</v>
      </c>
      <c r="BT40" s="14"/>
      <c r="BU40" s="13">
        <f t="shared" si="49"/>
        <v>0</v>
      </c>
      <c r="BV40" s="13">
        <f t="shared" si="49"/>
        <v>0</v>
      </c>
      <c r="BW40" s="13">
        <f t="shared" si="49"/>
        <v>0</v>
      </c>
      <c r="BX40" s="13">
        <f t="shared" si="49"/>
        <v>0</v>
      </c>
      <c r="BY40" s="13">
        <f t="shared" si="49"/>
        <v>0</v>
      </c>
      <c r="BZ40" s="13">
        <f t="shared" si="49"/>
        <v>0</v>
      </c>
      <c r="CA40" s="13">
        <f t="shared" si="49"/>
        <v>0</v>
      </c>
      <c r="CB40" s="13">
        <f t="shared" si="49"/>
        <v>0</v>
      </c>
      <c r="CC40" s="13">
        <f t="shared" si="49"/>
        <v>0</v>
      </c>
      <c r="CD40" s="13">
        <f t="shared" si="49"/>
        <v>0</v>
      </c>
      <c r="CE40" s="13">
        <f t="shared" si="49"/>
        <v>0</v>
      </c>
      <c r="CF40" s="13">
        <f t="shared" si="49"/>
        <v>0</v>
      </c>
      <c r="CG40" s="14"/>
      <c r="CH40" s="13">
        <f t="shared" si="47"/>
        <v>0</v>
      </c>
      <c r="CI40" s="13">
        <f t="shared" si="47"/>
        <v>0</v>
      </c>
      <c r="CJ40" s="13">
        <f t="shared" si="47"/>
        <v>0</v>
      </c>
      <c r="CK40" s="13">
        <f t="shared" si="47"/>
        <v>0</v>
      </c>
      <c r="CL40" s="13">
        <f t="shared" si="47"/>
        <v>0</v>
      </c>
      <c r="CM40" s="13">
        <f t="shared" si="47"/>
        <v>0</v>
      </c>
      <c r="CN40" s="13">
        <f t="shared" si="47"/>
        <v>0</v>
      </c>
      <c r="CO40" s="13">
        <f t="shared" si="47"/>
        <v>0</v>
      </c>
      <c r="CP40" s="13">
        <f t="shared" si="47"/>
        <v>0</v>
      </c>
      <c r="CQ40" s="13">
        <f t="shared" si="47"/>
        <v>0</v>
      </c>
      <c r="CR40" s="13">
        <f t="shared" si="47"/>
        <v>0</v>
      </c>
      <c r="CS40" s="13">
        <f t="shared" si="47"/>
        <v>0</v>
      </c>
      <c r="CT40" s="14"/>
      <c r="CU40" s="13">
        <f t="shared" si="48"/>
        <v>0</v>
      </c>
      <c r="CV40" s="13">
        <f t="shared" si="48"/>
        <v>0</v>
      </c>
      <c r="CW40" s="13">
        <f t="shared" si="48"/>
        <v>0</v>
      </c>
      <c r="CX40" s="13">
        <f t="shared" si="48"/>
        <v>0</v>
      </c>
      <c r="CY40" s="13">
        <f t="shared" si="48"/>
        <v>0</v>
      </c>
      <c r="CZ40" s="13">
        <f t="shared" si="48"/>
        <v>0</v>
      </c>
      <c r="DA40" s="13">
        <f t="shared" si="48"/>
        <v>0</v>
      </c>
      <c r="DB40" s="13">
        <f t="shared" si="48"/>
        <v>0</v>
      </c>
      <c r="DC40" s="13">
        <f t="shared" si="48"/>
        <v>0</v>
      </c>
      <c r="DD40" s="13">
        <f t="shared" si="48"/>
        <v>0</v>
      </c>
      <c r="DE40" s="13">
        <f t="shared" si="48"/>
        <v>0</v>
      </c>
      <c r="DF40" s="13">
        <f t="shared" si="48"/>
        <v>0</v>
      </c>
    </row>
    <row r="41" spans="1:110" ht="13.8">
      <c r="A41" s="327">
        <f>'All Demand '!A42</f>
        <v>37</v>
      </c>
      <c r="B41" s="235" t="str">
        <f>'All Demand '!G42</f>
        <v>Potential</v>
      </c>
      <c r="C41" s="235" t="str">
        <f>'All Demand '!F42</f>
        <v>Crestron</v>
      </c>
      <c r="D41" s="178" t="str">
        <f>'All Demand '!C42</f>
        <v>Potential</v>
      </c>
      <c r="E41" s="235" t="str">
        <f>'All Demand '!H42</f>
        <v>Jabil MX</v>
      </c>
      <c r="F41" s="236" t="str">
        <f>'All Demand '!G42</f>
        <v>Potential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26">
        <f>Chengdu!H41</f>
        <v>0</v>
      </c>
      <c r="V41" s="26">
        <f>Chengdu!I41</f>
        <v>0</v>
      </c>
      <c r="W41" s="26">
        <f>Chengdu!J41</f>
        <v>0</v>
      </c>
      <c r="X41" s="26">
        <f>Chengdu!K41</f>
        <v>0</v>
      </c>
      <c r="Y41" s="26">
        <f>Chengdu!L41</f>
        <v>0</v>
      </c>
      <c r="Z41" s="26">
        <f>Chengdu!M41</f>
        <v>0</v>
      </c>
      <c r="AA41" s="26">
        <f>Chengdu!N41</f>
        <v>0</v>
      </c>
      <c r="AB41" s="26">
        <f>Chengdu!O41</f>
        <v>0</v>
      </c>
      <c r="AC41" s="26">
        <f>Chengdu!P41</f>
        <v>0</v>
      </c>
      <c r="AD41" s="26">
        <f>Chengdu!Q41</f>
        <v>0</v>
      </c>
      <c r="AE41" s="26">
        <f>Chengdu!R41</f>
        <v>0</v>
      </c>
      <c r="AF41" s="26">
        <f>Chengdu!S41</f>
        <v>0</v>
      </c>
      <c r="AH41" s="13">
        <f t="shared" si="22"/>
        <v>0</v>
      </c>
      <c r="AI41" s="13">
        <f t="shared" si="23"/>
        <v>0</v>
      </c>
      <c r="AJ41" s="13">
        <f t="shared" si="24"/>
        <v>0</v>
      </c>
      <c r="AK41" s="13">
        <f t="shared" si="25"/>
        <v>0</v>
      </c>
      <c r="AL41" s="13">
        <f t="shared" si="26"/>
        <v>0</v>
      </c>
      <c r="AM41" s="13">
        <f t="shared" si="27"/>
        <v>0</v>
      </c>
      <c r="AN41" s="13">
        <f t="shared" si="28"/>
        <v>0</v>
      </c>
      <c r="AO41" s="13">
        <f t="shared" si="29"/>
        <v>0</v>
      </c>
      <c r="AP41" s="13">
        <f t="shared" si="30"/>
        <v>0</v>
      </c>
      <c r="AQ41" s="13">
        <f t="shared" si="31"/>
        <v>0</v>
      </c>
      <c r="AR41" s="13">
        <f t="shared" si="32"/>
        <v>0</v>
      </c>
      <c r="AS41" s="13">
        <f t="shared" si="33"/>
        <v>0</v>
      </c>
      <c r="AT41" s="14"/>
      <c r="AU41" s="15">
        <f t="shared" ref="AU41:BF62" si="50">IFERROR(U41*$G41/$R41/1000,0)</f>
        <v>0</v>
      </c>
      <c r="AV41" s="15">
        <f t="shared" si="50"/>
        <v>0</v>
      </c>
      <c r="AW41" s="15">
        <f t="shared" si="50"/>
        <v>0</v>
      </c>
      <c r="AX41" s="15">
        <f t="shared" si="50"/>
        <v>0</v>
      </c>
      <c r="AY41" s="15">
        <f t="shared" si="50"/>
        <v>0</v>
      </c>
      <c r="AZ41" s="15">
        <f t="shared" si="50"/>
        <v>0</v>
      </c>
      <c r="BA41" s="15">
        <f t="shared" si="50"/>
        <v>0</v>
      </c>
      <c r="BB41" s="15">
        <f t="shared" si="50"/>
        <v>0</v>
      </c>
      <c r="BC41" s="15">
        <f t="shared" si="50"/>
        <v>0</v>
      </c>
      <c r="BD41" s="15">
        <f t="shared" si="50"/>
        <v>0</v>
      </c>
      <c r="BE41" s="15">
        <f t="shared" si="50"/>
        <v>0</v>
      </c>
      <c r="BF41" s="15">
        <f t="shared" si="50"/>
        <v>0</v>
      </c>
      <c r="BH41" s="13">
        <f t="shared" si="35"/>
        <v>0</v>
      </c>
      <c r="BI41" s="13">
        <f t="shared" si="36"/>
        <v>0</v>
      </c>
      <c r="BJ41" s="13">
        <f t="shared" si="37"/>
        <v>0</v>
      </c>
      <c r="BK41" s="13">
        <f t="shared" si="38"/>
        <v>0</v>
      </c>
      <c r="BL41" s="13">
        <f t="shared" si="39"/>
        <v>0</v>
      </c>
      <c r="BM41" s="13">
        <f t="shared" si="40"/>
        <v>0</v>
      </c>
      <c r="BN41" s="13">
        <f t="shared" si="41"/>
        <v>0</v>
      </c>
      <c r="BO41" s="13">
        <f t="shared" si="42"/>
        <v>0</v>
      </c>
      <c r="BP41" s="13">
        <f t="shared" si="43"/>
        <v>0</v>
      </c>
      <c r="BQ41" s="13">
        <f t="shared" si="44"/>
        <v>0</v>
      </c>
      <c r="BR41" s="13">
        <f t="shared" si="45"/>
        <v>0</v>
      </c>
      <c r="BS41" s="13">
        <f t="shared" si="46"/>
        <v>0</v>
      </c>
      <c r="BT41" s="14"/>
      <c r="BU41" s="13">
        <f t="shared" si="49"/>
        <v>0</v>
      </c>
      <c r="BV41" s="13">
        <f t="shared" si="49"/>
        <v>0</v>
      </c>
      <c r="BW41" s="13">
        <f t="shared" si="49"/>
        <v>0</v>
      </c>
      <c r="BX41" s="13">
        <f t="shared" si="49"/>
        <v>0</v>
      </c>
      <c r="BY41" s="13">
        <f t="shared" si="49"/>
        <v>0</v>
      </c>
      <c r="BZ41" s="13">
        <f t="shared" si="49"/>
        <v>0</v>
      </c>
      <c r="CA41" s="13">
        <f t="shared" si="49"/>
        <v>0</v>
      </c>
      <c r="CB41" s="13">
        <f t="shared" si="49"/>
        <v>0</v>
      </c>
      <c r="CC41" s="13">
        <f t="shared" si="49"/>
        <v>0</v>
      </c>
      <c r="CD41" s="13">
        <f t="shared" si="49"/>
        <v>0</v>
      </c>
      <c r="CE41" s="13">
        <f t="shared" si="49"/>
        <v>0</v>
      </c>
      <c r="CF41" s="13">
        <f t="shared" si="49"/>
        <v>0</v>
      </c>
      <c r="CG41" s="14"/>
      <c r="CH41" s="13">
        <f t="shared" ref="CH41:CS62" si="51">IF(U41=0,0,(U41/1000*$L41)/$R41/$T41)</f>
        <v>0</v>
      </c>
      <c r="CI41" s="13">
        <f t="shared" si="51"/>
        <v>0</v>
      </c>
      <c r="CJ41" s="13">
        <f t="shared" si="51"/>
        <v>0</v>
      </c>
      <c r="CK41" s="13">
        <f t="shared" si="51"/>
        <v>0</v>
      </c>
      <c r="CL41" s="13">
        <f t="shared" si="51"/>
        <v>0</v>
      </c>
      <c r="CM41" s="13">
        <f t="shared" si="51"/>
        <v>0</v>
      </c>
      <c r="CN41" s="13">
        <f t="shared" si="51"/>
        <v>0</v>
      </c>
      <c r="CO41" s="13">
        <f t="shared" si="51"/>
        <v>0</v>
      </c>
      <c r="CP41" s="13">
        <f t="shared" si="51"/>
        <v>0</v>
      </c>
      <c r="CQ41" s="13">
        <f t="shared" si="51"/>
        <v>0</v>
      </c>
      <c r="CR41" s="13">
        <f t="shared" si="51"/>
        <v>0</v>
      </c>
      <c r="CS41" s="13">
        <f t="shared" si="51"/>
        <v>0</v>
      </c>
      <c r="CT41" s="14"/>
      <c r="CU41" s="13">
        <f t="shared" ref="CU41:DF62" si="52">IF(U41=0,0,(U41/1000*$N41)/$R41/$T41)</f>
        <v>0</v>
      </c>
      <c r="CV41" s="13">
        <f t="shared" si="52"/>
        <v>0</v>
      </c>
      <c r="CW41" s="13">
        <f t="shared" si="52"/>
        <v>0</v>
      </c>
      <c r="CX41" s="13">
        <f t="shared" si="52"/>
        <v>0</v>
      </c>
      <c r="CY41" s="13">
        <f t="shared" si="52"/>
        <v>0</v>
      </c>
      <c r="CZ41" s="13">
        <f t="shared" si="52"/>
        <v>0</v>
      </c>
      <c r="DA41" s="13">
        <f t="shared" si="52"/>
        <v>0</v>
      </c>
      <c r="DB41" s="13">
        <f t="shared" si="52"/>
        <v>0</v>
      </c>
      <c r="DC41" s="13">
        <f t="shared" si="52"/>
        <v>0</v>
      </c>
      <c r="DD41" s="13">
        <f t="shared" si="52"/>
        <v>0</v>
      </c>
      <c r="DE41" s="13">
        <f t="shared" si="52"/>
        <v>0</v>
      </c>
      <c r="DF41" s="13">
        <f t="shared" si="52"/>
        <v>0</v>
      </c>
    </row>
    <row r="42" spans="1:110" ht="13.8">
      <c r="A42" s="327">
        <f>'All Demand '!A43</f>
        <v>38</v>
      </c>
      <c r="B42" s="235" t="str">
        <f>'All Demand '!G43</f>
        <v>Nypro</v>
      </c>
      <c r="C42" s="235" t="str">
        <f>'All Demand '!F43</f>
        <v>Philip</v>
      </c>
      <c r="D42" s="178" t="str">
        <f>'All Demand '!C43</f>
        <v>Potential</v>
      </c>
      <c r="E42" s="235" t="str">
        <f>'All Demand '!H43</f>
        <v>Nypro Shenzhen</v>
      </c>
      <c r="F42" s="236" t="str">
        <f>'All Demand '!G43</f>
        <v>Nypro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26">
        <f>Chengdu!H42</f>
        <v>0</v>
      </c>
      <c r="V42" s="26">
        <f>Chengdu!I42</f>
        <v>0</v>
      </c>
      <c r="W42" s="26">
        <f>Chengdu!J42</f>
        <v>0</v>
      </c>
      <c r="X42" s="26">
        <f>Chengdu!K42</f>
        <v>0</v>
      </c>
      <c r="Y42" s="26">
        <f>Chengdu!L42</f>
        <v>0</v>
      </c>
      <c r="Z42" s="26">
        <f>Chengdu!M42</f>
        <v>0</v>
      </c>
      <c r="AA42" s="26">
        <f>Chengdu!N42</f>
        <v>0</v>
      </c>
      <c r="AB42" s="26">
        <f>Chengdu!O42</f>
        <v>0</v>
      </c>
      <c r="AC42" s="26">
        <f>Chengdu!P42</f>
        <v>0</v>
      </c>
      <c r="AD42" s="26">
        <f>Chengdu!Q42</f>
        <v>0</v>
      </c>
      <c r="AE42" s="26">
        <f>Chengdu!R42</f>
        <v>0</v>
      </c>
      <c r="AF42" s="26">
        <f>Chengdu!S42</f>
        <v>0</v>
      </c>
      <c r="AH42" s="13">
        <f t="shared" si="22"/>
        <v>0</v>
      </c>
      <c r="AI42" s="13">
        <f t="shared" si="23"/>
        <v>0</v>
      </c>
      <c r="AJ42" s="13">
        <f t="shared" si="24"/>
        <v>0</v>
      </c>
      <c r="AK42" s="13">
        <f t="shared" si="25"/>
        <v>0</v>
      </c>
      <c r="AL42" s="13">
        <f t="shared" si="26"/>
        <v>0</v>
      </c>
      <c r="AM42" s="13">
        <f t="shared" si="27"/>
        <v>0</v>
      </c>
      <c r="AN42" s="13">
        <f t="shared" si="28"/>
        <v>0</v>
      </c>
      <c r="AO42" s="13">
        <f t="shared" si="29"/>
        <v>0</v>
      </c>
      <c r="AP42" s="13">
        <f t="shared" si="30"/>
        <v>0</v>
      </c>
      <c r="AQ42" s="13">
        <f t="shared" si="31"/>
        <v>0</v>
      </c>
      <c r="AR42" s="13">
        <f t="shared" si="32"/>
        <v>0</v>
      </c>
      <c r="AS42" s="13">
        <f t="shared" si="33"/>
        <v>0</v>
      </c>
      <c r="AT42" s="14"/>
      <c r="AU42" s="15">
        <f t="shared" si="50"/>
        <v>0</v>
      </c>
      <c r="AV42" s="15">
        <f t="shared" si="50"/>
        <v>0</v>
      </c>
      <c r="AW42" s="15">
        <f t="shared" si="50"/>
        <v>0</v>
      </c>
      <c r="AX42" s="15">
        <f t="shared" si="50"/>
        <v>0</v>
      </c>
      <c r="AY42" s="15">
        <f t="shared" si="50"/>
        <v>0</v>
      </c>
      <c r="AZ42" s="15">
        <f t="shared" si="50"/>
        <v>0</v>
      </c>
      <c r="BA42" s="15">
        <f t="shared" si="50"/>
        <v>0</v>
      </c>
      <c r="BB42" s="15">
        <f t="shared" si="50"/>
        <v>0</v>
      </c>
      <c r="BC42" s="15">
        <f t="shared" si="50"/>
        <v>0</v>
      </c>
      <c r="BD42" s="15">
        <f t="shared" si="50"/>
        <v>0</v>
      </c>
      <c r="BE42" s="15">
        <f t="shared" si="50"/>
        <v>0</v>
      </c>
      <c r="BF42" s="15">
        <f t="shared" si="50"/>
        <v>0</v>
      </c>
      <c r="BH42" s="13">
        <f t="shared" si="35"/>
        <v>0</v>
      </c>
      <c r="BI42" s="13">
        <f t="shared" si="36"/>
        <v>0</v>
      </c>
      <c r="BJ42" s="13">
        <f t="shared" si="37"/>
        <v>0</v>
      </c>
      <c r="BK42" s="13">
        <f t="shared" si="38"/>
        <v>0</v>
      </c>
      <c r="BL42" s="13">
        <f t="shared" si="39"/>
        <v>0</v>
      </c>
      <c r="BM42" s="13">
        <f t="shared" si="40"/>
        <v>0</v>
      </c>
      <c r="BN42" s="13">
        <f t="shared" si="41"/>
        <v>0</v>
      </c>
      <c r="BO42" s="13">
        <f t="shared" si="42"/>
        <v>0</v>
      </c>
      <c r="BP42" s="13">
        <f t="shared" si="43"/>
        <v>0</v>
      </c>
      <c r="BQ42" s="13">
        <f t="shared" si="44"/>
        <v>0</v>
      </c>
      <c r="BR42" s="13">
        <f t="shared" si="45"/>
        <v>0</v>
      </c>
      <c r="BS42" s="13">
        <f t="shared" si="46"/>
        <v>0</v>
      </c>
      <c r="BT42" s="14"/>
      <c r="BU42" s="13">
        <f t="shared" si="49"/>
        <v>0</v>
      </c>
      <c r="BV42" s="13">
        <f t="shared" si="49"/>
        <v>0</v>
      </c>
      <c r="BW42" s="13">
        <f t="shared" si="49"/>
        <v>0</v>
      </c>
      <c r="BX42" s="13">
        <f t="shared" ref="BX42:CF70" si="53">IF(X42=0,0,(X42/1000*$J42)/$R42/$T42)</f>
        <v>0</v>
      </c>
      <c r="BY42" s="13">
        <f t="shared" si="53"/>
        <v>0</v>
      </c>
      <c r="BZ42" s="13">
        <f t="shared" si="53"/>
        <v>0</v>
      </c>
      <c r="CA42" s="13">
        <f t="shared" si="53"/>
        <v>0</v>
      </c>
      <c r="CB42" s="13">
        <f t="shared" si="53"/>
        <v>0</v>
      </c>
      <c r="CC42" s="13">
        <f t="shared" si="53"/>
        <v>0</v>
      </c>
      <c r="CD42" s="13">
        <f t="shared" si="53"/>
        <v>0</v>
      </c>
      <c r="CE42" s="13">
        <f t="shared" si="53"/>
        <v>0</v>
      </c>
      <c r="CF42" s="13">
        <f t="shared" si="53"/>
        <v>0</v>
      </c>
      <c r="CG42" s="14"/>
      <c r="CH42" s="13">
        <f t="shared" si="51"/>
        <v>0</v>
      </c>
      <c r="CI42" s="13">
        <f t="shared" si="51"/>
        <v>0</v>
      </c>
      <c r="CJ42" s="13">
        <f t="shared" si="51"/>
        <v>0</v>
      </c>
      <c r="CK42" s="13">
        <f t="shared" si="51"/>
        <v>0</v>
      </c>
      <c r="CL42" s="13">
        <f t="shared" si="51"/>
        <v>0</v>
      </c>
      <c r="CM42" s="13">
        <f t="shared" si="51"/>
        <v>0</v>
      </c>
      <c r="CN42" s="13">
        <f t="shared" si="51"/>
        <v>0</v>
      </c>
      <c r="CO42" s="13">
        <f t="shared" si="51"/>
        <v>0</v>
      </c>
      <c r="CP42" s="13">
        <f t="shared" si="51"/>
        <v>0</v>
      </c>
      <c r="CQ42" s="13">
        <f t="shared" si="51"/>
        <v>0</v>
      </c>
      <c r="CR42" s="13">
        <f t="shared" si="51"/>
        <v>0</v>
      </c>
      <c r="CS42" s="13">
        <f t="shared" si="51"/>
        <v>0</v>
      </c>
      <c r="CT42" s="14"/>
      <c r="CU42" s="13">
        <f t="shared" si="52"/>
        <v>0</v>
      </c>
      <c r="CV42" s="13">
        <f t="shared" si="52"/>
        <v>0</v>
      </c>
      <c r="CW42" s="13">
        <f t="shared" si="52"/>
        <v>0</v>
      </c>
      <c r="CX42" s="13">
        <f t="shared" si="52"/>
        <v>0</v>
      </c>
      <c r="CY42" s="13">
        <f t="shared" si="52"/>
        <v>0</v>
      </c>
      <c r="CZ42" s="13">
        <f t="shared" si="52"/>
        <v>0</v>
      </c>
      <c r="DA42" s="13">
        <f t="shared" si="52"/>
        <v>0</v>
      </c>
      <c r="DB42" s="13">
        <f t="shared" si="52"/>
        <v>0</v>
      </c>
      <c r="DC42" s="13">
        <f t="shared" si="52"/>
        <v>0</v>
      </c>
      <c r="DD42" s="13">
        <f t="shared" si="52"/>
        <v>0</v>
      </c>
      <c r="DE42" s="13">
        <f t="shared" si="52"/>
        <v>0</v>
      </c>
      <c r="DF42" s="13">
        <f t="shared" si="52"/>
        <v>0</v>
      </c>
    </row>
    <row r="43" spans="1:110" ht="12.75" customHeight="1">
      <c r="A43" s="327">
        <f>'All Demand '!A44</f>
        <v>39</v>
      </c>
      <c r="B43" s="235" t="str">
        <f>'All Demand '!G44</f>
        <v>Ingenico</v>
      </c>
      <c r="C43" s="235" t="str">
        <f>'All Demand '!F44</f>
        <v>Ingenico</v>
      </c>
      <c r="D43" s="178" t="str">
        <f>'All Demand '!C44</f>
        <v>8296154708AB</v>
      </c>
      <c r="E43" s="235" t="str">
        <f>'All Demand '!H44</f>
        <v>Vietnam</v>
      </c>
      <c r="F43" s="236" t="str">
        <f>'All Demand '!G44</f>
        <v>Ingenico</v>
      </c>
      <c r="G43" s="12">
        <v>0</v>
      </c>
      <c r="H43" s="12">
        <v>0</v>
      </c>
      <c r="I43" s="12" t="s">
        <v>39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1</v>
      </c>
      <c r="S43" s="12">
        <v>0</v>
      </c>
      <c r="T43" s="12">
        <v>0.95</v>
      </c>
      <c r="U43" s="26">
        <f>Chengdu!H43</f>
        <v>0</v>
      </c>
      <c r="V43" s="26">
        <f>Chengdu!I43</f>
        <v>0</v>
      </c>
      <c r="W43" s="26">
        <f>Chengdu!J43</f>
        <v>0</v>
      </c>
      <c r="X43" s="26">
        <f>Chengdu!K43</f>
        <v>0</v>
      </c>
      <c r="Y43" s="26">
        <f>Chengdu!L43</f>
        <v>0</v>
      </c>
      <c r="Z43" s="26">
        <f>Chengdu!M43</f>
        <v>0</v>
      </c>
      <c r="AA43" s="26">
        <f>Chengdu!N43</f>
        <v>0</v>
      </c>
      <c r="AB43" s="26">
        <f>Chengdu!O43</f>
        <v>0</v>
      </c>
      <c r="AC43" s="26">
        <f>Chengdu!P43</f>
        <v>0</v>
      </c>
      <c r="AD43" s="26">
        <f>Chengdu!Q43</f>
        <v>0</v>
      </c>
      <c r="AE43" s="26">
        <f>Chengdu!R43</f>
        <v>0</v>
      </c>
      <c r="AF43" s="26">
        <f>Chengdu!S43</f>
        <v>0</v>
      </c>
      <c r="AH43" s="13">
        <f t="shared" si="22"/>
        <v>0</v>
      </c>
      <c r="AI43" s="13">
        <f t="shared" si="23"/>
        <v>0</v>
      </c>
      <c r="AJ43" s="13">
        <f t="shared" si="24"/>
        <v>0</v>
      </c>
      <c r="AK43" s="13">
        <f t="shared" si="25"/>
        <v>0</v>
      </c>
      <c r="AL43" s="13">
        <f t="shared" si="26"/>
        <v>0</v>
      </c>
      <c r="AM43" s="13">
        <f t="shared" si="27"/>
        <v>0</v>
      </c>
      <c r="AN43" s="13">
        <f t="shared" si="28"/>
        <v>0</v>
      </c>
      <c r="AO43" s="13">
        <f t="shared" si="29"/>
        <v>0</v>
      </c>
      <c r="AP43" s="13">
        <f t="shared" si="30"/>
        <v>0</v>
      </c>
      <c r="AQ43" s="13">
        <f t="shared" si="31"/>
        <v>0</v>
      </c>
      <c r="AR43" s="13">
        <f t="shared" si="32"/>
        <v>0</v>
      </c>
      <c r="AS43" s="13">
        <f t="shared" si="33"/>
        <v>0</v>
      </c>
      <c r="AT43" s="14"/>
      <c r="AU43" s="15">
        <f t="shared" si="50"/>
        <v>0</v>
      </c>
      <c r="AV43" s="15">
        <f t="shared" si="50"/>
        <v>0</v>
      </c>
      <c r="AW43" s="15">
        <f t="shared" si="50"/>
        <v>0</v>
      </c>
      <c r="AX43" s="15">
        <f t="shared" si="50"/>
        <v>0</v>
      </c>
      <c r="AY43" s="15">
        <f t="shared" si="50"/>
        <v>0</v>
      </c>
      <c r="AZ43" s="15">
        <f t="shared" si="50"/>
        <v>0</v>
      </c>
      <c r="BA43" s="15">
        <f t="shared" si="50"/>
        <v>0</v>
      </c>
      <c r="BB43" s="15">
        <f t="shared" si="50"/>
        <v>0</v>
      </c>
      <c r="BC43" s="15">
        <f t="shared" si="50"/>
        <v>0</v>
      </c>
      <c r="BD43" s="15">
        <f t="shared" si="50"/>
        <v>0</v>
      </c>
      <c r="BE43" s="15">
        <f t="shared" si="50"/>
        <v>0</v>
      </c>
      <c r="BF43" s="15">
        <f t="shared" si="50"/>
        <v>0</v>
      </c>
      <c r="BH43" s="13">
        <f t="shared" si="35"/>
        <v>0</v>
      </c>
      <c r="BI43" s="13">
        <f t="shared" si="36"/>
        <v>0</v>
      </c>
      <c r="BJ43" s="13">
        <f t="shared" si="37"/>
        <v>0</v>
      </c>
      <c r="BK43" s="13">
        <f t="shared" si="38"/>
        <v>0</v>
      </c>
      <c r="BL43" s="13">
        <f t="shared" si="39"/>
        <v>0</v>
      </c>
      <c r="BM43" s="13">
        <f t="shared" si="40"/>
        <v>0</v>
      </c>
      <c r="BN43" s="13">
        <f t="shared" si="41"/>
        <v>0</v>
      </c>
      <c r="BO43" s="13">
        <f t="shared" si="42"/>
        <v>0</v>
      </c>
      <c r="BP43" s="13">
        <f t="shared" si="43"/>
        <v>0</v>
      </c>
      <c r="BQ43" s="13">
        <f t="shared" si="44"/>
        <v>0</v>
      </c>
      <c r="BR43" s="13">
        <f t="shared" si="45"/>
        <v>0</v>
      </c>
      <c r="BS43" s="13">
        <f t="shared" si="46"/>
        <v>0</v>
      </c>
      <c r="BT43" s="14"/>
      <c r="BU43" s="13">
        <f t="shared" ref="BU43:BZ99" si="54">IF(U43=0,0,(U43/1000*$J43)/$R43/$T43)</f>
        <v>0</v>
      </c>
      <c r="BV43" s="13">
        <f t="shared" si="54"/>
        <v>0</v>
      </c>
      <c r="BW43" s="13">
        <f t="shared" si="54"/>
        <v>0</v>
      </c>
      <c r="BX43" s="13">
        <f t="shared" si="53"/>
        <v>0</v>
      </c>
      <c r="BY43" s="13">
        <f t="shared" si="53"/>
        <v>0</v>
      </c>
      <c r="BZ43" s="13">
        <f t="shared" si="53"/>
        <v>0</v>
      </c>
      <c r="CA43" s="13">
        <f t="shared" si="53"/>
        <v>0</v>
      </c>
      <c r="CB43" s="13">
        <f t="shared" si="53"/>
        <v>0</v>
      </c>
      <c r="CC43" s="13">
        <f t="shared" si="53"/>
        <v>0</v>
      </c>
      <c r="CD43" s="13">
        <f t="shared" si="53"/>
        <v>0</v>
      </c>
      <c r="CE43" s="13">
        <f t="shared" si="53"/>
        <v>0</v>
      </c>
      <c r="CF43" s="13">
        <f t="shared" si="53"/>
        <v>0</v>
      </c>
      <c r="CG43" s="14"/>
      <c r="CH43" s="13">
        <f t="shared" si="51"/>
        <v>0</v>
      </c>
      <c r="CI43" s="13">
        <f t="shared" si="51"/>
        <v>0</v>
      </c>
      <c r="CJ43" s="13">
        <f t="shared" si="51"/>
        <v>0</v>
      </c>
      <c r="CK43" s="13">
        <f t="shared" si="51"/>
        <v>0</v>
      </c>
      <c r="CL43" s="13">
        <f t="shared" si="51"/>
        <v>0</v>
      </c>
      <c r="CM43" s="13">
        <f t="shared" si="51"/>
        <v>0</v>
      </c>
      <c r="CN43" s="13">
        <f t="shared" si="51"/>
        <v>0</v>
      </c>
      <c r="CO43" s="13">
        <f t="shared" si="51"/>
        <v>0</v>
      </c>
      <c r="CP43" s="13">
        <f t="shared" si="51"/>
        <v>0</v>
      </c>
      <c r="CQ43" s="13">
        <f t="shared" si="51"/>
        <v>0</v>
      </c>
      <c r="CR43" s="13">
        <f t="shared" si="51"/>
        <v>0</v>
      </c>
      <c r="CS43" s="13">
        <f t="shared" si="51"/>
        <v>0</v>
      </c>
      <c r="CT43" s="14"/>
      <c r="CU43" s="13">
        <f t="shared" si="52"/>
        <v>0</v>
      </c>
      <c r="CV43" s="13">
        <f t="shared" si="52"/>
        <v>0</v>
      </c>
      <c r="CW43" s="13">
        <f t="shared" si="52"/>
        <v>0</v>
      </c>
      <c r="CX43" s="13">
        <f t="shared" si="52"/>
        <v>0</v>
      </c>
      <c r="CY43" s="13">
        <f t="shared" si="52"/>
        <v>0</v>
      </c>
      <c r="CZ43" s="13">
        <f t="shared" si="52"/>
        <v>0</v>
      </c>
      <c r="DA43" s="13">
        <f t="shared" si="52"/>
        <v>0</v>
      </c>
      <c r="DB43" s="13">
        <f t="shared" si="52"/>
        <v>0</v>
      </c>
      <c r="DC43" s="13">
        <f t="shared" si="52"/>
        <v>0</v>
      </c>
      <c r="DD43" s="13">
        <f t="shared" si="52"/>
        <v>0</v>
      </c>
      <c r="DE43" s="13">
        <f t="shared" si="52"/>
        <v>0</v>
      </c>
      <c r="DF43" s="13">
        <f t="shared" si="52"/>
        <v>0</v>
      </c>
    </row>
    <row r="44" spans="1:110" ht="12.75" customHeight="1">
      <c r="A44" s="327">
        <f>'All Demand '!A45</f>
        <v>40</v>
      </c>
      <c r="B44" s="235" t="str">
        <f>'All Demand '!G45</f>
        <v>ABC</v>
      </c>
      <c r="C44" s="235" t="str">
        <f>'All Demand '!F45</f>
        <v>V17</v>
      </c>
      <c r="D44" s="178" t="str">
        <f>'All Demand '!C45</f>
        <v>8DCPFM05023AP</v>
      </c>
      <c r="E44" s="235" t="str">
        <f>'All Demand '!H45</f>
        <v>CTU-CNC</v>
      </c>
      <c r="F44" s="236" t="str">
        <f>'All Demand '!G45</f>
        <v>ABC</v>
      </c>
      <c r="G44" s="12">
        <v>4.4999999999999998E-2</v>
      </c>
      <c r="H44" s="12">
        <v>8.9999999999999993E-3</v>
      </c>
      <c r="I44" s="12" t="s">
        <v>39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4</v>
      </c>
      <c r="Q44" s="12">
        <v>1</v>
      </c>
      <c r="R44" s="12">
        <v>1</v>
      </c>
      <c r="S44" s="12">
        <v>0</v>
      </c>
      <c r="T44" s="12">
        <v>0.95</v>
      </c>
      <c r="U44" s="26">
        <f>Chengdu!H44</f>
        <v>260000</v>
      </c>
      <c r="V44" s="26">
        <f>Chengdu!I44</f>
        <v>305000</v>
      </c>
      <c r="W44" s="26">
        <f>Chengdu!J44</f>
        <v>358000</v>
      </c>
      <c r="X44" s="26">
        <f>Chengdu!K44</f>
        <v>176000</v>
      </c>
      <c r="Y44" s="26">
        <f>Chengdu!L44</f>
        <v>250000</v>
      </c>
      <c r="Z44" s="26">
        <f>Chengdu!M44</f>
        <v>500000</v>
      </c>
      <c r="AA44" s="26">
        <f>Chengdu!N44</f>
        <v>500000</v>
      </c>
      <c r="AB44" s="26">
        <f>Chengdu!O44</f>
        <v>500000</v>
      </c>
      <c r="AC44" s="26">
        <f>Chengdu!P44</f>
        <v>500000</v>
      </c>
      <c r="AD44" s="26">
        <f>Chengdu!Q44</f>
        <v>200000</v>
      </c>
      <c r="AE44" s="26">
        <f>Chengdu!R44</f>
        <v>200000</v>
      </c>
      <c r="AF44" s="26">
        <f>Chengdu!S44</f>
        <v>200000</v>
      </c>
      <c r="AH44" s="13">
        <f t="shared" si="22"/>
        <v>18.463157894736842</v>
      </c>
      <c r="AI44" s="13">
        <f t="shared" si="23"/>
        <v>18.889473684210525</v>
      </c>
      <c r="AJ44" s="13">
        <f t="shared" si="24"/>
        <v>19.391578947368423</v>
      </c>
      <c r="AK44" s="13">
        <f t="shared" si="25"/>
        <v>17.667368421052632</v>
      </c>
      <c r="AL44" s="13">
        <f t="shared" si="26"/>
        <v>18.368421052631579</v>
      </c>
      <c r="AM44" s="13">
        <f t="shared" si="27"/>
        <v>20.736842105263158</v>
      </c>
      <c r="AN44" s="13">
        <f t="shared" si="28"/>
        <v>20.736842105263158</v>
      </c>
      <c r="AO44" s="13">
        <f t="shared" si="29"/>
        <v>20.736842105263158</v>
      </c>
      <c r="AP44" s="13">
        <f t="shared" si="30"/>
        <v>20.736842105263158</v>
      </c>
      <c r="AQ44" s="13">
        <f t="shared" si="31"/>
        <v>17.894736842105264</v>
      </c>
      <c r="AR44" s="13">
        <f t="shared" si="32"/>
        <v>17.894736842105264</v>
      </c>
      <c r="AS44" s="13">
        <f t="shared" si="33"/>
        <v>17.894736842105264</v>
      </c>
      <c r="AT44" s="14"/>
      <c r="AU44" s="15">
        <f t="shared" si="50"/>
        <v>11.7</v>
      </c>
      <c r="AV44" s="15">
        <f t="shared" si="50"/>
        <v>13.725</v>
      </c>
      <c r="AW44" s="15">
        <f t="shared" si="50"/>
        <v>16.11</v>
      </c>
      <c r="AX44" s="15">
        <f t="shared" si="50"/>
        <v>7.92</v>
      </c>
      <c r="AY44" s="15">
        <f t="shared" si="50"/>
        <v>11.25</v>
      </c>
      <c r="AZ44" s="15">
        <f t="shared" si="50"/>
        <v>22.5</v>
      </c>
      <c r="BA44" s="15">
        <f t="shared" si="50"/>
        <v>22.5</v>
      </c>
      <c r="BB44" s="15">
        <f t="shared" si="50"/>
        <v>22.5</v>
      </c>
      <c r="BC44" s="15">
        <f t="shared" si="50"/>
        <v>22.5</v>
      </c>
      <c r="BD44" s="15">
        <f t="shared" si="50"/>
        <v>9</v>
      </c>
      <c r="BE44" s="15">
        <f t="shared" si="50"/>
        <v>9</v>
      </c>
      <c r="BF44" s="15">
        <f t="shared" si="50"/>
        <v>9</v>
      </c>
      <c r="BH44" s="13">
        <f t="shared" si="35"/>
        <v>18.463157894736842</v>
      </c>
      <c r="BI44" s="13">
        <f t="shared" si="36"/>
        <v>18.889473684210525</v>
      </c>
      <c r="BJ44" s="13">
        <f t="shared" si="37"/>
        <v>19.391578947368423</v>
      </c>
      <c r="BK44" s="13">
        <f t="shared" si="38"/>
        <v>17.667368421052632</v>
      </c>
      <c r="BL44" s="13">
        <f t="shared" si="39"/>
        <v>18.368421052631579</v>
      </c>
      <c r="BM44" s="13">
        <f t="shared" si="40"/>
        <v>20.736842105263158</v>
      </c>
      <c r="BN44" s="13">
        <f t="shared" si="41"/>
        <v>20.736842105263158</v>
      </c>
      <c r="BO44" s="13">
        <f t="shared" si="42"/>
        <v>20.736842105263158</v>
      </c>
      <c r="BP44" s="13">
        <f t="shared" si="43"/>
        <v>20.736842105263158</v>
      </c>
      <c r="BQ44" s="13">
        <f t="shared" si="44"/>
        <v>17.894736842105264</v>
      </c>
      <c r="BR44" s="13">
        <f t="shared" si="45"/>
        <v>17.894736842105264</v>
      </c>
      <c r="BS44" s="13">
        <f t="shared" si="46"/>
        <v>17.894736842105264</v>
      </c>
      <c r="BT44" s="14"/>
      <c r="BU44" s="13">
        <f t="shared" si="54"/>
        <v>0</v>
      </c>
      <c r="BV44" s="13">
        <f t="shared" si="54"/>
        <v>0</v>
      </c>
      <c r="BW44" s="13">
        <f t="shared" si="54"/>
        <v>0</v>
      </c>
      <c r="BX44" s="13">
        <f t="shared" si="53"/>
        <v>0</v>
      </c>
      <c r="BY44" s="13">
        <f t="shared" si="53"/>
        <v>0</v>
      </c>
      <c r="BZ44" s="13">
        <f t="shared" si="53"/>
        <v>0</v>
      </c>
      <c r="CA44" s="13">
        <f t="shared" si="53"/>
        <v>0</v>
      </c>
      <c r="CB44" s="13">
        <f t="shared" si="53"/>
        <v>0</v>
      </c>
      <c r="CC44" s="13">
        <f t="shared" si="53"/>
        <v>0</v>
      </c>
      <c r="CD44" s="13">
        <f t="shared" si="53"/>
        <v>0</v>
      </c>
      <c r="CE44" s="13">
        <f t="shared" si="53"/>
        <v>0</v>
      </c>
      <c r="CF44" s="13">
        <f t="shared" si="53"/>
        <v>0</v>
      </c>
      <c r="CG44" s="14"/>
      <c r="CH44" s="13">
        <f t="shared" si="51"/>
        <v>0</v>
      </c>
      <c r="CI44" s="13">
        <f t="shared" si="51"/>
        <v>0</v>
      </c>
      <c r="CJ44" s="13">
        <f t="shared" si="51"/>
        <v>0</v>
      </c>
      <c r="CK44" s="13">
        <f t="shared" si="51"/>
        <v>0</v>
      </c>
      <c r="CL44" s="13">
        <f t="shared" si="51"/>
        <v>0</v>
      </c>
      <c r="CM44" s="13">
        <f t="shared" si="51"/>
        <v>0</v>
      </c>
      <c r="CN44" s="13">
        <f t="shared" si="51"/>
        <v>0</v>
      </c>
      <c r="CO44" s="13">
        <f t="shared" si="51"/>
        <v>0</v>
      </c>
      <c r="CP44" s="13">
        <f t="shared" si="51"/>
        <v>0</v>
      </c>
      <c r="CQ44" s="13">
        <f t="shared" si="51"/>
        <v>0</v>
      </c>
      <c r="CR44" s="13">
        <f t="shared" si="51"/>
        <v>0</v>
      </c>
      <c r="CS44" s="13">
        <f t="shared" si="51"/>
        <v>0</v>
      </c>
      <c r="CT44" s="14"/>
      <c r="CU44" s="13">
        <f t="shared" si="52"/>
        <v>0</v>
      </c>
      <c r="CV44" s="13">
        <f t="shared" si="52"/>
        <v>0</v>
      </c>
      <c r="CW44" s="13">
        <f t="shared" si="52"/>
        <v>0</v>
      </c>
      <c r="CX44" s="13">
        <f t="shared" si="52"/>
        <v>0</v>
      </c>
      <c r="CY44" s="13">
        <f t="shared" si="52"/>
        <v>0</v>
      </c>
      <c r="CZ44" s="13">
        <f t="shared" si="52"/>
        <v>0</v>
      </c>
      <c r="DA44" s="13">
        <f t="shared" si="52"/>
        <v>0</v>
      </c>
      <c r="DB44" s="13">
        <f t="shared" si="52"/>
        <v>0</v>
      </c>
      <c r="DC44" s="13">
        <f t="shared" si="52"/>
        <v>0</v>
      </c>
      <c r="DD44" s="13">
        <f t="shared" si="52"/>
        <v>0</v>
      </c>
      <c r="DE44" s="13">
        <f t="shared" si="52"/>
        <v>0</v>
      </c>
      <c r="DF44" s="13">
        <f t="shared" si="52"/>
        <v>0</v>
      </c>
    </row>
    <row r="45" spans="1:110" ht="12.75" customHeight="1">
      <c r="A45" s="327">
        <f>'All Demand '!A46</f>
        <v>41</v>
      </c>
      <c r="B45" s="235" t="str">
        <f>'All Demand '!G46</f>
        <v>ABC</v>
      </c>
      <c r="C45" s="235" t="str">
        <f>'All Demand '!F46</f>
        <v>M101</v>
      </c>
      <c r="D45" s="178" t="str">
        <f>'All Demand '!C46</f>
        <v>8AJ946-09216</v>
      </c>
      <c r="E45" s="235" t="str">
        <f>'All Demand '!H46</f>
        <v>CTU FATP</v>
      </c>
      <c r="F45" s="236" t="str">
        <f>'All Demand '!G46</f>
        <v>ABC</v>
      </c>
      <c r="G45" s="12">
        <v>0</v>
      </c>
      <c r="H45" s="12">
        <v>0</v>
      </c>
      <c r="I45" s="12" t="s">
        <v>39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1</v>
      </c>
      <c r="S45" s="12">
        <v>0</v>
      </c>
      <c r="T45" s="12">
        <v>0.9</v>
      </c>
      <c r="U45" s="26">
        <f>Chengdu!H45</f>
        <v>0</v>
      </c>
      <c r="V45" s="26">
        <f>Chengdu!I45</f>
        <v>0</v>
      </c>
      <c r="W45" s="26">
        <f>Chengdu!J45</f>
        <v>0</v>
      </c>
      <c r="X45" s="26">
        <f>Chengdu!K45</f>
        <v>0</v>
      </c>
      <c r="Y45" s="26">
        <f>Chengdu!L45</f>
        <v>0</v>
      </c>
      <c r="Z45" s="26">
        <f>Chengdu!M45</f>
        <v>0</v>
      </c>
      <c r="AA45" s="26">
        <f>Chengdu!N45</f>
        <v>0</v>
      </c>
      <c r="AB45" s="26">
        <f>Chengdu!O45</f>
        <v>0</v>
      </c>
      <c r="AC45" s="26">
        <f>Chengdu!P45</f>
        <v>0</v>
      </c>
      <c r="AD45" s="26">
        <f>Chengdu!Q45</f>
        <v>0</v>
      </c>
      <c r="AE45" s="26">
        <f>Chengdu!R45</f>
        <v>0</v>
      </c>
      <c r="AF45" s="26">
        <f>Chengdu!S45</f>
        <v>0</v>
      </c>
      <c r="AH45" s="13">
        <f t="shared" si="22"/>
        <v>0</v>
      </c>
      <c r="AI45" s="13">
        <f t="shared" si="23"/>
        <v>0</v>
      </c>
      <c r="AJ45" s="13">
        <f t="shared" si="24"/>
        <v>0</v>
      </c>
      <c r="AK45" s="13">
        <f t="shared" si="25"/>
        <v>0</v>
      </c>
      <c r="AL45" s="13">
        <f t="shared" si="26"/>
        <v>0</v>
      </c>
      <c r="AM45" s="13">
        <f t="shared" si="27"/>
        <v>0</v>
      </c>
      <c r="AN45" s="13">
        <f t="shared" si="28"/>
        <v>0</v>
      </c>
      <c r="AO45" s="13">
        <f t="shared" si="29"/>
        <v>0</v>
      </c>
      <c r="AP45" s="13">
        <f t="shared" si="30"/>
        <v>0</v>
      </c>
      <c r="AQ45" s="13">
        <f t="shared" si="31"/>
        <v>0</v>
      </c>
      <c r="AR45" s="13">
        <f t="shared" si="32"/>
        <v>0</v>
      </c>
      <c r="AS45" s="13">
        <f t="shared" si="33"/>
        <v>0</v>
      </c>
      <c r="AT45" s="14"/>
      <c r="AU45" s="15">
        <f t="shared" si="50"/>
        <v>0</v>
      </c>
      <c r="AV45" s="15">
        <f t="shared" si="50"/>
        <v>0</v>
      </c>
      <c r="AW45" s="15">
        <f t="shared" si="50"/>
        <v>0</v>
      </c>
      <c r="AX45" s="15">
        <f t="shared" si="50"/>
        <v>0</v>
      </c>
      <c r="AY45" s="15">
        <f t="shared" si="50"/>
        <v>0</v>
      </c>
      <c r="AZ45" s="15">
        <f t="shared" si="50"/>
        <v>0</v>
      </c>
      <c r="BA45" s="15">
        <f t="shared" si="50"/>
        <v>0</v>
      </c>
      <c r="BB45" s="15">
        <f t="shared" si="50"/>
        <v>0</v>
      </c>
      <c r="BC45" s="15">
        <f t="shared" si="50"/>
        <v>0</v>
      </c>
      <c r="BD45" s="15">
        <f t="shared" si="50"/>
        <v>0</v>
      </c>
      <c r="BE45" s="15">
        <f t="shared" si="50"/>
        <v>0</v>
      </c>
      <c r="BF45" s="15">
        <f t="shared" si="50"/>
        <v>0</v>
      </c>
      <c r="BH45" s="13">
        <f t="shared" si="35"/>
        <v>0</v>
      </c>
      <c r="BI45" s="13">
        <f t="shared" si="36"/>
        <v>0</v>
      </c>
      <c r="BJ45" s="13">
        <f t="shared" si="37"/>
        <v>0</v>
      </c>
      <c r="BK45" s="13">
        <f t="shared" si="38"/>
        <v>0</v>
      </c>
      <c r="BL45" s="13">
        <f t="shared" si="39"/>
        <v>0</v>
      </c>
      <c r="BM45" s="13">
        <f t="shared" si="40"/>
        <v>0</v>
      </c>
      <c r="BN45" s="13">
        <f t="shared" si="41"/>
        <v>0</v>
      </c>
      <c r="BO45" s="13">
        <f t="shared" si="42"/>
        <v>0</v>
      </c>
      <c r="BP45" s="13">
        <f t="shared" si="43"/>
        <v>0</v>
      </c>
      <c r="BQ45" s="13">
        <f t="shared" si="44"/>
        <v>0</v>
      </c>
      <c r="BR45" s="13">
        <f t="shared" si="45"/>
        <v>0</v>
      </c>
      <c r="BS45" s="13">
        <f t="shared" si="46"/>
        <v>0</v>
      </c>
      <c r="BT45" s="14"/>
      <c r="BU45" s="13">
        <f t="shared" si="54"/>
        <v>0</v>
      </c>
      <c r="BV45" s="13">
        <f t="shared" si="54"/>
        <v>0</v>
      </c>
      <c r="BW45" s="13">
        <f t="shared" si="54"/>
        <v>0</v>
      </c>
      <c r="BX45" s="13">
        <f t="shared" si="53"/>
        <v>0</v>
      </c>
      <c r="BY45" s="13">
        <f t="shared" si="53"/>
        <v>0</v>
      </c>
      <c r="BZ45" s="13">
        <f t="shared" si="53"/>
        <v>0</v>
      </c>
      <c r="CA45" s="13">
        <f t="shared" si="53"/>
        <v>0</v>
      </c>
      <c r="CB45" s="13">
        <f t="shared" si="53"/>
        <v>0</v>
      </c>
      <c r="CC45" s="13">
        <f t="shared" si="53"/>
        <v>0</v>
      </c>
      <c r="CD45" s="13">
        <f t="shared" si="53"/>
        <v>0</v>
      </c>
      <c r="CE45" s="13">
        <f t="shared" si="53"/>
        <v>0</v>
      </c>
      <c r="CF45" s="13">
        <f t="shared" si="53"/>
        <v>0</v>
      </c>
      <c r="CG45" s="14"/>
      <c r="CH45" s="13">
        <f t="shared" si="51"/>
        <v>0</v>
      </c>
      <c r="CI45" s="13">
        <f t="shared" si="51"/>
        <v>0</v>
      </c>
      <c r="CJ45" s="13">
        <f t="shared" si="51"/>
        <v>0</v>
      </c>
      <c r="CK45" s="13">
        <f t="shared" si="51"/>
        <v>0</v>
      </c>
      <c r="CL45" s="13">
        <f t="shared" si="51"/>
        <v>0</v>
      </c>
      <c r="CM45" s="13">
        <f t="shared" si="51"/>
        <v>0</v>
      </c>
      <c r="CN45" s="13">
        <f t="shared" si="51"/>
        <v>0</v>
      </c>
      <c r="CO45" s="13">
        <f t="shared" si="51"/>
        <v>0</v>
      </c>
      <c r="CP45" s="13">
        <f t="shared" si="51"/>
        <v>0</v>
      </c>
      <c r="CQ45" s="13">
        <f t="shared" si="51"/>
        <v>0</v>
      </c>
      <c r="CR45" s="13">
        <f t="shared" si="51"/>
        <v>0</v>
      </c>
      <c r="CS45" s="13">
        <f t="shared" si="51"/>
        <v>0</v>
      </c>
      <c r="CT45" s="14"/>
      <c r="CU45" s="13">
        <f t="shared" si="52"/>
        <v>0</v>
      </c>
      <c r="CV45" s="13">
        <f t="shared" si="52"/>
        <v>0</v>
      </c>
      <c r="CW45" s="13">
        <f t="shared" si="52"/>
        <v>0</v>
      </c>
      <c r="CX45" s="13">
        <f t="shared" si="52"/>
        <v>0</v>
      </c>
      <c r="CY45" s="13">
        <f t="shared" si="52"/>
        <v>0</v>
      </c>
      <c r="CZ45" s="13">
        <f t="shared" si="52"/>
        <v>0</v>
      </c>
      <c r="DA45" s="13">
        <f t="shared" si="52"/>
        <v>0</v>
      </c>
      <c r="DB45" s="13">
        <f t="shared" si="52"/>
        <v>0</v>
      </c>
      <c r="DC45" s="13">
        <f t="shared" si="52"/>
        <v>0</v>
      </c>
      <c r="DD45" s="13">
        <f t="shared" si="52"/>
        <v>0</v>
      </c>
      <c r="DE45" s="13">
        <f t="shared" si="52"/>
        <v>0</v>
      </c>
      <c r="DF45" s="13">
        <f t="shared" si="52"/>
        <v>0</v>
      </c>
    </row>
    <row r="46" spans="1:110" ht="12.75" customHeight="1">
      <c r="A46" s="327">
        <f>'All Demand '!A47</f>
        <v>42</v>
      </c>
      <c r="B46" s="235" t="str">
        <f>'All Demand '!G47</f>
        <v>ABC</v>
      </c>
      <c r="C46" s="235" t="str">
        <f>'All Demand '!F47</f>
        <v>M101</v>
      </c>
      <c r="D46" s="178" t="str">
        <f>'All Demand '!C47</f>
        <v>8AJ946-09217</v>
      </c>
      <c r="E46" s="235" t="str">
        <f>'All Demand '!H47</f>
        <v>CTU FATP</v>
      </c>
      <c r="F46" s="236" t="str">
        <f>'All Demand '!G47</f>
        <v>ABC</v>
      </c>
      <c r="G46" s="12">
        <v>0</v>
      </c>
      <c r="H46" s="12">
        <v>0</v>
      </c>
      <c r="I46" s="12" t="s">
        <v>39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1</v>
      </c>
      <c r="S46" s="12">
        <v>0</v>
      </c>
      <c r="T46" s="12">
        <v>0.95</v>
      </c>
      <c r="U46" s="26">
        <f>Chengdu!H46</f>
        <v>0</v>
      </c>
      <c r="V46" s="26">
        <f>Chengdu!I46</f>
        <v>0</v>
      </c>
      <c r="W46" s="26">
        <f>Chengdu!J46</f>
        <v>0</v>
      </c>
      <c r="X46" s="26">
        <f>Chengdu!K46</f>
        <v>0</v>
      </c>
      <c r="Y46" s="26">
        <f>Chengdu!L46</f>
        <v>0</v>
      </c>
      <c r="Z46" s="26">
        <f>Chengdu!M46</f>
        <v>0</v>
      </c>
      <c r="AA46" s="26">
        <f>Chengdu!N46</f>
        <v>0</v>
      </c>
      <c r="AB46" s="26">
        <f>Chengdu!O46</f>
        <v>0</v>
      </c>
      <c r="AC46" s="26">
        <f>Chengdu!P46</f>
        <v>0</v>
      </c>
      <c r="AD46" s="26">
        <f>Chengdu!Q46</f>
        <v>0</v>
      </c>
      <c r="AE46" s="26">
        <f>Chengdu!R46</f>
        <v>0</v>
      </c>
      <c r="AF46" s="26">
        <f>Chengdu!S46</f>
        <v>0</v>
      </c>
      <c r="AH46" s="13">
        <f t="shared" si="22"/>
        <v>0</v>
      </c>
      <c r="AI46" s="13">
        <f t="shared" si="23"/>
        <v>0</v>
      </c>
      <c r="AJ46" s="13">
        <f t="shared" si="24"/>
        <v>0</v>
      </c>
      <c r="AK46" s="13">
        <f t="shared" si="25"/>
        <v>0</v>
      </c>
      <c r="AL46" s="13">
        <f t="shared" si="26"/>
        <v>0</v>
      </c>
      <c r="AM46" s="13">
        <f t="shared" si="27"/>
        <v>0</v>
      </c>
      <c r="AN46" s="13">
        <f t="shared" si="28"/>
        <v>0</v>
      </c>
      <c r="AO46" s="13">
        <f t="shared" si="29"/>
        <v>0</v>
      </c>
      <c r="AP46" s="13">
        <f t="shared" si="30"/>
        <v>0</v>
      </c>
      <c r="AQ46" s="13">
        <f t="shared" si="31"/>
        <v>0</v>
      </c>
      <c r="AR46" s="13">
        <f t="shared" si="32"/>
        <v>0</v>
      </c>
      <c r="AS46" s="13">
        <f t="shared" si="33"/>
        <v>0</v>
      </c>
      <c r="AT46" s="14"/>
      <c r="AU46" s="15">
        <f t="shared" si="50"/>
        <v>0</v>
      </c>
      <c r="AV46" s="15">
        <f t="shared" si="50"/>
        <v>0</v>
      </c>
      <c r="AW46" s="15">
        <f t="shared" si="50"/>
        <v>0</v>
      </c>
      <c r="AX46" s="15">
        <f t="shared" si="50"/>
        <v>0</v>
      </c>
      <c r="AY46" s="15">
        <f t="shared" si="50"/>
        <v>0</v>
      </c>
      <c r="AZ46" s="15">
        <f t="shared" si="50"/>
        <v>0</v>
      </c>
      <c r="BA46" s="15">
        <f t="shared" si="50"/>
        <v>0</v>
      </c>
      <c r="BB46" s="15">
        <f t="shared" si="50"/>
        <v>0</v>
      </c>
      <c r="BC46" s="15">
        <f t="shared" si="50"/>
        <v>0</v>
      </c>
      <c r="BD46" s="15">
        <f t="shared" si="50"/>
        <v>0</v>
      </c>
      <c r="BE46" s="15">
        <f t="shared" si="50"/>
        <v>0</v>
      </c>
      <c r="BF46" s="15">
        <f t="shared" si="50"/>
        <v>0</v>
      </c>
      <c r="BH46" s="13">
        <f t="shared" si="35"/>
        <v>0</v>
      </c>
      <c r="BI46" s="13">
        <f t="shared" si="36"/>
        <v>0</v>
      </c>
      <c r="BJ46" s="13">
        <f t="shared" si="37"/>
        <v>0</v>
      </c>
      <c r="BK46" s="13">
        <f t="shared" si="38"/>
        <v>0</v>
      </c>
      <c r="BL46" s="13">
        <f t="shared" si="39"/>
        <v>0</v>
      </c>
      <c r="BM46" s="13">
        <f t="shared" si="40"/>
        <v>0</v>
      </c>
      <c r="BN46" s="13">
        <f t="shared" si="41"/>
        <v>0</v>
      </c>
      <c r="BO46" s="13">
        <f t="shared" si="42"/>
        <v>0</v>
      </c>
      <c r="BP46" s="13">
        <f t="shared" si="43"/>
        <v>0</v>
      </c>
      <c r="BQ46" s="13">
        <f t="shared" si="44"/>
        <v>0</v>
      </c>
      <c r="BR46" s="13">
        <f t="shared" si="45"/>
        <v>0</v>
      </c>
      <c r="BS46" s="13">
        <f t="shared" si="46"/>
        <v>0</v>
      </c>
      <c r="BT46" s="14"/>
      <c r="BU46" s="13">
        <f t="shared" si="54"/>
        <v>0</v>
      </c>
      <c r="BV46" s="13">
        <f t="shared" si="54"/>
        <v>0</v>
      </c>
      <c r="BW46" s="13">
        <f t="shared" si="54"/>
        <v>0</v>
      </c>
      <c r="BX46" s="13">
        <f t="shared" si="53"/>
        <v>0</v>
      </c>
      <c r="BY46" s="13">
        <f t="shared" si="53"/>
        <v>0</v>
      </c>
      <c r="BZ46" s="13">
        <f t="shared" si="53"/>
        <v>0</v>
      </c>
      <c r="CA46" s="13">
        <f t="shared" si="53"/>
        <v>0</v>
      </c>
      <c r="CB46" s="13">
        <f t="shared" si="53"/>
        <v>0</v>
      </c>
      <c r="CC46" s="13">
        <f t="shared" si="53"/>
        <v>0</v>
      </c>
      <c r="CD46" s="13">
        <f t="shared" si="53"/>
        <v>0</v>
      </c>
      <c r="CE46" s="13">
        <f t="shared" si="53"/>
        <v>0</v>
      </c>
      <c r="CF46" s="13">
        <f t="shared" si="53"/>
        <v>0</v>
      </c>
      <c r="CG46" s="14"/>
      <c r="CH46" s="13">
        <f t="shared" si="51"/>
        <v>0</v>
      </c>
      <c r="CI46" s="13">
        <f t="shared" si="51"/>
        <v>0</v>
      </c>
      <c r="CJ46" s="13">
        <f t="shared" si="51"/>
        <v>0</v>
      </c>
      <c r="CK46" s="13">
        <f t="shared" si="51"/>
        <v>0</v>
      </c>
      <c r="CL46" s="13">
        <f t="shared" si="51"/>
        <v>0</v>
      </c>
      <c r="CM46" s="13">
        <f t="shared" si="51"/>
        <v>0</v>
      </c>
      <c r="CN46" s="13">
        <f t="shared" si="51"/>
        <v>0</v>
      </c>
      <c r="CO46" s="13">
        <f t="shared" si="51"/>
        <v>0</v>
      </c>
      <c r="CP46" s="13">
        <f t="shared" si="51"/>
        <v>0</v>
      </c>
      <c r="CQ46" s="13">
        <f t="shared" si="51"/>
        <v>0</v>
      </c>
      <c r="CR46" s="13">
        <f t="shared" si="51"/>
        <v>0</v>
      </c>
      <c r="CS46" s="13">
        <f t="shared" si="51"/>
        <v>0</v>
      </c>
      <c r="CT46" s="14"/>
      <c r="CU46" s="13">
        <f t="shared" si="52"/>
        <v>0</v>
      </c>
      <c r="CV46" s="13">
        <f t="shared" si="52"/>
        <v>0</v>
      </c>
      <c r="CW46" s="13">
        <f t="shared" si="52"/>
        <v>0</v>
      </c>
      <c r="CX46" s="13">
        <f t="shared" si="52"/>
        <v>0</v>
      </c>
      <c r="CY46" s="13">
        <f t="shared" si="52"/>
        <v>0</v>
      </c>
      <c r="CZ46" s="13">
        <f t="shared" si="52"/>
        <v>0</v>
      </c>
      <c r="DA46" s="13">
        <f t="shared" si="52"/>
        <v>0</v>
      </c>
      <c r="DB46" s="13">
        <f t="shared" si="52"/>
        <v>0</v>
      </c>
      <c r="DC46" s="13">
        <f t="shared" si="52"/>
        <v>0</v>
      </c>
      <c r="DD46" s="13">
        <f t="shared" si="52"/>
        <v>0</v>
      </c>
      <c r="DE46" s="13">
        <f t="shared" si="52"/>
        <v>0</v>
      </c>
      <c r="DF46" s="13">
        <f t="shared" si="52"/>
        <v>0</v>
      </c>
    </row>
    <row r="47" spans="1:110" ht="12.75" customHeight="1">
      <c r="A47" s="327">
        <f>'All Demand '!A48</f>
        <v>43</v>
      </c>
      <c r="B47" s="235" t="str">
        <f>'All Demand '!G48</f>
        <v>ABC</v>
      </c>
      <c r="C47" s="235" t="str">
        <f>'All Demand '!F48</f>
        <v>M101</v>
      </c>
      <c r="D47" s="178" t="str">
        <f>'All Demand '!C48</f>
        <v>8AJ946-08512</v>
      </c>
      <c r="E47" s="235" t="str">
        <f>'All Demand '!H48</f>
        <v>CTU FATP</v>
      </c>
      <c r="F47" s="236" t="str">
        <f>'All Demand '!G48</f>
        <v>ABC</v>
      </c>
      <c r="G47" s="12">
        <v>0</v>
      </c>
      <c r="H47" s="12">
        <v>0</v>
      </c>
      <c r="I47" s="12" t="s">
        <v>39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1</v>
      </c>
      <c r="S47" s="12">
        <v>0</v>
      </c>
      <c r="T47" s="12">
        <v>0.92</v>
      </c>
      <c r="U47" s="26">
        <f>Chengdu!H47</f>
        <v>0</v>
      </c>
      <c r="V47" s="26">
        <f>Chengdu!I47</f>
        <v>0</v>
      </c>
      <c r="W47" s="26">
        <f>Chengdu!J47</f>
        <v>0</v>
      </c>
      <c r="X47" s="26">
        <f>Chengdu!K47</f>
        <v>0</v>
      </c>
      <c r="Y47" s="26">
        <f>Chengdu!L47</f>
        <v>0</v>
      </c>
      <c r="Z47" s="26">
        <f>Chengdu!M47</f>
        <v>0</v>
      </c>
      <c r="AA47" s="26">
        <f>Chengdu!N47</f>
        <v>0</v>
      </c>
      <c r="AB47" s="26">
        <f>Chengdu!O47</f>
        <v>0</v>
      </c>
      <c r="AC47" s="26">
        <f>Chengdu!P47</f>
        <v>0</v>
      </c>
      <c r="AD47" s="26">
        <f>Chengdu!Q47</f>
        <v>0</v>
      </c>
      <c r="AE47" s="26">
        <f>Chengdu!R47</f>
        <v>0</v>
      </c>
      <c r="AF47" s="26">
        <f>Chengdu!S47</f>
        <v>0</v>
      </c>
      <c r="AH47" s="13">
        <f t="shared" si="22"/>
        <v>0</v>
      </c>
      <c r="AI47" s="13">
        <f t="shared" si="23"/>
        <v>0</v>
      </c>
      <c r="AJ47" s="13">
        <f t="shared" si="24"/>
        <v>0</v>
      </c>
      <c r="AK47" s="13">
        <f t="shared" si="25"/>
        <v>0</v>
      </c>
      <c r="AL47" s="13">
        <f t="shared" si="26"/>
        <v>0</v>
      </c>
      <c r="AM47" s="13">
        <f t="shared" si="27"/>
        <v>0</v>
      </c>
      <c r="AN47" s="13">
        <f t="shared" si="28"/>
        <v>0</v>
      </c>
      <c r="AO47" s="13">
        <f t="shared" si="29"/>
        <v>0</v>
      </c>
      <c r="AP47" s="13">
        <f t="shared" si="30"/>
        <v>0</v>
      </c>
      <c r="AQ47" s="13">
        <f t="shared" si="31"/>
        <v>0</v>
      </c>
      <c r="AR47" s="13">
        <f t="shared" si="32"/>
        <v>0</v>
      </c>
      <c r="AS47" s="13">
        <f t="shared" si="33"/>
        <v>0</v>
      </c>
      <c r="AT47" s="14"/>
      <c r="AU47" s="15">
        <f t="shared" si="50"/>
        <v>0</v>
      </c>
      <c r="AV47" s="15">
        <f t="shared" si="50"/>
        <v>0</v>
      </c>
      <c r="AW47" s="15">
        <f t="shared" si="50"/>
        <v>0</v>
      </c>
      <c r="AX47" s="15">
        <f t="shared" si="50"/>
        <v>0</v>
      </c>
      <c r="AY47" s="15">
        <f t="shared" si="50"/>
        <v>0</v>
      </c>
      <c r="AZ47" s="15">
        <f t="shared" si="50"/>
        <v>0</v>
      </c>
      <c r="BA47" s="15">
        <f t="shared" si="50"/>
        <v>0</v>
      </c>
      <c r="BB47" s="15">
        <f t="shared" si="50"/>
        <v>0</v>
      </c>
      <c r="BC47" s="15">
        <f t="shared" si="50"/>
        <v>0</v>
      </c>
      <c r="BD47" s="15">
        <f t="shared" si="50"/>
        <v>0</v>
      </c>
      <c r="BE47" s="15">
        <f t="shared" si="50"/>
        <v>0</v>
      </c>
      <c r="BF47" s="15">
        <f t="shared" si="50"/>
        <v>0</v>
      </c>
      <c r="BH47" s="13">
        <f t="shared" si="35"/>
        <v>0</v>
      </c>
      <c r="BI47" s="13">
        <f t="shared" si="36"/>
        <v>0</v>
      </c>
      <c r="BJ47" s="13">
        <f t="shared" si="37"/>
        <v>0</v>
      </c>
      <c r="BK47" s="13">
        <f t="shared" si="38"/>
        <v>0</v>
      </c>
      <c r="BL47" s="13">
        <f t="shared" si="39"/>
        <v>0</v>
      </c>
      <c r="BM47" s="13">
        <f t="shared" si="40"/>
        <v>0</v>
      </c>
      <c r="BN47" s="13">
        <f t="shared" si="41"/>
        <v>0</v>
      </c>
      <c r="BO47" s="13">
        <f t="shared" si="42"/>
        <v>0</v>
      </c>
      <c r="BP47" s="13">
        <f t="shared" si="43"/>
        <v>0</v>
      </c>
      <c r="BQ47" s="13">
        <f t="shared" si="44"/>
        <v>0</v>
      </c>
      <c r="BR47" s="13">
        <f t="shared" si="45"/>
        <v>0</v>
      </c>
      <c r="BS47" s="13">
        <f t="shared" si="46"/>
        <v>0</v>
      </c>
      <c r="BT47" s="14"/>
      <c r="BU47" s="13">
        <f t="shared" si="54"/>
        <v>0</v>
      </c>
      <c r="BV47" s="13">
        <f t="shared" si="54"/>
        <v>0</v>
      </c>
      <c r="BW47" s="13">
        <f t="shared" si="54"/>
        <v>0</v>
      </c>
      <c r="BX47" s="13">
        <f t="shared" si="53"/>
        <v>0</v>
      </c>
      <c r="BY47" s="13">
        <f t="shared" si="53"/>
        <v>0</v>
      </c>
      <c r="BZ47" s="13">
        <f t="shared" si="53"/>
        <v>0</v>
      </c>
      <c r="CA47" s="13">
        <f t="shared" si="53"/>
        <v>0</v>
      </c>
      <c r="CB47" s="13">
        <f t="shared" si="53"/>
        <v>0</v>
      </c>
      <c r="CC47" s="13">
        <f t="shared" si="53"/>
        <v>0</v>
      </c>
      <c r="CD47" s="13">
        <f t="shared" si="53"/>
        <v>0</v>
      </c>
      <c r="CE47" s="13">
        <f t="shared" si="53"/>
        <v>0</v>
      </c>
      <c r="CF47" s="13">
        <f t="shared" si="53"/>
        <v>0</v>
      </c>
      <c r="CG47" s="14"/>
      <c r="CH47" s="13">
        <f t="shared" si="51"/>
        <v>0</v>
      </c>
      <c r="CI47" s="13">
        <f t="shared" si="51"/>
        <v>0</v>
      </c>
      <c r="CJ47" s="13">
        <f t="shared" si="51"/>
        <v>0</v>
      </c>
      <c r="CK47" s="13">
        <f t="shared" si="51"/>
        <v>0</v>
      </c>
      <c r="CL47" s="13">
        <f t="shared" si="51"/>
        <v>0</v>
      </c>
      <c r="CM47" s="13">
        <f t="shared" si="51"/>
        <v>0</v>
      </c>
      <c r="CN47" s="13">
        <f t="shared" si="51"/>
        <v>0</v>
      </c>
      <c r="CO47" s="13">
        <f t="shared" si="51"/>
        <v>0</v>
      </c>
      <c r="CP47" s="13">
        <f t="shared" si="51"/>
        <v>0</v>
      </c>
      <c r="CQ47" s="13">
        <f t="shared" si="51"/>
        <v>0</v>
      </c>
      <c r="CR47" s="13">
        <f t="shared" si="51"/>
        <v>0</v>
      </c>
      <c r="CS47" s="13">
        <f t="shared" si="51"/>
        <v>0</v>
      </c>
      <c r="CT47" s="14"/>
      <c r="CU47" s="13">
        <f t="shared" si="52"/>
        <v>0</v>
      </c>
      <c r="CV47" s="13">
        <f t="shared" si="52"/>
        <v>0</v>
      </c>
      <c r="CW47" s="13">
        <f t="shared" si="52"/>
        <v>0</v>
      </c>
      <c r="CX47" s="13">
        <f t="shared" si="52"/>
        <v>0</v>
      </c>
      <c r="CY47" s="13">
        <f t="shared" si="52"/>
        <v>0</v>
      </c>
      <c r="CZ47" s="13">
        <f t="shared" si="52"/>
        <v>0</v>
      </c>
      <c r="DA47" s="13">
        <f t="shared" si="52"/>
        <v>0</v>
      </c>
      <c r="DB47" s="13">
        <f t="shared" si="52"/>
        <v>0</v>
      </c>
      <c r="DC47" s="13">
        <f t="shared" si="52"/>
        <v>0</v>
      </c>
      <c r="DD47" s="13">
        <f t="shared" si="52"/>
        <v>0</v>
      </c>
      <c r="DE47" s="13">
        <f t="shared" si="52"/>
        <v>0</v>
      </c>
      <c r="DF47" s="13">
        <f t="shared" si="52"/>
        <v>0</v>
      </c>
    </row>
    <row r="48" spans="1:110" ht="12.75" customHeight="1">
      <c r="A48" s="327">
        <f>'All Demand '!A49</f>
        <v>44</v>
      </c>
      <c r="B48" s="235" t="str">
        <f>'All Demand '!G49</f>
        <v>ABC</v>
      </c>
      <c r="C48" s="235" t="str">
        <f>'All Demand '!F49</f>
        <v>M101</v>
      </c>
      <c r="D48" s="178" t="str">
        <f>'All Demand '!C49</f>
        <v>8AJ946-08514-L</v>
      </c>
      <c r="E48" s="235" t="str">
        <f>'All Demand '!H49</f>
        <v>CTU FATP</v>
      </c>
      <c r="F48" s="236" t="str">
        <f>'All Demand '!G49</f>
        <v>ABC</v>
      </c>
      <c r="G48" s="12">
        <v>0</v>
      </c>
      <c r="H48" s="12">
        <v>0</v>
      </c>
      <c r="I48" s="12" t="s">
        <v>39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1</v>
      </c>
      <c r="S48" s="12">
        <v>0</v>
      </c>
      <c r="T48" s="12">
        <v>0.93</v>
      </c>
      <c r="U48" s="26">
        <f>Chengdu!H48</f>
        <v>0</v>
      </c>
      <c r="V48" s="26">
        <f>Chengdu!I48</f>
        <v>0</v>
      </c>
      <c r="W48" s="26">
        <f>Chengdu!J48</f>
        <v>0</v>
      </c>
      <c r="X48" s="26">
        <f>Chengdu!K48</f>
        <v>0</v>
      </c>
      <c r="Y48" s="26">
        <f>Chengdu!L48</f>
        <v>0</v>
      </c>
      <c r="Z48" s="26">
        <f>Chengdu!M48</f>
        <v>0</v>
      </c>
      <c r="AA48" s="26">
        <f>Chengdu!N48</f>
        <v>0</v>
      </c>
      <c r="AB48" s="26">
        <f>Chengdu!O48</f>
        <v>0</v>
      </c>
      <c r="AC48" s="26">
        <f>Chengdu!P48</f>
        <v>0</v>
      </c>
      <c r="AD48" s="26">
        <f>Chengdu!Q48</f>
        <v>0</v>
      </c>
      <c r="AE48" s="26">
        <f>Chengdu!R48</f>
        <v>0</v>
      </c>
      <c r="AF48" s="26">
        <f>Chengdu!S48</f>
        <v>0</v>
      </c>
      <c r="AH48" s="13">
        <f t="shared" si="22"/>
        <v>0</v>
      </c>
      <c r="AI48" s="13">
        <f t="shared" si="23"/>
        <v>0</v>
      </c>
      <c r="AJ48" s="13">
        <f t="shared" si="24"/>
        <v>0</v>
      </c>
      <c r="AK48" s="13">
        <f t="shared" si="25"/>
        <v>0</v>
      </c>
      <c r="AL48" s="13">
        <f t="shared" si="26"/>
        <v>0</v>
      </c>
      <c r="AM48" s="13">
        <f t="shared" si="27"/>
        <v>0</v>
      </c>
      <c r="AN48" s="13">
        <f t="shared" si="28"/>
        <v>0</v>
      </c>
      <c r="AO48" s="13">
        <f t="shared" si="29"/>
        <v>0</v>
      </c>
      <c r="AP48" s="13">
        <f t="shared" si="30"/>
        <v>0</v>
      </c>
      <c r="AQ48" s="13">
        <f t="shared" si="31"/>
        <v>0</v>
      </c>
      <c r="AR48" s="13">
        <f t="shared" si="32"/>
        <v>0</v>
      </c>
      <c r="AS48" s="13">
        <f t="shared" si="33"/>
        <v>0</v>
      </c>
      <c r="AT48" s="14"/>
      <c r="AU48" s="15">
        <f t="shared" si="50"/>
        <v>0</v>
      </c>
      <c r="AV48" s="15">
        <f t="shared" si="50"/>
        <v>0</v>
      </c>
      <c r="AW48" s="15">
        <f t="shared" si="50"/>
        <v>0</v>
      </c>
      <c r="AX48" s="15">
        <f t="shared" si="50"/>
        <v>0</v>
      </c>
      <c r="AY48" s="15">
        <f t="shared" si="50"/>
        <v>0</v>
      </c>
      <c r="AZ48" s="15">
        <f t="shared" si="50"/>
        <v>0</v>
      </c>
      <c r="BA48" s="15">
        <f t="shared" si="50"/>
        <v>0</v>
      </c>
      <c r="BB48" s="15">
        <f t="shared" si="50"/>
        <v>0</v>
      </c>
      <c r="BC48" s="15">
        <f t="shared" si="50"/>
        <v>0</v>
      </c>
      <c r="BD48" s="15">
        <f t="shared" si="50"/>
        <v>0</v>
      </c>
      <c r="BE48" s="15">
        <f t="shared" si="50"/>
        <v>0</v>
      </c>
      <c r="BF48" s="15">
        <f t="shared" si="50"/>
        <v>0</v>
      </c>
      <c r="BH48" s="13">
        <f t="shared" si="35"/>
        <v>0</v>
      </c>
      <c r="BI48" s="13">
        <f t="shared" si="36"/>
        <v>0</v>
      </c>
      <c r="BJ48" s="13">
        <f t="shared" si="37"/>
        <v>0</v>
      </c>
      <c r="BK48" s="13">
        <f t="shared" si="38"/>
        <v>0</v>
      </c>
      <c r="BL48" s="13">
        <f t="shared" si="39"/>
        <v>0</v>
      </c>
      <c r="BM48" s="13">
        <f t="shared" si="40"/>
        <v>0</v>
      </c>
      <c r="BN48" s="13">
        <f t="shared" si="41"/>
        <v>0</v>
      </c>
      <c r="BO48" s="13">
        <f t="shared" si="42"/>
        <v>0</v>
      </c>
      <c r="BP48" s="13">
        <f t="shared" si="43"/>
        <v>0</v>
      </c>
      <c r="BQ48" s="13">
        <f t="shared" si="44"/>
        <v>0</v>
      </c>
      <c r="BR48" s="13">
        <f t="shared" si="45"/>
        <v>0</v>
      </c>
      <c r="BS48" s="13">
        <f t="shared" si="46"/>
        <v>0</v>
      </c>
      <c r="BT48" s="14"/>
      <c r="BU48" s="13">
        <f t="shared" si="54"/>
        <v>0</v>
      </c>
      <c r="BV48" s="13">
        <f t="shared" si="54"/>
        <v>0</v>
      </c>
      <c r="BW48" s="13">
        <f t="shared" si="54"/>
        <v>0</v>
      </c>
      <c r="BX48" s="13">
        <f t="shared" si="53"/>
        <v>0</v>
      </c>
      <c r="BY48" s="13">
        <f t="shared" si="53"/>
        <v>0</v>
      </c>
      <c r="BZ48" s="13">
        <f t="shared" si="53"/>
        <v>0</v>
      </c>
      <c r="CA48" s="13">
        <f t="shared" si="53"/>
        <v>0</v>
      </c>
      <c r="CB48" s="13">
        <f t="shared" si="53"/>
        <v>0</v>
      </c>
      <c r="CC48" s="13">
        <f t="shared" si="53"/>
        <v>0</v>
      </c>
      <c r="CD48" s="13">
        <f t="shared" si="53"/>
        <v>0</v>
      </c>
      <c r="CE48" s="13">
        <f t="shared" si="53"/>
        <v>0</v>
      </c>
      <c r="CF48" s="13">
        <f t="shared" si="53"/>
        <v>0</v>
      </c>
      <c r="CG48" s="14"/>
      <c r="CH48" s="13">
        <f t="shared" si="51"/>
        <v>0</v>
      </c>
      <c r="CI48" s="13">
        <f t="shared" si="51"/>
        <v>0</v>
      </c>
      <c r="CJ48" s="13">
        <f t="shared" si="51"/>
        <v>0</v>
      </c>
      <c r="CK48" s="13">
        <f t="shared" si="51"/>
        <v>0</v>
      </c>
      <c r="CL48" s="13">
        <f t="shared" si="51"/>
        <v>0</v>
      </c>
      <c r="CM48" s="13">
        <f t="shared" si="51"/>
        <v>0</v>
      </c>
      <c r="CN48" s="13">
        <f t="shared" si="51"/>
        <v>0</v>
      </c>
      <c r="CO48" s="13">
        <f t="shared" si="51"/>
        <v>0</v>
      </c>
      <c r="CP48" s="13">
        <f t="shared" si="51"/>
        <v>0</v>
      </c>
      <c r="CQ48" s="13">
        <f t="shared" si="51"/>
        <v>0</v>
      </c>
      <c r="CR48" s="13">
        <f t="shared" si="51"/>
        <v>0</v>
      </c>
      <c r="CS48" s="13">
        <f t="shared" si="51"/>
        <v>0</v>
      </c>
      <c r="CT48" s="14"/>
      <c r="CU48" s="13">
        <f t="shared" si="52"/>
        <v>0</v>
      </c>
      <c r="CV48" s="13">
        <f t="shared" si="52"/>
        <v>0</v>
      </c>
      <c r="CW48" s="13">
        <f t="shared" si="52"/>
        <v>0</v>
      </c>
      <c r="CX48" s="13">
        <f t="shared" si="52"/>
        <v>0</v>
      </c>
      <c r="CY48" s="13">
        <f t="shared" si="52"/>
        <v>0</v>
      </c>
      <c r="CZ48" s="13">
        <f t="shared" si="52"/>
        <v>0</v>
      </c>
      <c r="DA48" s="13">
        <f t="shared" si="52"/>
        <v>0</v>
      </c>
      <c r="DB48" s="13">
        <f t="shared" si="52"/>
        <v>0</v>
      </c>
      <c r="DC48" s="13">
        <f t="shared" si="52"/>
        <v>0</v>
      </c>
      <c r="DD48" s="13">
        <f t="shared" si="52"/>
        <v>0</v>
      </c>
      <c r="DE48" s="13">
        <f t="shared" si="52"/>
        <v>0</v>
      </c>
      <c r="DF48" s="13">
        <f t="shared" si="52"/>
        <v>0</v>
      </c>
    </row>
    <row r="49" spans="1:110" ht="12.75" customHeight="1">
      <c r="A49" s="327">
        <f>'All Demand '!A50</f>
        <v>45</v>
      </c>
      <c r="B49" s="235" t="str">
        <f>'All Demand '!G50</f>
        <v>ABC</v>
      </c>
      <c r="C49" s="235" t="str">
        <f>'All Demand '!F50</f>
        <v>M101</v>
      </c>
      <c r="D49" s="178" t="str">
        <f>'All Demand '!C50</f>
        <v>8AJ725-00775</v>
      </c>
      <c r="E49" s="235" t="str">
        <f>'All Demand '!H50</f>
        <v>CTU FATP</v>
      </c>
      <c r="F49" s="236" t="str">
        <f>'All Demand '!G50</f>
        <v>ABC</v>
      </c>
      <c r="G49" s="12">
        <v>0</v>
      </c>
      <c r="H49" s="12">
        <v>0</v>
      </c>
      <c r="I49" s="12" t="s">
        <v>126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1</v>
      </c>
      <c r="S49" s="12">
        <v>0</v>
      </c>
      <c r="T49" s="12">
        <v>1</v>
      </c>
      <c r="U49" s="26">
        <f>Chengdu!H49</f>
        <v>0</v>
      </c>
      <c r="V49" s="26">
        <f>Chengdu!I49</f>
        <v>0</v>
      </c>
      <c r="W49" s="26">
        <f>Chengdu!J49</f>
        <v>0</v>
      </c>
      <c r="X49" s="26">
        <f>Chengdu!K49</f>
        <v>0</v>
      </c>
      <c r="Y49" s="26">
        <f>Chengdu!L49</f>
        <v>0</v>
      </c>
      <c r="Z49" s="26">
        <f>Chengdu!M49</f>
        <v>0</v>
      </c>
      <c r="AA49" s="26">
        <f>Chengdu!N49</f>
        <v>0</v>
      </c>
      <c r="AB49" s="26">
        <f>Chengdu!O49</f>
        <v>0</v>
      </c>
      <c r="AC49" s="26">
        <f>Chengdu!P49</f>
        <v>0</v>
      </c>
      <c r="AD49" s="26">
        <f>Chengdu!Q49</f>
        <v>0</v>
      </c>
      <c r="AE49" s="26">
        <f>Chengdu!R49</f>
        <v>0</v>
      </c>
      <c r="AF49" s="26">
        <f>Chengdu!S49</f>
        <v>0</v>
      </c>
      <c r="AH49" s="13">
        <f t="shared" si="22"/>
        <v>0</v>
      </c>
      <c r="AI49" s="13">
        <f t="shared" si="23"/>
        <v>0</v>
      </c>
      <c r="AJ49" s="13">
        <f t="shared" si="24"/>
        <v>0</v>
      </c>
      <c r="AK49" s="13">
        <f t="shared" si="25"/>
        <v>0</v>
      </c>
      <c r="AL49" s="13">
        <f t="shared" si="26"/>
        <v>0</v>
      </c>
      <c r="AM49" s="13">
        <f t="shared" si="27"/>
        <v>0</v>
      </c>
      <c r="AN49" s="13">
        <f t="shared" si="28"/>
        <v>0</v>
      </c>
      <c r="AO49" s="13">
        <f t="shared" si="29"/>
        <v>0</v>
      </c>
      <c r="AP49" s="13">
        <f t="shared" si="30"/>
        <v>0</v>
      </c>
      <c r="AQ49" s="13">
        <f t="shared" si="31"/>
        <v>0</v>
      </c>
      <c r="AR49" s="13">
        <f t="shared" si="32"/>
        <v>0</v>
      </c>
      <c r="AS49" s="13">
        <f t="shared" si="33"/>
        <v>0</v>
      </c>
      <c r="AT49" s="14"/>
      <c r="AU49" s="15">
        <f t="shared" si="50"/>
        <v>0</v>
      </c>
      <c r="AV49" s="15">
        <f t="shared" si="50"/>
        <v>0</v>
      </c>
      <c r="AW49" s="15">
        <f t="shared" si="50"/>
        <v>0</v>
      </c>
      <c r="AX49" s="15">
        <f t="shared" si="50"/>
        <v>0</v>
      </c>
      <c r="AY49" s="15">
        <f t="shared" si="50"/>
        <v>0</v>
      </c>
      <c r="AZ49" s="15">
        <f t="shared" si="50"/>
        <v>0</v>
      </c>
      <c r="BA49" s="15">
        <f t="shared" si="50"/>
        <v>0</v>
      </c>
      <c r="BB49" s="15">
        <f t="shared" si="50"/>
        <v>0</v>
      </c>
      <c r="BC49" s="15">
        <f t="shared" si="50"/>
        <v>0</v>
      </c>
      <c r="BD49" s="15">
        <f t="shared" si="50"/>
        <v>0</v>
      </c>
      <c r="BE49" s="15">
        <f t="shared" si="50"/>
        <v>0</v>
      </c>
      <c r="BF49" s="15">
        <f t="shared" si="50"/>
        <v>0</v>
      </c>
      <c r="BH49" s="13">
        <f t="shared" si="35"/>
        <v>0</v>
      </c>
      <c r="BI49" s="13">
        <f t="shared" si="36"/>
        <v>0</v>
      </c>
      <c r="BJ49" s="13">
        <f t="shared" si="37"/>
        <v>0</v>
      </c>
      <c r="BK49" s="13">
        <f t="shared" si="38"/>
        <v>0</v>
      </c>
      <c r="BL49" s="13">
        <f t="shared" si="39"/>
        <v>0</v>
      </c>
      <c r="BM49" s="13">
        <f t="shared" si="40"/>
        <v>0</v>
      </c>
      <c r="BN49" s="13">
        <f t="shared" si="41"/>
        <v>0</v>
      </c>
      <c r="BO49" s="13">
        <f t="shared" si="42"/>
        <v>0</v>
      </c>
      <c r="BP49" s="13">
        <f t="shared" si="43"/>
        <v>0</v>
      </c>
      <c r="BQ49" s="13">
        <f t="shared" si="44"/>
        <v>0</v>
      </c>
      <c r="BR49" s="13">
        <f t="shared" si="45"/>
        <v>0</v>
      </c>
      <c r="BS49" s="13">
        <f t="shared" si="46"/>
        <v>0</v>
      </c>
      <c r="BT49" s="14"/>
      <c r="BU49" s="13">
        <f t="shared" si="54"/>
        <v>0</v>
      </c>
      <c r="BV49" s="13">
        <f t="shared" si="54"/>
        <v>0</v>
      </c>
      <c r="BW49" s="13">
        <f t="shared" si="54"/>
        <v>0</v>
      </c>
      <c r="BX49" s="13">
        <f t="shared" si="53"/>
        <v>0</v>
      </c>
      <c r="BY49" s="13">
        <f t="shared" si="53"/>
        <v>0</v>
      </c>
      <c r="BZ49" s="13">
        <f t="shared" si="53"/>
        <v>0</v>
      </c>
      <c r="CA49" s="13">
        <f t="shared" si="53"/>
        <v>0</v>
      </c>
      <c r="CB49" s="13">
        <f t="shared" si="53"/>
        <v>0</v>
      </c>
      <c r="CC49" s="13">
        <f t="shared" si="53"/>
        <v>0</v>
      </c>
      <c r="CD49" s="13">
        <f t="shared" si="53"/>
        <v>0</v>
      </c>
      <c r="CE49" s="13">
        <f t="shared" si="53"/>
        <v>0</v>
      </c>
      <c r="CF49" s="13">
        <f t="shared" si="53"/>
        <v>0</v>
      </c>
      <c r="CG49" s="14"/>
      <c r="CH49" s="13">
        <f t="shared" si="51"/>
        <v>0</v>
      </c>
      <c r="CI49" s="13">
        <f t="shared" si="51"/>
        <v>0</v>
      </c>
      <c r="CJ49" s="13">
        <f t="shared" si="51"/>
        <v>0</v>
      </c>
      <c r="CK49" s="13">
        <f t="shared" si="51"/>
        <v>0</v>
      </c>
      <c r="CL49" s="13">
        <f t="shared" si="51"/>
        <v>0</v>
      </c>
      <c r="CM49" s="13">
        <f t="shared" si="51"/>
        <v>0</v>
      </c>
      <c r="CN49" s="13">
        <f t="shared" si="51"/>
        <v>0</v>
      </c>
      <c r="CO49" s="13">
        <f t="shared" si="51"/>
        <v>0</v>
      </c>
      <c r="CP49" s="13">
        <f t="shared" si="51"/>
        <v>0</v>
      </c>
      <c r="CQ49" s="13">
        <f t="shared" si="51"/>
        <v>0</v>
      </c>
      <c r="CR49" s="13">
        <f t="shared" si="51"/>
        <v>0</v>
      </c>
      <c r="CS49" s="13">
        <f t="shared" si="51"/>
        <v>0</v>
      </c>
      <c r="CT49" s="14"/>
      <c r="CU49" s="13">
        <f t="shared" si="52"/>
        <v>0</v>
      </c>
      <c r="CV49" s="13">
        <f t="shared" si="52"/>
        <v>0</v>
      </c>
      <c r="CW49" s="13">
        <f t="shared" si="52"/>
        <v>0</v>
      </c>
      <c r="CX49" s="13">
        <f t="shared" si="52"/>
        <v>0</v>
      </c>
      <c r="CY49" s="13">
        <f t="shared" si="52"/>
        <v>0</v>
      </c>
      <c r="CZ49" s="13">
        <f t="shared" si="52"/>
        <v>0</v>
      </c>
      <c r="DA49" s="13">
        <f t="shared" si="52"/>
        <v>0</v>
      </c>
      <c r="DB49" s="13">
        <f t="shared" si="52"/>
        <v>0</v>
      </c>
      <c r="DC49" s="13">
        <f t="shared" si="52"/>
        <v>0</v>
      </c>
      <c r="DD49" s="13">
        <f t="shared" si="52"/>
        <v>0</v>
      </c>
      <c r="DE49" s="13">
        <f t="shared" si="52"/>
        <v>0</v>
      </c>
      <c r="DF49" s="13">
        <f t="shared" si="52"/>
        <v>0</v>
      </c>
    </row>
    <row r="50" spans="1:110" ht="12.75" customHeight="1">
      <c r="A50" s="327">
        <f>'All Demand '!A51</f>
        <v>46</v>
      </c>
      <c r="B50" s="235" t="str">
        <f>'All Demand '!G51</f>
        <v>ABC</v>
      </c>
      <c r="C50" s="235" t="str">
        <f>'All Demand '!F51</f>
        <v>M101</v>
      </c>
      <c r="D50" s="178" t="str">
        <f>'All Demand '!C51</f>
        <v>8AJ946-08514-R</v>
      </c>
      <c r="E50" s="235" t="str">
        <f>'All Demand '!H51</f>
        <v>CTU FATP</v>
      </c>
      <c r="F50" s="236" t="str">
        <f>'All Demand '!G51</f>
        <v>ABC</v>
      </c>
      <c r="G50" s="12">
        <v>0</v>
      </c>
      <c r="H50" s="12">
        <v>0</v>
      </c>
      <c r="I50" s="12" t="s">
        <v>39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1</v>
      </c>
      <c r="S50" s="12">
        <v>0</v>
      </c>
      <c r="T50" s="12">
        <v>0.93</v>
      </c>
      <c r="U50" s="26">
        <f>Chengdu!H50</f>
        <v>0</v>
      </c>
      <c r="V50" s="26">
        <f>Chengdu!I50</f>
        <v>0</v>
      </c>
      <c r="W50" s="26">
        <f>Chengdu!J50</f>
        <v>0</v>
      </c>
      <c r="X50" s="26">
        <f>Chengdu!K50</f>
        <v>0</v>
      </c>
      <c r="Y50" s="26">
        <f>Chengdu!L50</f>
        <v>0</v>
      </c>
      <c r="Z50" s="26">
        <f>Chengdu!M50</f>
        <v>0</v>
      </c>
      <c r="AA50" s="26">
        <f>Chengdu!N50</f>
        <v>0</v>
      </c>
      <c r="AB50" s="26">
        <f>Chengdu!O50</f>
        <v>0</v>
      </c>
      <c r="AC50" s="26">
        <f>Chengdu!P50</f>
        <v>0</v>
      </c>
      <c r="AD50" s="26">
        <f>Chengdu!Q50</f>
        <v>0</v>
      </c>
      <c r="AE50" s="26">
        <f>Chengdu!R50</f>
        <v>0</v>
      </c>
      <c r="AF50" s="26">
        <f>Chengdu!S50</f>
        <v>0</v>
      </c>
      <c r="AH50" s="13">
        <f t="shared" si="22"/>
        <v>0</v>
      </c>
      <c r="AI50" s="13">
        <f t="shared" si="23"/>
        <v>0</v>
      </c>
      <c r="AJ50" s="13">
        <f t="shared" si="24"/>
        <v>0</v>
      </c>
      <c r="AK50" s="13">
        <f t="shared" si="25"/>
        <v>0</v>
      </c>
      <c r="AL50" s="13">
        <f t="shared" si="26"/>
        <v>0</v>
      </c>
      <c r="AM50" s="13">
        <f t="shared" si="27"/>
        <v>0</v>
      </c>
      <c r="AN50" s="13">
        <f t="shared" si="28"/>
        <v>0</v>
      </c>
      <c r="AO50" s="13">
        <f t="shared" si="29"/>
        <v>0</v>
      </c>
      <c r="AP50" s="13">
        <f t="shared" si="30"/>
        <v>0</v>
      </c>
      <c r="AQ50" s="13">
        <f t="shared" si="31"/>
        <v>0</v>
      </c>
      <c r="AR50" s="13">
        <f t="shared" si="32"/>
        <v>0</v>
      </c>
      <c r="AS50" s="13">
        <f t="shared" si="33"/>
        <v>0</v>
      </c>
      <c r="AT50" s="14"/>
      <c r="AU50" s="15">
        <f t="shared" si="50"/>
        <v>0</v>
      </c>
      <c r="AV50" s="15">
        <f t="shared" si="50"/>
        <v>0</v>
      </c>
      <c r="AW50" s="15">
        <f t="shared" si="50"/>
        <v>0</v>
      </c>
      <c r="AX50" s="15">
        <f t="shared" si="50"/>
        <v>0</v>
      </c>
      <c r="AY50" s="15">
        <f t="shared" si="50"/>
        <v>0</v>
      </c>
      <c r="AZ50" s="15">
        <f t="shared" si="50"/>
        <v>0</v>
      </c>
      <c r="BA50" s="15">
        <f t="shared" si="50"/>
        <v>0</v>
      </c>
      <c r="BB50" s="15">
        <f t="shared" si="50"/>
        <v>0</v>
      </c>
      <c r="BC50" s="15">
        <f t="shared" si="50"/>
        <v>0</v>
      </c>
      <c r="BD50" s="15">
        <f t="shared" si="50"/>
        <v>0</v>
      </c>
      <c r="BE50" s="15">
        <f t="shared" si="50"/>
        <v>0</v>
      </c>
      <c r="BF50" s="15">
        <f t="shared" si="50"/>
        <v>0</v>
      </c>
      <c r="BH50" s="13">
        <f t="shared" si="35"/>
        <v>0</v>
      </c>
      <c r="BI50" s="13">
        <f t="shared" si="36"/>
        <v>0</v>
      </c>
      <c r="BJ50" s="13">
        <f t="shared" si="37"/>
        <v>0</v>
      </c>
      <c r="BK50" s="13">
        <f t="shared" si="38"/>
        <v>0</v>
      </c>
      <c r="BL50" s="13">
        <f t="shared" si="39"/>
        <v>0</v>
      </c>
      <c r="BM50" s="13">
        <f t="shared" si="40"/>
        <v>0</v>
      </c>
      <c r="BN50" s="13">
        <f t="shared" si="41"/>
        <v>0</v>
      </c>
      <c r="BO50" s="13">
        <f t="shared" si="42"/>
        <v>0</v>
      </c>
      <c r="BP50" s="13">
        <f t="shared" si="43"/>
        <v>0</v>
      </c>
      <c r="BQ50" s="13">
        <f t="shared" si="44"/>
        <v>0</v>
      </c>
      <c r="BR50" s="13">
        <f t="shared" si="45"/>
        <v>0</v>
      </c>
      <c r="BS50" s="13">
        <f t="shared" si="46"/>
        <v>0</v>
      </c>
      <c r="BT50" s="14"/>
      <c r="BU50" s="13">
        <f t="shared" si="54"/>
        <v>0</v>
      </c>
      <c r="BV50" s="13">
        <f t="shared" si="54"/>
        <v>0</v>
      </c>
      <c r="BW50" s="13">
        <f t="shared" si="54"/>
        <v>0</v>
      </c>
      <c r="BX50" s="13">
        <f t="shared" si="53"/>
        <v>0</v>
      </c>
      <c r="BY50" s="13">
        <f t="shared" si="53"/>
        <v>0</v>
      </c>
      <c r="BZ50" s="13">
        <f t="shared" si="53"/>
        <v>0</v>
      </c>
      <c r="CA50" s="13">
        <f t="shared" si="53"/>
        <v>0</v>
      </c>
      <c r="CB50" s="13">
        <f t="shared" si="53"/>
        <v>0</v>
      </c>
      <c r="CC50" s="13">
        <f t="shared" si="53"/>
        <v>0</v>
      </c>
      <c r="CD50" s="13">
        <f t="shared" si="53"/>
        <v>0</v>
      </c>
      <c r="CE50" s="13">
        <f t="shared" si="53"/>
        <v>0</v>
      </c>
      <c r="CF50" s="13">
        <f t="shared" si="53"/>
        <v>0</v>
      </c>
      <c r="CG50" s="14"/>
      <c r="CH50" s="13">
        <f t="shared" si="51"/>
        <v>0</v>
      </c>
      <c r="CI50" s="13">
        <f t="shared" si="51"/>
        <v>0</v>
      </c>
      <c r="CJ50" s="13">
        <f t="shared" si="51"/>
        <v>0</v>
      </c>
      <c r="CK50" s="13">
        <f t="shared" si="51"/>
        <v>0</v>
      </c>
      <c r="CL50" s="13">
        <f t="shared" si="51"/>
        <v>0</v>
      </c>
      <c r="CM50" s="13">
        <f t="shared" si="51"/>
        <v>0</v>
      </c>
      <c r="CN50" s="13">
        <f t="shared" si="51"/>
        <v>0</v>
      </c>
      <c r="CO50" s="13">
        <f t="shared" si="51"/>
        <v>0</v>
      </c>
      <c r="CP50" s="13">
        <f t="shared" si="51"/>
        <v>0</v>
      </c>
      <c r="CQ50" s="13">
        <f t="shared" si="51"/>
        <v>0</v>
      </c>
      <c r="CR50" s="13">
        <f t="shared" si="51"/>
        <v>0</v>
      </c>
      <c r="CS50" s="13">
        <f t="shared" si="51"/>
        <v>0</v>
      </c>
      <c r="CT50" s="14"/>
      <c r="CU50" s="13">
        <f t="shared" si="52"/>
        <v>0</v>
      </c>
      <c r="CV50" s="13">
        <f t="shared" si="52"/>
        <v>0</v>
      </c>
      <c r="CW50" s="13">
        <f t="shared" si="52"/>
        <v>0</v>
      </c>
      <c r="CX50" s="13">
        <f t="shared" si="52"/>
        <v>0</v>
      </c>
      <c r="CY50" s="13">
        <f t="shared" si="52"/>
        <v>0</v>
      </c>
      <c r="CZ50" s="13">
        <f t="shared" si="52"/>
        <v>0</v>
      </c>
      <c r="DA50" s="13">
        <f t="shared" si="52"/>
        <v>0</v>
      </c>
      <c r="DB50" s="13">
        <f t="shared" si="52"/>
        <v>0</v>
      </c>
      <c r="DC50" s="13">
        <f t="shared" si="52"/>
        <v>0</v>
      </c>
      <c r="DD50" s="13">
        <f t="shared" si="52"/>
        <v>0</v>
      </c>
      <c r="DE50" s="13">
        <f t="shared" si="52"/>
        <v>0</v>
      </c>
      <c r="DF50" s="13">
        <f t="shared" si="52"/>
        <v>0</v>
      </c>
    </row>
    <row r="51" spans="1:110" ht="12.75" customHeight="1">
      <c r="A51" s="327">
        <f>'All Demand '!A52</f>
        <v>47</v>
      </c>
      <c r="B51" s="235" t="str">
        <f>'All Demand '!G52</f>
        <v>ABC</v>
      </c>
      <c r="C51" s="235" t="str">
        <f>'All Demand '!F52</f>
        <v>M101</v>
      </c>
      <c r="D51" s="178" t="str">
        <f>'All Demand '!C52</f>
        <v>8AJ725-00867</v>
      </c>
      <c r="E51" s="235" t="str">
        <f>'All Demand '!H52</f>
        <v>CTU FATP</v>
      </c>
      <c r="F51" s="236" t="str">
        <f>'All Demand '!G52</f>
        <v>ABC</v>
      </c>
      <c r="G51" s="12">
        <v>0</v>
      </c>
      <c r="H51" s="12">
        <v>0</v>
      </c>
      <c r="I51" s="12" t="s">
        <v>39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1</v>
      </c>
      <c r="S51" s="12">
        <v>0</v>
      </c>
      <c r="T51" s="12">
        <v>0.92</v>
      </c>
      <c r="U51" s="26">
        <f>Chengdu!H51</f>
        <v>0</v>
      </c>
      <c r="V51" s="26">
        <f>Chengdu!I51</f>
        <v>0</v>
      </c>
      <c r="W51" s="26">
        <f>Chengdu!J51</f>
        <v>0</v>
      </c>
      <c r="X51" s="26">
        <f>Chengdu!K51</f>
        <v>0</v>
      </c>
      <c r="Y51" s="26">
        <f>Chengdu!L51</f>
        <v>0</v>
      </c>
      <c r="Z51" s="26">
        <f>Chengdu!M51</f>
        <v>0</v>
      </c>
      <c r="AA51" s="26">
        <f>Chengdu!N51</f>
        <v>0</v>
      </c>
      <c r="AB51" s="26">
        <f>Chengdu!O51</f>
        <v>0</v>
      </c>
      <c r="AC51" s="26">
        <f>Chengdu!P51</f>
        <v>0</v>
      </c>
      <c r="AD51" s="26">
        <f>Chengdu!Q51</f>
        <v>0</v>
      </c>
      <c r="AE51" s="26">
        <f>Chengdu!R51</f>
        <v>0</v>
      </c>
      <c r="AF51" s="26">
        <f>Chengdu!S51</f>
        <v>0</v>
      </c>
      <c r="AH51" s="13">
        <f t="shared" si="22"/>
        <v>0</v>
      </c>
      <c r="AI51" s="13">
        <f t="shared" si="23"/>
        <v>0</v>
      </c>
      <c r="AJ51" s="13">
        <f t="shared" si="24"/>
        <v>0</v>
      </c>
      <c r="AK51" s="13">
        <f t="shared" si="25"/>
        <v>0</v>
      </c>
      <c r="AL51" s="13">
        <f t="shared" si="26"/>
        <v>0</v>
      </c>
      <c r="AM51" s="13">
        <f t="shared" si="27"/>
        <v>0</v>
      </c>
      <c r="AN51" s="13">
        <f t="shared" si="28"/>
        <v>0</v>
      </c>
      <c r="AO51" s="13">
        <f t="shared" si="29"/>
        <v>0</v>
      </c>
      <c r="AP51" s="13">
        <f t="shared" si="30"/>
        <v>0</v>
      </c>
      <c r="AQ51" s="13">
        <f t="shared" si="31"/>
        <v>0</v>
      </c>
      <c r="AR51" s="13">
        <f t="shared" si="32"/>
        <v>0</v>
      </c>
      <c r="AS51" s="13">
        <f t="shared" si="33"/>
        <v>0</v>
      </c>
      <c r="AT51" s="14"/>
      <c r="AU51" s="15">
        <f t="shared" si="50"/>
        <v>0</v>
      </c>
      <c r="AV51" s="15">
        <f t="shared" si="50"/>
        <v>0</v>
      </c>
      <c r="AW51" s="15">
        <f t="shared" si="50"/>
        <v>0</v>
      </c>
      <c r="AX51" s="15">
        <f t="shared" si="50"/>
        <v>0</v>
      </c>
      <c r="AY51" s="15">
        <f t="shared" si="50"/>
        <v>0</v>
      </c>
      <c r="AZ51" s="15">
        <f t="shared" si="50"/>
        <v>0</v>
      </c>
      <c r="BA51" s="15">
        <f t="shared" si="50"/>
        <v>0</v>
      </c>
      <c r="BB51" s="15">
        <f t="shared" si="50"/>
        <v>0</v>
      </c>
      <c r="BC51" s="15">
        <f t="shared" si="50"/>
        <v>0</v>
      </c>
      <c r="BD51" s="15">
        <f t="shared" si="50"/>
        <v>0</v>
      </c>
      <c r="BE51" s="15">
        <f t="shared" si="50"/>
        <v>0</v>
      </c>
      <c r="BF51" s="15">
        <f t="shared" si="50"/>
        <v>0</v>
      </c>
      <c r="BH51" s="13">
        <f t="shared" si="35"/>
        <v>0</v>
      </c>
      <c r="BI51" s="13">
        <f t="shared" si="36"/>
        <v>0</v>
      </c>
      <c r="BJ51" s="13">
        <f t="shared" si="37"/>
        <v>0</v>
      </c>
      <c r="BK51" s="13">
        <f t="shared" si="38"/>
        <v>0</v>
      </c>
      <c r="BL51" s="13">
        <f t="shared" si="39"/>
        <v>0</v>
      </c>
      <c r="BM51" s="13">
        <f t="shared" si="40"/>
        <v>0</v>
      </c>
      <c r="BN51" s="13">
        <f t="shared" si="41"/>
        <v>0</v>
      </c>
      <c r="BO51" s="13">
        <f t="shared" si="42"/>
        <v>0</v>
      </c>
      <c r="BP51" s="13">
        <f t="shared" si="43"/>
        <v>0</v>
      </c>
      <c r="BQ51" s="13">
        <f t="shared" si="44"/>
        <v>0</v>
      </c>
      <c r="BR51" s="13">
        <f t="shared" si="45"/>
        <v>0</v>
      </c>
      <c r="BS51" s="13">
        <f t="shared" si="46"/>
        <v>0</v>
      </c>
      <c r="BT51" s="14"/>
      <c r="BU51" s="13">
        <f t="shared" si="54"/>
        <v>0</v>
      </c>
      <c r="BV51" s="13">
        <f t="shared" si="54"/>
        <v>0</v>
      </c>
      <c r="BW51" s="13">
        <f t="shared" si="54"/>
        <v>0</v>
      </c>
      <c r="BX51" s="13">
        <f t="shared" si="53"/>
        <v>0</v>
      </c>
      <c r="BY51" s="13">
        <f t="shared" si="53"/>
        <v>0</v>
      </c>
      <c r="BZ51" s="13">
        <f t="shared" si="53"/>
        <v>0</v>
      </c>
      <c r="CA51" s="13">
        <f t="shared" si="53"/>
        <v>0</v>
      </c>
      <c r="CB51" s="13">
        <f t="shared" si="53"/>
        <v>0</v>
      </c>
      <c r="CC51" s="13">
        <f t="shared" si="53"/>
        <v>0</v>
      </c>
      <c r="CD51" s="13">
        <f t="shared" si="53"/>
        <v>0</v>
      </c>
      <c r="CE51" s="13">
        <f t="shared" si="53"/>
        <v>0</v>
      </c>
      <c r="CF51" s="13">
        <f t="shared" si="53"/>
        <v>0</v>
      </c>
      <c r="CG51" s="14"/>
      <c r="CH51" s="13">
        <f t="shared" si="51"/>
        <v>0</v>
      </c>
      <c r="CI51" s="13">
        <f t="shared" si="51"/>
        <v>0</v>
      </c>
      <c r="CJ51" s="13">
        <f t="shared" si="51"/>
        <v>0</v>
      </c>
      <c r="CK51" s="13">
        <f t="shared" si="51"/>
        <v>0</v>
      </c>
      <c r="CL51" s="13">
        <f t="shared" si="51"/>
        <v>0</v>
      </c>
      <c r="CM51" s="13">
        <f t="shared" si="51"/>
        <v>0</v>
      </c>
      <c r="CN51" s="13">
        <f t="shared" si="51"/>
        <v>0</v>
      </c>
      <c r="CO51" s="13">
        <f t="shared" si="51"/>
        <v>0</v>
      </c>
      <c r="CP51" s="13">
        <f t="shared" si="51"/>
        <v>0</v>
      </c>
      <c r="CQ51" s="13">
        <f t="shared" si="51"/>
        <v>0</v>
      </c>
      <c r="CR51" s="13">
        <f t="shared" si="51"/>
        <v>0</v>
      </c>
      <c r="CS51" s="13">
        <f t="shared" si="51"/>
        <v>0</v>
      </c>
      <c r="CT51" s="14"/>
      <c r="CU51" s="13">
        <f t="shared" si="52"/>
        <v>0</v>
      </c>
      <c r="CV51" s="13">
        <f t="shared" si="52"/>
        <v>0</v>
      </c>
      <c r="CW51" s="13">
        <f t="shared" si="52"/>
        <v>0</v>
      </c>
      <c r="CX51" s="13">
        <f t="shared" si="52"/>
        <v>0</v>
      </c>
      <c r="CY51" s="13">
        <f t="shared" si="52"/>
        <v>0</v>
      </c>
      <c r="CZ51" s="13">
        <f t="shared" si="52"/>
        <v>0</v>
      </c>
      <c r="DA51" s="13">
        <f t="shared" si="52"/>
        <v>0</v>
      </c>
      <c r="DB51" s="13">
        <f t="shared" si="52"/>
        <v>0</v>
      </c>
      <c r="DC51" s="13">
        <f t="shared" si="52"/>
        <v>0</v>
      </c>
      <c r="DD51" s="13">
        <f t="shared" si="52"/>
        <v>0</v>
      </c>
      <c r="DE51" s="13">
        <f t="shared" si="52"/>
        <v>0</v>
      </c>
      <c r="DF51" s="13">
        <f t="shared" si="52"/>
        <v>0</v>
      </c>
    </row>
    <row r="52" spans="1:110" ht="13.8">
      <c r="A52" s="327">
        <f>'All Demand '!A53</f>
        <v>48</v>
      </c>
      <c r="B52" s="235" t="str">
        <f>'All Demand '!G53</f>
        <v>ABC</v>
      </c>
      <c r="C52" s="235" t="str">
        <f>'All Demand '!F53</f>
        <v>M101</v>
      </c>
      <c r="D52" s="178" t="str">
        <f>'All Demand '!C53</f>
        <v>8AJ946-09906</v>
      </c>
      <c r="E52" s="235" t="str">
        <f>'All Demand '!H53</f>
        <v>CTU FATP</v>
      </c>
      <c r="F52" s="236" t="str">
        <f>'All Demand '!G53</f>
        <v>ABC</v>
      </c>
      <c r="G52" s="12">
        <v>0</v>
      </c>
      <c r="H52" s="12">
        <v>0</v>
      </c>
      <c r="I52" s="12" t="s">
        <v>39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1</v>
      </c>
      <c r="S52" s="12">
        <v>0</v>
      </c>
      <c r="T52" s="12">
        <v>0.91</v>
      </c>
      <c r="U52" s="26">
        <f>Chengdu!H52</f>
        <v>0</v>
      </c>
      <c r="V52" s="26">
        <f>Chengdu!I52</f>
        <v>0</v>
      </c>
      <c r="W52" s="26">
        <f>Chengdu!J52</f>
        <v>0</v>
      </c>
      <c r="X52" s="26">
        <f>Chengdu!K52</f>
        <v>0</v>
      </c>
      <c r="Y52" s="26">
        <f>Chengdu!L52</f>
        <v>0</v>
      </c>
      <c r="Z52" s="26">
        <f>Chengdu!M52</f>
        <v>0</v>
      </c>
      <c r="AA52" s="26">
        <f>Chengdu!N52</f>
        <v>0</v>
      </c>
      <c r="AB52" s="26">
        <f>Chengdu!O52</f>
        <v>0</v>
      </c>
      <c r="AC52" s="26">
        <f>Chengdu!P52</f>
        <v>0</v>
      </c>
      <c r="AD52" s="26">
        <f>Chengdu!Q52</f>
        <v>0</v>
      </c>
      <c r="AE52" s="26">
        <f>Chengdu!R52</f>
        <v>0</v>
      </c>
      <c r="AF52" s="26">
        <f>Chengdu!S52</f>
        <v>0</v>
      </c>
      <c r="AH52" s="13">
        <f t="shared" si="22"/>
        <v>0</v>
      </c>
      <c r="AI52" s="13">
        <f t="shared" si="23"/>
        <v>0</v>
      </c>
      <c r="AJ52" s="13">
        <f t="shared" si="24"/>
        <v>0</v>
      </c>
      <c r="AK52" s="13">
        <f t="shared" si="25"/>
        <v>0</v>
      </c>
      <c r="AL52" s="13">
        <f t="shared" si="26"/>
        <v>0</v>
      </c>
      <c r="AM52" s="13">
        <f t="shared" si="27"/>
        <v>0</v>
      </c>
      <c r="AN52" s="13">
        <f t="shared" si="28"/>
        <v>0</v>
      </c>
      <c r="AO52" s="13">
        <f t="shared" si="29"/>
        <v>0</v>
      </c>
      <c r="AP52" s="13">
        <f t="shared" si="30"/>
        <v>0</v>
      </c>
      <c r="AQ52" s="13">
        <f t="shared" si="31"/>
        <v>0</v>
      </c>
      <c r="AR52" s="13">
        <f t="shared" si="32"/>
        <v>0</v>
      </c>
      <c r="AS52" s="13">
        <f t="shared" si="33"/>
        <v>0</v>
      </c>
      <c r="AT52" s="14"/>
      <c r="AU52" s="15">
        <f t="shared" si="50"/>
        <v>0</v>
      </c>
      <c r="AV52" s="15">
        <f t="shared" si="50"/>
        <v>0</v>
      </c>
      <c r="AW52" s="15">
        <f t="shared" si="50"/>
        <v>0</v>
      </c>
      <c r="AX52" s="15">
        <f t="shared" si="50"/>
        <v>0</v>
      </c>
      <c r="AY52" s="15">
        <f t="shared" si="50"/>
        <v>0</v>
      </c>
      <c r="AZ52" s="15">
        <f t="shared" si="50"/>
        <v>0</v>
      </c>
      <c r="BA52" s="15">
        <f t="shared" si="50"/>
        <v>0</v>
      </c>
      <c r="BB52" s="15">
        <f t="shared" si="50"/>
        <v>0</v>
      </c>
      <c r="BC52" s="15">
        <f t="shared" si="50"/>
        <v>0</v>
      </c>
      <c r="BD52" s="15">
        <f t="shared" si="50"/>
        <v>0</v>
      </c>
      <c r="BE52" s="15">
        <f t="shared" si="50"/>
        <v>0</v>
      </c>
      <c r="BF52" s="15">
        <f t="shared" si="50"/>
        <v>0</v>
      </c>
      <c r="BH52" s="13">
        <f t="shared" si="35"/>
        <v>0</v>
      </c>
      <c r="BI52" s="13">
        <f t="shared" si="36"/>
        <v>0</v>
      </c>
      <c r="BJ52" s="13">
        <f t="shared" si="37"/>
        <v>0</v>
      </c>
      <c r="BK52" s="13">
        <f t="shared" si="38"/>
        <v>0</v>
      </c>
      <c r="BL52" s="13">
        <f t="shared" si="39"/>
        <v>0</v>
      </c>
      <c r="BM52" s="13">
        <f t="shared" si="40"/>
        <v>0</v>
      </c>
      <c r="BN52" s="13">
        <f t="shared" si="41"/>
        <v>0</v>
      </c>
      <c r="BO52" s="13">
        <f t="shared" si="42"/>
        <v>0</v>
      </c>
      <c r="BP52" s="13">
        <f t="shared" si="43"/>
        <v>0</v>
      </c>
      <c r="BQ52" s="13">
        <f t="shared" si="44"/>
        <v>0</v>
      </c>
      <c r="BR52" s="13">
        <f t="shared" si="45"/>
        <v>0</v>
      </c>
      <c r="BS52" s="13">
        <f t="shared" si="46"/>
        <v>0</v>
      </c>
      <c r="BT52" s="14"/>
      <c r="BU52" s="13">
        <f t="shared" si="54"/>
        <v>0</v>
      </c>
      <c r="BV52" s="13">
        <f t="shared" si="54"/>
        <v>0</v>
      </c>
      <c r="BW52" s="13">
        <f t="shared" si="54"/>
        <v>0</v>
      </c>
      <c r="BX52" s="13">
        <f t="shared" si="53"/>
        <v>0</v>
      </c>
      <c r="BY52" s="13">
        <f t="shared" si="53"/>
        <v>0</v>
      </c>
      <c r="BZ52" s="13">
        <f t="shared" si="53"/>
        <v>0</v>
      </c>
      <c r="CA52" s="13">
        <f t="shared" si="53"/>
        <v>0</v>
      </c>
      <c r="CB52" s="13">
        <f t="shared" si="53"/>
        <v>0</v>
      </c>
      <c r="CC52" s="13">
        <f t="shared" si="53"/>
        <v>0</v>
      </c>
      <c r="CD52" s="13">
        <f t="shared" si="53"/>
        <v>0</v>
      </c>
      <c r="CE52" s="13">
        <f t="shared" si="53"/>
        <v>0</v>
      </c>
      <c r="CF52" s="13">
        <f t="shared" si="53"/>
        <v>0</v>
      </c>
      <c r="CG52" s="14"/>
      <c r="CH52" s="13">
        <f t="shared" si="51"/>
        <v>0</v>
      </c>
      <c r="CI52" s="13">
        <f t="shared" si="51"/>
        <v>0</v>
      </c>
      <c r="CJ52" s="13">
        <f t="shared" si="51"/>
        <v>0</v>
      </c>
      <c r="CK52" s="13">
        <f t="shared" si="51"/>
        <v>0</v>
      </c>
      <c r="CL52" s="13">
        <f t="shared" si="51"/>
        <v>0</v>
      </c>
      <c r="CM52" s="13">
        <f t="shared" si="51"/>
        <v>0</v>
      </c>
      <c r="CN52" s="13">
        <f t="shared" si="51"/>
        <v>0</v>
      </c>
      <c r="CO52" s="13">
        <f t="shared" si="51"/>
        <v>0</v>
      </c>
      <c r="CP52" s="13">
        <f t="shared" si="51"/>
        <v>0</v>
      </c>
      <c r="CQ52" s="13">
        <f t="shared" si="51"/>
        <v>0</v>
      </c>
      <c r="CR52" s="13">
        <f t="shared" si="51"/>
        <v>0</v>
      </c>
      <c r="CS52" s="13">
        <f t="shared" si="51"/>
        <v>0</v>
      </c>
      <c r="CT52" s="14"/>
      <c r="CU52" s="13">
        <f t="shared" si="52"/>
        <v>0</v>
      </c>
      <c r="CV52" s="13">
        <f t="shared" si="52"/>
        <v>0</v>
      </c>
      <c r="CW52" s="13">
        <f t="shared" si="52"/>
        <v>0</v>
      </c>
      <c r="CX52" s="13">
        <f t="shared" si="52"/>
        <v>0</v>
      </c>
      <c r="CY52" s="13">
        <f t="shared" si="52"/>
        <v>0</v>
      </c>
      <c r="CZ52" s="13">
        <f t="shared" si="52"/>
        <v>0</v>
      </c>
      <c r="DA52" s="13">
        <f t="shared" si="52"/>
        <v>0</v>
      </c>
      <c r="DB52" s="13">
        <f t="shared" si="52"/>
        <v>0</v>
      </c>
      <c r="DC52" s="13">
        <f t="shared" si="52"/>
        <v>0</v>
      </c>
      <c r="DD52" s="13">
        <f t="shared" si="52"/>
        <v>0</v>
      </c>
      <c r="DE52" s="13">
        <f t="shared" si="52"/>
        <v>0</v>
      </c>
      <c r="DF52" s="13">
        <f t="shared" si="52"/>
        <v>0</v>
      </c>
    </row>
    <row r="53" spans="1:110" ht="13.8">
      <c r="A53" s="327">
        <f>'All Demand '!A54</f>
        <v>49</v>
      </c>
      <c r="B53" s="235" t="str">
        <f>'All Demand '!G54</f>
        <v>ABC</v>
      </c>
      <c r="C53" s="235" t="str">
        <f>'All Demand '!F54</f>
        <v>M101</v>
      </c>
      <c r="D53" s="178" t="str">
        <f>'All Demand '!C54</f>
        <v>8AJ875-00741</v>
      </c>
      <c r="E53" s="235" t="str">
        <f>'All Demand '!H54</f>
        <v>CTU FATP</v>
      </c>
      <c r="F53" s="236" t="str">
        <f>'All Demand '!G54</f>
        <v>ABC</v>
      </c>
      <c r="G53" s="12">
        <v>0</v>
      </c>
      <c r="H53" s="12">
        <v>0</v>
      </c>
      <c r="I53" s="12" t="s">
        <v>39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1</v>
      </c>
      <c r="S53" s="12">
        <v>0</v>
      </c>
      <c r="T53" s="12">
        <v>0.95</v>
      </c>
      <c r="U53" s="26">
        <f>Chengdu!H53</f>
        <v>0</v>
      </c>
      <c r="V53" s="26">
        <f>Chengdu!I53</f>
        <v>0</v>
      </c>
      <c r="W53" s="26">
        <f>Chengdu!J53</f>
        <v>0</v>
      </c>
      <c r="X53" s="26">
        <f>Chengdu!K53</f>
        <v>0</v>
      </c>
      <c r="Y53" s="26">
        <f>Chengdu!L53</f>
        <v>0</v>
      </c>
      <c r="Z53" s="26">
        <f>Chengdu!M53</f>
        <v>0</v>
      </c>
      <c r="AA53" s="26">
        <f>Chengdu!N53</f>
        <v>0</v>
      </c>
      <c r="AB53" s="26">
        <f>Chengdu!O53</f>
        <v>0</v>
      </c>
      <c r="AC53" s="26">
        <f>Chengdu!P53</f>
        <v>0</v>
      </c>
      <c r="AD53" s="26">
        <f>Chengdu!Q53</f>
        <v>0</v>
      </c>
      <c r="AE53" s="26">
        <f>Chengdu!R53</f>
        <v>0</v>
      </c>
      <c r="AF53" s="26">
        <f>Chengdu!S53</f>
        <v>0</v>
      </c>
      <c r="AH53" s="13">
        <f t="shared" si="22"/>
        <v>0</v>
      </c>
      <c r="AI53" s="13">
        <f t="shared" si="23"/>
        <v>0</v>
      </c>
      <c r="AJ53" s="13">
        <f t="shared" si="24"/>
        <v>0</v>
      </c>
      <c r="AK53" s="13">
        <f t="shared" si="25"/>
        <v>0</v>
      </c>
      <c r="AL53" s="13">
        <f t="shared" si="26"/>
        <v>0</v>
      </c>
      <c r="AM53" s="13">
        <f t="shared" si="27"/>
        <v>0</v>
      </c>
      <c r="AN53" s="13">
        <f t="shared" si="28"/>
        <v>0</v>
      </c>
      <c r="AO53" s="13">
        <f t="shared" si="29"/>
        <v>0</v>
      </c>
      <c r="AP53" s="13">
        <f t="shared" si="30"/>
        <v>0</v>
      </c>
      <c r="AQ53" s="13">
        <f t="shared" si="31"/>
        <v>0</v>
      </c>
      <c r="AR53" s="13">
        <f t="shared" si="32"/>
        <v>0</v>
      </c>
      <c r="AS53" s="13">
        <f t="shared" si="33"/>
        <v>0</v>
      </c>
      <c r="AT53" s="14"/>
      <c r="AU53" s="15">
        <f t="shared" si="50"/>
        <v>0</v>
      </c>
      <c r="AV53" s="15">
        <f t="shared" si="50"/>
        <v>0</v>
      </c>
      <c r="AW53" s="15">
        <f t="shared" si="50"/>
        <v>0</v>
      </c>
      <c r="AX53" s="15">
        <f t="shared" si="50"/>
        <v>0</v>
      </c>
      <c r="AY53" s="15">
        <f t="shared" si="50"/>
        <v>0</v>
      </c>
      <c r="AZ53" s="15">
        <f t="shared" si="50"/>
        <v>0</v>
      </c>
      <c r="BA53" s="15">
        <f t="shared" si="50"/>
        <v>0</v>
      </c>
      <c r="BB53" s="15">
        <f t="shared" si="50"/>
        <v>0</v>
      </c>
      <c r="BC53" s="15">
        <f t="shared" si="50"/>
        <v>0</v>
      </c>
      <c r="BD53" s="15">
        <f t="shared" si="50"/>
        <v>0</v>
      </c>
      <c r="BE53" s="15">
        <f t="shared" si="50"/>
        <v>0</v>
      </c>
      <c r="BF53" s="15">
        <f t="shared" si="50"/>
        <v>0</v>
      </c>
      <c r="BH53" s="13">
        <f t="shared" si="35"/>
        <v>0</v>
      </c>
      <c r="BI53" s="13">
        <f t="shared" si="36"/>
        <v>0</v>
      </c>
      <c r="BJ53" s="13">
        <f t="shared" si="37"/>
        <v>0</v>
      </c>
      <c r="BK53" s="13">
        <f t="shared" si="38"/>
        <v>0</v>
      </c>
      <c r="BL53" s="13">
        <f t="shared" si="39"/>
        <v>0</v>
      </c>
      <c r="BM53" s="13">
        <f t="shared" si="40"/>
        <v>0</v>
      </c>
      <c r="BN53" s="13">
        <f t="shared" si="41"/>
        <v>0</v>
      </c>
      <c r="BO53" s="13">
        <f t="shared" si="42"/>
        <v>0</v>
      </c>
      <c r="BP53" s="13">
        <f t="shared" si="43"/>
        <v>0</v>
      </c>
      <c r="BQ53" s="13">
        <f t="shared" si="44"/>
        <v>0</v>
      </c>
      <c r="BR53" s="13">
        <f t="shared" si="45"/>
        <v>0</v>
      </c>
      <c r="BS53" s="13">
        <f t="shared" si="46"/>
        <v>0</v>
      </c>
      <c r="BT53" s="14"/>
      <c r="BU53" s="13">
        <f t="shared" si="54"/>
        <v>0</v>
      </c>
      <c r="BV53" s="13">
        <f t="shared" si="54"/>
        <v>0</v>
      </c>
      <c r="BW53" s="13">
        <f t="shared" si="54"/>
        <v>0</v>
      </c>
      <c r="BX53" s="13">
        <f t="shared" si="53"/>
        <v>0</v>
      </c>
      <c r="BY53" s="13">
        <f t="shared" si="53"/>
        <v>0</v>
      </c>
      <c r="BZ53" s="13">
        <f t="shared" si="53"/>
        <v>0</v>
      </c>
      <c r="CA53" s="13">
        <f t="shared" si="53"/>
        <v>0</v>
      </c>
      <c r="CB53" s="13">
        <f t="shared" si="53"/>
        <v>0</v>
      </c>
      <c r="CC53" s="13">
        <f t="shared" si="53"/>
        <v>0</v>
      </c>
      <c r="CD53" s="13">
        <f t="shared" si="53"/>
        <v>0</v>
      </c>
      <c r="CE53" s="13">
        <f t="shared" si="53"/>
        <v>0</v>
      </c>
      <c r="CF53" s="13">
        <f t="shared" si="53"/>
        <v>0</v>
      </c>
      <c r="CG53" s="14"/>
      <c r="CH53" s="13">
        <f t="shared" si="51"/>
        <v>0</v>
      </c>
      <c r="CI53" s="13">
        <f t="shared" si="51"/>
        <v>0</v>
      </c>
      <c r="CJ53" s="13">
        <f t="shared" si="51"/>
        <v>0</v>
      </c>
      <c r="CK53" s="13">
        <f t="shared" si="51"/>
        <v>0</v>
      </c>
      <c r="CL53" s="13">
        <f t="shared" si="51"/>
        <v>0</v>
      </c>
      <c r="CM53" s="13">
        <f t="shared" si="51"/>
        <v>0</v>
      </c>
      <c r="CN53" s="13">
        <f t="shared" si="51"/>
        <v>0</v>
      </c>
      <c r="CO53" s="13">
        <f t="shared" si="51"/>
        <v>0</v>
      </c>
      <c r="CP53" s="13">
        <f t="shared" si="51"/>
        <v>0</v>
      </c>
      <c r="CQ53" s="13">
        <f t="shared" si="51"/>
        <v>0</v>
      </c>
      <c r="CR53" s="13">
        <f t="shared" si="51"/>
        <v>0</v>
      </c>
      <c r="CS53" s="13">
        <f t="shared" si="51"/>
        <v>0</v>
      </c>
      <c r="CT53" s="14"/>
      <c r="CU53" s="13">
        <f t="shared" si="52"/>
        <v>0</v>
      </c>
      <c r="CV53" s="13">
        <f t="shared" si="52"/>
        <v>0</v>
      </c>
      <c r="CW53" s="13">
        <f t="shared" si="52"/>
        <v>0</v>
      </c>
      <c r="CX53" s="13">
        <f t="shared" si="52"/>
        <v>0</v>
      </c>
      <c r="CY53" s="13">
        <f t="shared" si="52"/>
        <v>0</v>
      </c>
      <c r="CZ53" s="13">
        <f t="shared" si="52"/>
        <v>0</v>
      </c>
      <c r="DA53" s="13">
        <f t="shared" si="52"/>
        <v>0</v>
      </c>
      <c r="DB53" s="13">
        <f t="shared" si="52"/>
        <v>0</v>
      </c>
      <c r="DC53" s="13">
        <f t="shared" si="52"/>
        <v>0</v>
      </c>
      <c r="DD53" s="13">
        <f t="shared" si="52"/>
        <v>0</v>
      </c>
      <c r="DE53" s="13">
        <f t="shared" si="52"/>
        <v>0</v>
      </c>
      <c r="DF53" s="13">
        <f t="shared" si="52"/>
        <v>0</v>
      </c>
    </row>
    <row r="54" spans="1:110" ht="12.75" customHeight="1">
      <c r="A54" s="327">
        <f>'All Demand '!A55</f>
        <v>50</v>
      </c>
      <c r="B54" s="235" t="str">
        <f>'All Demand '!G55</f>
        <v>PMI</v>
      </c>
      <c r="C54" s="235" t="str">
        <f>'All Demand '!F55</f>
        <v>Cortes(2.5)</v>
      </c>
      <c r="D54" s="178" t="str">
        <f>'All Demand '!C55</f>
        <v>8DRPFM01069</v>
      </c>
      <c r="E54" s="235" t="str">
        <f>'All Demand '!H55</f>
        <v>WGT</v>
      </c>
      <c r="F54" s="236" t="str">
        <f>'All Demand '!G55</f>
        <v>PMI</v>
      </c>
      <c r="G54" s="12">
        <v>0</v>
      </c>
      <c r="H54" s="12">
        <v>0</v>
      </c>
      <c r="I54" s="12" t="s">
        <v>39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1</v>
      </c>
      <c r="S54" s="12">
        <v>0</v>
      </c>
      <c r="T54" s="12">
        <v>0.98</v>
      </c>
      <c r="U54" s="26">
        <f>Chengdu!H54</f>
        <v>0</v>
      </c>
      <c r="V54" s="26">
        <f>Chengdu!I54</f>
        <v>0</v>
      </c>
      <c r="W54" s="26">
        <f>Chengdu!J54</f>
        <v>0</v>
      </c>
      <c r="X54" s="26">
        <f>Chengdu!K54</f>
        <v>0</v>
      </c>
      <c r="Y54" s="26">
        <f>Chengdu!L54</f>
        <v>0</v>
      </c>
      <c r="Z54" s="26">
        <f>Chengdu!M54</f>
        <v>0</v>
      </c>
      <c r="AA54" s="26">
        <f>Chengdu!N54</f>
        <v>0</v>
      </c>
      <c r="AB54" s="26">
        <f>Chengdu!O54</f>
        <v>0</v>
      </c>
      <c r="AC54" s="26">
        <f>Chengdu!P54</f>
        <v>0</v>
      </c>
      <c r="AD54" s="26">
        <f>Chengdu!Q54</f>
        <v>0</v>
      </c>
      <c r="AE54" s="26">
        <f>Chengdu!R54</f>
        <v>0</v>
      </c>
      <c r="AF54" s="26">
        <f>Chengdu!S54</f>
        <v>0</v>
      </c>
      <c r="AH54" s="13">
        <f t="shared" si="22"/>
        <v>0</v>
      </c>
      <c r="AI54" s="13">
        <f t="shared" si="23"/>
        <v>0</v>
      </c>
      <c r="AJ54" s="13">
        <f t="shared" si="24"/>
        <v>0</v>
      </c>
      <c r="AK54" s="13">
        <f t="shared" si="25"/>
        <v>0</v>
      </c>
      <c r="AL54" s="13">
        <f t="shared" si="26"/>
        <v>0</v>
      </c>
      <c r="AM54" s="13">
        <f t="shared" si="27"/>
        <v>0</v>
      </c>
      <c r="AN54" s="13">
        <f t="shared" si="28"/>
        <v>0</v>
      </c>
      <c r="AO54" s="13">
        <f t="shared" si="29"/>
        <v>0</v>
      </c>
      <c r="AP54" s="13">
        <f t="shared" si="30"/>
        <v>0</v>
      </c>
      <c r="AQ54" s="13">
        <f t="shared" si="31"/>
        <v>0</v>
      </c>
      <c r="AR54" s="13">
        <f t="shared" si="32"/>
        <v>0</v>
      </c>
      <c r="AS54" s="13">
        <f t="shared" si="33"/>
        <v>0</v>
      </c>
      <c r="AT54" s="14"/>
      <c r="AU54" s="15">
        <f t="shared" si="50"/>
        <v>0</v>
      </c>
      <c r="AV54" s="15">
        <f t="shared" si="50"/>
        <v>0</v>
      </c>
      <c r="AW54" s="15">
        <f t="shared" si="50"/>
        <v>0</v>
      </c>
      <c r="AX54" s="15">
        <f t="shared" si="50"/>
        <v>0</v>
      </c>
      <c r="AY54" s="15">
        <f t="shared" si="50"/>
        <v>0</v>
      </c>
      <c r="AZ54" s="15">
        <f t="shared" si="50"/>
        <v>0</v>
      </c>
      <c r="BA54" s="15">
        <f t="shared" si="50"/>
        <v>0</v>
      </c>
      <c r="BB54" s="15">
        <f t="shared" si="50"/>
        <v>0</v>
      </c>
      <c r="BC54" s="15">
        <f t="shared" si="50"/>
        <v>0</v>
      </c>
      <c r="BD54" s="15">
        <f t="shared" si="50"/>
        <v>0</v>
      </c>
      <c r="BE54" s="15">
        <f t="shared" si="50"/>
        <v>0</v>
      </c>
      <c r="BF54" s="15">
        <f t="shared" si="50"/>
        <v>0</v>
      </c>
      <c r="BH54" s="13">
        <f t="shared" si="35"/>
        <v>0</v>
      </c>
      <c r="BI54" s="13">
        <f t="shared" si="36"/>
        <v>0</v>
      </c>
      <c r="BJ54" s="13">
        <f t="shared" si="37"/>
        <v>0</v>
      </c>
      <c r="BK54" s="13">
        <f t="shared" si="38"/>
        <v>0</v>
      </c>
      <c r="BL54" s="13">
        <f t="shared" si="39"/>
        <v>0</v>
      </c>
      <c r="BM54" s="13">
        <f t="shared" si="40"/>
        <v>0</v>
      </c>
      <c r="BN54" s="13">
        <f t="shared" si="41"/>
        <v>0</v>
      </c>
      <c r="BO54" s="13">
        <f t="shared" si="42"/>
        <v>0</v>
      </c>
      <c r="BP54" s="13">
        <f t="shared" si="43"/>
        <v>0</v>
      </c>
      <c r="BQ54" s="13">
        <f t="shared" si="44"/>
        <v>0</v>
      </c>
      <c r="BR54" s="13">
        <f t="shared" si="45"/>
        <v>0</v>
      </c>
      <c r="BS54" s="13">
        <f t="shared" si="46"/>
        <v>0</v>
      </c>
      <c r="BT54" s="14"/>
      <c r="BU54" s="13">
        <f t="shared" si="54"/>
        <v>0</v>
      </c>
      <c r="BV54" s="13">
        <f t="shared" si="54"/>
        <v>0</v>
      </c>
      <c r="BW54" s="13">
        <f t="shared" si="54"/>
        <v>0</v>
      </c>
      <c r="BX54" s="13">
        <f t="shared" si="53"/>
        <v>0</v>
      </c>
      <c r="BY54" s="13">
        <f t="shared" si="53"/>
        <v>0</v>
      </c>
      <c r="BZ54" s="13">
        <f t="shared" si="53"/>
        <v>0</v>
      </c>
      <c r="CA54" s="13">
        <f t="shared" si="53"/>
        <v>0</v>
      </c>
      <c r="CB54" s="13">
        <f t="shared" si="53"/>
        <v>0</v>
      </c>
      <c r="CC54" s="13">
        <f t="shared" si="53"/>
        <v>0</v>
      </c>
      <c r="CD54" s="13">
        <f t="shared" si="53"/>
        <v>0</v>
      </c>
      <c r="CE54" s="13">
        <f t="shared" si="53"/>
        <v>0</v>
      </c>
      <c r="CF54" s="13">
        <f t="shared" si="53"/>
        <v>0</v>
      </c>
      <c r="CG54" s="14"/>
      <c r="CH54" s="13">
        <f t="shared" si="51"/>
        <v>0</v>
      </c>
      <c r="CI54" s="13">
        <f t="shared" si="51"/>
        <v>0</v>
      </c>
      <c r="CJ54" s="13">
        <f t="shared" si="51"/>
        <v>0</v>
      </c>
      <c r="CK54" s="13">
        <f t="shared" si="51"/>
        <v>0</v>
      </c>
      <c r="CL54" s="13">
        <f t="shared" si="51"/>
        <v>0</v>
      </c>
      <c r="CM54" s="13">
        <f t="shared" si="51"/>
        <v>0</v>
      </c>
      <c r="CN54" s="13">
        <f t="shared" si="51"/>
        <v>0</v>
      </c>
      <c r="CO54" s="13">
        <f t="shared" si="51"/>
        <v>0</v>
      </c>
      <c r="CP54" s="13">
        <f t="shared" si="51"/>
        <v>0</v>
      </c>
      <c r="CQ54" s="13">
        <f t="shared" si="51"/>
        <v>0</v>
      </c>
      <c r="CR54" s="13">
        <f t="shared" si="51"/>
        <v>0</v>
      </c>
      <c r="CS54" s="13">
        <f t="shared" si="51"/>
        <v>0</v>
      </c>
      <c r="CT54" s="14"/>
      <c r="CU54" s="13">
        <f t="shared" si="52"/>
        <v>0</v>
      </c>
      <c r="CV54" s="13">
        <f t="shared" si="52"/>
        <v>0</v>
      </c>
      <c r="CW54" s="13">
        <f t="shared" si="52"/>
        <v>0</v>
      </c>
      <c r="CX54" s="13">
        <f t="shared" si="52"/>
        <v>0</v>
      </c>
      <c r="CY54" s="13">
        <f t="shared" si="52"/>
        <v>0</v>
      </c>
      <c r="CZ54" s="13">
        <f t="shared" si="52"/>
        <v>0</v>
      </c>
      <c r="DA54" s="13">
        <f t="shared" si="52"/>
        <v>0</v>
      </c>
      <c r="DB54" s="13">
        <f t="shared" si="52"/>
        <v>0</v>
      </c>
      <c r="DC54" s="13">
        <f t="shared" si="52"/>
        <v>0</v>
      </c>
      <c r="DD54" s="13">
        <f t="shared" si="52"/>
        <v>0</v>
      </c>
      <c r="DE54" s="13">
        <f t="shared" si="52"/>
        <v>0</v>
      </c>
      <c r="DF54" s="13">
        <f t="shared" si="52"/>
        <v>0</v>
      </c>
    </row>
    <row r="55" spans="1:110" ht="12.75" customHeight="1">
      <c r="A55" s="327">
        <f>'All Demand '!A56</f>
        <v>51</v>
      </c>
      <c r="B55" s="235" t="str">
        <f>'All Demand '!G56</f>
        <v>PMI</v>
      </c>
      <c r="C55" s="235" t="str">
        <f>'All Demand '!F56</f>
        <v>Cortes(2.5)</v>
      </c>
      <c r="D55" s="178" t="str">
        <f>'All Demand '!C56</f>
        <v>8DRPFM01070</v>
      </c>
      <c r="E55" s="235" t="str">
        <f>'All Demand '!H56</f>
        <v>WGT</v>
      </c>
      <c r="F55" s="236" t="str">
        <f>'All Demand '!G56</f>
        <v>PMI</v>
      </c>
      <c r="G55" s="12">
        <v>0</v>
      </c>
      <c r="H55" s="12">
        <v>0</v>
      </c>
      <c r="I55" s="12" t="s">
        <v>39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1</v>
      </c>
      <c r="S55" s="12">
        <v>0</v>
      </c>
      <c r="T55" s="12">
        <v>0.98</v>
      </c>
      <c r="U55" s="26">
        <f>Chengdu!H55</f>
        <v>0</v>
      </c>
      <c r="V55" s="26">
        <f>Chengdu!I55</f>
        <v>0</v>
      </c>
      <c r="W55" s="26">
        <f>Chengdu!J55</f>
        <v>0</v>
      </c>
      <c r="X55" s="26">
        <f>Chengdu!K55</f>
        <v>0</v>
      </c>
      <c r="Y55" s="26">
        <f>Chengdu!L55</f>
        <v>0</v>
      </c>
      <c r="Z55" s="26">
        <f>Chengdu!M55</f>
        <v>0</v>
      </c>
      <c r="AA55" s="26">
        <f>Chengdu!N55</f>
        <v>0</v>
      </c>
      <c r="AB55" s="26">
        <f>Chengdu!O55</f>
        <v>0</v>
      </c>
      <c r="AC55" s="26">
        <f>Chengdu!P55</f>
        <v>0</v>
      </c>
      <c r="AD55" s="26">
        <f>Chengdu!Q55</f>
        <v>0</v>
      </c>
      <c r="AE55" s="26">
        <f>Chengdu!R55</f>
        <v>0</v>
      </c>
      <c r="AF55" s="26">
        <f>Chengdu!S55</f>
        <v>0</v>
      </c>
      <c r="AH55" s="13">
        <f t="shared" si="22"/>
        <v>0</v>
      </c>
      <c r="AI55" s="13">
        <f t="shared" si="23"/>
        <v>0</v>
      </c>
      <c r="AJ55" s="13">
        <f t="shared" si="24"/>
        <v>0</v>
      </c>
      <c r="AK55" s="13">
        <f t="shared" si="25"/>
        <v>0</v>
      </c>
      <c r="AL55" s="13">
        <f t="shared" si="26"/>
        <v>0</v>
      </c>
      <c r="AM55" s="13">
        <f t="shared" si="27"/>
        <v>0</v>
      </c>
      <c r="AN55" s="13">
        <f t="shared" si="28"/>
        <v>0</v>
      </c>
      <c r="AO55" s="13">
        <f t="shared" si="29"/>
        <v>0</v>
      </c>
      <c r="AP55" s="13">
        <f t="shared" si="30"/>
        <v>0</v>
      </c>
      <c r="AQ55" s="13">
        <f t="shared" si="31"/>
        <v>0</v>
      </c>
      <c r="AR55" s="13">
        <f t="shared" si="32"/>
        <v>0</v>
      </c>
      <c r="AS55" s="13">
        <f t="shared" si="33"/>
        <v>0</v>
      </c>
      <c r="AT55" s="14"/>
      <c r="AU55" s="15">
        <f t="shared" si="50"/>
        <v>0</v>
      </c>
      <c r="AV55" s="15">
        <f t="shared" si="50"/>
        <v>0</v>
      </c>
      <c r="AW55" s="15">
        <f t="shared" si="50"/>
        <v>0</v>
      </c>
      <c r="AX55" s="15">
        <f t="shared" si="50"/>
        <v>0</v>
      </c>
      <c r="AY55" s="15">
        <f t="shared" si="50"/>
        <v>0</v>
      </c>
      <c r="AZ55" s="15">
        <f t="shared" si="50"/>
        <v>0</v>
      </c>
      <c r="BA55" s="15">
        <f t="shared" si="50"/>
        <v>0</v>
      </c>
      <c r="BB55" s="15">
        <f t="shared" si="50"/>
        <v>0</v>
      </c>
      <c r="BC55" s="15">
        <f t="shared" si="50"/>
        <v>0</v>
      </c>
      <c r="BD55" s="15">
        <f t="shared" si="50"/>
        <v>0</v>
      </c>
      <c r="BE55" s="15">
        <f t="shared" si="50"/>
        <v>0</v>
      </c>
      <c r="BF55" s="15">
        <f t="shared" si="50"/>
        <v>0</v>
      </c>
      <c r="BH55" s="13">
        <f t="shared" si="35"/>
        <v>0</v>
      </c>
      <c r="BI55" s="13">
        <f t="shared" si="36"/>
        <v>0</v>
      </c>
      <c r="BJ55" s="13">
        <f t="shared" si="37"/>
        <v>0</v>
      </c>
      <c r="BK55" s="13">
        <f t="shared" si="38"/>
        <v>0</v>
      </c>
      <c r="BL55" s="13">
        <f t="shared" si="39"/>
        <v>0</v>
      </c>
      <c r="BM55" s="13">
        <f t="shared" si="40"/>
        <v>0</v>
      </c>
      <c r="BN55" s="13">
        <f t="shared" si="41"/>
        <v>0</v>
      </c>
      <c r="BO55" s="13">
        <f t="shared" si="42"/>
        <v>0</v>
      </c>
      <c r="BP55" s="13">
        <f t="shared" si="43"/>
        <v>0</v>
      </c>
      <c r="BQ55" s="13">
        <f t="shared" si="44"/>
        <v>0</v>
      </c>
      <c r="BR55" s="13">
        <f t="shared" si="45"/>
        <v>0</v>
      </c>
      <c r="BS55" s="13">
        <f t="shared" si="46"/>
        <v>0</v>
      </c>
      <c r="BT55" s="14"/>
      <c r="BU55" s="13">
        <f t="shared" si="54"/>
        <v>0</v>
      </c>
      <c r="BV55" s="13">
        <f t="shared" si="54"/>
        <v>0</v>
      </c>
      <c r="BW55" s="13">
        <f t="shared" si="54"/>
        <v>0</v>
      </c>
      <c r="BX55" s="13">
        <f t="shared" si="53"/>
        <v>0</v>
      </c>
      <c r="BY55" s="13">
        <f t="shared" si="53"/>
        <v>0</v>
      </c>
      <c r="BZ55" s="13">
        <f t="shared" si="53"/>
        <v>0</v>
      </c>
      <c r="CA55" s="13">
        <f t="shared" si="53"/>
        <v>0</v>
      </c>
      <c r="CB55" s="13">
        <f t="shared" si="53"/>
        <v>0</v>
      </c>
      <c r="CC55" s="13">
        <f t="shared" si="53"/>
        <v>0</v>
      </c>
      <c r="CD55" s="13">
        <f t="shared" si="53"/>
        <v>0</v>
      </c>
      <c r="CE55" s="13">
        <f t="shared" si="53"/>
        <v>0</v>
      </c>
      <c r="CF55" s="13">
        <f t="shared" si="53"/>
        <v>0</v>
      </c>
      <c r="CG55" s="14"/>
      <c r="CH55" s="13">
        <f t="shared" si="51"/>
        <v>0</v>
      </c>
      <c r="CI55" s="13">
        <f t="shared" si="51"/>
        <v>0</v>
      </c>
      <c r="CJ55" s="13">
        <f t="shared" si="51"/>
        <v>0</v>
      </c>
      <c r="CK55" s="13">
        <f t="shared" si="51"/>
        <v>0</v>
      </c>
      <c r="CL55" s="13">
        <f t="shared" si="51"/>
        <v>0</v>
      </c>
      <c r="CM55" s="13">
        <f t="shared" si="51"/>
        <v>0</v>
      </c>
      <c r="CN55" s="13">
        <f t="shared" si="51"/>
        <v>0</v>
      </c>
      <c r="CO55" s="13">
        <f t="shared" si="51"/>
        <v>0</v>
      </c>
      <c r="CP55" s="13">
        <f t="shared" si="51"/>
        <v>0</v>
      </c>
      <c r="CQ55" s="13">
        <f t="shared" si="51"/>
        <v>0</v>
      </c>
      <c r="CR55" s="13">
        <f t="shared" si="51"/>
        <v>0</v>
      </c>
      <c r="CS55" s="13">
        <f t="shared" si="51"/>
        <v>0</v>
      </c>
      <c r="CT55" s="14"/>
      <c r="CU55" s="13">
        <f t="shared" si="52"/>
        <v>0</v>
      </c>
      <c r="CV55" s="13">
        <f t="shared" si="52"/>
        <v>0</v>
      </c>
      <c r="CW55" s="13">
        <f t="shared" si="52"/>
        <v>0</v>
      </c>
      <c r="CX55" s="13">
        <f t="shared" si="52"/>
        <v>0</v>
      </c>
      <c r="CY55" s="13">
        <f t="shared" si="52"/>
        <v>0</v>
      </c>
      <c r="CZ55" s="13">
        <f t="shared" si="52"/>
        <v>0</v>
      </c>
      <c r="DA55" s="13">
        <f t="shared" si="52"/>
        <v>0</v>
      </c>
      <c r="DB55" s="13">
        <f t="shared" si="52"/>
        <v>0</v>
      </c>
      <c r="DC55" s="13">
        <f t="shared" si="52"/>
        <v>0</v>
      </c>
      <c r="DD55" s="13">
        <f t="shared" si="52"/>
        <v>0</v>
      </c>
      <c r="DE55" s="13">
        <f t="shared" si="52"/>
        <v>0</v>
      </c>
      <c r="DF55" s="13">
        <f t="shared" si="52"/>
        <v>0</v>
      </c>
    </row>
    <row r="56" spans="1:110" ht="12.75" customHeight="1">
      <c r="A56" s="327">
        <f>'All Demand '!A57</f>
        <v>52</v>
      </c>
      <c r="B56" s="235" t="str">
        <f>'All Demand '!G57</f>
        <v>PMI</v>
      </c>
      <c r="C56" s="235" t="str">
        <f>'All Demand '!F57</f>
        <v>Cortes(2.5)</v>
      </c>
      <c r="D56" s="178" t="str">
        <f>'All Demand '!C57</f>
        <v>8DCPFM01360MI</v>
      </c>
      <c r="E56" s="235" t="str">
        <f>'All Demand '!H57</f>
        <v>WGT</v>
      </c>
      <c r="F56" s="236" t="str">
        <f>'All Demand '!G57</f>
        <v>PMI</v>
      </c>
      <c r="G56" s="12">
        <v>0</v>
      </c>
      <c r="H56" s="12">
        <v>0</v>
      </c>
      <c r="I56" s="12" t="s">
        <v>39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1</v>
      </c>
      <c r="S56" s="12">
        <v>0</v>
      </c>
      <c r="T56" s="12">
        <v>0.95</v>
      </c>
      <c r="U56" s="26">
        <f>Chengdu!H56</f>
        <v>0</v>
      </c>
      <c r="V56" s="26">
        <f>Chengdu!I56</f>
        <v>0</v>
      </c>
      <c r="W56" s="26">
        <f>Chengdu!J56</f>
        <v>0</v>
      </c>
      <c r="X56" s="26">
        <f>Chengdu!K56</f>
        <v>0</v>
      </c>
      <c r="Y56" s="26">
        <f>Chengdu!L56</f>
        <v>0</v>
      </c>
      <c r="Z56" s="26">
        <f>Chengdu!M56</f>
        <v>0</v>
      </c>
      <c r="AA56" s="26">
        <f>Chengdu!N56</f>
        <v>0</v>
      </c>
      <c r="AB56" s="26">
        <f>Chengdu!O56</f>
        <v>0</v>
      </c>
      <c r="AC56" s="26">
        <f>Chengdu!P56</f>
        <v>0</v>
      </c>
      <c r="AD56" s="26">
        <f>Chengdu!Q56</f>
        <v>0</v>
      </c>
      <c r="AE56" s="26">
        <f>Chengdu!R56</f>
        <v>0</v>
      </c>
      <c r="AF56" s="26">
        <f>Chengdu!S56</f>
        <v>0</v>
      </c>
      <c r="AH56" s="13">
        <f t="shared" si="22"/>
        <v>0</v>
      </c>
      <c r="AI56" s="13">
        <f t="shared" si="23"/>
        <v>0</v>
      </c>
      <c r="AJ56" s="13">
        <f t="shared" si="24"/>
        <v>0</v>
      </c>
      <c r="AK56" s="13">
        <f t="shared" si="25"/>
        <v>0</v>
      </c>
      <c r="AL56" s="13">
        <f t="shared" si="26"/>
        <v>0</v>
      </c>
      <c r="AM56" s="13">
        <f t="shared" si="27"/>
        <v>0</v>
      </c>
      <c r="AN56" s="13">
        <f t="shared" si="28"/>
        <v>0</v>
      </c>
      <c r="AO56" s="13">
        <f t="shared" si="29"/>
        <v>0</v>
      </c>
      <c r="AP56" s="13">
        <f t="shared" si="30"/>
        <v>0</v>
      </c>
      <c r="AQ56" s="13">
        <f t="shared" si="31"/>
        <v>0</v>
      </c>
      <c r="AR56" s="13">
        <f t="shared" si="32"/>
        <v>0</v>
      </c>
      <c r="AS56" s="13">
        <f t="shared" si="33"/>
        <v>0</v>
      </c>
      <c r="AT56" s="14"/>
      <c r="AU56" s="15">
        <f t="shared" si="50"/>
        <v>0</v>
      </c>
      <c r="AV56" s="15">
        <f t="shared" si="50"/>
        <v>0</v>
      </c>
      <c r="AW56" s="15">
        <f t="shared" si="50"/>
        <v>0</v>
      </c>
      <c r="AX56" s="15">
        <f t="shared" si="50"/>
        <v>0</v>
      </c>
      <c r="AY56" s="15">
        <f t="shared" si="50"/>
        <v>0</v>
      </c>
      <c r="AZ56" s="15">
        <f t="shared" si="50"/>
        <v>0</v>
      </c>
      <c r="BA56" s="15">
        <f t="shared" si="50"/>
        <v>0</v>
      </c>
      <c r="BB56" s="15">
        <f t="shared" si="50"/>
        <v>0</v>
      </c>
      <c r="BC56" s="15">
        <f t="shared" si="50"/>
        <v>0</v>
      </c>
      <c r="BD56" s="15">
        <f t="shared" si="50"/>
        <v>0</v>
      </c>
      <c r="BE56" s="15">
        <f t="shared" si="50"/>
        <v>0</v>
      </c>
      <c r="BF56" s="15">
        <f t="shared" si="50"/>
        <v>0</v>
      </c>
      <c r="BH56" s="13">
        <f t="shared" si="35"/>
        <v>0</v>
      </c>
      <c r="BI56" s="13">
        <f t="shared" si="36"/>
        <v>0</v>
      </c>
      <c r="BJ56" s="13">
        <f t="shared" si="37"/>
        <v>0</v>
      </c>
      <c r="BK56" s="13">
        <f t="shared" si="38"/>
        <v>0</v>
      </c>
      <c r="BL56" s="13">
        <f t="shared" si="39"/>
        <v>0</v>
      </c>
      <c r="BM56" s="13">
        <f t="shared" si="40"/>
        <v>0</v>
      </c>
      <c r="BN56" s="13">
        <f t="shared" si="41"/>
        <v>0</v>
      </c>
      <c r="BO56" s="13">
        <f t="shared" si="42"/>
        <v>0</v>
      </c>
      <c r="BP56" s="13">
        <f t="shared" si="43"/>
        <v>0</v>
      </c>
      <c r="BQ56" s="13">
        <f t="shared" si="44"/>
        <v>0</v>
      </c>
      <c r="BR56" s="13">
        <f t="shared" si="45"/>
        <v>0</v>
      </c>
      <c r="BS56" s="13">
        <f t="shared" si="46"/>
        <v>0</v>
      </c>
      <c r="BT56" s="14"/>
      <c r="BU56" s="13">
        <f t="shared" si="54"/>
        <v>0</v>
      </c>
      <c r="BV56" s="13">
        <f t="shared" si="54"/>
        <v>0</v>
      </c>
      <c r="BW56" s="13">
        <f t="shared" si="54"/>
        <v>0</v>
      </c>
      <c r="BX56" s="13">
        <f t="shared" si="53"/>
        <v>0</v>
      </c>
      <c r="BY56" s="13">
        <f t="shared" si="53"/>
        <v>0</v>
      </c>
      <c r="BZ56" s="13">
        <f t="shared" si="53"/>
        <v>0</v>
      </c>
      <c r="CA56" s="13">
        <f t="shared" si="53"/>
        <v>0</v>
      </c>
      <c r="CB56" s="13">
        <f t="shared" si="53"/>
        <v>0</v>
      </c>
      <c r="CC56" s="13">
        <f t="shared" si="53"/>
        <v>0</v>
      </c>
      <c r="CD56" s="13">
        <f t="shared" si="53"/>
        <v>0</v>
      </c>
      <c r="CE56" s="13">
        <f t="shared" si="53"/>
        <v>0</v>
      </c>
      <c r="CF56" s="13">
        <f t="shared" si="53"/>
        <v>0</v>
      </c>
      <c r="CG56" s="14"/>
      <c r="CH56" s="13">
        <f t="shared" si="51"/>
        <v>0</v>
      </c>
      <c r="CI56" s="13">
        <f t="shared" si="51"/>
        <v>0</v>
      </c>
      <c r="CJ56" s="13">
        <f t="shared" si="51"/>
        <v>0</v>
      </c>
      <c r="CK56" s="13">
        <f t="shared" si="51"/>
        <v>0</v>
      </c>
      <c r="CL56" s="13">
        <f t="shared" si="51"/>
        <v>0</v>
      </c>
      <c r="CM56" s="13">
        <f t="shared" si="51"/>
        <v>0</v>
      </c>
      <c r="CN56" s="13">
        <f t="shared" si="51"/>
        <v>0</v>
      </c>
      <c r="CO56" s="13">
        <f t="shared" si="51"/>
        <v>0</v>
      </c>
      <c r="CP56" s="13">
        <f t="shared" si="51"/>
        <v>0</v>
      </c>
      <c r="CQ56" s="13">
        <f t="shared" si="51"/>
        <v>0</v>
      </c>
      <c r="CR56" s="13">
        <f t="shared" si="51"/>
        <v>0</v>
      </c>
      <c r="CS56" s="13">
        <f t="shared" si="51"/>
        <v>0</v>
      </c>
      <c r="CT56" s="14"/>
      <c r="CU56" s="13">
        <f t="shared" si="52"/>
        <v>0</v>
      </c>
      <c r="CV56" s="13">
        <f t="shared" si="52"/>
        <v>0</v>
      </c>
      <c r="CW56" s="13">
        <f t="shared" si="52"/>
        <v>0</v>
      </c>
      <c r="CX56" s="13">
        <f t="shared" si="52"/>
        <v>0</v>
      </c>
      <c r="CY56" s="13">
        <f t="shared" si="52"/>
        <v>0</v>
      </c>
      <c r="CZ56" s="13">
        <f t="shared" si="52"/>
        <v>0</v>
      </c>
      <c r="DA56" s="13">
        <f t="shared" si="52"/>
        <v>0</v>
      </c>
      <c r="DB56" s="13">
        <f t="shared" si="52"/>
        <v>0</v>
      </c>
      <c r="DC56" s="13">
        <f t="shared" si="52"/>
        <v>0</v>
      </c>
      <c r="DD56" s="13">
        <f t="shared" si="52"/>
        <v>0</v>
      </c>
      <c r="DE56" s="13">
        <f t="shared" si="52"/>
        <v>0</v>
      </c>
      <c r="DF56" s="13">
        <f t="shared" si="52"/>
        <v>0</v>
      </c>
    </row>
    <row r="57" spans="1:110" ht="12.75" customHeight="1">
      <c r="A57" s="327">
        <f>'All Demand '!A58</f>
        <v>53</v>
      </c>
      <c r="B57" s="235" t="str">
        <f>'All Demand '!G58</f>
        <v>PMI</v>
      </c>
      <c r="C57" s="235" t="str">
        <f>'All Demand '!F58</f>
        <v>Cortes(2.5)</v>
      </c>
      <c r="D57" s="178" t="str">
        <f>'All Demand '!C58</f>
        <v>8DCPFM01361MI</v>
      </c>
      <c r="E57" s="235" t="str">
        <f>'All Demand '!H58</f>
        <v>WGT</v>
      </c>
      <c r="F57" s="236" t="str">
        <f>'All Demand '!G58</f>
        <v>PMI</v>
      </c>
      <c r="G57" s="12">
        <v>0</v>
      </c>
      <c r="H57" s="12">
        <v>0</v>
      </c>
      <c r="I57" s="12" t="s">
        <v>39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1</v>
      </c>
      <c r="S57" s="12">
        <v>0</v>
      </c>
      <c r="T57" s="12">
        <v>0.95</v>
      </c>
      <c r="U57" s="26">
        <f>Chengdu!H57</f>
        <v>0</v>
      </c>
      <c r="V57" s="26">
        <f>Chengdu!I57</f>
        <v>0</v>
      </c>
      <c r="W57" s="26">
        <f>Chengdu!J57</f>
        <v>0</v>
      </c>
      <c r="X57" s="26">
        <f>Chengdu!K57</f>
        <v>0</v>
      </c>
      <c r="Y57" s="26">
        <f>Chengdu!L57</f>
        <v>0</v>
      </c>
      <c r="Z57" s="26">
        <f>Chengdu!M57</f>
        <v>0</v>
      </c>
      <c r="AA57" s="26">
        <f>Chengdu!N57</f>
        <v>0</v>
      </c>
      <c r="AB57" s="26">
        <f>Chengdu!O57</f>
        <v>0</v>
      </c>
      <c r="AC57" s="26">
        <f>Chengdu!P57</f>
        <v>0</v>
      </c>
      <c r="AD57" s="26">
        <f>Chengdu!Q57</f>
        <v>0</v>
      </c>
      <c r="AE57" s="26">
        <f>Chengdu!R57</f>
        <v>0</v>
      </c>
      <c r="AF57" s="26">
        <f>Chengdu!S57</f>
        <v>0</v>
      </c>
      <c r="AH57" s="13">
        <f t="shared" si="22"/>
        <v>0</v>
      </c>
      <c r="AI57" s="13">
        <f t="shared" si="23"/>
        <v>0</v>
      </c>
      <c r="AJ57" s="13">
        <f t="shared" si="24"/>
        <v>0</v>
      </c>
      <c r="AK57" s="13">
        <f t="shared" si="25"/>
        <v>0</v>
      </c>
      <c r="AL57" s="13">
        <f t="shared" si="26"/>
        <v>0</v>
      </c>
      <c r="AM57" s="13">
        <f t="shared" si="27"/>
        <v>0</v>
      </c>
      <c r="AN57" s="13">
        <f t="shared" si="28"/>
        <v>0</v>
      </c>
      <c r="AO57" s="13">
        <f t="shared" si="29"/>
        <v>0</v>
      </c>
      <c r="AP57" s="13">
        <f t="shared" si="30"/>
        <v>0</v>
      </c>
      <c r="AQ57" s="13">
        <f t="shared" si="31"/>
        <v>0</v>
      </c>
      <c r="AR57" s="13">
        <f t="shared" si="32"/>
        <v>0</v>
      </c>
      <c r="AS57" s="13">
        <f t="shared" si="33"/>
        <v>0</v>
      </c>
      <c r="AT57" s="14"/>
      <c r="AU57" s="15">
        <f t="shared" si="50"/>
        <v>0</v>
      </c>
      <c r="AV57" s="15">
        <f t="shared" si="50"/>
        <v>0</v>
      </c>
      <c r="AW57" s="15">
        <f t="shared" si="50"/>
        <v>0</v>
      </c>
      <c r="AX57" s="15">
        <f t="shared" si="50"/>
        <v>0</v>
      </c>
      <c r="AY57" s="15">
        <f t="shared" si="50"/>
        <v>0</v>
      </c>
      <c r="AZ57" s="15">
        <f t="shared" si="50"/>
        <v>0</v>
      </c>
      <c r="BA57" s="15">
        <f t="shared" si="50"/>
        <v>0</v>
      </c>
      <c r="BB57" s="15">
        <f t="shared" si="50"/>
        <v>0</v>
      </c>
      <c r="BC57" s="15">
        <f t="shared" si="50"/>
        <v>0</v>
      </c>
      <c r="BD57" s="15">
        <f t="shared" si="50"/>
        <v>0</v>
      </c>
      <c r="BE57" s="15">
        <f t="shared" si="50"/>
        <v>0</v>
      </c>
      <c r="BF57" s="15">
        <f t="shared" si="50"/>
        <v>0</v>
      </c>
      <c r="BH57" s="13">
        <f t="shared" si="35"/>
        <v>0</v>
      </c>
      <c r="BI57" s="13">
        <f t="shared" si="36"/>
        <v>0</v>
      </c>
      <c r="BJ57" s="13">
        <f t="shared" si="37"/>
        <v>0</v>
      </c>
      <c r="BK57" s="13">
        <f t="shared" si="38"/>
        <v>0</v>
      </c>
      <c r="BL57" s="13">
        <f t="shared" si="39"/>
        <v>0</v>
      </c>
      <c r="BM57" s="13">
        <f t="shared" si="40"/>
        <v>0</v>
      </c>
      <c r="BN57" s="13">
        <f t="shared" si="41"/>
        <v>0</v>
      </c>
      <c r="BO57" s="13">
        <f t="shared" si="42"/>
        <v>0</v>
      </c>
      <c r="BP57" s="13">
        <f t="shared" si="43"/>
        <v>0</v>
      </c>
      <c r="BQ57" s="13">
        <f t="shared" si="44"/>
        <v>0</v>
      </c>
      <c r="BR57" s="13">
        <f t="shared" si="45"/>
        <v>0</v>
      </c>
      <c r="BS57" s="13">
        <f t="shared" si="46"/>
        <v>0</v>
      </c>
      <c r="BT57" s="14"/>
      <c r="BU57" s="13">
        <f t="shared" si="54"/>
        <v>0</v>
      </c>
      <c r="BV57" s="13">
        <f t="shared" si="54"/>
        <v>0</v>
      </c>
      <c r="BW57" s="13">
        <f t="shared" si="54"/>
        <v>0</v>
      </c>
      <c r="BX57" s="13">
        <f t="shared" si="53"/>
        <v>0</v>
      </c>
      <c r="BY57" s="13">
        <f t="shared" si="53"/>
        <v>0</v>
      </c>
      <c r="BZ57" s="13">
        <f t="shared" si="53"/>
        <v>0</v>
      </c>
      <c r="CA57" s="13">
        <f t="shared" si="53"/>
        <v>0</v>
      </c>
      <c r="CB57" s="13">
        <f t="shared" si="53"/>
        <v>0</v>
      </c>
      <c r="CC57" s="13">
        <f t="shared" si="53"/>
        <v>0</v>
      </c>
      <c r="CD57" s="13">
        <f t="shared" si="53"/>
        <v>0</v>
      </c>
      <c r="CE57" s="13">
        <f t="shared" si="53"/>
        <v>0</v>
      </c>
      <c r="CF57" s="13">
        <f t="shared" si="53"/>
        <v>0</v>
      </c>
      <c r="CG57" s="14"/>
      <c r="CH57" s="13">
        <f t="shared" si="51"/>
        <v>0</v>
      </c>
      <c r="CI57" s="13">
        <f t="shared" si="51"/>
        <v>0</v>
      </c>
      <c r="CJ57" s="13">
        <f t="shared" si="51"/>
        <v>0</v>
      </c>
      <c r="CK57" s="13">
        <f t="shared" si="51"/>
        <v>0</v>
      </c>
      <c r="CL57" s="13">
        <f t="shared" si="51"/>
        <v>0</v>
      </c>
      <c r="CM57" s="13">
        <f t="shared" si="51"/>
        <v>0</v>
      </c>
      <c r="CN57" s="13">
        <f t="shared" si="51"/>
        <v>0</v>
      </c>
      <c r="CO57" s="13">
        <f t="shared" si="51"/>
        <v>0</v>
      </c>
      <c r="CP57" s="13">
        <f t="shared" si="51"/>
        <v>0</v>
      </c>
      <c r="CQ57" s="13">
        <f t="shared" si="51"/>
        <v>0</v>
      </c>
      <c r="CR57" s="13">
        <f t="shared" si="51"/>
        <v>0</v>
      </c>
      <c r="CS57" s="13">
        <f t="shared" si="51"/>
        <v>0</v>
      </c>
      <c r="CT57" s="14"/>
      <c r="CU57" s="13">
        <f t="shared" si="52"/>
        <v>0</v>
      </c>
      <c r="CV57" s="13">
        <f t="shared" si="52"/>
        <v>0</v>
      </c>
      <c r="CW57" s="13">
        <f t="shared" si="52"/>
        <v>0</v>
      </c>
      <c r="CX57" s="13">
        <f t="shared" si="52"/>
        <v>0</v>
      </c>
      <c r="CY57" s="13">
        <f t="shared" si="52"/>
        <v>0</v>
      </c>
      <c r="CZ57" s="13">
        <f t="shared" si="52"/>
        <v>0</v>
      </c>
      <c r="DA57" s="13">
        <f t="shared" si="52"/>
        <v>0</v>
      </c>
      <c r="DB57" s="13">
        <f t="shared" si="52"/>
        <v>0</v>
      </c>
      <c r="DC57" s="13">
        <f t="shared" si="52"/>
        <v>0</v>
      </c>
      <c r="DD57" s="13">
        <f t="shared" si="52"/>
        <v>0</v>
      </c>
      <c r="DE57" s="13">
        <f t="shared" si="52"/>
        <v>0</v>
      </c>
      <c r="DF57" s="13">
        <f t="shared" si="52"/>
        <v>0</v>
      </c>
    </row>
    <row r="58" spans="1:110" ht="12.75" customHeight="1">
      <c r="A58" s="327">
        <f>'All Demand '!A59</f>
        <v>54</v>
      </c>
      <c r="B58" s="235" t="str">
        <f>'All Demand '!G59</f>
        <v>ABC</v>
      </c>
      <c r="C58" s="235" t="str">
        <f>'All Demand '!F59</f>
        <v>C11</v>
      </c>
      <c r="D58" s="178" t="str">
        <f>'All Demand '!C59</f>
        <v>8DCPFM01371AP</v>
      </c>
      <c r="E58" s="235" t="str">
        <f>'All Demand '!H59</f>
        <v>WGT</v>
      </c>
      <c r="F58" s="236" t="str">
        <f>'All Demand '!G59</f>
        <v>ABC</v>
      </c>
      <c r="G58" s="12">
        <v>0</v>
      </c>
      <c r="H58" s="12">
        <v>0</v>
      </c>
      <c r="I58" s="12" t="s">
        <v>39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1</v>
      </c>
      <c r="S58" s="12">
        <v>0</v>
      </c>
      <c r="T58" s="12">
        <v>0.98</v>
      </c>
      <c r="U58" s="26">
        <f>Chengdu!H58</f>
        <v>0</v>
      </c>
      <c r="V58" s="26">
        <f>Chengdu!I58</f>
        <v>0</v>
      </c>
      <c r="W58" s="26">
        <f>Chengdu!J58</f>
        <v>0</v>
      </c>
      <c r="X58" s="26">
        <f>Chengdu!K58</f>
        <v>0</v>
      </c>
      <c r="Y58" s="26">
        <f>Chengdu!L58</f>
        <v>0</v>
      </c>
      <c r="Z58" s="26">
        <f>Chengdu!M58</f>
        <v>0</v>
      </c>
      <c r="AA58" s="26">
        <f>Chengdu!N58</f>
        <v>0</v>
      </c>
      <c r="AB58" s="26">
        <f>Chengdu!O58</f>
        <v>0</v>
      </c>
      <c r="AC58" s="26">
        <f>Chengdu!P58</f>
        <v>0</v>
      </c>
      <c r="AD58" s="26">
        <f>Chengdu!Q58</f>
        <v>0</v>
      </c>
      <c r="AE58" s="26">
        <f>Chengdu!R58</f>
        <v>0</v>
      </c>
      <c r="AF58" s="26">
        <f>Chengdu!S58</f>
        <v>0</v>
      </c>
      <c r="AH58" s="13">
        <f t="shared" si="22"/>
        <v>0</v>
      </c>
      <c r="AI58" s="13">
        <f t="shared" si="23"/>
        <v>0</v>
      </c>
      <c r="AJ58" s="13">
        <f t="shared" si="24"/>
        <v>0</v>
      </c>
      <c r="AK58" s="13">
        <f t="shared" si="25"/>
        <v>0</v>
      </c>
      <c r="AL58" s="13">
        <f t="shared" si="26"/>
        <v>0</v>
      </c>
      <c r="AM58" s="13">
        <f t="shared" si="27"/>
        <v>0</v>
      </c>
      <c r="AN58" s="13">
        <f t="shared" si="28"/>
        <v>0</v>
      </c>
      <c r="AO58" s="13">
        <f t="shared" si="29"/>
        <v>0</v>
      </c>
      <c r="AP58" s="13">
        <f t="shared" si="30"/>
        <v>0</v>
      </c>
      <c r="AQ58" s="13">
        <f t="shared" si="31"/>
        <v>0</v>
      </c>
      <c r="AR58" s="13">
        <f t="shared" si="32"/>
        <v>0</v>
      </c>
      <c r="AS58" s="13">
        <f t="shared" si="33"/>
        <v>0</v>
      </c>
      <c r="AT58" s="14"/>
      <c r="AU58" s="15">
        <f t="shared" si="50"/>
        <v>0</v>
      </c>
      <c r="AV58" s="15">
        <f t="shared" si="50"/>
        <v>0</v>
      </c>
      <c r="AW58" s="15">
        <f t="shared" si="50"/>
        <v>0</v>
      </c>
      <c r="AX58" s="15">
        <f t="shared" si="50"/>
        <v>0</v>
      </c>
      <c r="AY58" s="15">
        <f t="shared" si="50"/>
        <v>0</v>
      </c>
      <c r="AZ58" s="15">
        <f t="shared" si="50"/>
        <v>0</v>
      </c>
      <c r="BA58" s="15">
        <f t="shared" si="50"/>
        <v>0</v>
      </c>
      <c r="BB58" s="15">
        <f t="shared" si="50"/>
        <v>0</v>
      </c>
      <c r="BC58" s="15">
        <f t="shared" si="50"/>
        <v>0</v>
      </c>
      <c r="BD58" s="15">
        <f t="shared" si="50"/>
        <v>0</v>
      </c>
      <c r="BE58" s="15">
        <f t="shared" si="50"/>
        <v>0</v>
      </c>
      <c r="BF58" s="15">
        <f t="shared" si="50"/>
        <v>0</v>
      </c>
      <c r="BH58" s="13">
        <f t="shared" si="35"/>
        <v>0</v>
      </c>
      <c r="BI58" s="13">
        <f t="shared" si="36"/>
        <v>0</v>
      </c>
      <c r="BJ58" s="13">
        <f t="shared" si="37"/>
        <v>0</v>
      </c>
      <c r="BK58" s="13">
        <f t="shared" si="38"/>
        <v>0</v>
      </c>
      <c r="BL58" s="13">
        <f t="shared" si="39"/>
        <v>0</v>
      </c>
      <c r="BM58" s="13">
        <f t="shared" si="40"/>
        <v>0</v>
      </c>
      <c r="BN58" s="13">
        <f t="shared" si="41"/>
        <v>0</v>
      </c>
      <c r="BO58" s="13">
        <f t="shared" si="42"/>
        <v>0</v>
      </c>
      <c r="BP58" s="13">
        <f t="shared" si="43"/>
        <v>0</v>
      </c>
      <c r="BQ58" s="13">
        <f t="shared" si="44"/>
        <v>0</v>
      </c>
      <c r="BR58" s="13">
        <f t="shared" si="45"/>
        <v>0</v>
      </c>
      <c r="BS58" s="13">
        <f t="shared" si="46"/>
        <v>0</v>
      </c>
      <c r="BT58" s="14"/>
      <c r="BU58" s="13">
        <f t="shared" si="54"/>
        <v>0</v>
      </c>
      <c r="BV58" s="13">
        <f t="shared" si="54"/>
        <v>0</v>
      </c>
      <c r="BW58" s="13">
        <f t="shared" si="54"/>
        <v>0</v>
      </c>
      <c r="BX58" s="13">
        <f t="shared" si="53"/>
        <v>0</v>
      </c>
      <c r="BY58" s="13">
        <f t="shared" si="53"/>
        <v>0</v>
      </c>
      <c r="BZ58" s="13">
        <f t="shared" si="53"/>
        <v>0</v>
      </c>
      <c r="CA58" s="13">
        <f t="shared" si="53"/>
        <v>0</v>
      </c>
      <c r="CB58" s="13">
        <f t="shared" si="53"/>
        <v>0</v>
      </c>
      <c r="CC58" s="13">
        <f t="shared" si="53"/>
        <v>0</v>
      </c>
      <c r="CD58" s="13">
        <f t="shared" si="53"/>
        <v>0</v>
      </c>
      <c r="CE58" s="13">
        <f t="shared" si="53"/>
        <v>0</v>
      </c>
      <c r="CF58" s="13">
        <f t="shared" si="53"/>
        <v>0</v>
      </c>
      <c r="CG58" s="14"/>
      <c r="CH58" s="13">
        <f t="shared" si="51"/>
        <v>0</v>
      </c>
      <c r="CI58" s="13">
        <f t="shared" si="51"/>
        <v>0</v>
      </c>
      <c r="CJ58" s="13">
        <f t="shared" si="51"/>
        <v>0</v>
      </c>
      <c r="CK58" s="13">
        <f t="shared" si="51"/>
        <v>0</v>
      </c>
      <c r="CL58" s="13">
        <f t="shared" si="51"/>
        <v>0</v>
      </c>
      <c r="CM58" s="13">
        <f t="shared" si="51"/>
        <v>0</v>
      </c>
      <c r="CN58" s="13">
        <f t="shared" si="51"/>
        <v>0</v>
      </c>
      <c r="CO58" s="13">
        <f t="shared" si="51"/>
        <v>0</v>
      </c>
      <c r="CP58" s="13">
        <f t="shared" si="51"/>
        <v>0</v>
      </c>
      <c r="CQ58" s="13">
        <f t="shared" si="51"/>
        <v>0</v>
      </c>
      <c r="CR58" s="13">
        <f t="shared" si="51"/>
        <v>0</v>
      </c>
      <c r="CS58" s="13">
        <f t="shared" si="51"/>
        <v>0</v>
      </c>
      <c r="CT58" s="14"/>
      <c r="CU58" s="13">
        <f t="shared" si="52"/>
        <v>0</v>
      </c>
      <c r="CV58" s="13">
        <f t="shared" si="52"/>
        <v>0</v>
      </c>
      <c r="CW58" s="13">
        <f t="shared" si="52"/>
        <v>0</v>
      </c>
      <c r="CX58" s="13">
        <f t="shared" si="52"/>
        <v>0</v>
      </c>
      <c r="CY58" s="13">
        <f t="shared" si="52"/>
        <v>0</v>
      </c>
      <c r="CZ58" s="13">
        <f t="shared" si="52"/>
        <v>0</v>
      </c>
      <c r="DA58" s="13">
        <f t="shared" si="52"/>
        <v>0</v>
      </c>
      <c r="DB58" s="13">
        <f t="shared" si="52"/>
        <v>0</v>
      </c>
      <c r="DC58" s="13">
        <f t="shared" si="52"/>
        <v>0</v>
      </c>
      <c r="DD58" s="13">
        <f t="shared" si="52"/>
        <v>0</v>
      </c>
      <c r="DE58" s="13">
        <f t="shared" si="52"/>
        <v>0</v>
      </c>
      <c r="DF58" s="13">
        <f t="shared" si="52"/>
        <v>0</v>
      </c>
    </row>
    <row r="59" spans="1:110" ht="12.75" customHeight="1">
      <c r="A59" s="327">
        <f>'All Demand '!A60</f>
        <v>55</v>
      </c>
      <c r="B59" s="235" t="str">
        <f>'All Demand '!G60</f>
        <v>ABC</v>
      </c>
      <c r="C59" s="235" t="str">
        <f>'All Demand '!F60</f>
        <v>C11</v>
      </c>
      <c r="D59" s="178" t="str">
        <f>'All Demand '!C60</f>
        <v>8DCPFM01108AP-1</v>
      </c>
      <c r="E59" s="235" t="str">
        <f>'All Demand '!H60</f>
        <v>WGT</v>
      </c>
      <c r="F59" s="236" t="str">
        <f>'All Demand '!G60</f>
        <v>ABC</v>
      </c>
      <c r="G59" s="12">
        <v>0</v>
      </c>
      <c r="H59" s="12">
        <v>0</v>
      </c>
      <c r="I59" s="12" t="s">
        <v>126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1</v>
      </c>
      <c r="S59" s="12">
        <v>0</v>
      </c>
      <c r="T59" s="12">
        <v>0.95</v>
      </c>
      <c r="U59" s="26">
        <f>Chengdu!H59</f>
        <v>0</v>
      </c>
      <c r="V59" s="26">
        <f>Chengdu!I59</f>
        <v>0</v>
      </c>
      <c r="W59" s="26">
        <f>Chengdu!J59</f>
        <v>0</v>
      </c>
      <c r="X59" s="26">
        <f>Chengdu!K59</f>
        <v>0</v>
      </c>
      <c r="Y59" s="26">
        <f>Chengdu!L59</f>
        <v>0</v>
      </c>
      <c r="Z59" s="26">
        <f>Chengdu!M59</f>
        <v>0</v>
      </c>
      <c r="AA59" s="26">
        <f>Chengdu!N59</f>
        <v>0</v>
      </c>
      <c r="AB59" s="26">
        <f>Chengdu!O59</f>
        <v>0</v>
      </c>
      <c r="AC59" s="26">
        <f>Chengdu!P59</f>
        <v>0</v>
      </c>
      <c r="AD59" s="26">
        <f>Chengdu!Q59</f>
        <v>0</v>
      </c>
      <c r="AE59" s="26">
        <f>Chengdu!R59</f>
        <v>0</v>
      </c>
      <c r="AF59" s="26">
        <f>Chengdu!S59</f>
        <v>0</v>
      </c>
      <c r="AH59" s="13">
        <f t="shared" si="22"/>
        <v>0</v>
      </c>
      <c r="AI59" s="13">
        <f t="shared" si="23"/>
        <v>0</v>
      </c>
      <c r="AJ59" s="13">
        <f t="shared" si="24"/>
        <v>0</v>
      </c>
      <c r="AK59" s="13">
        <f t="shared" si="25"/>
        <v>0</v>
      </c>
      <c r="AL59" s="13">
        <f t="shared" si="26"/>
        <v>0</v>
      </c>
      <c r="AM59" s="13">
        <f t="shared" si="27"/>
        <v>0</v>
      </c>
      <c r="AN59" s="13">
        <f t="shared" si="28"/>
        <v>0</v>
      </c>
      <c r="AO59" s="13">
        <f t="shared" si="29"/>
        <v>0</v>
      </c>
      <c r="AP59" s="13">
        <f t="shared" si="30"/>
        <v>0</v>
      </c>
      <c r="AQ59" s="13">
        <f t="shared" si="31"/>
        <v>0</v>
      </c>
      <c r="AR59" s="13">
        <f t="shared" si="32"/>
        <v>0</v>
      </c>
      <c r="AS59" s="13">
        <f t="shared" si="33"/>
        <v>0</v>
      </c>
      <c r="AT59" s="14"/>
      <c r="AU59" s="15">
        <f t="shared" si="50"/>
        <v>0</v>
      </c>
      <c r="AV59" s="15">
        <f t="shared" si="50"/>
        <v>0</v>
      </c>
      <c r="AW59" s="15">
        <f t="shared" si="50"/>
        <v>0</v>
      </c>
      <c r="AX59" s="15">
        <f t="shared" si="50"/>
        <v>0</v>
      </c>
      <c r="AY59" s="15">
        <f t="shared" si="50"/>
        <v>0</v>
      </c>
      <c r="AZ59" s="15">
        <f t="shared" si="50"/>
        <v>0</v>
      </c>
      <c r="BA59" s="15">
        <f t="shared" si="50"/>
        <v>0</v>
      </c>
      <c r="BB59" s="15">
        <f t="shared" si="50"/>
        <v>0</v>
      </c>
      <c r="BC59" s="15">
        <f t="shared" si="50"/>
        <v>0</v>
      </c>
      <c r="BD59" s="15">
        <f t="shared" si="50"/>
        <v>0</v>
      </c>
      <c r="BE59" s="15">
        <f t="shared" si="50"/>
        <v>0</v>
      </c>
      <c r="BF59" s="15">
        <f t="shared" si="50"/>
        <v>0</v>
      </c>
      <c r="BH59" s="13">
        <f t="shared" si="35"/>
        <v>0</v>
      </c>
      <c r="BI59" s="13">
        <f t="shared" si="36"/>
        <v>0</v>
      </c>
      <c r="BJ59" s="13">
        <f t="shared" si="37"/>
        <v>0</v>
      </c>
      <c r="BK59" s="13">
        <f t="shared" si="38"/>
        <v>0</v>
      </c>
      <c r="BL59" s="13">
        <f t="shared" si="39"/>
        <v>0</v>
      </c>
      <c r="BM59" s="13">
        <f t="shared" si="40"/>
        <v>0</v>
      </c>
      <c r="BN59" s="13">
        <f t="shared" si="41"/>
        <v>0</v>
      </c>
      <c r="BO59" s="13">
        <f t="shared" si="42"/>
        <v>0</v>
      </c>
      <c r="BP59" s="13">
        <f t="shared" si="43"/>
        <v>0</v>
      </c>
      <c r="BQ59" s="13">
        <f t="shared" si="44"/>
        <v>0</v>
      </c>
      <c r="BR59" s="13">
        <f t="shared" si="45"/>
        <v>0</v>
      </c>
      <c r="BS59" s="13">
        <f t="shared" si="46"/>
        <v>0</v>
      </c>
      <c r="BT59" s="14"/>
      <c r="BU59" s="13">
        <f t="shared" si="54"/>
        <v>0</v>
      </c>
      <c r="BV59" s="13">
        <f t="shared" si="54"/>
        <v>0</v>
      </c>
      <c r="BW59" s="13">
        <f t="shared" si="54"/>
        <v>0</v>
      </c>
      <c r="BX59" s="13">
        <f t="shared" si="53"/>
        <v>0</v>
      </c>
      <c r="BY59" s="13">
        <f t="shared" si="53"/>
        <v>0</v>
      </c>
      <c r="BZ59" s="13">
        <f t="shared" si="53"/>
        <v>0</v>
      </c>
      <c r="CA59" s="13">
        <f t="shared" si="53"/>
        <v>0</v>
      </c>
      <c r="CB59" s="13">
        <f t="shared" si="53"/>
        <v>0</v>
      </c>
      <c r="CC59" s="13">
        <f t="shared" si="53"/>
        <v>0</v>
      </c>
      <c r="CD59" s="13">
        <f t="shared" si="53"/>
        <v>0</v>
      </c>
      <c r="CE59" s="13">
        <f t="shared" si="53"/>
        <v>0</v>
      </c>
      <c r="CF59" s="13">
        <f t="shared" si="53"/>
        <v>0</v>
      </c>
      <c r="CG59" s="14"/>
      <c r="CH59" s="13">
        <f t="shared" si="51"/>
        <v>0</v>
      </c>
      <c r="CI59" s="13">
        <f t="shared" si="51"/>
        <v>0</v>
      </c>
      <c r="CJ59" s="13">
        <f t="shared" si="51"/>
        <v>0</v>
      </c>
      <c r="CK59" s="13">
        <f t="shared" si="51"/>
        <v>0</v>
      </c>
      <c r="CL59" s="13">
        <f t="shared" si="51"/>
        <v>0</v>
      </c>
      <c r="CM59" s="13">
        <f t="shared" si="51"/>
        <v>0</v>
      </c>
      <c r="CN59" s="13">
        <f t="shared" si="51"/>
        <v>0</v>
      </c>
      <c r="CO59" s="13">
        <f t="shared" si="51"/>
        <v>0</v>
      </c>
      <c r="CP59" s="13">
        <f t="shared" si="51"/>
        <v>0</v>
      </c>
      <c r="CQ59" s="13">
        <f t="shared" si="51"/>
        <v>0</v>
      </c>
      <c r="CR59" s="13">
        <f t="shared" si="51"/>
        <v>0</v>
      </c>
      <c r="CS59" s="13">
        <f t="shared" si="51"/>
        <v>0</v>
      </c>
      <c r="CT59" s="14"/>
      <c r="CU59" s="13">
        <f t="shared" si="52"/>
        <v>0</v>
      </c>
      <c r="CV59" s="13">
        <f t="shared" si="52"/>
        <v>0</v>
      </c>
      <c r="CW59" s="13">
        <f t="shared" si="52"/>
        <v>0</v>
      </c>
      <c r="CX59" s="13">
        <f t="shared" si="52"/>
        <v>0</v>
      </c>
      <c r="CY59" s="13">
        <f t="shared" si="52"/>
        <v>0</v>
      </c>
      <c r="CZ59" s="13">
        <f t="shared" si="52"/>
        <v>0</v>
      </c>
      <c r="DA59" s="13">
        <f t="shared" si="52"/>
        <v>0</v>
      </c>
      <c r="DB59" s="13">
        <f t="shared" si="52"/>
        <v>0</v>
      </c>
      <c r="DC59" s="13">
        <f t="shared" si="52"/>
        <v>0</v>
      </c>
      <c r="DD59" s="13">
        <f t="shared" si="52"/>
        <v>0</v>
      </c>
      <c r="DE59" s="13">
        <f t="shared" si="52"/>
        <v>0</v>
      </c>
      <c r="DF59" s="13">
        <f t="shared" si="52"/>
        <v>0</v>
      </c>
    </row>
    <row r="60" spans="1:110" ht="13.8">
      <c r="A60" s="327">
        <f>'All Demand '!A61</f>
        <v>56</v>
      </c>
      <c r="B60" s="235" t="str">
        <f>'All Demand '!G61</f>
        <v>ABC</v>
      </c>
      <c r="C60" s="235" t="str">
        <f>'All Demand '!F61</f>
        <v>C11</v>
      </c>
      <c r="D60" s="178" t="str">
        <f>'All Demand '!C61</f>
        <v>8DCPFM01171AP</v>
      </c>
      <c r="E60" s="235" t="str">
        <f>'All Demand '!H61</f>
        <v>WGT</v>
      </c>
      <c r="F60" s="236" t="str">
        <f>'All Demand '!G61</f>
        <v>ABC</v>
      </c>
      <c r="G60" s="12">
        <v>0</v>
      </c>
      <c r="H60" s="12">
        <v>0</v>
      </c>
      <c r="I60" s="12" t="s">
        <v>39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1</v>
      </c>
      <c r="S60" s="12">
        <v>0</v>
      </c>
      <c r="T60" s="12">
        <v>0.98</v>
      </c>
      <c r="U60" s="26">
        <f>Chengdu!H60</f>
        <v>0</v>
      </c>
      <c r="V60" s="26">
        <f>Chengdu!I60</f>
        <v>0</v>
      </c>
      <c r="W60" s="26">
        <f>Chengdu!J60</f>
        <v>0</v>
      </c>
      <c r="X60" s="26">
        <f>Chengdu!K60</f>
        <v>0</v>
      </c>
      <c r="Y60" s="26">
        <f>Chengdu!L60</f>
        <v>0</v>
      </c>
      <c r="Z60" s="26">
        <f>Chengdu!M60</f>
        <v>0</v>
      </c>
      <c r="AA60" s="26">
        <f>Chengdu!N60</f>
        <v>0</v>
      </c>
      <c r="AB60" s="26">
        <f>Chengdu!O60</f>
        <v>0</v>
      </c>
      <c r="AC60" s="26">
        <f>Chengdu!P60</f>
        <v>0</v>
      </c>
      <c r="AD60" s="26">
        <f>Chengdu!Q60</f>
        <v>0</v>
      </c>
      <c r="AE60" s="26">
        <f>Chengdu!R60</f>
        <v>0</v>
      </c>
      <c r="AF60" s="26">
        <f>Chengdu!S60</f>
        <v>0</v>
      </c>
      <c r="AH60" s="13">
        <f t="shared" si="22"/>
        <v>0</v>
      </c>
      <c r="AI60" s="13">
        <f t="shared" si="23"/>
        <v>0</v>
      </c>
      <c r="AJ60" s="13">
        <f t="shared" si="24"/>
        <v>0</v>
      </c>
      <c r="AK60" s="13">
        <f t="shared" si="25"/>
        <v>0</v>
      </c>
      <c r="AL60" s="13">
        <f t="shared" si="26"/>
        <v>0</v>
      </c>
      <c r="AM60" s="13">
        <f t="shared" si="27"/>
        <v>0</v>
      </c>
      <c r="AN60" s="13">
        <f t="shared" si="28"/>
        <v>0</v>
      </c>
      <c r="AO60" s="13">
        <f t="shared" si="29"/>
        <v>0</v>
      </c>
      <c r="AP60" s="13">
        <f t="shared" si="30"/>
        <v>0</v>
      </c>
      <c r="AQ60" s="13">
        <f t="shared" si="31"/>
        <v>0</v>
      </c>
      <c r="AR60" s="13">
        <f t="shared" si="32"/>
        <v>0</v>
      </c>
      <c r="AS60" s="13">
        <f t="shared" si="33"/>
        <v>0</v>
      </c>
      <c r="AT60" s="14"/>
      <c r="AU60" s="15">
        <f t="shared" si="50"/>
        <v>0</v>
      </c>
      <c r="AV60" s="15">
        <f t="shared" si="50"/>
        <v>0</v>
      </c>
      <c r="AW60" s="15">
        <f t="shared" si="50"/>
        <v>0</v>
      </c>
      <c r="AX60" s="15">
        <f t="shared" si="50"/>
        <v>0</v>
      </c>
      <c r="AY60" s="15">
        <f t="shared" si="50"/>
        <v>0</v>
      </c>
      <c r="AZ60" s="15">
        <f t="shared" si="50"/>
        <v>0</v>
      </c>
      <c r="BA60" s="15">
        <f t="shared" si="50"/>
        <v>0</v>
      </c>
      <c r="BB60" s="15">
        <f t="shared" si="50"/>
        <v>0</v>
      </c>
      <c r="BC60" s="15">
        <f t="shared" si="50"/>
        <v>0</v>
      </c>
      <c r="BD60" s="15">
        <f t="shared" si="50"/>
        <v>0</v>
      </c>
      <c r="BE60" s="15">
        <f t="shared" si="50"/>
        <v>0</v>
      </c>
      <c r="BF60" s="15">
        <f t="shared" si="50"/>
        <v>0</v>
      </c>
      <c r="BH60" s="13">
        <f t="shared" si="35"/>
        <v>0</v>
      </c>
      <c r="BI60" s="13">
        <f t="shared" si="36"/>
        <v>0</v>
      </c>
      <c r="BJ60" s="13">
        <f t="shared" si="37"/>
        <v>0</v>
      </c>
      <c r="BK60" s="13">
        <f t="shared" si="38"/>
        <v>0</v>
      </c>
      <c r="BL60" s="13">
        <f t="shared" si="39"/>
        <v>0</v>
      </c>
      <c r="BM60" s="13">
        <f t="shared" si="40"/>
        <v>0</v>
      </c>
      <c r="BN60" s="13">
        <f t="shared" si="41"/>
        <v>0</v>
      </c>
      <c r="BO60" s="13">
        <f t="shared" si="42"/>
        <v>0</v>
      </c>
      <c r="BP60" s="13">
        <f t="shared" si="43"/>
        <v>0</v>
      </c>
      <c r="BQ60" s="13">
        <f t="shared" si="44"/>
        <v>0</v>
      </c>
      <c r="BR60" s="13">
        <f t="shared" si="45"/>
        <v>0</v>
      </c>
      <c r="BS60" s="13">
        <f t="shared" si="46"/>
        <v>0</v>
      </c>
      <c r="BT60" s="14"/>
      <c r="BU60" s="13">
        <f t="shared" si="54"/>
        <v>0</v>
      </c>
      <c r="BV60" s="13">
        <f t="shared" si="54"/>
        <v>0</v>
      </c>
      <c r="BW60" s="13">
        <f t="shared" si="54"/>
        <v>0</v>
      </c>
      <c r="BX60" s="13">
        <f t="shared" si="53"/>
        <v>0</v>
      </c>
      <c r="BY60" s="13">
        <f t="shared" si="53"/>
        <v>0</v>
      </c>
      <c r="BZ60" s="13">
        <f t="shared" si="53"/>
        <v>0</v>
      </c>
      <c r="CA60" s="13">
        <f t="shared" si="53"/>
        <v>0</v>
      </c>
      <c r="CB60" s="13">
        <f t="shared" si="53"/>
        <v>0</v>
      </c>
      <c r="CC60" s="13">
        <f t="shared" si="53"/>
        <v>0</v>
      </c>
      <c r="CD60" s="13">
        <f t="shared" si="53"/>
        <v>0</v>
      </c>
      <c r="CE60" s="13">
        <f t="shared" si="53"/>
        <v>0</v>
      </c>
      <c r="CF60" s="13">
        <f t="shared" si="53"/>
        <v>0</v>
      </c>
      <c r="CG60" s="14"/>
      <c r="CH60" s="13">
        <f t="shared" si="51"/>
        <v>0</v>
      </c>
      <c r="CI60" s="13">
        <f t="shared" si="51"/>
        <v>0</v>
      </c>
      <c r="CJ60" s="13">
        <f t="shared" si="51"/>
        <v>0</v>
      </c>
      <c r="CK60" s="13">
        <f t="shared" si="51"/>
        <v>0</v>
      </c>
      <c r="CL60" s="13">
        <f t="shared" si="51"/>
        <v>0</v>
      </c>
      <c r="CM60" s="13">
        <f t="shared" si="51"/>
        <v>0</v>
      </c>
      <c r="CN60" s="13">
        <f t="shared" si="51"/>
        <v>0</v>
      </c>
      <c r="CO60" s="13">
        <f t="shared" si="51"/>
        <v>0</v>
      </c>
      <c r="CP60" s="13">
        <f t="shared" si="51"/>
        <v>0</v>
      </c>
      <c r="CQ60" s="13">
        <f t="shared" si="51"/>
        <v>0</v>
      </c>
      <c r="CR60" s="13">
        <f t="shared" si="51"/>
        <v>0</v>
      </c>
      <c r="CS60" s="13">
        <f t="shared" si="51"/>
        <v>0</v>
      </c>
      <c r="CT60" s="14"/>
      <c r="CU60" s="13">
        <f t="shared" si="52"/>
        <v>0</v>
      </c>
      <c r="CV60" s="13">
        <f t="shared" si="52"/>
        <v>0</v>
      </c>
      <c r="CW60" s="13">
        <f t="shared" si="52"/>
        <v>0</v>
      </c>
      <c r="CX60" s="13">
        <f t="shared" si="52"/>
        <v>0</v>
      </c>
      <c r="CY60" s="13">
        <f t="shared" si="52"/>
        <v>0</v>
      </c>
      <c r="CZ60" s="13">
        <f t="shared" si="52"/>
        <v>0</v>
      </c>
      <c r="DA60" s="13">
        <f t="shared" si="52"/>
        <v>0</v>
      </c>
      <c r="DB60" s="13">
        <f t="shared" si="52"/>
        <v>0</v>
      </c>
      <c r="DC60" s="13">
        <f t="shared" si="52"/>
        <v>0</v>
      </c>
      <c r="DD60" s="13">
        <f t="shared" si="52"/>
        <v>0</v>
      </c>
      <c r="DE60" s="13">
        <f t="shared" si="52"/>
        <v>0</v>
      </c>
      <c r="DF60" s="13">
        <f t="shared" si="52"/>
        <v>0</v>
      </c>
    </row>
    <row r="61" spans="1:110" ht="12.75" customHeight="1">
      <c r="A61" s="327">
        <f>'All Demand '!A62</f>
        <v>57</v>
      </c>
      <c r="B61" s="235" t="str">
        <f>'All Demand '!G62</f>
        <v>ABC</v>
      </c>
      <c r="C61" s="235" t="str">
        <f>'All Demand '!F62</f>
        <v>F7</v>
      </c>
      <c r="D61" s="178" t="str">
        <f>'All Demand '!C62</f>
        <v>8DCPFM01487AP</v>
      </c>
      <c r="E61" s="235" t="str">
        <f>'All Demand '!H62</f>
        <v>WGT</v>
      </c>
      <c r="F61" s="236" t="str">
        <f>'All Demand '!G62</f>
        <v>ABC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26">
        <f>Chengdu!H61</f>
        <v>0</v>
      </c>
      <c r="V61" s="26">
        <f>Chengdu!I61</f>
        <v>0</v>
      </c>
      <c r="W61" s="26">
        <f>Chengdu!J61</f>
        <v>0</v>
      </c>
      <c r="X61" s="26">
        <f>Chengdu!K61</f>
        <v>0</v>
      </c>
      <c r="Y61" s="26">
        <f>Chengdu!L61</f>
        <v>0</v>
      </c>
      <c r="Z61" s="26">
        <f>Chengdu!M61</f>
        <v>0</v>
      </c>
      <c r="AA61" s="26">
        <f>Chengdu!N61</f>
        <v>0</v>
      </c>
      <c r="AB61" s="26">
        <f>Chengdu!O61</f>
        <v>0</v>
      </c>
      <c r="AC61" s="26">
        <f>Chengdu!P61</f>
        <v>0</v>
      </c>
      <c r="AD61" s="26">
        <f>Chengdu!Q61</f>
        <v>0</v>
      </c>
      <c r="AE61" s="26">
        <f>Chengdu!R61</f>
        <v>0</v>
      </c>
      <c r="AF61" s="26">
        <f>Chengdu!S61</f>
        <v>0</v>
      </c>
      <c r="AH61" s="13">
        <f t="shared" si="22"/>
        <v>0</v>
      </c>
      <c r="AI61" s="13">
        <f t="shared" si="23"/>
        <v>0</v>
      </c>
      <c r="AJ61" s="13">
        <f t="shared" si="24"/>
        <v>0</v>
      </c>
      <c r="AK61" s="13">
        <f t="shared" si="25"/>
        <v>0</v>
      </c>
      <c r="AL61" s="13">
        <f t="shared" si="26"/>
        <v>0</v>
      </c>
      <c r="AM61" s="13">
        <f t="shared" si="27"/>
        <v>0</v>
      </c>
      <c r="AN61" s="13">
        <f t="shared" si="28"/>
        <v>0</v>
      </c>
      <c r="AO61" s="13">
        <f t="shared" si="29"/>
        <v>0</v>
      </c>
      <c r="AP61" s="13">
        <f t="shared" si="30"/>
        <v>0</v>
      </c>
      <c r="AQ61" s="13">
        <f t="shared" si="31"/>
        <v>0</v>
      </c>
      <c r="AR61" s="13">
        <f t="shared" si="32"/>
        <v>0</v>
      </c>
      <c r="AS61" s="13">
        <f t="shared" si="33"/>
        <v>0</v>
      </c>
      <c r="AT61" s="14"/>
      <c r="AU61" s="15">
        <f t="shared" si="50"/>
        <v>0</v>
      </c>
      <c r="AV61" s="15">
        <f t="shared" si="50"/>
        <v>0</v>
      </c>
      <c r="AW61" s="15">
        <f t="shared" si="50"/>
        <v>0</v>
      </c>
      <c r="AX61" s="15">
        <f t="shared" si="50"/>
        <v>0</v>
      </c>
      <c r="AY61" s="15">
        <f t="shared" si="50"/>
        <v>0</v>
      </c>
      <c r="AZ61" s="15">
        <f t="shared" si="50"/>
        <v>0</v>
      </c>
      <c r="BA61" s="15">
        <f t="shared" si="50"/>
        <v>0</v>
      </c>
      <c r="BB61" s="15">
        <f t="shared" si="50"/>
        <v>0</v>
      </c>
      <c r="BC61" s="15">
        <f t="shared" si="50"/>
        <v>0</v>
      </c>
      <c r="BD61" s="15">
        <f t="shared" si="50"/>
        <v>0</v>
      </c>
      <c r="BE61" s="15">
        <f t="shared" si="50"/>
        <v>0</v>
      </c>
      <c r="BF61" s="15">
        <f t="shared" si="50"/>
        <v>0</v>
      </c>
      <c r="BH61" s="13">
        <f t="shared" si="35"/>
        <v>0</v>
      </c>
      <c r="BI61" s="13">
        <f t="shared" si="36"/>
        <v>0</v>
      </c>
      <c r="BJ61" s="13">
        <f t="shared" si="37"/>
        <v>0</v>
      </c>
      <c r="BK61" s="13">
        <f t="shared" si="38"/>
        <v>0</v>
      </c>
      <c r="BL61" s="13">
        <f t="shared" si="39"/>
        <v>0</v>
      </c>
      <c r="BM61" s="13">
        <f t="shared" si="40"/>
        <v>0</v>
      </c>
      <c r="BN61" s="13">
        <f t="shared" si="41"/>
        <v>0</v>
      </c>
      <c r="BO61" s="13">
        <f t="shared" si="42"/>
        <v>0</v>
      </c>
      <c r="BP61" s="13">
        <f t="shared" si="43"/>
        <v>0</v>
      </c>
      <c r="BQ61" s="13">
        <f t="shared" si="44"/>
        <v>0</v>
      </c>
      <c r="BR61" s="13">
        <f t="shared" si="45"/>
        <v>0</v>
      </c>
      <c r="BS61" s="13">
        <f t="shared" si="46"/>
        <v>0</v>
      </c>
      <c r="BT61" s="14"/>
      <c r="BU61" s="13">
        <f t="shared" si="54"/>
        <v>0</v>
      </c>
      <c r="BV61" s="13">
        <f t="shared" si="54"/>
        <v>0</v>
      </c>
      <c r="BW61" s="13">
        <f t="shared" si="54"/>
        <v>0</v>
      </c>
      <c r="BX61" s="13">
        <f t="shared" si="53"/>
        <v>0</v>
      </c>
      <c r="BY61" s="13">
        <f t="shared" si="53"/>
        <v>0</v>
      </c>
      <c r="BZ61" s="13">
        <f t="shared" si="53"/>
        <v>0</v>
      </c>
      <c r="CA61" s="13">
        <f t="shared" si="53"/>
        <v>0</v>
      </c>
      <c r="CB61" s="13">
        <f t="shared" si="53"/>
        <v>0</v>
      </c>
      <c r="CC61" s="13">
        <f t="shared" si="53"/>
        <v>0</v>
      </c>
      <c r="CD61" s="13">
        <f t="shared" si="53"/>
        <v>0</v>
      </c>
      <c r="CE61" s="13">
        <f t="shared" si="53"/>
        <v>0</v>
      </c>
      <c r="CF61" s="13">
        <f t="shared" si="53"/>
        <v>0</v>
      </c>
      <c r="CG61" s="14"/>
      <c r="CH61" s="13">
        <f t="shared" si="51"/>
        <v>0</v>
      </c>
      <c r="CI61" s="13">
        <f t="shared" si="51"/>
        <v>0</v>
      </c>
      <c r="CJ61" s="13">
        <f t="shared" si="51"/>
        <v>0</v>
      </c>
      <c r="CK61" s="13">
        <f t="shared" si="51"/>
        <v>0</v>
      </c>
      <c r="CL61" s="13">
        <f t="shared" si="51"/>
        <v>0</v>
      </c>
      <c r="CM61" s="13">
        <f t="shared" si="51"/>
        <v>0</v>
      </c>
      <c r="CN61" s="13">
        <f t="shared" si="51"/>
        <v>0</v>
      </c>
      <c r="CO61" s="13">
        <f t="shared" si="51"/>
        <v>0</v>
      </c>
      <c r="CP61" s="13">
        <f t="shared" si="51"/>
        <v>0</v>
      </c>
      <c r="CQ61" s="13">
        <f t="shared" si="51"/>
        <v>0</v>
      </c>
      <c r="CR61" s="13">
        <f t="shared" si="51"/>
        <v>0</v>
      </c>
      <c r="CS61" s="13">
        <f t="shared" si="51"/>
        <v>0</v>
      </c>
      <c r="CT61" s="14"/>
      <c r="CU61" s="13">
        <f t="shared" si="52"/>
        <v>0</v>
      </c>
      <c r="CV61" s="13">
        <f t="shared" si="52"/>
        <v>0</v>
      </c>
      <c r="CW61" s="13">
        <f t="shared" si="52"/>
        <v>0</v>
      </c>
      <c r="CX61" s="13">
        <f t="shared" si="52"/>
        <v>0</v>
      </c>
      <c r="CY61" s="13">
        <f t="shared" si="52"/>
        <v>0</v>
      </c>
      <c r="CZ61" s="13">
        <f t="shared" si="52"/>
        <v>0</v>
      </c>
      <c r="DA61" s="13">
        <f t="shared" si="52"/>
        <v>0</v>
      </c>
      <c r="DB61" s="13">
        <f t="shared" si="52"/>
        <v>0</v>
      </c>
      <c r="DC61" s="13">
        <f t="shared" si="52"/>
        <v>0</v>
      </c>
      <c r="DD61" s="13">
        <f t="shared" si="52"/>
        <v>0</v>
      </c>
      <c r="DE61" s="13">
        <f t="shared" si="52"/>
        <v>0</v>
      </c>
      <c r="DF61" s="13">
        <f t="shared" si="52"/>
        <v>0</v>
      </c>
    </row>
    <row r="62" spans="1:110" ht="13.8">
      <c r="A62" s="327">
        <f>'All Demand '!A63</f>
        <v>58</v>
      </c>
      <c r="B62" s="235" t="str">
        <f>'All Demand '!G63</f>
        <v>ABC</v>
      </c>
      <c r="C62" s="235" t="str">
        <f>'All Demand '!F63</f>
        <v>F7</v>
      </c>
      <c r="D62" s="178" t="str">
        <f>'All Demand '!C63</f>
        <v>8DCPFM01585AP</v>
      </c>
      <c r="E62" s="235" t="str">
        <f>'All Demand '!H63</f>
        <v>WGT</v>
      </c>
      <c r="F62" s="236" t="str">
        <f>'All Demand '!G63</f>
        <v>ABC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26">
        <f>Chengdu!H62</f>
        <v>0</v>
      </c>
      <c r="V62" s="26">
        <f>Chengdu!I62</f>
        <v>0</v>
      </c>
      <c r="W62" s="26">
        <f>Chengdu!J62</f>
        <v>0</v>
      </c>
      <c r="X62" s="26">
        <f>Chengdu!K62</f>
        <v>0</v>
      </c>
      <c r="Y62" s="26">
        <f>Chengdu!L62</f>
        <v>0</v>
      </c>
      <c r="Z62" s="26">
        <f>Chengdu!M62</f>
        <v>0</v>
      </c>
      <c r="AA62" s="26">
        <f>Chengdu!N62</f>
        <v>0</v>
      </c>
      <c r="AB62" s="26">
        <f>Chengdu!O62</f>
        <v>0</v>
      </c>
      <c r="AC62" s="26">
        <f>Chengdu!P62</f>
        <v>0</v>
      </c>
      <c r="AD62" s="26">
        <f>Chengdu!Q62</f>
        <v>0</v>
      </c>
      <c r="AE62" s="26">
        <f>Chengdu!R62</f>
        <v>0</v>
      </c>
      <c r="AF62" s="26">
        <f>Chengdu!S62</f>
        <v>0</v>
      </c>
      <c r="AH62" s="13">
        <f t="shared" si="22"/>
        <v>0</v>
      </c>
      <c r="AI62" s="13">
        <f t="shared" si="23"/>
        <v>0</v>
      </c>
      <c r="AJ62" s="13">
        <f t="shared" si="24"/>
        <v>0</v>
      </c>
      <c r="AK62" s="13">
        <f t="shared" si="25"/>
        <v>0</v>
      </c>
      <c r="AL62" s="13">
        <f t="shared" si="26"/>
        <v>0</v>
      </c>
      <c r="AM62" s="13">
        <f t="shared" si="27"/>
        <v>0</v>
      </c>
      <c r="AN62" s="13">
        <f t="shared" si="28"/>
        <v>0</v>
      </c>
      <c r="AO62" s="13">
        <f t="shared" si="29"/>
        <v>0</v>
      </c>
      <c r="AP62" s="13">
        <f t="shared" si="30"/>
        <v>0</v>
      </c>
      <c r="AQ62" s="13">
        <f t="shared" si="31"/>
        <v>0</v>
      </c>
      <c r="AR62" s="13">
        <f t="shared" si="32"/>
        <v>0</v>
      </c>
      <c r="AS62" s="13">
        <f t="shared" si="33"/>
        <v>0</v>
      </c>
      <c r="AT62" s="14"/>
      <c r="AU62" s="15">
        <f t="shared" si="50"/>
        <v>0</v>
      </c>
      <c r="AV62" s="15">
        <f t="shared" si="50"/>
        <v>0</v>
      </c>
      <c r="AW62" s="15">
        <f t="shared" si="50"/>
        <v>0</v>
      </c>
      <c r="AX62" s="15">
        <f t="shared" ref="AX62:BF90" si="55">IFERROR(X62*$G62/$R62/1000,0)</f>
        <v>0</v>
      </c>
      <c r="AY62" s="15">
        <f t="shared" si="55"/>
        <v>0</v>
      </c>
      <c r="AZ62" s="15">
        <f t="shared" si="55"/>
        <v>0</v>
      </c>
      <c r="BA62" s="15">
        <f t="shared" si="55"/>
        <v>0</v>
      </c>
      <c r="BB62" s="15">
        <f t="shared" si="55"/>
        <v>0</v>
      </c>
      <c r="BC62" s="15">
        <f t="shared" si="55"/>
        <v>0</v>
      </c>
      <c r="BD62" s="15">
        <f t="shared" si="55"/>
        <v>0</v>
      </c>
      <c r="BE62" s="15">
        <f t="shared" si="55"/>
        <v>0</v>
      </c>
      <c r="BF62" s="15">
        <f t="shared" si="55"/>
        <v>0</v>
      </c>
      <c r="BH62" s="13">
        <f t="shared" si="35"/>
        <v>0</v>
      </c>
      <c r="BI62" s="13">
        <f t="shared" si="36"/>
        <v>0</v>
      </c>
      <c r="BJ62" s="13">
        <f t="shared" si="37"/>
        <v>0</v>
      </c>
      <c r="BK62" s="13">
        <f t="shared" si="38"/>
        <v>0</v>
      </c>
      <c r="BL62" s="13">
        <f t="shared" si="39"/>
        <v>0</v>
      </c>
      <c r="BM62" s="13">
        <f t="shared" si="40"/>
        <v>0</v>
      </c>
      <c r="BN62" s="13">
        <f t="shared" si="41"/>
        <v>0</v>
      </c>
      <c r="BO62" s="13">
        <f t="shared" si="42"/>
        <v>0</v>
      </c>
      <c r="BP62" s="13">
        <f t="shared" si="43"/>
        <v>0</v>
      </c>
      <c r="BQ62" s="13">
        <f t="shared" si="44"/>
        <v>0</v>
      </c>
      <c r="BR62" s="13">
        <f t="shared" si="45"/>
        <v>0</v>
      </c>
      <c r="BS62" s="13">
        <f t="shared" si="46"/>
        <v>0</v>
      </c>
      <c r="BT62" s="14"/>
      <c r="BU62" s="13">
        <f t="shared" si="54"/>
        <v>0</v>
      </c>
      <c r="BV62" s="13">
        <f t="shared" si="54"/>
        <v>0</v>
      </c>
      <c r="BW62" s="13">
        <f t="shared" si="54"/>
        <v>0</v>
      </c>
      <c r="BX62" s="13">
        <f t="shared" si="53"/>
        <v>0</v>
      </c>
      <c r="BY62" s="13">
        <f t="shared" si="53"/>
        <v>0</v>
      </c>
      <c r="BZ62" s="13">
        <f t="shared" si="53"/>
        <v>0</v>
      </c>
      <c r="CA62" s="13">
        <f t="shared" si="53"/>
        <v>0</v>
      </c>
      <c r="CB62" s="13">
        <f t="shared" si="53"/>
        <v>0</v>
      </c>
      <c r="CC62" s="13">
        <f t="shared" si="53"/>
        <v>0</v>
      </c>
      <c r="CD62" s="13">
        <f t="shared" si="53"/>
        <v>0</v>
      </c>
      <c r="CE62" s="13">
        <f t="shared" si="53"/>
        <v>0</v>
      </c>
      <c r="CF62" s="13">
        <f t="shared" si="53"/>
        <v>0</v>
      </c>
      <c r="CG62" s="14"/>
      <c r="CH62" s="13">
        <f t="shared" si="51"/>
        <v>0</v>
      </c>
      <c r="CI62" s="13">
        <f t="shared" si="51"/>
        <v>0</v>
      </c>
      <c r="CJ62" s="13">
        <f t="shared" si="51"/>
        <v>0</v>
      </c>
      <c r="CK62" s="13">
        <f t="shared" ref="CK62:CS90" si="56">IF(X62=0,0,(X62/1000*$L62)/$R62/$T62)</f>
        <v>0</v>
      </c>
      <c r="CL62" s="13">
        <f t="shared" si="56"/>
        <v>0</v>
      </c>
      <c r="CM62" s="13">
        <f t="shared" si="56"/>
        <v>0</v>
      </c>
      <c r="CN62" s="13">
        <f t="shared" si="56"/>
        <v>0</v>
      </c>
      <c r="CO62" s="13">
        <f t="shared" si="56"/>
        <v>0</v>
      </c>
      <c r="CP62" s="13">
        <f t="shared" si="56"/>
        <v>0</v>
      </c>
      <c r="CQ62" s="13">
        <f t="shared" si="56"/>
        <v>0</v>
      </c>
      <c r="CR62" s="13">
        <f t="shared" si="56"/>
        <v>0</v>
      </c>
      <c r="CS62" s="13">
        <f t="shared" si="56"/>
        <v>0</v>
      </c>
      <c r="CT62" s="14"/>
      <c r="CU62" s="13">
        <f t="shared" si="52"/>
        <v>0</v>
      </c>
      <c r="CV62" s="13">
        <f t="shared" si="52"/>
        <v>0</v>
      </c>
      <c r="CW62" s="13">
        <f t="shared" si="52"/>
        <v>0</v>
      </c>
      <c r="CX62" s="13">
        <f t="shared" ref="CX62:DF90" si="57">IF(X62=0,0,(X62/1000*$N62)/$R62/$T62)</f>
        <v>0</v>
      </c>
      <c r="CY62" s="13">
        <f t="shared" si="57"/>
        <v>0</v>
      </c>
      <c r="CZ62" s="13">
        <f t="shared" si="57"/>
        <v>0</v>
      </c>
      <c r="DA62" s="13">
        <f t="shared" si="57"/>
        <v>0</v>
      </c>
      <c r="DB62" s="13">
        <f t="shared" si="57"/>
        <v>0</v>
      </c>
      <c r="DC62" s="13">
        <f t="shared" si="57"/>
        <v>0</v>
      </c>
      <c r="DD62" s="13">
        <f t="shared" si="57"/>
        <v>0</v>
      </c>
      <c r="DE62" s="13">
        <f t="shared" si="57"/>
        <v>0</v>
      </c>
      <c r="DF62" s="13">
        <f t="shared" si="57"/>
        <v>0</v>
      </c>
    </row>
    <row r="63" spans="1:110" ht="13.8">
      <c r="A63" s="327">
        <f>'All Demand '!A64</f>
        <v>59</v>
      </c>
      <c r="B63" s="235" t="str">
        <f>'All Demand '!G64</f>
        <v>ABC</v>
      </c>
      <c r="C63" s="235" t="str">
        <f>'All Demand '!F64</f>
        <v>F9</v>
      </c>
      <c r="D63" s="178" t="str">
        <f>'All Demand '!C64</f>
        <v>8DCPFM01363AP</v>
      </c>
      <c r="E63" s="235" t="str">
        <f>'All Demand '!H64</f>
        <v>WGT</v>
      </c>
      <c r="F63" s="236" t="str">
        <f>'All Demand '!G64</f>
        <v>ABC</v>
      </c>
      <c r="G63" s="12">
        <v>0</v>
      </c>
      <c r="H63" s="12">
        <v>0</v>
      </c>
      <c r="I63" s="12" t="s">
        <v>39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1</v>
      </c>
      <c r="S63" s="12">
        <v>0</v>
      </c>
      <c r="T63" s="12">
        <v>0.95</v>
      </c>
      <c r="U63" s="26">
        <f>Chengdu!H63</f>
        <v>0</v>
      </c>
      <c r="V63" s="26">
        <f>Chengdu!I63</f>
        <v>0</v>
      </c>
      <c r="W63" s="26">
        <f>Chengdu!J63</f>
        <v>0</v>
      </c>
      <c r="X63" s="26">
        <f>Chengdu!K63</f>
        <v>0</v>
      </c>
      <c r="Y63" s="26">
        <f>Chengdu!L63</f>
        <v>0</v>
      </c>
      <c r="Z63" s="26">
        <f>Chengdu!M63</f>
        <v>0</v>
      </c>
      <c r="AA63" s="26">
        <f>Chengdu!N63</f>
        <v>0</v>
      </c>
      <c r="AB63" s="26">
        <f>Chengdu!O63</f>
        <v>0</v>
      </c>
      <c r="AC63" s="26">
        <f>Chengdu!P63</f>
        <v>0</v>
      </c>
      <c r="AD63" s="26">
        <f>Chengdu!Q63</f>
        <v>0</v>
      </c>
      <c r="AE63" s="26">
        <f>Chengdu!R63</f>
        <v>0</v>
      </c>
      <c r="AF63" s="26">
        <f>Chengdu!S63</f>
        <v>0</v>
      </c>
      <c r="AH63" s="13">
        <f t="shared" si="22"/>
        <v>0</v>
      </c>
      <c r="AI63" s="13">
        <f t="shared" si="23"/>
        <v>0</v>
      </c>
      <c r="AJ63" s="13">
        <f t="shared" si="24"/>
        <v>0</v>
      </c>
      <c r="AK63" s="13">
        <f t="shared" si="25"/>
        <v>0</v>
      </c>
      <c r="AL63" s="13">
        <f t="shared" si="26"/>
        <v>0</v>
      </c>
      <c r="AM63" s="13">
        <f t="shared" si="27"/>
        <v>0</v>
      </c>
      <c r="AN63" s="13">
        <f t="shared" si="28"/>
        <v>0</v>
      </c>
      <c r="AO63" s="13">
        <f t="shared" si="29"/>
        <v>0</v>
      </c>
      <c r="AP63" s="13">
        <f t="shared" si="30"/>
        <v>0</v>
      </c>
      <c r="AQ63" s="13">
        <f t="shared" si="31"/>
        <v>0</v>
      </c>
      <c r="AR63" s="13">
        <f t="shared" si="32"/>
        <v>0</v>
      </c>
      <c r="AS63" s="13">
        <f t="shared" si="33"/>
        <v>0</v>
      </c>
      <c r="AT63" s="14"/>
      <c r="AU63" s="15">
        <f t="shared" ref="AU63:AZ119" si="58">IFERROR(U63*$G63/$R63/1000,0)</f>
        <v>0</v>
      </c>
      <c r="AV63" s="15">
        <f t="shared" si="58"/>
        <v>0</v>
      </c>
      <c r="AW63" s="15">
        <f t="shared" si="58"/>
        <v>0</v>
      </c>
      <c r="AX63" s="15">
        <f t="shared" si="55"/>
        <v>0</v>
      </c>
      <c r="AY63" s="15">
        <f t="shared" si="55"/>
        <v>0</v>
      </c>
      <c r="AZ63" s="15">
        <f t="shared" si="55"/>
        <v>0</v>
      </c>
      <c r="BA63" s="15">
        <f t="shared" si="55"/>
        <v>0</v>
      </c>
      <c r="BB63" s="15">
        <f t="shared" si="55"/>
        <v>0</v>
      </c>
      <c r="BC63" s="15">
        <f t="shared" si="55"/>
        <v>0</v>
      </c>
      <c r="BD63" s="15">
        <f t="shared" si="55"/>
        <v>0</v>
      </c>
      <c r="BE63" s="15">
        <f t="shared" si="55"/>
        <v>0</v>
      </c>
      <c r="BF63" s="15">
        <f t="shared" si="55"/>
        <v>0</v>
      </c>
      <c r="BH63" s="13">
        <f t="shared" si="35"/>
        <v>0</v>
      </c>
      <c r="BI63" s="13">
        <f t="shared" si="36"/>
        <v>0</v>
      </c>
      <c r="BJ63" s="13">
        <f t="shared" si="37"/>
        <v>0</v>
      </c>
      <c r="BK63" s="13">
        <f t="shared" si="38"/>
        <v>0</v>
      </c>
      <c r="BL63" s="13">
        <f t="shared" si="39"/>
        <v>0</v>
      </c>
      <c r="BM63" s="13">
        <f t="shared" si="40"/>
        <v>0</v>
      </c>
      <c r="BN63" s="13">
        <f t="shared" si="41"/>
        <v>0</v>
      </c>
      <c r="BO63" s="13">
        <f t="shared" si="42"/>
        <v>0</v>
      </c>
      <c r="BP63" s="13">
        <f t="shared" si="43"/>
        <v>0</v>
      </c>
      <c r="BQ63" s="13">
        <f t="shared" si="44"/>
        <v>0</v>
      </c>
      <c r="BR63" s="13">
        <f t="shared" si="45"/>
        <v>0</v>
      </c>
      <c r="BS63" s="13">
        <f t="shared" si="46"/>
        <v>0</v>
      </c>
      <c r="BT63" s="14"/>
      <c r="BU63" s="13">
        <f t="shared" si="54"/>
        <v>0</v>
      </c>
      <c r="BV63" s="13">
        <f t="shared" si="54"/>
        <v>0</v>
      </c>
      <c r="BW63" s="13">
        <f t="shared" si="54"/>
        <v>0</v>
      </c>
      <c r="BX63" s="13">
        <f t="shared" si="53"/>
        <v>0</v>
      </c>
      <c r="BY63" s="13">
        <f t="shared" si="53"/>
        <v>0</v>
      </c>
      <c r="BZ63" s="13">
        <f t="shared" si="53"/>
        <v>0</v>
      </c>
      <c r="CA63" s="13">
        <f t="shared" si="53"/>
        <v>0</v>
      </c>
      <c r="CB63" s="13">
        <f t="shared" si="53"/>
        <v>0</v>
      </c>
      <c r="CC63" s="13">
        <f t="shared" si="53"/>
        <v>0</v>
      </c>
      <c r="CD63" s="13">
        <f t="shared" si="53"/>
        <v>0</v>
      </c>
      <c r="CE63" s="13">
        <f t="shared" si="53"/>
        <v>0</v>
      </c>
      <c r="CF63" s="13">
        <f t="shared" si="53"/>
        <v>0</v>
      </c>
      <c r="CG63" s="14"/>
      <c r="CH63" s="13">
        <f t="shared" ref="CH63:CM119" si="59">IF(U63=0,0,(U63/1000*$L63)/$R63/$T63)</f>
        <v>0</v>
      </c>
      <c r="CI63" s="13">
        <f t="shared" si="59"/>
        <v>0</v>
      </c>
      <c r="CJ63" s="13">
        <f t="shared" si="59"/>
        <v>0</v>
      </c>
      <c r="CK63" s="13">
        <f t="shared" si="56"/>
        <v>0</v>
      </c>
      <c r="CL63" s="13">
        <f t="shared" si="56"/>
        <v>0</v>
      </c>
      <c r="CM63" s="13">
        <f t="shared" si="56"/>
        <v>0</v>
      </c>
      <c r="CN63" s="13">
        <f t="shared" si="56"/>
        <v>0</v>
      </c>
      <c r="CO63" s="13">
        <f t="shared" si="56"/>
        <v>0</v>
      </c>
      <c r="CP63" s="13">
        <f t="shared" si="56"/>
        <v>0</v>
      </c>
      <c r="CQ63" s="13">
        <f t="shared" si="56"/>
        <v>0</v>
      </c>
      <c r="CR63" s="13">
        <f t="shared" si="56"/>
        <v>0</v>
      </c>
      <c r="CS63" s="13">
        <f t="shared" si="56"/>
        <v>0</v>
      </c>
      <c r="CT63" s="14"/>
      <c r="CU63" s="13">
        <f t="shared" ref="CU63:CZ119" si="60">IF(U63=0,0,(U63/1000*$N63)/$R63/$T63)</f>
        <v>0</v>
      </c>
      <c r="CV63" s="13">
        <f t="shared" si="60"/>
        <v>0</v>
      </c>
      <c r="CW63" s="13">
        <f t="shared" si="60"/>
        <v>0</v>
      </c>
      <c r="CX63" s="13">
        <f t="shared" si="57"/>
        <v>0</v>
      </c>
      <c r="CY63" s="13">
        <f t="shared" si="57"/>
        <v>0</v>
      </c>
      <c r="CZ63" s="13">
        <f t="shared" si="57"/>
        <v>0</v>
      </c>
      <c r="DA63" s="13">
        <f t="shared" si="57"/>
        <v>0</v>
      </c>
      <c r="DB63" s="13">
        <f t="shared" si="57"/>
        <v>0</v>
      </c>
      <c r="DC63" s="13">
        <f t="shared" si="57"/>
        <v>0</v>
      </c>
      <c r="DD63" s="13">
        <f t="shared" si="57"/>
        <v>0</v>
      </c>
      <c r="DE63" s="13">
        <f t="shared" si="57"/>
        <v>0</v>
      </c>
      <c r="DF63" s="13">
        <f t="shared" si="57"/>
        <v>0</v>
      </c>
    </row>
    <row r="64" spans="1:110" ht="12.75" customHeight="1">
      <c r="A64" s="327">
        <f>'All Demand '!A65</f>
        <v>60</v>
      </c>
      <c r="B64" s="235" t="str">
        <f>'All Demand '!G65</f>
        <v>ABC</v>
      </c>
      <c r="C64" s="235" t="str">
        <f>'All Demand '!F65</f>
        <v>F9</v>
      </c>
      <c r="D64" s="178" t="str">
        <f>'All Demand '!C65</f>
        <v>8DCPFM01638AP</v>
      </c>
      <c r="E64" s="235" t="str">
        <f>'All Demand '!H65</f>
        <v>WGT</v>
      </c>
      <c r="F64" s="236" t="str">
        <f>'All Demand '!G65</f>
        <v>ABC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26">
        <f>Chengdu!H64</f>
        <v>0</v>
      </c>
      <c r="V64" s="26">
        <f>Chengdu!I64</f>
        <v>0</v>
      </c>
      <c r="W64" s="26">
        <f>Chengdu!J64</f>
        <v>0</v>
      </c>
      <c r="X64" s="26">
        <f>Chengdu!K64</f>
        <v>0</v>
      </c>
      <c r="Y64" s="26">
        <f>Chengdu!L64</f>
        <v>0</v>
      </c>
      <c r="Z64" s="26">
        <f>Chengdu!M64</f>
        <v>0</v>
      </c>
      <c r="AA64" s="26">
        <f>Chengdu!N64</f>
        <v>0</v>
      </c>
      <c r="AB64" s="26">
        <f>Chengdu!O64</f>
        <v>0</v>
      </c>
      <c r="AC64" s="26">
        <f>Chengdu!P64</f>
        <v>0</v>
      </c>
      <c r="AD64" s="26">
        <f>Chengdu!Q64</f>
        <v>0</v>
      </c>
      <c r="AE64" s="26">
        <f>Chengdu!R64</f>
        <v>0</v>
      </c>
      <c r="AF64" s="26">
        <f>Chengdu!S64</f>
        <v>0</v>
      </c>
      <c r="AH64" s="13">
        <f t="shared" si="22"/>
        <v>0</v>
      </c>
      <c r="AI64" s="13">
        <f t="shared" si="23"/>
        <v>0</v>
      </c>
      <c r="AJ64" s="13">
        <f t="shared" si="24"/>
        <v>0</v>
      </c>
      <c r="AK64" s="13">
        <f t="shared" si="25"/>
        <v>0</v>
      </c>
      <c r="AL64" s="13">
        <f t="shared" si="26"/>
        <v>0</v>
      </c>
      <c r="AM64" s="13">
        <f t="shared" si="27"/>
        <v>0</v>
      </c>
      <c r="AN64" s="13">
        <f t="shared" si="28"/>
        <v>0</v>
      </c>
      <c r="AO64" s="13">
        <f t="shared" si="29"/>
        <v>0</v>
      </c>
      <c r="AP64" s="13">
        <f t="shared" si="30"/>
        <v>0</v>
      </c>
      <c r="AQ64" s="13">
        <f t="shared" si="31"/>
        <v>0</v>
      </c>
      <c r="AR64" s="13">
        <f t="shared" si="32"/>
        <v>0</v>
      </c>
      <c r="AS64" s="13">
        <f t="shared" si="33"/>
        <v>0</v>
      </c>
      <c r="AT64" s="14"/>
      <c r="AU64" s="15">
        <f t="shared" si="58"/>
        <v>0</v>
      </c>
      <c r="AV64" s="15">
        <f t="shared" si="58"/>
        <v>0</v>
      </c>
      <c r="AW64" s="15">
        <f t="shared" si="58"/>
        <v>0</v>
      </c>
      <c r="AX64" s="15">
        <f t="shared" si="55"/>
        <v>0</v>
      </c>
      <c r="AY64" s="15">
        <f t="shared" si="55"/>
        <v>0</v>
      </c>
      <c r="AZ64" s="15">
        <f t="shared" si="55"/>
        <v>0</v>
      </c>
      <c r="BA64" s="15">
        <f t="shared" si="55"/>
        <v>0</v>
      </c>
      <c r="BB64" s="15">
        <f t="shared" si="55"/>
        <v>0</v>
      </c>
      <c r="BC64" s="15">
        <f t="shared" si="55"/>
        <v>0</v>
      </c>
      <c r="BD64" s="15">
        <f t="shared" si="55"/>
        <v>0</v>
      </c>
      <c r="BE64" s="15">
        <f t="shared" si="55"/>
        <v>0</v>
      </c>
      <c r="BF64" s="15">
        <f t="shared" si="55"/>
        <v>0</v>
      </c>
      <c r="BH64" s="13">
        <f t="shared" si="35"/>
        <v>0</v>
      </c>
      <c r="BI64" s="13">
        <f t="shared" si="36"/>
        <v>0</v>
      </c>
      <c r="BJ64" s="13">
        <f t="shared" si="37"/>
        <v>0</v>
      </c>
      <c r="BK64" s="13">
        <f t="shared" si="38"/>
        <v>0</v>
      </c>
      <c r="BL64" s="13">
        <f t="shared" si="39"/>
        <v>0</v>
      </c>
      <c r="BM64" s="13">
        <f t="shared" si="40"/>
        <v>0</v>
      </c>
      <c r="BN64" s="13">
        <f t="shared" si="41"/>
        <v>0</v>
      </c>
      <c r="BO64" s="13">
        <f t="shared" si="42"/>
        <v>0</v>
      </c>
      <c r="BP64" s="13">
        <f t="shared" si="43"/>
        <v>0</v>
      </c>
      <c r="BQ64" s="13">
        <f t="shared" si="44"/>
        <v>0</v>
      </c>
      <c r="BR64" s="13">
        <f t="shared" si="45"/>
        <v>0</v>
      </c>
      <c r="BS64" s="13">
        <f t="shared" si="46"/>
        <v>0</v>
      </c>
      <c r="BT64" s="14"/>
      <c r="BU64" s="13">
        <f t="shared" si="54"/>
        <v>0</v>
      </c>
      <c r="BV64" s="13">
        <f t="shared" si="54"/>
        <v>0</v>
      </c>
      <c r="BW64" s="13">
        <f t="shared" si="54"/>
        <v>0</v>
      </c>
      <c r="BX64" s="13">
        <f t="shared" si="53"/>
        <v>0</v>
      </c>
      <c r="BY64" s="13">
        <f t="shared" si="53"/>
        <v>0</v>
      </c>
      <c r="BZ64" s="13">
        <f t="shared" si="53"/>
        <v>0</v>
      </c>
      <c r="CA64" s="13">
        <f t="shared" si="53"/>
        <v>0</v>
      </c>
      <c r="CB64" s="13">
        <f t="shared" si="53"/>
        <v>0</v>
      </c>
      <c r="CC64" s="13">
        <f t="shared" si="53"/>
        <v>0</v>
      </c>
      <c r="CD64" s="13">
        <f t="shared" si="53"/>
        <v>0</v>
      </c>
      <c r="CE64" s="13">
        <f t="shared" si="53"/>
        <v>0</v>
      </c>
      <c r="CF64" s="13">
        <f t="shared" si="53"/>
        <v>0</v>
      </c>
      <c r="CG64" s="14"/>
      <c r="CH64" s="13">
        <f t="shared" si="59"/>
        <v>0</v>
      </c>
      <c r="CI64" s="13">
        <f t="shared" si="59"/>
        <v>0</v>
      </c>
      <c r="CJ64" s="13">
        <f t="shared" si="59"/>
        <v>0</v>
      </c>
      <c r="CK64" s="13">
        <f t="shared" si="56"/>
        <v>0</v>
      </c>
      <c r="CL64" s="13">
        <f t="shared" si="56"/>
        <v>0</v>
      </c>
      <c r="CM64" s="13">
        <f t="shared" si="56"/>
        <v>0</v>
      </c>
      <c r="CN64" s="13">
        <f t="shared" si="56"/>
        <v>0</v>
      </c>
      <c r="CO64" s="13">
        <f t="shared" si="56"/>
        <v>0</v>
      </c>
      <c r="CP64" s="13">
        <f t="shared" si="56"/>
        <v>0</v>
      </c>
      <c r="CQ64" s="13">
        <f t="shared" si="56"/>
        <v>0</v>
      </c>
      <c r="CR64" s="13">
        <f t="shared" si="56"/>
        <v>0</v>
      </c>
      <c r="CS64" s="13">
        <f t="shared" si="56"/>
        <v>0</v>
      </c>
      <c r="CT64" s="14"/>
      <c r="CU64" s="13">
        <f t="shared" si="60"/>
        <v>0</v>
      </c>
      <c r="CV64" s="13">
        <f t="shared" si="60"/>
        <v>0</v>
      </c>
      <c r="CW64" s="13">
        <f t="shared" si="60"/>
        <v>0</v>
      </c>
      <c r="CX64" s="13">
        <f t="shared" si="57"/>
        <v>0</v>
      </c>
      <c r="CY64" s="13">
        <f t="shared" si="57"/>
        <v>0</v>
      </c>
      <c r="CZ64" s="13">
        <f t="shared" si="57"/>
        <v>0</v>
      </c>
      <c r="DA64" s="13">
        <f t="shared" si="57"/>
        <v>0</v>
      </c>
      <c r="DB64" s="13">
        <f t="shared" si="57"/>
        <v>0</v>
      </c>
      <c r="DC64" s="13">
        <f t="shared" si="57"/>
        <v>0</v>
      </c>
      <c r="DD64" s="13">
        <f t="shared" si="57"/>
        <v>0</v>
      </c>
      <c r="DE64" s="13">
        <f t="shared" si="57"/>
        <v>0</v>
      </c>
      <c r="DF64" s="13">
        <f t="shared" si="57"/>
        <v>0</v>
      </c>
    </row>
    <row r="65" spans="1:110" ht="12.75" customHeight="1">
      <c r="A65" s="327">
        <f>'All Demand '!A66</f>
        <v>61</v>
      </c>
      <c r="B65" s="235" t="str">
        <f>'All Demand '!G66</f>
        <v>ABC</v>
      </c>
      <c r="C65" s="235" t="str">
        <f>'All Demand '!F66</f>
        <v>F7</v>
      </c>
      <c r="D65" s="178" t="str">
        <f>'All Demand '!C66</f>
        <v>8DCPFM01140AP</v>
      </c>
      <c r="E65" s="235" t="str">
        <f>'All Demand '!H66</f>
        <v>WGT</v>
      </c>
      <c r="F65" s="236" t="str">
        <f>'All Demand '!G66</f>
        <v>ABC</v>
      </c>
      <c r="G65" s="12">
        <v>0</v>
      </c>
      <c r="H65" s="12">
        <v>0</v>
      </c>
      <c r="I65" s="12" t="s">
        <v>39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1</v>
      </c>
      <c r="S65" s="12">
        <v>0</v>
      </c>
      <c r="T65" s="12">
        <v>0.98</v>
      </c>
      <c r="U65" s="26">
        <f>Chengdu!H65</f>
        <v>0</v>
      </c>
      <c r="V65" s="26">
        <f>Chengdu!I65</f>
        <v>0</v>
      </c>
      <c r="W65" s="26">
        <f>Chengdu!J65</f>
        <v>0</v>
      </c>
      <c r="X65" s="26">
        <f>Chengdu!K65</f>
        <v>0</v>
      </c>
      <c r="Y65" s="26">
        <f>Chengdu!L65</f>
        <v>0</v>
      </c>
      <c r="Z65" s="26">
        <f>Chengdu!M65</f>
        <v>0</v>
      </c>
      <c r="AA65" s="26">
        <f>Chengdu!N65</f>
        <v>0</v>
      </c>
      <c r="AB65" s="26">
        <f>Chengdu!O65</f>
        <v>0</v>
      </c>
      <c r="AC65" s="26">
        <f>Chengdu!P65</f>
        <v>0</v>
      </c>
      <c r="AD65" s="26">
        <f>Chengdu!Q65</f>
        <v>0</v>
      </c>
      <c r="AE65" s="26">
        <f>Chengdu!R65</f>
        <v>0</v>
      </c>
      <c r="AF65" s="26">
        <f>Chengdu!S65</f>
        <v>0</v>
      </c>
      <c r="AH65" s="13">
        <f t="shared" si="22"/>
        <v>0</v>
      </c>
      <c r="AI65" s="13">
        <f t="shared" si="23"/>
        <v>0</v>
      </c>
      <c r="AJ65" s="13">
        <f t="shared" si="24"/>
        <v>0</v>
      </c>
      <c r="AK65" s="13">
        <f t="shared" si="25"/>
        <v>0</v>
      </c>
      <c r="AL65" s="13">
        <f t="shared" si="26"/>
        <v>0</v>
      </c>
      <c r="AM65" s="13">
        <f t="shared" si="27"/>
        <v>0</v>
      </c>
      <c r="AN65" s="13">
        <f t="shared" si="28"/>
        <v>0</v>
      </c>
      <c r="AO65" s="13">
        <f t="shared" si="29"/>
        <v>0</v>
      </c>
      <c r="AP65" s="13">
        <f t="shared" si="30"/>
        <v>0</v>
      </c>
      <c r="AQ65" s="13">
        <f t="shared" si="31"/>
        <v>0</v>
      </c>
      <c r="AR65" s="13">
        <f t="shared" si="32"/>
        <v>0</v>
      </c>
      <c r="AS65" s="13">
        <f t="shared" si="33"/>
        <v>0</v>
      </c>
      <c r="AT65" s="14"/>
      <c r="AU65" s="15">
        <f t="shared" si="58"/>
        <v>0</v>
      </c>
      <c r="AV65" s="15">
        <f t="shared" si="58"/>
        <v>0</v>
      </c>
      <c r="AW65" s="15">
        <f t="shared" si="58"/>
        <v>0</v>
      </c>
      <c r="AX65" s="15">
        <f t="shared" si="55"/>
        <v>0</v>
      </c>
      <c r="AY65" s="15">
        <f t="shared" si="55"/>
        <v>0</v>
      </c>
      <c r="AZ65" s="15">
        <f t="shared" si="55"/>
        <v>0</v>
      </c>
      <c r="BA65" s="15">
        <f t="shared" si="55"/>
        <v>0</v>
      </c>
      <c r="BB65" s="15">
        <f t="shared" si="55"/>
        <v>0</v>
      </c>
      <c r="BC65" s="15">
        <f t="shared" si="55"/>
        <v>0</v>
      </c>
      <c r="BD65" s="15">
        <f t="shared" si="55"/>
        <v>0</v>
      </c>
      <c r="BE65" s="15">
        <f t="shared" si="55"/>
        <v>0</v>
      </c>
      <c r="BF65" s="15">
        <f t="shared" si="55"/>
        <v>0</v>
      </c>
      <c r="BH65" s="13">
        <f t="shared" si="35"/>
        <v>0</v>
      </c>
      <c r="BI65" s="13">
        <f t="shared" si="36"/>
        <v>0</v>
      </c>
      <c r="BJ65" s="13">
        <f t="shared" si="37"/>
        <v>0</v>
      </c>
      <c r="BK65" s="13">
        <f t="shared" si="38"/>
        <v>0</v>
      </c>
      <c r="BL65" s="13">
        <f t="shared" si="39"/>
        <v>0</v>
      </c>
      <c r="BM65" s="13">
        <f t="shared" si="40"/>
        <v>0</v>
      </c>
      <c r="BN65" s="13">
        <f t="shared" si="41"/>
        <v>0</v>
      </c>
      <c r="BO65" s="13">
        <f t="shared" si="42"/>
        <v>0</v>
      </c>
      <c r="BP65" s="13">
        <f t="shared" si="43"/>
        <v>0</v>
      </c>
      <c r="BQ65" s="13">
        <f t="shared" si="44"/>
        <v>0</v>
      </c>
      <c r="BR65" s="13">
        <f t="shared" si="45"/>
        <v>0</v>
      </c>
      <c r="BS65" s="13">
        <f t="shared" si="46"/>
        <v>0</v>
      </c>
      <c r="BT65" s="14"/>
      <c r="BU65" s="13">
        <f t="shared" si="54"/>
        <v>0</v>
      </c>
      <c r="BV65" s="13">
        <f t="shared" si="54"/>
        <v>0</v>
      </c>
      <c r="BW65" s="13">
        <f t="shared" si="54"/>
        <v>0</v>
      </c>
      <c r="BX65" s="13">
        <f t="shared" si="53"/>
        <v>0</v>
      </c>
      <c r="BY65" s="13">
        <f t="shared" si="53"/>
        <v>0</v>
      </c>
      <c r="BZ65" s="13">
        <f t="shared" si="53"/>
        <v>0</v>
      </c>
      <c r="CA65" s="13">
        <f t="shared" si="53"/>
        <v>0</v>
      </c>
      <c r="CB65" s="13">
        <f t="shared" si="53"/>
        <v>0</v>
      </c>
      <c r="CC65" s="13">
        <f t="shared" si="53"/>
        <v>0</v>
      </c>
      <c r="CD65" s="13">
        <f t="shared" si="53"/>
        <v>0</v>
      </c>
      <c r="CE65" s="13">
        <f t="shared" si="53"/>
        <v>0</v>
      </c>
      <c r="CF65" s="13">
        <f t="shared" si="53"/>
        <v>0</v>
      </c>
      <c r="CG65" s="14"/>
      <c r="CH65" s="13">
        <f t="shared" si="59"/>
        <v>0</v>
      </c>
      <c r="CI65" s="13">
        <f t="shared" si="59"/>
        <v>0</v>
      </c>
      <c r="CJ65" s="13">
        <f t="shared" si="59"/>
        <v>0</v>
      </c>
      <c r="CK65" s="13">
        <f t="shared" si="56"/>
        <v>0</v>
      </c>
      <c r="CL65" s="13">
        <f t="shared" si="56"/>
        <v>0</v>
      </c>
      <c r="CM65" s="13">
        <f t="shared" si="56"/>
        <v>0</v>
      </c>
      <c r="CN65" s="13">
        <f t="shared" si="56"/>
        <v>0</v>
      </c>
      <c r="CO65" s="13">
        <f t="shared" si="56"/>
        <v>0</v>
      </c>
      <c r="CP65" s="13">
        <f t="shared" si="56"/>
        <v>0</v>
      </c>
      <c r="CQ65" s="13">
        <f t="shared" si="56"/>
        <v>0</v>
      </c>
      <c r="CR65" s="13">
        <f t="shared" si="56"/>
        <v>0</v>
      </c>
      <c r="CS65" s="13">
        <f t="shared" si="56"/>
        <v>0</v>
      </c>
      <c r="CT65" s="14"/>
      <c r="CU65" s="13">
        <f t="shared" si="60"/>
        <v>0</v>
      </c>
      <c r="CV65" s="13">
        <f t="shared" si="60"/>
        <v>0</v>
      </c>
      <c r="CW65" s="13">
        <f t="shared" si="60"/>
        <v>0</v>
      </c>
      <c r="CX65" s="13">
        <f t="shared" si="57"/>
        <v>0</v>
      </c>
      <c r="CY65" s="13">
        <f t="shared" si="57"/>
        <v>0</v>
      </c>
      <c r="CZ65" s="13">
        <f t="shared" si="57"/>
        <v>0</v>
      </c>
      <c r="DA65" s="13">
        <f t="shared" si="57"/>
        <v>0</v>
      </c>
      <c r="DB65" s="13">
        <f t="shared" si="57"/>
        <v>0</v>
      </c>
      <c r="DC65" s="13">
        <f t="shared" si="57"/>
        <v>0</v>
      </c>
      <c r="DD65" s="13">
        <f t="shared" si="57"/>
        <v>0</v>
      </c>
      <c r="DE65" s="13">
        <f t="shared" si="57"/>
        <v>0</v>
      </c>
      <c r="DF65" s="13">
        <f t="shared" si="57"/>
        <v>0</v>
      </c>
    </row>
    <row r="66" spans="1:110" ht="12.75" customHeight="1">
      <c r="A66" s="327">
        <f>'All Demand '!A67</f>
        <v>62</v>
      </c>
      <c r="B66" s="235" t="str">
        <f>'All Demand '!G67</f>
        <v>ABC</v>
      </c>
      <c r="C66" s="235" t="str">
        <f>'All Demand '!F67</f>
        <v>F7</v>
      </c>
      <c r="D66" s="178" t="str">
        <f>'All Demand '!C67</f>
        <v>8DCPFM01492AP</v>
      </c>
      <c r="E66" s="235" t="str">
        <f>'All Demand '!H67</f>
        <v>WGT</v>
      </c>
      <c r="F66" s="236" t="str">
        <f>'All Demand '!G67</f>
        <v>ABC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26">
        <f>Chengdu!H66</f>
        <v>0</v>
      </c>
      <c r="V66" s="26">
        <f>Chengdu!I66</f>
        <v>0</v>
      </c>
      <c r="W66" s="26">
        <f>Chengdu!J66</f>
        <v>0</v>
      </c>
      <c r="X66" s="26">
        <f>Chengdu!K66</f>
        <v>0</v>
      </c>
      <c r="Y66" s="26">
        <f>Chengdu!L66</f>
        <v>0</v>
      </c>
      <c r="Z66" s="26">
        <f>Chengdu!M66</f>
        <v>0</v>
      </c>
      <c r="AA66" s="26">
        <f>Chengdu!N66</f>
        <v>0</v>
      </c>
      <c r="AB66" s="26">
        <f>Chengdu!O66</f>
        <v>0</v>
      </c>
      <c r="AC66" s="26">
        <f>Chengdu!P66</f>
        <v>0</v>
      </c>
      <c r="AD66" s="26">
        <f>Chengdu!Q66</f>
        <v>0</v>
      </c>
      <c r="AE66" s="26">
        <f>Chengdu!R66</f>
        <v>0</v>
      </c>
      <c r="AF66" s="26">
        <f>Chengdu!S66</f>
        <v>0</v>
      </c>
      <c r="AH66" s="13">
        <f t="shared" si="22"/>
        <v>0</v>
      </c>
      <c r="AI66" s="13">
        <f t="shared" si="23"/>
        <v>0</v>
      </c>
      <c r="AJ66" s="13">
        <f t="shared" si="24"/>
        <v>0</v>
      </c>
      <c r="AK66" s="13">
        <f t="shared" si="25"/>
        <v>0</v>
      </c>
      <c r="AL66" s="13">
        <f t="shared" si="26"/>
        <v>0</v>
      </c>
      <c r="AM66" s="13">
        <f t="shared" si="27"/>
        <v>0</v>
      </c>
      <c r="AN66" s="13">
        <f t="shared" si="28"/>
        <v>0</v>
      </c>
      <c r="AO66" s="13">
        <f t="shared" si="29"/>
        <v>0</v>
      </c>
      <c r="AP66" s="13">
        <f t="shared" si="30"/>
        <v>0</v>
      </c>
      <c r="AQ66" s="13">
        <f t="shared" si="31"/>
        <v>0</v>
      </c>
      <c r="AR66" s="13">
        <f t="shared" si="32"/>
        <v>0</v>
      </c>
      <c r="AS66" s="13">
        <f t="shared" si="33"/>
        <v>0</v>
      </c>
      <c r="AT66" s="14"/>
      <c r="AU66" s="15">
        <f t="shared" si="58"/>
        <v>0</v>
      </c>
      <c r="AV66" s="15">
        <f t="shared" si="58"/>
        <v>0</v>
      </c>
      <c r="AW66" s="15">
        <f t="shared" si="58"/>
        <v>0</v>
      </c>
      <c r="AX66" s="15">
        <f t="shared" si="55"/>
        <v>0</v>
      </c>
      <c r="AY66" s="15">
        <f t="shared" si="55"/>
        <v>0</v>
      </c>
      <c r="AZ66" s="15">
        <f t="shared" si="55"/>
        <v>0</v>
      </c>
      <c r="BA66" s="15">
        <f t="shared" si="55"/>
        <v>0</v>
      </c>
      <c r="BB66" s="15">
        <f t="shared" si="55"/>
        <v>0</v>
      </c>
      <c r="BC66" s="15">
        <f t="shared" si="55"/>
        <v>0</v>
      </c>
      <c r="BD66" s="15">
        <f t="shared" si="55"/>
        <v>0</v>
      </c>
      <c r="BE66" s="15">
        <f t="shared" si="55"/>
        <v>0</v>
      </c>
      <c r="BF66" s="15">
        <f t="shared" si="55"/>
        <v>0</v>
      </c>
      <c r="BH66" s="13">
        <f t="shared" si="35"/>
        <v>0</v>
      </c>
      <c r="BI66" s="13">
        <f t="shared" si="36"/>
        <v>0</v>
      </c>
      <c r="BJ66" s="13">
        <f t="shared" si="37"/>
        <v>0</v>
      </c>
      <c r="BK66" s="13">
        <f t="shared" si="38"/>
        <v>0</v>
      </c>
      <c r="BL66" s="13">
        <f t="shared" si="39"/>
        <v>0</v>
      </c>
      <c r="BM66" s="13">
        <f t="shared" si="40"/>
        <v>0</v>
      </c>
      <c r="BN66" s="13">
        <f t="shared" si="41"/>
        <v>0</v>
      </c>
      <c r="BO66" s="13">
        <f t="shared" si="42"/>
        <v>0</v>
      </c>
      <c r="BP66" s="13">
        <f t="shared" si="43"/>
        <v>0</v>
      </c>
      <c r="BQ66" s="13">
        <f t="shared" si="44"/>
        <v>0</v>
      </c>
      <c r="BR66" s="13">
        <f t="shared" si="45"/>
        <v>0</v>
      </c>
      <c r="BS66" s="13">
        <f t="shared" si="46"/>
        <v>0</v>
      </c>
      <c r="BT66" s="14"/>
      <c r="BU66" s="13">
        <f t="shared" si="54"/>
        <v>0</v>
      </c>
      <c r="BV66" s="13">
        <f t="shared" si="54"/>
        <v>0</v>
      </c>
      <c r="BW66" s="13">
        <f t="shared" si="54"/>
        <v>0</v>
      </c>
      <c r="BX66" s="13">
        <f t="shared" si="53"/>
        <v>0</v>
      </c>
      <c r="BY66" s="13">
        <f t="shared" si="53"/>
        <v>0</v>
      </c>
      <c r="BZ66" s="13">
        <f t="shared" si="53"/>
        <v>0</v>
      </c>
      <c r="CA66" s="13">
        <f t="shared" si="53"/>
        <v>0</v>
      </c>
      <c r="CB66" s="13">
        <f t="shared" si="53"/>
        <v>0</v>
      </c>
      <c r="CC66" s="13">
        <f t="shared" si="53"/>
        <v>0</v>
      </c>
      <c r="CD66" s="13">
        <f t="shared" si="53"/>
        <v>0</v>
      </c>
      <c r="CE66" s="13">
        <f t="shared" si="53"/>
        <v>0</v>
      </c>
      <c r="CF66" s="13">
        <f t="shared" si="53"/>
        <v>0</v>
      </c>
      <c r="CG66" s="14"/>
      <c r="CH66" s="13">
        <f t="shared" si="59"/>
        <v>0</v>
      </c>
      <c r="CI66" s="13">
        <f t="shared" si="59"/>
        <v>0</v>
      </c>
      <c r="CJ66" s="13">
        <f t="shared" si="59"/>
        <v>0</v>
      </c>
      <c r="CK66" s="13">
        <f t="shared" si="56"/>
        <v>0</v>
      </c>
      <c r="CL66" s="13">
        <f t="shared" si="56"/>
        <v>0</v>
      </c>
      <c r="CM66" s="13">
        <f t="shared" si="56"/>
        <v>0</v>
      </c>
      <c r="CN66" s="13">
        <f t="shared" si="56"/>
        <v>0</v>
      </c>
      <c r="CO66" s="13">
        <f t="shared" si="56"/>
        <v>0</v>
      </c>
      <c r="CP66" s="13">
        <f t="shared" si="56"/>
        <v>0</v>
      </c>
      <c r="CQ66" s="13">
        <f t="shared" si="56"/>
        <v>0</v>
      </c>
      <c r="CR66" s="13">
        <f t="shared" si="56"/>
        <v>0</v>
      </c>
      <c r="CS66" s="13">
        <f t="shared" si="56"/>
        <v>0</v>
      </c>
      <c r="CT66" s="14"/>
      <c r="CU66" s="13">
        <f t="shared" si="60"/>
        <v>0</v>
      </c>
      <c r="CV66" s="13">
        <f t="shared" si="60"/>
        <v>0</v>
      </c>
      <c r="CW66" s="13">
        <f t="shared" si="60"/>
        <v>0</v>
      </c>
      <c r="CX66" s="13">
        <f t="shared" si="57"/>
        <v>0</v>
      </c>
      <c r="CY66" s="13">
        <f t="shared" si="57"/>
        <v>0</v>
      </c>
      <c r="CZ66" s="13">
        <f t="shared" si="57"/>
        <v>0</v>
      </c>
      <c r="DA66" s="13">
        <f t="shared" si="57"/>
        <v>0</v>
      </c>
      <c r="DB66" s="13">
        <f t="shared" si="57"/>
        <v>0</v>
      </c>
      <c r="DC66" s="13">
        <f t="shared" si="57"/>
        <v>0</v>
      </c>
      <c r="DD66" s="13">
        <f t="shared" si="57"/>
        <v>0</v>
      </c>
      <c r="DE66" s="13">
        <f t="shared" si="57"/>
        <v>0</v>
      </c>
      <c r="DF66" s="13">
        <f t="shared" si="57"/>
        <v>0</v>
      </c>
    </row>
    <row r="67" spans="1:110" ht="12.75" customHeight="1">
      <c r="A67" s="327">
        <f>'All Demand '!A68</f>
        <v>63</v>
      </c>
      <c r="B67" s="235" t="str">
        <f>'All Demand '!G68</f>
        <v>ABC</v>
      </c>
      <c r="C67" s="235" t="str">
        <f>'All Demand '!F68</f>
        <v>Z series</v>
      </c>
      <c r="D67" s="178" t="str">
        <f>'All Demand '!C68</f>
        <v>Potential_Z series</v>
      </c>
      <c r="E67" s="235" t="str">
        <f>'All Demand '!H68</f>
        <v>Shenzhen GP</v>
      </c>
      <c r="F67" s="236" t="str">
        <f>'All Demand '!G68</f>
        <v>ABC</v>
      </c>
      <c r="G67" s="12">
        <v>0</v>
      </c>
      <c r="H67" s="12">
        <v>0</v>
      </c>
      <c r="I67" s="12" t="s">
        <v>39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1</v>
      </c>
      <c r="S67" s="12">
        <v>0</v>
      </c>
      <c r="T67" s="12">
        <v>0.95</v>
      </c>
      <c r="U67" s="26">
        <f>Chengdu!H67</f>
        <v>0</v>
      </c>
      <c r="V67" s="26">
        <f>Chengdu!I67</f>
        <v>0</v>
      </c>
      <c r="W67" s="26">
        <f>Chengdu!J67</f>
        <v>0</v>
      </c>
      <c r="X67" s="26">
        <f>Chengdu!K67</f>
        <v>0</v>
      </c>
      <c r="Y67" s="26">
        <f>Chengdu!L67</f>
        <v>0</v>
      </c>
      <c r="Z67" s="26">
        <f>Chengdu!M67</f>
        <v>0</v>
      </c>
      <c r="AA67" s="26">
        <f>Chengdu!N67</f>
        <v>0</v>
      </c>
      <c r="AB67" s="26">
        <f>Chengdu!O67</f>
        <v>0</v>
      </c>
      <c r="AC67" s="26">
        <f>Chengdu!P67</f>
        <v>0</v>
      </c>
      <c r="AD67" s="26">
        <f>Chengdu!Q67</f>
        <v>0</v>
      </c>
      <c r="AE67" s="26">
        <f>Chengdu!R67</f>
        <v>0</v>
      </c>
      <c r="AF67" s="26">
        <f>Chengdu!S67</f>
        <v>0</v>
      </c>
      <c r="AH67" s="13">
        <f t="shared" si="22"/>
        <v>0</v>
      </c>
      <c r="AI67" s="13">
        <f t="shared" si="23"/>
        <v>0</v>
      </c>
      <c r="AJ67" s="13">
        <f t="shared" si="24"/>
        <v>0</v>
      </c>
      <c r="AK67" s="13">
        <f t="shared" si="25"/>
        <v>0</v>
      </c>
      <c r="AL67" s="13">
        <f t="shared" si="26"/>
        <v>0</v>
      </c>
      <c r="AM67" s="13">
        <f t="shared" si="27"/>
        <v>0</v>
      </c>
      <c r="AN67" s="13">
        <f t="shared" si="28"/>
        <v>0</v>
      </c>
      <c r="AO67" s="13">
        <f t="shared" si="29"/>
        <v>0</v>
      </c>
      <c r="AP67" s="13">
        <f t="shared" si="30"/>
        <v>0</v>
      </c>
      <c r="AQ67" s="13">
        <f t="shared" si="31"/>
        <v>0</v>
      </c>
      <c r="AR67" s="13">
        <f t="shared" si="32"/>
        <v>0</v>
      </c>
      <c r="AS67" s="13">
        <f t="shared" si="33"/>
        <v>0</v>
      </c>
      <c r="AT67" s="14"/>
      <c r="AU67" s="15">
        <f t="shared" si="58"/>
        <v>0</v>
      </c>
      <c r="AV67" s="15">
        <f t="shared" si="58"/>
        <v>0</v>
      </c>
      <c r="AW67" s="15">
        <f t="shared" si="58"/>
        <v>0</v>
      </c>
      <c r="AX67" s="15">
        <f t="shared" si="55"/>
        <v>0</v>
      </c>
      <c r="AY67" s="15">
        <f t="shared" si="55"/>
        <v>0</v>
      </c>
      <c r="AZ67" s="15">
        <f t="shared" si="55"/>
        <v>0</v>
      </c>
      <c r="BA67" s="15">
        <f t="shared" si="55"/>
        <v>0</v>
      </c>
      <c r="BB67" s="15">
        <f t="shared" si="55"/>
        <v>0</v>
      </c>
      <c r="BC67" s="15">
        <f t="shared" si="55"/>
        <v>0</v>
      </c>
      <c r="BD67" s="15">
        <f t="shared" si="55"/>
        <v>0</v>
      </c>
      <c r="BE67" s="15">
        <f t="shared" si="55"/>
        <v>0</v>
      </c>
      <c r="BF67" s="15">
        <f t="shared" si="55"/>
        <v>0</v>
      </c>
      <c r="BH67" s="13">
        <f t="shared" si="35"/>
        <v>0</v>
      </c>
      <c r="BI67" s="13">
        <f t="shared" si="36"/>
        <v>0</v>
      </c>
      <c r="BJ67" s="13">
        <f t="shared" si="37"/>
        <v>0</v>
      </c>
      <c r="BK67" s="13">
        <f t="shared" si="38"/>
        <v>0</v>
      </c>
      <c r="BL67" s="13">
        <f t="shared" si="39"/>
        <v>0</v>
      </c>
      <c r="BM67" s="13">
        <f t="shared" si="40"/>
        <v>0</v>
      </c>
      <c r="BN67" s="13">
        <f t="shared" si="41"/>
        <v>0</v>
      </c>
      <c r="BO67" s="13">
        <f t="shared" si="42"/>
        <v>0</v>
      </c>
      <c r="BP67" s="13">
        <f t="shared" si="43"/>
        <v>0</v>
      </c>
      <c r="BQ67" s="13">
        <f t="shared" si="44"/>
        <v>0</v>
      </c>
      <c r="BR67" s="13">
        <f t="shared" si="45"/>
        <v>0</v>
      </c>
      <c r="BS67" s="13">
        <f t="shared" si="46"/>
        <v>0</v>
      </c>
      <c r="BT67" s="14"/>
      <c r="BU67" s="13">
        <f t="shared" si="54"/>
        <v>0</v>
      </c>
      <c r="BV67" s="13">
        <f t="shared" si="54"/>
        <v>0</v>
      </c>
      <c r="BW67" s="13">
        <f t="shared" si="54"/>
        <v>0</v>
      </c>
      <c r="BX67" s="13">
        <f t="shared" si="53"/>
        <v>0</v>
      </c>
      <c r="BY67" s="13">
        <f t="shared" si="53"/>
        <v>0</v>
      </c>
      <c r="BZ67" s="13">
        <f t="shared" si="53"/>
        <v>0</v>
      </c>
      <c r="CA67" s="13">
        <f t="shared" si="53"/>
        <v>0</v>
      </c>
      <c r="CB67" s="13">
        <f t="shared" si="53"/>
        <v>0</v>
      </c>
      <c r="CC67" s="13">
        <f t="shared" si="53"/>
        <v>0</v>
      </c>
      <c r="CD67" s="13">
        <f t="shared" si="53"/>
        <v>0</v>
      </c>
      <c r="CE67" s="13">
        <f t="shared" si="53"/>
        <v>0</v>
      </c>
      <c r="CF67" s="13">
        <f t="shared" si="53"/>
        <v>0</v>
      </c>
      <c r="CG67" s="14"/>
      <c r="CH67" s="13">
        <f t="shared" si="59"/>
        <v>0</v>
      </c>
      <c r="CI67" s="13">
        <f t="shared" si="59"/>
        <v>0</v>
      </c>
      <c r="CJ67" s="13">
        <f t="shared" si="59"/>
        <v>0</v>
      </c>
      <c r="CK67" s="13">
        <f t="shared" si="56"/>
        <v>0</v>
      </c>
      <c r="CL67" s="13">
        <f t="shared" si="56"/>
        <v>0</v>
      </c>
      <c r="CM67" s="13">
        <f t="shared" si="56"/>
        <v>0</v>
      </c>
      <c r="CN67" s="13">
        <f t="shared" si="56"/>
        <v>0</v>
      </c>
      <c r="CO67" s="13">
        <f t="shared" si="56"/>
        <v>0</v>
      </c>
      <c r="CP67" s="13">
        <f t="shared" si="56"/>
        <v>0</v>
      </c>
      <c r="CQ67" s="13">
        <f t="shared" si="56"/>
        <v>0</v>
      </c>
      <c r="CR67" s="13">
        <f t="shared" si="56"/>
        <v>0</v>
      </c>
      <c r="CS67" s="13">
        <f t="shared" si="56"/>
        <v>0</v>
      </c>
      <c r="CT67" s="14"/>
      <c r="CU67" s="13">
        <f t="shared" si="60"/>
        <v>0</v>
      </c>
      <c r="CV67" s="13">
        <f t="shared" si="60"/>
        <v>0</v>
      </c>
      <c r="CW67" s="13">
        <f t="shared" si="60"/>
        <v>0</v>
      </c>
      <c r="CX67" s="13">
        <f t="shared" si="57"/>
        <v>0</v>
      </c>
      <c r="CY67" s="13">
        <f t="shared" si="57"/>
        <v>0</v>
      </c>
      <c r="CZ67" s="13">
        <f t="shared" si="57"/>
        <v>0</v>
      </c>
      <c r="DA67" s="13">
        <f t="shared" si="57"/>
        <v>0</v>
      </c>
      <c r="DB67" s="13">
        <f t="shared" si="57"/>
        <v>0</v>
      </c>
      <c r="DC67" s="13">
        <f t="shared" si="57"/>
        <v>0</v>
      </c>
      <c r="DD67" s="13">
        <f t="shared" si="57"/>
        <v>0</v>
      </c>
      <c r="DE67" s="13">
        <f t="shared" si="57"/>
        <v>0</v>
      </c>
      <c r="DF67" s="13">
        <f t="shared" si="57"/>
        <v>0</v>
      </c>
    </row>
    <row r="68" spans="1:110" ht="12.75" customHeight="1">
      <c r="A68" s="327">
        <f>'All Demand '!A69</f>
        <v>64</v>
      </c>
      <c r="B68" s="235" t="str">
        <f>'All Demand '!G69</f>
        <v>ABC</v>
      </c>
      <c r="C68" s="235" t="str">
        <f>'All Demand '!F69</f>
        <v>C11</v>
      </c>
      <c r="D68" s="178" t="str">
        <f>'All Demand '!C69</f>
        <v>8DCPFM01258AP</v>
      </c>
      <c r="E68" s="235" t="str">
        <f>'All Demand '!H69</f>
        <v>WGT</v>
      </c>
      <c r="F68" s="236" t="str">
        <f>'All Demand '!G69</f>
        <v>ABC</v>
      </c>
      <c r="G68" s="12">
        <v>0</v>
      </c>
      <c r="H68" s="12">
        <v>0</v>
      </c>
      <c r="I68" s="12" t="s">
        <v>39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1</v>
      </c>
      <c r="S68" s="12">
        <v>0</v>
      </c>
      <c r="T68" s="12">
        <v>0.98</v>
      </c>
      <c r="U68" s="26">
        <f>Chengdu!H68</f>
        <v>0</v>
      </c>
      <c r="V68" s="26">
        <f>Chengdu!I68</f>
        <v>0</v>
      </c>
      <c r="W68" s="26">
        <f>Chengdu!J68</f>
        <v>0</v>
      </c>
      <c r="X68" s="26">
        <f>Chengdu!K68</f>
        <v>0</v>
      </c>
      <c r="Y68" s="26">
        <f>Chengdu!L68</f>
        <v>0</v>
      </c>
      <c r="Z68" s="26">
        <f>Chengdu!M68</f>
        <v>0</v>
      </c>
      <c r="AA68" s="26">
        <f>Chengdu!N68</f>
        <v>0</v>
      </c>
      <c r="AB68" s="26">
        <f>Chengdu!O68</f>
        <v>0</v>
      </c>
      <c r="AC68" s="26">
        <f>Chengdu!P68</f>
        <v>0</v>
      </c>
      <c r="AD68" s="26">
        <f>Chengdu!Q68</f>
        <v>0</v>
      </c>
      <c r="AE68" s="26">
        <f>Chengdu!R68</f>
        <v>0</v>
      </c>
      <c r="AF68" s="26">
        <f>Chengdu!S68</f>
        <v>0</v>
      </c>
      <c r="AH68" s="13">
        <f t="shared" si="22"/>
        <v>0</v>
      </c>
      <c r="AI68" s="13">
        <f t="shared" si="23"/>
        <v>0</v>
      </c>
      <c r="AJ68" s="13">
        <f t="shared" si="24"/>
        <v>0</v>
      </c>
      <c r="AK68" s="13">
        <f t="shared" si="25"/>
        <v>0</v>
      </c>
      <c r="AL68" s="13">
        <f t="shared" si="26"/>
        <v>0</v>
      </c>
      <c r="AM68" s="13">
        <f t="shared" si="27"/>
        <v>0</v>
      </c>
      <c r="AN68" s="13">
        <f t="shared" si="28"/>
        <v>0</v>
      </c>
      <c r="AO68" s="13">
        <f t="shared" si="29"/>
        <v>0</v>
      </c>
      <c r="AP68" s="13">
        <f t="shared" si="30"/>
        <v>0</v>
      </c>
      <c r="AQ68" s="13">
        <f t="shared" si="31"/>
        <v>0</v>
      </c>
      <c r="AR68" s="13">
        <f t="shared" si="32"/>
        <v>0</v>
      </c>
      <c r="AS68" s="13">
        <f t="shared" si="33"/>
        <v>0</v>
      </c>
      <c r="AT68" s="14"/>
      <c r="AU68" s="15">
        <f t="shared" si="58"/>
        <v>0</v>
      </c>
      <c r="AV68" s="15">
        <f t="shared" si="58"/>
        <v>0</v>
      </c>
      <c r="AW68" s="15">
        <f t="shared" si="58"/>
        <v>0</v>
      </c>
      <c r="AX68" s="15">
        <f t="shared" si="55"/>
        <v>0</v>
      </c>
      <c r="AY68" s="15">
        <f t="shared" si="55"/>
        <v>0</v>
      </c>
      <c r="AZ68" s="15">
        <f t="shared" si="55"/>
        <v>0</v>
      </c>
      <c r="BA68" s="15">
        <f t="shared" si="55"/>
        <v>0</v>
      </c>
      <c r="BB68" s="15">
        <f t="shared" si="55"/>
        <v>0</v>
      </c>
      <c r="BC68" s="15">
        <f t="shared" si="55"/>
        <v>0</v>
      </c>
      <c r="BD68" s="15">
        <f t="shared" si="55"/>
        <v>0</v>
      </c>
      <c r="BE68" s="15">
        <f t="shared" si="55"/>
        <v>0</v>
      </c>
      <c r="BF68" s="15">
        <f t="shared" si="55"/>
        <v>0</v>
      </c>
      <c r="BH68" s="13">
        <f t="shared" si="35"/>
        <v>0</v>
      </c>
      <c r="BI68" s="13">
        <f t="shared" si="36"/>
        <v>0</v>
      </c>
      <c r="BJ68" s="13">
        <f t="shared" si="37"/>
        <v>0</v>
      </c>
      <c r="BK68" s="13">
        <f t="shared" si="38"/>
        <v>0</v>
      </c>
      <c r="BL68" s="13">
        <f t="shared" si="39"/>
        <v>0</v>
      </c>
      <c r="BM68" s="13">
        <f t="shared" si="40"/>
        <v>0</v>
      </c>
      <c r="BN68" s="13">
        <f t="shared" si="41"/>
        <v>0</v>
      </c>
      <c r="BO68" s="13">
        <f t="shared" si="42"/>
        <v>0</v>
      </c>
      <c r="BP68" s="13">
        <f t="shared" si="43"/>
        <v>0</v>
      </c>
      <c r="BQ68" s="13">
        <f t="shared" si="44"/>
        <v>0</v>
      </c>
      <c r="BR68" s="13">
        <f t="shared" si="45"/>
        <v>0</v>
      </c>
      <c r="BS68" s="13">
        <f t="shared" si="46"/>
        <v>0</v>
      </c>
      <c r="BT68" s="14"/>
      <c r="BU68" s="13">
        <f t="shared" si="54"/>
        <v>0</v>
      </c>
      <c r="BV68" s="13">
        <f t="shared" si="54"/>
        <v>0</v>
      </c>
      <c r="BW68" s="13">
        <f t="shared" si="54"/>
        <v>0</v>
      </c>
      <c r="BX68" s="13">
        <f t="shared" si="53"/>
        <v>0</v>
      </c>
      <c r="BY68" s="13">
        <f t="shared" si="53"/>
        <v>0</v>
      </c>
      <c r="BZ68" s="13">
        <f t="shared" si="53"/>
        <v>0</v>
      </c>
      <c r="CA68" s="13">
        <f t="shared" si="53"/>
        <v>0</v>
      </c>
      <c r="CB68" s="13">
        <f t="shared" si="53"/>
        <v>0</v>
      </c>
      <c r="CC68" s="13">
        <f t="shared" si="53"/>
        <v>0</v>
      </c>
      <c r="CD68" s="13">
        <f t="shared" si="53"/>
        <v>0</v>
      </c>
      <c r="CE68" s="13">
        <f t="shared" si="53"/>
        <v>0</v>
      </c>
      <c r="CF68" s="13">
        <f t="shared" si="53"/>
        <v>0</v>
      </c>
      <c r="CG68" s="14"/>
      <c r="CH68" s="13">
        <f t="shared" si="59"/>
        <v>0</v>
      </c>
      <c r="CI68" s="13">
        <f t="shared" si="59"/>
        <v>0</v>
      </c>
      <c r="CJ68" s="13">
        <f t="shared" si="59"/>
        <v>0</v>
      </c>
      <c r="CK68" s="13">
        <f t="shared" si="56"/>
        <v>0</v>
      </c>
      <c r="CL68" s="13">
        <f t="shared" si="56"/>
        <v>0</v>
      </c>
      <c r="CM68" s="13">
        <f t="shared" si="56"/>
        <v>0</v>
      </c>
      <c r="CN68" s="13">
        <f t="shared" si="56"/>
        <v>0</v>
      </c>
      <c r="CO68" s="13">
        <f t="shared" si="56"/>
        <v>0</v>
      </c>
      <c r="CP68" s="13">
        <f t="shared" si="56"/>
        <v>0</v>
      </c>
      <c r="CQ68" s="13">
        <f t="shared" si="56"/>
        <v>0</v>
      </c>
      <c r="CR68" s="13">
        <f t="shared" si="56"/>
        <v>0</v>
      </c>
      <c r="CS68" s="13">
        <f t="shared" si="56"/>
        <v>0</v>
      </c>
      <c r="CT68" s="14"/>
      <c r="CU68" s="13">
        <f t="shared" si="60"/>
        <v>0</v>
      </c>
      <c r="CV68" s="13">
        <f t="shared" si="60"/>
        <v>0</v>
      </c>
      <c r="CW68" s="13">
        <f t="shared" si="60"/>
        <v>0</v>
      </c>
      <c r="CX68" s="13">
        <f t="shared" si="57"/>
        <v>0</v>
      </c>
      <c r="CY68" s="13">
        <f t="shared" si="57"/>
        <v>0</v>
      </c>
      <c r="CZ68" s="13">
        <f t="shared" si="57"/>
        <v>0</v>
      </c>
      <c r="DA68" s="13">
        <f t="shared" si="57"/>
        <v>0</v>
      </c>
      <c r="DB68" s="13">
        <f t="shared" si="57"/>
        <v>0</v>
      </c>
      <c r="DC68" s="13">
        <f t="shared" si="57"/>
        <v>0</v>
      </c>
      <c r="DD68" s="13">
        <f t="shared" si="57"/>
        <v>0</v>
      </c>
      <c r="DE68" s="13">
        <f t="shared" si="57"/>
        <v>0</v>
      </c>
      <c r="DF68" s="13">
        <f t="shared" si="57"/>
        <v>0</v>
      </c>
    </row>
    <row r="69" spans="1:110" ht="12.75" customHeight="1">
      <c r="A69" s="327">
        <f>'All Demand '!A70</f>
        <v>65</v>
      </c>
      <c r="B69" s="235" t="str">
        <f>'All Demand '!G70</f>
        <v>ABC</v>
      </c>
      <c r="C69" s="235" t="str">
        <f>'All Demand '!F70</f>
        <v>F7</v>
      </c>
      <c r="D69" s="178" t="str">
        <f>'All Demand '!C70</f>
        <v>8DCPFM01098AP</v>
      </c>
      <c r="E69" s="235" t="str">
        <f>'All Demand '!H70</f>
        <v>WGT</v>
      </c>
      <c r="F69" s="236" t="str">
        <f>'All Demand '!G70</f>
        <v>ABC</v>
      </c>
      <c r="G69" s="12">
        <v>0</v>
      </c>
      <c r="H69" s="12">
        <v>0</v>
      </c>
      <c r="I69" s="12" t="s">
        <v>39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1</v>
      </c>
      <c r="S69" s="12">
        <v>0</v>
      </c>
      <c r="T69" s="12">
        <v>0.95</v>
      </c>
      <c r="U69" s="26">
        <f>Chengdu!H69</f>
        <v>0</v>
      </c>
      <c r="V69" s="26">
        <f>Chengdu!I69</f>
        <v>0</v>
      </c>
      <c r="W69" s="26">
        <f>Chengdu!J69</f>
        <v>0</v>
      </c>
      <c r="X69" s="26">
        <f>Chengdu!K69</f>
        <v>0</v>
      </c>
      <c r="Y69" s="26">
        <f>Chengdu!L69</f>
        <v>0</v>
      </c>
      <c r="Z69" s="26">
        <f>Chengdu!M69</f>
        <v>0</v>
      </c>
      <c r="AA69" s="26">
        <f>Chengdu!N69</f>
        <v>0</v>
      </c>
      <c r="AB69" s="26">
        <f>Chengdu!O69</f>
        <v>0</v>
      </c>
      <c r="AC69" s="26">
        <f>Chengdu!P69</f>
        <v>0</v>
      </c>
      <c r="AD69" s="26">
        <f>Chengdu!Q69</f>
        <v>0</v>
      </c>
      <c r="AE69" s="26">
        <f>Chengdu!R69</f>
        <v>0</v>
      </c>
      <c r="AF69" s="26">
        <f>Chengdu!S69</f>
        <v>0</v>
      </c>
      <c r="AH69" s="13">
        <f t="shared" si="22"/>
        <v>0</v>
      </c>
      <c r="AI69" s="13">
        <f t="shared" si="23"/>
        <v>0</v>
      </c>
      <c r="AJ69" s="13">
        <f t="shared" si="24"/>
        <v>0</v>
      </c>
      <c r="AK69" s="13">
        <f t="shared" si="25"/>
        <v>0</v>
      </c>
      <c r="AL69" s="13">
        <f t="shared" si="26"/>
        <v>0</v>
      </c>
      <c r="AM69" s="13">
        <f t="shared" si="27"/>
        <v>0</v>
      </c>
      <c r="AN69" s="13">
        <f t="shared" si="28"/>
        <v>0</v>
      </c>
      <c r="AO69" s="13">
        <f t="shared" si="29"/>
        <v>0</v>
      </c>
      <c r="AP69" s="13">
        <f t="shared" si="30"/>
        <v>0</v>
      </c>
      <c r="AQ69" s="13">
        <f t="shared" si="31"/>
        <v>0</v>
      </c>
      <c r="AR69" s="13">
        <f t="shared" si="32"/>
        <v>0</v>
      </c>
      <c r="AS69" s="13">
        <f t="shared" si="33"/>
        <v>0</v>
      </c>
      <c r="AT69" s="14"/>
      <c r="AU69" s="15">
        <f t="shared" si="58"/>
        <v>0</v>
      </c>
      <c r="AV69" s="15">
        <f t="shared" si="58"/>
        <v>0</v>
      </c>
      <c r="AW69" s="15">
        <f t="shared" si="58"/>
        <v>0</v>
      </c>
      <c r="AX69" s="15">
        <f t="shared" si="55"/>
        <v>0</v>
      </c>
      <c r="AY69" s="15">
        <f t="shared" si="55"/>
        <v>0</v>
      </c>
      <c r="AZ69" s="15">
        <f t="shared" si="55"/>
        <v>0</v>
      </c>
      <c r="BA69" s="15">
        <f t="shared" si="55"/>
        <v>0</v>
      </c>
      <c r="BB69" s="15">
        <f t="shared" si="55"/>
        <v>0</v>
      </c>
      <c r="BC69" s="15">
        <f t="shared" si="55"/>
        <v>0</v>
      </c>
      <c r="BD69" s="15">
        <f t="shared" si="55"/>
        <v>0</v>
      </c>
      <c r="BE69" s="15">
        <f t="shared" si="55"/>
        <v>0</v>
      </c>
      <c r="BF69" s="15">
        <f t="shared" si="55"/>
        <v>0</v>
      </c>
      <c r="BH69" s="13">
        <f t="shared" si="35"/>
        <v>0</v>
      </c>
      <c r="BI69" s="13">
        <f t="shared" si="36"/>
        <v>0</v>
      </c>
      <c r="BJ69" s="13">
        <f t="shared" si="37"/>
        <v>0</v>
      </c>
      <c r="BK69" s="13">
        <f t="shared" si="38"/>
        <v>0</v>
      </c>
      <c r="BL69" s="13">
        <f t="shared" si="39"/>
        <v>0</v>
      </c>
      <c r="BM69" s="13">
        <f t="shared" si="40"/>
        <v>0</v>
      </c>
      <c r="BN69" s="13">
        <f t="shared" si="41"/>
        <v>0</v>
      </c>
      <c r="BO69" s="13">
        <f t="shared" si="42"/>
        <v>0</v>
      </c>
      <c r="BP69" s="13">
        <f t="shared" si="43"/>
        <v>0</v>
      </c>
      <c r="BQ69" s="13">
        <f t="shared" si="44"/>
        <v>0</v>
      </c>
      <c r="BR69" s="13">
        <f t="shared" si="45"/>
        <v>0</v>
      </c>
      <c r="BS69" s="13">
        <f t="shared" si="46"/>
        <v>0</v>
      </c>
      <c r="BT69" s="14"/>
      <c r="BU69" s="13">
        <f t="shared" si="54"/>
        <v>0</v>
      </c>
      <c r="BV69" s="13">
        <f t="shared" si="54"/>
        <v>0</v>
      </c>
      <c r="BW69" s="13">
        <f t="shared" si="54"/>
        <v>0</v>
      </c>
      <c r="BX69" s="13">
        <f t="shared" si="53"/>
        <v>0</v>
      </c>
      <c r="BY69" s="13">
        <f t="shared" si="53"/>
        <v>0</v>
      </c>
      <c r="BZ69" s="13">
        <f t="shared" si="53"/>
        <v>0</v>
      </c>
      <c r="CA69" s="13">
        <f t="shared" si="53"/>
        <v>0</v>
      </c>
      <c r="CB69" s="13">
        <f t="shared" si="53"/>
        <v>0</v>
      </c>
      <c r="CC69" s="13">
        <f t="shared" si="53"/>
        <v>0</v>
      </c>
      <c r="CD69" s="13">
        <f t="shared" si="53"/>
        <v>0</v>
      </c>
      <c r="CE69" s="13">
        <f t="shared" si="53"/>
        <v>0</v>
      </c>
      <c r="CF69" s="13">
        <f t="shared" si="53"/>
        <v>0</v>
      </c>
      <c r="CG69" s="14"/>
      <c r="CH69" s="13">
        <f t="shared" si="59"/>
        <v>0</v>
      </c>
      <c r="CI69" s="13">
        <f t="shared" si="59"/>
        <v>0</v>
      </c>
      <c r="CJ69" s="13">
        <f t="shared" si="59"/>
        <v>0</v>
      </c>
      <c r="CK69" s="13">
        <f t="shared" si="56"/>
        <v>0</v>
      </c>
      <c r="CL69" s="13">
        <f t="shared" si="56"/>
        <v>0</v>
      </c>
      <c r="CM69" s="13">
        <f t="shared" si="56"/>
        <v>0</v>
      </c>
      <c r="CN69" s="13">
        <f t="shared" si="56"/>
        <v>0</v>
      </c>
      <c r="CO69" s="13">
        <f t="shared" si="56"/>
        <v>0</v>
      </c>
      <c r="CP69" s="13">
        <f t="shared" si="56"/>
        <v>0</v>
      </c>
      <c r="CQ69" s="13">
        <f t="shared" si="56"/>
        <v>0</v>
      </c>
      <c r="CR69" s="13">
        <f t="shared" si="56"/>
        <v>0</v>
      </c>
      <c r="CS69" s="13">
        <f t="shared" si="56"/>
        <v>0</v>
      </c>
      <c r="CT69" s="14"/>
      <c r="CU69" s="13">
        <f t="shared" si="60"/>
        <v>0</v>
      </c>
      <c r="CV69" s="13">
        <f t="shared" si="60"/>
        <v>0</v>
      </c>
      <c r="CW69" s="13">
        <f t="shared" si="60"/>
        <v>0</v>
      </c>
      <c r="CX69" s="13">
        <f t="shared" si="57"/>
        <v>0</v>
      </c>
      <c r="CY69" s="13">
        <f t="shared" si="57"/>
        <v>0</v>
      </c>
      <c r="CZ69" s="13">
        <f t="shared" si="57"/>
        <v>0</v>
      </c>
      <c r="DA69" s="13">
        <f t="shared" si="57"/>
        <v>0</v>
      </c>
      <c r="DB69" s="13">
        <f t="shared" si="57"/>
        <v>0</v>
      </c>
      <c r="DC69" s="13">
        <f t="shared" si="57"/>
        <v>0</v>
      </c>
      <c r="DD69" s="13">
        <f t="shared" si="57"/>
        <v>0</v>
      </c>
      <c r="DE69" s="13">
        <f t="shared" si="57"/>
        <v>0</v>
      </c>
      <c r="DF69" s="13">
        <f t="shared" si="57"/>
        <v>0</v>
      </c>
    </row>
    <row r="70" spans="1:110" ht="12.75" customHeight="1">
      <c r="A70" s="327">
        <f>'All Demand '!A71</f>
        <v>66</v>
      </c>
      <c r="B70" s="235" t="str">
        <f>'All Demand '!G71</f>
        <v>ABC</v>
      </c>
      <c r="C70" s="235" t="str">
        <f>'All Demand '!F71</f>
        <v>F7</v>
      </c>
      <c r="D70" s="178" t="str">
        <f>'All Demand '!C71</f>
        <v>8DCPFM01099AP</v>
      </c>
      <c r="E70" s="235" t="str">
        <f>'All Demand '!H71</f>
        <v>WGT</v>
      </c>
      <c r="F70" s="236" t="str">
        <f>'All Demand '!G71</f>
        <v>ABC</v>
      </c>
      <c r="G70" s="12">
        <v>0</v>
      </c>
      <c r="H70" s="12">
        <v>0</v>
      </c>
      <c r="I70" s="12" t="s">
        <v>39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1</v>
      </c>
      <c r="S70" s="12">
        <v>0</v>
      </c>
      <c r="T70" s="12">
        <v>0.95</v>
      </c>
      <c r="U70" s="26">
        <f>Chengdu!H70</f>
        <v>0</v>
      </c>
      <c r="V70" s="26">
        <f>Chengdu!I70</f>
        <v>0</v>
      </c>
      <c r="W70" s="26">
        <f>Chengdu!J70</f>
        <v>0</v>
      </c>
      <c r="X70" s="26">
        <f>Chengdu!K70</f>
        <v>0</v>
      </c>
      <c r="Y70" s="26">
        <f>Chengdu!L70</f>
        <v>0</v>
      </c>
      <c r="Z70" s="26">
        <f>Chengdu!M70</f>
        <v>0</v>
      </c>
      <c r="AA70" s="26">
        <f>Chengdu!N70</f>
        <v>0</v>
      </c>
      <c r="AB70" s="26">
        <f>Chengdu!O70</f>
        <v>0</v>
      </c>
      <c r="AC70" s="26">
        <f>Chengdu!P70</f>
        <v>0</v>
      </c>
      <c r="AD70" s="26">
        <f>Chengdu!Q70</f>
        <v>0</v>
      </c>
      <c r="AE70" s="26">
        <f>Chengdu!R70</f>
        <v>0</v>
      </c>
      <c r="AF70" s="26">
        <f>Chengdu!S70</f>
        <v>0</v>
      </c>
      <c r="AH70" s="13">
        <f t="shared" ref="AH70:AH133" si="61">IF(U70=0, 0, (U70/1000*($H70+$J70+$L70+$N70)/$R70/$T70+$P70*4))</f>
        <v>0</v>
      </c>
      <c r="AI70" s="13">
        <f t="shared" ref="AI70:AI133" si="62">IF(V70=0, 0, (V70/1000*($H70+$J70+$L70+$N70)/$R70/$T70+$P70*4))</f>
        <v>0</v>
      </c>
      <c r="AJ70" s="13">
        <f t="shared" ref="AJ70:AJ133" si="63">IF(W70=0, 0, (W70/1000*($H70+$J70+$L70+$N70)/$R70/$T70+$P70*4))</f>
        <v>0</v>
      </c>
      <c r="AK70" s="13">
        <f t="shared" ref="AK70:AK133" si="64">IF(X70=0, 0, (X70/1000*($H70+$J70+$L70+$N70)/$R70/$T70+$P70*4))</f>
        <v>0</v>
      </c>
      <c r="AL70" s="13">
        <f t="shared" ref="AL70:AL133" si="65">IF(Y70=0, 0, (Y70/1000*($H70+$J70+$L70+$N70)/$R70/$T70+$P70*4))</f>
        <v>0</v>
      </c>
      <c r="AM70" s="13">
        <f t="shared" ref="AM70:AM133" si="66">IF(Z70=0, 0, (Z70/1000*($H70+$J70+$L70+$N70)/$R70/$T70+$P70*4))</f>
        <v>0</v>
      </c>
      <c r="AN70" s="13">
        <f t="shared" ref="AN70:AN133" si="67">IF(AA70=0, 0, (AA70/1000*($H70+$J70+$L70+$N70)/$R70/$T70+$P70*4))</f>
        <v>0</v>
      </c>
      <c r="AO70" s="13">
        <f t="shared" ref="AO70:AO133" si="68">IF(AB70=0, 0, (AB70/1000*($H70+$J70+$L70+$N70)/$R70/$T70+$P70*4))</f>
        <v>0</v>
      </c>
      <c r="AP70" s="13">
        <f t="shared" ref="AP70:AP133" si="69">IF(AC70=0, 0, (AC70/1000*($H70+$J70+$L70+$N70)/$R70/$T70+$P70*4))</f>
        <v>0</v>
      </c>
      <c r="AQ70" s="13">
        <f t="shared" ref="AQ70:AQ133" si="70">IF(AD70=0, 0, (AD70/1000*($H70+$J70+$L70+$N70)/$R70/$T70+$P70*4))</f>
        <v>0</v>
      </c>
      <c r="AR70" s="13">
        <f t="shared" ref="AR70:AR133" si="71">IF(AE70=0, 0, (AE70/1000*($H70+$J70+$L70+$N70)/$R70/$T70+$P70*4))</f>
        <v>0</v>
      </c>
      <c r="AS70" s="13">
        <f t="shared" ref="AS70:AS133" si="72">IF(AF70=0, 0, (AF70/1000*($H70+$J70+$L70+$N70)/$R70/$T70+$P70*4))</f>
        <v>0</v>
      </c>
      <c r="AT70" s="14"/>
      <c r="AU70" s="15">
        <f t="shared" si="58"/>
        <v>0</v>
      </c>
      <c r="AV70" s="15">
        <f t="shared" si="58"/>
        <v>0</v>
      </c>
      <c r="AW70" s="15">
        <f t="shared" si="58"/>
        <v>0</v>
      </c>
      <c r="AX70" s="15">
        <f t="shared" si="55"/>
        <v>0</v>
      </c>
      <c r="AY70" s="15">
        <f t="shared" si="55"/>
        <v>0</v>
      </c>
      <c r="AZ70" s="15">
        <f t="shared" si="55"/>
        <v>0</v>
      </c>
      <c r="BA70" s="15">
        <f t="shared" si="55"/>
        <v>0</v>
      </c>
      <c r="BB70" s="15">
        <f t="shared" si="55"/>
        <v>0</v>
      </c>
      <c r="BC70" s="15">
        <f t="shared" si="55"/>
        <v>0</v>
      </c>
      <c r="BD70" s="15">
        <f t="shared" si="55"/>
        <v>0</v>
      </c>
      <c r="BE70" s="15">
        <f t="shared" si="55"/>
        <v>0</v>
      </c>
      <c r="BF70" s="15">
        <f t="shared" si="55"/>
        <v>0</v>
      </c>
      <c r="BH70" s="13">
        <f t="shared" ref="BH70:BH133" si="73">IF(U70=0, 0, (U70/1000*($H70)/$R70/$T70+$P70*4))</f>
        <v>0</v>
      </c>
      <c r="BI70" s="13">
        <f t="shared" ref="BI70:BI133" si="74">IF(V70=0, 0, (V70/1000*($H70)/$R70/$T70+$P70*4))</f>
        <v>0</v>
      </c>
      <c r="BJ70" s="13">
        <f t="shared" ref="BJ70:BJ133" si="75">IF(W70=0, 0, (W70/1000*($H70)/$R70/$T70+$P70*4))</f>
        <v>0</v>
      </c>
      <c r="BK70" s="13">
        <f t="shared" ref="BK70:BK133" si="76">IF(X70=0, 0, (X70/1000*($H70)/$R70/$T70+$P70*4))</f>
        <v>0</v>
      </c>
      <c r="BL70" s="13">
        <f t="shared" ref="BL70:BL133" si="77">IF(Y70=0, 0, (Y70/1000*($H70)/$R70/$T70+$P70*4))</f>
        <v>0</v>
      </c>
      <c r="BM70" s="13">
        <f t="shared" ref="BM70:BM133" si="78">IF(Z70=0, 0, (Z70/1000*($H70)/$R70/$T70+$P70*4))</f>
        <v>0</v>
      </c>
      <c r="BN70" s="13">
        <f t="shared" ref="BN70:BN133" si="79">IF(AA70=0, 0, (AA70/1000*($H70)/$R70/$T70+$P70*4))</f>
        <v>0</v>
      </c>
      <c r="BO70" s="13">
        <f t="shared" ref="BO70:BO133" si="80">IF(AB70=0, 0, (AB70/1000*($H70)/$R70/$T70+$P70*4))</f>
        <v>0</v>
      </c>
      <c r="BP70" s="13">
        <f t="shared" ref="BP70:BP133" si="81">IF(AC70=0, 0, (AC70/1000*($H70)/$R70/$T70+$P70*4))</f>
        <v>0</v>
      </c>
      <c r="BQ70" s="13">
        <f t="shared" ref="BQ70:BQ133" si="82">IF(AD70=0, 0, (AD70/1000*($H70)/$R70/$T70+$P70*4))</f>
        <v>0</v>
      </c>
      <c r="BR70" s="13">
        <f t="shared" ref="BR70:BR133" si="83">IF(AE70=0, 0, (AE70/1000*($H70)/$R70/$T70+$P70*4))</f>
        <v>0</v>
      </c>
      <c r="BS70" s="13">
        <f t="shared" ref="BS70:BS133" si="84">IF(AF70=0, 0, (AF70/1000*($H70)/$R70/$T70+$P70*4))</f>
        <v>0</v>
      </c>
      <c r="BT70" s="14"/>
      <c r="BU70" s="13">
        <f t="shared" si="54"/>
        <v>0</v>
      </c>
      <c r="BV70" s="13">
        <f t="shared" si="54"/>
        <v>0</v>
      </c>
      <c r="BW70" s="13">
        <f t="shared" si="54"/>
        <v>0</v>
      </c>
      <c r="BX70" s="13">
        <f t="shared" si="53"/>
        <v>0</v>
      </c>
      <c r="BY70" s="13">
        <f t="shared" si="53"/>
        <v>0</v>
      </c>
      <c r="BZ70" s="13">
        <f t="shared" si="53"/>
        <v>0</v>
      </c>
      <c r="CA70" s="13">
        <f t="shared" ref="CA70:CF112" si="85">IF(AA70=0,0,(AA70/1000*$J70)/$R70/$T70)</f>
        <v>0</v>
      </c>
      <c r="CB70" s="13">
        <f t="shared" si="85"/>
        <v>0</v>
      </c>
      <c r="CC70" s="13">
        <f t="shared" si="85"/>
        <v>0</v>
      </c>
      <c r="CD70" s="13">
        <f t="shared" si="85"/>
        <v>0</v>
      </c>
      <c r="CE70" s="13">
        <f t="shared" si="85"/>
        <v>0</v>
      </c>
      <c r="CF70" s="13">
        <f t="shared" si="85"/>
        <v>0</v>
      </c>
      <c r="CG70" s="14"/>
      <c r="CH70" s="13">
        <f t="shared" si="59"/>
        <v>0</v>
      </c>
      <c r="CI70" s="13">
        <f t="shared" si="59"/>
        <v>0</v>
      </c>
      <c r="CJ70" s="13">
        <f t="shared" si="59"/>
        <v>0</v>
      </c>
      <c r="CK70" s="13">
        <f t="shared" si="56"/>
        <v>0</v>
      </c>
      <c r="CL70" s="13">
        <f t="shared" si="56"/>
        <v>0</v>
      </c>
      <c r="CM70" s="13">
        <f t="shared" si="56"/>
        <v>0</v>
      </c>
      <c r="CN70" s="13">
        <f t="shared" si="56"/>
        <v>0</v>
      </c>
      <c r="CO70" s="13">
        <f t="shared" si="56"/>
        <v>0</v>
      </c>
      <c r="CP70" s="13">
        <f t="shared" si="56"/>
        <v>0</v>
      </c>
      <c r="CQ70" s="13">
        <f t="shared" si="56"/>
        <v>0</v>
      </c>
      <c r="CR70" s="13">
        <f t="shared" si="56"/>
        <v>0</v>
      </c>
      <c r="CS70" s="13">
        <f t="shared" si="56"/>
        <v>0</v>
      </c>
      <c r="CT70" s="14"/>
      <c r="CU70" s="13">
        <f t="shared" si="60"/>
        <v>0</v>
      </c>
      <c r="CV70" s="13">
        <f t="shared" si="60"/>
        <v>0</v>
      </c>
      <c r="CW70" s="13">
        <f t="shared" si="60"/>
        <v>0</v>
      </c>
      <c r="CX70" s="13">
        <f t="shared" si="57"/>
        <v>0</v>
      </c>
      <c r="CY70" s="13">
        <f t="shared" si="57"/>
        <v>0</v>
      </c>
      <c r="CZ70" s="13">
        <f t="shared" si="57"/>
        <v>0</v>
      </c>
      <c r="DA70" s="13">
        <f t="shared" si="57"/>
        <v>0</v>
      </c>
      <c r="DB70" s="13">
        <f t="shared" si="57"/>
        <v>0</v>
      </c>
      <c r="DC70" s="13">
        <f t="shared" si="57"/>
        <v>0</v>
      </c>
      <c r="DD70" s="13">
        <f t="shared" si="57"/>
        <v>0</v>
      </c>
      <c r="DE70" s="13">
        <f t="shared" si="57"/>
        <v>0</v>
      </c>
      <c r="DF70" s="13">
        <f t="shared" si="57"/>
        <v>0</v>
      </c>
    </row>
    <row r="71" spans="1:110" ht="12.75" customHeight="1">
      <c r="A71" s="327">
        <f>'All Demand '!A72</f>
        <v>67</v>
      </c>
      <c r="B71" s="235" t="str">
        <f>'All Demand '!G72</f>
        <v>ABC</v>
      </c>
      <c r="C71" s="235" t="str">
        <f>'All Demand '!F72</f>
        <v>F7</v>
      </c>
      <c r="D71" s="178" t="str">
        <f>'All Demand '!C72</f>
        <v>8DCPFM01263AP</v>
      </c>
      <c r="E71" s="235" t="str">
        <f>'All Demand '!H72</f>
        <v>WGT</v>
      </c>
      <c r="F71" s="236" t="str">
        <f>'All Demand '!G72</f>
        <v>ABC</v>
      </c>
      <c r="G71" s="12">
        <v>0</v>
      </c>
      <c r="H71" s="12">
        <v>0</v>
      </c>
      <c r="I71" s="12" t="s">
        <v>71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1</v>
      </c>
      <c r="S71" s="12">
        <v>0</v>
      </c>
      <c r="T71" s="12">
        <v>1</v>
      </c>
      <c r="U71" s="26">
        <f>Chengdu!H71</f>
        <v>0</v>
      </c>
      <c r="V71" s="26">
        <f>Chengdu!I71</f>
        <v>0</v>
      </c>
      <c r="W71" s="26">
        <f>Chengdu!J71</f>
        <v>0</v>
      </c>
      <c r="X71" s="26">
        <f>Chengdu!K71</f>
        <v>0</v>
      </c>
      <c r="Y71" s="26">
        <f>Chengdu!L71</f>
        <v>0</v>
      </c>
      <c r="Z71" s="26">
        <f>Chengdu!M71</f>
        <v>0</v>
      </c>
      <c r="AA71" s="26">
        <f>Chengdu!N71</f>
        <v>0</v>
      </c>
      <c r="AB71" s="26">
        <f>Chengdu!O71</f>
        <v>0</v>
      </c>
      <c r="AC71" s="26">
        <f>Chengdu!P71</f>
        <v>0</v>
      </c>
      <c r="AD71" s="26">
        <f>Chengdu!Q71</f>
        <v>0</v>
      </c>
      <c r="AE71" s="26">
        <f>Chengdu!R71</f>
        <v>0</v>
      </c>
      <c r="AF71" s="26">
        <f>Chengdu!S71</f>
        <v>0</v>
      </c>
      <c r="AH71" s="13">
        <f t="shared" si="61"/>
        <v>0</v>
      </c>
      <c r="AI71" s="13">
        <f t="shared" si="62"/>
        <v>0</v>
      </c>
      <c r="AJ71" s="13">
        <f t="shared" si="63"/>
        <v>0</v>
      </c>
      <c r="AK71" s="13">
        <f t="shared" si="64"/>
        <v>0</v>
      </c>
      <c r="AL71" s="13">
        <f t="shared" si="65"/>
        <v>0</v>
      </c>
      <c r="AM71" s="13">
        <f t="shared" si="66"/>
        <v>0</v>
      </c>
      <c r="AN71" s="13">
        <f t="shared" si="67"/>
        <v>0</v>
      </c>
      <c r="AO71" s="13">
        <f t="shared" si="68"/>
        <v>0</v>
      </c>
      <c r="AP71" s="13">
        <f t="shared" si="69"/>
        <v>0</v>
      </c>
      <c r="AQ71" s="13">
        <f t="shared" si="70"/>
        <v>0</v>
      </c>
      <c r="AR71" s="13">
        <f t="shared" si="71"/>
        <v>0</v>
      </c>
      <c r="AS71" s="13">
        <f t="shared" si="72"/>
        <v>0</v>
      </c>
      <c r="AT71" s="14"/>
      <c r="AU71" s="15">
        <f t="shared" si="58"/>
        <v>0</v>
      </c>
      <c r="AV71" s="15">
        <f t="shared" si="58"/>
        <v>0</v>
      </c>
      <c r="AW71" s="15">
        <f t="shared" si="58"/>
        <v>0</v>
      </c>
      <c r="AX71" s="15">
        <f t="shared" si="55"/>
        <v>0</v>
      </c>
      <c r="AY71" s="15">
        <f t="shared" si="55"/>
        <v>0</v>
      </c>
      <c r="AZ71" s="15">
        <f t="shared" si="55"/>
        <v>0</v>
      </c>
      <c r="BA71" s="15">
        <f t="shared" si="55"/>
        <v>0</v>
      </c>
      <c r="BB71" s="15">
        <f t="shared" si="55"/>
        <v>0</v>
      </c>
      <c r="BC71" s="15">
        <f t="shared" si="55"/>
        <v>0</v>
      </c>
      <c r="BD71" s="15">
        <f t="shared" si="55"/>
        <v>0</v>
      </c>
      <c r="BE71" s="15">
        <f t="shared" si="55"/>
        <v>0</v>
      </c>
      <c r="BF71" s="15">
        <f t="shared" si="55"/>
        <v>0</v>
      </c>
      <c r="BH71" s="13">
        <f t="shared" si="73"/>
        <v>0</v>
      </c>
      <c r="BI71" s="13">
        <f t="shared" si="74"/>
        <v>0</v>
      </c>
      <c r="BJ71" s="13">
        <f t="shared" si="75"/>
        <v>0</v>
      </c>
      <c r="BK71" s="13">
        <f t="shared" si="76"/>
        <v>0</v>
      </c>
      <c r="BL71" s="13">
        <f t="shared" si="77"/>
        <v>0</v>
      </c>
      <c r="BM71" s="13">
        <f t="shared" si="78"/>
        <v>0</v>
      </c>
      <c r="BN71" s="13">
        <f t="shared" si="79"/>
        <v>0</v>
      </c>
      <c r="BO71" s="13">
        <f t="shared" si="80"/>
        <v>0</v>
      </c>
      <c r="BP71" s="13">
        <f t="shared" si="81"/>
        <v>0</v>
      </c>
      <c r="BQ71" s="13">
        <f t="shared" si="82"/>
        <v>0</v>
      </c>
      <c r="BR71" s="13">
        <f t="shared" si="83"/>
        <v>0</v>
      </c>
      <c r="BS71" s="13">
        <f t="shared" si="84"/>
        <v>0</v>
      </c>
      <c r="BT71" s="14"/>
      <c r="BU71" s="13">
        <f t="shared" si="54"/>
        <v>0</v>
      </c>
      <c r="BV71" s="13">
        <f t="shared" si="54"/>
        <v>0</v>
      </c>
      <c r="BW71" s="13">
        <f t="shared" si="54"/>
        <v>0</v>
      </c>
      <c r="BX71" s="13">
        <f t="shared" si="54"/>
        <v>0</v>
      </c>
      <c r="BY71" s="13">
        <f t="shared" si="54"/>
        <v>0</v>
      </c>
      <c r="BZ71" s="13">
        <f t="shared" si="54"/>
        <v>0</v>
      </c>
      <c r="CA71" s="13">
        <f t="shared" si="85"/>
        <v>0</v>
      </c>
      <c r="CB71" s="13">
        <f t="shared" si="85"/>
        <v>0</v>
      </c>
      <c r="CC71" s="13">
        <f t="shared" si="85"/>
        <v>0</v>
      </c>
      <c r="CD71" s="13">
        <f t="shared" si="85"/>
        <v>0</v>
      </c>
      <c r="CE71" s="13">
        <f t="shared" si="85"/>
        <v>0</v>
      </c>
      <c r="CF71" s="13">
        <f t="shared" si="85"/>
        <v>0</v>
      </c>
      <c r="CG71" s="14"/>
      <c r="CH71" s="13">
        <f t="shared" si="59"/>
        <v>0</v>
      </c>
      <c r="CI71" s="13">
        <f t="shared" si="59"/>
        <v>0</v>
      </c>
      <c r="CJ71" s="13">
        <f t="shared" si="59"/>
        <v>0</v>
      </c>
      <c r="CK71" s="13">
        <f t="shared" si="56"/>
        <v>0</v>
      </c>
      <c r="CL71" s="13">
        <f t="shared" si="56"/>
        <v>0</v>
      </c>
      <c r="CM71" s="13">
        <f t="shared" si="56"/>
        <v>0</v>
      </c>
      <c r="CN71" s="13">
        <f t="shared" si="56"/>
        <v>0</v>
      </c>
      <c r="CO71" s="13">
        <f t="shared" si="56"/>
        <v>0</v>
      </c>
      <c r="CP71" s="13">
        <f t="shared" si="56"/>
        <v>0</v>
      </c>
      <c r="CQ71" s="13">
        <f t="shared" si="56"/>
        <v>0</v>
      </c>
      <c r="CR71" s="13">
        <f t="shared" si="56"/>
        <v>0</v>
      </c>
      <c r="CS71" s="13">
        <f t="shared" si="56"/>
        <v>0</v>
      </c>
      <c r="CT71" s="14"/>
      <c r="CU71" s="13">
        <f t="shared" si="60"/>
        <v>0</v>
      </c>
      <c r="CV71" s="13">
        <f t="shared" si="60"/>
        <v>0</v>
      </c>
      <c r="CW71" s="13">
        <f t="shared" si="60"/>
        <v>0</v>
      </c>
      <c r="CX71" s="13">
        <f t="shared" si="57"/>
        <v>0</v>
      </c>
      <c r="CY71" s="13">
        <f t="shared" si="57"/>
        <v>0</v>
      </c>
      <c r="CZ71" s="13">
        <f t="shared" si="57"/>
        <v>0</v>
      </c>
      <c r="DA71" s="13">
        <f t="shared" si="57"/>
        <v>0</v>
      </c>
      <c r="DB71" s="13">
        <f t="shared" si="57"/>
        <v>0</v>
      </c>
      <c r="DC71" s="13">
        <f t="shared" si="57"/>
        <v>0</v>
      </c>
      <c r="DD71" s="13">
        <f t="shared" si="57"/>
        <v>0</v>
      </c>
      <c r="DE71" s="13">
        <f t="shared" si="57"/>
        <v>0</v>
      </c>
      <c r="DF71" s="13">
        <f t="shared" si="57"/>
        <v>0</v>
      </c>
    </row>
    <row r="72" spans="1:110" ht="12.75" customHeight="1">
      <c r="A72" s="327">
        <f>'All Demand '!A73</f>
        <v>68</v>
      </c>
      <c r="B72" s="235" t="str">
        <f>'All Demand '!G73</f>
        <v>ABC</v>
      </c>
      <c r="C72" s="235" t="str">
        <f>'All Demand '!F73</f>
        <v xml:space="preserve">F12 </v>
      </c>
      <c r="D72" s="178" t="str">
        <f>'All Demand '!C73</f>
        <v>8DCPFM01246AP</v>
      </c>
      <c r="E72" s="235" t="str">
        <f>'All Demand '!H73</f>
        <v>Shenzhen GP</v>
      </c>
      <c r="F72" s="236" t="str">
        <f>'All Demand '!G73</f>
        <v>ABC</v>
      </c>
      <c r="G72" s="12">
        <v>0</v>
      </c>
      <c r="H72" s="12">
        <v>0</v>
      </c>
      <c r="I72" s="12" t="s">
        <v>39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1</v>
      </c>
      <c r="S72" s="12">
        <v>0</v>
      </c>
      <c r="T72" s="12">
        <v>0.95</v>
      </c>
      <c r="U72" s="26">
        <f>Chengdu!H72</f>
        <v>0</v>
      </c>
      <c r="V72" s="26">
        <f>Chengdu!I72</f>
        <v>0</v>
      </c>
      <c r="W72" s="26">
        <f>Chengdu!J72</f>
        <v>0</v>
      </c>
      <c r="X72" s="26">
        <f>Chengdu!K72</f>
        <v>0</v>
      </c>
      <c r="Y72" s="26">
        <f>Chengdu!L72</f>
        <v>0</v>
      </c>
      <c r="Z72" s="26">
        <f>Chengdu!M72</f>
        <v>0</v>
      </c>
      <c r="AA72" s="26">
        <f>Chengdu!N72</f>
        <v>0</v>
      </c>
      <c r="AB72" s="26">
        <f>Chengdu!O72</f>
        <v>0</v>
      </c>
      <c r="AC72" s="26">
        <f>Chengdu!P72</f>
        <v>0</v>
      </c>
      <c r="AD72" s="26">
        <f>Chengdu!Q72</f>
        <v>0</v>
      </c>
      <c r="AE72" s="26">
        <f>Chengdu!R72</f>
        <v>0</v>
      </c>
      <c r="AF72" s="26">
        <f>Chengdu!S72</f>
        <v>0</v>
      </c>
      <c r="AH72" s="13">
        <f t="shared" si="61"/>
        <v>0</v>
      </c>
      <c r="AI72" s="13">
        <f t="shared" si="62"/>
        <v>0</v>
      </c>
      <c r="AJ72" s="13">
        <f t="shared" si="63"/>
        <v>0</v>
      </c>
      <c r="AK72" s="13">
        <f t="shared" si="64"/>
        <v>0</v>
      </c>
      <c r="AL72" s="13">
        <f t="shared" si="65"/>
        <v>0</v>
      </c>
      <c r="AM72" s="13">
        <f t="shared" si="66"/>
        <v>0</v>
      </c>
      <c r="AN72" s="13">
        <f t="shared" si="67"/>
        <v>0</v>
      </c>
      <c r="AO72" s="13">
        <f t="shared" si="68"/>
        <v>0</v>
      </c>
      <c r="AP72" s="13">
        <f t="shared" si="69"/>
        <v>0</v>
      </c>
      <c r="AQ72" s="13">
        <f t="shared" si="70"/>
        <v>0</v>
      </c>
      <c r="AR72" s="13">
        <f t="shared" si="71"/>
        <v>0</v>
      </c>
      <c r="AS72" s="13">
        <f t="shared" si="72"/>
        <v>0</v>
      </c>
      <c r="AT72" s="14"/>
      <c r="AU72" s="15">
        <f t="shared" si="58"/>
        <v>0</v>
      </c>
      <c r="AV72" s="15">
        <f t="shared" si="58"/>
        <v>0</v>
      </c>
      <c r="AW72" s="15">
        <f t="shared" si="58"/>
        <v>0</v>
      </c>
      <c r="AX72" s="15">
        <f t="shared" si="55"/>
        <v>0</v>
      </c>
      <c r="AY72" s="15">
        <f t="shared" si="55"/>
        <v>0</v>
      </c>
      <c r="AZ72" s="15">
        <f t="shared" si="55"/>
        <v>0</v>
      </c>
      <c r="BA72" s="15">
        <f t="shared" si="55"/>
        <v>0</v>
      </c>
      <c r="BB72" s="15">
        <f t="shared" si="55"/>
        <v>0</v>
      </c>
      <c r="BC72" s="15">
        <f t="shared" si="55"/>
        <v>0</v>
      </c>
      <c r="BD72" s="15">
        <f t="shared" si="55"/>
        <v>0</v>
      </c>
      <c r="BE72" s="15">
        <f t="shared" si="55"/>
        <v>0</v>
      </c>
      <c r="BF72" s="15">
        <f t="shared" si="55"/>
        <v>0</v>
      </c>
      <c r="BH72" s="13">
        <f t="shared" si="73"/>
        <v>0</v>
      </c>
      <c r="BI72" s="13">
        <f t="shared" si="74"/>
        <v>0</v>
      </c>
      <c r="BJ72" s="13">
        <f t="shared" si="75"/>
        <v>0</v>
      </c>
      <c r="BK72" s="13">
        <f t="shared" si="76"/>
        <v>0</v>
      </c>
      <c r="BL72" s="13">
        <f t="shared" si="77"/>
        <v>0</v>
      </c>
      <c r="BM72" s="13">
        <f t="shared" si="78"/>
        <v>0</v>
      </c>
      <c r="BN72" s="13">
        <f t="shared" si="79"/>
        <v>0</v>
      </c>
      <c r="BO72" s="13">
        <f t="shared" si="80"/>
        <v>0</v>
      </c>
      <c r="BP72" s="13">
        <f t="shared" si="81"/>
        <v>0</v>
      </c>
      <c r="BQ72" s="13">
        <f t="shared" si="82"/>
        <v>0</v>
      </c>
      <c r="BR72" s="13">
        <f t="shared" si="83"/>
        <v>0</v>
      </c>
      <c r="BS72" s="13">
        <f t="shared" si="84"/>
        <v>0</v>
      </c>
      <c r="BT72" s="14"/>
      <c r="BU72" s="13">
        <f t="shared" si="54"/>
        <v>0</v>
      </c>
      <c r="BV72" s="13">
        <f t="shared" si="54"/>
        <v>0</v>
      </c>
      <c r="BW72" s="13">
        <f t="shared" si="54"/>
        <v>0</v>
      </c>
      <c r="BX72" s="13">
        <f t="shared" si="54"/>
        <v>0</v>
      </c>
      <c r="BY72" s="13">
        <f t="shared" si="54"/>
        <v>0</v>
      </c>
      <c r="BZ72" s="13">
        <f t="shared" si="54"/>
        <v>0</v>
      </c>
      <c r="CA72" s="13">
        <f t="shared" si="85"/>
        <v>0</v>
      </c>
      <c r="CB72" s="13">
        <f t="shared" si="85"/>
        <v>0</v>
      </c>
      <c r="CC72" s="13">
        <f t="shared" si="85"/>
        <v>0</v>
      </c>
      <c r="CD72" s="13">
        <f t="shared" si="85"/>
        <v>0</v>
      </c>
      <c r="CE72" s="13">
        <f t="shared" si="85"/>
        <v>0</v>
      </c>
      <c r="CF72" s="13">
        <f t="shared" si="85"/>
        <v>0</v>
      </c>
      <c r="CG72" s="14"/>
      <c r="CH72" s="13">
        <f t="shared" si="59"/>
        <v>0</v>
      </c>
      <c r="CI72" s="13">
        <f t="shared" si="59"/>
        <v>0</v>
      </c>
      <c r="CJ72" s="13">
        <f t="shared" si="59"/>
        <v>0</v>
      </c>
      <c r="CK72" s="13">
        <f t="shared" si="56"/>
        <v>0</v>
      </c>
      <c r="CL72" s="13">
        <f t="shared" si="56"/>
        <v>0</v>
      </c>
      <c r="CM72" s="13">
        <f t="shared" si="56"/>
        <v>0</v>
      </c>
      <c r="CN72" s="13">
        <f t="shared" si="56"/>
        <v>0</v>
      </c>
      <c r="CO72" s="13">
        <f t="shared" si="56"/>
        <v>0</v>
      </c>
      <c r="CP72" s="13">
        <f t="shared" si="56"/>
        <v>0</v>
      </c>
      <c r="CQ72" s="13">
        <f t="shared" si="56"/>
        <v>0</v>
      </c>
      <c r="CR72" s="13">
        <f t="shared" si="56"/>
        <v>0</v>
      </c>
      <c r="CS72" s="13">
        <f t="shared" si="56"/>
        <v>0</v>
      </c>
      <c r="CT72" s="14"/>
      <c r="CU72" s="13">
        <f t="shared" si="60"/>
        <v>0</v>
      </c>
      <c r="CV72" s="13">
        <f t="shared" si="60"/>
        <v>0</v>
      </c>
      <c r="CW72" s="13">
        <f t="shared" si="60"/>
        <v>0</v>
      </c>
      <c r="CX72" s="13">
        <f t="shared" si="57"/>
        <v>0</v>
      </c>
      <c r="CY72" s="13">
        <f t="shared" si="57"/>
        <v>0</v>
      </c>
      <c r="CZ72" s="13">
        <f t="shared" si="57"/>
        <v>0</v>
      </c>
      <c r="DA72" s="13">
        <f t="shared" si="57"/>
        <v>0</v>
      </c>
      <c r="DB72" s="13">
        <f t="shared" si="57"/>
        <v>0</v>
      </c>
      <c r="DC72" s="13">
        <f t="shared" si="57"/>
        <v>0</v>
      </c>
      <c r="DD72" s="13">
        <f t="shared" si="57"/>
        <v>0</v>
      </c>
      <c r="DE72" s="13">
        <f t="shared" si="57"/>
        <v>0</v>
      </c>
      <c r="DF72" s="13">
        <f t="shared" si="57"/>
        <v>0</v>
      </c>
    </row>
    <row r="73" spans="1:110" ht="12.75" customHeight="1">
      <c r="A73" s="327">
        <f>'All Demand '!A74</f>
        <v>69</v>
      </c>
      <c r="B73" s="235" t="str">
        <f>'All Demand '!G74</f>
        <v>ABC</v>
      </c>
      <c r="C73" s="235" t="str">
        <f>'All Demand '!F74</f>
        <v xml:space="preserve">F12 </v>
      </c>
      <c r="D73" s="178" t="str">
        <f>'All Demand '!C74</f>
        <v>8DCPFM01620AP</v>
      </c>
      <c r="E73" s="235" t="str">
        <f>'All Demand '!H74</f>
        <v>Shenzhen GP</v>
      </c>
      <c r="F73" s="236" t="str">
        <f>'All Demand '!G74</f>
        <v>ABC</v>
      </c>
      <c r="G73" s="12">
        <v>0</v>
      </c>
      <c r="H73" s="12">
        <v>0</v>
      </c>
      <c r="I73" s="12" t="s">
        <v>39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1</v>
      </c>
      <c r="S73" s="12">
        <v>0</v>
      </c>
      <c r="T73" s="12">
        <v>0.95</v>
      </c>
      <c r="U73" s="26">
        <f>Chengdu!H73</f>
        <v>0</v>
      </c>
      <c r="V73" s="26">
        <f>Chengdu!I73</f>
        <v>0</v>
      </c>
      <c r="W73" s="26">
        <f>Chengdu!J73</f>
        <v>0</v>
      </c>
      <c r="X73" s="26">
        <f>Chengdu!K73</f>
        <v>0</v>
      </c>
      <c r="Y73" s="26">
        <f>Chengdu!L73</f>
        <v>0</v>
      </c>
      <c r="Z73" s="26">
        <f>Chengdu!M73</f>
        <v>0</v>
      </c>
      <c r="AA73" s="26">
        <f>Chengdu!N73</f>
        <v>0</v>
      </c>
      <c r="AB73" s="26">
        <f>Chengdu!O73</f>
        <v>0</v>
      </c>
      <c r="AC73" s="26">
        <f>Chengdu!P73</f>
        <v>0</v>
      </c>
      <c r="AD73" s="26">
        <f>Chengdu!Q73</f>
        <v>0</v>
      </c>
      <c r="AE73" s="26">
        <f>Chengdu!R73</f>
        <v>0</v>
      </c>
      <c r="AF73" s="26">
        <f>Chengdu!S73</f>
        <v>0</v>
      </c>
      <c r="AH73" s="13">
        <f t="shared" si="61"/>
        <v>0</v>
      </c>
      <c r="AI73" s="13">
        <f t="shared" si="62"/>
        <v>0</v>
      </c>
      <c r="AJ73" s="13">
        <f t="shared" si="63"/>
        <v>0</v>
      </c>
      <c r="AK73" s="13">
        <f t="shared" si="64"/>
        <v>0</v>
      </c>
      <c r="AL73" s="13">
        <f t="shared" si="65"/>
        <v>0</v>
      </c>
      <c r="AM73" s="13">
        <f t="shared" si="66"/>
        <v>0</v>
      </c>
      <c r="AN73" s="13">
        <f t="shared" si="67"/>
        <v>0</v>
      </c>
      <c r="AO73" s="13">
        <f t="shared" si="68"/>
        <v>0</v>
      </c>
      <c r="AP73" s="13">
        <f t="shared" si="69"/>
        <v>0</v>
      </c>
      <c r="AQ73" s="13">
        <f t="shared" si="70"/>
        <v>0</v>
      </c>
      <c r="AR73" s="13">
        <f t="shared" si="71"/>
        <v>0</v>
      </c>
      <c r="AS73" s="13">
        <f t="shared" si="72"/>
        <v>0</v>
      </c>
      <c r="AT73" s="14"/>
      <c r="AU73" s="15">
        <f t="shared" si="58"/>
        <v>0</v>
      </c>
      <c r="AV73" s="15">
        <f t="shared" si="58"/>
        <v>0</v>
      </c>
      <c r="AW73" s="15">
        <f t="shared" si="58"/>
        <v>0</v>
      </c>
      <c r="AX73" s="15">
        <f t="shared" si="55"/>
        <v>0</v>
      </c>
      <c r="AY73" s="15">
        <f t="shared" si="55"/>
        <v>0</v>
      </c>
      <c r="AZ73" s="15">
        <f t="shared" si="55"/>
        <v>0</v>
      </c>
      <c r="BA73" s="15">
        <f t="shared" si="55"/>
        <v>0</v>
      </c>
      <c r="BB73" s="15">
        <f t="shared" si="55"/>
        <v>0</v>
      </c>
      <c r="BC73" s="15">
        <f t="shared" si="55"/>
        <v>0</v>
      </c>
      <c r="BD73" s="15">
        <f t="shared" si="55"/>
        <v>0</v>
      </c>
      <c r="BE73" s="15">
        <f t="shared" si="55"/>
        <v>0</v>
      </c>
      <c r="BF73" s="15">
        <f t="shared" si="55"/>
        <v>0</v>
      </c>
      <c r="BH73" s="13">
        <f t="shared" si="73"/>
        <v>0</v>
      </c>
      <c r="BI73" s="13">
        <f t="shared" si="74"/>
        <v>0</v>
      </c>
      <c r="BJ73" s="13">
        <f t="shared" si="75"/>
        <v>0</v>
      </c>
      <c r="BK73" s="13">
        <f t="shared" si="76"/>
        <v>0</v>
      </c>
      <c r="BL73" s="13">
        <f t="shared" si="77"/>
        <v>0</v>
      </c>
      <c r="BM73" s="13">
        <f t="shared" si="78"/>
        <v>0</v>
      </c>
      <c r="BN73" s="13">
        <f t="shared" si="79"/>
        <v>0</v>
      </c>
      <c r="BO73" s="13">
        <f t="shared" si="80"/>
        <v>0</v>
      </c>
      <c r="BP73" s="13">
        <f t="shared" si="81"/>
        <v>0</v>
      </c>
      <c r="BQ73" s="13">
        <f t="shared" si="82"/>
        <v>0</v>
      </c>
      <c r="BR73" s="13">
        <f t="shared" si="83"/>
        <v>0</v>
      </c>
      <c r="BS73" s="13">
        <f t="shared" si="84"/>
        <v>0</v>
      </c>
      <c r="BT73" s="14"/>
      <c r="BU73" s="13">
        <f t="shared" si="54"/>
        <v>0</v>
      </c>
      <c r="BV73" s="13">
        <f t="shared" si="54"/>
        <v>0</v>
      </c>
      <c r="BW73" s="13">
        <f t="shared" si="54"/>
        <v>0</v>
      </c>
      <c r="BX73" s="13">
        <f t="shared" si="54"/>
        <v>0</v>
      </c>
      <c r="BY73" s="13">
        <f t="shared" si="54"/>
        <v>0</v>
      </c>
      <c r="BZ73" s="13">
        <f t="shared" si="54"/>
        <v>0</v>
      </c>
      <c r="CA73" s="13">
        <f t="shared" si="85"/>
        <v>0</v>
      </c>
      <c r="CB73" s="13">
        <f t="shared" si="85"/>
        <v>0</v>
      </c>
      <c r="CC73" s="13">
        <f t="shared" si="85"/>
        <v>0</v>
      </c>
      <c r="CD73" s="13">
        <f t="shared" si="85"/>
        <v>0</v>
      </c>
      <c r="CE73" s="13">
        <f t="shared" si="85"/>
        <v>0</v>
      </c>
      <c r="CF73" s="13">
        <f t="shared" si="85"/>
        <v>0</v>
      </c>
      <c r="CG73" s="14"/>
      <c r="CH73" s="13">
        <f t="shared" si="59"/>
        <v>0</v>
      </c>
      <c r="CI73" s="13">
        <f t="shared" si="59"/>
        <v>0</v>
      </c>
      <c r="CJ73" s="13">
        <f t="shared" si="59"/>
        <v>0</v>
      </c>
      <c r="CK73" s="13">
        <f t="shared" si="56"/>
        <v>0</v>
      </c>
      <c r="CL73" s="13">
        <f t="shared" si="56"/>
        <v>0</v>
      </c>
      <c r="CM73" s="13">
        <f t="shared" si="56"/>
        <v>0</v>
      </c>
      <c r="CN73" s="13">
        <f t="shared" si="56"/>
        <v>0</v>
      </c>
      <c r="CO73" s="13">
        <f t="shared" si="56"/>
        <v>0</v>
      </c>
      <c r="CP73" s="13">
        <f t="shared" si="56"/>
        <v>0</v>
      </c>
      <c r="CQ73" s="13">
        <f t="shared" si="56"/>
        <v>0</v>
      </c>
      <c r="CR73" s="13">
        <f t="shared" si="56"/>
        <v>0</v>
      </c>
      <c r="CS73" s="13">
        <f t="shared" si="56"/>
        <v>0</v>
      </c>
      <c r="CT73" s="14"/>
      <c r="CU73" s="13">
        <f t="shared" si="60"/>
        <v>0</v>
      </c>
      <c r="CV73" s="13">
        <f t="shared" si="60"/>
        <v>0</v>
      </c>
      <c r="CW73" s="13">
        <f t="shared" si="60"/>
        <v>0</v>
      </c>
      <c r="CX73" s="13">
        <f t="shared" si="57"/>
        <v>0</v>
      </c>
      <c r="CY73" s="13">
        <f t="shared" si="57"/>
        <v>0</v>
      </c>
      <c r="CZ73" s="13">
        <f t="shared" si="57"/>
        <v>0</v>
      </c>
      <c r="DA73" s="13">
        <f t="shared" si="57"/>
        <v>0</v>
      </c>
      <c r="DB73" s="13">
        <f t="shared" si="57"/>
        <v>0</v>
      </c>
      <c r="DC73" s="13">
        <f t="shared" si="57"/>
        <v>0</v>
      </c>
      <c r="DD73" s="13">
        <f t="shared" si="57"/>
        <v>0</v>
      </c>
      <c r="DE73" s="13">
        <f t="shared" si="57"/>
        <v>0</v>
      </c>
      <c r="DF73" s="13">
        <f t="shared" si="57"/>
        <v>0</v>
      </c>
    </row>
    <row r="74" spans="1:110" ht="12.75" customHeight="1">
      <c r="A74" s="327">
        <f>'All Demand '!A75</f>
        <v>70</v>
      </c>
      <c r="B74" s="235" t="str">
        <f>'All Demand '!G75</f>
        <v>ABC</v>
      </c>
      <c r="C74" s="235" t="str">
        <f>'All Demand '!F75</f>
        <v xml:space="preserve">F12 </v>
      </c>
      <c r="D74" s="178" t="str">
        <f>'All Demand '!C75</f>
        <v>8DCPFM01627AP</v>
      </c>
      <c r="E74" s="235" t="str">
        <f>'All Demand '!H75</f>
        <v>Shenzhen GP</v>
      </c>
      <c r="F74" s="236" t="str">
        <f>'All Demand '!G75</f>
        <v>ABC</v>
      </c>
      <c r="G74" s="12">
        <v>0</v>
      </c>
      <c r="H74" s="12">
        <v>0</v>
      </c>
      <c r="I74" s="12" t="s">
        <v>39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1</v>
      </c>
      <c r="S74" s="12">
        <v>0</v>
      </c>
      <c r="T74" s="12">
        <v>0.95</v>
      </c>
      <c r="U74" s="26">
        <f>Chengdu!H74</f>
        <v>0</v>
      </c>
      <c r="V74" s="26">
        <f>Chengdu!I74</f>
        <v>0</v>
      </c>
      <c r="W74" s="26">
        <f>Chengdu!J74</f>
        <v>0</v>
      </c>
      <c r="X74" s="26">
        <f>Chengdu!K74</f>
        <v>0</v>
      </c>
      <c r="Y74" s="26">
        <f>Chengdu!L74</f>
        <v>0</v>
      </c>
      <c r="Z74" s="26">
        <f>Chengdu!M74</f>
        <v>0</v>
      </c>
      <c r="AA74" s="26">
        <f>Chengdu!N74</f>
        <v>0</v>
      </c>
      <c r="AB74" s="26">
        <f>Chengdu!O74</f>
        <v>0</v>
      </c>
      <c r="AC74" s="26">
        <f>Chengdu!P74</f>
        <v>0</v>
      </c>
      <c r="AD74" s="26">
        <f>Chengdu!Q74</f>
        <v>0</v>
      </c>
      <c r="AE74" s="26">
        <f>Chengdu!R74</f>
        <v>0</v>
      </c>
      <c r="AF74" s="26">
        <f>Chengdu!S74</f>
        <v>0</v>
      </c>
      <c r="AH74" s="13">
        <f t="shared" si="61"/>
        <v>0</v>
      </c>
      <c r="AI74" s="13">
        <f t="shared" si="62"/>
        <v>0</v>
      </c>
      <c r="AJ74" s="13">
        <f t="shared" si="63"/>
        <v>0</v>
      </c>
      <c r="AK74" s="13">
        <f t="shared" si="64"/>
        <v>0</v>
      </c>
      <c r="AL74" s="13">
        <f t="shared" si="65"/>
        <v>0</v>
      </c>
      <c r="AM74" s="13">
        <f t="shared" si="66"/>
        <v>0</v>
      </c>
      <c r="AN74" s="13">
        <f t="shared" si="67"/>
        <v>0</v>
      </c>
      <c r="AO74" s="13">
        <f t="shared" si="68"/>
        <v>0</v>
      </c>
      <c r="AP74" s="13">
        <f t="shared" si="69"/>
        <v>0</v>
      </c>
      <c r="AQ74" s="13">
        <f t="shared" si="70"/>
        <v>0</v>
      </c>
      <c r="AR74" s="13">
        <f t="shared" si="71"/>
        <v>0</v>
      </c>
      <c r="AS74" s="13">
        <f t="shared" si="72"/>
        <v>0</v>
      </c>
      <c r="AT74" s="14"/>
      <c r="AU74" s="15">
        <f t="shared" si="58"/>
        <v>0</v>
      </c>
      <c r="AV74" s="15">
        <f t="shared" si="58"/>
        <v>0</v>
      </c>
      <c r="AW74" s="15">
        <f t="shared" si="58"/>
        <v>0</v>
      </c>
      <c r="AX74" s="15">
        <f t="shared" si="55"/>
        <v>0</v>
      </c>
      <c r="AY74" s="15">
        <f t="shared" si="55"/>
        <v>0</v>
      </c>
      <c r="AZ74" s="15">
        <f t="shared" si="55"/>
        <v>0</v>
      </c>
      <c r="BA74" s="15">
        <f t="shared" si="55"/>
        <v>0</v>
      </c>
      <c r="BB74" s="15">
        <f t="shared" si="55"/>
        <v>0</v>
      </c>
      <c r="BC74" s="15">
        <f t="shared" si="55"/>
        <v>0</v>
      </c>
      <c r="BD74" s="15">
        <f t="shared" si="55"/>
        <v>0</v>
      </c>
      <c r="BE74" s="15">
        <f t="shared" si="55"/>
        <v>0</v>
      </c>
      <c r="BF74" s="15">
        <f t="shared" si="55"/>
        <v>0</v>
      </c>
      <c r="BH74" s="13">
        <f t="shared" si="73"/>
        <v>0</v>
      </c>
      <c r="BI74" s="13">
        <f t="shared" si="74"/>
        <v>0</v>
      </c>
      <c r="BJ74" s="13">
        <f t="shared" si="75"/>
        <v>0</v>
      </c>
      <c r="BK74" s="13">
        <f t="shared" si="76"/>
        <v>0</v>
      </c>
      <c r="BL74" s="13">
        <f t="shared" si="77"/>
        <v>0</v>
      </c>
      <c r="BM74" s="13">
        <f t="shared" si="78"/>
        <v>0</v>
      </c>
      <c r="BN74" s="13">
        <f t="shared" si="79"/>
        <v>0</v>
      </c>
      <c r="BO74" s="13">
        <f t="shared" si="80"/>
        <v>0</v>
      </c>
      <c r="BP74" s="13">
        <f t="shared" si="81"/>
        <v>0</v>
      </c>
      <c r="BQ74" s="13">
        <f t="shared" si="82"/>
        <v>0</v>
      </c>
      <c r="BR74" s="13">
        <f t="shared" si="83"/>
        <v>0</v>
      </c>
      <c r="BS74" s="13">
        <f t="shared" si="84"/>
        <v>0</v>
      </c>
      <c r="BT74" s="14"/>
      <c r="BU74" s="13">
        <f t="shared" si="54"/>
        <v>0</v>
      </c>
      <c r="BV74" s="13">
        <f t="shared" si="54"/>
        <v>0</v>
      </c>
      <c r="BW74" s="13">
        <f t="shared" si="54"/>
        <v>0</v>
      </c>
      <c r="BX74" s="13">
        <f t="shared" si="54"/>
        <v>0</v>
      </c>
      <c r="BY74" s="13">
        <f t="shared" si="54"/>
        <v>0</v>
      </c>
      <c r="BZ74" s="13">
        <f t="shared" si="54"/>
        <v>0</v>
      </c>
      <c r="CA74" s="13">
        <f t="shared" si="85"/>
        <v>0</v>
      </c>
      <c r="CB74" s="13">
        <f t="shared" si="85"/>
        <v>0</v>
      </c>
      <c r="CC74" s="13">
        <f t="shared" si="85"/>
        <v>0</v>
      </c>
      <c r="CD74" s="13">
        <f t="shared" si="85"/>
        <v>0</v>
      </c>
      <c r="CE74" s="13">
        <f t="shared" si="85"/>
        <v>0</v>
      </c>
      <c r="CF74" s="13">
        <f t="shared" si="85"/>
        <v>0</v>
      </c>
      <c r="CG74" s="14"/>
      <c r="CH74" s="13">
        <f t="shared" si="59"/>
        <v>0</v>
      </c>
      <c r="CI74" s="13">
        <f t="shared" si="59"/>
        <v>0</v>
      </c>
      <c r="CJ74" s="13">
        <f t="shared" si="59"/>
        <v>0</v>
      </c>
      <c r="CK74" s="13">
        <f t="shared" si="56"/>
        <v>0</v>
      </c>
      <c r="CL74" s="13">
        <f t="shared" si="56"/>
        <v>0</v>
      </c>
      <c r="CM74" s="13">
        <f t="shared" si="56"/>
        <v>0</v>
      </c>
      <c r="CN74" s="13">
        <f t="shared" si="56"/>
        <v>0</v>
      </c>
      <c r="CO74" s="13">
        <f t="shared" si="56"/>
        <v>0</v>
      </c>
      <c r="CP74" s="13">
        <f t="shared" si="56"/>
        <v>0</v>
      </c>
      <c r="CQ74" s="13">
        <f t="shared" si="56"/>
        <v>0</v>
      </c>
      <c r="CR74" s="13">
        <f t="shared" si="56"/>
        <v>0</v>
      </c>
      <c r="CS74" s="13">
        <f t="shared" si="56"/>
        <v>0</v>
      </c>
      <c r="CT74" s="14"/>
      <c r="CU74" s="13">
        <f t="shared" si="60"/>
        <v>0</v>
      </c>
      <c r="CV74" s="13">
        <f t="shared" si="60"/>
        <v>0</v>
      </c>
      <c r="CW74" s="13">
        <f t="shared" si="60"/>
        <v>0</v>
      </c>
      <c r="CX74" s="13">
        <f t="shared" si="57"/>
        <v>0</v>
      </c>
      <c r="CY74" s="13">
        <f t="shared" si="57"/>
        <v>0</v>
      </c>
      <c r="CZ74" s="13">
        <f t="shared" si="57"/>
        <v>0</v>
      </c>
      <c r="DA74" s="13">
        <f t="shared" si="57"/>
        <v>0</v>
      </c>
      <c r="DB74" s="13">
        <f t="shared" si="57"/>
        <v>0</v>
      </c>
      <c r="DC74" s="13">
        <f t="shared" si="57"/>
        <v>0</v>
      </c>
      <c r="DD74" s="13">
        <f t="shared" si="57"/>
        <v>0</v>
      </c>
      <c r="DE74" s="13">
        <f t="shared" si="57"/>
        <v>0</v>
      </c>
      <c r="DF74" s="13">
        <f t="shared" si="57"/>
        <v>0</v>
      </c>
    </row>
    <row r="75" spans="1:110" ht="13.8">
      <c r="A75" s="327">
        <f>'All Demand '!A76</f>
        <v>71</v>
      </c>
      <c r="B75" s="235" t="str">
        <f>'All Demand '!G76</f>
        <v>ABC</v>
      </c>
      <c r="C75" s="235" t="str">
        <f>'All Demand '!F76</f>
        <v xml:space="preserve">F12 </v>
      </c>
      <c r="D75" s="178" t="str">
        <f>'All Demand '!C76</f>
        <v>8DCPFM01650AP</v>
      </c>
      <c r="E75" s="235" t="str">
        <f>'All Demand '!H76</f>
        <v>Shenzhen GP</v>
      </c>
      <c r="F75" s="236" t="str">
        <f>'All Demand '!G76</f>
        <v>ABC</v>
      </c>
      <c r="G75" s="12">
        <v>0</v>
      </c>
      <c r="H75" s="12">
        <v>0</v>
      </c>
      <c r="I75" s="12" t="s">
        <v>39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1</v>
      </c>
      <c r="S75" s="12">
        <v>0</v>
      </c>
      <c r="T75" s="12">
        <v>0.95</v>
      </c>
      <c r="U75" s="26">
        <f>Chengdu!H75</f>
        <v>0</v>
      </c>
      <c r="V75" s="26">
        <f>Chengdu!I75</f>
        <v>0</v>
      </c>
      <c r="W75" s="26">
        <f>Chengdu!J75</f>
        <v>0</v>
      </c>
      <c r="X75" s="26">
        <f>Chengdu!K75</f>
        <v>0</v>
      </c>
      <c r="Y75" s="26">
        <f>Chengdu!L75</f>
        <v>0</v>
      </c>
      <c r="Z75" s="26">
        <f>Chengdu!M75</f>
        <v>0</v>
      </c>
      <c r="AA75" s="26">
        <f>Chengdu!N75</f>
        <v>0</v>
      </c>
      <c r="AB75" s="26">
        <f>Chengdu!O75</f>
        <v>0</v>
      </c>
      <c r="AC75" s="26">
        <f>Chengdu!P75</f>
        <v>0</v>
      </c>
      <c r="AD75" s="26">
        <f>Chengdu!Q75</f>
        <v>0</v>
      </c>
      <c r="AE75" s="26">
        <f>Chengdu!R75</f>
        <v>0</v>
      </c>
      <c r="AF75" s="26">
        <f>Chengdu!S75</f>
        <v>0</v>
      </c>
      <c r="AH75" s="13">
        <f t="shared" si="61"/>
        <v>0</v>
      </c>
      <c r="AI75" s="13">
        <f t="shared" si="62"/>
        <v>0</v>
      </c>
      <c r="AJ75" s="13">
        <f t="shared" si="63"/>
        <v>0</v>
      </c>
      <c r="AK75" s="13">
        <f t="shared" si="64"/>
        <v>0</v>
      </c>
      <c r="AL75" s="13">
        <f t="shared" si="65"/>
        <v>0</v>
      </c>
      <c r="AM75" s="13">
        <f t="shared" si="66"/>
        <v>0</v>
      </c>
      <c r="AN75" s="13">
        <f t="shared" si="67"/>
        <v>0</v>
      </c>
      <c r="AO75" s="13">
        <f t="shared" si="68"/>
        <v>0</v>
      </c>
      <c r="AP75" s="13">
        <f t="shared" si="69"/>
        <v>0</v>
      </c>
      <c r="AQ75" s="13">
        <f t="shared" si="70"/>
        <v>0</v>
      </c>
      <c r="AR75" s="13">
        <f t="shared" si="71"/>
        <v>0</v>
      </c>
      <c r="AS75" s="13">
        <f t="shared" si="72"/>
        <v>0</v>
      </c>
      <c r="AT75" s="14"/>
      <c r="AU75" s="15">
        <f t="shared" si="58"/>
        <v>0</v>
      </c>
      <c r="AV75" s="15">
        <f t="shared" si="58"/>
        <v>0</v>
      </c>
      <c r="AW75" s="15">
        <f t="shared" si="58"/>
        <v>0</v>
      </c>
      <c r="AX75" s="15">
        <f t="shared" si="55"/>
        <v>0</v>
      </c>
      <c r="AY75" s="15">
        <f t="shared" si="55"/>
        <v>0</v>
      </c>
      <c r="AZ75" s="15">
        <f t="shared" si="55"/>
        <v>0</v>
      </c>
      <c r="BA75" s="15">
        <f t="shared" si="55"/>
        <v>0</v>
      </c>
      <c r="BB75" s="15">
        <f t="shared" si="55"/>
        <v>0</v>
      </c>
      <c r="BC75" s="15">
        <f t="shared" si="55"/>
        <v>0</v>
      </c>
      <c r="BD75" s="15">
        <f t="shared" si="55"/>
        <v>0</v>
      </c>
      <c r="BE75" s="15">
        <f t="shared" si="55"/>
        <v>0</v>
      </c>
      <c r="BF75" s="15">
        <f t="shared" si="55"/>
        <v>0</v>
      </c>
      <c r="BH75" s="13">
        <f t="shared" si="73"/>
        <v>0</v>
      </c>
      <c r="BI75" s="13">
        <f t="shared" si="74"/>
        <v>0</v>
      </c>
      <c r="BJ75" s="13">
        <f t="shared" si="75"/>
        <v>0</v>
      </c>
      <c r="BK75" s="13">
        <f t="shared" si="76"/>
        <v>0</v>
      </c>
      <c r="BL75" s="13">
        <f t="shared" si="77"/>
        <v>0</v>
      </c>
      <c r="BM75" s="13">
        <f t="shared" si="78"/>
        <v>0</v>
      </c>
      <c r="BN75" s="13">
        <f t="shared" si="79"/>
        <v>0</v>
      </c>
      <c r="BO75" s="13">
        <f t="shared" si="80"/>
        <v>0</v>
      </c>
      <c r="BP75" s="13">
        <f t="shared" si="81"/>
        <v>0</v>
      </c>
      <c r="BQ75" s="13">
        <f t="shared" si="82"/>
        <v>0</v>
      </c>
      <c r="BR75" s="13">
        <f t="shared" si="83"/>
        <v>0</v>
      </c>
      <c r="BS75" s="13">
        <f t="shared" si="84"/>
        <v>0</v>
      </c>
      <c r="BT75" s="14"/>
      <c r="BU75" s="13">
        <f t="shared" si="54"/>
        <v>0</v>
      </c>
      <c r="BV75" s="13">
        <f t="shared" si="54"/>
        <v>0</v>
      </c>
      <c r="BW75" s="13">
        <f t="shared" si="54"/>
        <v>0</v>
      </c>
      <c r="BX75" s="13">
        <f t="shared" si="54"/>
        <v>0</v>
      </c>
      <c r="BY75" s="13">
        <f t="shared" si="54"/>
        <v>0</v>
      </c>
      <c r="BZ75" s="13">
        <f t="shared" si="54"/>
        <v>0</v>
      </c>
      <c r="CA75" s="13">
        <f t="shared" si="85"/>
        <v>0</v>
      </c>
      <c r="CB75" s="13">
        <f t="shared" si="85"/>
        <v>0</v>
      </c>
      <c r="CC75" s="13">
        <f t="shared" si="85"/>
        <v>0</v>
      </c>
      <c r="CD75" s="13">
        <f t="shared" si="85"/>
        <v>0</v>
      </c>
      <c r="CE75" s="13">
        <f t="shared" si="85"/>
        <v>0</v>
      </c>
      <c r="CF75" s="13">
        <f t="shared" si="85"/>
        <v>0</v>
      </c>
      <c r="CG75" s="14"/>
      <c r="CH75" s="13">
        <f t="shared" si="59"/>
        <v>0</v>
      </c>
      <c r="CI75" s="13">
        <f t="shared" si="59"/>
        <v>0</v>
      </c>
      <c r="CJ75" s="13">
        <f t="shared" si="59"/>
        <v>0</v>
      </c>
      <c r="CK75" s="13">
        <f t="shared" si="56"/>
        <v>0</v>
      </c>
      <c r="CL75" s="13">
        <f t="shared" si="56"/>
        <v>0</v>
      </c>
      <c r="CM75" s="13">
        <f t="shared" si="56"/>
        <v>0</v>
      </c>
      <c r="CN75" s="13">
        <f t="shared" si="56"/>
        <v>0</v>
      </c>
      <c r="CO75" s="13">
        <f t="shared" si="56"/>
        <v>0</v>
      </c>
      <c r="CP75" s="13">
        <f t="shared" si="56"/>
        <v>0</v>
      </c>
      <c r="CQ75" s="13">
        <f t="shared" si="56"/>
        <v>0</v>
      </c>
      <c r="CR75" s="13">
        <f t="shared" si="56"/>
        <v>0</v>
      </c>
      <c r="CS75" s="13">
        <f t="shared" si="56"/>
        <v>0</v>
      </c>
      <c r="CT75" s="14"/>
      <c r="CU75" s="13">
        <f t="shared" si="60"/>
        <v>0</v>
      </c>
      <c r="CV75" s="13">
        <f t="shared" si="60"/>
        <v>0</v>
      </c>
      <c r="CW75" s="13">
        <f t="shared" si="60"/>
        <v>0</v>
      </c>
      <c r="CX75" s="13">
        <f t="shared" si="57"/>
        <v>0</v>
      </c>
      <c r="CY75" s="13">
        <f t="shared" si="57"/>
        <v>0</v>
      </c>
      <c r="CZ75" s="13">
        <f t="shared" si="57"/>
        <v>0</v>
      </c>
      <c r="DA75" s="13">
        <f t="shared" si="57"/>
        <v>0</v>
      </c>
      <c r="DB75" s="13">
        <f t="shared" si="57"/>
        <v>0</v>
      </c>
      <c r="DC75" s="13">
        <f t="shared" si="57"/>
        <v>0</v>
      </c>
      <c r="DD75" s="13">
        <f t="shared" si="57"/>
        <v>0</v>
      </c>
      <c r="DE75" s="13">
        <f t="shared" si="57"/>
        <v>0</v>
      </c>
      <c r="DF75" s="13">
        <f t="shared" si="57"/>
        <v>0</v>
      </c>
    </row>
    <row r="76" spans="1:110" ht="12.75" customHeight="1">
      <c r="A76" s="327">
        <f>'All Demand '!A77</f>
        <v>72</v>
      </c>
      <c r="B76" s="235" t="str">
        <f>'All Demand '!G77</f>
        <v>ABC</v>
      </c>
      <c r="C76" s="235" t="str">
        <f>'All Demand '!F77</f>
        <v xml:space="preserve">F12 </v>
      </c>
      <c r="D76" s="178" t="str">
        <f>'All Demand '!C77</f>
        <v>8DCPFM01651AP</v>
      </c>
      <c r="E76" s="235" t="str">
        <f>'All Demand '!H77</f>
        <v>Shenzhen GP</v>
      </c>
      <c r="F76" s="236" t="str">
        <f>'All Demand '!G77</f>
        <v>ABC</v>
      </c>
      <c r="G76" s="12">
        <v>0</v>
      </c>
      <c r="H76" s="12">
        <v>0</v>
      </c>
      <c r="I76" s="12" t="s">
        <v>39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1</v>
      </c>
      <c r="S76" s="12">
        <v>0</v>
      </c>
      <c r="T76" s="12">
        <v>0.95</v>
      </c>
      <c r="U76" s="26">
        <f>Chengdu!H76</f>
        <v>0</v>
      </c>
      <c r="V76" s="26">
        <f>Chengdu!I76</f>
        <v>0</v>
      </c>
      <c r="W76" s="26">
        <f>Chengdu!J76</f>
        <v>0</v>
      </c>
      <c r="X76" s="26">
        <f>Chengdu!K76</f>
        <v>0</v>
      </c>
      <c r="Y76" s="26">
        <f>Chengdu!L76</f>
        <v>0</v>
      </c>
      <c r="Z76" s="26">
        <f>Chengdu!M76</f>
        <v>0</v>
      </c>
      <c r="AA76" s="26">
        <f>Chengdu!N76</f>
        <v>0</v>
      </c>
      <c r="AB76" s="26">
        <f>Chengdu!O76</f>
        <v>0</v>
      </c>
      <c r="AC76" s="26">
        <f>Chengdu!P76</f>
        <v>0</v>
      </c>
      <c r="AD76" s="26">
        <f>Chengdu!Q76</f>
        <v>0</v>
      </c>
      <c r="AE76" s="26">
        <f>Chengdu!R76</f>
        <v>0</v>
      </c>
      <c r="AF76" s="26">
        <f>Chengdu!S76</f>
        <v>0</v>
      </c>
      <c r="AH76" s="13">
        <f t="shared" si="61"/>
        <v>0</v>
      </c>
      <c r="AI76" s="13">
        <f t="shared" si="62"/>
        <v>0</v>
      </c>
      <c r="AJ76" s="13">
        <f t="shared" si="63"/>
        <v>0</v>
      </c>
      <c r="AK76" s="13">
        <f t="shared" si="64"/>
        <v>0</v>
      </c>
      <c r="AL76" s="13">
        <f t="shared" si="65"/>
        <v>0</v>
      </c>
      <c r="AM76" s="13">
        <f t="shared" si="66"/>
        <v>0</v>
      </c>
      <c r="AN76" s="13">
        <f t="shared" si="67"/>
        <v>0</v>
      </c>
      <c r="AO76" s="13">
        <f t="shared" si="68"/>
        <v>0</v>
      </c>
      <c r="AP76" s="13">
        <f t="shared" si="69"/>
        <v>0</v>
      </c>
      <c r="AQ76" s="13">
        <f t="shared" si="70"/>
        <v>0</v>
      </c>
      <c r="AR76" s="13">
        <f t="shared" si="71"/>
        <v>0</v>
      </c>
      <c r="AS76" s="13">
        <f t="shared" si="72"/>
        <v>0</v>
      </c>
      <c r="AT76" s="14"/>
      <c r="AU76" s="15">
        <f t="shared" si="58"/>
        <v>0</v>
      </c>
      <c r="AV76" s="15">
        <f t="shared" si="58"/>
        <v>0</v>
      </c>
      <c r="AW76" s="15">
        <f t="shared" si="58"/>
        <v>0</v>
      </c>
      <c r="AX76" s="15">
        <f t="shared" si="55"/>
        <v>0</v>
      </c>
      <c r="AY76" s="15">
        <f t="shared" si="55"/>
        <v>0</v>
      </c>
      <c r="AZ76" s="15">
        <f t="shared" si="55"/>
        <v>0</v>
      </c>
      <c r="BA76" s="15">
        <f t="shared" si="55"/>
        <v>0</v>
      </c>
      <c r="BB76" s="15">
        <f t="shared" si="55"/>
        <v>0</v>
      </c>
      <c r="BC76" s="15">
        <f t="shared" si="55"/>
        <v>0</v>
      </c>
      <c r="BD76" s="15">
        <f t="shared" si="55"/>
        <v>0</v>
      </c>
      <c r="BE76" s="15">
        <f t="shared" si="55"/>
        <v>0</v>
      </c>
      <c r="BF76" s="15">
        <f t="shared" si="55"/>
        <v>0</v>
      </c>
      <c r="BH76" s="13">
        <f t="shared" si="73"/>
        <v>0</v>
      </c>
      <c r="BI76" s="13">
        <f t="shared" si="74"/>
        <v>0</v>
      </c>
      <c r="BJ76" s="13">
        <f t="shared" si="75"/>
        <v>0</v>
      </c>
      <c r="BK76" s="13">
        <f t="shared" si="76"/>
        <v>0</v>
      </c>
      <c r="BL76" s="13">
        <f t="shared" si="77"/>
        <v>0</v>
      </c>
      <c r="BM76" s="13">
        <f t="shared" si="78"/>
        <v>0</v>
      </c>
      <c r="BN76" s="13">
        <f t="shared" si="79"/>
        <v>0</v>
      </c>
      <c r="BO76" s="13">
        <f t="shared" si="80"/>
        <v>0</v>
      </c>
      <c r="BP76" s="13">
        <f t="shared" si="81"/>
        <v>0</v>
      </c>
      <c r="BQ76" s="13">
        <f t="shared" si="82"/>
        <v>0</v>
      </c>
      <c r="BR76" s="13">
        <f t="shared" si="83"/>
        <v>0</v>
      </c>
      <c r="BS76" s="13">
        <f t="shared" si="84"/>
        <v>0</v>
      </c>
      <c r="BT76" s="14"/>
      <c r="BU76" s="13">
        <f t="shared" si="54"/>
        <v>0</v>
      </c>
      <c r="BV76" s="13">
        <f t="shared" si="54"/>
        <v>0</v>
      </c>
      <c r="BW76" s="13">
        <f t="shared" si="54"/>
        <v>0</v>
      </c>
      <c r="BX76" s="13">
        <f t="shared" si="54"/>
        <v>0</v>
      </c>
      <c r="BY76" s="13">
        <f t="shared" si="54"/>
        <v>0</v>
      </c>
      <c r="BZ76" s="13">
        <f t="shared" si="54"/>
        <v>0</v>
      </c>
      <c r="CA76" s="13">
        <f t="shared" si="85"/>
        <v>0</v>
      </c>
      <c r="CB76" s="13">
        <f t="shared" si="85"/>
        <v>0</v>
      </c>
      <c r="CC76" s="13">
        <f t="shared" si="85"/>
        <v>0</v>
      </c>
      <c r="CD76" s="13">
        <f t="shared" si="85"/>
        <v>0</v>
      </c>
      <c r="CE76" s="13">
        <f t="shared" si="85"/>
        <v>0</v>
      </c>
      <c r="CF76" s="13">
        <f t="shared" si="85"/>
        <v>0</v>
      </c>
      <c r="CG76" s="14"/>
      <c r="CH76" s="13">
        <f t="shared" si="59"/>
        <v>0</v>
      </c>
      <c r="CI76" s="13">
        <f t="shared" si="59"/>
        <v>0</v>
      </c>
      <c r="CJ76" s="13">
        <f t="shared" si="59"/>
        <v>0</v>
      </c>
      <c r="CK76" s="13">
        <f t="shared" si="56"/>
        <v>0</v>
      </c>
      <c r="CL76" s="13">
        <f t="shared" si="56"/>
        <v>0</v>
      </c>
      <c r="CM76" s="13">
        <f t="shared" si="56"/>
        <v>0</v>
      </c>
      <c r="CN76" s="13">
        <f t="shared" si="56"/>
        <v>0</v>
      </c>
      <c r="CO76" s="13">
        <f t="shared" si="56"/>
        <v>0</v>
      </c>
      <c r="CP76" s="13">
        <f t="shared" si="56"/>
        <v>0</v>
      </c>
      <c r="CQ76" s="13">
        <f t="shared" si="56"/>
        <v>0</v>
      </c>
      <c r="CR76" s="13">
        <f t="shared" si="56"/>
        <v>0</v>
      </c>
      <c r="CS76" s="13">
        <f t="shared" si="56"/>
        <v>0</v>
      </c>
      <c r="CT76" s="14"/>
      <c r="CU76" s="13">
        <f t="shared" si="60"/>
        <v>0</v>
      </c>
      <c r="CV76" s="13">
        <f t="shared" si="60"/>
        <v>0</v>
      </c>
      <c r="CW76" s="13">
        <f t="shared" si="60"/>
        <v>0</v>
      </c>
      <c r="CX76" s="13">
        <f t="shared" si="57"/>
        <v>0</v>
      </c>
      <c r="CY76" s="13">
        <f t="shared" si="57"/>
        <v>0</v>
      </c>
      <c r="CZ76" s="13">
        <f t="shared" si="57"/>
        <v>0</v>
      </c>
      <c r="DA76" s="13">
        <f t="shared" si="57"/>
        <v>0</v>
      </c>
      <c r="DB76" s="13">
        <f t="shared" si="57"/>
        <v>0</v>
      </c>
      <c r="DC76" s="13">
        <f t="shared" si="57"/>
        <v>0</v>
      </c>
      <c r="DD76" s="13">
        <f t="shared" si="57"/>
        <v>0</v>
      </c>
      <c r="DE76" s="13">
        <f t="shared" si="57"/>
        <v>0</v>
      </c>
      <c r="DF76" s="13">
        <f t="shared" si="57"/>
        <v>0</v>
      </c>
    </row>
    <row r="77" spans="1:110" ht="13.8">
      <c r="A77" s="327">
        <f>'All Demand '!A78</f>
        <v>73</v>
      </c>
      <c r="B77" s="235" t="str">
        <f>'All Demand '!G78</f>
        <v>ABC</v>
      </c>
      <c r="C77" s="235" t="str">
        <f>'All Demand '!F78</f>
        <v xml:space="preserve">F12 </v>
      </c>
      <c r="D77" s="178" t="str">
        <f>'All Demand '!C78</f>
        <v>8DCPFM01653AP</v>
      </c>
      <c r="E77" s="235" t="str">
        <f>'All Demand '!H78</f>
        <v>Shenzhen GP</v>
      </c>
      <c r="F77" s="236" t="str">
        <f>'All Demand '!G78</f>
        <v>ABC</v>
      </c>
      <c r="G77" s="12">
        <v>0</v>
      </c>
      <c r="H77" s="12">
        <v>0</v>
      </c>
      <c r="I77" s="12" t="s">
        <v>39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1</v>
      </c>
      <c r="S77" s="12">
        <v>0</v>
      </c>
      <c r="T77" s="12">
        <v>0.95</v>
      </c>
      <c r="U77" s="26">
        <f>Chengdu!H77</f>
        <v>0</v>
      </c>
      <c r="V77" s="26">
        <f>Chengdu!I77</f>
        <v>0</v>
      </c>
      <c r="W77" s="26">
        <f>Chengdu!J77</f>
        <v>0</v>
      </c>
      <c r="X77" s="26">
        <f>Chengdu!K77</f>
        <v>0</v>
      </c>
      <c r="Y77" s="26">
        <f>Chengdu!L77</f>
        <v>0</v>
      </c>
      <c r="Z77" s="26">
        <f>Chengdu!M77</f>
        <v>0</v>
      </c>
      <c r="AA77" s="26">
        <f>Chengdu!N77</f>
        <v>0</v>
      </c>
      <c r="AB77" s="26">
        <f>Chengdu!O77</f>
        <v>0</v>
      </c>
      <c r="AC77" s="26">
        <f>Chengdu!P77</f>
        <v>0</v>
      </c>
      <c r="AD77" s="26">
        <f>Chengdu!Q77</f>
        <v>0</v>
      </c>
      <c r="AE77" s="26">
        <f>Chengdu!R77</f>
        <v>0</v>
      </c>
      <c r="AF77" s="26">
        <f>Chengdu!S77</f>
        <v>0</v>
      </c>
      <c r="AH77" s="13">
        <f t="shared" si="61"/>
        <v>0</v>
      </c>
      <c r="AI77" s="13">
        <f t="shared" si="62"/>
        <v>0</v>
      </c>
      <c r="AJ77" s="13">
        <f t="shared" si="63"/>
        <v>0</v>
      </c>
      <c r="AK77" s="13">
        <f t="shared" si="64"/>
        <v>0</v>
      </c>
      <c r="AL77" s="13">
        <f t="shared" si="65"/>
        <v>0</v>
      </c>
      <c r="AM77" s="13">
        <f t="shared" si="66"/>
        <v>0</v>
      </c>
      <c r="AN77" s="13">
        <f t="shared" si="67"/>
        <v>0</v>
      </c>
      <c r="AO77" s="13">
        <f t="shared" si="68"/>
        <v>0</v>
      </c>
      <c r="AP77" s="13">
        <f t="shared" si="69"/>
        <v>0</v>
      </c>
      <c r="AQ77" s="13">
        <f t="shared" si="70"/>
        <v>0</v>
      </c>
      <c r="AR77" s="13">
        <f t="shared" si="71"/>
        <v>0</v>
      </c>
      <c r="AS77" s="13">
        <f t="shared" si="72"/>
        <v>0</v>
      </c>
      <c r="AT77" s="14"/>
      <c r="AU77" s="15">
        <f t="shared" si="58"/>
        <v>0</v>
      </c>
      <c r="AV77" s="15">
        <f t="shared" si="58"/>
        <v>0</v>
      </c>
      <c r="AW77" s="15">
        <f t="shared" si="58"/>
        <v>0</v>
      </c>
      <c r="AX77" s="15">
        <f t="shared" si="55"/>
        <v>0</v>
      </c>
      <c r="AY77" s="15">
        <f t="shared" si="55"/>
        <v>0</v>
      </c>
      <c r="AZ77" s="15">
        <f t="shared" si="55"/>
        <v>0</v>
      </c>
      <c r="BA77" s="15">
        <f t="shared" si="55"/>
        <v>0</v>
      </c>
      <c r="BB77" s="15">
        <f t="shared" si="55"/>
        <v>0</v>
      </c>
      <c r="BC77" s="15">
        <f t="shared" si="55"/>
        <v>0</v>
      </c>
      <c r="BD77" s="15">
        <f t="shared" si="55"/>
        <v>0</v>
      </c>
      <c r="BE77" s="15">
        <f t="shared" si="55"/>
        <v>0</v>
      </c>
      <c r="BF77" s="15">
        <f t="shared" si="55"/>
        <v>0</v>
      </c>
      <c r="BH77" s="13">
        <f t="shared" si="73"/>
        <v>0</v>
      </c>
      <c r="BI77" s="13">
        <f t="shared" si="74"/>
        <v>0</v>
      </c>
      <c r="BJ77" s="13">
        <f t="shared" si="75"/>
        <v>0</v>
      </c>
      <c r="BK77" s="13">
        <f t="shared" si="76"/>
        <v>0</v>
      </c>
      <c r="BL77" s="13">
        <f t="shared" si="77"/>
        <v>0</v>
      </c>
      <c r="BM77" s="13">
        <f t="shared" si="78"/>
        <v>0</v>
      </c>
      <c r="BN77" s="13">
        <f t="shared" si="79"/>
        <v>0</v>
      </c>
      <c r="BO77" s="13">
        <f t="shared" si="80"/>
        <v>0</v>
      </c>
      <c r="BP77" s="13">
        <f t="shared" si="81"/>
        <v>0</v>
      </c>
      <c r="BQ77" s="13">
        <f t="shared" si="82"/>
        <v>0</v>
      </c>
      <c r="BR77" s="13">
        <f t="shared" si="83"/>
        <v>0</v>
      </c>
      <c r="BS77" s="13">
        <f t="shared" si="84"/>
        <v>0</v>
      </c>
      <c r="BT77" s="14"/>
      <c r="BU77" s="13">
        <f t="shared" si="54"/>
        <v>0</v>
      </c>
      <c r="BV77" s="13">
        <f t="shared" si="54"/>
        <v>0</v>
      </c>
      <c r="BW77" s="13">
        <f t="shared" si="54"/>
        <v>0</v>
      </c>
      <c r="BX77" s="13">
        <f t="shared" si="54"/>
        <v>0</v>
      </c>
      <c r="BY77" s="13">
        <f t="shared" si="54"/>
        <v>0</v>
      </c>
      <c r="BZ77" s="13">
        <f t="shared" si="54"/>
        <v>0</v>
      </c>
      <c r="CA77" s="13">
        <f t="shared" si="85"/>
        <v>0</v>
      </c>
      <c r="CB77" s="13">
        <f t="shared" si="85"/>
        <v>0</v>
      </c>
      <c r="CC77" s="13">
        <f t="shared" si="85"/>
        <v>0</v>
      </c>
      <c r="CD77" s="13">
        <f t="shared" si="85"/>
        <v>0</v>
      </c>
      <c r="CE77" s="13">
        <f t="shared" si="85"/>
        <v>0</v>
      </c>
      <c r="CF77" s="13">
        <f t="shared" si="85"/>
        <v>0</v>
      </c>
      <c r="CG77" s="14"/>
      <c r="CH77" s="13">
        <f t="shared" si="59"/>
        <v>0</v>
      </c>
      <c r="CI77" s="13">
        <f t="shared" si="59"/>
        <v>0</v>
      </c>
      <c r="CJ77" s="13">
        <f t="shared" si="59"/>
        <v>0</v>
      </c>
      <c r="CK77" s="13">
        <f t="shared" si="56"/>
        <v>0</v>
      </c>
      <c r="CL77" s="13">
        <f t="shared" si="56"/>
        <v>0</v>
      </c>
      <c r="CM77" s="13">
        <f t="shared" si="56"/>
        <v>0</v>
      </c>
      <c r="CN77" s="13">
        <f t="shared" si="56"/>
        <v>0</v>
      </c>
      <c r="CO77" s="13">
        <f t="shared" si="56"/>
        <v>0</v>
      </c>
      <c r="CP77" s="13">
        <f t="shared" si="56"/>
        <v>0</v>
      </c>
      <c r="CQ77" s="13">
        <f t="shared" si="56"/>
        <v>0</v>
      </c>
      <c r="CR77" s="13">
        <f t="shared" si="56"/>
        <v>0</v>
      </c>
      <c r="CS77" s="13">
        <f t="shared" si="56"/>
        <v>0</v>
      </c>
      <c r="CT77" s="14"/>
      <c r="CU77" s="13">
        <f t="shared" si="60"/>
        <v>0</v>
      </c>
      <c r="CV77" s="13">
        <f t="shared" si="60"/>
        <v>0</v>
      </c>
      <c r="CW77" s="13">
        <f t="shared" si="60"/>
        <v>0</v>
      </c>
      <c r="CX77" s="13">
        <f t="shared" si="57"/>
        <v>0</v>
      </c>
      <c r="CY77" s="13">
        <f t="shared" si="57"/>
        <v>0</v>
      </c>
      <c r="CZ77" s="13">
        <f t="shared" si="57"/>
        <v>0</v>
      </c>
      <c r="DA77" s="13">
        <f t="shared" si="57"/>
        <v>0</v>
      </c>
      <c r="DB77" s="13">
        <f t="shared" si="57"/>
        <v>0</v>
      </c>
      <c r="DC77" s="13">
        <f t="shared" si="57"/>
        <v>0</v>
      </c>
      <c r="DD77" s="13">
        <f t="shared" si="57"/>
        <v>0</v>
      </c>
      <c r="DE77" s="13">
        <f t="shared" si="57"/>
        <v>0</v>
      </c>
      <c r="DF77" s="13">
        <f t="shared" si="57"/>
        <v>0</v>
      </c>
    </row>
    <row r="78" spans="1:110" ht="12.75" customHeight="1">
      <c r="A78" s="327">
        <f>'All Demand '!A79</f>
        <v>74</v>
      </c>
      <c r="B78" s="235" t="str">
        <f>'All Demand '!G79</f>
        <v>ABC</v>
      </c>
      <c r="C78" s="235" t="str">
        <f>'All Demand '!F79</f>
        <v xml:space="preserve">F12 </v>
      </c>
      <c r="D78" s="178" t="str">
        <f>'All Demand '!C79</f>
        <v>8DCPFM01652AP</v>
      </c>
      <c r="E78" s="235" t="str">
        <f>'All Demand '!H79</f>
        <v>Shenzhen GP</v>
      </c>
      <c r="F78" s="236" t="str">
        <f>'All Demand '!G79</f>
        <v>ABC</v>
      </c>
      <c r="G78" s="12">
        <v>0</v>
      </c>
      <c r="H78" s="12">
        <v>0</v>
      </c>
      <c r="I78" s="12" t="s">
        <v>39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1</v>
      </c>
      <c r="S78" s="12">
        <v>0</v>
      </c>
      <c r="T78" s="12">
        <v>0.95</v>
      </c>
      <c r="U78" s="26">
        <f>Chengdu!H78</f>
        <v>0</v>
      </c>
      <c r="V78" s="26">
        <f>Chengdu!I78</f>
        <v>0</v>
      </c>
      <c r="W78" s="26">
        <f>Chengdu!J78</f>
        <v>0</v>
      </c>
      <c r="X78" s="26">
        <f>Chengdu!K78</f>
        <v>0</v>
      </c>
      <c r="Y78" s="26">
        <f>Chengdu!L78</f>
        <v>0</v>
      </c>
      <c r="Z78" s="26">
        <f>Chengdu!M78</f>
        <v>0</v>
      </c>
      <c r="AA78" s="26">
        <f>Chengdu!N78</f>
        <v>0</v>
      </c>
      <c r="AB78" s="26">
        <f>Chengdu!O78</f>
        <v>0</v>
      </c>
      <c r="AC78" s="26">
        <f>Chengdu!P78</f>
        <v>0</v>
      </c>
      <c r="AD78" s="26">
        <f>Chengdu!Q78</f>
        <v>0</v>
      </c>
      <c r="AE78" s="26">
        <f>Chengdu!R78</f>
        <v>0</v>
      </c>
      <c r="AF78" s="26">
        <f>Chengdu!S78</f>
        <v>0</v>
      </c>
      <c r="AH78" s="13">
        <f t="shared" si="61"/>
        <v>0</v>
      </c>
      <c r="AI78" s="13">
        <f t="shared" si="62"/>
        <v>0</v>
      </c>
      <c r="AJ78" s="13">
        <f t="shared" si="63"/>
        <v>0</v>
      </c>
      <c r="AK78" s="13">
        <f t="shared" si="64"/>
        <v>0</v>
      </c>
      <c r="AL78" s="13">
        <f t="shared" si="65"/>
        <v>0</v>
      </c>
      <c r="AM78" s="13">
        <f t="shared" si="66"/>
        <v>0</v>
      </c>
      <c r="AN78" s="13">
        <f t="shared" si="67"/>
        <v>0</v>
      </c>
      <c r="AO78" s="13">
        <f t="shared" si="68"/>
        <v>0</v>
      </c>
      <c r="AP78" s="13">
        <f t="shared" si="69"/>
        <v>0</v>
      </c>
      <c r="AQ78" s="13">
        <f t="shared" si="70"/>
        <v>0</v>
      </c>
      <c r="AR78" s="13">
        <f t="shared" si="71"/>
        <v>0</v>
      </c>
      <c r="AS78" s="13">
        <f t="shared" si="72"/>
        <v>0</v>
      </c>
      <c r="AT78" s="14"/>
      <c r="AU78" s="15">
        <f t="shared" si="58"/>
        <v>0</v>
      </c>
      <c r="AV78" s="15">
        <f t="shared" si="58"/>
        <v>0</v>
      </c>
      <c r="AW78" s="15">
        <f t="shared" si="58"/>
        <v>0</v>
      </c>
      <c r="AX78" s="15">
        <f t="shared" si="55"/>
        <v>0</v>
      </c>
      <c r="AY78" s="15">
        <f t="shared" si="55"/>
        <v>0</v>
      </c>
      <c r="AZ78" s="15">
        <f t="shared" si="55"/>
        <v>0</v>
      </c>
      <c r="BA78" s="15">
        <f t="shared" si="55"/>
        <v>0</v>
      </c>
      <c r="BB78" s="15">
        <f t="shared" si="55"/>
        <v>0</v>
      </c>
      <c r="BC78" s="15">
        <f t="shared" si="55"/>
        <v>0</v>
      </c>
      <c r="BD78" s="15">
        <f t="shared" si="55"/>
        <v>0</v>
      </c>
      <c r="BE78" s="15">
        <f t="shared" si="55"/>
        <v>0</v>
      </c>
      <c r="BF78" s="15">
        <f t="shared" si="55"/>
        <v>0</v>
      </c>
      <c r="BH78" s="13">
        <f t="shared" si="73"/>
        <v>0</v>
      </c>
      <c r="BI78" s="13">
        <f t="shared" si="74"/>
        <v>0</v>
      </c>
      <c r="BJ78" s="13">
        <f t="shared" si="75"/>
        <v>0</v>
      </c>
      <c r="BK78" s="13">
        <f t="shared" si="76"/>
        <v>0</v>
      </c>
      <c r="BL78" s="13">
        <f t="shared" si="77"/>
        <v>0</v>
      </c>
      <c r="BM78" s="13">
        <f t="shared" si="78"/>
        <v>0</v>
      </c>
      <c r="BN78" s="13">
        <f t="shared" si="79"/>
        <v>0</v>
      </c>
      <c r="BO78" s="13">
        <f t="shared" si="80"/>
        <v>0</v>
      </c>
      <c r="BP78" s="13">
        <f t="shared" si="81"/>
        <v>0</v>
      </c>
      <c r="BQ78" s="13">
        <f t="shared" si="82"/>
        <v>0</v>
      </c>
      <c r="BR78" s="13">
        <f t="shared" si="83"/>
        <v>0</v>
      </c>
      <c r="BS78" s="13">
        <f t="shared" si="84"/>
        <v>0</v>
      </c>
      <c r="BT78" s="14"/>
      <c r="BU78" s="13">
        <f t="shared" si="54"/>
        <v>0</v>
      </c>
      <c r="BV78" s="13">
        <f t="shared" si="54"/>
        <v>0</v>
      </c>
      <c r="BW78" s="13">
        <f t="shared" si="54"/>
        <v>0</v>
      </c>
      <c r="BX78" s="13">
        <f t="shared" si="54"/>
        <v>0</v>
      </c>
      <c r="BY78" s="13">
        <f t="shared" si="54"/>
        <v>0</v>
      </c>
      <c r="BZ78" s="13">
        <f t="shared" si="54"/>
        <v>0</v>
      </c>
      <c r="CA78" s="13">
        <f t="shared" si="85"/>
        <v>0</v>
      </c>
      <c r="CB78" s="13">
        <f t="shared" si="85"/>
        <v>0</v>
      </c>
      <c r="CC78" s="13">
        <f t="shared" si="85"/>
        <v>0</v>
      </c>
      <c r="CD78" s="13">
        <f t="shared" si="85"/>
        <v>0</v>
      </c>
      <c r="CE78" s="13">
        <f t="shared" si="85"/>
        <v>0</v>
      </c>
      <c r="CF78" s="13">
        <f t="shared" si="85"/>
        <v>0</v>
      </c>
      <c r="CG78" s="14"/>
      <c r="CH78" s="13">
        <f t="shared" si="59"/>
        <v>0</v>
      </c>
      <c r="CI78" s="13">
        <f t="shared" si="59"/>
        <v>0</v>
      </c>
      <c r="CJ78" s="13">
        <f t="shared" si="59"/>
        <v>0</v>
      </c>
      <c r="CK78" s="13">
        <f t="shared" si="56"/>
        <v>0</v>
      </c>
      <c r="CL78" s="13">
        <f t="shared" si="56"/>
        <v>0</v>
      </c>
      <c r="CM78" s="13">
        <f t="shared" si="56"/>
        <v>0</v>
      </c>
      <c r="CN78" s="13">
        <f t="shared" si="56"/>
        <v>0</v>
      </c>
      <c r="CO78" s="13">
        <f t="shared" si="56"/>
        <v>0</v>
      </c>
      <c r="CP78" s="13">
        <f t="shared" si="56"/>
        <v>0</v>
      </c>
      <c r="CQ78" s="13">
        <f t="shared" si="56"/>
        <v>0</v>
      </c>
      <c r="CR78" s="13">
        <f t="shared" si="56"/>
        <v>0</v>
      </c>
      <c r="CS78" s="13">
        <f t="shared" si="56"/>
        <v>0</v>
      </c>
      <c r="CT78" s="14"/>
      <c r="CU78" s="13">
        <f t="shared" si="60"/>
        <v>0</v>
      </c>
      <c r="CV78" s="13">
        <f t="shared" si="60"/>
        <v>0</v>
      </c>
      <c r="CW78" s="13">
        <f t="shared" si="60"/>
        <v>0</v>
      </c>
      <c r="CX78" s="13">
        <f t="shared" si="57"/>
        <v>0</v>
      </c>
      <c r="CY78" s="13">
        <f t="shared" si="57"/>
        <v>0</v>
      </c>
      <c r="CZ78" s="13">
        <f t="shared" si="57"/>
        <v>0</v>
      </c>
      <c r="DA78" s="13">
        <f t="shared" si="57"/>
        <v>0</v>
      </c>
      <c r="DB78" s="13">
        <f t="shared" si="57"/>
        <v>0</v>
      </c>
      <c r="DC78" s="13">
        <f t="shared" si="57"/>
        <v>0</v>
      </c>
      <c r="DD78" s="13">
        <f t="shared" si="57"/>
        <v>0</v>
      </c>
      <c r="DE78" s="13">
        <f t="shared" si="57"/>
        <v>0</v>
      </c>
      <c r="DF78" s="13">
        <f t="shared" si="57"/>
        <v>0</v>
      </c>
    </row>
    <row r="79" spans="1:110" ht="13.8">
      <c r="A79" s="327">
        <f>'All Demand '!A80</f>
        <v>75</v>
      </c>
      <c r="B79" s="235" t="str">
        <f>'All Demand '!G80</f>
        <v>ABC</v>
      </c>
      <c r="C79" s="235" t="str">
        <f>'All Demand '!F80</f>
        <v xml:space="preserve">F12 </v>
      </c>
      <c r="D79" s="178" t="str">
        <f>'All Demand '!C80</f>
        <v>8DCPFM01554AP</v>
      </c>
      <c r="E79" s="235" t="str">
        <f>'All Demand '!H80</f>
        <v>Shenzhen GP</v>
      </c>
      <c r="F79" s="236" t="str">
        <f>'All Demand '!G80</f>
        <v>ABC</v>
      </c>
      <c r="G79" s="12">
        <v>0</v>
      </c>
      <c r="H79" s="12">
        <v>0</v>
      </c>
      <c r="I79" s="12" t="s">
        <v>39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1</v>
      </c>
      <c r="S79" s="12">
        <v>0</v>
      </c>
      <c r="T79" s="12">
        <v>0.95</v>
      </c>
      <c r="U79" s="26">
        <f>Chengdu!H79</f>
        <v>0</v>
      </c>
      <c r="V79" s="26">
        <f>Chengdu!I79</f>
        <v>0</v>
      </c>
      <c r="W79" s="26">
        <f>Chengdu!J79</f>
        <v>0</v>
      </c>
      <c r="X79" s="26">
        <f>Chengdu!K79</f>
        <v>0</v>
      </c>
      <c r="Y79" s="26">
        <f>Chengdu!L79</f>
        <v>0</v>
      </c>
      <c r="Z79" s="26">
        <f>Chengdu!M79</f>
        <v>0</v>
      </c>
      <c r="AA79" s="26">
        <f>Chengdu!N79</f>
        <v>0</v>
      </c>
      <c r="AB79" s="26">
        <f>Chengdu!O79</f>
        <v>0</v>
      </c>
      <c r="AC79" s="26">
        <f>Chengdu!P79</f>
        <v>0</v>
      </c>
      <c r="AD79" s="26">
        <f>Chengdu!Q79</f>
        <v>0</v>
      </c>
      <c r="AE79" s="26">
        <f>Chengdu!R79</f>
        <v>0</v>
      </c>
      <c r="AF79" s="26">
        <f>Chengdu!S79</f>
        <v>0</v>
      </c>
      <c r="AH79" s="13">
        <f t="shared" si="61"/>
        <v>0</v>
      </c>
      <c r="AI79" s="13">
        <f t="shared" si="62"/>
        <v>0</v>
      </c>
      <c r="AJ79" s="13">
        <f t="shared" si="63"/>
        <v>0</v>
      </c>
      <c r="AK79" s="13">
        <f t="shared" si="64"/>
        <v>0</v>
      </c>
      <c r="AL79" s="13">
        <f t="shared" si="65"/>
        <v>0</v>
      </c>
      <c r="AM79" s="13">
        <f t="shared" si="66"/>
        <v>0</v>
      </c>
      <c r="AN79" s="13">
        <f t="shared" si="67"/>
        <v>0</v>
      </c>
      <c r="AO79" s="13">
        <f t="shared" si="68"/>
        <v>0</v>
      </c>
      <c r="AP79" s="13">
        <f t="shared" si="69"/>
        <v>0</v>
      </c>
      <c r="AQ79" s="13">
        <f t="shared" si="70"/>
        <v>0</v>
      </c>
      <c r="AR79" s="13">
        <f t="shared" si="71"/>
        <v>0</v>
      </c>
      <c r="AS79" s="13">
        <f t="shared" si="72"/>
        <v>0</v>
      </c>
      <c r="AT79" s="14"/>
      <c r="AU79" s="15">
        <f t="shared" si="58"/>
        <v>0</v>
      </c>
      <c r="AV79" s="15">
        <f t="shared" si="58"/>
        <v>0</v>
      </c>
      <c r="AW79" s="15">
        <f t="shared" si="58"/>
        <v>0</v>
      </c>
      <c r="AX79" s="15">
        <f t="shared" si="55"/>
        <v>0</v>
      </c>
      <c r="AY79" s="15">
        <f t="shared" si="55"/>
        <v>0</v>
      </c>
      <c r="AZ79" s="15">
        <f t="shared" si="55"/>
        <v>0</v>
      </c>
      <c r="BA79" s="15">
        <f t="shared" si="55"/>
        <v>0</v>
      </c>
      <c r="BB79" s="15">
        <f t="shared" si="55"/>
        <v>0</v>
      </c>
      <c r="BC79" s="15">
        <f t="shared" si="55"/>
        <v>0</v>
      </c>
      <c r="BD79" s="15">
        <f t="shared" si="55"/>
        <v>0</v>
      </c>
      <c r="BE79" s="15">
        <f t="shared" si="55"/>
        <v>0</v>
      </c>
      <c r="BF79" s="15">
        <f t="shared" si="55"/>
        <v>0</v>
      </c>
      <c r="BH79" s="13">
        <f t="shared" si="73"/>
        <v>0</v>
      </c>
      <c r="BI79" s="13">
        <f t="shared" si="74"/>
        <v>0</v>
      </c>
      <c r="BJ79" s="13">
        <f t="shared" si="75"/>
        <v>0</v>
      </c>
      <c r="BK79" s="13">
        <f t="shared" si="76"/>
        <v>0</v>
      </c>
      <c r="BL79" s="13">
        <f t="shared" si="77"/>
        <v>0</v>
      </c>
      <c r="BM79" s="13">
        <f t="shared" si="78"/>
        <v>0</v>
      </c>
      <c r="BN79" s="13">
        <f t="shared" si="79"/>
        <v>0</v>
      </c>
      <c r="BO79" s="13">
        <f t="shared" si="80"/>
        <v>0</v>
      </c>
      <c r="BP79" s="13">
        <f t="shared" si="81"/>
        <v>0</v>
      </c>
      <c r="BQ79" s="13">
        <f t="shared" si="82"/>
        <v>0</v>
      </c>
      <c r="BR79" s="13">
        <f t="shared" si="83"/>
        <v>0</v>
      </c>
      <c r="BS79" s="13">
        <f t="shared" si="84"/>
        <v>0</v>
      </c>
      <c r="BT79" s="14"/>
      <c r="BU79" s="13">
        <f t="shared" si="54"/>
        <v>0</v>
      </c>
      <c r="BV79" s="13">
        <f t="shared" si="54"/>
        <v>0</v>
      </c>
      <c r="BW79" s="13">
        <f t="shared" si="54"/>
        <v>0</v>
      </c>
      <c r="BX79" s="13">
        <f t="shared" si="54"/>
        <v>0</v>
      </c>
      <c r="BY79" s="13">
        <f t="shared" si="54"/>
        <v>0</v>
      </c>
      <c r="BZ79" s="13">
        <f t="shared" si="54"/>
        <v>0</v>
      </c>
      <c r="CA79" s="13">
        <f t="shared" si="85"/>
        <v>0</v>
      </c>
      <c r="CB79" s="13">
        <f t="shared" si="85"/>
        <v>0</v>
      </c>
      <c r="CC79" s="13">
        <f t="shared" si="85"/>
        <v>0</v>
      </c>
      <c r="CD79" s="13">
        <f t="shared" si="85"/>
        <v>0</v>
      </c>
      <c r="CE79" s="13">
        <f t="shared" si="85"/>
        <v>0</v>
      </c>
      <c r="CF79" s="13">
        <f t="shared" si="85"/>
        <v>0</v>
      </c>
      <c r="CG79" s="14"/>
      <c r="CH79" s="13">
        <f t="shared" si="59"/>
        <v>0</v>
      </c>
      <c r="CI79" s="13">
        <f t="shared" si="59"/>
        <v>0</v>
      </c>
      <c r="CJ79" s="13">
        <f t="shared" si="59"/>
        <v>0</v>
      </c>
      <c r="CK79" s="13">
        <f t="shared" si="56"/>
        <v>0</v>
      </c>
      <c r="CL79" s="13">
        <f t="shared" si="56"/>
        <v>0</v>
      </c>
      <c r="CM79" s="13">
        <f t="shared" si="56"/>
        <v>0</v>
      </c>
      <c r="CN79" s="13">
        <f t="shared" si="56"/>
        <v>0</v>
      </c>
      <c r="CO79" s="13">
        <f t="shared" si="56"/>
        <v>0</v>
      </c>
      <c r="CP79" s="13">
        <f t="shared" si="56"/>
        <v>0</v>
      </c>
      <c r="CQ79" s="13">
        <f t="shared" si="56"/>
        <v>0</v>
      </c>
      <c r="CR79" s="13">
        <f t="shared" si="56"/>
        <v>0</v>
      </c>
      <c r="CS79" s="13">
        <f t="shared" si="56"/>
        <v>0</v>
      </c>
      <c r="CT79" s="14"/>
      <c r="CU79" s="13">
        <f t="shared" si="60"/>
        <v>0</v>
      </c>
      <c r="CV79" s="13">
        <f t="shared" si="60"/>
        <v>0</v>
      </c>
      <c r="CW79" s="13">
        <f t="shared" si="60"/>
        <v>0</v>
      </c>
      <c r="CX79" s="13">
        <f t="shared" si="57"/>
        <v>0</v>
      </c>
      <c r="CY79" s="13">
        <f t="shared" si="57"/>
        <v>0</v>
      </c>
      <c r="CZ79" s="13">
        <f t="shared" si="57"/>
        <v>0</v>
      </c>
      <c r="DA79" s="13">
        <f t="shared" si="57"/>
        <v>0</v>
      </c>
      <c r="DB79" s="13">
        <f t="shared" si="57"/>
        <v>0</v>
      </c>
      <c r="DC79" s="13">
        <f t="shared" si="57"/>
        <v>0</v>
      </c>
      <c r="DD79" s="13">
        <f t="shared" si="57"/>
        <v>0</v>
      </c>
      <c r="DE79" s="13">
        <f t="shared" si="57"/>
        <v>0</v>
      </c>
      <c r="DF79" s="13">
        <f t="shared" si="57"/>
        <v>0</v>
      </c>
    </row>
    <row r="80" spans="1:110" ht="13.8">
      <c r="A80" s="327">
        <f>'All Demand '!A81</f>
        <v>76</v>
      </c>
      <c r="B80" s="235" t="str">
        <f>'All Demand '!G81</f>
        <v>ABC</v>
      </c>
      <c r="C80" s="235" t="str">
        <f>'All Demand '!F81</f>
        <v>M21</v>
      </c>
      <c r="D80" s="178" t="str">
        <f>'All Demand '!C81</f>
        <v>89ZU000080AGEN</v>
      </c>
      <c r="E80" s="235" t="str">
        <f>'All Demand '!H81</f>
        <v>CTU FATP</v>
      </c>
      <c r="F80" s="236" t="str">
        <f>'All Demand '!G81</f>
        <v>ABC</v>
      </c>
      <c r="G80" s="12">
        <v>0</v>
      </c>
      <c r="H80" s="12">
        <v>0</v>
      </c>
      <c r="I80" s="12" t="s">
        <v>71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1</v>
      </c>
      <c r="S80" s="12">
        <v>0</v>
      </c>
      <c r="T80" s="12">
        <v>1</v>
      </c>
      <c r="U80" s="26">
        <f>Chengdu!H80</f>
        <v>0</v>
      </c>
      <c r="V80" s="26">
        <f>Chengdu!I80</f>
        <v>0</v>
      </c>
      <c r="W80" s="26">
        <f>Chengdu!J80</f>
        <v>0</v>
      </c>
      <c r="X80" s="26">
        <f>Chengdu!K80</f>
        <v>0</v>
      </c>
      <c r="Y80" s="26">
        <f>Chengdu!L80</f>
        <v>0</v>
      </c>
      <c r="Z80" s="26">
        <f>Chengdu!M80</f>
        <v>0</v>
      </c>
      <c r="AA80" s="26">
        <f>Chengdu!N80</f>
        <v>0</v>
      </c>
      <c r="AB80" s="26">
        <f>Chengdu!O80</f>
        <v>0</v>
      </c>
      <c r="AC80" s="26">
        <f>Chengdu!P80</f>
        <v>0</v>
      </c>
      <c r="AD80" s="26">
        <f>Chengdu!Q80</f>
        <v>0</v>
      </c>
      <c r="AE80" s="26">
        <f>Chengdu!R80</f>
        <v>0</v>
      </c>
      <c r="AF80" s="26">
        <f>Chengdu!S80</f>
        <v>0</v>
      </c>
      <c r="AH80" s="13">
        <f t="shared" si="61"/>
        <v>0</v>
      </c>
      <c r="AI80" s="13">
        <f t="shared" si="62"/>
        <v>0</v>
      </c>
      <c r="AJ80" s="13">
        <f t="shared" si="63"/>
        <v>0</v>
      </c>
      <c r="AK80" s="13">
        <f t="shared" si="64"/>
        <v>0</v>
      </c>
      <c r="AL80" s="13">
        <f t="shared" si="65"/>
        <v>0</v>
      </c>
      <c r="AM80" s="13">
        <f t="shared" si="66"/>
        <v>0</v>
      </c>
      <c r="AN80" s="13">
        <f t="shared" si="67"/>
        <v>0</v>
      </c>
      <c r="AO80" s="13">
        <f t="shared" si="68"/>
        <v>0</v>
      </c>
      <c r="AP80" s="13">
        <f t="shared" si="69"/>
        <v>0</v>
      </c>
      <c r="AQ80" s="13">
        <f t="shared" si="70"/>
        <v>0</v>
      </c>
      <c r="AR80" s="13">
        <f t="shared" si="71"/>
        <v>0</v>
      </c>
      <c r="AS80" s="13">
        <f t="shared" si="72"/>
        <v>0</v>
      </c>
      <c r="AT80" s="14"/>
      <c r="AU80" s="15">
        <f t="shared" si="58"/>
        <v>0</v>
      </c>
      <c r="AV80" s="15">
        <f t="shared" si="58"/>
        <v>0</v>
      </c>
      <c r="AW80" s="15">
        <f t="shared" si="58"/>
        <v>0</v>
      </c>
      <c r="AX80" s="15">
        <f t="shared" si="55"/>
        <v>0</v>
      </c>
      <c r="AY80" s="15">
        <f t="shared" si="55"/>
        <v>0</v>
      </c>
      <c r="AZ80" s="15">
        <f t="shared" si="55"/>
        <v>0</v>
      </c>
      <c r="BA80" s="15">
        <f t="shared" si="55"/>
        <v>0</v>
      </c>
      <c r="BB80" s="15">
        <f t="shared" si="55"/>
        <v>0</v>
      </c>
      <c r="BC80" s="15">
        <f t="shared" si="55"/>
        <v>0</v>
      </c>
      <c r="BD80" s="15">
        <f t="shared" si="55"/>
        <v>0</v>
      </c>
      <c r="BE80" s="15">
        <f t="shared" si="55"/>
        <v>0</v>
      </c>
      <c r="BF80" s="15">
        <f t="shared" si="55"/>
        <v>0</v>
      </c>
      <c r="BH80" s="13">
        <f t="shared" si="73"/>
        <v>0</v>
      </c>
      <c r="BI80" s="13">
        <f t="shared" si="74"/>
        <v>0</v>
      </c>
      <c r="BJ80" s="13">
        <f t="shared" si="75"/>
        <v>0</v>
      </c>
      <c r="BK80" s="13">
        <f t="shared" si="76"/>
        <v>0</v>
      </c>
      <c r="BL80" s="13">
        <f t="shared" si="77"/>
        <v>0</v>
      </c>
      <c r="BM80" s="13">
        <f t="shared" si="78"/>
        <v>0</v>
      </c>
      <c r="BN80" s="13">
        <f t="shared" si="79"/>
        <v>0</v>
      </c>
      <c r="BO80" s="13">
        <f t="shared" si="80"/>
        <v>0</v>
      </c>
      <c r="BP80" s="13">
        <f t="shared" si="81"/>
        <v>0</v>
      </c>
      <c r="BQ80" s="13">
        <f t="shared" si="82"/>
        <v>0</v>
      </c>
      <c r="BR80" s="13">
        <f t="shared" si="83"/>
        <v>0</v>
      </c>
      <c r="BS80" s="13">
        <f t="shared" si="84"/>
        <v>0</v>
      </c>
      <c r="BT80" s="14"/>
      <c r="BU80" s="13">
        <f t="shared" si="54"/>
        <v>0</v>
      </c>
      <c r="BV80" s="13">
        <f t="shared" si="54"/>
        <v>0</v>
      </c>
      <c r="BW80" s="13">
        <f t="shared" si="54"/>
        <v>0</v>
      </c>
      <c r="BX80" s="13">
        <f t="shared" si="54"/>
        <v>0</v>
      </c>
      <c r="BY80" s="13">
        <f t="shared" si="54"/>
        <v>0</v>
      </c>
      <c r="BZ80" s="13">
        <f t="shared" si="54"/>
        <v>0</v>
      </c>
      <c r="CA80" s="13">
        <f t="shared" si="85"/>
        <v>0</v>
      </c>
      <c r="CB80" s="13">
        <f t="shared" si="85"/>
        <v>0</v>
      </c>
      <c r="CC80" s="13">
        <f t="shared" si="85"/>
        <v>0</v>
      </c>
      <c r="CD80" s="13">
        <f t="shared" si="85"/>
        <v>0</v>
      </c>
      <c r="CE80" s="13">
        <f t="shared" si="85"/>
        <v>0</v>
      </c>
      <c r="CF80" s="13">
        <f t="shared" si="85"/>
        <v>0</v>
      </c>
      <c r="CG80" s="14"/>
      <c r="CH80" s="13">
        <f t="shared" si="59"/>
        <v>0</v>
      </c>
      <c r="CI80" s="13">
        <f t="shared" si="59"/>
        <v>0</v>
      </c>
      <c r="CJ80" s="13">
        <f t="shared" si="59"/>
        <v>0</v>
      </c>
      <c r="CK80" s="13">
        <f t="shared" si="56"/>
        <v>0</v>
      </c>
      <c r="CL80" s="13">
        <f t="shared" si="56"/>
        <v>0</v>
      </c>
      <c r="CM80" s="13">
        <f t="shared" si="56"/>
        <v>0</v>
      </c>
      <c r="CN80" s="13">
        <f t="shared" si="56"/>
        <v>0</v>
      </c>
      <c r="CO80" s="13">
        <f t="shared" si="56"/>
        <v>0</v>
      </c>
      <c r="CP80" s="13">
        <f t="shared" si="56"/>
        <v>0</v>
      </c>
      <c r="CQ80" s="13">
        <f t="shared" si="56"/>
        <v>0</v>
      </c>
      <c r="CR80" s="13">
        <f t="shared" si="56"/>
        <v>0</v>
      </c>
      <c r="CS80" s="13">
        <f t="shared" si="56"/>
        <v>0</v>
      </c>
      <c r="CT80" s="14"/>
      <c r="CU80" s="13">
        <f t="shared" si="60"/>
        <v>0</v>
      </c>
      <c r="CV80" s="13">
        <f t="shared" si="60"/>
        <v>0</v>
      </c>
      <c r="CW80" s="13">
        <f t="shared" si="60"/>
        <v>0</v>
      </c>
      <c r="CX80" s="13">
        <f t="shared" si="57"/>
        <v>0</v>
      </c>
      <c r="CY80" s="13">
        <f t="shared" si="57"/>
        <v>0</v>
      </c>
      <c r="CZ80" s="13">
        <f t="shared" si="57"/>
        <v>0</v>
      </c>
      <c r="DA80" s="13">
        <f t="shared" si="57"/>
        <v>0</v>
      </c>
      <c r="DB80" s="13">
        <f t="shared" si="57"/>
        <v>0</v>
      </c>
      <c r="DC80" s="13">
        <f t="shared" si="57"/>
        <v>0</v>
      </c>
      <c r="DD80" s="13">
        <f t="shared" si="57"/>
        <v>0</v>
      </c>
      <c r="DE80" s="13">
        <f t="shared" si="57"/>
        <v>0</v>
      </c>
      <c r="DF80" s="13">
        <f t="shared" si="57"/>
        <v>0</v>
      </c>
    </row>
    <row r="81" spans="1:110" ht="13.8">
      <c r="A81" s="327">
        <f>'All Demand '!A82</f>
        <v>77</v>
      </c>
      <c r="B81" s="235" t="str">
        <f>'All Demand '!G82</f>
        <v xml:space="preserve">Sony </v>
      </c>
      <c r="C81" s="235" t="str">
        <f>'All Demand '!F82</f>
        <v>Griffin</v>
      </c>
      <c r="D81" s="178" t="str">
        <f>'All Demand '!C82</f>
        <v>8DCPFM05021SE</v>
      </c>
      <c r="E81" s="235" t="str">
        <f>'All Demand '!H82</f>
        <v>WGT</v>
      </c>
      <c r="F81" s="236" t="str">
        <f>'All Demand '!G82</f>
        <v xml:space="preserve">Sony </v>
      </c>
      <c r="G81" s="12">
        <v>0</v>
      </c>
      <c r="H81" s="12">
        <v>0</v>
      </c>
      <c r="I81" s="12" t="s">
        <v>39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1</v>
      </c>
      <c r="S81" s="12">
        <v>0</v>
      </c>
      <c r="T81" s="12">
        <v>0.95</v>
      </c>
      <c r="U81" s="26">
        <f>Chengdu!H81</f>
        <v>0</v>
      </c>
      <c r="V81" s="26">
        <f>Chengdu!I81</f>
        <v>0</v>
      </c>
      <c r="W81" s="26">
        <f>Chengdu!J81</f>
        <v>0</v>
      </c>
      <c r="X81" s="26">
        <f>Chengdu!K81</f>
        <v>0</v>
      </c>
      <c r="Y81" s="26">
        <f>Chengdu!L81</f>
        <v>0</v>
      </c>
      <c r="Z81" s="26">
        <f>Chengdu!M81</f>
        <v>0</v>
      </c>
      <c r="AA81" s="26">
        <f>Chengdu!N81</f>
        <v>0</v>
      </c>
      <c r="AB81" s="26">
        <f>Chengdu!O81</f>
        <v>0</v>
      </c>
      <c r="AC81" s="26">
        <f>Chengdu!P81</f>
        <v>0</v>
      </c>
      <c r="AD81" s="26">
        <f>Chengdu!Q81</f>
        <v>0</v>
      </c>
      <c r="AE81" s="26">
        <f>Chengdu!R81</f>
        <v>0</v>
      </c>
      <c r="AF81" s="26">
        <f>Chengdu!S81</f>
        <v>0</v>
      </c>
      <c r="AH81" s="13">
        <f t="shared" si="61"/>
        <v>0</v>
      </c>
      <c r="AI81" s="13">
        <f t="shared" si="62"/>
        <v>0</v>
      </c>
      <c r="AJ81" s="13">
        <f t="shared" si="63"/>
        <v>0</v>
      </c>
      <c r="AK81" s="13">
        <f t="shared" si="64"/>
        <v>0</v>
      </c>
      <c r="AL81" s="13">
        <f t="shared" si="65"/>
        <v>0</v>
      </c>
      <c r="AM81" s="13">
        <f t="shared" si="66"/>
        <v>0</v>
      </c>
      <c r="AN81" s="13">
        <f t="shared" si="67"/>
        <v>0</v>
      </c>
      <c r="AO81" s="13">
        <f t="shared" si="68"/>
        <v>0</v>
      </c>
      <c r="AP81" s="13">
        <f t="shared" si="69"/>
        <v>0</v>
      </c>
      <c r="AQ81" s="13">
        <f t="shared" si="70"/>
        <v>0</v>
      </c>
      <c r="AR81" s="13">
        <f t="shared" si="71"/>
        <v>0</v>
      </c>
      <c r="AS81" s="13">
        <f t="shared" si="72"/>
        <v>0</v>
      </c>
      <c r="AT81" s="14"/>
      <c r="AU81" s="15">
        <f t="shared" si="58"/>
        <v>0</v>
      </c>
      <c r="AV81" s="15">
        <f t="shared" si="58"/>
        <v>0</v>
      </c>
      <c r="AW81" s="15">
        <f t="shared" si="58"/>
        <v>0</v>
      </c>
      <c r="AX81" s="15">
        <f t="shared" si="55"/>
        <v>0</v>
      </c>
      <c r="AY81" s="15">
        <f t="shared" si="55"/>
        <v>0</v>
      </c>
      <c r="AZ81" s="15">
        <f t="shared" si="55"/>
        <v>0</v>
      </c>
      <c r="BA81" s="15">
        <f t="shared" si="55"/>
        <v>0</v>
      </c>
      <c r="BB81" s="15">
        <f t="shared" si="55"/>
        <v>0</v>
      </c>
      <c r="BC81" s="15">
        <f t="shared" si="55"/>
        <v>0</v>
      </c>
      <c r="BD81" s="15">
        <f t="shared" si="55"/>
        <v>0</v>
      </c>
      <c r="BE81" s="15">
        <f t="shared" si="55"/>
        <v>0</v>
      </c>
      <c r="BF81" s="15">
        <f t="shared" si="55"/>
        <v>0</v>
      </c>
      <c r="BH81" s="13">
        <f t="shared" si="73"/>
        <v>0</v>
      </c>
      <c r="BI81" s="13">
        <f t="shared" si="74"/>
        <v>0</v>
      </c>
      <c r="BJ81" s="13">
        <f t="shared" si="75"/>
        <v>0</v>
      </c>
      <c r="BK81" s="13">
        <f t="shared" si="76"/>
        <v>0</v>
      </c>
      <c r="BL81" s="13">
        <f t="shared" si="77"/>
        <v>0</v>
      </c>
      <c r="BM81" s="13">
        <f t="shared" si="78"/>
        <v>0</v>
      </c>
      <c r="BN81" s="13">
        <f t="shared" si="79"/>
        <v>0</v>
      </c>
      <c r="BO81" s="13">
        <f t="shared" si="80"/>
        <v>0</v>
      </c>
      <c r="BP81" s="13">
        <f t="shared" si="81"/>
        <v>0</v>
      </c>
      <c r="BQ81" s="13">
        <f t="shared" si="82"/>
        <v>0</v>
      </c>
      <c r="BR81" s="13">
        <f t="shared" si="83"/>
        <v>0</v>
      </c>
      <c r="BS81" s="13">
        <f t="shared" si="84"/>
        <v>0</v>
      </c>
      <c r="BT81" s="14"/>
      <c r="BU81" s="13">
        <f t="shared" si="54"/>
        <v>0</v>
      </c>
      <c r="BV81" s="13">
        <f t="shared" si="54"/>
        <v>0</v>
      </c>
      <c r="BW81" s="13">
        <f t="shared" si="54"/>
        <v>0</v>
      </c>
      <c r="BX81" s="13">
        <f t="shared" si="54"/>
        <v>0</v>
      </c>
      <c r="BY81" s="13">
        <f t="shared" si="54"/>
        <v>0</v>
      </c>
      <c r="BZ81" s="13">
        <f t="shared" si="54"/>
        <v>0</v>
      </c>
      <c r="CA81" s="13">
        <f t="shared" si="85"/>
        <v>0</v>
      </c>
      <c r="CB81" s="13">
        <f t="shared" si="85"/>
        <v>0</v>
      </c>
      <c r="CC81" s="13">
        <f t="shared" si="85"/>
        <v>0</v>
      </c>
      <c r="CD81" s="13">
        <f t="shared" si="85"/>
        <v>0</v>
      </c>
      <c r="CE81" s="13">
        <f t="shared" si="85"/>
        <v>0</v>
      </c>
      <c r="CF81" s="13">
        <f t="shared" si="85"/>
        <v>0</v>
      </c>
      <c r="CG81" s="14"/>
      <c r="CH81" s="13">
        <f t="shared" si="59"/>
        <v>0</v>
      </c>
      <c r="CI81" s="13">
        <f t="shared" si="59"/>
        <v>0</v>
      </c>
      <c r="CJ81" s="13">
        <f t="shared" si="59"/>
        <v>0</v>
      </c>
      <c r="CK81" s="13">
        <f t="shared" si="56"/>
        <v>0</v>
      </c>
      <c r="CL81" s="13">
        <f t="shared" si="56"/>
        <v>0</v>
      </c>
      <c r="CM81" s="13">
        <f t="shared" si="56"/>
        <v>0</v>
      </c>
      <c r="CN81" s="13">
        <f t="shared" si="56"/>
        <v>0</v>
      </c>
      <c r="CO81" s="13">
        <f t="shared" si="56"/>
        <v>0</v>
      </c>
      <c r="CP81" s="13">
        <f t="shared" si="56"/>
        <v>0</v>
      </c>
      <c r="CQ81" s="13">
        <f t="shared" si="56"/>
        <v>0</v>
      </c>
      <c r="CR81" s="13">
        <f t="shared" si="56"/>
        <v>0</v>
      </c>
      <c r="CS81" s="13">
        <f t="shared" si="56"/>
        <v>0</v>
      </c>
      <c r="CT81" s="14"/>
      <c r="CU81" s="13">
        <f t="shared" si="60"/>
        <v>0</v>
      </c>
      <c r="CV81" s="13">
        <f t="shared" si="60"/>
        <v>0</v>
      </c>
      <c r="CW81" s="13">
        <f t="shared" si="60"/>
        <v>0</v>
      </c>
      <c r="CX81" s="13">
        <f t="shared" si="57"/>
        <v>0</v>
      </c>
      <c r="CY81" s="13">
        <f t="shared" si="57"/>
        <v>0</v>
      </c>
      <c r="CZ81" s="13">
        <f t="shared" si="57"/>
        <v>0</v>
      </c>
      <c r="DA81" s="13">
        <f t="shared" si="57"/>
        <v>0</v>
      </c>
      <c r="DB81" s="13">
        <f t="shared" si="57"/>
        <v>0</v>
      </c>
      <c r="DC81" s="13">
        <f t="shared" si="57"/>
        <v>0</v>
      </c>
      <c r="DD81" s="13">
        <f t="shared" si="57"/>
        <v>0</v>
      </c>
      <c r="DE81" s="13">
        <f t="shared" si="57"/>
        <v>0</v>
      </c>
      <c r="DF81" s="13">
        <f t="shared" si="57"/>
        <v>0</v>
      </c>
    </row>
    <row r="82" spans="1:110" ht="12.75" customHeight="1">
      <c r="A82" s="327">
        <f>'All Demand '!A83</f>
        <v>78</v>
      </c>
      <c r="B82" s="235" t="str">
        <f>'All Demand '!G83</f>
        <v xml:space="preserve">Sony </v>
      </c>
      <c r="C82" s="235" t="str">
        <f>'All Demand '!F83</f>
        <v>Griffin</v>
      </c>
      <c r="D82" s="178" t="str">
        <f>'All Demand '!C83</f>
        <v>8DCPFM05024SE</v>
      </c>
      <c r="E82" s="235" t="str">
        <f>'All Demand '!H83</f>
        <v>WGT</v>
      </c>
      <c r="F82" s="236" t="str">
        <f>'All Demand '!G83</f>
        <v xml:space="preserve">Sony </v>
      </c>
      <c r="G82" s="12">
        <v>0</v>
      </c>
      <c r="H82" s="12">
        <v>0</v>
      </c>
      <c r="I82" s="12" t="s">
        <v>39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1</v>
      </c>
      <c r="S82" s="12">
        <v>0</v>
      </c>
      <c r="T82" s="12">
        <v>0.95</v>
      </c>
      <c r="U82" s="26">
        <f>Chengdu!H82</f>
        <v>0</v>
      </c>
      <c r="V82" s="26">
        <f>Chengdu!I82</f>
        <v>0</v>
      </c>
      <c r="W82" s="26">
        <f>Chengdu!J82</f>
        <v>0</v>
      </c>
      <c r="X82" s="26">
        <f>Chengdu!K82</f>
        <v>0</v>
      </c>
      <c r="Y82" s="26">
        <f>Chengdu!L82</f>
        <v>0</v>
      </c>
      <c r="Z82" s="26">
        <f>Chengdu!M82</f>
        <v>0</v>
      </c>
      <c r="AA82" s="26">
        <f>Chengdu!N82</f>
        <v>0</v>
      </c>
      <c r="AB82" s="26">
        <f>Chengdu!O82</f>
        <v>0</v>
      </c>
      <c r="AC82" s="26">
        <f>Chengdu!P82</f>
        <v>0</v>
      </c>
      <c r="AD82" s="26">
        <f>Chengdu!Q82</f>
        <v>0</v>
      </c>
      <c r="AE82" s="26">
        <f>Chengdu!R82</f>
        <v>0</v>
      </c>
      <c r="AF82" s="26">
        <f>Chengdu!S82</f>
        <v>0</v>
      </c>
      <c r="AH82" s="13">
        <f t="shared" si="61"/>
        <v>0</v>
      </c>
      <c r="AI82" s="13">
        <f t="shared" si="62"/>
        <v>0</v>
      </c>
      <c r="AJ82" s="13">
        <f t="shared" si="63"/>
        <v>0</v>
      </c>
      <c r="AK82" s="13">
        <f t="shared" si="64"/>
        <v>0</v>
      </c>
      <c r="AL82" s="13">
        <f t="shared" si="65"/>
        <v>0</v>
      </c>
      <c r="AM82" s="13">
        <f t="shared" si="66"/>
        <v>0</v>
      </c>
      <c r="AN82" s="13">
        <f t="shared" si="67"/>
        <v>0</v>
      </c>
      <c r="AO82" s="13">
        <f t="shared" si="68"/>
        <v>0</v>
      </c>
      <c r="AP82" s="13">
        <f t="shared" si="69"/>
        <v>0</v>
      </c>
      <c r="AQ82" s="13">
        <f t="shared" si="70"/>
        <v>0</v>
      </c>
      <c r="AR82" s="13">
        <f t="shared" si="71"/>
        <v>0</v>
      </c>
      <c r="AS82" s="13">
        <f t="shared" si="72"/>
        <v>0</v>
      </c>
      <c r="AT82" s="14"/>
      <c r="AU82" s="15">
        <f t="shared" si="58"/>
        <v>0</v>
      </c>
      <c r="AV82" s="15">
        <f t="shared" si="58"/>
        <v>0</v>
      </c>
      <c r="AW82" s="15">
        <f t="shared" si="58"/>
        <v>0</v>
      </c>
      <c r="AX82" s="15">
        <f t="shared" si="55"/>
        <v>0</v>
      </c>
      <c r="AY82" s="15">
        <f t="shared" si="55"/>
        <v>0</v>
      </c>
      <c r="AZ82" s="15">
        <f t="shared" si="55"/>
        <v>0</v>
      </c>
      <c r="BA82" s="15">
        <f t="shared" si="55"/>
        <v>0</v>
      </c>
      <c r="BB82" s="15">
        <f t="shared" si="55"/>
        <v>0</v>
      </c>
      <c r="BC82" s="15">
        <f t="shared" si="55"/>
        <v>0</v>
      </c>
      <c r="BD82" s="15">
        <f t="shared" si="55"/>
        <v>0</v>
      </c>
      <c r="BE82" s="15">
        <f t="shared" si="55"/>
        <v>0</v>
      </c>
      <c r="BF82" s="15">
        <f t="shared" si="55"/>
        <v>0</v>
      </c>
      <c r="BH82" s="13">
        <f t="shared" si="73"/>
        <v>0</v>
      </c>
      <c r="BI82" s="13">
        <f t="shared" si="74"/>
        <v>0</v>
      </c>
      <c r="BJ82" s="13">
        <f t="shared" si="75"/>
        <v>0</v>
      </c>
      <c r="BK82" s="13">
        <f t="shared" si="76"/>
        <v>0</v>
      </c>
      <c r="BL82" s="13">
        <f t="shared" si="77"/>
        <v>0</v>
      </c>
      <c r="BM82" s="13">
        <f t="shared" si="78"/>
        <v>0</v>
      </c>
      <c r="BN82" s="13">
        <f t="shared" si="79"/>
        <v>0</v>
      </c>
      <c r="BO82" s="13">
        <f t="shared" si="80"/>
        <v>0</v>
      </c>
      <c r="BP82" s="13">
        <f t="shared" si="81"/>
        <v>0</v>
      </c>
      <c r="BQ82" s="13">
        <f t="shared" si="82"/>
        <v>0</v>
      </c>
      <c r="BR82" s="13">
        <f t="shared" si="83"/>
        <v>0</v>
      </c>
      <c r="BS82" s="13">
        <f t="shared" si="84"/>
        <v>0</v>
      </c>
      <c r="BT82" s="14"/>
      <c r="BU82" s="13">
        <f t="shared" si="54"/>
        <v>0</v>
      </c>
      <c r="BV82" s="13">
        <f t="shared" si="54"/>
        <v>0</v>
      </c>
      <c r="BW82" s="13">
        <f t="shared" si="54"/>
        <v>0</v>
      </c>
      <c r="BX82" s="13">
        <f t="shared" si="54"/>
        <v>0</v>
      </c>
      <c r="BY82" s="13">
        <f t="shared" si="54"/>
        <v>0</v>
      </c>
      <c r="BZ82" s="13">
        <f t="shared" si="54"/>
        <v>0</v>
      </c>
      <c r="CA82" s="13">
        <f t="shared" si="85"/>
        <v>0</v>
      </c>
      <c r="CB82" s="13">
        <f t="shared" si="85"/>
        <v>0</v>
      </c>
      <c r="CC82" s="13">
        <f t="shared" si="85"/>
        <v>0</v>
      </c>
      <c r="CD82" s="13">
        <f t="shared" si="85"/>
        <v>0</v>
      </c>
      <c r="CE82" s="13">
        <f t="shared" si="85"/>
        <v>0</v>
      </c>
      <c r="CF82" s="13">
        <f t="shared" si="85"/>
        <v>0</v>
      </c>
      <c r="CG82" s="14"/>
      <c r="CH82" s="13">
        <f t="shared" si="59"/>
        <v>0</v>
      </c>
      <c r="CI82" s="13">
        <f t="shared" si="59"/>
        <v>0</v>
      </c>
      <c r="CJ82" s="13">
        <f t="shared" si="59"/>
        <v>0</v>
      </c>
      <c r="CK82" s="13">
        <f t="shared" si="56"/>
        <v>0</v>
      </c>
      <c r="CL82" s="13">
        <f t="shared" si="56"/>
        <v>0</v>
      </c>
      <c r="CM82" s="13">
        <f t="shared" si="56"/>
        <v>0</v>
      </c>
      <c r="CN82" s="13">
        <f t="shared" si="56"/>
        <v>0</v>
      </c>
      <c r="CO82" s="13">
        <f t="shared" si="56"/>
        <v>0</v>
      </c>
      <c r="CP82" s="13">
        <f t="shared" si="56"/>
        <v>0</v>
      </c>
      <c r="CQ82" s="13">
        <f t="shared" si="56"/>
        <v>0</v>
      </c>
      <c r="CR82" s="13">
        <f t="shared" si="56"/>
        <v>0</v>
      </c>
      <c r="CS82" s="13">
        <f t="shared" si="56"/>
        <v>0</v>
      </c>
      <c r="CT82" s="14"/>
      <c r="CU82" s="13">
        <f t="shared" si="60"/>
        <v>0</v>
      </c>
      <c r="CV82" s="13">
        <f t="shared" si="60"/>
        <v>0</v>
      </c>
      <c r="CW82" s="13">
        <f t="shared" si="60"/>
        <v>0</v>
      </c>
      <c r="CX82" s="13">
        <f t="shared" si="57"/>
        <v>0</v>
      </c>
      <c r="CY82" s="13">
        <f t="shared" si="57"/>
        <v>0</v>
      </c>
      <c r="CZ82" s="13">
        <f t="shared" si="57"/>
        <v>0</v>
      </c>
      <c r="DA82" s="13">
        <f t="shared" si="57"/>
        <v>0</v>
      </c>
      <c r="DB82" s="13">
        <f t="shared" si="57"/>
        <v>0</v>
      </c>
      <c r="DC82" s="13">
        <f t="shared" si="57"/>
        <v>0</v>
      </c>
      <c r="DD82" s="13">
        <f t="shared" si="57"/>
        <v>0</v>
      </c>
      <c r="DE82" s="13">
        <f t="shared" si="57"/>
        <v>0</v>
      </c>
      <c r="DF82" s="13">
        <f t="shared" si="57"/>
        <v>0</v>
      </c>
    </row>
    <row r="83" spans="1:110" ht="12.75" customHeight="1">
      <c r="A83" s="327">
        <f>'All Demand '!A84</f>
        <v>79</v>
      </c>
      <c r="B83" s="235" t="str">
        <f>'All Demand '!G84</f>
        <v xml:space="preserve">Sony </v>
      </c>
      <c r="C83" s="235" t="str">
        <f>'All Demand '!F84</f>
        <v>Griffin</v>
      </c>
      <c r="D83" s="178" t="str">
        <f>'All Demand '!C84</f>
        <v>8DCGSK01022SE</v>
      </c>
      <c r="E83" s="235" t="str">
        <f>'All Demand '!H84</f>
        <v>WGT</v>
      </c>
      <c r="F83" s="236" t="str">
        <f>'All Demand '!G84</f>
        <v xml:space="preserve">Sony </v>
      </c>
      <c r="G83" s="12">
        <v>0</v>
      </c>
      <c r="H83" s="12">
        <v>0</v>
      </c>
      <c r="I83" s="12" t="s">
        <v>71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1</v>
      </c>
      <c r="S83" s="12">
        <v>0</v>
      </c>
      <c r="T83" s="12">
        <v>1</v>
      </c>
      <c r="U83" s="26">
        <f>Chengdu!H83</f>
        <v>0</v>
      </c>
      <c r="V83" s="26">
        <f>Chengdu!I83</f>
        <v>0</v>
      </c>
      <c r="W83" s="26">
        <f>Chengdu!J83</f>
        <v>0</v>
      </c>
      <c r="X83" s="26">
        <f>Chengdu!K83</f>
        <v>0</v>
      </c>
      <c r="Y83" s="26">
        <f>Chengdu!L83</f>
        <v>0</v>
      </c>
      <c r="Z83" s="26">
        <f>Chengdu!M83</f>
        <v>0</v>
      </c>
      <c r="AA83" s="26">
        <f>Chengdu!N83</f>
        <v>0</v>
      </c>
      <c r="AB83" s="26">
        <f>Chengdu!O83</f>
        <v>0</v>
      </c>
      <c r="AC83" s="26">
        <f>Chengdu!P83</f>
        <v>0</v>
      </c>
      <c r="AD83" s="26">
        <f>Chengdu!Q83</f>
        <v>0</v>
      </c>
      <c r="AE83" s="26">
        <f>Chengdu!R83</f>
        <v>0</v>
      </c>
      <c r="AF83" s="26">
        <f>Chengdu!S83</f>
        <v>0</v>
      </c>
      <c r="AH83" s="13">
        <f t="shared" si="61"/>
        <v>0</v>
      </c>
      <c r="AI83" s="13">
        <f t="shared" si="62"/>
        <v>0</v>
      </c>
      <c r="AJ83" s="13">
        <f t="shared" si="63"/>
        <v>0</v>
      </c>
      <c r="AK83" s="13">
        <f t="shared" si="64"/>
        <v>0</v>
      </c>
      <c r="AL83" s="13">
        <f t="shared" si="65"/>
        <v>0</v>
      </c>
      <c r="AM83" s="13">
        <f t="shared" si="66"/>
        <v>0</v>
      </c>
      <c r="AN83" s="13">
        <f t="shared" si="67"/>
        <v>0</v>
      </c>
      <c r="AO83" s="13">
        <f t="shared" si="68"/>
        <v>0</v>
      </c>
      <c r="AP83" s="13">
        <f t="shared" si="69"/>
        <v>0</v>
      </c>
      <c r="AQ83" s="13">
        <f t="shared" si="70"/>
        <v>0</v>
      </c>
      <c r="AR83" s="13">
        <f t="shared" si="71"/>
        <v>0</v>
      </c>
      <c r="AS83" s="13">
        <f t="shared" si="72"/>
        <v>0</v>
      </c>
      <c r="AT83" s="14"/>
      <c r="AU83" s="15">
        <f t="shared" si="58"/>
        <v>0</v>
      </c>
      <c r="AV83" s="15">
        <f t="shared" si="58"/>
        <v>0</v>
      </c>
      <c r="AW83" s="15">
        <f t="shared" si="58"/>
        <v>0</v>
      </c>
      <c r="AX83" s="15">
        <f t="shared" si="55"/>
        <v>0</v>
      </c>
      <c r="AY83" s="15">
        <f t="shared" si="55"/>
        <v>0</v>
      </c>
      <c r="AZ83" s="15">
        <f t="shared" si="55"/>
        <v>0</v>
      </c>
      <c r="BA83" s="15">
        <f t="shared" si="55"/>
        <v>0</v>
      </c>
      <c r="BB83" s="15">
        <f t="shared" si="55"/>
        <v>0</v>
      </c>
      <c r="BC83" s="15">
        <f t="shared" si="55"/>
        <v>0</v>
      </c>
      <c r="BD83" s="15">
        <f t="shared" si="55"/>
        <v>0</v>
      </c>
      <c r="BE83" s="15">
        <f t="shared" si="55"/>
        <v>0</v>
      </c>
      <c r="BF83" s="15">
        <f t="shared" si="55"/>
        <v>0</v>
      </c>
      <c r="BH83" s="13">
        <f t="shared" si="73"/>
        <v>0</v>
      </c>
      <c r="BI83" s="13">
        <f t="shared" si="74"/>
        <v>0</v>
      </c>
      <c r="BJ83" s="13">
        <f t="shared" si="75"/>
        <v>0</v>
      </c>
      <c r="BK83" s="13">
        <f t="shared" si="76"/>
        <v>0</v>
      </c>
      <c r="BL83" s="13">
        <f t="shared" si="77"/>
        <v>0</v>
      </c>
      <c r="BM83" s="13">
        <f t="shared" si="78"/>
        <v>0</v>
      </c>
      <c r="BN83" s="13">
        <f t="shared" si="79"/>
        <v>0</v>
      </c>
      <c r="BO83" s="13">
        <f t="shared" si="80"/>
        <v>0</v>
      </c>
      <c r="BP83" s="13">
        <f t="shared" si="81"/>
        <v>0</v>
      </c>
      <c r="BQ83" s="13">
        <f t="shared" si="82"/>
        <v>0</v>
      </c>
      <c r="BR83" s="13">
        <f t="shared" si="83"/>
        <v>0</v>
      </c>
      <c r="BS83" s="13">
        <f t="shared" si="84"/>
        <v>0</v>
      </c>
      <c r="BT83" s="14"/>
      <c r="BU83" s="13">
        <f t="shared" si="54"/>
        <v>0</v>
      </c>
      <c r="BV83" s="13">
        <f t="shared" si="54"/>
        <v>0</v>
      </c>
      <c r="BW83" s="13">
        <f t="shared" si="54"/>
        <v>0</v>
      </c>
      <c r="BX83" s="13">
        <f t="shared" si="54"/>
        <v>0</v>
      </c>
      <c r="BY83" s="13">
        <f t="shared" si="54"/>
        <v>0</v>
      </c>
      <c r="BZ83" s="13">
        <f t="shared" si="54"/>
        <v>0</v>
      </c>
      <c r="CA83" s="13">
        <f t="shared" si="85"/>
        <v>0</v>
      </c>
      <c r="CB83" s="13">
        <f t="shared" si="85"/>
        <v>0</v>
      </c>
      <c r="CC83" s="13">
        <f t="shared" si="85"/>
        <v>0</v>
      </c>
      <c r="CD83" s="13">
        <f t="shared" si="85"/>
        <v>0</v>
      </c>
      <c r="CE83" s="13">
        <f t="shared" si="85"/>
        <v>0</v>
      </c>
      <c r="CF83" s="13">
        <f t="shared" si="85"/>
        <v>0</v>
      </c>
      <c r="CG83" s="14"/>
      <c r="CH83" s="13">
        <f t="shared" si="59"/>
        <v>0</v>
      </c>
      <c r="CI83" s="13">
        <f t="shared" si="59"/>
        <v>0</v>
      </c>
      <c r="CJ83" s="13">
        <f t="shared" si="59"/>
        <v>0</v>
      </c>
      <c r="CK83" s="13">
        <f t="shared" si="56"/>
        <v>0</v>
      </c>
      <c r="CL83" s="13">
        <f t="shared" si="56"/>
        <v>0</v>
      </c>
      <c r="CM83" s="13">
        <f t="shared" si="56"/>
        <v>0</v>
      </c>
      <c r="CN83" s="13">
        <f t="shared" si="56"/>
        <v>0</v>
      </c>
      <c r="CO83" s="13">
        <f t="shared" si="56"/>
        <v>0</v>
      </c>
      <c r="CP83" s="13">
        <f t="shared" si="56"/>
        <v>0</v>
      </c>
      <c r="CQ83" s="13">
        <f t="shared" si="56"/>
        <v>0</v>
      </c>
      <c r="CR83" s="13">
        <f t="shared" si="56"/>
        <v>0</v>
      </c>
      <c r="CS83" s="13">
        <f t="shared" si="56"/>
        <v>0</v>
      </c>
      <c r="CT83" s="14"/>
      <c r="CU83" s="13">
        <f t="shared" si="60"/>
        <v>0</v>
      </c>
      <c r="CV83" s="13">
        <f t="shared" si="60"/>
        <v>0</v>
      </c>
      <c r="CW83" s="13">
        <f t="shared" si="60"/>
        <v>0</v>
      </c>
      <c r="CX83" s="13">
        <f t="shared" si="57"/>
        <v>0</v>
      </c>
      <c r="CY83" s="13">
        <f t="shared" si="57"/>
        <v>0</v>
      </c>
      <c r="CZ83" s="13">
        <f t="shared" si="57"/>
        <v>0</v>
      </c>
      <c r="DA83" s="13">
        <f t="shared" si="57"/>
        <v>0</v>
      </c>
      <c r="DB83" s="13">
        <f t="shared" si="57"/>
        <v>0</v>
      </c>
      <c r="DC83" s="13">
        <f t="shared" si="57"/>
        <v>0</v>
      </c>
      <c r="DD83" s="13">
        <f t="shared" si="57"/>
        <v>0</v>
      </c>
      <c r="DE83" s="13">
        <f t="shared" si="57"/>
        <v>0</v>
      </c>
      <c r="DF83" s="13">
        <f t="shared" si="57"/>
        <v>0</v>
      </c>
    </row>
    <row r="84" spans="1:110" ht="12.75" customHeight="1">
      <c r="A84" s="327">
        <f>'All Demand '!A85</f>
        <v>80</v>
      </c>
      <c r="B84" s="235" t="str">
        <f>'All Demand '!G85</f>
        <v>Sony</v>
      </c>
      <c r="C84" s="235" t="str">
        <f>'All Demand '!F85</f>
        <v>Bahamut</v>
      </c>
      <c r="D84" s="178" t="str">
        <f>'All Demand '!C85</f>
        <v>8DCADH01260SE</v>
      </c>
      <c r="E84" s="235" t="str">
        <f>'All Demand '!H85</f>
        <v>WGT</v>
      </c>
      <c r="F84" s="236" t="str">
        <f>'All Demand '!G85</f>
        <v>Sony</v>
      </c>
      <c r="G84" s="12">
        <v>0</v>
      </c>
      <c r="H84" s="12">
        <v>0</v>
      </c>
      <c r="I84" s="12" t="s">
        <v>39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1</v>
      </c>
      <c r="S84" s="12">
        <v>0</v>
      </c>
      <c r="T84" s="12">
        <v>0.95</v>
      </c>
      <c r="U84" s="26">
        <f>Chengdu!H84</f>
        <v>0</v>
      </c>
      <c r="V84" s="26">
        <f>Chengdu!I84</f>
        <v>0</v>
      </c>
      <c r="W84" s="26">
        <f>Chengdu!J84</f>
        <v>0</v>
      </c>
      <c r="X84" s="26">
        <f>Chengdu!K84</f>
        <v>0</v>
      </c>
      <c r="Y84" s="26">
        <f>Chengdu!L84</f>
        <v>0</v>
      </c>
      <c r="Z84" s="26">
        <f>Chengdu!M84</f>
        <v>0</v>
      </c>
      <c r="AA84" s="26">
        <f>Chengdu!N84</f>
        <v>0</v>
      </c>
      <c r="AB84" s="26">
        <f>Chengdu!O84</f>
        <v>0</v>
      </c>
      <c r="AC84" s="26">
        <f>Chengdu!P84</f>
        <v>0</v>
      </c>
      <c r="AD84" s="26">
        <f>Chengdu!Q84</f>
        <v>0</v>
      </c>
      <c r="AE84" s="26">
        <f>Chengdu!R84</f>
        <v>0</v>
      </c>
      <c r="AF84" s="26">
        <f>Chengdu!S84</f>
        <v>0</v>
      </c>
      <c r="AH84" s="13">
        <f t="shared" si="61"/>
        <v>0</v>
      </c>
      <c r="AI84" s="13">
        <f t="shared" si="62"/>
        <v>0</v>
      </c>
      <c r="AJ84" s="13">
        <f t="shared" si="63"/>
        <v>0</v>
      </c>
      <c r="AK84" s="13">
        <f t="shared" si="64"/>
        <v>0</v>
      </c>
      <c r="AL84" s="13">
        <f t="shared" si="65"/>
        <v>0</v>
      </c>
      <c r="AM84" s="13">
        <f t="shared" si="66"/>
        <v>0</v>
      </c>
      <c r="AN84" s="13">
        <f t="shared" si="67"/>
        <v>0</v>
      </c>
      <c r="AO84" s="13">
        <f t="shared" si="68"/>
        <v>0</v>
      </c>
      <c r="AP84" s="13">
        <f t="shared" si="69"/>
        <v>0</v>
      </c>
      <c r="AQ84" s="13">
        <f t="shared" si="70"/>
        <v>0</v>
      </c>
      <c r="AR84" s="13">
        <f t="shared" si="71"/>
        <v>0</v>
      </c>
      <c r="AS84" s="13">
        <f t="shared" si="72"/>
        <v>0</v>
      </c>
      <c r="AT84" s="14"/>
      <c r="AU84" s="15">
        <f t="shared" si="58"/>
        <v>0</v>
      </c>
      <c r="AV84" s="15">
        <f t="shared" si="58"/>
        <v>0</v>
      </c>
      <c r="AW84" s="15">
        <f t="shared" si="58"/>
        <v>0</v>
      </c>
      <c r="AX84" s="15">
        <f t="shared" si="55"/>
        <v>0</v>
      </c>
      <c r="AY84" s="15">
        <f t="shared" si="55"/>
        <v>0</v>
      </c>
      <c r="AZ84" s="15">
        <f t="shared" si="55"/>
        <v>0</v>
      </c>
      <c r="BA84" s="15">
        <f t="shared" si="55"/>
        <v>0</v>
      </c>
      <c r="BB84" s="15">
        <f t="shared" si="55"/>
        <v>0</v>
      </c>
      <c r="BC84" s="15">
        <f t="shared" si="55"/>
        <v>0</v>
      </c>
      <c r="BD84" s="15">
        <f t="shared" si="55"/>
        <v>0</v>
      </c>
      <c r="BE84" s="15">
        <f t="shared" si="55"/>
        <v>0</v>
      </c>
      <c r="BF84" s="15">
        <f t="shared" si="55"/>
        <v>0</v>
      </c>
      <c r="BH84" s="13">
        <f t="shared" si="73"/>
        <v>0</v>
      </c>
      <c r="BI84" s="13">
        <f t="shared" si="74"/>
        <v>0</v>
      </c>
      <c r="BJ84" s="13">
        <f t="shared" si="75"/>
        <v>0</v>
      </c>
      <c r="BK84" s="13">
        <f t="shared" si="76"/>
        <v>0</v>
      </c>
      <c r="BL84" s="13">
        <f t="shared" si="77"/>
        <v>0</v>
      </c>
      <c r="BM84" s="13">
        <f t="shared" si="78"/>
        <v>0</v>
      </c>
      <c r="BN84" s="13">
        <f t="shared" si="79"/>
        <v>0</v>
      </c>
      <c r="BO84" s="13">
        <f t="shared" si="80"/>
        <v>0</v>
      </c>
      <c r="BP84" s="13">
        <f t="shared" si="81"/>
        <v>0</v>
      </c>
      <c r="BQ84" s="13">
        <f t="shared" si="82"/>
        <v>0</v>
      </c>
      <c r="BR84" s="13">
        <f t="shared" si="83"/>
        <v>0</v>
      </c>
      <c r="BS84" s="13">
        <f t="shared" si="84"/>
        <v>0</v>
      </c>
      <c r="BT84" s="14"/>
      <c r="BU84" s="13">
        <f t="shared" si="54"/>
        <v>0</v>
      </c>
      <c r="BV84" s="13">
        <f t="shared" si="54"/>
        <v>0</v>
      </c>
      <c r="BW84" s="13">
        <f t="shared" si="54"/>
        <v>0</v>
      </c>
      <c r="BX84" s="13">
        <f t="shared" si="54"/>
        <v>0</v>
      </c>
      <c r="BY84" s="13">
        <f t="shared" si="54"/>
        <v>0</v>
      </c>
      <c r="BZ84" s="13">
        <f t="shared" si="54"/>
        <v>0</v>
      </c>
      <c r="CA84" s="13">
        <f t="shared" si="85"/>
        <v>0</v>
      </c>
      <c r="CB84" s="13">
        <f t="shared" si="85"/>
        <v>0</v>
      </c>
      <c r="CC84" s="13">
        <f t="shared" si="85"/>
        <v>0</v>
      </c>
      <c r="CD84" s="13">
        <f t="shared" si="85"/>
        <v>0</v>
      </c>
      <c r="CE84" s="13">
        <f t="shared" si="85"/>
        <v>0</v>
      </c>
      <c r="CF84" s="13">
        <f t="shared" si="85"/>
        <v>0</v>
      </c>
      <c r="CG84" s="14"/>
      <c r="CH84" s="13">
        <f t="shared" si="59"/>
        <v>0</v>
      </c>
      <c r="CI84" s="13">
        <f t="shared" si="59"/>
        <v>0</v>
      </c>
      <c r="CJ84" s="13">
        <f t="shared" si="59"/>
        <v>0</v>
      </c>
      <c r="CK84" s="13">
        <f t="shared" si="56"/>
        <v>0</v>
      </c>
      <c r="CL84" s="13">
        <f t="shared" si="56"/>
        <v>0</v>
      </c>
      <c r="CM84" s="13">
        <f t="shared" si="56"/>
        <v>0</v>
      </c>
      <c r="CN84" s="13">
        <f t="shared" si="56"/>
        <v>0</v>
      </c>
      <c r="CO84" s="13">
        <f t="shared" si="56"/>
        <v>0</v>
      </c>
      <c r="CP84" s="13">
        <f t="shared" si="56"/>
        <v>0</v>
      </c>
      <c r="CQ84" s="13">
        <f t="shared" si="56"/>
        <v>0</v>
      </c>
      <c r="CR84" s="13">
        <f t="shared" si="56"/>
        <v>0</v>
      </c>
      <c r="CS84" s="13">
        <f t="shared" si="56"/>
        <v>0</v>
      </c>
      <c r="CT84" s="14"/>
      <c r="CU84" s="13">
        <f t="shared" si="60"/>
        <v>0</v>
      </c>
      <c r="CV84" s="13">
        <f t="shared" si="60"/>
        <v>0</v>
      </c>
      <c r="CW84" s="13">
        <f t="shared" si="60"/>
        <v>0</v>
      </c>
      <c r="CX84" s="13">
        <f t="shared" si="57"/>
        <v>0</v>
      </c>
      <c r="CY84" s="13">
        <f t="shared" si="57"/>
        <v>0</v>
      </c>
      <c r="CZ84" s="13">
        <f t="shared" si="57"/>
        <v>0</v>
      </c>
      <c r="DA84" s="13">
        <f t="shared" si="57"/>
        <v>0</v>
      </c>
      <c r="DB84" s="13">
        <f t="shared" si="57"/>
        <v>0</v>
      </c>
      <c r="DC84" s="13">
        <f t="shared" si="57"/>
        <v>0</v>
      </c>
      <c r="DD84" s="13">
        <f t="shared" si="57"/>
        <v>0</v>
      </c>
      <c r="DE84" s="13">
        <f t="shared" si="57"/>
        <v>0</v>
      </c>
      <c r="DF84" s="13">
        <f t="shared" si="57"/>
        <v>0</v>
      </c>
    </row>
    <row r="85" spans="1:110" ht="12.75" customHeight="1">
      <c r="A85" s="327">
        <f>'All Demand '!A86</f>
        <v>81</v>
      </c>
      <c r="B85" s="235" t="str">
        <f>'All Demand '!G86</f>
        <v>Sony</v>
      </c>
      <c r="C85" s="235" t="str">
        <f>'All Demand '!F86</f>
        <v>Bahamut</v>
      </c>
      <c r="D85" s="178" t="str">
        <f>'All Demand '!C86</f>
        <v>8DCADH01239SE</v>
      </c>
      <c r="E85" s="235" t="str">
        <f>'All Demand '!H86</f>
        <v>WGT</v>
      </c>
      <c r="F85" s="236" t="str">
        <f>'All Demand '!G86</f>
        <v>Sony</v>
      </c>
      <c r="G85" s="12">
        <v>0</v>
      </c>
      <c r="H85" s="12">
        <v>0</v>
      </c>
      <c r="I85" s="12" t="s">
        <v>39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2">
        <v>1</v>
      </c>
      <c r="S85" s="12">
        <v>0</v>
      </c>
      <c r="T85" s="12">
        <v>0.95</v>
      </c>
      <c r="U85" s="26">
        <f>Chengdu!H85</f>
        <v>0</v>
      </c>
      <c r="V85" s="26">
        <f>Chengdu!I85</f>
        <v>0</v>
      </c>
      <c r="W85" s="26">
        <f>Chengdu!J85</f>
        <v>0</v>
      </c>
      <c r="X85" s="26">
        <f>Chengdu!K85</f>
        <v>0</v>
      </c>
      <c r="Y85" s="26">
        <f>Chengdu!L85</f>
        <v>0</v>
      </c>
      <c r="Z85" s="26">
        <f>Chengdu!M85</f>
        <v>0</v>
      </c>
      <c r="AA85" s="26">
        <f>Chengdu!N85</f>
        <v>0</v>
      </c>
      <c r="AB85" s="26">
        <f>Chengdu!O85</f>
        <v>0</v>
      </c>
      <c r="AC85" s="26">
        <f>Chengdu!P85</f>
        <v>0</v>
      </c>
      <c r="AD85" s="26">
        <f>Chengdu!Q85</f>
        <v>0</v>
      </c>
      <c r="AE85" s="26">
        <f>Chengdu!R85</f>
        <v>0</v>
      </c>
      <c r="AF85" s="26">
        <f>Chengdu!S85</f>
        <v>0</v>
      </c>
      <c r="AH85" s="13">
        <f t="shared" si="61"/>
        <v>0</v>
      </c>
      <c r="AI85" s="13">
        <f t="shared" si="62"/>
        <v>0</v>
      </c>
      <c r="AJ85" s="13">
        <f t="shared" si="63"/>
        <v>0</v>
      </c>
      <c r="AK85" s="13">
        <f t="shared" si="64"/>
        <v>0</v>
      </c>
      <c r="AL85" s="13">
        <f t="shared" si="65"/>
        <v>0</v>
      </c>
      <c r="AM85" s="13">
        <f t="shared" si="66"/>
        <v>0</v>
      </c>
      <c r="AN85" s="13">
        <f t="shared" si="67"/>
        <v>0</v>
      </c>
      <c r="AO85" s="13">
        <f t="shared" si="68"/>
        <v>0</v>
      </c>
      <c r="AP85" s="13">
        <f t="shared" si="69"/>
        <v>0</v>
      </c>
      <c r="AQ85" s="13">
        <f t="shared" si="70"/>
        <v>0</v>
      </c>
      <c r="AR85" s="13">
        <f t="shared" si="71"/>
        <v>0</v>
      </c>
      <c r="AS85" s="13">
        <f t="shared" si="72"/>
        <v>0</v>
      </c>
      <c r="AT85" s="14"/>
      <c r="AU85" s="15">
        <f t="shared" si="58"/>
        <v>0</v>
      </c>
      <c r="AV85" s="15">
        <f t="shared" si="58"/>
        <v>0</v>
      </c>
      <c r="AW85" s="15">
        <f t="shared" si="58"/>
        <v>0</v>
      </c>
      <c r="AX85" s="15">
        <f t="shared" si="55"/>
        <v>0</v>
      </c>
      <c r="AY85" s="15">
        <f t="shared" si="55"/>
        <v>0</v>
      </c>
      <c r="AZ85" s="15">
        <f t="shared" si="55"/>
        <v>0</v>
      </c>
      <c r="BA85" s="15">
        <f t="shared" si="55"/>
        <v>0</v>
      </c>
      <c r="BB85" s="15">
        <f t="shared" si="55"/>
        <v>0</v>
      </c>
      <c r="BC85" s="15">
        <f t="shared" si="55"/>
        <v>0</v>
      </c>
      <c r="BD85" s="15">
        <f t="shared" si="55"/>
        <v>0</v>
      </c>
      <c r="BE85" s="15">
        <f t="shared" si="55"/>
        <v>0</v>
      </c>
      <c r="BF85" s="15">
        <f t="shared" si="55"/>
        <v>0</v>
      </c>
      <c r="BH85" s="13">
        <f t="shared" si="73"/>
        <v>0</v>
      </c>
      <c r="BI85" s="13">
        <f t="shared" si="74"/>
        <v>0</v>
      </c>
      <c r="BJ85" s="13">
        <f t="shared" si="75"/>
        <v>0</v>
      </c>
      <c r="BK85" s="13">
        <f t="shared" si="76"/>
        <v>0</v>
      </c>
      <c r="BL85" s="13">
        <f t="shared" si="77"/>
        <v>0</v>
      </c>
      <c r="BM85" s="13">
        <f t="shared" si="78"/>
        <v>0</v>
      </c>
      <c r="BN85" s="13">
        <f t="shared" si="79"/>
        <v>0</v>
      </c>
      <c r="BO85" s="13">
        <f t="shared" si="80"/>
        <v>0</v>
      </c>
      <c r="BP85" s="13">
        <f t="shared" si="81"/>
        <v>0</v>
      </c>
      <c r="BQ85" s="13">
        <f t="shared" si="82"/>
        <v>0</v>
      </c>
      <c r="BR85" s="13">
        <f t="shared" si="83"/>
        <v>0</v>
      </c>
      <c r="BS85" s="13">
        <f t="shared" si="84"/>
        <v>0</v>
      </c>
      <c r="BT85" s="14"/>
      <c r="BU85" s="13">
        <f t="shared" si="54"/>
        <v>0</v>
      </c>
      <c r="BV85" s="13">
        <f t="shared" si="54"/>
        <v>0</v>
      </c>
      <c r="BW85" s="13">
        <f t="shared" si="54"/>
        <v>0</v>
      </c>
      <c r="BX85" s="13">
        <f t="shared" si="54"/>
        <v>0</v>
      </c>
      <c r="BY85" s="13">
        <f t="shared" si="54"/>
        <v>0</v>
      </c>
      <c r="BZ85" s="13">
        <f t="shared" si="54"/>
        <v>0</v>
      </c>
      <c r="CA85" s="13">
        <f t="shared" si="85"/>
        <v>0</v>
      </c>
      <c r="CB85" s="13">
        <f t="shared" si="85"/>
        <v>0</v>
      </c>
      <c r="CC85" s="13">
        <f t="shared" si="85"/>
        <v>0</v>
      </c>
      <c r="CD85" s="13">
        <f t="shared" si="85"/>
        <v>0</v>
      </c>
      <c r="CE85" s="13">
        <f t="shared" si="85"/>
        <v>0</v>
      </c>
      <c r="CF85" s="13">
        <f t="shared" si="85"/>
        <v>0</v>
      </c>
      <c r="CG85" s="14"/>
      <c r="CH85" s="13">
        <f t="shared" si="59"/>
        <v>0</v>
      </c>
      <c r="CI85" s="13">
        <f t="shared" si="59"/>
        <v>0</v>
      </c>
      <c r="CJ85" s="13">
        <f t="shared" si="59"/>
        <v>0</v>
      </c>
      <c r="CK85" s="13">
        <f t="shared" si="56"/>
        <v>0</v>
      </c>
      <c r="CL85" s="13">
        <f t="shared" si="56"/>
        <v>0</v>
      </c>
      <c r="CM85" s="13">
        <f t="shared" si="56"/>
        <v>0</v>
      </c>
      <c r="CN85" s="13">
        <f t="shared" si="56"/>
        <v>0</v>
      </c>
      <c r="CO85" s="13">
        <f t="shared" si="56"/>
        <v>0</v>
      </c>
      <c r="CP85" s="13">
        <f t="shared" si="56"/>
        <v>0</v>
      </c>
      <c r="CQ85" s="13">
        <f t="shared" si="56"/>
        <v>0</v>
      </c>
      <c r="CR85" s="13">
        <f t="shared" si="56"/>
        <v>0</v>
      </c>
      <c r="CS85" s="13">
        <f t="shared" si="56"/>
        <v>0</v>
      </c>
      <c r="CT85" s="14"/>
      <c r="CU85" s="13">
        <f t="shared" si="60"/>
        <v>0</v>
      </c>
      <c r="CV85" s="13">
        <f t="shared" si="60"/>
        <v>0</v>
      </c>
      <c r="CW85" s="13">
        <f t="shared" si="60"/>
        <v>0</v>
      </c>
      <c r="CX85" s="13">
        <f t="shared" si="57"/>
        <v>0</v>
      </c>
      <c r="CY85" s="13">
        <f t="shared" si="57"/>
        <v>0</v>
      </c>
      <c r="CZ85" s="13">
        <f t="shared" si="57"/>
        <v>0</v>
      </c>
      <c r="DA85" s="13">
        <f t="shared" si="57"/>
        <v>0</v>
      </c>
      <c r="DB85" s="13">
        <f t="shared" si="57"/>
        <v>0</v>
      </c>
      <c r="DC85" s="13">
        <f t="shared" si="57"/>
        <v>0</v>
      </c>
      <c r="DD85" s="13">
        <f t="shared" si="57"/>
        <v>0</v>
      </c>
      <c r="DE85" s="13">
        <f t="shared" si="57"/>
        <v>0</v>
      </c>
      <c r="DF85" s="13">
        <f t="shared" si="57"/>
        <v>0</v>
      </c>
    </row>
    <row r="86" spans="1:110" ht="12.75" customHeight="1">
      <c r="A86" s="327">
        <f>'All Demand '!A87</f>
        <v>82</v>
      </c>
      <c r="B86" s="235" t="str">
        <f>'All Demand '!G87</f>
        <v>Sony</v>
      </c>
      <c r="C86" s="235" t="str">
        <f>'All Demand '!F87</f>
        <v>Bahamut</v>
      </c>
      <c r="D86" s="178" t="str">
        <f>'All Demand '!C87</f>
        <v>8DCADH01315SE</v>
      </c>
      <c r="E86" s="235" t="str">
        <f>'All Demand '!H87</f>
        <v>WGT</v>
      </c>
      <c r="F86" s="236" t="str">
        <f>'All Demand '!G87</f>
        <v>Sony</v>
      </c>
      <c r="G86" s="12">
        <v>0</v>
      </c>
      <c r="H86" s="12">
        <v>0</v>
      </c>
      <c r="I86" s="12" t="s">
        <v>39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1</v>
      </c>
      <c r="S86" s="12">
        <v>0</v>
      </c>
      <c r="T86" s="12">
        <v>0.95</v>
      </c>
      <c r="U86" s="26">
        <f>Chengdu!H86</f>
        <v>0</v>
      </c>
      <c r="V86" s="26">
        <f>Chengdu!I86</f>
        <v>0</v>
      </c>
      <c r="W86" s="26">
        <f>Chengdu!J86</f>
        <v>0</v>
      </c>
      <c r="X86" s="26">
        <f>Chengdu!K86</f>
        <v>0</v>
      </c>
      <c r="Y86" s="26">
        <f>Chengdu!L86</f>
        <v>0</v>
      </c>
      <c r="Z86" s="26">
        <f>Chengdu!M86</f>
        <v>0</v>
      </c>
      <c r="AA86" s="26">
        <f>Chengdu!N86</f>
        <v>0</v>
      </c>
      <c r="AB86" s="26">
        <f>Chengdu!O86</f>
        <v>0</v>
      </c>
      <c r="AC86" s="26">
        <f>Chengdu!P86</f>
        <v>0</v>
      </c>
      <c r="AD86" s="26">
        <f>Chengdu!Q86</f>
        <v>0</v>
      </c>
      <c r="AE86" s="26">
        <f>Chengdu!R86</f>
        <v>0</v>
      </c>
      <c r="AF86" s="26">
        <f>Chengdu!S86</f>
        <v>0</v>
      </c>
      <c r="AH86" s="13">
        <f t="shared" si="61"/>
        <v>0</v>
      </c>
      <c r="AI86" s="13">
        <f t="shared" si="62"/>
        <v>0</v>
      </c>
      <c r="AJ86" s="13">
        <f t="shared" si="63"/>
        <v>0</v>
      </c>
      <c r="AK86" s="13">
        <f t="shared" si="64"/>
        <v>0</v>
      </c>
      <c r="AL86" s="13">
        <f t="shared" si="65"/>
        <v>0</v>
      </c>
      <c r="AM86" s="13">
        <f t="shared" si="66"/>
        <v>0</v>
      </c>
      <c r="AN86" s="13">
        <f t="shared" si="67"/>
        <v>0</v>
      </c>
      <c r="AO86" s="13">
        <f t="shared" si="68"/>
        <v>0</v>
      </c>
      <c r="AP86" s="13">
        <f t="shared" si="69"/>
        <v>0</v>
      </c>
      <c r="AQ86" s="13">
        <f t="shared" si="70"/>
        <v>0</v>
      </c>
      <c r="AR86" s="13">
        <f t="shared" si="71"/>
        <v>0</v>
      </c>
      <c r="AS86" s="13">
        <f t="shared" si="72"/>
        <v>0</v>
      </c>
      <c r="AT86" s="14"/>
      <c r="AU86" s="15">
        <f t="shared" si="58"/>
        <v>0</v>
      </c>
      <c r="AV86" s="15">
        <f t="shared" si="58"/>
        <v>0</v>
      </c>
      <c r="AW86" s="15">
        <f t="shared" si="58"/>
        <v>0</v>
      </c>
      <c r="AX86" s="15">
        <f t="shared" si="55"/>
        <v>0</v>
      </c>
      <c r="AY86" s="15">
        <f t="shared" si="55"/>
        <v>0</v>
      </c>
      <c r="AZ86" s="15">
        <f t="shared" si="55"/>
        <v>0</v>
      </c>
      <c r="BA86" s="15">
        <f t="shared" si="55"/>
        <v>0</v>
      </c>
      <c r="BB86" s="15">
        <f t="shared" si="55"/>
        <v>0</v>
      </c>
      <c r="BC86" s="15">
        <f t="shared" si="55"/>
        <v>0</v>
      </c>
      <c r="BD86" s="15">
        <f t="shared" si="55"/>
        <v>0</v>
      </c>
      <c r="BE86" s="15">
        <f t="shared" si="55"/>
        <v>0</v>
      </c>
      <c r="BF86" s="15">
        <f t="shared" si="55"/>
        <v>0</v>
      </c>
      <c r="BH86" s="13">
        <f t="shared" si="73"/>
        <v>0</v>
      </c>
      <c r="BI86" s="13">
        <f t="shared" si="74"/>
        <v>0</v>
      </c>
      <c r="BJ86" s="13">
        <f t="shared" si="75"/>
        <v>0</v>
      </c>
      <c r="BK86" s="13">
        <f t="shared" si="76"/>
        <v>0</v>
      </c>
      <c r="BL86" s="13">
        <f t="shared" si="77"/>
        <v>0</v>
      </c>
      <c r="BM86" s="13">
        <f t="shared" si="78"/>
        <v>0</v>
      </c>
      <c r="BN86" s="13">
        <f t="shared" si="79"/>
        <v>0</v>
      </c>
      <c r="BO86" s="13">
        <f t="shared" si="80"/>
        <v>0</v>
      </c>
      <c r="BP86" s="13">
        <f t="shared" si="81"/>
        <v>0</v>
      </c>
      <c r="BQ86" s="13">
        <f t="shared" si="82"/>
        <v>0</v>
      </c>
      <c r="BR86" s="13">
        <f t="shared" si="83"/>
        <v>0</v>
      </c>
      <c r="BS86" s="13">
        <f t="shared" si="84"/>
        <v>0</v>
      </c>
      <c r="BT86" s="14"/>
      <c r="BU86" s="13">
        <f t="shared" si="54"/>
        <v>0</v>
      </c>
      <c r="BV86" s="13">
        <f t="shared" si="54"/>
        <v>0</v>
      </c>
      <c r="BW86" s="13">
        <f t="shared" si="54"/>
        <v>0</v>
      </c>
      <c r="BX86" s="13">
        <f t="shared" si="54"/>
        <v>0</v>
      </c>
      <c r="BY86" s="13">
        <f t="shared" si="54"/>
        <v>0</v>
      </c>
      <c r="BZ86" s="13">
        <f t="shared" si="54"/>
        <v>0</v>
      </c>
      <c r="CA86" s="13">
        <f t="shared" si="85"/>
        <v>0</v>
      </c>
      <c r="CB86" s="13">
        <f t="shared" si="85"/>
        <v>0</v>
      </c>
      <c r="CC86" s="13">
        <f t="shared" si="85"/>
        <v>0</v>
      </c>
      <c r="CD86" s="13">
        <f t="shared" si="85"/>
        <v>0</v>
      </c>
      <c r="CE86" s="13">
        <f t="shared" si="85"/>
        <v>0</v>
      </c>
      <c r="CF86" s="13">
        <f t="shared" si="85"/>
        <v>0</v>
      </c>
      <c r="CG86" s="14"/>
      <c r="CH86" s="13">
        <f t="shared" si="59"/>
        <v>0</v>
      </c>
      <c r="CI86" s="13">
        <f t="shared" si="59"/>
        <v>0</v>
      </c>
      <c r="CJ86" s="13">
        <f t="shared" si="59"/>
        <v>0</v>
      </c>
      <c r="CK86" s="13">
        <f t="shared" si="56"/>
        <v>0</v>
      </c>
      <c r="CL86" s="13">
        <f t="shared" si="56"/>
        <v>0</v>
      </c>
      <c r="CM86" s="13">
        <f t="shared" si="56"/>
        <v>0</v>
      </c>
      <c r="CN86" s="13">
        <f t="shared" si="56"/>
        <v>0</v>
      </c>
      <c r="CO86" s="13">
        <f t="shared" si="56"/>
        <v>0</v>
      </c>
      <c r="CP86" s="13">
        <f t="shared" si="56"/>
        <v>0</v>
      </c>
      <c r="CQ86" s="13">
        <f t="shared" si="56"/>
        <v>0</v>
      </c>
      <c r="CR86" s="13">
        <f t="shared" si="56"/>
        <v>0</v>
      </c>
      <c r="CS86" s="13">
        <f t="shared" si="56"/>
        <v>0</v>
      </c>
      <c r="CT86" s="14"/>
      <c r="CU86" s="13">
        <f t="shared" si="60"/>
        <v>0</v>
      </c>
      <c r="CV86" s="13">
        <f t="shared" si="60"/>
        <v>0</v>
      </c>
      <c r="CW86" s="13">
        <f t="shared" si="60"/>
        <v>0</v>
      </c>
      <c r="CX86" s="13">
        <f t="shared" si="57"/>
        <v>0</v>
      </c>
      <c r="CY86" s="13">
        <f t="shared" si="57"/>
        <v>0</v>
      </c>
      <c r="CZ86" s="13">
        <f t="shared" si="57"/>
        <v>0</v>
      </c>
      <c r="DA86" s="13">
        <f t="shared" si="57"/>
        <v>0</v>
      </c>
      <c r="DB86" s="13">
        <f t="shared" si="57"/>
        <v>0</v>
      </c>
      <c r="DC86" s="13">
        <f t="shared" si="57"/>
        <v>0</v>
      </c>
      <c r="DD86" s="13">
        <f t="shared" si="57"/>
        <v>0</v>
      </c>
      <c r="DE86" s="13">
        <f t="shared" si="57"/>
        <v>0</v>
      </c>
      <c r="DF86" s="13">
        <f t="shared" si="57"/>
        <v>0</v>
      </c>
    </row>
    <row r="87" spans="1:110" ht="12.75" customHeight="1">
      <c r="A87" s="327">
        <f>'All Demand '!A88</f>
        <v>83</v>
      </c>
      <c r="B87" s="235" t="str">
        <f>'All Demand '!G88</f>
        <v>Sony</v>
      </c>
      <c r="C87" s="235" t="str">
        <f>'All Demand '!F88</f>
        <v>Bahamut</v>
      </c>
      <c r="D87" s="178" t="str">
        <f>'All Demand '!C88</f>
        <v>8DCPFM01507SE</v>
      </c>
      <c r="E87" s="235" t="str">
        <f>'All Demand '!H88</f>
        <v>WGT</v>
      </c>
      <c r="F87" s="236" t="str">
        <f>'All Demand '!G88</f>
        <v>Sony</v>
      </c>
      <c r="G87" s="12">
        <v>0</v>
      </c>
      <c r="H87" s="12">
        <v>0</v>
      </c>
      <c r="I87" s="12" t="s">
        <v>39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1</v>
      </c>
      <c r="S87" s="12">
        <v>0</v>
      </c>
      <c r="T87" s="12">
        <v>0.95</v>
      </c>
      <c r="U87" s="26">
        <f>Chengdu!H87</f>
        <v>0</v>
      </c>
      <c r="V87" s="26">
        <f>Chengdu!I87</f>
        <v>0</v>
      </c>
      <c r="W87" s="26">
        <f>Chengdu!J87</f>
        <v>0</v>
      </c>
      <c r="X87" s="26">
        <f>Chengdu!K87</f>
        <v>0</v>
      </c>
      <c r="Y87" s="26">
        <f>Chengdu!L87</f>
        <v>0</v>
      </c>
      <c r="Z87" s="26">
        <f>Chengdu!M87</f>
        <v>0</v>
      </c>
      <c r="AA87" s="26">
        <f>Chengdu!N87</f>
        <v>0</v>
      </c>
      <c r="AB87" s="26">
        <f>Chengdu!O87</f>
        <v>0</v>
      </c>
      <c r="AC87" s="26">
        <f>Chengdu!P87</f>
        <v>0</v>
      </c>
      <c r="AD87" s="26">
        <f>Chengdu!Q87</f>
        <v>0</v>
      </c>
      <c r="AE87" s="26">
        <f>Chengdu!R87</f>
        <v>0</v>
      </c>
      <c r="AF87" s="26">
        <f>Chengdu!S87</f>
        <v>0</v>
      </c>
      <c r="AH87" s="13">
        <f t="shared" si="61"/>
        <v>0</v>
      </c>
      <c r="AI87" s="13">
        <f t="shared" si="62"/>
        <v>0</v>
      </c>
      <c r="AJ87" s="13">
        <f t="shared" si="63"/>
        <v>0</v>
      </c>
      <c r="AK87" s="13">
        <f t="shared" si="64"/>
        <v>0</v>
      </c>
      <c r="AL87" s="13">
        <f t="shared" si="65"/>
        <v>0</v>
      </c>
      <c r="AM87" s="13">
        <f t="shared" si="66"/>
        <v>0</v>
      </c>
      <c r="AN87" s="13">
        <f t="shared" si="67"/>
        <v>0</v>
      </c>
      <c r="AO87" s="13">
        <f t="shared" si="68"/>
        <v>0</v>
      </c>
      <c r="AP87" s="13">
        <f t="shared" si="69"/>
        <v>0</v>
      </c>
      <c r="AQ87" s="13">
        <f t="shared" si="70"/>
        <v>0</v>
      </c>
      <c r="AR87" s="13">
        <f t="shared" si="71"/>
        <v>0</v>
      </c>
      <c r="AS87" s="13">
        <f t="shared" si="72"/>
        <v>0</v>
      </c>
      <c r="AT87" s="14"/>
      <c r="AU87" s="15">
        <f t="shared" si="58"/>
        <v>0</v>
      </c>
      <c r="AV87" s="15">
        <f t="shared" si="58"/>
        <v>0</v>
      </c>
      <c r="AW87" s="15">
        <f t="shared" si="58"/>
        <v>0</v>
      </c>
      <c r="AX87" s="15">
        <f t="shared" si="55"/>
        <v>0</v>
      </c>
      <c r="AY87" s="15">
        <f t="shared" si="55"/>
        <v>0</v>
      </c>
      <c r="AZ87" s="15">
        <f t="shared" si="55"/>
        <v>0</v>
      </c>
      <c r="BA87" s="15">
        <f t="shared" si="55"/>
        <v>0</v>
      </c>
      <c r="BB87" s="15">
        <f t="shared" si="55"/>
        <v>0</v>
      </c>
      <c r="BC87" s="15">
        <f t="shared" si="55"/>
        <v>0</v>
      </c>
      <c r="BD87" s="15">
        <f t="shared" si="55"/>
        <v>0</v>
      </c>
      <c r="BE87" s="15">
        <f t="shared" si="55"/>
        <v>0</v>
      </c>
      <c r="BF87" s="15">
        <f t="shared" si="55"/>
        <v>0</v>
      </c>
      <c r="BH87" s="13">
        <f t="shared" si="73"/>
        <v>0</v>
      </c>
      <c r="BI87" s="13">
        <f t="shared" si="74"/>
        <v>0</v>
      </c>
      <c r="BJ87" s="13">
        <f t="shared" si="75"/>
        <v>0</v>
      </c>
      <c r="BK87" s="13">
        <f t="shared" si="76"/>
        <v>0</v>
      </c>
      <c r="BL87" s="13">
        <f t="shared" si="77"/>
        <v>0</v>
      </c>
      <c r="BM87" s="13">
        <f t="shared" si="78"/>
        <v>0</v>
      </c>
      <c r="BN87" s="13">
        <f t="shared" si="79"/>
        <v>0</v>
      </c>
      <c r="BO87" s="13">
        <f t="shared" si="80"/>
        <v>0</v>
      </c>
      <c r="BP87" s="13">
        <f t="shared" si="81"/>
        <v>0</v>
      </c>
      <c r="BQ87" s="13">
        <f t="shared" si="82"/>
        <v>0</v>
      </c>
      <c r="BR87" s="13">
        <f t="shared" si="83"/>
        <v>0</v>
      </c>
      <c r="BS87" s="13">
        <f t="shared" si="84"/>
        <v>0</v>
      </c>
      <c r="BT87" s="14"/>
      <c r="BU87" s="13">
        <f t="shared" si="54"/>
        <v>0</v>
      </c>
      <c r="BV87" s="13">
        <f t="shared" si="54"/>
        <v>0</v>
      </c>
      <c r="BW87" s="13">
        <f t="shared" si="54"/>
        <v>0</v>
      </c>
      <c r="BX87" s="13">
        <f t="shared" si="54"/>
        <v>0</v>
      </c>
      <c r="BY87" s="13">
        <f t="shared" si="54"/>
        <v>0</v>
      </c>
      <c r="BZ87" s="13">
        <f t="shared" si="54"/>
        <v>0</v>
      </c>
      <c r="CA87" s="13">
        <f t="shared" si="85"/>
        <v>0</v>
      </c>
      <c r="CB87" s="13">
        <f t="shared" si="85"/>
        <v>0</v>
      </c>
      <c r="CC87" s="13">
        <f t="shared" si="85"/>
        <v>0</v>
      </c>
      <c r="CD87" s="13">
        <f t="shared" si="85"/>
        <v>0</v>
      </c>
      <c r="CE87" s="13">
        <f t="shared" si="85"/>
        <v>0</v>
      </c>
      <c r="CF87" s="13">
        <f t="shared" si="85"/>
        <v>0</v>
      </c>
      <c r="CG87" s="14"/>
      <c r="CH87" s="13">
        <f t="shared" si="59"/>
        <v>0</v>
      </c>
      <c r="CI87" s="13">
        <f t="shared" si="59"/>
        <v>0</v>
      </c>
      <c r="CJ87" s="13">
        <f t="shared" si="59"/>
        <v>0</v>
      </c>
      <c r="CK87" s="13">
        <f t="shared" si="56"/>
        <v>0</v>
      </c>
      <c r="CL87" s="13">
        <f t="shared" si="56"/>
        <v>0</v>
      </c>
      <c r="CM87" s="13">
        <f t="shared" si="56"/>
        <v>0</v>
      </c>
      <c r="CN87" s="13">
        <f t="shared" si="56"/>
        <v>0</v>
      </c>
      <c r="CO87" s="13">
        <f t="shared" si="56"/>
        <v>0</v>
      </c>
      <c r="CP87" s="13">
        <f t="shared" si="56"/>
        <v>0</v>
      </c>
      <c r="CQ87" s="13">
        <f t="shared" si="56"/>
        <v>0</v>
      </c>
      <c r="CR87" s="13">
        <f t="shared" si="56"/>
        <v>0</v>
      </c>
      <c r="CS87" s="13">
        <f t="shared" si="56"/>
        <v>0</v>
      </c>
      <c r="CT87" s="14"/>
      <c r="CU87" s="13">
        <f t="shared" si="60"/>
        <v>0</v>
      </c>
      <c r="CV87" s="13">
        <f t="shared" si="60"/>
        <v>0</v>
      </c>
      <c r="CW87" s="13">
        <f t="shared" si="60"/>
        <v>0</v>
      </c>
      <c r="CX87" s="13">
        <f t="shared" si="57"/>
        <v>0</v>
      </c>
      <c r="CY87" s="13">
        <f t="shared" si="57"/>
        <v>0</v>
      </c>
      <c r="CZ87" s="13">
        <f t="shared" si="57"/>
        <v>0</v>
      </c>
      <c r="DA87" s="13">
        <f t="shared" si="57"/>
        <v>0</v>
      </c>
      <c r="DB87" s="13">
        <f t="shared" si="57"/>
        <v>0</v>
      </c>
      <c r="DC87" s="13">
        <f t="shared" si="57"/>
        <v>0</v>
      </c>
      <c r="DD87" s="13">
        <f t="shared" si="57"/>
        <v>0</v>
      </c>
      <c r="DE87" s="13">
        <f t="shared" si="57"/>
        <v>0</v>
      </c>
      <c r="DF87" s="13">
        <f t="shared" si="57"/>
        <v>0</v>
      </c>
    </row>
    <row r="88" spans="1:110" ht="12.75" customHeight="1">
      <c r="A88" s="327">
        <f>'All Demand '!A89</f>
        <v>84</v>
      </c>
      <c r="B88" s="235" t="str">
        <f>'All Demand '!G89</f>
        <v>Sony</v>
      </c>
      <c r="C88" s="235" t="str">
        <f>'All Demand '!F89</f>
        <v>Bahamut</v>
      </c>
      <c r="D88" s="178" t="str">
        <f>'All Demand '!C89</f>
        <v>8DCPFM02031</v>
      </c>
      <c r="E88" s="235" t="str">
        <f>'All Demand '!H89</f>
        <v>WGT</v>
      </c>
      <c r="F88" s="236" t="str">
        <f>'All Demand '!G89</f>
        <v>Sony</v>
      </c>
      <c r="G88" s="12">
        <v>0</v>
      </c>
      <c r="H88" s="12">
        <v>0</v>
      </c>
      <c r="I88" s="12" t="s">
        <v>39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1</v>
      </c>
      <c r="S88" s="12">
        <v>0</v>
      </c>
      <c r="T88" s="12">
        <v>0.95</v>
      </c>
      <c r="U88" s="26">
        <f>Chengdu!H88</f>
        <v>0</v>
      </c>
      <c r="V88" s="26">
        <f>Chengdu!I88</f>
        <v>0</v>
      </c>
      <c r="W88" s="26">
        <f>Chengdu!J88</f>
        <v>0</v>
      </c>
      <c r="X88" s="26">
        <f>Chengdu!K88</f>
        <v>0</v>
      </c>
      <c r="Y88" s="26">
        <f>Chengdu!L88</f>
        <v>0</v>
      </c>
      <c r="Z88" s="26">
        <f>Chengdu!M88</f>
        <v>0</v>
      </c>
      <c r="AA88" s="26">
        <f>Chengdu!N88</f>
        <v>0</v>
      </c>
      <c r="AB88" s="26">
        <f>Chengdu!O88</f>
        <v>0</v>
      </c>
      <c r="AC88" s="26">
        <f>Chengdu!P88</f>
        <v>0</v>
      </c>
      <c r="AD88" s="26">
        <f>Chengdu!Q88</f>
        <v>0</v>
      </c>
      <c r="AE88" s="26">
        <f>Chengdu!R88</f>
        <v>0</v>
      </c>
      <c r="AF88" s="26">
        <f>Chengdu!S88</f>
        <v>0</v>
      </c>
      <c r="AH88" s="13">
        <f t="shared" si="61"/>
        <v>0</v>
      </c>
      <c r="AI88" s="13">
        <f t="shared" si="62"/>
        <v>0</v>
      </c>
      <c r="AJ88" s="13">
        <f t="shared" si="63"/>
        <v>0</v>
      </c>
      <c r="AK88" s="13">
        <f t="shared" si="64"/>
        <v>0</v>
      </c>
      <c r="AL88" s="13">
        <f t="shared" si="65"/>
        <v>0</v>
      </c>
      <c r="AM88" s="13">
        <f t="shared" si="66"/>
        <v>0</v>
      </c>
      <c r="AN88" s="13">
        <f t="shared" si="67"/>
        <v>0</v>
      </c>
      <c r="AO88" s="13">
        <f t="shared" si="68"/>
        <v>0</v>
      </c>
      <c r="AP88" s="13">
        <f t="shared" si="69"/>
        <v>0</v>
      </c>
      <c r="AQ88" s="13">
        <f t="shared" si="70"/>
        <v>0</v>
      </c>
      <c r="AR88" s="13">
        <f t="shared" si="71"/>
        <v>0</v>
      </c>
      <c r="AS88" s="13">
        <f t="shared" si="72"/>
        <v>0</v>
      </c>
      <c r="AT88" s="14"/>
      <c r="AU88" s="15">
        <f t="shared" si="58"/>
        <v>0</v>
      </c>
      <c r="AV88" s="15">
        <f t="shared" si="58"/>
        <v>0</v>
      </c>
      <c r="AW88" s="15">
        <f t="shared" si="58"/>
        <v>0</v>
      </c>
      <c r="AX88" s="15">
        <f t="shared" si="55"/>
        <v>0</v>
      </c>
      <c r="AY88" s="15">
        <f t="shared" si="55"/>
        <v>0</v>
      </c>
      <c r="AZ88" s="15">
        <f t="shared" si="55"/>
        <v>0</v>
      </c>
      <c r="BA88" s="15">
        <f t="shared" si="55"/>
        <v>0</v>
      </c>
      <c r="BB88" s="15">
        <f t="shared" si="55"/>
        <v>0</v>
      </c>
      <c r="BC88" s="15">
        <f t="shared" si="55"/>
        <v>0</v>
      </c>
      <c r="BD88" s="15">
        <f t="shared" si="55"/>
        <v>0</v>
      </c>
      <c r="BE88" s="15">
        <f t="shared" si="55"/>
        <v>0</v>
      </c>
      <c r="BF88" s="15">
        <f t="shared" si="55"/>
        <v>0</v>
      </c>
      <c r="BH88" s="13">
        <f t="shared" si="73"/>
        <v>0</v>
      </c>
      <c r="BI88" s="13">
        <f t="shared" si="74"/>
        <v>0</v>
      </c>
      <c r="BJ88" s="13">
        <f t="shared" si="75"/>
        <v>0</v>
      </c>
      <c r="BK88" s="13">
        <f t="shared" si="76"/>
        <v>0</v>
      </c>
      <c r="BL88" s="13">
        <f t="shared" si="77"/>
        <v>0</v>
      </c>
      <c r="BM88" s="13">
        <f t="shared" si="78"/>
        <v>0</v>
      </c>
      <c r="BN88" s="13">
        <f t="shared" si="79"/>
        <v>0</v>
      </c>
      <c r="BO88" s="13">
        <f t="shared" si="80"/>
        <v>0</v>
      </c>
      <c r="BP88" s="13">
        <f t="shared" si="81"/>
        <v>0</v>
      </c>
      <c r="BQ88" s="13">
        <f t="shared" si="82"/>
        <v>0</v>
      </c>
      <c r="BR88" s="13">
        <f t="shared" si="83"/>
        <v>0</v>
      </c>
      <c r="BS88" s="13">
        <f t="shared" si="84"/>
        <v>0</v>
      </c>
      <c r="BT88" s="14"/>
      <c r="BU88" s="13">
        <f t="shared" si="54"/>
        <v>0</v>
      </c>
      <c r="BV88" s="13">
        <f t="shared" si="54"/>
        <v>0</v>
      </c>
      <c r="BW88" s="13">
        <f t="shared" si="54"/>
        <v>0</v>
      </c>
      <c r="BX88" s="13">
        <f t="shared" si="54"/>
        <v>0</v>
      </c>
      <c r="BY88" s="13">
        <f t="shared" si="54"/>
        <v>0</v>
      </c>
      <c r="BZ88" s="13">
        <f t="shared" si="54"/>
        <v>0</v>
      </c>
      <c r="CA88" s="13">
        <f t="shared" si="85"/>
        <v>0</v>
      </c>
      <c r="CB88" s="13">
        <f t="shared" si="85"/>
        <v>0</v>
      </c>
      <c r="CC88" s="13">
        <f t="shared" si="85"/>
        <v>0</v>
      </c>
      <c r="CD88" s="13">
        <f t="shared" si="85"/>
        <v>0</v>
      </c>
      <c r="CE88" s="13">
        <f t="shared" si="85"/>
        <v>0</v>
      </c>
      <c r="CF88" s="13">
        <f t="shared" si="85"/>
        <v>0</v>
      </c>
      <c r="CG88" s="14"/>
      <c r="CH88" s="13">
        <f t="shared" si="59"/>
        <v>0</v>
      </c>
      <c r="CI88" s="13">
        <f t="shared" si="59"/>
        <v>0</v>
      </c>
      <c r="CJ88" s="13">
        <f t="shared" si="59"/>
        <v>0</v>
      </c>
      <c r="CK88" s="13">
        <f t="shared" si="56"/>
        <v>0</v>
      </c>
      <c r="CL88" s="13">
        <f t="shared" si="56"/>
        <v>0</v>
      </c>
      <c r="CM88" s="13">
        <f t="shared" si="56"/>
        <v>0</v>
      </c>
      <c r="CN88" s="13">
        <f t="shared" si="56"/>
        <v>0</v>
      </c>
      <c r="CO88" s="13">
        <f t="shared" si="56"/>
        <v>0</v>
      </c>
      <c r="CP88" s="13">
        <f t="shared" si="56"/>
        <v>0</v>
      </c>
      <c r="CQ88" s="13">
        <f t="shared" si="56"/>
        <v>0</v>
      </c>
      <c r="CR88" s="13">
        <f t="shared" si="56"/>
        <v>0</v>
      </c>
      <c r="CS88" s="13">
        <f t="shared" si="56"/>
        <v>0</v>
      </c>
      <c r="CT88" s="14"/>
      <c r="CU88" s="13">
        <f t="shared" si="60"/>
        <v>0</v>
      </c>
      <c r="CV88" s="13">
        <f t="shared" si="60"/>
        <v>0</v>
      </c>
      <c r="CW88" s="13">
        <f t="shared" si="60"/>
        <v>0</v>
      </c>
      <c r="CX88" s="13">
        <f t="shared" si="57"/>
        <v>0</v>
      </c>
      <c r="CY88" s="13">
        <f t="shared" si="57"/>
        <v>0</v>
      </c>
      <c r="CZ88" s="13">
        <f t="shared" si="57"/>
        <v>0</v>
      </c>
      <c r="DA88" s="13">
        <f t="shared" si="57"/>
        <v>0</v>
      </c>
      <c r="DB88" s="13">
        <f t="shared" si="57"/>
        <v>0</v>
      </c>
      <c r="DC88" s="13">
        <f t="shared" si="57"/>
        <v>0</v>
      </c>
      <c r="DD88" s="13">
        <f t="shared" si="57"/>
        <v>0</v>
      </c>
      <c r="DE88" s="13">
        <f t="shared" si="57"/>
        <v>0</v>
      </c>
      <c r="DF88" s="13">
        <f t="shared" si="57"/>
        <v>0</v>
      </c>
    </row>
    <row r="89" spans="1:110" ht="12.75" customHeight="1">
      <c r="A89" s="327">
        <f>'All Demand '!A90</f>
        <v>85</v>
      </c>
      <c r="B89" s="235" t="str">
        <f>'All Demand '!G90</f>
        <v>Sony</v>
      </c>
      <c r="C89" s="235" t="str">
        <f>'All Demand '!F90</f>
        <v>Bahamut</v>
      </c>
      <c r="D89" s="178" t="str">
        <f>'All Demand '!C90</f>
        <v>8DCGSK01026SE</v>
      </c>
      <c r="E89" s="235" t="str">
        <f>'All Demand '!H90</f>
        <v>WGT</v>
      </c>
      <c r="F89" s="236" t="str">
        <f>'All Demand '!G90</f>
        <v>Sony</v>
      </c>
      <c r="G89" s="12">
        <v>0</v>
      </c>
      <c r="H89" s="12">
        <v>0</v>
      </c>
      <c r="I89" s="12" t="s">
        <v>39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1</v>
      </c>
      <c r="S89" s="12">
        <v>0</v>
      </c>
      <c r="T89" s="12">
        <v>0.95</v>
      </c>
      <c r="U89" s="26">
        <f>Chengdu!H89</f>
        <v>0</v>
      </c>
      <c r="V89" s="26">
        <f>Chengdu!I89</f>
        <v>0</v>
      </c>
      <c r="W89" s="26">
        <f>Chengdu!J89</f>
        <v>0</v>
      </c>
      <c r="X89" s="26">
        <f>Chengdu!K89</f>
        <v>0</v>
      </c>
      <c r="Y89" s="26">
        <f>Chengdu!L89</f>
        <v>0</v>
      </c>
      <c r="Z89" s="26">
        <f>Chengdu!M89</f>
        <v>0</v>
      </c>
      <c r="AA89" s="26">
        <f>Chengdu!N89</f>
        <v>0</v>
      </c>
      <c r="AB89" s="26">
        <f>Chengdu!O89</f>
        <v>0</v>
      </c>
      <c r="AC89" s="26">
        <f>Chengdu!P89</f>
        <v>0</v>
      </c>
      <c r="AD89" s="26">
        <f>Chengdu!Q89</f>
        <v>0</v>
      </c>
      <c r="AE89" s="26">
        <f>Chengdu!R89</f>
        <v>0</v>
      </c>
      <c r="AF89" s="26">
        <f>Chengdu!S89</f>
        <v>0</v>
      </c>
      <c r="AH89" s="13">
        <f t="shared" si="61"/>
        <v>0</v>
      </c>
      <c r="AI89" s="13">
        <f t="shared" si="62"/>
        <v>0</v>
      </c>
      <c r="AJ89" s="13">
        <f t="shared" si="63"/>
        <v>0</v>
      </c>
      <c r="AK89" s="13">
        <f t="shared" si="64"/>
        <v>0</v>
      </c>
      <c r="AL89" s="13">
        <f t="shared" si="65"/>
        <v>0</v>
      </c>
      <c r="AM89" s="13">
        <f t="shared" si="66"/>
        <v>0</v>
      </c>
      <c r="AN89" s="13">
        <f t="shared" si="67"/>
        <v>0</v>
      </c>
      <c r="AO89" s="13">
        <f t="shared" si="68"/>
        <v>0</v>
      </c>
      <c r="AP89" s="13">
        <f t="shared" si="69"/>
        <v>0</v>
      </c>
      <c r="AQ89" s="13">
        <f t="shared" si="70"/>
        <v>0</v>
      </c>
      <c r="AR89" s="13">
        <f t="shared" si="71"/>
        <v>0</v>
      </c>
      <c r="AS89" s="13">
        <f t="shared" si="72"/>
        <v>0</v>
      </c>
      <c r="AT89" s="14"/>
      <c r="AU89" s="15">
        <f t="shared" si="58"/>
        <v>0</v>
      </c>
      <c r="AV89" s="15">
        <f t="shared" si="58"/>
        <v>0</v>
      </c>
      <c r="AW89" s="15">
        <f t="shared" si="58"/>
        <v>0</v>
      </c>
      <c r="AX89" s="15">
        <f t="shared" si="55"/>
        <v>0</v>
      </c>
      <c r="AY89" s="15">
        <f t="shared" si="55"/>
        <v>0</v>
      </c>
      <c r="AZ89" s="15">
        <f t="shared" si="55"/>
        <v>0</v>
      </c>
      <c r="BA89" s="15">
        <f t="shared" si="55"/>
        <v>0</v>
      </c>
      <c r="BB89" s="15">
        <f t="shared" si="55"/>
        <v>0</v>
      </c>
      <c r="BC89" s="15">
        <f t="shared" si="55"/>
        <v>0</v>
      </c>
      <c r="BD89" s="15">
        <f t="shared" si="55"/>
        <v>0</v>
      </c>
      <c r="BE89" s="15">
        <f t="shared" si="55"/>
        <v>0</v>
      </c>
      <c r="BF89" s="15">
        <f t="shared" si="55"/>
        <v>0</v>
      </c>
      <c r="BH89" s="13">
        <f t="shared" si="73"/>
        <v>0</v>
      </c>
      <c r="BI89" s="13">
        <f t="shared" si="74"/>
        <v>0</v>
      </c>
      <c r="BJ89" s="13">
        <f t="shared" si="75"/>
        <v>0</v>
      </c>
      <c r="BK89" s="13">
        <f t="shared" si="76"/>
        <v>0</v>
      </c>
      <c r="BL89" s="13">
        <f t="shared" si="77"/>
        <v>0</v>
      </c>
      <c r="BM89" s="13">
        <f t="shared" si="78"/>
        <v>0</v>
      </c>
      <c r="BN89" s="13">
        <f t="shared" si="79"/>
        <v>0</v>
      </c>
      <c r="BO89" s="13">
        <f t="shared" si="80"/>
        <v>0</v>
      </c>
      <c r="BP89" s="13">
        <f t="shared" si="81"/>
        <v>0</v>
      </c>
      <c r="BQ89" s="13">
        <f t="shared" si="82"/>
        <v>0</v>
      </c>
      <c r="BR89" s="13">
        <f t="shared" si="83"/>
        <v>0</v>
      </c>
      <c r="BS89" s="13">
        <f t="shared" si="84"/>
        <v>0</v>
      </c>
      <c r="BT89" s="14"/>
      <c r="BU89" s="13">
        <f t="shared" si="54"/>
        <v>0</v>
      </c>
      <c r="BV89" s="13">
        <f t="shared" si="54"/>
        <v>0</v>
      </c>
      <c r="BW89" s="13">
        <f t="shared" si="54"/>
        <v>0</v>
      </c>
      <c r="BX89" s="13">
        <f t="shared" si="54"/>
        <v>0</v>
      </c>
      <c r="BY89" s="13">
        <f t="shared" si="54"/>
        <v>0</v>
      </c>
      <c r="BZ89" s="13">
        <f t="shared" si="54"/>
        <v>0</v>
      </c>
      <c r="CA89" s="13">
        <f t="shared" si="85"/>
        <v>0</v>
      </c>
      <c r="CB89" s="13">
        <f t="shared" si="85"/>
        <v>0</v>
      </c>
      <c r="CC89" s="13">
        <f t="shared" si="85"/>
        <v>0</v>
      </c>
      <c r="CD89" s="13">
        <f t="shared" si="85"/>
        <v>0</v>
      </c>
      <c r="CE89" s="13">
        <f t="shared" si="85"/>
        <v>0</v>
      </c>
      <c r="CF89" s="13">
        <f t="shared" si="85"/>
        <v>0</v>
      </c>
      <c r="CG89" s="14"/>
      <c r="CH89" s="13">
        <f t="shared" si="59"/>
        <v>0</v>
      </c>
      <c r="CI89" s="13">
        <f t="shared" si="59"/>
        <v>0</v>
      </c>
      <c r="CJ89" s="13">
        <f t="shared" si="59"/>
        <v>0</v>
      </c>
      <c r="CK89" s="13">
        <f t="shared" si="56"/>
        <v>0</v>
      </c>
      <c r="CL89" s="13">
        <f t="shared" si="56"/>
        <v>0</v>
      </c>
      <c r="CM89" s="13">
        <f t="shared" si="56"/>
        <v>0</v>
      </c>
      <c r="CN89" s="13">
        <f t="shared" si="56"/>
        <v>0</v>
      </c>
      <c r="CO89" s="13">
        <f t="shared" si="56"/>
        <v>0</v>
      </c>
      <c r="CP89" s="13">
        <f t="shared" si="56"/>
        <v>0</v>
      </c>
      <c r="CQ89" s="13">
        <f t="shared" si="56"/>
        <v>0</v>
      </c>
      <c r="CR89" s="13">
        <f t="shared" si="56"/>
        <v>0</v>
      </c>
      <c r="CS89" s="13">
        <f t="shared" si="56"/>
        <v>0</v>
      </c>
      <c r="CT89" s="14"/>
      <c r="CU89" s="13">
        <f t="shared" si="60"/>
        <v>0</v>
      </c>
      <c r="CV89" s="13">
        <f t="shared" si="60"/>
        <v>0</v>
      </c>
      <c r="CW89" s="13">
        <f t="shared" si="60"/>
        <v>0</v>
      </c>
      <c r="CX89" s="13">
        <f t="shared" si="57"/>
        <v>0</v>
      </c>
      <c r="CY89" s="13">
        <f t="shared" si="57"/>
        <v>0</v>
      </c>
      <c r="CZ89" s="13">
        <f t="shared" si="57"/>
        <v>0</v>
      </c>
      <c r="DA89" s="13">
        <f t="shared" si="57"/>
        <v>0</v>
      </c>
      <c r="DB89" s="13">
        <f t="shared" si="57"/>
        <v>0</v>
      </c>
      <c r="DC89" s="13">
        <f t="shared" si="57"/>
        <v>0</v>
      </c>
      <c r="DD89" s="13">
        <f t="shared" si="57"/>
        <v>0</v>
      </c>
      <c r="DE89" s="13">
        <f t="shared" si="57"/>
        <v>0</v>
      </c>
      <c r="DF89" s="13">
        <f t="shared" si="57"/>
        <v>0</v>
      </c>
    </row>
    <row r="90" spans="1:110" ht="12.75" customHeight="1">
      <c r="A90" s="327">
        <f>'All Demand '!A91</f>
        <v>86</v>
      </c>
      <c r="B90" s="235" t="str">
        <f>'All Demand '!G91</f>
        <v>ABC</v>
      </c>
      <c r="C90" s="235" t="str">
        <f>'All Demand '!F91</f>
        <v>Alaska</v>
      </c>
      <c r="D90" s="178" t="str">
        <f>'All Demand '!C91</f>
        <v>8SBC39353159</v>
      </c>
      <c r="E90" s="235" t="str">
        <f>'All Demand '!H91</f>
        <v>CTU-CNC</v>
      </c>
      <c r="F90" s="236" t="str">
        <f>'All Demand '!G91</f>
        <v>ABC</v>
      </c>
      <c r="G90" s="12">
        <v>0</v>
      </c>
      <c r="H90" s="12">
        <v>0</v>
      </c>
      <c r="I90" s="12" t="s">
        <v>39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1</v>
      </c>
      <c r="S90" s="12">
        <v>0</v>
      </c>
      <c r="T90" s="12">
        <v>0.95</v>
      </c>
      <c r="U90" s="26">
        <f>Chengdu!H90</f>
        <v>320</v>
      </c>
      <c r="V90" s="26">
        <f>Chengdu!I90</f>
        <v>320</v>
      </c>
      <c r="W90" s="26">
        <f>Chengdu!J90</f>
        <v>320</v>
      </c>
      <c r="X90" s="26">
        <f>Chengdu!K90</f>
        <v>320</v>
      </c>
      <c r="Y90" s="26">
        <f>Chengdu!L90</f>
        <v>320</v>
      </c>
      <c r="Z90" s="26">
        <f>Chengdu!M90</f>
        <v>320</v>
      </c>
      <c r="AA90" s="26">
        <f>Chengdu!N90</f>
        <v>320</v>
      </c>
      <c r="AB90" s="26">
        <f>Chengdu!O90</f>
        <v>320</v>
      </c>
      <c r="AC90" s="26">
        <f>Chengdu!P90</f>
        <v>320</v>
      </c>
      <c r="AD90" s="26">
        <f>Chengdu!Q90</f>
        <v>320</v>
      </c>
      <c r="AE90" s="26">
        <f>Chengdu!R90</f>
        <v>320</v>
      </c>
      <c r="AF90" s="26">
        <f>Chengdu!S90</f>
        <v>320</v>
      </c>
      <c r="AH90" s="13">
        <f t="shared" si="61"/>
        <v>0</v>
      </c>
      <c r="AI90" s="13">
        <f t="shared" si="62"/>
        <v>0</v>
      </c>
      <c r="AJ90" s="13">
        <f t="shared" si="63"/>
        <v>0</v>
      </c>
      <c r="AK90" s="13">
        <f t="shared" si="64"/>
        <v>0</v>
      </c>
      <c r="AL90" s="13">
        <f t="shared" si="65"/>
        <v>0</v>
      </c>
      <c r="AM90" s="13">
        <f t="shared" si="66"/>
        <v>0</v>
      </c>
      <c r="AN90" s="13">
        <f t="shared" si="67"/>
        <v>0</v>
      </c>
      <c r="AO90" s="13">
        <f t="shared" si="68"/>
        <v>0</v>
      </c>
      <c r="AP90" s="13">
        <f t="shared" si="69"/>
        <v>0</v>
      </c>
      <c r="AQ90" s="13">
        <f t="shared" si="70"/>
        <v>0</v>
      </c>
      <c r="AR90" s="13">
        <f t="shared" si="71"/>
        <v>0</v>
      </c>
      <c r="AS90" s="13">
        <f t="shared" si="72"/>
        <v>0</v>
      </c>
      <c r="AT90" s="14"/>
      <c r="AU90" s="15">
        <f t="shared" si="58"/>
        <v>0</v>
      </c>
      <c r="AV90" s="15">
        <f t="shared" si="58"/>
        <v>0</v>
      </c>
      <c r="AW90" s="15">
        <f t="shared" si="58"/>
        <v>0</v>
      </c>
      <c r="AX90" s="15">
        <f t="shared" si="55"/>
        <v>0</v>
      </c>
      <c r="AY90" s="15">
        <f t="shared" si="55"/>
        <v>0</v>
      </c>
      <c r="AZ90" s="15">
        <f t="shared" si="55"/>
        <v>0</v>
      </c>
      <c r="BA90" s="15">
        <f t="shared" ref="BA90:BF132" si="86">IFERROR(AA90*$G90/$R90/1000,0)</f>
        <v>0</v>
      </c>
      <c r="BB90" s="15">
        <f t="shared" si="86"/>
        <v>0</v>
      </c>
      <c r="BC90" s="15">
        <f t="shared" si="86"/>
        <v>0</v>
      </c>
      <c r="BD90" s="15">
        <f t="shared" si="86"/>
        <v>0</v>
      </c>
      <c r="BE90" s="15">
        <f t="shared" si="86"/>
        <v>0</v>
      </c>
      <c r="BF90" s="15">
        <f t="shared" si="86"/>
        <v>0</v>
      </c>
      <c r="BH90" s="13">
        <f t="shared" si="73"/>
        <v>0</v>
      </c>
      <c r="BI90" s="13">
        <f t="shared" si="74"/>
        <v>0</v>
      </c>
      <c r="BJ90" s="13">
        <f t="shared" si="75"/>
        <v>0</v>
      </c>
      <c r="BK90" s="13">
        <f t="shared" si="76"/>
        <v>0</v>
      </c>
      <c r="BL90" s="13">
        <f t="shared" si="77"/>
        <v>0</v>
      </c>
      <c r="BM90" s="13">
        <f t="shared" si="78"/>
        <v>0</v>
      </c>
      <c r="BN90" s="13">
        <f t="shared" si="79"/>
        <v>0</v>
      </c>
      <c r="BO90" s="13">
        <f t="shared" si="80"/>
        <v>0</v>
      </c>
      <c r="BP90" s="13">
        <f t="shared" si="81"/>
        <v>0</v>
      </c>
      <c r="BQ90" s="13">
        <f t="shared" si="82"/>
        <v>0</v>
      </c>
      <c r="BR90" s="13">
        <f t="shared" si="83"/>
        <v>0</v>
      </c>
      <c r="BS90" s="13">
        <f t="shared" si="84"/>
        <v>0</v>
      </c>
      <c r="BT90" s="14"/>
      <c r="BU90" s="13">
        <f t="shared" si="54"/>
        <v>0</v>
      </c>
      <c r="BV90" s="13">
        <f t="shared" si="54"/>
        <v>0</v>
      </c>
      <c r="BW90" s="13">
        <f t="shared" si="54"/>
        <v>0</v>
      </c>
      <c r="BX90" s="13">
        <f t="shared" si="54"/>
        <v>0</v>
      </c>
      <c r="BY90" s="13">
        <f t="shared" si="54"/>
        <v>0</v>
      </c>
      <c r="BZ90" s="13">
        <f t="shared" si="54"/>
        <v>0</v>
      </c>
      <c r="CA90" s="13">
        <f t="shared" si="85"/>
        <v>0</v>
      </c>
      <c r="CB90" s="13">
        <f t="shared" si="85"/>
        <v>0</v>
      </c>
      <c r="CC90" s="13">
        <f t="shared" si="85"/>
        <v>0</v>
      </c>
      <c r="CD90" s="13">
        <f t="shared" si="85"/>
        <v>0</v>
      </c>
      <c r="CE90" s="13">
        <f t="shared" si="85"/>
        <v>0</v>
      </c>
      <c r="CF90" s="13">
        <f t="shared" si="85"/>
        <v>0</v>
      </c>
      <c r="CG90" s="14"/>
      <c r="CH90" s="13">
        <f t="shared" si="59"/>
        <v>0</v>
      </c>
      <c r="CI90" s="13">
        <f t="shared" si="59"/>
        <v>0</v>
      </c>
      <c r="CJ90" s="13">
        <f t="shared" si="59"/>
        <v>0</v>
      </c>
      <c r="CK90" s="13">
        <f t="shared" si="56"/>
        <v>0</v>
      </c>
      <c r="CL90" s="13">
        <f t="shared" si="56"/>
        <v>0</v>
      </c>
      <c r="CM90" s="13">
        <f t="shared" si="56"/>
        <v>0</v>
      </c>
      <c r="CN90" s="13">
        <f t="shared" ref="CN90:CS132" si="87">IF(AA90=0,0,(AA90/1000*$L90)/$R90/$T90)</f>
        <v>0</v>
      </c>
      <c r="CO90" s="13">
        <f t="shared" si="87"/>
        <v>0</v>
      </c>
      <c r="CP90" s="13">
        <f t="shared" si="87"/>
        <v>0</v>
      </c>
      <c r="CQ90" s="13">
        <f t="shared" si="87"/>
        <v>0</v>
      </c>
      <c r="CR90" s="13">
        <f t="shared" si="87"/>
        <v>0</v>
      </c>
      <c r="CS90" s="13">
        <f t="shared" si="87"/>
        <v>0</v>
      </c>
      <c r="CT90" s="14"/>
      <c r="CU90" s="13">
        <f t="shared" si="60"/>
        <v>0</v>
      </c>
      <c r="CV90" s="13">
        <f t="shared" si="60"/>
        <v>0</v>
      </c>
      <c r="CW90" s="13">
        <f t="shared" si="60"/>
        <v>0</v>
      </c>
      <c r="CX90" s="13">
        <f t="shared" si="57"/>
        <v>0</v>
      </c>
      <c r="CY90" s="13">
        <f t="shared" si="57"/>
        <v>0</v>
      </c>
      <c r="CZ90" s="13">
        <f t="shared" si="57"/>
        <v>0</v>
      </c>
      <c r="DA90" s="13">
        <f t="shared" ref="DA90:DF132" si="88">IF(AA90=0,0,(AA90/1000*$N90)/$R90/$T90)</f>
        <v>0</v>
      </c>
      <c r="DB90" s="13">
        <f t="shared" si="88"/>
        <v>0</v>
      </c>
      <c r="DC90" s="13">
        <f t="shared" si="88"/>
        <v>0</v>
      </c>
      <c r="DD90" s="13">
        <f t="shared" si="88"/>
        <v>0</v>
      </c>
      <c r="DE90" s="13">
        <f t="shared" si="88"/>
        <v>0</v>
      </c>
      <c r="DF90" s="13">
        <f t="shared" si="88"/>
        <v>0</v>
      </c>
    </row>
    <row r="91" spans="1:110" ht="12.75" customHeight="1">
      <c r="A91" s="327">
        <f>'All Demand '!A92</f>
        <v>87</v>
      </c>
      <c r="B91" s="235" t="str">
        <f>'All Demand '!G92</f>
        <v>ABC</v>
      </c>
      <c r="C91" s="235" t="str">
        <f>'All Demand '!F92</f>
        <v>Alaska</v>
      </c>
      <c r="D91" s="178" t="str">
        <f>'All Demand '!C92</f>
        <v>8SBC39353162</v>
      </c>
      <c r="E91" s="235" t="str">
        <f>'All Demand '!H92</f>
        <v>CTU-CNC</v>
      </c>
      <c r="F91" s="236" t="str">
        <f>'All Demand '!G92</f>
        <v>ABC</v>
      </c>
      <c r="G91" s="12">
        <v>0</v>
      </c>
      <c r="H91" s="12">
        <v>0</v>
      </c>
      <c r="I91" s="12" t="s">
        <v>39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1</v>
      </c>
      <c r="S91" s="12">
        <v>0</v>
      </c>
      <c r="T91" s="12">
        <v>0.92</v>
      </c>
      <c r="U91" s="26">
        <f>Chengdu!H91</f>
        <v>926378</v>
      </c>
      <c r="V91" s="26">
        <f>Chengdu!I91</f>
        <v>1397555</v>
      </c>
      <c r="W91" s="26">
        <f>Chengdu!J91</f>
        <v>973856</v>
      </c>
      <c r="X91" s="26">
        <f>Chengdu!K91</f>
        <v>375000</v>
      </c>
      <c r="Y91" s="26">
        <f>Chengdu!L91</f>
        <v>375000</v>
      </c>
      <c r="Z91" s="26">
        <f>Chengdu!M91</f>
        <v>375000</v>
      </c>
      <c r="AA91" s="26">
        <f>Chengdu!N91</f>
        <v>375000</v>
      </c>
      <c r="AB91" s="26">
        <f>Chengdu!O91</f>
        <v>375000</v>
      </c>
      <c r="AC91" s="26">
        <f>Chengdu!P91</f>
        <v>375000</v>
      </c>
      <c r="AD91" s="26">
        <f>Chengdu!Q91</f>
        <v>375000</v>
      </c>
      <c r="AE91" s="26">
        <f>Chengdu!R91</f>
        <v>375000</v>
      </c>
      <c r="AF91" s="26">
        <f>Chengdu!S91</f>
        <v>375000</v>
      </c>
      <c r="AH91" s="13">
        <f t="shared" si="61"/>
        <v>0</v>
      </c>
      <c r="AI91" s="13">
        <f t="shared" si="62"/>
        <v>0</v>
      </c>
      <c r="AJ91" s="13">
        <f t="shared" si="63"/>
        <v>0</v>
      </c>
      <c r="AK91" s="13">
        <f t="shared" si="64"/>
        <v>0</v>
      </c>
      <c r="AL91" s="13">
        <f t="shared" si="65"/>
        <v>0</v>
      </c>
      <c r="AM91" s="13">
        <f t="shared" si="66"/>
        <v>0</v>
      </c>
      <c r="AN91" s="13">
        <f t="shared" si="67"/>
        <v>0</v>
      </c>
      <c r="AO91" s="13">
        <f t="shared" si="68"/>
        <v>0</v>
      </c>
      <c r="AP91" s="13">
        <f t="shared" si="69"/>
        <v>0</v>
      </c>
      <c r="AQ91" s="13">
        <f t="shared" si="70"/>
        <v>0</v>
      </c>
      <c r="AR91" s="13">
        <f t="shared" si="71"/>
        <v>0</v>
      </c>
      <c r="AS91" s="13">
        <f t="shared" si="72"/>
        <v>0</v>
      </c>
      <c r="AT91" s="14"/>
      <c r="AU91" s="15">
        <f t="shared" si="58"/>
        <v>0</v>
      </c>
      <c r="AV91" s="15">
        <f t="shared" si="58"/>
        <v>0</v>
      </c>
      <c r="AW91" s="15">
        <f t="shared" si="58"/>
        <v>0</v>
      </c>
      <c r="AX91" s="15">
        <f t="shared" si="58"/>
        <v>0</v>
      </c>
      <c r="AY91" s="15">
        <f t="shared" si="58"/>
        <v>0</v>
      </c>
      <c r="AZ91" s="15">
        <f t="shared" si="58"/>
        <v>0</v>
      </c>
      <c r="BA91" s="15">
        <f t="shared" si="86"/>
        <v>0</v>
      </c>
      <c r="BB91" s="15">
        <f t="shared" si="86"/>
        <v>0</v>
      </c>
      <c r="BC91" s="15">
        <f t="shared" si="86"/>
        <v>0</v>
      </c>
      <c r="BD91" s="15">
        <f t="shared" si="86"/>
        <v>0</v>
      </c>
      <c r="BE91" s="15">
        <f t="shared" si="86"/>
        <v>0</v>
      </c>
      <c r="BF91" s="15">
        <f t="shared" si="86"/>
        <v>0</v>
      </c>
      <c r="BH91" s="13">
        <f t="shared" si="73"/>
        <v>0</v>
      </c>
      <c r="BI91" s="13">
        <f t="shared" si="74"/>
        <v>0</v>
      </c>
      <c r="BJ91" s="13">
        <f t="shared" si="75"/>
        <v>0</v>
      </c>
      <c r="BK91" s="13">
        <f t="shared" si="76"/>
        <v>0</v>
      </c>
      <c r="BL91" s="13">
        <f t="shared" si="77"/>
        <v>0</v>
      </c>
      <c r="BM91" s="13">
        <f t="shared" si="78"/>
        <v>0</v>
      </c>
      <c r="BN91" s="13">
        <f t="shared" si="79"/>
        <v>0</v>
      </c>
      <c r="BO91" s="13">
        <f t="shared" si="80"/>
        <v>0</v>
      </c>
      <c r="BP91" s="13">
        <f t="shared" si="81"/>
        <v>0</v>
      </c>
      <c r="BQ91" s="13">
        <f t="shared" si="82"/>
        <v>0</v>
      </c>
      <c r="BR91" s="13">
        <f t="shared" si="83"/>
        <v>0</v>
      </c>
      <c r="BS91" s="13">
        <f t="shared" si="84"/>
        <v>0</v>
      </c>
      <c r="BT91" s="14"/>
      <c r="BU91" s="13">
        <f t="shared" si="54"/>
        <v>0</v>
      </c>
      <c r="BV91" s="13">
        <f t="shared" si="54"/>
        <v>0</v>
      </c>
      <c r="BW91" s="13">
        <f t="shared" si="54"/>
        <v>0</v>
      </c>
      <c r="BX91" s="13">
        <f t="shared" si="54"/>
        <v>0</v>
      </c>
      <c r="BY91" s="13">
        <f t="shared" si="54"/>
        <v>0</v>
      </c>
      <c r="BZ91" s="13">
        <f t="shared" si="54"/>
        <v>0</v>
      </c>
      <c r="CA91" s="13">
        <f t="shared" si="85"/>
        <v>0</v>
      </c>
      <c r="CB91" s="13">
        <f t="shared" si="85"/>
        <v>0</v>
      </c>
      <c r="CC91" s="13">
        <f t="shared" si="85"/>
        <v>0</v>
      </c>
      <c r="CD91" s="13">
        <f t="shared" si="85"/>
        <v>0</v>
      </c>
      <c r="CE91" s="13">
        <f t="shared" si="85"/>
        <v>0</v>
      </c>
      <c r="CF91" s="13">
        <f t="shared" si="85"/>
        <v>0</v>
      </c>
      <c r="CG91" s="14"/>
      <c r="CH91" s="13">
        <f t="shared" si="59"/>
        <v>0</v>
      </c>
      <c r="CI91" s="13">
        <f t="shared" si="59"/>
        <v>0</v>
      </c>
      <c r="CJ91" s="13">
        <f t="shared" si="59"/>
        <v>0</v>
      </c>
      <c r="CK91" s="13">
        <f t="shared" si="59"/>
        <v>0</v>
      </c>
      <c r="CL91" s="13">
        <f t="shared" si="59"/>
        <v>0</v>
      </c>
      <c r="CM91" s="13">
        <f t="shared" si="59"/>
        <v>0</v>
      </c>
      <c r="CN91" s="13">
        <f t="shared" si="87"/>
        <v>0</v>
      </c>
      <c r="CO91" s="13">
        <f t="shared" si="87"/>
        <v>0</v>
      </c>
      <c r="CP91" s="13">
        <f t="shared" si="87"/>
        <v>0</v>
      </c>
      <c r="CQ91" s="13">
        <f t="shared" si="87"/>
        <v>0</v>
      </c>
      <c r="CR91" s="13">
        <f t="shared" si="87"/>
        <v>0</v>
      </c>
      <c r="CS91" s="13">
        <f t="shared" si="87"/>
        <v>0</v>
      </c>
      <c r="CT91" s="14"/>
      <c r="CU91" s="13">
        <f t="shared" si="60"/>
        <v>0</v>
      </c>
      <c r="CV91" s="13">
        <f t="shared" si="60"/>
        <v>0</v>
      </c>
      <c r="CW91" s="13">
        <f t="shared" si="60"/>
        <v>0</v>
      </c>
      <c r="CX91" s="13">
        <f t="shared" si="60"/>
        <v>0</v>
      </c>
      <c r="CY91" s="13">
        <f t="shared" si="60"/>
        <v>0</v>
      </c>
      <c r="CZ91" s="13">
        <f t="shared" si="60"/>
        <v>0</v>
      </c>
      <c r="DA91" s="13">
        <f t="shared" si="88"/>
        <v>0</v>
      </c>
      <c r="DB91" s="13">
        <f t="shared" si="88"/>
        <v>0</v>
      </c>
      <c r="DC91" s="13">
        <f t="shared" si="88"/>
        <v>0</v>
      </c>
      <c r="DD91" s="13">
        <f t="shared" si="88"/>
        <v>0</v>
      </c>
      <c r="DE91" s="13">
        <f t="shared" si="88"/>
        <v>0</v>
      </c>
      <c r="DF91" s="13">
        <f t="shared" si="88"/>
        <v>0</v>
      </c>
    </row>
    <row r="92" spans="1:110" ht="12.75" customHeight="1">
      <c r="A92" s="327">
        <f>'All Demand '!A93</f>
        <v>88</v>
      </c>
      <c r="B92" s="235" t="str">
        <f>'All Demand '!G93</f>
        <v>ABC</v>
      </c>
      <c r="C92" s="235" t="str">
        <f>'All Demand '!F93</f>
        <v>Alaska</v>
      </c>
      <c r="D92" s="178" t="str">
        <f>'All Demand '!C93</f>
        <v>8SBC39353160</v>
      </c>
      <c r="E92" s="235" t="str">
        <f>'All Demand '!H93</f>
        <v>CTU-CNC</v>
      </c>
      <c r="F92" s="236" t="str">
        <f>'All Demand '!G93</f>
        <v>ABC</v>
      </c>
      <c r="G92" s="12">
        <v>0</v>
      </c>
      <c r="H92" s="12">
        <v>0</v>
      </c>
      <c r="I92" s="12" t="s">
        <v>39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1</v>
      </c>
      <c r="S92" s="12">
        <v>0</v>
      </c>
      <c r="T92" s="12">
        <v>0.95</v>
      </c>
      <c r="U92" s="26">
        <f>Chengdu!H92</f>
        <v>926378</v>
      </c>
      <c r="V92" s="26">
        <f>Chengdu!I92</f>
        <v>1397555</v>
      </c>
      <c r="W92" s="26">
        <f>Chengdu!J92</f>
        <v>973856</v>
      </c>
      <c r="X92" s="26">
        <f>Chengdu!K92</f>
        <v>375000</v>
      </c>
      <c r="Y92" s="26">
        <f>Chengdu!L92</f>
        <v>375000</v>
      </c>
      <c r="Z92" s="26">
        <f>Chengdu!M92</f>
        <v>375000</v>
      </c>
      <c r="AA92" s="26">
        <f>Chengdu!N92</f>
        <v>375000</v>
      </c>
      <c r="AB92" s="26">
        <f>Chengdu!O92</f>
        <v>375000</v>
      </c>
      <c r="AC92" s="26">
        <f>Chengdu!P92</f>
        <v>375000</v>
      </c>
      <c r="AD92" s="26">
        <f>Chengdu!Q92</f>
        <v>375000</v>
      </c>
      <c r="AE92" s="26">
        <f>Chengdu!R92</f>
        <v>375000</v>
      </c>
      <c r="AF92" s="26">
        <f>Chengdu!S92</f>
        <v>375000</v>
      </c>
      <c r="AH92" s="13">
        <f t="shared" si="61"/>
        <v>0</v>
      </c>
      <c r="AI92" s="13">
        <f t="shared" si="62"/>
        <v>0</v>
      </c>
      <c r="AJ92" s="13">
        <f t="shared" si="63"/>
        <v>0</v>
      </c>
      <c r="AK92" s="13">
        <f t="shared" si="64"/>
        <v>0</v>
      </c>
      <c r="AL92" s="13">
        <f t="shared" si="65"/>
        <v>0</v>
      </c>
      <c r="AM92" s="13">
        <f t="shared" si="66"/>
        <v>0</v>
      </c>
      <c r="AN92" s="13">
        <f t="shared" si="67"/>
        <v>0</v>
      </c>
      <c r="AO92" s="13">
        <f t="shared" si="68"/>
        <v>0</v>
      </c>
      <c r="AP92" s="13">
        <f t="shared" si="69"/>
        <v>0</v>
      </c>
      <c r="AQ92" s="13">
        <f t="shared" si="70"/>
        <v>0</v>
      </c>
      <c r="AR92" s="13">
        <f t="shared" si="71"/>
        <v>0</v>
      </c>
      <c r="AS92" s="13">
        <f t="shared" si="72"/>
        <v>0</v>
      </c>
      <c r="AT92" s="14"/>
      <c r="AU92" s="15">
        <f t="shared" si="58"/>
        <v>0</v>
      </c>
      <c r="AV92" s="15">
        <f t="shared" si="58"/>
        <v>0</v>
      </c>
      <c r="AW92" s="15">
        <f t="shared" si="58"/>
        <v>0</v>
      </c>
      <c r="AX92" s="15">
        <f t="shared" si="58"/>
        <v>0</v>
      </c>
      <c r="AY92" s="15">
        <f t="shared" si="58"/>
        <v>0</v>
      </c>
      <c r="AZ92" s="15">
        <f t="shared" si="58"/>
        <v>0</v>
      </c>
      <c r="BA92" s="15">
        <f t="shared" si="86"/>
        <v>0</v>
      </c>
      <c r="BB92" s="15">
        <f t="shared" si="86"/>
        <v>0</v>
      </c>
      <c r="BC92" s="15">
        <f t="shared" si="86"/>
        <v>0</v>
      </c>
      <c r="BD92" s="15">
        <f t="shared" si="86"/>
        <v>0</v>
      </c>
      <c r="BE92" s="15">
        <f t="shared" si="86"/>
        <v>0</v>
      </c>
      <c r="BF92" s="15">
        <f t="shared" si="86"/>
        <v>0</v>
      </c>
      <c r="BH92" s="13">
        <f t="shared" si="73"/>
        <v>0</v>
      </c>
      <c r="BI92" s="13">
        <f t="shared" si="74"/>
        <v>0</v>
      </c>
      <c r="BJ92" s="13">
        <f t="shared" si="75"/>
        <v>0</v>
      </c>
      <c r="BK92" s="13">
        <f t="shared" si="76"/>
        <v>0</v>
      </c>
      <c r="BL92" s="13">
        <f t="shared" si="77"/>
        <v>0</v>
      </c>
      <c r="BM92" s="13">
        <f t="shared" si="78"/>
        <v>0</v>
      </c>
      <c r="BN92" s="13">
        <f t="shared" si="79"/>
        <v>0</v>
      </c>
      <c r="BO92" s="13">
        <f t="shared" si="80"/>
        <v>0</v>
      </c>
      <c r="BP92" s="13">
        <f t="shared" si="81"/>
        <v>0</v>
      </c>
      <c r="BQ92" s="13">
        <f t="shared" si="82"/>
        <v>0</v>
      </c>
      <c r="BR92" s="13">
        <f t="shared" si="83"/>
        <v>0</v>
      </c>
      <c r="BS92" s="13">
        <f t="shared" si="84"/>
        <v>0</v>
      </c>
      <c r="BT92" s="14"/>
      <c r="BU92" s="13">
        <f t="shared" si="54"/>
        <v>0</v>
      </c>
      <c r="BV92" s="13">
        <f t="shared" si="54"/>
        <v>0</v>
      </c>
      <c r="BW92" s="13">
        <f t="shared" si="54"/>
        <v>0</v>
      </c>
      <c r="BX92" s="13">
        <f t="shared" si="54"/>
        <v>0</v>
      </c>
      <c r="BY92" s="13">
        <f t="shared" si="54"/>
        <v>0</v>
      </c>
      <c r="BZ92" s="13">
        <f t="shared" si="54"/>
        <v>0</v>
      </c>
      <c r="CA92" s="13">
        <f t="shared" si="85"/>
        <v>0</v>
      </c>
      <c r="CB92" s="13">
        <f t="shared" si="85"/>
        <v>0</v>
      </c>
      <c r="CC92" s="13">
        <f t="shared" si="85"/>
        <v>0</v>
      </c>
      <c r="CD92" s="13">
        <f t="shared" si="85"/>
        <v>0</v>
      </c>
      <c r="CE92" s="13">
        <f t="shared" si="85"/>
        <v>0</v>
      </c>
      <c r="CF92" s="13">
        <f t="shared" si="85"/>
        <v>0</v>
      </c>
      <c r="CG92" s="14"/>
      <c r="CH92" s="13">
        <f t="shared" si="59"/>
        <v>0</v>
      </c>
      <c r="CI92" s="13">
        <f t="shared" si="59"/>
        <v>0</v>
      </c>
      <c r="CJ92" s="13">
        <f t="shared" si="59"/>
        <v>0</v>
      </c>
      <c r="CK92" s="13">
        <f t="shared" si="59"/>
        <v>0</v>
      </c>
      <c r="CL92" s="13">
        <f t="shared" si="59"/>
        <v>0</v>
      </c>
      <c r="CM92" s="13">
        <f t="shared" si="59"/>
        <v>0</v>
      </c>
      <c r="CN92" s="13">
        <f t="shared" si="87"/>
        <v>0</v>
      </c>
      <c r="CO92" s="13">
        <f t="shared" si="87"/>
        <v>0</v>
      </c>
      <c r="CP92" s="13">
        <f t="shared" si="87"/>
        <v>0</v>
      </c>
      <c r="CQ92" s="13">
        <f t="shared" si="87"/>
        <v>0</v>
      </c>
      <c r="CR92" s="13">
        <f t="shared" si="87"/>
        <v>0</v>
      </c>
      <c r="CS92" s="13">
        <f t="shared" si="87"/>
        <v>0</v>
      </c>
      <c r="CT92" s="14"/>
      <c r="CU92" s="13">
        <f t="shared" si="60"/>
        <v>0</v>
      </c>
      <c r="CV92" s="13">
        <f t="shared" si="60"/>
        <v>0</v>
      </c>
      <c r="CW92" s="13">
        <f t="shared" si="60"/>
        <v>0</v>
      </c>
      <c r="CX92" s="13">
        <f t="shared" si="60"/>
        <v>0</v>
      </c>
      <c r="CY92" s="13">
        <f t="shared" si="60"/>
        <v>0</v>
      </c>
      <c r="CZ92" s="13">
        <f t="shared" si="60"/>
        <v>0</v>
      </c>
      <c r="DA92" s="13">
        <f t="shared" si="88"/>
        <v>0</v>
      </c>
      <c r="DB92" s="13">
        <f t="shared" si="88"/>
        <v>0</v>
      </c>
      <c r="DC92" s="13">
        <f t="shared" si="88"/>
        <v>0</v>
      </c>
      <c r="DD92" s="13">
        <f t="shared" si="88"/>
        <v>0</v>
      </c>
      <c r="DE92" s="13">
        <f t="shared" si="88"/>
        <v>0</v>
      </c>
      <c r="DF92" s="13">
        <f t="shared" si="88"/>
        <v>0</v>
      </c>
    </row>
    <row r="93" spans="1:110" ht="12.75" customHeight="1">
      <c r="A93" s="327">
        <f>'All Demand '!A94</f>
        <v>89</v>
      </c>
      <c r="B93" s="235" t="str">
        <f>'All Demand '!G94</f>
        <v>ABC</v>
      </c>
      <c r="C93" s="235" t="str">
        <f>'All Demand '!F94</f>
        <v>Alaska</v>
      </c>
      <c r="D93" s="178" t="str">
        <f>'All Demand '!C94</f>
        <v>8SBC39353161</v>
      </c>
      <c r="E93" s="235" t="str">
        <f>'All Demand '!H94</f>
        <v>CTU-CNC</v>
      </c>
      <c r="F93" s="236" t="str">
        <f>'All Demand '!G94</f>
        <v>ABC</v>
      </c>
      <c r="G93" s="12">
        <v>0.01</v>
      </c>
      <c r="H93" s="12">
        <v>0.03</v>
      </c>
      <c r="I93" s="12" t="s">
        <v>39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3</v>
      </c>
      <c r="Q93" s="12">
        <v>3</v>
      </c>
      <c r="R93" s="12">
        <v>1</v>
      </c>
      <c r="S93" s="12">
        <v>0</v>
      </c>
      <c r="T93" s="12">
        <v>0.95</v>
      </c>
      <c r="U93" s="26">
        <f>Chengdu!H93</f>
        <v>741102.4</v>
      </c>
      <c r="V93" s="26">
        <f>Chengdu!I93</f>
        <v>1118044</v>
      </c>
      <c r="W93" s="26">
        <f>Chengdu!J93</f>
        <v>779084.80000000005</v>
      </c>
      <c r="X93" s="26">
        <f>Chengdu!K93</f>
        <v>300000</v>
      </c>
      <c r="Y93" s="26">
        <f>Chengdu!L93</f>
        <v>300000</v>
      </c>
      <c r="Z93" s="26">
        <f>Chengdu!M93</f>
        <v>300000</v>
      </c>
      <c r="AA93" s="26">
        <f>Chengdu!N93</f>
        <v>300000</v>
      </c>
      <c r="AB93" s="26">
        <f>Chengdu!O93</f>
        <v>300000</v>
      </c>
      <c r="AC93" s="26">
        <f>Chengdu!P93</f>
        <v>300000</v>
      </c>
      <c r="AD93" s="26">
        <f>Chengdu!Q93</f>
        <v>300000</v>
      </c>
      <c r="AE93" s="26">
        <f>Chengdu!R93</f>
        <v>300000</v>
      </c>
      <c r="AF93" s="26">
        <f>Chengdu!S93</f>
        <v>300000</v>
      </c>
      <c r="AH93" s="13">
        <f t="shared" si="61"/>
        <v>35.403233684210527</v>
      </c>
      <c r="AI93" s="13">
        <f t="shared" si="62"/>
        <v>47.306652631578949</v>
      </c>
      <c r="AJ93" s="13">
        <f t="shared" si="63"/>
        <v>36.602677894736843</v>
      </c>
      <c r="AK93" s="13">
        <f t="shared" si="64"/>
        <v>21.473684210526315</v>
      </c>
      <c r="AL93" s="13">
        <f t="shared" si="65"/>
        <v>21.473684210526315</v>
      </c>
      <c r="AM93" s="13">
        <f t="shared" si="66"/>
        <v>21.473684210526315</v>
      </c>
      <c r="AN93" s="13">
        <f t="shared" si="67"/>
        <v>21.473684210526315</v>
      </c>
      <c r="AO93" s="13">
        <f t="shared" si="68"/>
        <v>21.473684210526315</v>
      </c>
      <c r="AP93" s="13">
        <f t="shared" si="69"/>
        <v>21.473684210526315</v>
      </c>
      <c r="AQ93" s="13">
        <f t="shared" si="70"/>
        <v>21.473684210526315</v>
      </c>
      <c r="AR93" s="13">
        <f t="shared" si="71"/>
        <v>21.473684210526315</v>
      </c>
      <c r="AS93" s="13">
        <f t="shared" si="72"/>
        <v>21.473684210526315</v>
      </c>
      <c r="AT93" s="14"/>
      <c r="AU93" s="15">
        <f t="shared" si="58"/>
        <v>7.4110240000000003</v>
      </c>
      <c r="AV93" s="15">
        <f t="shared" si="58"/>
        <v>11.180440000000001</v>
      </c>
      <c r="AW93" s="15">
        <f t="shared" si="58"/>
        <v>7.7908480000000004</v>
      </c>
      <c r="AX93" s="15">
        <f t="shared" si="58"/>
        <v>3</v>
      </c>
      <c r="AY93" s="15">
        <f t="shared" si="58"/>
        <v>3</v>
      </c>
      <c r="AZ93" s="15">
        <f t="shared" si="58"/>
        <v>3</v>
      </c>
      <c r="BA93" s="15">
        <f t="shared" si="86"/>
        <v>3</v>
      </c>
      <c r="BB93" s="15">
        <f t="shared" si="86"/>
        <v>3</v>
      </c>
      <c r="BC93" s="15">
        <f t="shared" si="86"/>
        <v>3</v>
      </c>
      <c r="BD93" s="15">
        <f t="shared" si="86"/>
        <v>3</v>
      </c>
      <c r="BE93" s="15">
        <f t="shared" si="86"/>
        <v>3</v>
      </c>
      <c r="BF93" s="15">
        <f t="shared" si="86"/>
        <v>3</v>
      </c>
      <c r="BH93" s="13">
        <f t="shared" si="73"/>
        <v>35.403233684210527</v>
      </c>
      <c r="BI93" s="13">
        <f t="shared" si="74"/>
        <v>47.306652631578949</v>
      </c>
      <c r="BJ93" s="13">
        <f t="shared" si="75"/>
        <v>36.602677894736843</v>
      </c>
      <c r="BK93" s="13">
        <f t="shared" si="76"/>
        <v>21.473684210526315</v>
      </c>
      <c r="BL93" s="13">
        <f t="shared" si="77"/>
        <v>21.473684210526315</v>
      </c>
      <c r="BM93" s="13">
        <f t="shared" si="78"/>
        <v>21.473684210526315</v>
      </c>
      <c r="BN93" s="13">
        <f t="shared" si="79"/>
        <v>21.473684210526315</v>
      </c>
      <c r="BO93" s="13">
        <f t="shared" si="80"/>
        <v>21.473684210526315</v>
      </c>
      <c r="BP93" s="13">
        <f t="shared" si="81"/>
        <v>21.473684210526315</v>
      </c>
      <c r="BQ93" s="13">
        <f t="shared" si="82"/>
        <v>21.473684210526315</v>
      </c>
      <c r="BR93" s="13">
        <f t="shared" si="83"/>
        <v>21.473684210526315</v>
      </c>
      <c r="BS93" s="13">
        <f t="shared" si="84"/>
        <v>21.473684210526315</v>
      </c>
      <c r="BT93" s="14"/>
      <c r="BU93" s="13">
        <f t="shared" si="54"/>
        <v>0</v>
      </c>
      <c r="BV93" s="13">
        <f t="shared" si="54"/>
        <v>0</v>
      </c>
      <c r="BW93" s="13">
        <f t="shared" si="54"/>
        <v>0</v>
      </c>
      <c r="BX93" s="13">
        <f t="shared" si="54"/>
        <v>0</v>
      </c>
      <c r="BY93" s="13">
        <f t="shared" si="54"/>
        <v>0</v>
      </c>
      <c r="BZ93" s="13">
        <f t="shared" si="54"/>
        <v>0</v>
      </c>
      <c r="CA93" s="13">
        <f t="shared" si="85"/>
        <v>0</v>
      </c>
      <c r="CB93" s="13">
        <f t="shared" si="85"/>
        <v>0</v>
      </c>
      <c r="CC93" s="13">
        <f t="shared" si="85"/>
        <v>0</v>
      </c>
      <c r="CD93" s="13">
        <f t="shared" si="85"/>
        <v>0</v>
      </c>
      <c r="CE93" s="13">
        <f t="shared" si="85"/>
        <v>0</v>
      </c>
      <c r="CF93" s="13">
        <f t="shared" si="85"/>
        <v>0</v>
      </c>
      <c r="CG93" s="14"/>
      <c r="CH93" s="13">
        <f t="shared" si="59"/>
        <v>0</v>
      </c>
      <c r="CI93" s="13">
        <f t="shared" si="59"/>
        <v>0</v>
      </c>
      <c r="CJ93" s="13">
        <f t="shared" si="59"/>
        <v>0</v>
      </c>
      <c r="CK93" s="13">
        <f t="shared" si="59"/>
        <v>0</v>
      </c>
      <c r="CL93" s="13">
        <f t="shared" si="59"/>
        <v>0</v>
      </c>
      <c r="CM93" s="13">
        <f t="shared" si="59"/>
        <v>0</v>
      </c>
      <c r="CN93" s="13">
        <f t="shared" si="87"/>
        <v>0</v>
      </c>
      <c r="CO93" s="13">
        <f t="shared" si="87"/>
        <v>0</v>
      </c>
      <c r="CP93" s="13">
        <f t="shared" si="87"/>
        <v>0</v>
      </c>
      <c r="CQ93" s="13">
        <f t="shared" si="87"/>
        <v>0</v>
      </c>
      <c r="CR93" s="13">
        <f t="shared" si="87"/>
        <v>0</v>
      </c>
      <c r="CS93" s="13">
        <f t="shared" si="87"/>
        <v>0</v>
      </c>
      <c r="CT93" s="14"/>
      <c r="CU93" s="13">
        <f t="shared" si="60"/>
        <v>0</v>
      </c>
      <c r="CV93" s="13">
        <f t="shared" si="60"/>
        <v>0</v>
      </c>
      <c r="CW93" s="13">
        <f t="shared" si="60"/>
        <v>0</v>
      </c>
      <c r="CX93" s="13">
        <f t="shared" si="60"/>
        <v>0</v>
      </c>
      <c r="CY93" s="13">
        <f t="shared" si="60"/>
        <v>0</v>
      </c>
      <c r="CZ93" s="13">
        <f t="shared" si="60"/>
        <v>0</v>
      </c>
      <c r="DA93" s="13">
        <f t="shared" si="88"/>
        <v>0</v>
      </c>
      <c r="DB93" s="13">
        <f t="shared" si="88"/>
        <v>0</v>
      </c>
      <c r="DC93" s="13">
        <f t="shared" si="88"/>
        <v>0</v>
      </c>
      <c r="DD93" s="13">
        <f t="shared" si="88"/>
        <v>0</v>
      </c>
      <c r="DE93" s="13">
        <f t="shared" si="88"/>
        <v>0</v>
      </c>
      <c r="DF93" s="13">
        <f t="shared" si="88"/>
        <v>0</v>
      </c>
    </row>
    <row r="94" spans="1:110" ht="12.75" customHeight="1">
      <c r="A94" s="327">
        <f>'All Demand '!A95</f>
        <v>90</v>
      </c>
      <c r="B94" s="235" t="str">
        <f>'All Demand '!G95</f>
        <v>ABC</v>
      </c>
      <c r="C94" s="235" t="str">
        <f>'All Demand '!F95</f>
        <v>Alaska</v>
      </c>
      <c r="D94" s="178" t="str">
        <f>'All Demand '!C95</f>
        <v>8SBCAKASF2038</v>
      </c>
      <c r="E94" s="235" t="str">
        <f>'All Demand '!H95</f>
        <v>CTU-CNC</v>
      </c>
      <c r="F94" s="236" t="str">
        <f>'All Demand '!G95</f>
        <v>ABC</v>
      </c>
      <c r="G94" s="12">
        <v>0</v>
      </c>
      <c r="H94" s="12">
        <v>0</v>
      </c>
      <c r="I94" s="12" t="s">
        <v>439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1</v>
      </c>
      <c r="S94" s="12">
        <v>0</v>
      </c>
      <c r="T94" s="12">
        <v>0.95</v>
      </c>
      <c r="U94" s="26">
        <f>Chengdu!H94</f>
        <v>1447.465625</v>
      </c>
      <c r="V94" s="26">
        <f>Chengdu!I94</f>
        <v>2183.6796875</v>
      </c>
      <c r="W94" s="26">
        <f>Chengdu!J94</f>
        <v>1521.65</v>
      </c>
      <c r="X94" s="26">
        <f>Chengdu!K94</f>
        <v>585.9375</v>
      </c>
      <c r="Y94" s="26">
        <f>Chengdu!L94</f>
        <v>585.9375</v>
      </c>
      <c r="Z94" s="26">
        <f>Chengdu!M94</f>
        <v>585.9375</v>
      </c>
      <c r="AA94" s="26">
        <f>Chengdu!N94</f>
        <v>585.9375</v>
      </c>
      <c r="AB94" s="26">
        <f>Chengdu!O94</f>
        <v>585.9375</v>
      </c>
      <c r="AC94" s="26">
        <f>Chengdu!P94</f>
        <v>585.9375</v>
      </c>
      <c r="AD94" s="26">
        <f>Chengdu!Q94</f>
        <v>585.9375</v>
      </c>
      <c r="AE94" s="26">
        <f>Chengdu!R94</f>
        <v>585.9375</v>
      </c>
      <c r="AF94" s="26">
        <f>Chengdu!S94</f>
        <v>585.9375</v>
      </c>
      <c r="AH94" s="13">
        <f t="shared" si="61"/>
        <v>0</v>
      </c>
      <c r="AI94" s="13">
        <f t="shared" si="62"/>
        <v>0</v>
      </c>
      <c r="AJ94" s="13">
        <f t="shared" si="63"/>
        <v>0</v>
      </c>
      <c r="AK94" s="13">
        <f t="shared" si="64"/>
        <v>0</v>
      </c>
      <c r="AL94" s="13">
        <f t="shared" si="65"/>
        <v>0</v>
      </c>
      <c r="AM94" s="13">
        <f t="shared" si="66"/>
        <v>0</v>
      </c>
      <c r="AN94" s="13">
        <f t="shared" si="67"/>
        <v>0</v>
      </c>
      <c r="AO94" s="13">
        <f t="shared" si="68"/>
        <v>0</v>
      </c>
      <c r="AP94" s="13">
        <f t="shared" si="69"/>
        <v>0</v>
      </c>
      <c r="AQ94" s="13">
        <f t="shared" si="70"/>
        <v>0</v>
      </c>
      <c r="AR94" s="13">
        <f t="shared" si="71"/>
        <v>0</v>
      </c>
      <c r="AS94" s="13">
        <f t="shared" si="72"/>
        <v>0</v>
      </c>
      <c r="AT94" s="14"/>
      <c r="AU94" s="15">
        <f t="shared" si="58"/>
        <v>0</v>
      </c>
      <c r="AV94" s="15">
        <f t="shared" si="58"/>
        <v>0</v>
      </c>
      <c r="AW94" s="15">
        <f t="shared" si="58"/>
        <v>0</v>
      </c>
      <c r="AX94" s="15">
        <f t="shared" si="58"/>
        <v>0</v>
      </c>
      <c r="AY94" s="15">
        <f t="shared" si="58"/>
        <v>0</v>
      </c>
      <c r="AZ94" s="15">
        <f t="shared" si="58"/>
        <v>0</v>
      </c>
      <c r="BA94" s="15">
        <f t="shared" si="86"/>
        <v>0</v>
      </c>
      <c r="BB94" s="15">
        <f t="shared" si="86"/>
        <v>0</v>
      </c>
      <c r="BC94" s="15">
        <f t="shared" si="86"/>
        <v>0</v>
      </c>
      <c r="BD94" s="15">
        <f t="shared" si="86"/>
        <v>0</v>
      </c>
      <c r="BE94" s="15">
        <f t="shared" si="86"/>
        <v>0</v>
      </c>
      <c r="BF94" s="15">
        <f t="shared" si="86"/>
        <v>0</v>
      </c>
      <c r="BH94" s="13">
        <f t="shared" si="73"/>
        <v>0</v>
      </c>
      <c r="BI94" s="13">
        <f t="shared" si="74"/>
        <v>0</v>
      </c>
      <c r="BJ94" s="13">
        <f t="shared" si="75"/>
        <v>0</v>
      </c>
      <c r="BK94" s="13">
        <f t="shared" si="76"/>
        <v>0</v>
      </c>
      <c r="BL94" s="13">
        <f t="shared" si="77"/>
        <v>0</v>
      </c>
      <c r="BM94" s="13">
        <f t="shared" si="78"/>
        <v>0</v>
      </c>
      <c r="BN94" s="13">
        <f t="shared" si="79"/>
        <v>0</v>
      </c>
      <c r="BO94" s="13">
        <f t="shared" si="80"/>
        <v>0</v>
      </c>
      <c r="BP94" s="13">
        <f t="shared" si="81"/>
        <v>0</v>
      </c>
      <c r="BQ94" s="13">
        <f t="shared" si="82"/>
        <v>0</v>
      </c>
      <c r="BR94" s="13">
        <f t="shared" si="83"/>
        <v>0</v>
      </c>
      <c r="BS94" s="13">
        <f t="shared" si="84"/>
        <v>0</v>
      </c>
      <c r="BT94" s="14"/>
      <c r="BU94" s="13">
        <f t="shared" si="54"/>
        <v>0</v>
      </c>
      <c r="BV94" s="13">
        <f t="shared" si="54"/>
        <v>0</v>
      </c>
      <c r="BW94" s="13">
        <f t="shared" si="54"/>
        <v>0</v>
      </c>
      <c r="BX94" s="13">
        <f t="shared" si="54"/>
        <v>0</v>
      </c>
      <c r="BY94" s="13">
        <f t="shared" si="54"/>
        <v>0</v>
      </c>
      <c r="BZ94" s="13">
        <f t="shared" si="54"/>
        <v>0</v>
      </c>
      <c r="CA94" s="13">
        <f t="shared" si="85"/>
        <v>0</v>
      </c>
      <c r="CB94" s="13">
        <f t="shared" si="85"/>
        <v>0</v>
      </c>
      <c r="CC94" s="13">
        <f t="shared" si="85"/>
        <v>0</v>
      </c>
      <c r="CD94" s="13">
        <f t="shared" si="85"/>
        <v>0</v>
      </c>
      <c r="CE94" s="13">
        <f t="shared" si="85"/>
        <v>0</v>
      </c>
      <c r="CF94" s="13">
        <f t="shared" si="85"/>
        <v>0</v>
      </c>
      <c r="CG94" s="14"/>
      <c r="CH94" s="13">
        <f t="shared" si="59"/>
        <v>0</v>
      </c>
      <c r="CI94" s="13">
        <f t="shared" si="59"/>
        <v>0</v>
      </c>
      <c r="CJ94" s="13">
        <f t="shared" si="59"/>
        <v>0</v>
      </c>
      <c r="CK94" s="13">
        <f t="shared" si="59"/>
        <v>0</v>
      </c>
      <c r="CL94" s="13">
        <f t="shared" si="59"/>
        <v>0</v>
      </c>
      <c r="CM94" s="13">
        <f t="shared" si="59"/>
        <v>0</v>
      </c>
      <c r="CN94" s="13">
        <f t="shared" si="87"/>
        <v>0</v>
      </c>
      <c r="CO94" s="13">
        <f t="shared" si="87"/>
        <v>0</v>
      </c>
      <c r="CP94" s="13">
        <f t="shared" si="87"/>
        <v>0</v>
      </c>
      <c r="CQ94" s="13">
        <f t="shared" si="87"/>
        <v>0</v>
      </c>
      <c r="CR94" s="13">
        <f t="shared" si="87"/>
        <v>0</v>
      </c>
      <c r="CS94" s="13">
        <f t="shared" si="87"/>
        <v>0</v>
      </c>
      <c r="CT94" s="14"/>
      <c r="CU94" s="13">
        <f t="shared" si="60"/>
        <v>0</v>
      </c>
      <c r="CV94" s="13">
        <f t="shared" si="60"/>
        <v>0</v>
      </c>
      <c r="CW94" s="13">
        <f t="shared" si="60"/>
        <v>0</v>
      </c>
      <c r="CX94" s="13">
        <f t="shared" si="60"/>
        <v>0</v>
      </c>
      <c r="CY94" s="13">
        <f t="shared" si="60"/>
        <v>0</v>
      </c>
      <c r="CZ94" s="13">
        <f t="shared" si="60"/>
        <v>0</v>
      </c>
      <c r="DA94" s="13">
        <f t="shared" si="88"/>
        <v>0</v>
      </c>
      <c r="DB94" s="13">
        <f t="shared" si="88"/>
        <v>0</v>
      </c>
      <c r="DC94" s="13">
        <f t="shared" si="88"/>
        <v>0</v>
      </c>
      <c r="DD94" s="13">
        <f t="shared" si="88"/>
        <v>0</v>
      </c>
      <c r="DE94" s="13">
        <f t="shared" si="88"/>
        <v>0</v>
      </c>
      <c r="DF94" s="13">
        <f t="shared" si="88"/>
        <v>0</v>
      </c>
    </row>
    <row r="95" spans="1:110" ht="12.75" customHeight="1">
      <c r="A95" s="327">
        <f>'All Demand '!A96</f>
        <v>91</v>
      </c>
      <c r="B95" s="235" t="str">
        <f>'All Demand '!G96</f>
        <v>ABC</v>
      </c>
      <c r="C95" s="235" t="str">
        <f>'All Demand '!F96</f>
        <v>Alaska</v>
      </c>
      <c r="D95" s="178" t="str">
        <f>'All Demand '!C96</f>
        <v>8SBCAKASF6009</v>
      </c>
      <c r="E95" s="235" t="str">
        <f>'All Demand '!H96</f>
        <v>CTU-CNC</v>
      </c>
      <c r="F95" s="236" t="str">
        <f>'All Demand '!G96</f>
        <v>ABC</v>
      </c>
      <c r="G95" s="12">
        <v>0</v>
      </c>
      <c r="H95" s="12">
        <v>0</v>
      </c>
      <c r="I95" s="12" t="s">
        <v>126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1</v>
      </c>
      <c r="S95" s="12">
        <v>0</v>
      </c>
      <c r="T95" s="12">
        <v>0.95</v>
      </c>
      <c r="U95" s="26">
        <f>Chengdu!H95</f>
        <v>7593.2622950819668</v>
      </c>
      <c r="V95" s="26">
        <f>Chengdu!I95</f>
        <v>11455.368852459016</v>
      </c>
      <c r="W95" s="26">
        <f>Chengdu!J95</f>
        <v>7982.4262295081971</v>
      </c>
      <c r="X95" s="26">
        <f>Chengdu!K95</f>
        <v>3073.7704918032787</v>
      </c>
      <c r="Y95" s="26">
        <f>Chengdu!L95</f>
        <v>3073.7704918032787</v>
      </c>
      <c r="Z95" s="26">
        <f>Chengdu!M95</f>
        <v>3073.7704918032787</v>
      </c>
      <c r="AA95" s="26">
        <f>Chengdu!N95</f>
        <v>3073.7704918032787</v>
      </c>
      <c r="AB95" s="26">
        <f>Chengdu!O95</f>
        <v>3073.7704918032787</v>
      </c>
      <c r="AC95" s="26">
        <f>Chengdu!P95</f>
        <v>3073.7704918032787</v>
      </c>
      <c r="AD95" s="26">
        <f>Chengdu!Q95</f>
        <v>3073.7704918032787</v>
      </c>
      <c r="AE95" s="26">
        <f>Chengdu!R95</f>
        <v>3073.7704918032787</v>
      </c>
      <c r="AF95" s="26">
        <f>Chengdu!S95</f>
        <v>3073.7704918032787</v>
      </c>
      <c r="AH95" s="13">
        <f t="shared" si="61"/>
        <v>0</v>
      </c>
      <c r="AI95" s="13">
        <f t="shared" si="62"/>
        <v>0</v>
      </c>
      <c r="AJ95" s="13">
        <f t="shared" si="63"/>
        <v>0</v>
      </c>
      <c r="AK95" s="13">
        <f t="shared" si="64"/>
        <v>0</v>
      </c>
      <c r="AL95" s="13">
        <f t="shared" si="65"/>
        <v>0</v>
      </c>
      <c r="AM95" s="13">
        <f t="shared" si="66"/>
        <v>0</v>
      </c>
      <c r="AN95" s="13">
        <f t="shared" si="67"/>
        <v>0</v>
      </c>
      <c r="AO95" s="13">
        <f t="shared" si="68"/>
        <v>0</v>
      </c>
      <c r="AP95" s="13">
        <f t="shared" si="69"/>
        <v>0</v>
      </c>
      <c r="AQ95" s="13">
        <f t="shared" si="70"/>
        <v>0</v>
      </c>
      <c r="AR95" s="13">
        <f t="shared" si="71"/>
        <v>0</v>
      </c>
      <c r="AS95" s="13">
        <f t="shared" si="72"/>
        <v>0</v>
      </c>
      <c r="AT95" s="14"/>
      <c r="AU95" s="15">
        <f t="shared" si="58"/>
        <v>0</v>
      </c>
      <c r="AV95" s="15">
        <f t="shared" si="58"/>
        <v>0</v>
      </c>
      <c r="AW95" s="15">
        <f t="shared" si="58"/>
        <v>0</v>
      </c>
      <c r="AX95" s="15">
        <f t="shared" si="58"/>
        <v>0</v>
      </c>
      <c r="AY95" s="15">
        <f t="shared" si="58"/>
        <v>0</v>
      </c>
      <c r="AZ95" s="15">
        <f t="shared" si="58"/>
        <v>0</v>
      </c>
      <c r="BA95" s="15">
        <f t="shared" si="86"/>
        <v>0</v>
      </c>
      <c r="BB95" s="15">
        <f t="shared" si="86"/>
        <v>0</v>
      </c>
      <c r="BC95" s="15">
        <f t="shared" si="86"/>
        <v>0</v>
      </c>
      <c r="BD95" s="15">
        <f t="shared" si="86"/>
        <v>0</v>
      </c>
      <c r="BE95" s="15">
        <f t="shared" si="86"/>
        <v>0</v>
      </c>
      <c r="BF95" s="15">
        <f t="shared" si="86"/>
        <v>0</v>
      </c>
      <c r="BH95" s="13">
        <f t="shared" si="73"/>
        <v>0</v>
      </c>
      <c r="BI95" s="13">
        <f t="shared" si="74"/>
        <v>0</v>
      </c>
      <c r="BJ95" s="13">
        <f t="shared" si="75"/>
        <v>0</v>
      </c>
      <c r="BK95" s="13">
        <f t="shared" si="76"/>
        <v>0</v>
      </c>
      <c r="BL95" s="13">
        <f t="shared" si="77"/>
        <v>0</v>
      </c>
      <c r="BM95" s="13">
        <f t="shared" si="78"/>
        <v>0</v>
      </c>
      <c r="BN95" s="13">
        <f t="shared" si="79"/>
        <v>0</v>
      </c>
      <c r="BO95" s="13">
        <f t="shared" si="80"/>
        <v>0</v>
      </c>
      <c r="BP95" s="13">
        <f t="shared" si="81"/>
        <v>0</v>
      </c>
      <c r="BQ95" s="13">
        <f t="shared" si="82"/>
        <v>0</v>
      </c>
      <c r="BR95" s="13">
        <f t="shared" si="83"/>
        <v>0</v>
      </c>
      <c r="BS95" s="13">
        <f t="shared" si="84"/>
        <v>0</v>
      </c>
      <c r="BT95" s="14"/>
      <c r="BU95" s="13">
        <f t="shared" si="54"/>
        <v>0</v>
      </c>
      <c r="BV95" s="13">
        <f t="shared" si="54"/>
        <v>0</v>
      </c>
      <c r="BW95" s="13">
        <f t="shared" si="54"/>
        <v>0</v>
      </c>
      <c r="BX95" s="13">
        <f t="shared" si="54"/>
        <v>0</v>
      </c>
      <c r="BY95" s="13">
        <f t="shared" si="54"/>
        <v>0</v>
      </c>
      <c r="BZ95" s="13">
        <f t="shared" si="54"/>
        <v>0</v>
      </c>
      <c r="CA95" s="13">
        <f t="shared" si="85"/>
        <v>0</v>
      </c>
      <c r="CB95" s="13">
        <f t="shared" si="85"/>
        <v>0</v>
      </c>
      <c r="CC95" s="13">
        <f t="shared" si="85"/>
        <v>0</v>
      </c>
      <c r="CD95" s="13">
        <f t="shared" si="85"/>
        <v>0</v>
      </c>
      <c r="CE95" s="13">
        <f t="shared" si="85"/>
        <v>0</v>
      </c>
      <c r="CF95" s="13">
        <f t="shared" si="85"/>
        <v>0</v>
      </c>
      <c r="CG95" s="14"/>
      <c r="CH95" s="13">
        <f t="shared" si="59"/>
        <v>0</v>
      </c>
      <c r="CI95" s="13">
        <f t="shared" si="59"/>
        <v>0</v>
      </c>
      <c r="CJ95" s="13">
        <f t="shared" si="59"/>
        <v>0</v>
      </c>
      <c r="CK95" s="13">
        <f t="shared" si="59"/>
        <v>0</v>
      </c>
      <c r="CL95" s="13">
        <f t="shared" si="59"/>
        <v>0</v>
      </c>
      <c r="CM95" s="13">
        <f t="shared" si="59"/>
        <v>0</v>
      </c>
      <c r="CN95" s="13">
        <f t="shared" si="87"/>
        <v>0</v>
      </c>
      <c r="CO95" s="13">
        <f t="shared" si="87"/>
        <v>0</v>
      </c>
      <c r="CP95" s="13">
        <f t="shared" si="87"/>
        <v>0</v>
      </c>
      <c r="CQ95" s="13">
        <f t="shared" si="87"/>
        <v>0</v>
      </c>
      <c r="CR95" s="13">
        <f t="shared" si="87"/>
        <v>0</v>
      </c>
      <c r="CS95" s="13">
        <f t="shared" si="87"/>
        <v>0</v>
      </c>
      <c r="CT95" s="14"/>
      <c r="CU95" s="13">
        <f t="shared" si="60"/>
        <v>0</v>
      </c>
      <c r="CV95" s="13">
        <f t="shared" si="60"/>
        <v>0</v>
      </c>
      <c r="CW95" s="13">
        <f t="shared" si="60"/>
        <v>0</v>
      </c>
      <c r="CX95" s="13">
        <f t="shared" si="60"/>
        <v>0</v>
      </c>
      <c r="CY95" s="13">
        <f t="shared" si="60"/>
        <v>0</v>
      </c>
      <c r="CZ95" s="13">
        <f t="shared" si="60"/>
        <v>0</v>
      </c>
      <c r="DA95" s="13">
        <f t="shared" si="88"/>
        <v>0</v>
      </c>
      <c r="DB95" s="13">
        <f t="shared" si="88"/>
        <v>0</v>
      </c>
      <c r="DC95" s="13">
        <f t="shared" si="88"/>
        <v>0</v>
      </c>
      <c r="DD95" s="13">
        <f t="shared" si="88"/>
        <v>0</v>
      </c>
      <c r="DE95" s="13">
        <f t="shared" si="88"/>
        <v>0</v>
      </c>
      <c r="DF95" s="13">
        <f t="shared" si="88"/>
        <v>0</v>
      </c>
    </row>
    <row r="96" spans="1:110" ht="12.75" customHeight="1">
      <c r="A96" s="327">
        <f>'All Demand '!A97</f>
        <v>92</v>
      </c>
      <c r="B96" s="235" t="str">
        <f>'All Demand '!G97</f>
        <v>ABC</v>
      </c>
      <c r="C96" s="235" t="str">
        <f>'All Demand '!F97</f>
        <v>Alaska</v>
      </c>
      <c r="D96" s="178" t="str">
        <f>'All Demand '!C97</f>
        <v>8SBCAKASF2019</v>
      </c>
      <c r="E96" s="235" t="str">
        <f>'All Demand '!H97</f>
        <v>CTU-CNC</v>
      </c>
      <c r="F96" s="236" t="str">
        <f>'All Demand '!G97</f>
        <v>ABC</v>
      </c>
      <c r="G96" s="12">
        <v>0</v>
      </c>
      <c r="H96" s="12">
        <v>0</v>
      </c>
      <c r="I96" s="12" t="s">
        <v>39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1</v>
      </c>
      <c r="S96" s="12">
        <v>0</v>
      </c>
      <c r="T96" s="12">
        <v>0.95</v>
      </c>
      <c r="U96" s="26">
        <f>Chengdu!H96</f>
        <v>926378</v>
      </c>
      <c r="V96" s="26">
        <f>Chengdu!I96</f>
        <v>1397555</v>
      </c>
      <c r="W96" s="26">
        <f>Chengdu!J96</f>
        <v>973856</v>
      </c>
      <c r="X96" s="26">
        <f>Chengdu!K96</f>
        <v>375000</v>
      </c>
      <c r="Y96" s="26">
        <f>Chengdu!L96</f>
        <v>375000</v>
      </c>
      <c r="Z96" s="26">
        <f>Chengdu!M96</f>
        <v>375000</v>
      </c>
      <c r="AA96" s="26">
        <f>Chengdu!N96</f>
        <v>375000</v>
      </c>
      <c r="AB96" s="26">
        <f>Chengdu!O96</f>
        <v>375000</v>
      </c>
      <c r="AC96" s="26">
        <f>Chengdu!P96</f>
        <v>375000</v>
      </c>
      <c r="AD96" s="26">
        <f>Chengdu!Q96</f>
        <v>375000</v>
      </c>
      <c r="AE96" s="26">
        <f>Chengdu!R96</f>
        <v>375000</v>
      </c>
      <c r="AF96" s="26">
        <f>Chengdu!S96</f>
        <v>375000</v>
      </c>
      <c r="AH96" s="13">
        <f t="shared" si="61"/>
        <v>0</v>
      </c>
      <c r="AI96" s="13">
        <f t="shared" si="62"/>
        <v>0</v>
      </c>
      <c r="AJ96" s="13">
        <f t="shared" si="63"/>
        <v>0</v>
      </c>
      <c r="AK96" s="13">
        <f t="shared" si="64"/>
        <v>0</v>
      </c>
      <c r="AL96" s="13">
        <f t="shared" si="65"/>
        <v>0</v>
      </c>
      <c r="AM96" s="13">
        <f t="shared" si="66"/>
        <v>0</v>
      </c>
      <c r="AN96" s="13">
        <f t="shared" si="67"/>
        <v>0</v>
      </c>
      <c r="AO96" s="13">
        <f t="shared" si="68"/>
        <v>0</v>
      </c>
      <c r="AP96" s="13">
        <f t="shared" si="69"/>
        <v>0</v>
      </c>
      <c r="AQ96" s="13">
        <f t="shared" si="70"/>
        <v>0</v>
      </c>
      <c r="AR96" s="13">
        <f t="shared" si="71"/>
        <v>0</v>
      </c>
      <c r="AS96" s="13">
        <f t="shared" si="72"/>
        <v>0</v>
      </c>
      <c r="AT96" s="14"/>
      <c r="AU96" s="15">
        <f t="shared" si="58"/>
        <v>0</v>
      </c>
      <c r="AV96" s="15">
        <f t="shared" si="58"/>
        <v>0</v>
      </c>
      <c r="AW96" s="15">
        <f t="shared" si="58"/>
        <v>0</v>
      </c>
      <c r="AX96" s="15">
        <f t="shared" si="58"/>
        <v>0</v>
      </c>
      <c r="AY96" s="15">
        <f t="shared" si="58"/>
        <v>0</v>
      </c>
      <c r="AZ96" s="15">
        <f t="shared" si="58"/>
        <v>0</v>
      </c>
      <c r="BA96" s="15">
        <f t="shared" si="86"/>
        <v>0</v>
      </c>
      <c r="BB96" s="15">
        <f t="shared" si="86"/>
        <v>0</v>
      </c>
      <c r="BC96" s="15">
        <f t="shared" si="86"/>
        <v>0</v>
      </c>
      <c r="BD96" s="15">
        <f t="shared" si="86"/>
        <v>0</v>
      </c>
      <c r="BE96" s="15">
        <f t="shared" si="86"/>
        <v>0</v>
      </c>
      <c r="BF96" s="15">
        <f t="shared" si="86"/>
        <v>0</v>
      </c>
      <c r="BH96" s="13">
        <f t="shared" si="73"/>
        <v>0</v>
      </c>
      <c r="BI96" s="13">
        <f t="shared" si="74"/>
        <v>0</v>
      </c>
      <c r="BJ96" s="13">
        <f t="shared" si="75"/>
        <v>0</v>
      </c>
      <c r="BK96" s="13">
        <f t="shared" si="76"/>
        <v>0</v>
      </c>
      <c r="BL96" s="13">
        <f t="shared" si="77"/>
        <v>0</v>
      </c>
      <c r="BM96" s="13">
        <f t="shared" si="78"/>
        <v>0</v>
      </c>
      <c r="BN96" s="13">
        <f t="shared" si="79"/>
        <v>0</v>
      </c>
      <c r="BO96" s="13">
        <f t="shared" si="80"/>
        <v>0</v>
      </c>
      <c r="BP96" s="13">
        <f t="shared" si="81"/>
        <v>0</v>
      </c>
      <c r="BQ96" s="13">
        <f t="shared" si="82"/>
        <v>0</v>
      </c>
      <c r="BR96" s="13">
        <f t="shared" si="83"/>
        <v>0</v>
      </c>
      <c r="BS96" s="13">
        <f t="shared" si="84"/>
        <v>0</v>
      </c>
      <c r="BT96" s="14"/>
      <c r="BU96" s="13">
        <f t="shared" si="54"/>
        <v>0</v>
      </c>
      <c r="BV96" s="13">
        <f t="shared" si="54"/>
        <v>0</v>
      </c>
      <c r="BW96" s="13">
        <f t="shared" si="54"/>
        <v>0</v>
      </c>
      <c r="BX96" s="13">
        <f t="shared" si="54"/>
        <v>0</v>
      </c>
      <c r="BY96" s="13">
        <f t="shared" si="54"/>
        <v>0</v>
      </c>
      <c r="BZ96" s="13">
        <f t="shared" si="54"/>
        <v>0</v>
      </c>
      <c r="CA96" s="13">
        <f t="shared" si="85"/>
        <v>0</v>
      </c>
      <c r="CB96" s="13">
        <f t="shared" si="85"/>
        <v>0</v>
      </c>
      <c r="CC96" s="13">
        <f t="shared" si="85"/>
        <v>0</v>
      </c>
      <c r="CD96" s="13">
        <f t="shared" si="85"/>
        <v>0</v>
      </c>
      <c r="CE96" s="13">
        <f t="shared" si="85"/>
        <v>0</v>
      </c>
      <c r="CF96" s="13">
        <f t="shared" si="85"/>
        <v>0</v>
      </c>
      <c r="CG96" s="14"/>
      <c r="CH96" s="13">
        <f t="shared" si="59"/>
        <v>0</v>
      </c>
      <c r="CI96" s="13">
        <f t="shared" si="59"/>
        <v>0</v>
      </c>
      <c r="CJ96" s="13">
        <f t="shared" si="59"/>
        <v>0</v>
      </c>
      <c r="CK96" s="13">
        <f t="shared" si="59"/>
        <v>0</v>
      </c>
      <c r="CL96" s="13">
        <f t="shared" si="59"/>
        <v>0</v>
      </c>
      <c r="CM96" s="13">
        <f t="shared" si="59"/>
        <v>0</v>
      </c>
      <c r="CN96" s="13">
        <f t="shared" si="87"/>
        <v>0</v>
      </c>
      <c r="CO96" s="13">
        <f t="shared" si="87"/>
        <v>0</v>
      </c>
      <c r="CP96" s="13">
        <f t="shared" si="87"/>
        <v>0</v>
      </c>
      <c r="CQ96" s="13">
        <f t="shared" si="87"/>
        <v>0</v>
      </c>
      <c r="CR96" s="13">
        <f t="shared" si="87"/>
        <v>0</v>
      </c>
      <c r="CS96" s="13">
        <f t="shared" si="87"/>
        <v>0</v>
      </c>
      <c r="CT96" s="14"/>
      <c r="CU96" s="13">
        <f t="shared" si="60"/>
        <v>0</v>
      </c>
      <c r="CV96" s="13">
        <f t="shared" si="60"/>
        <v>0</v>
      </c>
      <c r="CW96" s="13">
        <f t="shared" si="60"/>
        <v>0</v>
      </c>
      <c r="CX96" s="13">
        <f t="shared" si="60"/>
        <v>0</v>
      </c>
      <c r="CY96" s="13">
        <f t="shared" si="60"/>
        <v>0</v>
      </c>
      <c r="CZ96" s="13">
        <f t="shared" si="60"/>
        <v>0</v>
      </c>
      <c r="DA96" s="13">
        <f t="shared" si="88"/>
        <v>0</v>
      </c>
      <c r="DB96" s="13">
        <f t="shared" si="88"/>
        <v>0</v>
      </c>
      <c r="DC96" s="13">
        <f t="shared" si="88"/>
        <v>0</v>
      </c>
      <c r="DD96" s="13">
        <f t="shared" si="88"/>
        <v>0</v>
      </c>
      <c r="DE96" s="13">
        <f t="shared" si="88"/>
        <v>0</v>
      </c>
      <c r="DF96" s="13">
        <f t="shared" si="88"/>
        <v>0</v>
      </c>
    </row>
    <row r="97" spans="1:110" ht="12.75" customHeight="1">
      <c r="A97" s="327">
        <f>'All Demand '!A98</f>
        <v>93</v>
      </c>
      <c r="B97" s="235" t="str">
        <f>'All Demand '!G98</f>
        <v>ABC</v>
      </c>
      <c r="C97" s="235" t="str">
        <f>'All Demand '!F98</f>
        <v>Alaska</v>
      </c>
      <c r="D97" s="178" t="str">
        <f>'All Demand '!C98</f>
        <v>8SBCAKASF9015</v>
      </c>
      <c r="E97" s="235" t="str">
        <f>'All Demand '!H98</f>
        <v>CTU-CNC</v>
      </c>
      <c r="F97" s="236" t="str">
        <f>'All Demand '!G98</f>
        <v>ABC</v>
      </c>
      <c r="G97" s="12">
        <v>142.85714285714286</v>
      </c>
      <c r="H97" s="12">
        <v>156.25</v>
      </c>
      <c r="I97" s="12" t="s">
        <v>39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3.5</v>
      </c>
      <c r="Q97" s="12">
        <v>4</v>
      </c>
      <c r="R97" s="12">
        <v>1</v>
      </c>
      <c r="S97" s="12">
        <v>0</v>
      </c>
      <c r="T97" s="12">
        <v>0.95</v>
      </c>
      <c r="U97" s="26">
        <f>Chengdu!H97</f>
        <v>231.59450000000001</v>
      </c>
      <c r="V97" s="26">
        <f>Chengdu!I97</f>
        <v>349.38875000000002</v>
      </c>
      <c r="W97" s="26">
        <f>Chengdu!J97</f>
        <v>243.464</v>
      </c>
      <c r="X97" s="26">
        <f>Chengdu!K97</f>
        <v>93.75</v>
      </c>
      <c r="Y97" s="26">
        <f>Chengdu!L97</f>
        <v>93.75</v>
      </c>
      <c r="Z97" s="26">
        <f>Chengdu!M97</f>
        <v>93.75</v>
      </c>
      <c r="AA97" s="26">
        <f>Chengdu!N97</f>
        <v>93.75</v>
      </c>
      <c r="AB97" s="26">
        <f>Chengdu!O97</f>
        <v>93.75</v>
      </c>
      <c r="AC97" s="26">
        <f>Chengdu!P97</f>
        <v>93.75</v>
      </c>
      <c r="AD97" s="26">
        <f>Chengdu!Q97</f>
        <v>93.75</v>
      </c>
      <c r="AE97" s="26">
        <f>Chengdu!R97</f>
        <v>93.75</v>
      </c>
      <c r="AF97" s="26">
        <f>Chengdu!S97</f>
        <v>93.75</v>
      </c>
      <c r="AH97" s="13">
        <f t="shared" si="61"/>
        <v>52.091200657894738</v>
      </c>
      <c r="AI97" s="13">
        <f t="shared" si="62"/>
        <v>71.465254934210535</v>
      </c>
      <c r="AJ97" s="13">
        <f t="shared" si="63"/>
        <v>54.043421052631579</v>
      </c>
      <c r="AK97" s="13">
        <f t="shared" si="64"/>
        <v>29.419407894736842</v>
      </c>
      <c r="AL97" s="13">
        <f t="shared" si="65"/>
        <v>29.419407894736842</v>
      </c>
      <c r="AM97" s="13">
        <f t="shared" si="66"/>
        <v>29.419407894736842</v>
      </c>
      <c r="AN97" s="13">
        <f t="shared" si="67"/>
        <v>29.419407894736842</v>
      </c>
      <c r="AO97" s="13">
        <f t="shared" si="68"/>
        <v>29.419407894736842</v>
      </c>
      <c r="AP97" s="13">
        <f t="shared" si="69"/>
        <v>29.419407894736842</v>
      </c>
      <c r="AQ97" s="13">
        <f t="shared" si="70"/>
        <v>29.419407894736842</v>
      </c>
      <c r="AR97" s="13">
        <f t="shared" si="71"/>
        <v>29.419407894736842</v>
      </c>
      <c r="AS97" s="13">
        <f t="shared" si="72"/>
        <v>29.419407894736842</v>
      </c>
      <c r="AT97" s="14"/>
      <c r="AU97" s="15">
        <f t="shared" si="58"/>
        <v>33.08492857142857</v>
      </c>
      <c r="AV97" s="15">
        <f t="shared" si="58"/>
        <v>49.912678571428572</v>
      </c>
      <c r="AW97" s="15">
        <f t="shared" si="58"/>
        <v>34.780571428571427</v>
      </c>
      <c r="AX97" s="15">
        <f t="shared" si="58"/>
        <v>13.392857142857142</v>
      </c>
      <c r="AY97" s="15">
        <f t="shared" si="58"/>
        <v>13.392857142857142</v>
      </c>
      <c r="AZ97" s="15">
        <f t="shared" si="58"/>
        <v>13.392857142857142</v>
      </c>
      <c r="BA97" s="15">
        <f t="shared" si="86"/>
        <v>13.392857142857142</v>
      </c>
      <c r="BB97" s="15">
        <f t="shared" si="86"/>
        <v>13.392857142857142</v>
      </c>
      <c r="BC97" s="15">
        <f t="shared" si="86"/>
        <v>13.392857142857142</v>
      </c>
      <c r="BD97" s="15">
        <f t="shared" si="86"/>
        <v>13.392857142857142</v>
      </c>
      <c r="BE97" s="15">
        <f t="shared" si="86"/>
        <v>13.392857142857142</v>
      </c>
      <c r="BF97" s="15">
        <f t="shared" si="86"/>
        <v>13.392857142857142</v>
      </c>
      <c r="BH97" s="13">
        <f t="shared" si="73"/>
        <v>52.091200657894738</v>
      </c>
      <c r="BI97" s="13">
        <f t="shared" si="74"/>
        <v>71.465254934210535</v>
      </c>
      <c r="BJ97" s="13">
        <f t="shared" si="75"/>
        <v>54.043421052631579</v>
      </c>
      <c r="BK97" s="13">
        <f t="shared" si="76"/>
        <v>29.419407894736842</v>
      </c>
      <c r="BL97" s="13">
        <f t="shared" si="77"/>
        <v>29.419407894736842</v>
      </c>
      <c r="BM97" s="13">
        <f t="shared" si="78"/>
        <v>29.419407894736842</v>
      </c>
      <c r="BN97" s="13">
        <f t="shared" si="79"/>
        <v>29.419407894736842</v>
      </c>
      <c r="BO97" s="13">
        <f t="shared" si="80"/>
        <v>29.419407894736842</v>
      </c>
      <c r="BP97" s="13">
        <f t="shared" si="81"/>
        <v>29.419407894736842</v>
      </c>
      <c r="BQ97" s="13">
        <f t="shared" si="82"/>
        <v>29.419407894736842</v>
      </c>
      <c r="BR97" s="13">
        <f t="shared" si="83"/>
        <v>29.419407894736842</v>
      </c>
      <c r="BS97" s="13">
        <f t="shared" si="84"/>
        <v>29.419407894736842</v>
      </c>
      <c r="BT97" s="14"/>
      <c r="BU97" s="13">
        <f t="shared" si="54"/>
        <v>0</v>
      </c>
      <c r="BV97" s="13">
        <f t="shared" si="54"/>
        <v>0</v>
      </c>
      <c r="BW97" s="13">
        <f t="shared" si="54"/>
        <v>0</v>
      </c>
      <c r="BX97" s="13">
        <f t="shared" si="54"/>
        <v>0</v>
      </c>
      <c r="BY97" s="13">
        <f t="shared" si="54"/>
        <v>0</v>
      </c>
      <c r="BZ97" s="13">
        <f t="shared" si="54"/>
        <v>0</v>
      </c>
      <c r="CA97" s="13">
        <f t="shared" si="85"/>
        <v>0</v>
      </c>
      <c r="CB97" s="13">
        <f t="shared" si="85"/>
        <v>0</v>
      </c>
      <c r="CC97" s="13">
        <f t="shared" si="85"/>
        <v>0</v>
      </c>
      <c r="CD97" s="13">
        <f t="shared" si="85"/>
        <v>0</v>
      </c>
      <c r="CE97" s="13">
        <f t="shared" si="85"/>
        <v>0</v>
      </c>
      <c r="CF97" s="13">
        <f t="shared" si="85"/>
        <v>0</v>
      </c>
      <c r="CG97" s="14"/>
      <c r="CH97" s="13">
        <f t="shared" si="59"/>
        <v>0</v>
      </c>
      <c r="CI97" s="13">
        <f t="shared" si="59"/>
        <v>0</v>
      </c>
      <c r="CJ97" s="13">
        <f t="shared" si="59"/>
        <v>0</v>
      </c>
      <c r="CK97" s="13">
        <f t="shared" si="59"/>
        <v>0</v>
      </c>
      <c r="CL97" s="13">
        <f t="shared" si="59"/>
        <v>0</v>
      </c>
      <c r="CM97" s="13">
        <f t="shared" si="59"/>
        <v>0</v>
      </c>
      <c r="CN97" s="13">
        <f t="shared" si="87"/>
        <v>0</v>
      </c>
      <c r="CO97" s="13">
        <f t="shared" si="87"/>
        <v>0</v>
      </c>
      <c r="CP97" s="13">
        <f t="shared" si="87"/>
        <v>0</v>
      </c>
      <c r="CQ97" s="13">
        <f t="shared" si="87"/>
        <v>0</v>
      </c>
      <c r="CR97" s="13">
        <f t="shared" si="87"/>
        <v>0</v>
      </c>
      <c r="CS97" s="13">
        <f t="shared" si="87"/>
        <v>0</v>
      </c>
      <c r="CT97" s="14"/>
      <c r="CU97" s="13">
        <f t="shared" si="60"/>
        <v>0</v>
      </c>
      <c r="CV97" s="13">
        <f t="shared" si="60"/>
        <v>0</v>
      </c>
      <c r="CW97" s="13">
        <f t="shared" si="60"/>
        <v>0</v>
      </c>
      <c r="CX97" s="13">
        <f t="shared" si="60"/>
        <v>0</v>
      </c>
      <c r="CY97" s="13">
        <f t="shared" si="60"/>
        <v>0</v>
      </c>
      <c r="CZ97" s="13">
        <f t="shared" si="60"/>
        <v>0</v>
      </c>
      <c r="DA97" s="13">
        <f t="shared" si="88"/>
        <v>0</v>
      </c>
      <c r="DB97" s="13">
        <f t="shared" si="88"/>
        <v>0</v>
      </c>
      <c r="DC97" s="13">
        <f t="shared" si="88"/>
        <v>0</v>
      </c>
      <c r="DD97" s="13">
        <f t="shared" si="88"/>
        <v>0</v>
      </c>
      <c r="DE97" s="13">
        <f t="shared" si="88"/>
        <v>0</v>
      </c>
      <c r="DF97" s="13">
        <f t="shared" si="88"/>
        <v>0</v>
      </c>
    </row>
    <row r="98" spans="1:110" ht="12.75" customHeight="1">
      <c r="A98" s="327">
        <f>'All Demand '!A99</f>
        <v>94</v>
      </c>
      <c r="B98" s="235" t="str">
        <f>'All Demand '!G99</f>
        <v>ABC</v>
      </c>
      <c r="C98" s="235" t="str">
        <f>'All Demand '!F99</f>
        <v>Alaska</v>
      </c>
      <c r="D98" s="178" t="str">
        <f>'All Demand '!C99</f>
        <v>8SBCAKASF6007</v>
      </c>
      <c r="E98" s="235" t="str">
        <f>'All Demand '!H99</f>
        <v>CTU-CNC</v>
      </c>
      <c r="F98" s="236" t="str">
        <f>'All Demand '!G99</f>
        <v>ABC</v>
      </c>
      <c r="G98" s="12">
        <v>0.33333333333333331</v>
      </c>
      <c r="H98" s="12">
        <v>0.25</v>
      </c>
      <c r="I98" s="12" t="s">
        <v>39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4</v>
      </c>
      <c r="Q98" s="12">
        <v>4</v>
      </c>
      <c r="R98" s="12">
        <v>1</v>
      </c>
      <c r="S98" s="12">
        <v>0</v>
      </c>
      <c r="T98" s="12">
        <v>0.95</v>
      </c>
      <c r="U98" s="26">
        <f>Chengdu!H98</f>
        <v>926378</v>
      </c>
      <c r="V98" s="26">
        <f>Chengdu!I98</f>
        <v>1397555</v>
      </c>
      <c r="W98" s="26">
        <f>Chengdu!J98</f>
        <v>973856</v>
      </c>
      <c r="X98" s="26">
        <f>Chengdu!K98</f>
        <v>375000</v>
      </c>
      <c r="Y98" s="26">
        <f>Chengdu!L98</f>
        <v>375000</v>
      </c>
      <c r="Z98" s="26">
        <f>Chengdu!M98</f>
        <v>375000</v>
      </c>
      <c r="AA98" s="26">
        <f>Chengdu!N98</f>
        <v>375000</v>
      </c>
      <c r="AB98" s="26">
        <f>Chengdu!O98</f>
        <v>375000</v>
      </c>
      <c r="AC98" s="26">
        <f>Chengdu!P98</f>
        <v>375000</v>
      </c>
      <c r="AD98" s="26">
        <f>Chengdu!Q98</f>
        <v>375000</v>
      </c>
      <c r="AE98" s="26">
        <f>Chengdu!R98</f>
        <v>375000</v>
      </c>
      <c r="AF98" s="26">
        <f>Chengdu!S98</f>
        <v>375000</v>
      </c>
      <c r="AH98" s="13">
        <f t="shared" si="61"/>
        <v>259.7836842105263</v>
      </c>
      <c r="AI98" s="13">
        <f t="shared" si="62"/>
        <v>383.77763157894742</v>
      </c>
      <c r="AJ98" s="13">
        <f t="shared" si="63"/>
        <v>272.27789473684214</v>
      </c>
      <c r="AK98" s="13">
        <f t="shared" si="64"/>
        <v>114.68421052631579</v>
      </c>
      <c r="AL98" s="13">
        <f t="shared" si="65"/>
        <v>114.68421052631579</v>
      </c>
      <c r="AM98" s="13">
        <f t="shared" si="66"/>
        <v>114.68421052631579</v>
      </c>
      <c r="AN98" s="13">
        <f t="shared" si="67"/>
        <v>114.68421052631579</v>
      </c>
      <c r="AO98" s="13">
        <f t="shared" si="68"/>
        <v>114.68421052631579</v>
      </c>
      <c r="AP98" s="13">
        <f t="shared" si="69"/>
        <v>114.68421052631579</v>
      </c>
      <c r="AQ98" s="13">
        <f t="shared" si="70"/>
        <v>114.68421052631579</v>
      </c>
      <c r="AR98" s="13">
        <f t="shared" si="71"/>
        <v>114.68421052631579</v>
      </c>
      <c r="AS98" s="13">
        <f t="shared" si="72"/>
        <v>114.68421052631579</v>
      </c>
      <c r="AT98" s="14"/>
      <c r="AU98" s="15">
        <f t="shared" si="58"/>
        <v>308.79266666666661</v>
      </c>
      <c r="AV98" s="15">
        <f t="shared" si="58"/>
        <v>465.85166666666663</v>
      </c>
      <c r="AW98" s="15">
        <f t="shared" si="58"/>
        <v>324.61866666666663</v>
      </c>
      <c r="AX98" s="15">
        <f t="shared" si="58"/>
        <v>125</v>
      </c>
      <c r="AY98" s="15">
        <f t="shared" si="58"/>
        <v>125</v>
      </c>
      <c r="AZ98" s="15">
        <f t="shared" si="58"/>
        <v>125</v>
      </c>
      <c r="BA98" s="15">
        <f t="shared" si="86"/>
        <v>125</v>
      </c>
      <c r="BB98" s="15">
        <f t="shared" si="86"/>
        <v>125</v>
      </c>
      <c r="BC98" s="15">
        <f t="shared" si="86"/>
        <v>125</v>
      </c>
      <c r="BD98" s="15">
        <f t="shared" si="86"/>
        <v>125</v>
      </c>
      <c r="BE98" s="15">
        <f t="shared" si="86"/>
        <v>125</v>
      </c>
      <c r="BF98" s="15">
        <f t="shared" si="86"/>
        <v>125</v>
      </c>
      <c r="BH98" s="13">
        <f t="shared" si="73"/>
        <v>259.7836842105263</v>
      </c>
      <c r="BI98" s="13">
        <f t="shared" si="74"/>
        <v>383.77763157894742</v>
      </c>
      <c r="BJ98" s="13">
        <f t="shared" si="75"/>
        <v>272.27789473684214</v>
      </c>
      <c r="BK98" s="13">
        <f t="shared" si="76"/>
        <v>114.68421052631579</v>
      </c>
      <c r="BL98" s="13">
        <f t="shared" si="77"/>
        <v>114.68421052631579</v>
      </c>
      <c r="BM98" s="13">
        <f t="shared" si="78"/>
        <v>114.68421052631579</v>
      </c>
      <c r="BN98" s="13">
        <f t="shared" si="79"/>
        <v>114.68421052631579</v>
      </c>
      <c r="BO98" s="13">
        <f t="shared" si="80"/>
        <v>114.68421052631579</v>
      </c>
      <c r="BP98" s="13">
        <f t="shared" si="81"/>
        <v>114.68421052631579</v>
      </c>
      <c r="BQ98" s="13">
        <f t="shared" si="82"/>
        <v>114.68421052631579</v>
      </c>
      <c r="BR98" s="13">
        <f t="shared" si="83"/>
        <v>114.68421052631579</v>
      </c>
      <c r="BS98" s="13">
        <f t="shared" si="84"/>
        <v>114.68421052631579</v>
      </c>
      <c r="BT98" s="14"/>
      <c r="BU98" s="13">
        <f t="shared" si="54"/>
        <v>0</v>
      </c>
      <c r="BV98" s="13">
        <f t="shared" si="54"/>
        <v>0</v>
      </c>
      <c r="BW98" s="13">
        <f t="shared" si="54"/>
        <v>0</v>
      </c>
      <c r="BX98" s="13">
        <f t="shared" si="54"/>
        <v>0</v>
      </c>
      <c r="BY98" s="13">
        <f t="shared" si="54"/>
        <v>0</v>
      </c>
      <c r="BZ98" s="13">
        <f t="shared" si="54"/>
        <v>0</v>
      </c>
      <c r="CA98" s="13">
        <f t="shared" si="85"/>
        <v>0</v>
      </c>
      <c r="CB98" s="13">
        <f t="shared" si="85"/>
        <v>0</v>
      </c>
      <c r="CC98" s="13">
        <f t="shared" si="85"/>
        <v>0</v>
      </c>
      <c r="CD98" s="13">
        <f t="shared" si="85"/>
        <v>0</v>
      </c>
      <c r="CE98" s="13">
        <f t="shared" si="85"/>
        <v>0</v>
      </c>
      <c r="CF98" s="13">
        <f t="shared" si="85"/>
        <v>0</v>
      </c>
      <c r="CG98" s="14"/>
      <c r="CH98" s="13">
        <f t="shared" si="59"/>
        <v>0</v>
      </c>
      <c r="CI98" s="13">
        <f t="shared" si="59"/>
        <v>0</v>
      </c>
      <c r="CJ98" s="13">
        <f t="shared" si="59"/>
        <v>0</v>
      </c>
      <c r="CK98" s="13">
        <f t="shared" si="59"/>
        <v>0</v>
      </c>
      <c r="CL98" s="13">
        <f t="shared" si="59"/>
        <v>0</v>
      </c>
      <c r="CM98" s="13">
        <f t="shared" si="59"/>
        <v>0</v>
      </c>
      <c r="CN98" s="13">
        <f t="shared" si="87"/>
        <v>0</v>
      </c>
      <c r="CO98" s="13">
        <f t="shared" si="87"/>
        <v>0</v>
      </c>
      <c r="CP98" s="13">
        <f t="shared" si="87"/>
        <v>0</v>
      </c>
      <c r="CQ98" s="13">
        <f t="shared" si="87"/>
        <v>0</v>
      </c>
      <c r="CR98" s="13">
        <f t="shared" si="87"/>
        <v>0</v>
      </c>
      <c r="CS98" s="13">
        <f t="shared" si="87"/>
        <v>0</v>
      </c>
      <c r="CT98" s="14"/>
      <c r="CU98" s="13">
        <f t="shared" si="60"/>
        <v>0</v>
      </c>
      <c r="CV98" s="13">
        <f t="shared" si="60"/>
        <v>0</v>
      </c>
      <c r="CW98" s="13">
        <f t="shared" si="60"/>
        <v>0</v>
      </c>
      <c r="CX98" s="13">
        <f t="shared" si="60"/>
        <v>0</v>
      </c>
      <c r="CY98" s="13">
        <f t="shared" si="60"/>
        <v>0</v>
      </c>
      <c r="CZ98" s="13">
        <f t="shared" si="60"/>
        <v>0</v>
      </c>
      <c r="DA98" s="13">
        <f t="shared" si="88"/>
        <v>0</v>
      </c>
      <c r="DB98" s="13">
        <f t="shared" si="88"/>
        <v>0</v>
      </c>
      <c r="DC98" s="13">
        <f t="shared" si="88"/>
        <v>0</v>
      </c>
      <c r="DD98" s="13">
        <f t="shared" si="88"/>
        <v>0</v>
      </c>
      <c r="DE98" s="13">
        <f t="shared" si="88"/>
        <v>0</v>
      </c>
      <c r="DF98" s="13">
        <f t="shared" si="88"/>
        <v>0</v>
      </c>
    </row>
    <row r="99" spans="1:110" ht="12.75" customHeight="1">
      <c r="A99" s="327">
        <f>'All Demand '!A100</f>
        <v>95</v>
      </c>
      <c r="B99" s="235" t="str">
        <f>'All Demand '!G100</f>
        <v>ABC</v>
      </c>
      <c r="C99" s="235" t="str">
        <f>'All Demand '!F100</f>
        <v>Alaska</v>
      </c>
      <c r="D99" s="178" t="str">
        <f>'All Demand '!C100</f>
        <v>8SBCAKASF9017</v>
      </c>
      <c r="E99" s="235" t="str">
        <f>'All Demand '!H100</f>
        <v>CTU-CNC</v>
      </c>
      <c r="F99" s="236" t="str">
        <f>'All Demand '!G100</f>
        <v>ABC</v>
      </c>
      <c r="G99" s="12">
        <v>0.03</v>
      </c>
      <c r="H99" s="12">
        <v>0.04</v>
      </c>
      <c r="I99" s="12" t="s">
        <v>39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3</v>
      </c>
      <c r="Q99" s="12">
        <v>1</v>
      </c>
      <c r="R99" s="12">
        <v>1</v>
      </c>
      <c r="S99" s="12">
        <v>0</v>
      </c>
      <c r="T99" s="12">
        <v>0.95</v>
      </c>
      <c r="U99" s="26">
        <f>Chengdu!H99</f>
        <v>926378</v>
      </c>
      <c r="V99" s="26">
        <f>Chengdu!I99</f>
        <v>1397555</v>
      </c>
      <c r="W99" s="26">
        <f>Chengdu!J99</f>
        <v>973856</v>
      </c>
      <c r="X99" s="26">
        <f>Chengdu!K99</f>
        <v>375000</v>
      </c>
      <c r="Y99" s="26">
        <f>Chengdu!L99</f>
        <v>375000</v>
      </c>
      <c r="Z99" s="26">
        <f>Chengdu!M99</f>
        <v>375000</v>
      </c>
      <c r="AA99" s="26">
        <f>Chengdu!N99</f>
        <v>375000</v>
      </c>
      <c r="AB99" s="26">
        <f>Chengdu!O99</f>
        <v>375000</v>
      </c>
      <c r="AC99" s="26">
        <f>Chengdu!P99</f>
        <v>375000</v>
      </c>
      <c r="AD99" s="26">
        <f>Chengdu!Q99</f>
        <v>375000</v>
      </c>
      <c r="AE99" s="26">
        <f>Chengdu!R99</f>
        <v>375000</v>
      </c>
      <c r="AF99" s="26">
        <f>Chengdu!S99</f>
        <v>375000</v>
      </c>
      <c r="AH99" s="13">
        <f t="shared" si="61"/>
        <v>51.005389473684218</v>
      </c>
      <c r="AI99" s="13">
        <f t="shared" si="62"/>
        <v>70.844421052631589</v>
      </c>
      <c r="AJ99" s="13">
        <f t="shared" si="63"/>
        <v>53.00446315789474</v>
      </c>
      <c r="AK99" s="13">
        <f t="shared" si="64"/>
        <v>27.789473684210527</v>
      </c>
      <c r="AL99" s="13">
        <f t="shared" si="65"/>
        <v>27.789473684210527</v>
      </c>
      <c r="AM99" s="13">
        <f t="shared" si="66"/>
        <v>27.789473684210527</v>
      </c>
      <c r="AN99" s="13">
        <f t="shared" si="67"/>
        <v>27.789473684210527</v>
      </c>
      <c r="AO99" s="13">
        <f t="shared" si="68"/>
        <v>27.789473684210527</v>
      </c>
      <c r="AP99" s="13">
        <f t="shared" si="69"/>
        <v>27.789473684210527</v>
      </c>
      <c r="AQ99" s="13">
        <f t="shared" si="70"/>
        <v>27.789473684210527</v>
      </c>
      <c r="AR99" s="13">
        <f t="shared" si="71"/>
        <v>27.789473684210527</v>
      </c>
      <c r="AS99" s="13">
        <f t="shared" si="72"/>
        <v>27.789473684210527</v>
      </c>
      <c r="AT99" s="14"/>
      <c r="AU99" s="15">
        <f t="shared" si="58"/>
        <v>27.791340000000002</v>
      </c>
      <c r="AV99" s="15">
        <f t="shared" si="58"/>
        <v>41.926650000000002</v>
      </c>
      <c r="AW99" s="15">
        <f t="shared" si="58"/>
        <v>29.215679999999999</v>
      </c>
      <c r="AX99" s="15">
        <f t="shared" si="58"/>
        <v>11.25</v>
      </c>
      <c r="AY99" s="15">
        <f t="shared" si="58"/>
        <v>11.25</v>
      </c>
      <c r="AZ99" s="15">
        <f t="shared" si="58"/>
        <v>11.25</v>
      </c>
      <c r="BA99" s="15">
        <f t="shared" si="86"/>
        <v>11.25</v>
      </c>
      <c r="BB99" s="15">
        <f t="shared" si="86"/>
        <v>11.25</v>
      </c>
      <c r="BC99" s="15">
        <f t="shared" si="86"/>
        <v>11.25</v>
      </c>
      <c r="BD99" s="15">
        <f t="shared" si="86"/>
        <v>11.25</v>
      </c>
      <c r="BE99" s="15">
        <f t="shared" si="86"/>
        <v>11.25</v>
      </c>
      <c r="BF99" s="15">
        <f t="shared" si="86"/>
        <v>11.25</v>
      </c>
      <c r="BH99" s="13">
        <f t="shared" si="73"/>
        <v>51.005389473684218</v>
      </c>
      <c r="BI99" s="13">
        <f t="shared" si="74"/>
        <v>70.844421052631589</v>
      </c>
      <c r="BJ99" s="13">
        <f t="shared" si="75"/>
        <v>53.00446315789474</v>
      </c>
      <c r="BK99" s="13">
        <f t="shared" si="76"/>
        <v>27.789473684210527</v>
      </c>
      <c r="BL99" s="13">
        <f t="shared" si="77"/>
        <v>27.789473684210527</v>
      </c>
      <c r="BM99" s="13">
        <f t="shared" si="78"/>
        <v>27.789473684210527</v>
      </c>
      <c r="BN99" s="13">
        <f t="shared" si="79"/>
        <v>27.789473684210527</v>
      </c>
      <c r="BO99" s="13">
        <f t="shared" si="80"/>
        <v>27.789473684210527</v>
      </c>
      <c r="BP99" s="13">
        <f t="shared" si="81"/>
        <v>27.789473684210527</v>
      </c>
      <c r="BQ99" s="13">
        <f t="shared" si="82"/>
        <v>27.789473684210527</v>
      </c>
      <c r="BR99" s="13">
        <f t="shared" si="83"/>
        <v>27.789473684210527</v>
      </c>
      <c r="BS99" s="13">
        <f t="shared" si="84"/>
        <v>27.789473684210527</v>
      </c>
      <c r="BT99" s="14"/>
      <c r="BU99" s="13">
        <f t="shared" si="54"/>
        <v>0</v>
      </c>
      <c r="BV99" s="13">
        <f t="shared" si="54"/>
        <v>0</v>
      </c>
      <c r="BW99" s="13">
        <f t="shared" si="54"/>
        <v>0</v>
      </c>
      <c r="BX99" s="13">
        <f t="shared" ref="BX99:CC148" si="89">IF(X99=0,0,(X99/1000*$J99)/$R99/$T99)</f>
        <v>0</v>
      </c>
      <c r="BY99" s="13">
        <f t="shared" si="89"/>
        <v>0</v>
      </c>
      <c r="BZ99" s="13">
        <f t="shared" si="89"/>
        <v>0</v>
      </c>
      <c r="CA99" s="13">
        <f t="shared" si="85"/>
        <v>0</v>
      </c>
      <c r="CB99" s="13">
        <f t="shared" si="85"/>
        <v>0</v>
      </c>
      <c r="CC99" s="13">
        <f t="shared" si="85"/>
        <v>0</v>
      </c>
      <c r="CD99" s="13">
        <f t="shared" si="85"/>
        <v>0</v>
      </c>
      <c r="CE99" s="13">
        <f t="shared" si="85"/>
        <v>0</v>
      </c>
      <c r="CF99" s="13">
        <f t="shared" si="85"/>
        <v>0</v>
      </c>
      <c r="CG99" s="14"/>
      <c r="CH99" s="13">
        <f t="shared" si="59"/>
        <v>0</v>
      </c>
      <c r="CI99" s="13">
        <f t="shared" si="59"/>
        <v>0</v>
      </c>
      <c r="CJ99" s="13">
        <f t="shared" si="59"/>
        <v>0</v>
      </c>
      <c r="CK99" s="13">
        <f t="shared" si="59"/>
        <v>0</v>
      </c>
      <c r="CL99" s="13">
        <f t="shared" si="59"/>
        <v>0</v>
      </c>
      <c r="CM99" s="13">
        <f t="shared" si="59"/>
        <v>0</v>
      </c>
      <c r="CN99" s="13">
        <f t="shared" si="87"/>
        <v>0</v>
      </c>
      <c r="CO99" s="13">
        <f t="shared" si="87"/>
        <v>0</v>
      </c>
      <c r="CP99" s="13">
        <f t="shared" si="87"/>
        <v>0</v>
      </c>
      <c r="CQ99" s="13">
        <f t="shared" si="87"/>
        <v>0</v>
      </c>
      <c r="CR99" s="13">
        <f t="shared" si="87"/>
        <v>0</v>
      </c>
      <c r="CS99" s="13">
        <f t="shared" si="87"/>
        <v>0</v>
      </c>
      <c r="CT99" s="14"/>
      <c r="CU99" s="13">
        <f t="shared" si="60"/>
        <v>0</v>
      </c>
      <c r="CV99" s="13">
        <f t="shared" si="60"/>
        <v>0</v>
      </c>
      <c r="CW99" s="13">
        <f t="shared" si="60"/>
        <v>0</v>
      </c>
      <c r="CX99" s="13">
        <f t="shared" si="60"/>
        <v>0</v>
      </c>
      <c r="CY99" s="13">
        <f t="shared" si="60"/>
        <v>0</v>
      </c>
      <c r="CZ99" s="13">
        <f t="shared" si="60"/>
        <v>0</v>
      </c>
      <c r="DA99" s="13">
        <f t="shared" si="88"/>
        <v>0</v>
      </c>
      <c r="DB99" s="13">
        <f t="shared" si="88"/>
        <v>0</v>
      </c>
      <c r="DC99" s="13">
        <f t="shared" si="88"/>
        <v>0</v>
      </c>
      <c r="DD99" s="13">
        <f t="shared" si="88"/>
        <v>0</v>
      </c>
      <c r="DE99" s="13">
        <f t="shared" si="88"/>
        <v>0</v>
      </c>
      <c r="DF99" s="13">
        <f t="shared" si="88"/>
        <v>0</v>
      </c>
    </row>
    <row r="100" spans="1:110" ht="12.75" customHeight="1">
      <c r="A100" s="327">
        <f>'All Demand '!A101</f>
        <v>96</v>
      </c>
      <c r="B100" s="235" t="str">
        <f>'All Demand '!G101</f>
        <v>ABC</v>
      </c>
      <c r="C100" s="235" t="str">
        <f>'All Demand '!F101</f>
        <v>Alaska</v>
      </c>
      <c r="D100" s="178" t="str">
        <f>'All Demand '!C101</f>
        <v>8SBCAKASF9019</v>
      </c>
      <c r="E100" s="235" t="str">
        <f>'All Demand '!H101</f>
        <v>CTU-CNC</v>
      </c>
      <c r="F100" s="236" t="str">
        <f>'All Demand '!G101</f>
        <v>ABC</v>
      </c>
      <c r="G100" s="12">
        <v>0.02</v>
      </c>
      <c r="H100" s="12">
        <v>8.3333333333333332E-3</v>
      </c>
      <c r="I100" s="12" t="s">
        <v>39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2</v>
      </c>
      <c r="Q100" s="12">
        <v>1</v>
      </c>
      <c r="R100" s="12">
        <v>1</v>
      </c>
      <c r="S100" s="12">
        <v>0</v>
      </c>
      <c r="T100" s="12">
        <v>0.95</v>
      </c>
      <c r="U100" s="26">
        <f>Chengdu!H100</f>
        <v>926378</v>
      </c>
      <c r="V100" s="26">
        <f>Chengdu!I100</f>
        <v>1397555</v>
      </c>
      <c r="W100" s="26">
        <f>Chengdu!J100</f>
        <v>973856</v>
      </c>
      <c r="X100" s="26">
        <f>Chengdu!K100</f>
        <v>375000</v>
      </c>
      <c r="Y100" s="26">
        <f>Chengdu!L100</f>
        <v>375000</v>
      </c>
      <c r="Z100" s="26">
        <f>Chengdu!M100</f>
        <v>375000</v>
      </c>
      <c r="AA100" s="26">
        <f>Chengdu!N100</f>
        <v>375000</v>
      </c>
      <c r="AB100" s="26">
        <f>Chengdu!O100</f>
        <v>375000</v>
      </c>
      <c r="AC100" s="26">
        <f>Chengdu!P100</f>
        <v>375000</v>
      </c>
      <c r="AD100" s="26">
        <f>Chengdu!Q100</f>
        <v>375000</v>
      </c>
      <c r="AE100" s="26">
        <f>Chengdu!R100</f>
        <v>375000</v>
      </c>
      <c r="AF100" s="26">
        <f>Chengdu!S100</f>
        <v>375000</v>
      </c>
      <c r="AH100" s="13">
        <f t="shared" si="61"/>
        <v>16.126122807017545</v>
      </c>
      <c r="AI100" s="13">
        <f t="shared" si="62"/>
        <v>20.259254385964912</v>
      </c>
      <c r="AJ100" s="13">
        <f t="shared" si="63"/>
        <v>16.542596491228068</v>
      </c>
      <c r="AK100" s="13">
        <f t="shared" si="64"/>
        <v>11.289473684210527</v>
      </c>
      <c r="AL100" s="13">
        <f t="shared" si="65"/>
        <v>11.289473684210527</v>
      </c>
      <c r="AM100" s="13">
        <f t="shared" si="66"/>
        <v>11.289473684210527</v>
      </c>
      <c r="AN100" s="13">
        <f t="shared" si="67"/>
        <v>11.289473684210527</v>
      </c>
      <c r="AO100" s="13">
        <f t="shared" si="68"/>
        <v>11.289473684210527</v>
      </c>
      <c r="AP100" s="13">
        <f t="shared" si="69"/>
        <v>11.289473684210527</v>
      </c>
      <c r="AQ100" s="13">
        <f t="shared" si="70"/>
        <v>11.289473684210527</v>
      </c>
      <c r="AR100" s="13">
        <f t="shared" si="71"/>
        <v>11.289473684210527</v>
      </c>
      <c r="AS100" s="13">
        <f t="shared" si="72"/>
        <v>11.289473684210527</v>
      </c>
      <c r="AT100" s="14"/>
      <c r="AU100" s="15">
        <f t="shared" si="58"/>
        <v>18.527560000000001</v>
      </c>
      <c r="AV100" s="15">
        <f t="shared" si="58"/>
        <v>27.951100000000004</v>
      </c>
      <c r="AW100" s="15">
        <f t="shared" si="58"/>
        <v>19.477119999999999</v>
      </c>
      <c r="AX100" s="15">
        <f t="shared" si="58"/>
        <v>7.5</v>
      </c>
      <c r="AY100" s="15">
        <f t="shared" si="58"/>
        <v>7.5</v>
      </c>
      <c r="AZ100" s="15">
        <f t="shared" si="58"/>
        <v>7.5</v>
      </c>
      <c r="BA100" s="15">
        <f t="shared" si="86"/>
        <v>7.5</v>
      </c>
      <c r="BB100" s="15">
        <f t="shared" si="86"/>
        <v>7.5</v>
      </c>
      <c r="BC100" s="15">
        <f t="shared" si="86"/>
        <v>7.5</v>
      </c>
      <c r="BD100" s="15">
        <f t="shared" si="86"/>
        <v>7.5</v>
      </c>
      <c r="BE100" s="15">
        <f t="shared" si="86"/>
        <v>7.5</v>
      </c>
      <c r="BF100" s="15">
        <f t="shared" si="86"/>
        <v>7.5</v>
      </c>
      <c r="BH100" s="13">
        <f t="shared" si="73"/>
        <v>16.126122807017545</v>
      </c>
      <c r="BI100" s="13">
        <f t="shared" si="74"/>
        <v>20.259254385964912</v>
      </c>
      <c r="BJ100" s="13">
        <f t="shared" si="75"/>
        <v>16.542596491228068</v>
      </c>
      <c r="BK100" s="13">
        <f t="shared" si="76"/>
        <v>11.289473684210527</v>
      </c>
      <c r="BL100" s="13">
        <f t="shared" si="77"/>
        <v>11.289473684210527</v>
      </c>
      <c r="BM100" s="13">
        <f t="shared" si="78"/>
        <v>11.289473684210527</v>
      </c>
      <c r="BN100" s="13">
        <f t="shared" si="79"/>
        <v>11.289473684210527</v>
      </c>
      <c r="BO100" s="13">
        <f t="shared" si="80"/>
        <v>11.289473684210527</v>
      </c>
      <c r="BP100" s="13">
        <f t="shared" si="81"/>
        <v>11.289473684210527</v>
      </c>
      <c r="BQ100" s="13">
        <f t="shared" si="82"/>
        <v>11.289473684210527</v>
      </c>
      <c r="BR100" s="13">
        <f t="shared" si="83"/>
        <v>11.289473684210527</v>
      </c>
      <c r="BS100" s="13">
        <f t="shared" si="84"/>
        <v>11.289473684210527</v>
      </c>
      <c r="BT100" s="14"/>
      <c r="BU100" s="13">
        <f t="shared" ref="BU100:BZ163" si="90">IF(U100=0,0,(U100/1000*$J100)/$R100/$T100)</f>
        <v>0</v>
      </c>
      <c r="BV100" s="13">
        <f t="shared" si="90"/>
        <v>0</v>
      </c>
      <c r="BW100" s="13">
        <f t="shared" si="90"/>
        <v>0</v>
      </c>
      <c r="BX100" s="13">
        <f t="shared" si="89"/>
        <v>0</v>
      </c>
      <c r="BY100" s="13">
        <f t="shared" si="89"/>
        <v>0</v>
      </c>
      <c r="BZ100" s="13">
        <f t="shared" si="89"/>
        <v>0</v>
      </c>
      <c r="CA100" s="13">
        <f t="shared" si="85"/>
        <v>0</v>
      </c>
      <c r="CB100" s="13">
        <f t="shared" si="85"/>
        <v>0</v>
      </c>
      <c r="CC100" s="13">
        <f t="shared" si="85"/>
        <v>0</v>
      </c>
      <c r="CD100" s="13">
        <f t="shared" si="85"/>
        <v>0</v>
      </c>
      <c r="CE100" s="13">
        <f t="shared" si="85"/>
        <v>0</v>
      </c>
      <c r="CF100" s="13">
        <f t="shared" si="85"/>
        <v>0</v>
      </c>
      <c r="CG100" s="14"/>
      <c r="CH100" s="13">
        <f t="shared" si="59"/>
        <v>0</v>
      </c>
      <c r="CI100" s="13">
        <f t="shared" si="59"/>
        <v>0</v>
      </c>
      <c r="CJ100" s="13">
        <f t="shared" si="59"/>
        <v>0</v>
      </c>
      <c r="CK100" s="13">
        <f t="shared" si="59"/>
        <v>0</v>
      </c>
      <c r="CL100" s="13">
        <f t="shared" si="59"/>
        <v>0</v>
      </c>
      <c r="CM100" s="13">
        <f t="shared" si="59"/>
        <v>0</v>
      </c>
      <c r="CN100" s="13">
        <f t="shared" si="87"/>
        <v>0</v>
      </c>
      <c r="CO100" s="13">
        <f t="shared" si="87"/>
        <v>0</v>
      </c>
      <c r="CP100" s="13">
        <f t="shared" si="87"/>
        <v>0</v>
      </c>
      <c r="CQ100" s="13">
        <f t="shared" si="87"/>
        <v>0</v>
      </c>
      <c r="CR100" s="13">
        <f t="shared" si="87"/>
        <v>0</v>
      </c>
      <c r="CS100" s="13">
        <f t="shared" si="87"/>
        <v>0</v>
      </c>
      <c r="CT100" s="14"/>
      <c r="CU100" s="13">
        <f t="shared" si="60"/>
        <v>0</v>
      </c>
      <c r="CV100" s="13">
        <f t="shared" si="60"/>
        <v>0</v>
      </c>
      <c r="CW100" s="13">
        <f t="shared" si="60"/>
        <v>0</v>
      </c>
      <c r="CX100" s="13">
        <f t="shared" si="60"/>
        <v>0</v>
      </c>
      <c r="CY100" s="13">
        <f t="shared" si="60"/>
        <v>0</v>
      </c>
      <c r="CZ100" s="13">
        <f t="shared" si="60"/>
        <v>0</v>
      </c>
      <c r="DA100" s="13">
        <f t="shared" si="88"/>
        <v>0</v>
      </c>
      <c r="DB100" s="13">
        <f t="shared" si="88"/>
        <v>0</v>
      </c>
      <c r="DC100" s="13">
        <f t="shared" si="88"/>
        <v>0</v>
      </c>
      <c r="DD100" s="13">
        <f t="shared" si="88"/>
        <v>0</v>
      </c>
      <c r="DE100" s="13">
        <f t="shared" si="88"/>
        <v>0</v>
      </c>
      <c r="DF100" s="13">
        <f t="shared" si="88"/>
        <v>0</v>
      </c>
    </row>
    <row r="101" spans="1:110" ht="12.75" customHeight="1">
      <c r="A101" s="327">
        <f>'All Demand '!A102</f>
        <v>97</v>
      </c>
      <c r="B101" s="235" t="str">
        <f>'All Demand '!G102</f>
        <v>ABC</v>
      </c>
      <c r="C101" s="235" t="str">
        <f>'All Demand '!F102</f>
        <v>Alaska</v>
      </c>
      <c r="D101" s="178" t="str">
        <f>'All Demand '!C102</f>
        <v>8SBCAKASF9001</v>
      </c>
      <c r="E101" s="235" t="str">
        <f>'All Demand '!H102</f>
        <v>CTU-CNC</v>
      </c>
      <c r="F101" s="236" t="str">
        <f>'All Demand '!G102</f>
        <v>ABC</v>
      </c>
      <c r="G101" s="12">
        <v>1</v>
      </c>
      <c r="H101" s="12">
        <v>0.13333333333333333</v>
      </c>
      <c r="I101" s="12" t="s">
        <v>39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2</v>
      </c>
      <c r="Q101" s="12">
        <v>4</v>
      </c>
      <c r="R101" s="12">
        <v>1</v>
      </c>
      <c r="S101" s="12">
        <v>0</v>
      </c>
      <c r="T101" s="12">
        <v>0.95</v>
      </c>
      <c r="U101" s="26">
        <f>Chengdu!H101</f>
        <v>305704.74</v>
      </c>
      <c r="V101" s="26">
        <f>Chengdu!I101</f>
        <v>461193.15</v>
      </c>
      <c r="W101" s="26">
        <f>Chengdu!J101</f>
        <v>321372.48000000004</v>
      </c>
      <c r="X101" s="26">
        <f>Chengdu!K101</f>
        <v>123750</v>
      </c>
      <c r="Y101" s="26">
        <f>Chengdu!L101</f>
        <v>123750</v>
      </c>
      <c r="Z101" s="26">
        <f>Chengdu!M101</f>
        <v>123750</v>
      </c>
      <c r="AA101" s="26">
        <f>Chengdu!N101</f>
        <v>123750</v>
      </c>
      <c r="AB101" s="26">
        <f>Chengdu!O101</f>
        <v>123750</v>
      </c>
      <c r="AC101" s="26">
        <f>Chengdu!P101</f>
        <v>123750</v>
      </c>
      <c r="AD101" s="26">
        <f>Chengdu!Q101</f>
        <v>123750</v>
      </c>
      <c r="AE101" s="26">
        <f>Chengdu!R101</f>
        <v>123750</v>
      </c>
      <c r="AF101" s="26">
        <f>Chengdu!S101</f>
        <v>123750</v>
      </c>
      <c r="AH101" s="13">
        <f t="shared" si="61"/>
        <v>50.905928421052636</v>
      </c>
      <c r="AI101" s="13">
        <f t="shared" si="62"/>
        <v>72.728863157894736</v>
      </c>
      <c r="AJ101" s="13">
        <f t="shared" si="63"/>
        <v>53.104909473684216</v>
      </c>
      <c r="AK101" s="13">
        <f t="shared" si="64"/>
        <v>25.368421052631579</v>
      </c>
      <c r="AL101" s="13">
        <f t="shared" si="65"/>
        <v>25.368421052631579</v>
      </c>
      <c r="AM101" s="13">
        <f t="shared" si="66"/>
        <v>25.368421052631579</v>
      </c>
      <c r="AN101" s="13">
        <f t="shared" si="67"/>
        <v>25.368421052631579</v>
      </c>
      <c r="AO101" s="13">
        <f t="shared" si="68"/>
        <v>25.368421052631579</v>
      </c>
      <c r="AP101" s="13">
        <f t="shared" si="69"/>
        <v>25.368421052631579</v>
      </c>
      <c r="AQ101" s="13">
        <f t="shared" si="70"/>
        <v>25.368421052631579</v>
      </c>
      <c r="AR101" s="13">
        <f t="shared" si="71"/>
        <v>25.368421052631579</v>
      </c>
      <c r="AS101" s="13">
        <f t="shared" si="72"/>
        <v>25.368421052631579</v>
      </c>
      <c r="AT101" s="14"/>
      <c r="AU101" s="15">
        <f t="shared" si="58"/>
        <v>305.70474000000002</v>
      </c>
      <c r="AV101" s="15">
        <f t="shared" si="58"/>
        <v>461.19315</v>
      </c>
      <c r="AW101" s="15">
        <f t="shared" si="58"/>
        <v>321.37248000000005</v>
      </c>
      <c r="AX101" s="15">
        <f t="shared" si="58"/>
        <v>123.75</v>
      </c>
      <c r="AY101" s="15">
        <f t="shared" si="58"/>
        <v>123.75</v>
      </c>
      <c r="AZ101" s="15">
        <f t="shared" si="58"/>
        <v>123.75</v>
      </c>
      <c r="BA101" s="15">
        <f t="shared" si="86"/>
        <v>123.75</v>
      </c>
      <c r="BB101" s="15">
        <f t="shared" si="86"/>
        <v>123.75</v>
      </c>
      <c r="BC101" s="15">
        <f t="shared" si="86"/>
        <v>123.75</v>
      </c>
      <c r="BD101" s="15">
        <f t="shared" si="86"/>
        <v>123.75</v>
      </c>
      <c r="BE101" s="15">
        <f t="shared" si="86"/>
        <v>123.75</v>
      </c>
      <c r="BF101" s="15">
        <f t="shared" si="86"/>
        <v>123.75</v>
      </c>
      <c r="BH101" s="13">
        <f t="shared" si="73"/>
        <v>50.905928421052636</v>
      </c>
      <c r="BI101" s="13">
        <f t="shared" si="74"/>
        <v>72.728863157894736</v>
      </c>
      <c r="BJ101" s="13">
        <f t="shared" si="75"/>
        <v>53.104909473684216</v>
      </c>
      <c r="BK101" s="13">
        <f t="shared" si="76"/>
        <v>25.368421052631579</v>
      </c>
      <c r="BL101" s="13">
        <f t="shared" si="77"/>
        <v>25.368421052631579</v>
      </c>
      <c r="BM101" s="13">
        <f t="shared" si="78"/>
        <v>25.368421052631579</v>
      </c>
      <c r="BN101" s="13">
        <f t="shared" si="79"/>
        <v>25.368421052631579</v>
      </c>
      <c r="BO101" s="13">
        <f t="shared" si="80"/>
        <v>25.368421052631579</v>
      </c>
      <c r="BP101" s="13">
        <f t="shared" si="81"/>
        <v>25.368421052631579</v>
      </c>
      <c r="BQ101" s="13">
        <f t="shared" si="82"/>
        <v>25.368421052631579</v>
      </c>
      <c r="BR101" s="13">
        <f t="shared" si="83"/>
        <v>25.368421052631579</v>
      </c>
      <c r="BS101" s="13">
        <f t="shared" si="84"/>
        <v>25.368421052631579</v>
      </c>
      <c r="BT101" s="14"/>
      <c r="BU101" s="13">
        <f t="shared" si="90"/>
        <v>0</v>
      </c>
      <c r="BV101" s="13">
        <f t="shared" si="90"/>
        <v>0</v>
      </c>
      <c r="BW101" s="13">
        <f t="shared" si="90"/>
        <v>0</v>
      </c>
      <c r="BX101" s="13">
        <f t="shared" si="89"/>
        <v>0</v>
      </c>
      <c r="BY101" s="13">
        <f t="shared" si="89"/>
        <v>0</v>
      </c>
      <c r="BZ101" s="13">
        <f t="shared" si="89"/>
        <v>0</v>
      </c>
      <c r="CA101" s="13">
        <f t="shared" si="85"/>
        <v>0</v>
      </c>
      <c r="CB101" s="13">
        <f t="shared" si="85"/>
        <v>0</v>
      </c>
      <c r="CC101" s="13">
        <f t="shared" si="85"/>
        <v>0</v>
      </c>
      <c r="CD101" s="13">
        <f t="shared" si="85"/>
        <v>0</v>
      </c>
      <c r="CE101" s="13">
        <f t="shared" si="85"/>
        <v>0</v>
      </c>
      <c r="CF101" s="13">
        <f t="shared" si="85"/>
        <v>0</v>
      </c>
      <c r="CG101" s="14"/>
      <c r="CH101" s="13">
        <f t="shared" si="59"/>
        <v>0</v>
      </c>
      <c r="CI101" s="13">
        <f t="shared" si="59"/>
        <v>0</v>
      </c>
      <c r="CJ101" s="13">
        <f t="shared" si="59"/>
        <v>0</v>
      </c>
      <c r="CK101" s="13">
        <f t="shared" si="59"/>
        <v>0</v>
      </c>
      <c r="CL101" s="13">
        <f t="shared" si="59"/>
        <v>0</v>
      </c>
      <c r="CM101" s="13">
        <f t="shared" si="59"/>
        <v>0</v>
      </c>
      <c r="CN101" s="13">
        <f t="shared" si="87"/>
        <v>0</v>
      </c>
      <c r="CO101" s="13">
        <f t="shared" si="87"/>
        <v>0</v>
      </c>
      <c r="CP101" s="13">
        <f t="shared" si="87"/>
        <v>0</v>
      </c>
      <c r="CQ101" s="13">
        <f t="shared" si="87"/>
        <v>0</v>
      </c>
      <c r="CR101" s="13">
        <f t="shared" si="87"/>
        <v>0</v>
      </c>
      <c r="CS101" s="13">
        <f t="shared" si="87"/>
        <v>0</v>
      </c>
      <c r="CT101" s="14"/>
      <c r="CU101" s="13">
        <f t="shared" si="60"/>
        <v>0</v>
      </c>
      <c r="CV101" s="13">
        <f t="shared" si="60"/>
        <v>0</v>
      </c>
      <c r="CW101" s="13">
        <f t="shared" si="60"/>
        <v>0</v>
      </c>
      <c r="CX101" s="13">
        <f t="shared" si="60"/>
        <v>0</v>
      </c>
      <c r="CY101" s="13">
        <f t="shared" si="60"/>
        <v>0</v>
      </c>
      <c r="CZ101" s="13">
        <f t="shared" si="60"/>
        <v>0</v>
      </c>
      <c r="DA101" s="13">
        <f t="shared" si="88"/>
        <v>0</v>
      </c>
      <c r="DB101" s="13">
        <f t="shared" si="88"/>
        <v>0</v>
      </c>
      <c r="DC101" s="13">
        <f t="shared" si="88"/>
        <v>0</v>
      </c>
      <c r="DD101" s="13">
        <f t="shared" si="88"/>
        <v>0</v>
      </c>
      <c r="DE101" s="13">
        <f t="shared" si="88"/>
        <v>0</v>
      </c>
      <c r="DF101" s="13">
        <f t="shared" si="88"/>
        <v>0</v>
      </c>
    </row>
    <row r="102" spans="1:110" ht="12.75" customHeight="1">
      <c r="A102" s="327">
        <f>'All Demand '!A103</f>
        <v>98</v>
      </c>
      <c r="B102" s="235" t="str">
        <f>'All Demand '!G103</f>
        <v>ABC</v>
      </c>
      <c r="C102" s="235" t="str">
        <f>'All Demand '!F103</f>
        <v>Alaska</v>
      </c>
      <c r="D102" s="178" t="str">
        <f>'All Demand '!C103</f>
        <v>8SBCAKASF9002</v>
      </c>
      <c r="E102" s="235" t="str">
        <f>'All Demand '!H103</f>
        <v>CTU-CNC</v>
      </c>
      <c r="F102" s="236" t="str">
        <f>'All Demand '!G103</f>
        <v>ABC</v>
      </c>
      <c r="G102" s="12">
        <v>1.67</v>
      </c>
      <c r="H102" s="12">
        <v>0.2</v>
      </c>
      <c r="I102" s="12" t="s">
        <v>39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3</v>
      </c>
      <c r="Q102" s="12">
        <v>4</v>
      </c>
      <c r="R102" s="12">
        <v>1</v>
      </c>
      <c r="S102" s="12">
        <v>0</v>
      </c>
      <c r="T102" s="12">
        <v>0.95</v>
      </c>
      <c r="U102" s="26">
        <f>Chengdu!H102</f>
        <v>926378</v>
      </c>
      <c r="V102" s="26">
        <f>Chengdu!I102</f>
        <v>1397555</v>
      </c>
      <c r="W102" s="26">
        <f>Chengdu!J102</f>
        <v>973856</v>
      </c>
      <c r="X102" s="26">
        <f>Chengdu!K102</f>
        <v>375000</v>
      </c>
      <c r="Y102" s="26">
        <f>Chengdu!L102</f>
        <v>375000</v>
      </c>
      <c r="Z102" s="26">
        <f>Chengdu!M102</f>
        <v>375000</v>
      </c>
      <c r="AA102" s="26">
        <f>Chengdu!N102</f>
        <v>375000</v>
      </c>
      <c r="AB102" s="26">
        <f>Chengdu!O102</f>
        <v>375000</v>
      </c>
      <c r="AC102" s="26">
        <f>Chengdu!P102</f>
        <v>375000</v>
      </c>
      <c r="AD102" s="26">
        <f>Chengdu!Q102</f>
        <v>375000</v>
      </c>
      <c r="AE102" s="26">
        <f>Chengdu!R102</f>
        <v>375000</v>
      </c>
      <c r="AF102" s="26">
        <f>Chengdu!S102</f>
        <v>375000</v>
      </c>
      <c r="AH102" s="13">
        <f t="shared" si="61"/>
        <v>207.02694736842108</v>
      </c>
      <c r="AI102" s="13">
        <f t="shared" si="62"/>
        <v>306.22210526315791</v>
      </c>
      <c r="AJ102" s="13">
        <f t="shared" si="63"/>
        <v>217.02231578947371</v>
      </c>
      <c r="AK102" s="13">
        <f t="shared" si="64"/>
        <v>90.94736842105263</v>
      </c>
      <c r="AL102" s="13">
        <f t="shared" si="65"/>
        <v>90.94736842105263</v>
      </c>
      <c r="AM102" s="13">
        <f t="shared" si="66"/>
        <v>90.94736842105263</v>
      </c>
      <c r="AN102" s="13">
        <f t="shared" si="67"/>
        <v>90.94736842105263</v>
      </c>
      <c r="AO102" s="13">
        <f t="shared" si="68"/>
        <v>90.94736842105263</v>
      </c>
      <c r="AP102" s="13">
        <f t="shared" si="69"/>
        <v>90.94736842105263</v>
      </c>
      <c r="AQ102" s="13">
        <f t="shared" si="70"/>
        <v>90.94736842105263</v>
      </c>
      <c r="AR102" s="13">
        <f t="shared" si="71"/>
        <v>90.94736842105263</v>
      </c>
      <c r="AS102" s="13">
        <f t="shared" si="72"/>
        <v>90.94736842105263</v>
      </c>
      <c r="AT102" s="14"/>
      <c r="AU102" s="15">
        <f t="shared" si="58"/>
        <v>1547.05126</v>
      </c>
      <c r="AV102" s="15">
        <f t="shared" si="58"/>
        <v>2333.9168500000001</v>
      </c>
      <c r="AW102" s="15">
        <f t="shared" si="58"/>
        <v>1626.33952</v>
      </c>
      <c r="AX102" s="15">
        <f t="shared" si="58"/>
        <v>626.25</v>
      </c>
      <c r="AY102" s="15">
        <f t="shared" si="58"/>
        <v>626.25</v>
      </c>
      <c r="AZ102" s="15">
        <f t="shared" si="58"/>
        <v>626.25</v>
      </c>
      <c r="BA102" s="15">
        <f t="shared" si="86"/>
        <v>626.25</v>
      </c>
      <c r="BB102" s="15">
        <f t="shared" si="86"/>
        <v>626.25</v>
      </c>
      <c r="BC102" s="15">
        <f t="shared" si="86"/>
        <v>626.25</v>
      </c>
      <c r="BD102" s="15">
        <f t="shared" si="86"/>
        <v>626.25</v>
      </c>
      <c r="BE102" s="15">
        <f t="shared" si="86"/>
        <v>626.25</v>
      </c>
      <c r="BF102" s="15">
        <f t="shared" si="86"/>
        <v>626.25</v>
      </c>
      <c r="BH102" s="13">
        <f t="shared" si="73"/>
        <v>207.02694736842108</v>
      </c>
      <c r="BI102" s="13">
        <f t="shared" si="74"/>
        <v>306.22210526315791</v>
      </c>
      <c r="BJ102" s="13">
        <f t="shared" si="75"/>
        <v>217.02231578947371</v>
      </c>
      <c r="BK102" s="13">
        <f t="shared" si="76"/>
        <v>90.94736842105263</v>
      </c>
      <c r="BL102" s="13">
        <f t="shared" si="77"/>
        <v>90.94736842105263</v>
      </c>
      <c r="BM102" s="13">
        <f t="shared" si="78"/>
        <v>90.94736842105263</v>
      </c>
      <c r="BN102" s="13">
        <f t="shared" si="79"/>
        <v>90.94736842105263</v>
      </c>
      <c r="BO102" s="13">
        <f t="shared" si="80"/>
        <v>90.94736842105263</v>
      </c>
      <c r="BP102" s="13">
        <f t="shared" si="81"/>
        <v>90.94736842105263</v>
      </c>
      <c r="BQ102" s="13">
        <f t="shared" si="82"/>
        <v>90.94736842105263</v>
      </c>
      <c r="BR102" s="13">
        <f t="shared" si="83"/>
        <v>90.94736842105263</v>
      </c>
      <c r="BS102" s="13">
        <f t="shared" si="84"/>
        <v>90.94736842105263</v>
      </c>
      <c r="BT102" s="14"/>
      <c r="BU102" s="13">
        <f t="shared" si="90"/>
        <v>0</v>
      </c>
      <c r="BV102" s="13">
        <f t="shared" si="90"/>
        <v>0</v>
      </c>
      <c r="BW102" s="13">
        <f t="shared" si="90"/>
        <v>0</v>
      </c>
      <c r="BX102" s="13">
        <f t="shared" si="89"/>
        <v>0</v>
      </c>
      <c r="BY102" s="13">
        <f t="shared" si="89"/>
        <v>0</v>
      </c>
      <c r="BZ102" s="13">
        <f t="shared" si="89"/>
        <v>0</v>
      </c>
      <c r="CA102" s="13">
        <f t="shared" si="85"/>
        <v>0</v>
      </c>
      <c r="CB102" s="13">
        <f t="shared" si="85"/>
        <v>0</v>
      </c>
      <c r="CC102" s="13">
        <f t="shared" si="85"/>
        <v>0</v>
      </c>
      <c r="CD102" s="13">
        <f t="shared" si="85"/>
        <v>0</v>
      </c>
      <c r="CE102" s="13">
        <f t="shared" si="85"/>
        <v>0</v>
      </c>
      <c r="CF102" s="13">
        <f t="shared" si="85"/>
        <v>0</v>
      </c>
      <c r="CG102" s="14"/>
      <c r="CH102" s="13">
        <f t="shared" si="59"/>
        <v>0</v>
      </c>
      <c r="CI102" s="13">
        <f t="shared" si="59"/>
        <v>0</v>
      </c>
      <c r="CJ102" s="13">
        <f t="shared" si="59"/>
        <v>0</v>
      </c>
      <c r="CK102" s="13">
        <f t="shared" si="59"/>
        <v>0</v>
      </c>
      <c r="CL102" s="13">
        <f t="shared" si="59"/>
        <v>0</v>
      </c>
      <c r="CM102" s="13">
        <f t="shared" si="59"/>
        <v>0</v>
      </c>
      <c r="CN102" s="13">
        <f t="shared" si="87"/>
        <v>0</v>
      </c>
      <c r="CO102" s="13">
        <f t="shared" si="87"/>
        <v>0</v>
      </c>
      <c r="CP102" s="13">
        <f t="shared" si="87"/>
        <v>0</v>
      </c>
      <c r="CQ102" s="13">
        <f t="shared" si="87"/>
        <v>0</v>
      </c>
      <c r="CR102" s="13">
        <f t="shared" si="87"/>
        <v>0</v>
      </c>
      <c r="CS102" s="13">
        <f t="shared" si="87"/>
        <v>0</v>
      </c>
      <c r="CT102" s="14"/>
      <c r="CU102" s="13">
        <f t="shared" si="60"/>
        <v>0</v>
      </c>
      <c r="CV102" s="13">
        <f t="shared" si="60"/>
        <v>0</v>
      </c>
      <c r="CW102" s="13">
        <f t="shared" si="60"/>
        <v>0</v>
      </c>
      <c r="CX102" s="13">
        <f t="shared" si="60"/>
        <v>0</v>
      </c>
      <c r="CY102" s="13">
        <f t="shared" si="60"/>
        <v>0</v>
      </c>
      <c r="CZ102" s="13">
        <f t="shared" si="60"/>
        <v>0</v>
      </c>
      <c r="DA102" s="13">
        <f t="shared" si="88"/>
        <v>0</v>
      </c>
      <c r="DB102" s="13">
        <f t="shared" si="88"/>
        <v>0</v>
      </c>
      <c r="DC102" s="13">
        <f t="shared" si="88"/>
        <v>0</v>
      </c>
      <c r="DD102" s="13">
        <f t="shared" si="88"/>
        <v>0</v>
      </c>
      <c r="DE102" s="13">
        <f t="shared" si="88"/>
        <v>0</v>
      </c>
      <c r="DF102" s="13">
        <f t="shared" si="88"/>
        <v>0</v>
      </c>
    </row>
    <row r="103" spans="1:110" ht="12.75" customHeight="1">
      <c r="A103" s="327">
        <f>'All Demand '!A104</f>
        <v>99</v>
      </c>
      <c r="B103" s="235" t="str">
        <f>'All Demand '!G104</f>
        <v>ABC</v>
      </c>
      <c r="C103" s="235" t="str">
        <f>'All Demand '!F104</f>
        <v>Alaska</v>
      </c>
      <c r="D103" s="178" t="str">
        <f>'All Demand '!C104</f>
        <v>8SBCAKASF9003</v>
      </c>
      <c r="E103" s="235" t="str">
        <f>'All Demand '!H104</f>
        <v>CTU-CNC</v>
      </c>
      <c r="F103" s="236" t="str">
        <f>'All Demand '!G104</f>
        <v>ABC</v>
      </c>
      <c r="G103" s="12">
        <v>1</v>
      </c>
      <c r="H103" s="12">
        <v>0.13333333333333333</v>
      </c>
      <c r="I103" s="12" t="s">
        <v>39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2</v>
      </c>
      <c r="Q103" s="12">
        <v>4</v>
      </c>
      <c r="R103" s="12">
        <v>1</v>
      </c>
      <c r="S103" s="12">
        <v>0</v>
      </c>
      <c r="T103" s="12">
        <v>0.95</v>
      </c>
      <c r="U103" s="26">
        <f>Chengdu!H103</f>
        <v>305704.74</v>
      </c>
      <c r="V103" s="26">
        <f>Chengdu!I103</f>
        <v>461193.15</v>
      </c>
      <c r="W103" s="26">
        <f>Chengdu!J103</f>
        <v>321372.48000000004</v>
      </c>
      <c r="X103" s="26">
        <f>Chengdu!K103</f>
        <v>123750</v>
      </c>
      <c r="Y103" s="26">
        <f>Chengdu!L103</f>
        <v>123750</v>
      </c>
      <c r="Z103" s="26">
        <f>Chengdu!M103</f>
        <v>123750</v>
      </c>
      <c r="AA103" s="26">
        <f>Chengdu!N103</f>
        <v>123750</v>
      </c>
      <c r="AB103" s="26">
        <f>Chengdu!O103</f>
        <v>123750</v>
      </c>
      <c r="AC103" s="26">
        <f>Chengdu!P103</f>
        <v>123750</v>
      </c>
      <c r="AD103" s="26">
        <f>Chengdu!Q103</f>
        <v>123750</v>
      </c>
      <c r="AE103" s="26">
        <f>Chengdu!R103</f>
        <v>123750</v>
      </c>
      <c r="AF103" s="26">
        <f>Chengdu!S103</f>
        <v>123750</v>
      </c>
      <c r="AH103" s="13">
        <f t="shared" si="61"/>
        <v>50.905928421052636</v>
      </c>
      <c r="AI103" s="13">
        <f t="shared" si="62"/>
        <v>72.728863157894736</v>
      </c>
      <c r="AJ103" s="13">
        <f t="shared" si="63"/>
        <v>53.104909473684216</v>
      </c>
      <c r="AK103" s="13">
        <f t="shared" si="64"/>
        <v>25.368421052631579</v>
      </c>
      <c r="AL103" s="13">
        <f t="shared" si="65"/>
        <v>25.368421052631579</v>
      </c>
      <c r="AM103" s="13">
        <f t="shared" si="66"/>
        <v>25.368421052631579</v>
      </c>
      <c r="AN103" s="13">
        <f t="shared" si="67"/>
        <v>25.368421052631579</v>
      </c>
      <c r="AO103" s="13">
        <f t="shared" si="68"/>
        <v>25.368421052631579</v>
      </c>
      <c r="AP103" s="13">
        <f t="shared" si="69"/>
        <v>25.368421052631579</v>
      </c>
      <c r="AQ103" s="13">
        <f t="shared" si="70"/>
        <v>25.368421052631579</v>
      </c>
      <c r="AR103" s="13">
        <f t="shared" si="71"/>
        <v>25.368421052631579</v>
      </c>
      <c r="AS103" s="13">
        <f t="shared" si="72"/>
        <v>25.368421052631579</v>
      </c>
      <c r="AT103" s="14"/>
      <c r="AU103" s="15">
        <f t="shared" si="58"/>
        <v>305.70474000000002</v>
      </c>
      <c r="AV103" s="15">
        <f t="shared" si="58"/>
        <v>461.19315</v>
      </c>
      <c r="AW103" s="15">
        <f t="shared" si="58"/>
        <v>321.37248000000005</v>
      </c>
      <c r="AX103" s="15">
        <f t="shared" si="58"/>
        <v>123.75</v>
      </c>
      <c r="AY103" s="15">
        <f t="shared" si="58"/>
        <v>123.75</v>
      </c>
      <c r="AZ103" s="15">
        <f t="shared" si="58"/>
        <v>123.75</v>
      </c>
      <c r="BA103" s="15">
        <f t="shared" si="86"/>
        <v>123.75</v>
      </c>
      <c r="BB103" s="15">
        <f t="shared" si="86"/>
        <v>123.75</v>
      </c>
      <c r="BC103" s="15">
        <f t="shared" si="86"/>
        <v>123.75</v>
      </c>
      <c r="BD103" s="15">
        <f t="shared" si="86"/>
        <v>123.75</v>
      </c>
      <c r="BE103" s="15">
        <f t="shared" si="86"/>
        <v>123.75</v>
      </c>
      <c r="BF103" s="15">
        <f t="shared" si="86"/>
        <v>123.75</v>
      </c>
      <c r="BH103" s="13">
        <f t="shared" si="73"/>
        <v>50.905928421052636</v>
      </c>
      <c r="BI103" s="13">
        <f t="shared" si="74"/>
        <v>72.728863157894736</v>
      </c>
      <c r="BJ103" s="13">
        <f t="shared" si="75"/>
        <v>53.104909473684216</v>
      </c>
      <c r="BK103" s="13">
        <f t="shared" si="76"/>
        <v>25.368421052631579</v>
      </c>
      <c r="BL103" s="13">
        <f t="shared" si="77"/>
        <v>25.368421052631579</v>
      </c>
      <c r="BM103" s="13">
        <f t="shared" si="78"/>
        <v>25.368421052631579</v>
      </c>
      <c r="BN103" s="13">
        <f t="shared" si="79"/>
        <v>25.368421052631579</v>
      </c>
      <c r="BO103" s="13">
        <f t="shared" si="80"/>
        <v>25.368421052631579</v>
      </c>
      <c r="BP103" s="13">
        <f t="shared" si="81"/>
        <v>25.368421052631579</v>
      </c>
      <c r="BQ103" s="13">
        <f t="shared" si="82"/>
        <v>25.368421052631579</v>
      </c>
      <c r="BR103" s="13">
        <f t="shared" si="83"/>
        <v>25.368421052631579</v>
      </c>
      <c r="BS103" s="13">
        <f t="shared" si="84"/>
        <v>25.368421052631579</v>
      </c>
      <c r="BT103" s="14"/>
      <c r="BU103" s="13">
        <f t="shared" si="90"/>
        <v>0</v>
      </c>
      <c r="BV103" s="13">
        <f t="shared" si="90"/>
        <v>0</v>
      </c>
      <c r="BW103" s="13">
        <f t="shared" si="90"/>
        <v>0</v>
      </c>
      <c r="BX103" s="13">
        <f t="shared" si="89"/>
        <v>0</v>
      </c>
      <c r="BY103" s="13">
        <f t="shared" si="89"/>
        <v>0</v>
      </c>
      <c r="BZ103" s="13">
        <f t="shared" si="89"/>
        <v>0</v>
      </c>
      <c r="CA103" s="13">
        <f t="shared" si="85"/>
        <v>0</v>
      </c>
      <c r="CB103" s="13">
        <f t="shared" si="85"/>
        <v>0</v>
      </c>
      <c r="CC103" s="13">
        <f t="shared" si="85"/>
        <v>0</v>
      </c>
      <c r="CD103" s="13">
        <f t="shared" si="85"/>
        <v>0</v>
      </c>
      <c r="CE103" s="13">
        <f t="shared" si="85"/>
        <v>0</v>
      </c>
      <c r="CF103" s="13">
        <f t="shared" si="85"/>
        <v>0</v>
      </c>
      <c r="CG103" s="14"/>
      <c r="CH103" s="13">
        <f t="shared" si="59"/>
        <v>0</v>
      </c>
      <c r="CI103" s="13">
        <f t="shared" si="59"/>
        <v>0</v>
      </c>
      <c r="CJ103" s="13">
        <f t="shared" si="59"/>
        <v>0</v>
      </c>
      <c r="CK103" s="13">
        <f t="shared" si="59"/>
        <v>0</v>
      </c>
      <c r="CL103" s="13">
        <f t="shared" si="59"/>
        <v>0</v>
      </c>
      <c r="CM103" s="13">
        <f t="shared" si="59"/>
        <v>0</v>
      </c>
      <c r="CN103" s="13">
        <f t="shared" si="87"/>
        <v>0</v>
      </c>
      <c r="CO103" s="13">
        <f t="shared" si="87"/>
        <v>0</v>
      </c>
      <c r="CP103" s="13">
        <f t="shared" si="87"/>
        <v>0</v>
      </c>
      <c r="CQ103" s="13">
        <f t="shared" si="87"/>
        <v>0</v>
      </c>
      <c r="CR103" s="13">
        <f t="shared" si="87"/>
        <v>0</v>
      </c>
      <c r="CS103" s="13">
        <f t="shared" si="87"/>
        <v>0</v>
      </c>
      <c r="CT103" s="14"/>
      <c r="CU103" s="13">
        <f t="shared" si="60"/>
        <v>0</v>
      </c>
      <c r="CV103" s="13">
        <f t="shared" si="60"/>
        <v>0</v>
      </c>
      <c r="CW103" s="13">
        <f t="shared" si="60"/>
        <v>0</v>
      </c>
      <c r="CX103" s="13">
        <f t="shared" si="60"/>
        <v>0</v>
      </c>
      <c r="CY103" s="13">
        <f t="shared" si="60"/>
        <v>0</v>
      </c>
      <c r="CZ103" s="13">
        <f t="shared" si="60"/>
        <v>0</v>
      </c>
      <c r="DA103" s="13">
        <f t="shared" si="88"/>
        <v>0</v>
      </c>
      <c r="DB103" s="13">
        <f t="shared" si="88"/>
        <v>0</v>
      </c>
      <c r="DC103" s="13">
        <f t="shared" si="88"/>
        <v>0</v>
      </c>
      <c r="DD103" s="13">
        <f t="shared" si="88"/>
        <v>0</v>
      </c>
      <c r="DE103" s="13">
        <f t="shared" si="88"/>
        <v>0</v>
      </c>
      <c r="DF103" s="13">
        <f t="shared" si="88"/>
        <v>0</v>
      </c>
    </row>
    <row r="104" spans="1:110" ht="12.75" customHeight="1">
      <c r="A104" s="327">
        <f>'All Demand '!A105</f>
        <v>100</v>
      </c>
      <c r="B104" s="235" t="str">
        <f>'All Demand '!G105</f>
        <v>ABC</v>
      </c>
      <c r="C104" s="235" t="str">
        <f>'All Demand '!F105</f>
        <v>Alaska</v>
      </c>
      <c r="D104" s="178" t="str">
        <f>'All Demand '!C105</f>
        <v>8SBCAKASF9007</v>
      </c>
      <c r="E104" s="235" t="str">
        <f>'All Demand '!H105</f>
        <v>CTU-CNC</v>
      </c>
      <c r="F104" s="236" t="str">
        <f>'All Demand '!G105</f>
        <v>ABC</v>
      </c>
      <c r="G104" s="12">
        <v>1</v>
      </c>
      <c r="H104" s="12">
        <v>0.16666666666666666</v>
      </c>
      <c r="I104" s="12" t="s">
        <v>39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2</v>
      </c>
      <c r="Q104" s="12">
        <v>4</v>
      </c>
      <c r="R104" s="12">
        <v>1</v>
      </c>
      <c r="S104" s="12">
        <v>0</v>
      </c>
      <c r="T104" s="12">
        <v>0.95</v>
      </c>
      <c r="U104" s="26">
        <f>Chengdu!H104</f>
        <v>305704.74</v>
      </c>
      <c r="V104" s="26">
        <f>Chengdu!I104</f>
        <v>461193.15</v>
      </c>
      <c r="W104" s="26">
        <f>Chengdu!J104</f>
        <v>321372.48000000004</v>
      </c>
      <c r="X104" s="26">
        <f>Chengdu!K104</f>
        <v>123750</v>
      </c>
      <c r="Y104" s="26">
        <f>Chengdu!L104</f>
        <v>123750</v>
      </c>
      <c r="Z104" s="26">
        <f>Chengdu!M104</f>
        <v>123750</v>
      </c>
      <c r="AA104" s="26">
        <f>Chengdu!N104</f>
        <v>123750</v>
      </c>
      <c r="AB104" s="26">
        <f>Chengdu!O104</f>
        <v>123750</v>
      </c>
      <c r="AC104" s="26">
        <f>Chengdu!P104</f>
        <v>123750</v>
      </c>
      <c r="AD104" s="26">
        <f>Chengdu!Q104</f>
        <v>123750</v>
      </c>
      <c r="AE104" s="26">
        <f>Chengdu!R104</f>
        <v>123750</v>
      </c>
      <c r="AF104" s="26">
        <f>Chengdu!S104</f>
        <v>123750</v>
      </c>
      <c r="AH104" s="13">
        <f t="shared" si="61"/>
        <v>61.632410526315788</v>
      </c>
      <c r="AI104" s="13">
        <f t="shared" si="62"/>
        <v>88.911078947368409</v>
      </c>
      <c r="AJ104" s="13">
        <f t="shared" si="63"/>
        <v>64.381136842105278</v>
      </c>
      <c r="AK104" s="13">
        <f t="shared" si="64"/>
        <v>29.710526315789476</v>
      </c>
      <c r="AL104" s="13">
        <f t="shared" si="65"/>
        <v>29.710526315789476</v>
      </c>
      <c r="AM104" s="13">
        <f t="shared" si="66"/>
        <v>29.710526315789476</v>
      </c>
      <c r="AN104" s="13">
        <f t="shared" si="67"/>
        <v>29.710526315789476</v>
      </c>
      <c r="AO104" s="13">
        <f t="shared" si="68"/>
        <v>29.710526315789476</v>
      </c>
      <c r="AP104" s="13">
        <f t="shared" si="69"/>
        <v>29.710526315789476</v>
      </c>
      <c r="AQ104" s="13">
        <f t="shared" si="70"/>
        <v>29.710526315789476</v>
      </c>
      <c r="AR104" s="13">
        <f t="shared" si="71"/>
        <v>29.710526315789476</v>
      </c>
      <c r="AS104" s="13">
        <f t="shared" si="72"/>
        <v>29.710526315789476</v>
      </c>
      <c r="AT104" s="14"/>
      <c r="AU104" s="15">
        <f t="shared" si="58"/>
        <v>305.70474000000002</v>
      </c>
      <c r="AV104" s="15">
        <f t="shared" si="58"/>
        <v>461.19315</v>
      </c>
      <c r="AW104" s="15">
        <f t="shared" si="58"/>
        <v>321.37248000000005</v>
      </c>
      <c r="AX104" s="15">
        <f t="shared" si="58"/>
        <v>123.75</v>
      </c>
      <c r="AY104" s="15">
        <f t="shared" si="58"/>
        <v>123.75</v>
      </c>
      <c r="AZ104" s="15">
        <f t="shared" si="58"/>
        <v>123.75</v>
      </c>
      <c r="BA104" s="15">
        <f t="shared" si="86"/>
        <v>123.75</v>
      </c>
      <c r="BB104" s="15">
        <f t="shared" si="86"/>
        <v>123.75</v>
      </c>
      <c r="BC104" s="15">
        <f t="shared" si="86"/>
        <v>123.75</v>
      </c>
      <c r="BD104" s="15">
        <f t="shared" si="86"/>
        <v>123.75</v>
      </c>
      <c r="BE104" s="15">
        <f t="shared" si="86"/>
        <v>123.75</v>
      </c>
      <c r="BF104" s="15">
        <f t="shared" si="86"/>
        <v>123.75</v>
      </c>
      <c r="BH104" s="13">
        <f t="shared" si="73"/>
        <v>61.632410526315788</v>
      </c>
      <c r="BI104" s="13">
        <f t="shared" si="74"/>
        <v>88.911078947368409</v>
      </c>
      <c r="BJ104" s="13">
        <f t="shared" si="75"/>
        <v>64.381136842105278</v>
      </c>
      <c r="BK104" s="13">
        <f t="shared" si="76"/>
        <v>29.710526315789476</v>
      </c>
      <c r="BL104" s="13">
        <f t="shared" si="77"/>
        <v>29.710526315789476</v>
      </c>
      <c r="BM104" s="13">
        <f t="shared" si="78"/>
        <v>29.710526315789476</v>
      </c>
      <c r="BN104" s="13">
        <f t="shared" si="79"/>
        <v>29.710526315789476</v>
      </c>
      <c r="BO104" s="13">
        <f t="shared" si="80"/>
        <v>29.710526315789476</v>
      </c>
      <c r="BP104" s="13">
        <f t="shared" si="81"/>
        <v>29.710526315789476</v>
      </c>
      <c r="BQ104" s="13">
        <f t="shared" si="82"/>
        <v>29.710526315789476</v>
      </c>
      <c r="BR104" s="13">
        <f t="shared" si="83"/>
        <v>29.710526315789476</v>
      </c>
      <c r="BS104" s="13">
        <f t="shared" si="84"/>
        <v>29.710526315789476</v>
      </c>
      <c r="BT104" s="14"/>
      <c r="BU104" s="13">
        <f t="shared" si="90"/>
        <v>0</v>
      </c>
      <c r="BV104" s="13">
        <f t="shared" si="90"/>
        <v>0</v>
      </c>
      <c r="BW104" s="13">
        <f t="shared" si="90"/>
        <v>0</v>
      </c>
      <c r="BX104" s="13">
        <f t="shared" si="89"/>
        <v>0</v>
      </c>
      <c r="BY104" s="13">
        <f t="shared" si="89"/>
        <v>0</v>
      </c>
      <c r="BZ104" s="13">
        <f t="shared" si="89"/>
        <v>0</v>
      </c>
      <c r="CA104" s="13">
        <f t="shared" si="85"/>
        <v>0</v>
      </c>
      <c r="CB104" s="13">
        <f t="shared" si="85"/>
        <v>0</v>
      </c>
      <c r="CC104" s="13">
        <f t="shared" si="85"/>
        <v>0</v>
      </c>
      <c r="CD104" s="13">
        <f t="shared" si="85"/>
        <v>0</v>
      </c>
      <c r="CE104" s="13">
        <f t="shared" si="85"/>
        <v>0</v>
      </c>
      <c r="CF104" s="13">
        <f t="shared" si="85"/>
        <v>0</v>
      </c>
      <c r="CG104" s="14"/>
      <c r="CH104" s="13">
        <f t="shared" si="59"/>
        <v>0</v>
      </c>
      <c r="CI104" s="13">
        <f t="shared" si="59"/>
        <v>0</v>
      </c>
      <c r="CJ104" s="13">
        <f t="shared" si="59"/>
        <v>0</v>
      </c>
      <c r="CK104" s="13">
        <f t="shared" si="59"/>
        <v>0</v>
      </c>
      <c r="CL104" s="13">
        <f t="shared" si="59"/>
        <v>0</v>
      </c>
      <c r="CM104" s="13">
        <f t="shared" si="59"/>
        <v>0</v>
      </c>
      <c r="CN104" s="13">
        <f t="shared" si="87"/>
        <v>0</v>
      </c>
      <c r="CO104" s="13">
        <f t="shared" si="87"/>
        <v>0</v>
      </c>
      <c r="CP104" s="13">
        <f t="shared" si="87"/>
        <v>0</v>
      </c>
      <c r="CQ104" s="13">
        <f t="shared" si="87"/>
        <v>0</v>
      </c>
      <c r="CR104" s="13">
        <f t="shared" si="87"/>
        <v>0</v>
      </c>
      <c r="CS104" s="13">
        <f t="shared" si="87"/>
        <v>0</v>
      </c>
      <c r="CT104" s="14"/>
      <c r="CU104" s="13">
        <f t="shared" si="60"/>
        <v>0</v>
      </c>
      <c r="CV104" s="13">
        <f t="shared" si="60"/>
        <v>0</v>
      </c>
      <c r="CW104" s="13">
        <f t="shared" si="60"/>
        <v>0</v>
      </c>
      <c r="CX104" s="13">
        <f t="shared" si="60"/>
        <v>0</v>
      </c>
      <c r="CY104" s="13">
        <f t="shared" si="60"/>
        <v>0</v>
      </c>
      <c r="CZ104" s="13">
        <f t="shared" si="60"/>
        <v>0</v>
      </c>
      <c r="DA104" s="13">
        <f t="shared" si="88"/>
        <v>0</v>
      </c>
      <c r="DB104" s="13">
        <f t="shared" si="88"/>
        <v>0</v>
      </c>
      <c r="DC104" s="13">
        <f t="shared" si="88"/>
        <v>0</v>
      </c>
      <c r="DD104" s="13">
        <f t="shared" si="88"/>
        <v>0</v>
      </c>
      <c r="DE104" s="13">
        <f t="shared" si="88"/>
        <v>0</v>
      </c>
      <c r="DF104" s="13">
        <f t="shared" si="88"/>
        <v>0</v>
      </c>
    </row>
    <row r="105" spans="1:110" ht="12.75" customHeight="1">
      <c r="A105" s="327">
        <f>'All Demand '!A106</f>
        <v>101</v>
      </c>
      <c r="B105" s="235" t="str">
        <f>'All Demand '!G106</f>
        <v>ABC</v>
      </c>
      <c r="C105" s="235" t="str">
        <f>'All Demand '!F106</f>
        <v>Alaska</v>
      </c>
      <c r="D105" s="178" t="str">
        <f>'All Demand '!C106</f>
        <v>8SBCAKASF9012</v>
      </c>
      <c r="E105" s="235" t="str">
        <f>'All Demand '!H106</f>
        <v>CTU-CNC</v>
      </c>
      <c r="F105" s="236" t="str">
        <f>'All Demand '!G106</f>
        <v>ABC</v>
      </c>
      <c r="G105" s="12">
        <v>0.05</v>
      </c>
      <c r="H105" s="12">
        <v>0.02</v>
      </c>
      <c r="I105" s="12" t="s">
        <v>39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2.5</v>
      </c>
      <c r="Q105" s="12">
        <v>1</v>
      </c>
      <c r="R105" s="12">
        <v>1</v>
      </c>
      <c r="S105" s="12">
        <v>0</v>
      </c>
      <c r="T105" s="12">
        <v>0.95</v>
      </c>
      <c r="U105" s="26">
        <f>Chengdu!H105</f>
        <v>926378</v>
      </c>
      <c r="V105" s="26">
        <f>Chengdu!I105</f>
        <v>1397555</v>
      </c>
      <c r="W105" s="26">
        <f>Chengdu!J105</f>
        <v>973856</v>
      </c>
      <c r="X105" s="26">
        <f>Chengdu!K105</f>
        <v>375000</v>
      </c>
      <c r="Y105" s="26">
        <f>Chengdu!L105</f>
        <v>375000</v>
      </c>
      <c r="Z105" s="26">
        <f>Chengdu!M105</f>
        <v>375000</v>
      </c>
      <c r="AA105" s="26">
        <f>Chengdu!N105</f>
        <v>375000</v>
      </c>
      <c r="AB105" s="26">
        <f>Chengdu!O105</f>
        <v>375000</v>
      </c>
      <c r="AC105" s="26">
        <f>Chengdu!P105</f>
        <v>375000</v>
      </c>
      <c r="AD105" s="26">
        <f>Chengdu!Q105</f>
        <v>375000</v>
      </c>
      <c r="AE105" s="26">
        <f>Chengdu!R105</f>
        <v>375000</v>
      </c>
      <c r="AF105" s="26">
        <f>Chengdu!S105</f>
        <v>375000</v>
      </c>
      <c r="AH105" s="13">
        <f t="shared" si="61"/>
        <v>29.502694736842109</v>
      </c>
      <c r="AI105" s="13">
        <f t="shared" si="62"/>
        <v>39.422210526315794</v>
      </c>
      <c r="AJ105" s="13">
        <f t="shared" si="63"/>
        <v>30.50223157894737</v>
      </c>
      <c r="AK105" s="13">
        <f t="shared" si="64"/>
        <v>17.894736842105264</v>
      </c>
      <c r="AL105" s="13">
        <f t="shared" si="65"/>
        <v>17.894736842105264</v>
      </c>
      <c r="AM105" s="13">
        <f t="shared" si="66"/>
        <v>17.894736842105264</v>
      </c>
      <c r="AN105" s="13">
        <f t="shared" si="67"/>
        <v>17.894736842105264</v>
      </c>
      <c r="AO105" s="13">
        <f t="shared" si="68"/>
        <v>17.894736842105264</v>
      </c>
      <c r="AP105" s="13">
        <f t="shared" si="69"/>
        <v>17.894736842105264</v>
      </c>
      <c r="AQ105" s="13">
        <f t="shared" si="70"/>
        <v>17.894736842105264</v>
      </c>
      <c r="AR105" s="13">
        <f t="shared" si="71"/>
        <v>17.894736842105264</v>
      </c>
      <c r="AS105" s="13">
        <f t="shared" si="72"/>
        <v>17.894736842105264</v>
      </c>
      <c r="AT105" s="14"/>
      <c r="AU105" s="15">
        <f t="shared" si="58"/>
        <v>46.318899999999999</v>
      </c>
      <c r="AV105" s="15">
        <f t="shared" si="58"/>
        <v>69.877750000000006</v>
      </c>
      <c r="AW105" s="15">
        <f t="shared" si="58"/>
        <v>48.692800000000005</v>
      </c>
      <c r="AX105" s="15">
        <f t="shared" si="58"/>
        <v>18.75</v>
      </c>
      <c r="AY105" s="15">
        <f t="shared" si="58"/>
        <v>18.75</v>
      </c>
      <c r="AZ105" s="15">
        <f t="shared" si="58"/>
        <v>18.75</v>
      </c>
      <c r="BA105" s="15">
        <f t="shared" si="86"/>
        <v>18.75</v>
      </c>
      <c r="BB105" s="15">
        <f t="shared" si="86"/>
        <v>18.75</v>
      </c>
      <c r="BC105" s="15">
        <f t="shared" si="86"/>
        <v>18.75</v>
      </c>
      <c r="BD105" s="15">
        <f t="shared" si="86"/>
        <v>18.75</v>
      </c>
      <c r="BE105" s="15">
        <f t="shared" si="86"/>
        <v>18.75</v>
      </c>
      <c r="BF105" s="15">
        <f t="shared" si="86"/>
        <v>18.75</v>
      </c>
      <c r="BH105" s="13">
        <f t="shared" si="73"/>
        <v>29.502694736842109</v>
      </c>
      <c r="BI105" s="13">
        <f t="shared" si="74"/>
        <v>39.422210526315794</v>
      </c>
      <c r="BJ105" s="13">
        <f t="shared" si="75"/>
        <v>30.50223157894737</v>
      </c>
      <c r="BK105" s="13">
        <f t="shared" si="76"/>
        <v>17.894736842105264</v>
      </c>
      <c r="BL105" s="13">
        <f t="shared" si="77"/>
        <v>17.894736842105264</v>
      </c>
      <c r="BM105" s="13">
        <f t="shared" si="78"/>
        <v>17.894736842105264</v>
      </c>
      <c r="BN105" s="13">
        <f t="shared" si="79"/>
        <v>17.894736842105264</v>
      </c>
      <c r="BO105" s="13">
        <f t="shared" si="80"/>
        <v>17.894736842105264</v>
      </c>
      <c r="BP105" s="13">
        <f t="shared" si="81"/>
        <v>17.894736842105264</v>
      </c>
      <c r="BQ105" s="13">
        <f t="shared" si="82"/>
        <v>17.894736842105264</v>
      </c>
      <c r="BR105" s="13">
        <f t="shared" si="83"/>
        <v>17.894736842105264</v>
      </c>
      <c r="BS105" s="13">
        <f t="shared" si="84"/>
        <v>17.894736842105264</v>
      </c>
      <c r="BT105" s="14"/>
      <c r="BU105" s="13">
        <f t="shared" si="90"/>
        <v>0</v>
      </c>
      <c r="BV105" s="13">
        <f t="shared" si="90"/>
        <v>0</v>
      </c>
      <c r="BW105" s="13">
        <f t="shared" si="90"/>
        <v>0</v>
      </c>
      <c r="BX105" s="13">
        <f t="shared" si="89"/>
        <v>0</v>
      </c>
      <c r="BY105" s="13">
        <f t="shared" si="89"/>
        <v>0</v>
      </c>
      <c r="BZ105" s="13">
        <f t="shared" si="89"/>
        <v>0</v>
      </c>
      <c r="CA105" s="13">
        <f t="shared" si="85"/>
        <v>0</v>
      </c>
      <c r="CB105" s="13">
        <f t="shared" si="85"/>
        <v>0</v>
      </c>
      <c r="CC105" s="13">
        <f t="shared" si="85"/>
        <v>0</v>
      </c>
      <c r="CD105" s="13">
        <f t="shared" si="85"/>
        <v>0</v>
      </c>
      <c r="CE105" s="13">
        <f t="shared" si="85"/>
        <v>0</v>
      </c>
      <c r="CF105" s="13">
        <f t="shared" si="85"/>
        <v>0</v>
      </c>
      <c r="CG105" s="14"/>
      <c r="CH105" s="13">
        <f t="shared" si="59"/>
        <v>0</v>
      </c>
      <c r="CI105" s="13">
        <f t="shared" si="59"/>
        <v>0</v>
      </c>
      <c r="CJ105" s="13">
        <f t="shared" si="59"/>
        <v>0</v>
      </c>
      <c r="CK105" s="13">
        <f t="shared" si="59"/>
        <v>0</v>
      </c>
      <c r="CL105" s="13">
        <f t="shared" si="59"/>
        <v>0</v>
      </c>
      <c r="CM105" s="13">
        <f t="shared" si="59"/>
        <v>0</v>
      </c>
      <c r="CN105" s="13">
        <f t="shared" si="87"/>
        <v>0</v>
      </c>
      <c r="CO105" s="13">
        <f t="shared" si="87"/>
        <v>0</v>
      </c>
      <c r="CP105" s="13">
        <f t="shared" si="87"/>
        <v>0</v>
      </c>
      <c r="CQ105" s="13">
        <f t="shared" si="87"/>
        <v>0</v>
      </c>
      <c r="CR105" s="13">
        <f t="shared" si="87"/>
        <v>0</v>
      </c>
      <c r="CS105" s="13">
        <f t="shared" si="87"/>
        <v>0</v>
      </c>
      <c r="CT105" s="14"/>
      <c r="CU105" s="13">
        <f t="shared" si="60"/>
        <v>0</v>
      </c>
      <c r="CV105" s="13">
        <f t="shared" si="60"/>
        <v>0</v>
      </c>
      <c r="CW105" s="13">
        <f t="shared" si="60"/>
        <v>0</v>
      </c>
      <c r="CX105" s="13">
        <f t="shared" si="60"/>
        <v>0</v>
      </c>
      <c r="CY105" s="13">
        <f t="shared" si="60"/>
        <v>0</v>
      </c>
      <c r="CZ105" s="13">
        <f t="shared" si="60"/>
        <v>0</v>
      </c>
      <c r="DA105" s="13">
        <f t="shared" si="88"/>
        <v>0</v>
      </c>
      <c r="DB105" s="13">
        <f t="shared" si="88"/>
        <v>0</v>
      </c>
      <c r="DC105" s="13">
        <f t="shared" si="88"/>
        <v>0</v>
      </c>
      <c r="DD105" s="13">
        <f t="shared" si="88"/>
        <v>0</v>
      </c>
      <c r="DE105" s="13">
        <f t="shared" si="88"/>
        <v>0</v>
      </c>
      <c r="DF105" s="13">
        <f t="shared" si="88"/>
        <v>0</v>
      </c>
    </row>
    <row r="106" spans="1:110" ht="12.75" customHeight="1">
      <c r="A106" s="327">
        <f>'All Demand '!A107</f>
        <v>102</v>
      </c>
      <c r="B106" s="235" t="str">
        <f>'All Demand '!G107</f>
        <v>ABC</v>
      </c>
      <c r="C106" s="235" t="str">
        <f>'All Demand '!F107</f>
        <v>Alaska</v>
      </c>
      <c r="D106" s="178" t="str">
        <f>'All Demand '!C107</f>
        <v>8SBCAKASF9013</v>
      </c>
      <c r="E106" s="235" t="str">
        <f>'All Demand '!H107</f>
        <v>CTU-CNC</v>
      </c>
      <c r="F106" s="236" t="str">
        <f>'All Demand '!G107</f>
        <v>ABC</v>
      </c>
      <c r="G106" s="12">
        <v>0.05</v>
      </c>
      <c r="H106" s="12">
        <v>0.02</v>
      </c>
      <c r="I106" s="12" t="s">
        <v>39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2.5</v>
      </c>
      <c r="Q106" s="12">
        <v>1</v>
      </c>
      <c r="R106" s="12">
        <v>1</v>
      </c>
      <c r="S106" s="12">
        <v>0</v>
      </c>
      <c r="T106" s="12">
        <v>0.95</v>
      </c>
      <c r="U106" s="26">
        <f>Chengdu!H106</f>
        <v>926378</v>
      </c>
      <c r="V106" s="26">
        <f>Chengdu!I106</f>
        <v>1397555</v>
      </c>
      <c r="W106" s="26">
        <f>Chengdu!J106</f>
        <v>973856</v>
      </c>
      <c r="X106" s="26">
        <f>Chengdu!K106</f>
        <v>375000</v>
      </c>
      <c r="Y106" s="26">
        <f>Chengdu!L106</f>
        <v>375000</v>
      </c>
      <c r="Z106" s="26">
        <f>Chengdu!M106</f>
        <v>375000</v>
      </c>
      <c r="AA106" s="26">
        <f>Chengdu!N106</f>
        <v>375000</v>
      </c>
      <c r="AB106" s="26">
        <f>Chengdu!O106</f>
        <v>375000</v>
      </c>
      <c r="AC106" s="26">
        <f>Chengdu!P106</f>
        <v>375000</v>
      </c>
      <c r="AD106" s="26">
        <f>Chengdu!Q106</f>
        <v>375000</v>
      </c>
      <c r="AE106" s="26">
        <f>Chengdu!R106</f>
        <v>375000</v>
      </c>
      <c r="AF106" s="26">
        <f>Chengdu!S106</f>
        <v>375000</v>
      </c>
      <c r="AH106" s="13">
        <f t="shared" si="61"/>
        <v>29.502694736842109</v>
      </c>
      <c r="AI106" s="13">
        <f t="shared" si="62"/>
        <v>39.422210526315794</v>
      </c>
      <c r="AJ106" s="13">
        <f t="shared" si="63"/>
        <v>30.50223157894737</v>
      </c>
      <c r="AK106" s="13">
        <f t="shared" si="64"/>
        <v>17.894736842105264</v>
      </c>
      <c r="AL106" s="13">
        <f t="shared" si="65"/>
        <v>17.894736842105264</v>
      </c>
      <c r="AM106" s="13">
        <f t="shared" si="66"/>
        <v>17.894736842105264</v>
      </c>
      <c r="AN106" s="13">
        <f t="shared" si="67"/>
        <v>17.894736842105264</v>
      </c>
      <c r="AO106" s="13">
        <f t="shared" si="68"/>
        <v>17.894736842105264</v>
      </c>
      <c r="AP106" s="13">
        <f t="shared" si="69"/>
        <v>17.894736842105264</v>
      </c>
      <c r="AQ106" s="13">
        <f t="shared" si="70"/>
        <v>17.894736842105264</v>
      </c>
      <c r="AR106" s="13">
        <f t="shared" si="71"/>
        <v>17.894736842105264</v>
      </c>
      <c r="AS106" s="13">
        <f t="shared" si="72"/>
        <v>17.894736842105264</v>
      </c>
      <c r="AT106" s="14"/>
      <c r="AU106" s="15">
        <f t="shared" si="58"/>
        <v>46.318899999999999</v>
      </c>
      <c r="AV106" s="15">
        <f t="shared" si="58"/>
        <v>69.877750000000006</v>
      </c>
      <c r="AW106" s="15">
        <f t="shared" si="58"/>
        <v>48.692800000000005</v>
      </c>
      <c r="AX106" s="15">
        <f t="shared" si="58"/>
        <v>18.75</v>
      </c>
      <c r="AY106" s="15">
        <f t="shared" si="58"/>
        <v>18.75</v>
      </c>
      <c r="AZ106" s="15">
        <f t="shared" si="58"/>
        <v>18.75</v>
      </c>
      <c r="BA106" s="15">
        <f t="shared" si="86"/>
        <v>18.75</v>
      </c>
      <c r="BB106" s="15">
        <f t="shared" si="86"/>
        <v>18.75</v>
      </c>
      <c r="BC106" s="15">
        <f t="shared" si="86"/>
        <v>18.75</v>
      </c>
      <c r="BD106" s="15">
        <f t="shared" si="86"/>
        <v>18.75</v>
      </c>
      <c r="BE106" s="15">
        <f t="shared" si="86"/>
        <v>18.75</v>
      </c>
      <c r="BF106" s="15">
        <f t="shared" si="86"/>
        <v>18.75</v>
      </c>
      <c r="BH106" s="13">
        <f t="shared" si="73"/>
        <v>29.502694736842109</v>
      </c>
      <c r="BI106" s="13">
        <f t="shared" si="74"/>
        <v>39.422210526315794</v>
      </c>
      <c r="BJ106" s="13">
        <f t="shared" si="75"/>
        <v>30.50223157894737</v>
      </c>
      <c r="BK106" s="13">
        <f t="shared" si="76"/>
        <v>17.894736842105264</v>
      </c>
      <c r="BL106" s="13">
        <f t="shared" si="77"/>
        <v>17.894736842105264</v>
      </c>
      <c r="BM106" s="13">
        <f t="shared" si="78"/>
        <v>17.894736842105264</v>
      </c>
      <c r="BN106" s="13">
        <f t="shared" si="79"/>
        <v>17.894736842105264</v>
      </c>
      <c r="BO106" s="13">
        <f t="shared" si="80"/>
        <v>17.894736842105264</v>
      </c>
      <c r="BP106" s="13">
        <f t="shared" si="81"/>
        <v>17.894736842105264</v>
      </c>
      <c r="BQ106" s="13">
        <f t="shared" si="82"/>
        <v>17.894736842105264</v>
      </c>
      <c r="BR106" s="13">
        <f t="shared" si="83"/>
        <v>17.894736842105264</v>
      </c>
      <c r="BS106" s="13">
        <f t="shared" si="84"/>
        <v>17.894736842105264</v>
      </c>
      <c r="BT106" s="14"/>
      <c r="BU106" s="13">
        <f t="shared" si="90"/>
        <v>0</v>
      </c>
      <c r="BV106" s="13">
        <f t="shared" si="90"/>
        <v>0</v>
      </c>
      <c r="BW106" s="13">
        <f t="shared" si="90"/>
        <v>0</v>
      </c>
      <c r="BX106" s="13">
        <f t="shared" si="89"/>
        <v>0</v>
      </c>
      <c r="BY106" s="13">
        <f t="shared" si="89"/>
        <v>0</v>
      </c>
      <c r="BZ106" s="13">
        <f t="shared" si="89"/>
        <v>0</v>
      </c>
      <c r="CA106" s="13">
        <f t="shared" si="85"/>
        <v>0</v>
      </c>
      <c r="CB106" s="13">
        <f t="shared" si="85"/>
        <v>0</v>
      </c>
      <c r="CC106" s="13">
        <f t="shared" si="85"/>
        <v>0</v>
      </c>
      <c r="CD106" s="13">
        <f t="shared" si="85"/>
        <v>0</v>
      </c>
      <c r="CE106" s="13">
        <f t="shared" si="85"/>
        <v>0</v>
      </c>
      <c r="CF106" s="13">
        <f t="shared" si="85"/>
        <v>0</v>
      </c>
      <c r="CG106" s="14"/>
      <c r="CH106" s="13">
        <f t="shared" si="59"/>
        <v>0</v>
      </c>
      <c r="CI106" s="13">
        <f t="shared" si="59"/>
        <v>0</v>
      </c>
      <c r="CJ106" s="13">
        <f t="shared" si="59"/>
        <v>0</v>
      </c>
      <c r="CK106" s="13">
        <f t="shared" si="59"/>
        <v>0</v>
      </c>
      <c r="CL106" s="13">
        <f t="shared" si="59"/>
        <v>0</v>
      </c>
      <c r="CM106" s="13">
        <f t="shared" si="59"/>
        <v>0</v>
      </c>
      <c r="CN106" s="13">
        <f t="shared" si="87"/>
        <v>0</v>
      </c>
      <c r="CO106" s="13">
        <f t="shared" si="87"/>
        <v>0</v>
      </c>
      <c r="CP106" s="13">
        <f t="shared" si="87"/>
        <v>0</v>
      </c>
      <c r="CQ106" s="13">
        <f t="shared" si="87"/>
        <v>0</v>
      </c>
      <c r="CR106" s="13">
        <f t="shared" si="87"/>
        <v>0</v>
      </c>
      <c r="CS106" s="13">
        <f t="shared" si="87"/>
        <v>0</v>
      </c>
      <c r="CT106" s="14"/>
      <c r="CU106" s="13">
        <f t="shared" si="60"/>
        <v>0</v>
      </c>
      <c r="CV106" s="13">
        <f t="shared" si="60"/>
        <v>0</v>
      </c>
      <c r="CW106" s="13">
        <f t="shared" si="60"/>
        <v>0</v>
      </c>
      <c r="CX106" s="13">
        <f t="shared" si="60"/>
        <v>0</v>
      </c>
      <c r="CY106" s="13">
        <f t="shared" si="60"/>
        <v>0</v>
      </c>
      <c r="CZ106" s="13">
        <f t="shared" si="60"/>
        <v>0</v>
      </c>
      <c r="DA106" s="13">
        <f t="shared" si="88"/>
        <v>0</v>
      </c>
      <c r="DB106" s="13">
        <f t="shared" si="88"/>
        <v>0</v>
      </c>
      <c r="DC106" s="13">
        <f t="shared" si="88"/>
        <v>0</v>
      </c>
      <c r="DD106" s="13">
        <f t="shared" si="88"/>
        <v>0</v>
      </c>
      <c r="DE106" s="13">
        <f t="shared" si="88"/>
        <v>0</v>
      </c>
      <c r="DF106" s="13">
        <f t="shared" si="88"/>
        <v>0</v>
      </c>
    </row>
    <row r="107" spans="1:110" ht="12.75" customHeight="1">
      <c r="A107" s="327">
        <f>'All Demand '!A108</f>
        <v>103</v>
      </c>
      <c r="B107" s="235" t="str">
        <f>'All Demand '!G108</f>
        <v>ABC</v>
      </c>
      <c r="C107" s="235" t="str">
        <f>'All Demand '!F108</f>
        <v>Alaska</v>
      </c>
      <c r="D107" s="178" t="str">
        <f>'All Demand '!C108</f>
        <v>8SBCAKASF9014</v>
      </c>
      <c r="E107" s="235" t="str">
        <f>'All Demand '!H108</f>
        <v>CTU-CNC</v>
      </c>
      <c r="F107" s="236" t="str">
        <f>'All Demand '!G108</f>
        <v>ABC</v>
      </c>
      <c r="G107" s="12">
        <v>0.05</v>
      </c>
      <c r="H107" s="12">
        <v>0.02</v>
      </c>
      <c r="I107" s="12" t="s">
        <v>39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2.5</v>
      </c>
      <c r="Q107" s="12">
        <v>1</v>
      </c>
      <c r="R107" s="12">
        <v>1</v>
      </c>
      <c r="S107" s="12">
        <v>0</v>
      </c>
      <c r="T107" s="12">
        <v>0.95</v>
      </c>
      <c r="U107" s="26">
        <f>Chengdu!H107</f>
        <v>926378</v>
      </c>
      <c r="V107" s="26">
        <f>Chengdu!I107</f>
        <v>1397555</v>
      </c>
      <c r="W107" s="26">
        <f>Chengdu!J107</f>
        <v>973856</v>
      </c>
      <c r="X107" s="26">
        <f>Chengdu!K107</f>
        <v>375000</v>
      </c>
      <c r="Y107" s="26">
        <f>Chengdu!L107</f>
        <v>375000</v>
      </c>
      <c r="Z107" s="26">
        <f>Chengdu!M107</f>
        <v>375000</v>
      </c>
      <c r="AA107" s="26">
        <f>Chengdu!N107</f>
        <v>375000</v>
      </c>
      <c r="AB107" s="26">
        <f>Chengdu!O107</f>
        <v>375000</v>
      </c>
      <c r="AC107" s="26">
        <f>Chengdu!P107</f>
        <v>375000</v>
      </c>
      <c r="AD107" s="26">
        <f>Chengdu!Q107</f>
        <v>375000</v>
      </c>
      <c r="AE107" s="26">
        <f>Chengdu!R107</f>
        <v>375000</v>
      </c>
      <c r="AF107" s="26">
        <f>Chengdu!S107</f>
        <v>375000</v>
      </c>
      <c r="AH107" s="13">
        <f t="shared" si="61"/>
        <v>29.502694736842109</v>
      </c>
      <c r="AI107" s="13">
        <f t="shared" si="62"/>
        <v>39.422210526315794</v>
      </c>
      <c r="AJ107" s="13">
        <f t="shared" si="63"/>
        <v>30.50223157894737</v>
      </c>
      <c r="AK107" s="13">
        <f t="shared" si="64"/>
        <v>17.894736842105264</v>
      </c>
      <c r="AL107" s="13">
        <f t="shared" si="65"/>
        <v>17.894736842105264</v>
      </c>
      <c r="AM107" s="13">
        <f t="shared" si="66"/>
        <v>17.894736842105264</v>
      </c>
      <c r="AN107" s="13">
        <f t="shared" si="67"/>
        <v>17.894736842105264</v>
      </c>
      <c r="AO107" s="13">
        <f t="shared" si="68"/>
        <v>17.894736842105264</v>
      </c>
      <c r="AP107" s="13">
        <f t="shared" si="69"/>
        <v>17.894736842105264</v>
      </c>
      <c r="AQ107" s="13">
        <f t="shared" si="70"/>
        <v>17.894736842105264</v>
      </c>
      <c r="AR107" s="13">
        <f t="shared" si="71"/>
        <v>17.894736842105264</v>
      </c>
      <c r="AS107" s="13">
        <f t="shared" si="72"/>
        <v>17.894736842105264</v>
      </c>
      <c r="AT107" s="14"/>
      <c r="AU107" s="15">
        <f t="shared" si="58"/>
        <v>46.318899999999999</v>
      </c>
      <c r="AV107" s="15">
        <f t="shared" si="58"/>
        <v>69.877750000000006</v>
      </c>
      <c r="AW107" s="15">
        <f t="shared" si="58"/>
        <v>48.692800000000005</v>
      </c>
      <c r="AX107" s="15">
        <f t="shared" si="58"/>
        <v>18.75</v>
      </c>
      <c r="AY107" s="15">
        <f t="shared" si="58"/>
        <v>18.75</v>
      </c>
      <c r="AZ107" s="15">
        <f t="shared" si="58"/>
        <v>18.75</v>
      </c>
      <c r="BA107" s="15">
        <f t="shared" si="86"/>
        <v>18.75</v>
      </c>
      <c r="BB107" s="15">
        <f t="shared" si="86"/>
        <v>18.75</v>
      </c>
      <c r="BC107" s="15">
        <f t="shared" si="86"/>
        <v>18.75</v>
      </c>
      <c r="BD107" s="15">
        <f t="shared" si="86"/>
        <v>18.75</v>
      </c>
      <c r="BE107" s="15">
        <f t="shared" si="86"/>
        <v>18.75</v>
      </c>
      <c r="BF107" s="15">
        <f t="shared" si="86"/>
        <v>18.75</v>
      </c>
      <c r="BH107" s="13">
        <f t="shared" si="73"/>
        <v>29.502694736842109</v>
      </c>
      <c r="BI107" s="13">
        <f t="shared" si="74"/>
        <v>39.422210526315794</v>
      </c>
      <c r="BJ107" s="13">
        <f t="shared" si="75"/>
        <v>30.50223157894737</v>
      </c>
      <c r="BK107" s="13">
        <f t="shared" si="76"/>
        <v>17.894736842105264</v>
      </c>
      <c r="BL107" s="13">
        <f t="shared" si="77"/>
        <v>17.894736842105264</v>
      </c>
      <c r="BM107" s="13">
        <f t="shared" si="78"/>
        <v>17.894736842105264</v>
      </c>
      <c r="BN107" s="13">
        <f t="shared" si="79"/>
        <v>17.894736842105264</v>
      </c>
      <c r="BO107" s="13">
        <f t="shared" si="80"/>
        <v>17.894736842105264</v>
      </c>
      <c r="BP107" s="13">
        <f t="shared" si="81"/>
        <v>17.894736842105264</v>
      </c>
      <c r="BQ107" s="13">
        <f t="shared" si="82"/>
        <v>17.894736842105264</v>
      </c>
      <c r="BR107" s="13">
        <f t="shared" si="83"/>
        <v>17.894736842105264</v>
      </c>
      <c r="BS107" s="13">
        <f t="shared" si="84"/>
        <v>17.894736842105264</v>
      </c>
      <c r="BT107" s="14"/>
      <c r="BU107" s="13">
        <f t="shared" si="90"/>
        <v>0</v>
      </c>
      <c r="BV107" s="13">
        <f t="shared" si="90"/>
        <v>0</v>
      </c>
      <c r="BW107" s="13">
        <f t="shared" si="90"/>
        <v>0</v>
      </c>
      <c r="BX107" s="13">
        <f t="shared" si="89"/>
        <v>0</v>
      </c>
      <c r="BY107" s="13">
        <f t="shared" si="89"/>
        <v>0</v>
      </c>
      <c r="BZ107" s="13">
        <f t="shared" si="89"/>
        <v>0</v>
      </c>
      <c r="CA107" s="13">
        <f t="shared" si="85"/>
        <v>0</v>
      </c>
      <c r="CB107" s="13">
        <f t="shared" si="85"/>
        <v>0</v>
      </c>
      <c r="CC107" s="13">
        <f t="shared" si="85"/>
        <v>0</v>
      </c>
      <c r="CD107" s="13">
        <f t="shared" si="85"/>
        <v>0</v>
      </c>
      <c r="CE107" s="13">
        <f t="shared" si="85"/>
        <v>0</v>
      </c>
      <c r="CF107" s="13">
        <f t="shared" si="85"/>
        <v>0</v>
      </c>
      <c r="CG107" s="14"/>
      <c r="CH107" s="13">
        <f t="shared" si="59"/>
        <v>0</v>
      </c>
      <c r="CI107" s="13">
        <f t="shared" si="59"/>
        <v>0</v>
      </c>
      <c r="CJ107" s="13">
        <f t="shared" si="59"/>
        <v>0</v>
      </c>
      <c r="CK107" s="13">
        <f t="shared" si="59"/>
        <v>0</v>
      </c>
      <c r="CL107" s="13">
        <f t="shared" si="59"/>
        <v>0</v>
      </c>
      <c r="CM107" s="13">
        <f t="shared" si="59"/>
        <v>0</v>
      </c>
      <c r="CN107" s="13">
        <f t="shared" si="87"/>
        <v>0</v>
      </c>
      <c r="CO107" s="13">
        <f t="shared" si="87"/>
        <v>0</v>
      </c>
      <c r="CP107" s="13">
        <f t="shared" si="87"/>
        <v>0</v>
      </c>
      <c r="CQ107" s="13">
        <f t="shared" si="87"/>
        <v>0</v>
      </c>
      <c r="CR107" s="13">
        <f t="shared" si="87"/>
        <v>0</v>
      </c>
      <c r="CS107" s="13">
        <f t="shared" si="87"/>
        <v>0</v>
      </c>
      <c r="CT107" s="14"/>
      <c r="CU107" s="13">
        <f t="shared" si="60"/>
        <v>0</v>
      </c>
      <c r="CV107" s="13">
        <f t="shared" si="60"/>
        <v>0</v>
      </c>
      <c r="CW107" s="13">
        <f t="shared" si="60"/>
        <v>0</v>
      </c>
      <c r="CX107" s="13">
        <f t="shared" si="60"/>
        <v>0</v>
      </c>
      <c r="CY107" s="13">
        <f t="shared" si="60"/>
        <v>0</v>
      </c>
      <c r="CZ107" s="13">
        <f t="shared" si="60"/>
        <v>0</v>
      </c>
      <c r="DA107" s="13">
        <f t="shared" si="88"/>
        <v>0</v>
      </c>
      <c r="DB107" s="13">
        <f t="shared" si="88"/>
        <v>0</v>
      </c>
      <c r="DC107" s="13">
        <f t="shared" si="88"/>
        <v>0</v>
      </c>
      <c r="DD107" s="13">
        <f t="shared" si="88"/>
        <v>0</v>
      </c>
      <c r="DE107" s="13">
        <f t="shared" si="88"/>
        <v>0</v>
      </c>
      <c r="DF107" s="13">
        <f t="shared" si="88"/>
        <v>0</v>
      </c>
    </row>
    <row r="108" spans="1:110" ht="12.75" customHeight="1">
      <c r="A108" s="327">
        <f>'All Demand '!A109</f>
        <v>104</v>
      </c>
      <c r="B108" s="235" t="str">
        <f>'All Demand '!G109</f>
        <v>ABC</v>
      </c>
      <c r="C108" s="235" t="str">
        <f>'All Demand '!F109</f>
        <v>Alaska</v>
      </c>
      <c r="D108" s="178" t="str">
        <f>'All Demand '!C109</f>
        <v>8SBCAKASF9004</v>
      </c>
      <c r="E108" s="235" t="str">
        <f>'All Demand '!H109</f>
        <v>CTU-CNC</v>
      </c>
      <c r="F108" s="236" t="str">
        <f>'All Demand '!G109</f>
        <v>ABC</v>
      </c>
      <c r="G108" s="12">
        <v>0.1</v>
      </c>
      <c r="H108" s="12">
        <v>3.3333333333333333E-2</v>
      </c>
      <c r="I108" s="12" t="s">
        <v>39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2</v>
      </c>
      <c r="Q108" s="12">
        <v>1</v>
      </c>
      <c r="R108" s="12">
        <v>1</v>
      </c>
      <c r="S108" s="12">
        <v>0</v>
      </c>
      <c r="T108" s="12">
        <v>0.95</v>
      </c>
      <c r="U108" s="26">
        <f>Chengdu!H108</f>
        <v>926378</v>
      </c>
      <c r="V108" s="26">
        <f>Chengdu!I108</f>
        <v>1397555</v>
      </c>
      <c r="W108" s="26">
        <f>Chengdu!J108</f>
        <v>973856</v>
      </c>
      <c r="X108" s="26">
        <f>Chengdu!K108</f>
        <v>375000</v>
      </c>
      <c r="Y108" s="26">
        <f>Chengdu!L108</f>
        <v>375000</v>
      </c>
      <c r="Z108" s="26">
        <f>Chengdu!M108</f>
        <v>375000</v>
      </c>
      <c r="AA108" s="26">
        <f>Chengdu!N108</f>
        <v>375000</v>
      </c>
      <c r="AB108" s="26">
        <f>Chengdu!O108</f>
        <v>375000</v>
      </c>
      <c r="AC108" s="26">
        <f>Chengdu!P108</f>
        <v>375000</v>
      </c>
      <c r="AD108" s="26">
        <f>Chengdu!Q108</f>
        <v>375000</v>
      </c>
      <c r="AE108" s="26">
        <f>Chengdu!R108</f>
        <v>375000</v>
      </c>
      <c r="AF108" s="26">
        <f>Chengdu!S108</f>
        <v>375000</v>
      </c>
      <c r="AH108" s="13">
        <f t="shared" si="61"/>
        <v>40.504491228070179</v>
      </c>
      <c r="AI108" s="13">
        <f t="shared" si="62"/>
        <v>57.037017543859648</v>
      </c>
      <c r="AJ108" s="13">
        <f t="shared" si="63"/>
        <v>42.170385964912278</v>
      </c>
      <c r="AK108" s="13">
        <f t="shared" si="64"/>
        <v>21.157894736842106</v>
      </c>
      <c r="AL108" s="13">
        <f t="shared" si="65"/>
        <v>21.157894736842106</v>
      </c>
      <c r="AM108" s="13">
        <f t="shared" si="66"/>
        <v>21.157894736842106</v>
      </c>
      <c r="AN108" s="13">
        <f t="shared" si="67"/>
        <v>21.157894736842106</v>
      </c>
      <c r="AO108" s="13">
        <f t="shared" si="68"/>
        <v>21.157894736842106</v>
      </c>
      <c r="AP108" s="13">
        <f t="shared" si="69"/>
        <v>21.157894736842106</v>
      </c>
      <c r="AQ108" s="13">
        <f t="shared" si="70"/>
        <v>21.157894736842106</v>
      </c>
      <c r="AR108" s="13">
        <f t="shared" si="71"/>
        <v>21.157894736842106</v>
      </c>
      <c r="AS108" s="13">
        <f t="shared" si="72"/>
        <v>21.157894736842106</v>
      </c>
      <c r="AT108" s="14"/>
      <c r="AU108" s="15">
        <f t="shared" si="58"/>
        <v>92.637799999999999</v>
      </c>
      <c r="AV108" s="15">
        <f t="shared" si="58"/>
        <v>139.75550000000001</v>
      </c>
      <c r="AW108" s="15">
        <f t="shared" si="58"/>
        <v>97.385600000000011</v>
      </c>
      <c r="AX108" s="15">
        <f t="shared" si="58"/>
        <v>37.5</v>
      </c>
      <c r="AY108" s="15">
        <f t="shared" si="58"/>
        <v>37.5</v>
      </c>
      <c r="AZ108" s="15">
        <f t="shared" si="58"/>
        <v>37.5</v>
      </c>
      <c r="BA108" s="15">
        <f t="shared" si="86"/>
        <v>37.5</v>
      </c>
      <c r="BB108" s="15">
        <f t="shared" si="86"/>
        <v>37.5</v>
      </c>
      <c r="BC108" s="15">
        <f t="shared" si="86"/>
        <v>37.5</v>
      </c>
      <c r="BD108" s="15">
        <f t="shared" si="86"/>
        <v>37.5</v>
      </c>
      <c r="BE108" s="15">
        <f t="shared" si="86"/>
        <v>37.5</v>
      </c>
      <c r="BF108" s="15">
        <f t="shared" si="86"/>
        <v>37.5</v>
      </c>
      <c r="BH108" s="13">
        <f t="shared" si="73"/>
        <v>40.504491228070179</v>
      </c>
      <c r="BI108" s="13">
        <f t="shared" si="74"/>
        <v>57.037017543859648</v>
      </c>
      <c r="BJ108" s="13">
        <f t="shared" si="75"/>
        <v>42.170385964912278</v>
      </c>
      <c r="BK108" s="13">
        <f t="shared" si="76"/>
        <v>21.157894736842106</v>
      </c>
      <c r="BL108" s="13">
        <f t="shared" si="77"/>
        <v>21.157894736842106</v>
      </c>
      <c r="BM108" s="13">
        <f t="shared" si="78"/>
        <v>21.157894736842106</v>
      </c>
      <c r="BN108" s="13">
        <f t="shared" si="79"/>
        <v>21.157894736842106</v>
      </c>
      <c r="BO108" s="13">
        <f t="shared" si="80"/>
        <v>21.157894736842106</v>
      </c>
      <c r="BP108" s="13">
        <f t="shared" si="81"/>
        <v>21.157894736842106</v>
      </c>
      <c r="BQ108" s="13">
        <f t="shared" si="82"/>
        <v>21.157894736842106</v>
      </c>
      <c r="BR108" s="13">
        <f t="shared" si="83"/>
        <v>21.157894736842106</v>
      </c>
      <c r="BS108" s="13">
        <f t="shared" si="84"/>
        <v>21.157894736842106</v>
      </c>
      <c r="BT108" s="14"/>
      <c r="BU108" s="13">
        <f t="shared" si="90"/>
        <v>0</v>
      </c>
      <c r="BV108" s="13">
        <f t="shared" si="90"/>
        <v>0</v>
      </c>
      <c r="BW108" s="13">
        <f t="shared" si="90"/>
        <v>0</v>
      </c>
      <c r="BX108" s="13">
        <f t="shared" si="89"/>
        <v>0</v>
      </c>
      <c r="BY108" s="13">
        <f t="shared" si="89"/>
        <v>0</v>
      </c>
      <c r="BZ108" s="13">
        <f t="shared" si="89"/>
        <v>0</v>
      </c>
      <c r="CA108" s="13">
        <f t="shared" si="85"/>
        <v>0</v>
      </c>
      <c r="CB108" s="13">
        <f t="shared" si="85"/>
        <v>0</v>
      </c>
      <c r="CC108" s="13">
        <f t="shared" si="85"/>
        <v>0</v>
      </c>
      <c r="CD108" s="13">
        <f t="shared" si="85"/>
        <v>0</v>
      </c>
      <c r="CE108" s="13">
        <f t="shared" si="85"/>
        <v>0</v>
      </c>
      <c r="CF108" s="13">
        <f t="shared" si="85"/>
        <v>0</v>
      </c>
      <c r="CG108" s="14"/>
      <c r="CH108" s="13">
        <f t="shared" si="59"/>
        <v>0</v>
      </c>
      <c r="CI108" s="13">
        <f t="shared" si="59"/>
        <v>0</v>
      </c>
      <c r="CJ108" s="13">
        <f t="shared" si="59"/>
        <v>0</v>
      </c>
      <c r="CK108" s="13">
        <f t="shared" si="59"/>
        <v>0</v>
      </c>
      <c r="CL108" s="13">
        <f t="shared" si="59"/>
        <v>0</v>
      </c>
      <c r="CM108" s="13">
        <f t="shared" si="59"/>
        <v>0</v>
      </c>
      <c r="CN108" s="13">
        <f t="shared" si="87"/>
        <v>0</v>
      </c>
      <c r="CO108" s="13">
        <f t="shared" si="87"/>
        <v>0</v>
      </c>
      <c r="CP108" s="13">
        <f t="shared" si="87"/>
        <v>0</v>
      </c>
      <c r="CQ108" s="13">
        <f t="shared" si="87"/>
        <v>0</v>
      </c>
      <c r="CR108" s="13">
        <f t="shared" si="87"/>
        <v>0</v>
      </c>
      <c r="CS108" s="13">
        <f t="shared" si="87"/>
        <v>0</v>
      </c>
      <c r="CT108" s="14"/>
      <c r="CU108" s="13">
        <f t="shared" si="60"/>
        <v>0</v>
      </c>
      <c r="CV108" s="13">
        <f t="shared" si="60"/>
        <v>0</v>
      </c>
      <c r="CW108" s="13">
        <f t="shared" si="60"/>
        <v>0</v>
      </c>
      <c r="CX108" s="13">
        <f t="shared" si="60"/>
        <v>0</v>
      </c>
      <c r="CY108" s="13">
        <f t="shared" si="60"/>
        <v>0</v>
      </c>
      <c r="CZ108" s="13">
        <f t="shared" si="60"/>
        <v>0</v>
      </c>
      <c r="DA108" s="13">
        <f t="shared" si="88"/>
        <v>0</v>
      </c>
      <c r="DB108" s="13">
        <f t="shared" si="88"/>
        <v>0</v>
      </c>
      <c r="DC108" s="13">
        <f t="shared" si="88"/>
        <v>0</v>
      </c>
      <c r="DD108" s="13">
        <f t="shared" si="88"/>
        <v>0</v>
      </c>
      <c r="DE108" s="13">
        <f t="shared" si="88"/>
        <v>0</v>
      </c>
      <c r="DF108" s="13">
        <f t="shared" si="88"/>
        <v>0</v>
      </c>
    </row>
    <row r="109" spans="1:110" ht="12.75" customHeight="1">
      <c r="A109" s="327">
        <f>'All Demand '!A110</f>
        <v>105</v>
      </c>
      <c r="B109" s="235" t="str">
        <f>'All Demand '!G110</f>
        <v>ABC</v>
      </c>
      <c r="C109" s="235" t="str">
        <f>'All Demand '!F110</f>
        <v>V17</v>
      </c>
      <c r="D109" s="178" t="str">
        <f>'All Demand '!C110</f>
        <v>8SBC14650150</v>
      </c>
      <c r="E109" s="235" t="str">
        <f>'All Demand '!H110</f>
        <v>CTU-CNC</v>
      </c>
      <c r="F109" s="236" t="str">
        <f>'All Demand '!G110</f>
        <v>ABC</v>
      </c>
      <c r="G109" s="12">
        <v>0.1</v>
      </c>
      <c r="H109" s="12">
        <v>6.7000000000000004E-2</v>
      </c>
      <c r="I109" s="12" t="s">
        <v>39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4</v>
      </c>
      <c r="Q109" s="12">
        <v>1</v>
      </c>
      <c r="R109" s="12">
        <v>1</v>
      </c>
      <c r="S109" s="12">
        <v>0</v>
      </c>
      <c r="T109" s="12">
        <v>0.95</v>
      </c>
      <c r="U109" s="26">
        <f>Chengdu!H109</f>
        <v>0</v>
      </c>
      <c r="V109" s="26">
        <f>Chengdu!I109</f>
        <v>0</v>
      </c>
      <c r="W109" s="26">
        <f>Chengdu!J109</f>
        <v>0</v>
      </c>
      <c r="X109" s="26">
        <f>Chengdu!K109</f>
        <v>0</v>
      </c>
      <c r="Y109" s="26">
        <f>Chengdu!L109</f>
        <v>0</v>
      </c>
      <c r="Z109" s="26">
        <f>Chengdu!M109</f>
        <v>0</v>
      </c>
      <c r="AA109" s="26">
        <f>Chengdu!N109</f>
        <v>0</v>
      </c>
      <c r="AB109" s="26">
        <f>Chengdu!O109</f>
        <v>0</v>
      </c>
      <c r="AC109" s="26">
        <f>Chengdu!P109</f>
        <v>0</v>
      </c>
      <c r="AD109" s="26">
        <f>Chengdu!Q109</f>
        <v>0</v>
      </c>
      <c r="AE109" s="26">
        <f>Chengdu!R109</f>
        <v>0</v>
      </c>
      <c r="AF109" s="26">
        <f>Chengdu!S109</f>
        <v>0</v>
      </c>
      <c r="AH109" s="13">
        <f t="shared" si="61"/>
        <v>0</v>
      </c>
      <c r="AI109" s="13">
        <f t="shared" si="62"/>
        <v>0</v>
      </c>
      <c r="AJ109" s="13">
        <f t="shared" si="63"/>
        <v>0</v>
      </c>
      <c r="AK109" s="13">
        <f t="shared" si="64"/>
        <v>0</v>
      </c>
      <c r="AL109" s="13">
        <f t="shared" si="65"/>
        <v>0</v>
      </c>
      <c r="AM109" s="13">
        <f t="shared" si="66"/>
        <v>0</v>
      </c>
      <c r="AN109" s="13">
        <f t="shared" si="67"/>
        <v>0</v>
      </c>
      <c r="AO109" s="13">
        <f t="shared" si="68"/>
        <v>0</v>
      </c>
      <c r="AP109" s="13">
        <f t="shared" si="69"/>
        <v>0</v>
      </c>
      <c r="AQ109" s="13">
        <f t="shared" si="70"/>
        <v>0</v>
      </c>
      <c r="AR109" s="13">
        <f t="shared" si="71"/>
        <v>0</v>
      </c>
      <c r="AS109" s="13">
        <f t="shared" si="72"/>
        <v>0</v>
      </c>
      <c r="AT109" s="14"/>
      <c r="AU109" s="15">
        <f t="shared" si="58"/>
        <v>0</v>
      </c>
      <c r="AV109" s="15">
        <f t="shared" si="58"/>
        <v>0</v>
      </c>
      <c r="AW109" s="15">
        <f t="shared" si="58"/>
        <v>0</v>
      </c>
      <c r="AX109" s="15">
        <f t="shared" si="58"/>
        <v>0</v>
      </c>
      <c r="AY109" s="15">
        <f t="shared" si="58"/>
        <v>0</v>
      </c>
      <c r="AZ109" s="15">
        <f t="shared" si="58"/>
        <v>0</v>
      </c>
      <c r="BA109" s="15">
        <f t="shared" si="86"/>
        <v>0</v>
      </c>
      <c r="BB109" s="15">
        <f t="shared" si="86"/>
        <v>0</v>
      </c>
      <c r="BC109" s="15">
        <f t="shared" si="86"/>
        <v>0</v>
      </c>
      <c r="BD109" s="15">
        <f t="shared" si="86"/>
        <v>0</v>
      </c>
      <c r="BE109" s="15">
        <f t="shared" si="86"/>
        <v>0</v>
      </c>
      <c r="BF109" s="15">
        <f t="shared" si="86"/>
        <v>0</v>
      </c>
      <c r="BH109" s="13">
        <f t="shared" si="73"/>
        <v>0</v>
      </c>
      <c r="BI109" s="13">
        <f t="shared" si="74"/>
        <v>0</v>
      </c>
      <c r="BJ109" s="13">
        <f t="shared" si="75"/>
        <v>0</v>
      </c>
      <c r="BK109" s="13">
        <f t="shared" si="76"/>
        <v>0</v>
      </c>
      <c r="BL109" s="13">
        <f t="shared" si="77"/>
        <v>0</v>
      </c>
      <c r="BM109" s="13">
        <f t="shared" si="78"/>
        <v>0</v>
      </c>
      <c r="BN109" s="13">
        <f t="shared" si="79"/>
        <v>0</v>
      </c>
      <c r="BO109" s="13">
        <f t="shared" si="80"/>
        <v>0</v>
      </c>
      <c r="BP109" s="13">
        <f t="shared" si="81"/>
        <v>0</v>
      </c>
      <c r="BQ109" s="13">
        <f t="shared" si="82"/>
        <v>0</v>
      </c>
      <c r="BR109" s="13">
        <f t="shared" si="83"/>
        <v>0</v>
      </c>
      <c r="BS109" s="13">
        <f t="shared" si="84"/>
        <v>0</v>
      </c>
      <c r="BT109" s="14"/>
      <c r="BU109" s="13">
        <f t="shared" si="90"/>
        <v>0</v>
      </c>
      <c r="BV109" s="13">
        <f t="shared" si="90"/>
        <v>0</v>
      </c>
      <c r="BW109" s="13">
        <f t="shared" si="90"/>
        <v>0</v>
      </c>
      <c r="BX109" s="13">
        <f t="shared" si="89"/>
        <v>0</v>
      </c>
      <c r="BY109" s="13">
        <f t="shared" si="89"/>
        <v>0</v>
      </c>
      <c r="BZ109" s="13">
        <f t="shared" si="89"/>
        <v>0</v>
      </c>
      <c r="CA109" s="13">
        <f t="shared" si="85"/>
        <v>0</v>
      </c>
      <c r="CB109" s="13">
        <f t="shared" si="85"/>
        <v>0</v>
      </c>
      <c r="CC109" s="13">
        <f t="shared" si="85"/>
        <v>0</v>
      </c>
      <c r="CD109" s="13">
        <f t="shared" si="85"/>
        <v>0</v>
      </c>
      <c r="CE109" s="13">
        <f t="shared" si="85"/>
        <v>0</v>
      </c>
      <c r="CF109" s="13">
        <f t="shared" si="85"/>
        <v>0</v>
      </c>
      <c r="CG109" s="14"/>
      <c r="CH109" s="13">
        <f t="shared" si="59"/>
        <v>0</v>
      </c>
      <c r="CI109" s="13">
        <f t="shared" si="59"/>
        <v>0</v>
      </c>
      <c r="CJ109" s="13">
        <f t="shared" si="59"/>
        <v>0</v>
      </c>
      <c r="CK109" s="13">
        <f t="shared" si="59"/>
        <v>0</v>
      </c>
      <c r="CL109" s="13">
        <f t="shared" si="59"/>
        <v>0</v>
      </c>
      <c r="CM109" s="13">
        <f t="shared" si="59"/>
        <v>0</v>
      </c>
      <c r="CN109" s="13">
        <f t="shared" si="87"/>
        <v>0</v>
      </c>
      <c r="CO109" s="13">
        <f t="shared" si="87"/>
        <v>0</v>
      </c>
      <c r="CP109" s="13">
        <f t="shared" si="87"/>
        <v>0</v>
      </c>
      <c r="CQ109" s="13">
        <f t="shared" si="87"/>
        <v>0</v>
      </c>
      <c r="CR109" s="13">
        <f t="shared" si="87"/>
        <v>0</v>
      </c>
      <c r="CS109" s="13">
        <f t="shared" si="87"/>
        <v>0</v>
      </c>
      <c r="CT109" s="14"/>
      <c r="CU109" s="13">
        <f t="shared" si="60"/>
        <v>0</v>
      </c>
      <c r="CV109" s="13">
        <f t="shared" si="60"/>
        <v>0</v>
      </c>
      <c r="CW109" s="13">
        <f t="shared" si="60"/>
        <v>0</v>
      </c>
      <c r="CX109" s="13">
        <f t="shared" si="60"/>
        <v>0</v>
      </c>
      <c r="CY109" s="13">
        <f t="shared" si="60"/>
        <v>0</v>
      </c>
      <c r="CZ109" s="13">
        <f t="shared" si="60"/>
        <v>0</v>
      </c>
      <c r="DA109" s="13">
        <f t="shared" si="88"/>
        <v>0</v>
      </c>
      <c r="DB109" s="13">
        <f t="shared" si="88"/>
        <v>0</v>
      </c>
      <c r="DC109" s="13">
        <f t="shared" si="88"/>
        <v>0</v>
      </c>
      <c r="DD109" s="13">
        <f t="shared" si="88"/>
        <v>0</v>
      </c>
      <c r="DE109" s="13">
        <f t="shared" si="88"/>
        <v>0</v>
      </c>
      <c r="DF109" s="13">
        <f t="shared" si="88"/>
        <v>0</v>
      </c>
    </row>
    <row r="110" spans="1:110" ht="12.75" customHeight="1">
      <c r="A110" s="327">
        <f>'All Demand '!A111</f>
        <v>106</v>
      </c>
      <c r="B110" s="235" t="str">
        <f>'All Demand '!G111</f>
        <v>ABC</v>
      </c>
      <c r="C110" s="235" t="str">
        <f>'All Demand '!F111</f>
        <v>V17</v>
      </c>
      <c r="D110" s="178" t="str">
        <f>'All Demand '!C111</f>
        <v>8SBC14180150</v>
      </c>
      <c r="E110" s="235" t="str">
        <f>'All Demand '!H111</f>
        <v>CTU-CNC</v>
      </c>
      <c r="F110" s="236" t="str">
        <f>'All Demand '!G111</f>
        <v>ABC</v>
      </c>
      <c r="G110" s="12">
        <v>8.3000000000000004E-2</v>
      </c>
      <c r="H110" s="12">
        <v>0.89</v>
      </c>
      <c r="I110" s="12" t="s">
        <v>39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3</v>
      </c>
      <c r="Q110" s="12">
        <v>4</v>
      </c>
      <c r="R110" s="12">
        <v>1</v>
      </c>
      <c r="S110" s="12">
        <v>0</v>
      </c>
      <c r="T110" s="12">
        <v>0.95</v>
      </c>
      <c r="U110" s="26">
        <f>Chengdu!H110</f>
        <v>234000</v>
      </c>
      <c r="V110" s="26">
        <f>Chengdu!I110</f>
        <v>274500</v>
      </c>
      <c r="W110" s="26">
        <f>Chengdu!J110</f>
        <v>322200</v>
      </c>
      <c r="X110" s="26">
        <f>Chengdu!K110</f>
        <v>158400</v>
      </c>
      <c r="Y110" s="26">
        <f>Chengdu!L110</f>
        <v>225000</v>
      </c>
      <c r="Z110" s="26">
        <f>Chengdu!M110</f>
        <v>450000</v>
      </c>
      <c r="AA110" s="26">
        <f>Chengdu!N110</f>
        <v>450000</v>
      </c>
      <c r="AB110" s="26">
        <f>Chengdu!O110</f>
        <v>450000</v>
      </c>
      <c r="AC110" s="26">
        <f>Chengdu!P110</f>
        <v>450000</v>
      </c>
      <c r="AD110" s="26">
        <f>Chengdu!Q110</f>
        <v>180000</v>
      </c>
      <c r="AE110" s="26">
        <f>Chengdu!R110</f>
        <v>180000</v>
      </c>
      <c r="AF110" s="26">
        <f>Chengdu!S110</f>
        <v>180000</v>
      </c>
      <c r="AH110" s="13">
        <f t="shared" si="61"/>
        <v>231.22105263157894</v>
      </c>
      <c r="AI110" s="13">
        <f t="shared" si="62"/>
        <v>269.16315789473686</v>
      </c>
      <c r="AJ110" s="13">
        <f t="shared" si="63"/>
        <v>313.85052631578947</v>
      </c>
      <c r="AK110" s="13">
        <f t="shared" si="64"/>
        <v>160.3957894736842</v>
      </c>
      <c r="AL110" s="13">
        <f t="shared" si="65"/>
        <v>222.78947368421055</v>
      </c>
      <c r="AM110" s="13">
        <f t="shared" si="66"/>
        <v>433.5789473684211</v>
      </c>
      <c r="AN110" s="13">
        <f t="shared" si="67"/>
        <v>433.5789473684211</v>
      </c>
      <c r="AO110" s="13">
        <f t="shared" si="68"/>
        <v>433.5789473684211</v>
      </c>
      <c r="AP110" s="13">
        <f t="shared" si="69"/>
        <v>433.5789473684211</v>
      </c>
      <c r="AQ110" s="13">
        <f t="shared" si="70"/>
        <v>180.63157894736841</v>
      </c>
      <c r="AR110" s="13">
        <f t="shared" si="71"/>
        <v>180.63157894736841</v>
      </c>
      <c r="AS110" s="13">
        <f t="shared" si="72"/>
        <v>180.63157894736841</v>
      </c>
      <c r="AT110" s="14"/>
      <c r="AU110" s="15">
        <f t="shared" si="58"/>
        <v>19.422000000000001</v>
      </c>
      <c r="AV110" s="15">
        <f t="shared" si="58"/>
        <v>22.7835</v>
      </c>
      <c r="AW110" s="15">
        <f t="shared" si="58"/>
        <v>26.742600000000003</v>
      </c>
      <c r="AX110" s="15">
        <f t="shared" si="58"/>
        <v>13.147200000000002</v>
      </c>
      <c r="AY110" s="15">
        <f t="shared" si="58"/>
        <v>18.675000000000001</v>
      </c>
      <c r="AZ110" s="15">
        <f t="shared" si="58"/>
        <v>37.35</v>
      </c>
      <c r="BA110" s="15">
        <f t="shared" si="86"/>
        <v>37.35</v>
      </c>
      <c r="BB110" s="15">
        <f t="shared" si="86"/>
        <v>37.35</v>
      </c>
      <c r="BC110" s="15">
        <f t="shared" si="86"/>
        <v>37.35</v>
      </c>
      <c r="BD110" s="15">
        <f t="shared" si="86"/>
        <v>14.94</v>
      </c>
      <c r="BE110" s="15">
        <f t="shared" si="86"/>
        <v>14.94</v>
      </c>
      <c r="BF110" s="15">
        <f t="shared" si="86"/>
        <v>14.94</v>
      </c>
      <c r="BH110" s="13">
        <f t="shared" si="73"/>
        <v>231.22105263157894</v>
      </c>
      <c r="BI110" s="13">
        <f t="shared" si="74"/>
        <v>269.16315789473686</v>
      </c>
      <c r="BJ110" s="13">
        <f t="shared" si="75"/>
        <v>313.85052631578947</v>
      </c>
      <c r="BK110" s="13">
        <f t="shared" si="76"/>
        <v>160.3957894736842</v>
      </c>
      <c r="BL110" s="13">
        <f t="shared" si="77"/>
        <v>222.78947368421055</v>
      </c>
      <c r="BM110" s="13">
        <f t="shared" si="78"/>
        <v>433.5789473684211</v>
      </c>
      <c r="BN110" s="13">
        <f t="shared" si="79"/>
        <v>433.5789473684211</v>
      </c>
      <c r="BO110" s="13">
        <f t="shared" si="80"/>
        <v>433.5789473684211</v>
      </c>
      <c r="BP110" s="13">
        <f t="shared" si="81"/>
        <v>433.5789473684211</v>
      </c>
      <c r="BQ110" s="13">
        <f t="shared" si="82"/>
        <v>180.63157894736841</v>
      </c>
      <c r="BR110" s="13">
        <f t="shared" si="83"/>
        <v>180.63157894736841</v>
      </c>
      <c r="BS110" s="13">
        <f t="shared" si="84"/>
        <v>180.63157894736841</v>
      </c>
      <c r="BT110" s="14"/>
      <c r="BU110" s="13">
        <f t="shared" si="90"/>
        <v>0</v>
      </c>
      <c r="BV110" s="13">
        <f t="shared" si="90"/>
        <v>0</v>
      </c>
      <c r="BW110" s="13">
        <f t="shared" si="90"/>
        <v>0</v>
      </c>
      <c r="BX110" s="13">
        <f t="shared" si="89"/>
        <v>0</v>
      </c>
      <c r="BY110" s="13">
        <f t="shared" si="89"/>
        <v>0</v>
      </c>
      <c r="BZ110" s="13">
        <f t="shared" si="89"/>
        <v>0</v>
      </c>
      <c r="CA110" s="13">
        <f t="shared" si="85"/>
        <v>0</v>
      </c>
      <c r="CB110" s="13">
        <f t="shared" si="85"/>
        <v>0</v>
      </c>
      <c r="CC110" s="13">
        <f t="shared" si="85"/>
        <v>0</v>
      </c>
      <c r="CD110" s="13">
        <f t="shared" si="85"/>
        <v>0</v>
      </c>
      <c r="CE110" s="13">
        <f t="shared" si="85"/>
        <v>0</v>
      </c>
      <c r="CF110" s="13">
        <f t="shared" si="85"/>
        <v>0</v>
      </c>
      <c r="CG110" s="14"/>
      <c r="CH110" s="13">
        <f t="shared" si="59"/>
        <v>0</v>
      </c>
      <c r="CI110" s="13">
        <f t="shared" si="59"/>
        <v>0</v>
      </c>
      <c r="CJ110" s="13">
        <f t="shared" si="59"/>
        <v>0</v>
      </c>
      <c r="CK110" s="13">
        <f t="shared" si="59"/>
        <v>0</v>
      </c>
      <c r="CL110" s="13">
        <f t="shared" si="59"/>
        <v>0</v>
      </c>
      <c r="CM110" s="13">
        <f t="shared" si="59"/>
        <v>0</v>
      </c>
      <c r="CN110" s="13">
        <f t="shared" si="87"/>
        <v>0</v>
      </c>
      <c r="CO110" s="13">
        <f t="shared" si="87"/>
        <v>0</v>
      </c>
      <c r="CP110" s="13">
        <f t="shared" si="87"/>
        <v>0</v>
      </c>
      <c r="CQ110" s="13">
        <f t="shared" si="87"/>
        <v>0</v>
      </c>
      <c r="CR110" s="13">
        <f t="shared" si="87"/>
        <v>0</v>
      </c>
      <c r="CS110" s="13">
        <f t="shared" si="87"/>
        <v>0</v>
      </c>
      <c r="CT110" s="14"/>
      <c r="CU110" s="13">
        <f t="shared" si="60"/>
        <v>0</v>
      </c>
      <c r="CV110" s="13">
        <f t="shared" si="60"/>
        <v>0</v>
      </c>
      <c r="CW110" s="13">
        <f t="shared" si="60"/>
        <v>0</v>
      </c>
      <c r="CX110" s="13">
        <f t="shared" si="60"/>
        <v>0</v>
      </c>
      <c r="CY110" s="13">
        <f t="shared" si="60"/>
        <v>0</v>
      </c>
      <c r="CZ110" s="13">
        <f t="shared" si="60"/>
        <v>0</v>
      </c>
      <c r="DA110" s="13">
        <f t="shared" si="88"/>
        <v>0</v>
      </c>
      <c r="DB110" s="13">
        <f t="shared" si="88"/>
        <v>0</v>
      </c>
      <c r="DC110" s="13">
        <f t="shared" si="88"/>
        <v>0</v>
      </c>
      <c r="DD110" s="13">
        <f t="shared" si="88"/>
        <v>0</v>
      </c>
      <c r="DE110" s="13">
        <f t="shared" si="88"/>
        <v>0</v>
      </c>
      <c r="DF110" s="13">
        <f t="shared" si="88"/>
        <v>0</v>
      </c>
    </row>
    <row r="111" spans="1:110" ht="12.75" customHeight="1">
      <c r="A111" s="327">
        <f>'All Demand '!A112</f>
        <v>107</v>
      </c>
      <c r="B111" s="235" t="str">
        <f>'All Demand '!G112</f>
        <v>ABC</v>
      </c>
      <c r="C111" s="235" t="str">
        <f>'All Demand '!F112</f>
        <v xml:space="preserve">F12 </v>
      </c>
      <c r="D111" s="178" t="str">
        <f>'All Demand '!C112</f>
        <v>8DCPFM01563AP</v>
      </c>
      <c r="E111" s="235" t="str">
        <f>'All Demand '!H112</f>
        <v>Shenzhen GP</v>
      </c>
      <c r="F111" s="236" t="str">
        <f>'All Demand '!G112</f>
        <v>ABC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26">
        <f>Chengdu!H111</f>
        <v>0</v>
      </c>
      <c r="V111" s="26">
        <f>Chengdu!I111</f>
        <v>0</v>
      </c>
      <c r="W111" s="26">
        <f>Chengdu!J111</f>
        <v>0</v>
      </c>
      <c r="X111" s="26">
        <f>Chengdu!K111</f>
        <v>0</v>
      </c>
      <c r="Y111" s="26">
        <f>Chengdu!L111</f>
        <v>0</v>
      </c>
      <c r="Z111" s="26">
        <f>Chengdu!M111</f>
        <v>0</v>
      </c>
      <c r="AA111" s="26">
        <f>Chengdu!N111</f>
        <v>0</v>
      </c>
      <c r="AB111" s="26">
        <f>Chengdu!O111</f>
        <v>0</v>
      </c>
      <c r="AC111" s="26">
        <f>Chengdu!P111</f>
        <v>0</v>
      </c>
      <c r="AD111" s="26">
        <f>Chengdu!Q111</f>
        <v>0</v>
      </c>
      <c r="AE111" s="26">
        <f>Chengdu!R111</f>
        <v>0</v>
      </c>
      <c r="AF111" s="26">
        <f>Chengdu!S111</f>
        <v>0</v>
      </c>
      <c r="AH111" s="13">
        <f t="shared" si="61"/>
        <v>0</v>
      </c>
      <c r="AI111" s="13">
        <f t="shared" si="62"/>
        <v>0</v>
      </c>
      <c r="AJ111" s="13">
        <f t="shared" si="63"/>
        <v>0</v>
      </c>
      <c r="AK111" s="13">
        <f t="shared" si="64"/>
        <v>0</v>
      </c>
      <c r="AL111" s="13">
        <f t="shared" si="65"/>
        <v>0</v>
      </c>
      <c r="AM111" s="13">
        <f t="shared" si="66"/>
        <v>0</v>
      </c>
      <c r="AN111" s="13">
        <f t="shared" si="67"/>
        <v>0</v>
      </c>
      <c r="AO111" s="13">
        <f t="shared" si="68"/>
        <v>0</v>
      </c>
      <c r="AP111" s="13">
        <f t="shared" si="69"/>
        <v>0</v>
      </c>
      <c r="AQ111" s="13">
        <f t="shared" si="70"/>
        <v>0</v>
      </c>
      <c r="AR111" s="13">
        <f t="shared" si="71"/>
        <v>0</v>
      </c>
      <c r="AS111" s="13">
        <f t="shared" si="72"/>
        <v>0</v>
      </c>
      <c r="AT111" s="14"/>
      <c r="AU111" s="15">
        <f t="shared" si="58"/>
        <v>0</v>
      </c>
      <c r="AV111" s="15">
        <f t="shared" si="58"/>
        <v>0</v>
      </c>
      <c r="AW111" s="15">
        <f t="shared" si="58"/>
        <v>0</v>
      </c>
      <c r="AX111" s="15">
        <f t="shared" si="58"/>
        <v>0</v>
      </c>
      <c r="AY111" s="15">
        <f t="shared" si="58"/>
        <v>0</v>
      </c>
      <c r="AZ111" s="15">
        <f t="shared" si="58"/>
        <v>0</v>
      </c>
      <c r="BA111" s="15">
        <f t="shared" si="86"/>
        <v>0</v>
      </c>
      <c r="BB111" s="15">
        <f t="shared" si="86"/>
        <v>0</v>
      </c>
      <c r="BC111" s="15">
        <f t="shared" si="86"/>
        <v>0</v>
      </c>
      <c r="BD111" s="15">
        <f t="shared" si="86"/>
        <v>0</v>
      </c>
      <c r="BE111" s="15">
        <f t="shared" si="86"/>
        <v>0</v>
      </c>
      <c r="BF111" s="15">
        <f t="shared" si="86"/>
        <v>0</v>
      </c>
      <c r="BH111" s="13">
        <f t="shared" si="73"/>
        <v>0</v>
      </c>
      <c r="BI111" s="13">
        <f t="shared" si="74"/>
        <v>0</v>
      </c>
      <c r="BJ111" s="13">
        <f t="shared" si="75"/>
        <v>0</v>
      </c>
      <c r="BK111" s="13">
        <f t="shared" si="76"/>
        <v>0</v>
      </c>
      <c r="BL111" s="13">
        <f t="shared" si="77"/>
        <v>0</v>
      </c>
      <c r="BM111" s="13">
        <f t="shared" si="78"/>
        <v>0</v>
      </c>
      <c r="BN111" s="13">
        <f t="shared" si="79"/>
        <v>0</v>
      </c>
      <c r="BO111" s="13">
        <f t="shared" si="80"/>
        <v>0</v>
      </c>
      <c r="BP111" s="13">
        <f t="shared" si="81"/>
        <v>0</v>
      </c>
      <c r="BQ111" s="13">
        <f t="shared" si="82"/>
        <v>0</v>
      </c>
      <c r="BR111" s="13">
        <f t="shared" si="83"/>
        <v>0</v>
      </c>
      <c r="BS111" s="13">
        <f t="shared" si="84"/>
        <v>0</v>
      </c>
      <c r="BT111" s="14"/>
      <c r="BU111" s="13">
        <f t="shared" si="90"/>
        <v>0</v>
      </c>
      <c r="BV111" s="13">
        <f t="shared" si="90"/>
        <v>0</v>
      </c>
      <c r="BW111" s="13">
        <f t="shared" si="90"/>
        <v>0</v>
      </c>
      <c r="BX111" s="13">
        <f t="shared" si="89"/>
        <v>0</v>
      </c>
      <c r="BY111" s="13">
        <f t="shared" si="89"/>
        <v>0</v>
      </c>
      <c r="BZ111" s="13">
        <f t="shared" si="89"/>
        <v>0</v>
      </c>
      <c r="CA111" s="13">
        <f t="shared" si="85"/>
        <v>0</v>
      </c>
      <c r="CB111" s="13">
        <f t="shared" si="85"/>
        <v>0</v>
      </c>
      <c r="CC111" s="13">
        <f t="shared" si="85"/>
        <v>0</v>
      </c>
      <c r="CD111" s="13">
        <f t="shared" si="85"/>
        <v>0</v>
      </c>
      <c r="CE111" s="13">
        <f t="shared" si="85"/>
        <v>0</v>
      </c>
      <c r="CF111" s="13">
        <f t="shared" si="85"/>
        <v>0</v>
      </c>
      <c r="CG111" s="14"/>
      <c r="CH111" s="13">
        <f t="shared" si="59"/>
        <v>0</v>
      </c>
      <c r="CI111" s="13">
        <f t="shared" si="59"/>
        <v>0</v>
      </c>
      <c r="CJ111" s="13">
        <f t="shared" si="59"/>
        <v>0</v>
      </c>
      <c r="CK111" s="13">
        <f t="shared" si="59"/>
        <v>0</v>
      </c>
      <c r="CL111" s="13">
        <f t="shared" si="59"/>
        <v>0</v>
      </c>
      <c r="CM111" s="13">
        <f t="shared" si="59"/>
        <v>0</v>
      </c>
      <c r="CN111" s="13">
        <f t="shared" si="87"/>
        <v>0</v>
      </c>
      <c r="CO111" s="13">
        <f t="shared" si="87"/>
        <v>0</v>
      </c>
      <c r="CP111" s="13">
        <f t="shared" si="87"/>
        <v>0</v>
      </c>
      <c r="CQ111" s="13">
        <f t="shared" si="87"/>
        <v>0</v>
      </c>
      <c r="CR111" s="13">
        <f t="shared" si="87"/>
        <v>0</v>
      </c>
      <c r="CS111" s="13">
        <f t="shared" si="87"/>
        <v>0</v>
      </c>
      <c r="CT111" s="14"/>
      <c r="CU111" s="13">
        <f t="shared" si="60"/>
        <v>0</v>
      </c>
      <c r="CV111" s="13">
        <f t="shared" si="60"/>
        <v>0</v>
      </c>
      <c r="CW111" s="13">
        <f t="shared" si="60"/>
        <v>0</v>
      </c>
      <c r="CX111" s="13">
        <f t="shared" si="60"/>
        <v>0</v>
      </c>
      <c r="CY111" s="13">
        <f t="shared" si="60"/>
        <v>0</v>
      </c>
      <c r="CZ111" s="13">
        <f t="shared" si="60"/>
        <v>0</v>
      </c>
      <c r="DA111" s="13">
        <f t="shared" si="88"/>
        <v>0</v>
      </c>
      <c r="DB111" s="13">
        <f t="shared" si="88"/>
        <v>0</v>
      </c>
      <c r="DC111" s="13">
        <f t="shared" si="88"/>
        <v>0</v>
      </c>
      <c r="DD111" s="13">
        <f t="shared" si="88"/>
        <v>0</v>
      </c>
      <c r="DE111" s="13">
        <f t="shared" si="88"/>
        <v>0</v>
      </c>
      <c r="DF111" s="13">
        <f t="shared" si="88"/>
        <v>0</v>
      </c>
    </row>
    <row r="112" spans="1:110" ht="12.75" customHeight="1">
      <c r="A112" s="327">
        <f>'All Demand '!A113</f>
        <v>108</v>
      </c>
      <c r="B112" s="235" t="str">
        <f>'All Demand '!G113</f>
        <v>ABC</v>
      </c>
      <c r="C112" s="235" t="str">
        <f>'All Demand '!F113</f>
        <v>F10</v>
      </c>
      <c r="D112" s="178" t="str">
        <f>'All Demand '!C113</f>
        <v>8DCPFM01506AP</v>
      </c>
      <c r="E112" s="235" t="str">
        <f>'All Demand '!H113</f>
        <v>WGT</v>
      </c>
      <c r="F112" s="236" t="str">
        <f>'All Demand '!G113</f>
        <v>ABC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26">
        <f>Chengdu!H112</f>
        <v>0</v>
      </c>
      <c r="V112" s="26">
        <f>Chengdu!I112</f>
        <v>0</v>
      </c>
      <c r="W112" s="26">
        <f>Chengdu!J112</f>
        <v>0</v>
      </c>
      <c r="X112" s="26">
        <f>Chengdu!K112</f>
        <v>0</v>
      </c>
      <c r="Y112" s="26">
        <f>Chengdu!L112</f>
        <v>0</v>
      </c>
      <c r="Z112" s="26">
        <f>Chengdu!M112</f>
        <v>0</v>
      </c>
      <c r="AA112" s="26">
        <f>Chengdu!N112</f>
        <v>0</v>
      </c>
      <c r="AB112" s="26">
        <f>Chengdu!O112</f>
        <v>0</v>
      </c>
      <c r="AC112" s="26">
        <f>Chengdu!P112</f>
        <v>0</v>
      </c>
      <c r="AD112" s="26">
        <f>Chengdu!Q112</f>
        <v>0</v>
      </c>
      <c r="AE112" s="26">
        <f>Chengdu!R112</f>
        <v>0</v>
      </c>
      <c r="AF112" s="26">
        <f>Chengdu!S112</f>
        <v>0</v>
      </c>
      <c r="AH112" s="13">
        <f t="shared" si="61"/>
        <v>0</v>
      </c>
      <c r="AI112" s="13">
        <f t="shared" si="62"/>
        <v>0</v>
      </c>
      <c r="AJ112" s="13">
        <f t="shared" si="63"/>
        <v>0</v>
      </c>
      <c r="AK112" s="13">
        <f t="shared" si="64"/>
        <v>0</v>
      </c>
      <c r="AL112" s="13">
        <f t="shared" si="65"/>
        <v>0</v>
      </c>
      <c r="AM112" s="13">
        <f t="shared" si="66"/>
        <v>0</v>
      </c>
      <c r="AN112" s="13">
        <f t="shared" si="67"/>
        <v>0</v>
      </c>
      <c r="AO112" s="13">
        <f t="shared" si="68"/>
        <v>0</v>
      </c>
      <c r="AP112" s="13">
        <f t="shared" si="69"/>
        <v>0</v>
      </c>
      <c r="AQ112" s="13">
        <f t="shared" si="70"/>
        <v>0</v>
      </c>
      <c r="AR112" s="13">
        <f t="shared" si="71"/>
        <v>0</v>
      </c>
      <c r="AS112" s="13">
        <f t="shared" si="72"/>
        <v>0</v>
      </c>
      <c r="AT112" s="14"/>
      <c r="AU112" s="15">
        <f t="shared" si="58"/>
        <v>0</v>
      </c>
      <c r="AV112" s="15">
        <f t="shared" si="58"/>
        <v>0</v>
      </c>
      <c r="AW112" s="15">
        <f t="shared" si="58"/>
        <v>0</v>
      </c>
      <c r="AX112" s="15">
        <f t="shared" si="58"/>
        <v>0</v>
      </c>
      <c r="AY112" s="15">
        <f t="shared" si="58"/>
        <v>0</v>
      </c>
      <c r="AZ112" s="15">
        <f t="shared" si="58"/>
        <v>0</v>
      </c>
      <c r="BA112" s="15">
        <f t="shared" si="86"/>
        <v>0</v>
      </c>
      <c r="BB112" s="15">
        <f t="shared" si="86"/>
        <v>0</v>
      </c>
      <c r="BC112" s="15">
        <f t="shared" si="86"/>
        <v>0</v>
      </c>
      <c r="BD112" s="15">
        <f t="shared" si="86"/>
        <v>0</v>
      </c>
      <c r="BE112" s="15">
        <f t="shared" si="86"/>
        <v>0</v>
      </c>
      <c r="BF112" s="15">
        <f t="shared" si="86"/>
        <v>0</v>
      </c>
      <c r="BH112" s="13">
        <f t="shared" si="73"/>
        <v>0</v>
      </c>
      <c r="BI112" s="13">
        <f t="shared" si="74"/>
        <v>0</v>
      </c>
      <c r="BJ112" s="13">
        <f t="shared" si="75"/>
        <v>0</v>
      </c>
      <c r="BK112" s="13">
        <f t="shared" si="76"/>
        <v>0</v>
      </c>
      <c r="BL112" s="13">
        <f t="shared" si="77"/>
        <v>0</v>
      </c>
      <c r="BM112" s="13">
        <f t="shared" si="78"/>
        <v>0</v>
      </c>
      <c r="BN112" s="13">
        <f t="shared" si="79"/>
        <v>0</v>
      </c>
      <c r="BO112" s="13">
        <f t="shared" si="80"/>
        <v>0</v>
      </c>
      <c r="BP112" s="13">
        <f t="shared" si="81"/>
        <v>0</v>
      </c>
      <c r="BQ112" s="13">
        <f t="shared" si="82"/>
        <v>0</v>
      </c>
      <c r="BR112" s="13">
        <f t="shared" si="83"/>
        <v>0</v>
      </c>
      <c r="BS112" s="13">
        <f t="shared" si="84"/>
        <v>0</v>
      </c>
      <c r="BT112" s="14"/>
      <c r="BU112" s="13">
        <f t="shared" si="90"/>
        <v>0</v>
      </c>
      <c r="BV112" s="13">
        <f t="shared" si="90"/>
        <v>0</v>
      </c>
      <c r="BW112" s="13">
        <f t="shared" si="90"/>
        <v>0</v>
      </c>
      <c r="BX112" s="13">
        <f t="shared" si="89"/>
        <v>0</v>
      </c>
      <c r="BY112" s="13">
        <f t="shared" si="89"/>
        <v>0</v>
      </c>
      <c r="BZ112" s="13">
        <f t="shared" si="89"/>
        <v>0</v>
      </c>
      <c r="CA112" s="13">
        <f t="shared" si="85"/>
        <v>0</v>
      </c>
      <c r="CB112" s="13">
        <f t="shared" si="85"/>
        <v>0</v>
      </c>
      <c r="CC112" s="13">
        <f t="shared" si="85"/>
        <v>0</v>
      </c>
      <c r="CD112" s="13">
        <f t="shared" ref="CD112:CF175" si="91">IF(AD112=0,0,(AD112/1000*$J112)/$R112/$T112)</f>
        <v>0</v>
      </c>
      <c r="CE112" s="13">
        <f t="shared" si="91"/>
        <v>0</v>
      </c>
      <c r="CF112" s="13">
        <f t="shared" si="91"/>
        <v>0</v>
      </c>
      <c r="CG112" s="14"/>
      <c r="CH112" s="13">
        <f t="shared" si="59"/>
        <v>0</v>
      </c>
      <c r="CI112" s="13">
        <f t="shared" si="59"/>
        <v>0</v>
      </c>
      <c r="CJ112" s="13">
        <f t="shared" si="59"/>
        <v>0</v>
      </c>
      <c r="CK112" s="13">
        <f t="shared" si="59"/>
        <v>0</v>
      </c>
      <c r="CL112" s="13">
        <f t="shared" si="59"/>
        <v>0</v>
      </c>
      <c r="CM112" s="13">
        <f t="shared" si="59"/>
        <v>0</v>
      </c>
      <c r="CN112" s="13">
        <f t="shared" si="87"/>
        <v>0</v>
      </c>
      <c r="CO112" s="13">
        <f t="shared" si="87"/>
        <v>0</v>
      </c>
      <c r="CP112" s="13">
        <f t="shared" si="87"/>
        <v>0</v>
      </c>
      <c r="CQ112" s="13">
        <f t="shared" si="87"/>
        <v>0</v>
      </c>
      <c r="CR112" s="13">
        <f t="shared" si="87"/>
        <v>0</v>
      </c>
      <c r="CS112" s="13">
        <f t="shared" si="87"/>
        <v>0</v>
      </c>
      <c r="CT112" s="14"/>
      <c r="CU112" s="13">
        <f t="shared" si="60"/>
        <v>0</v>
      </c>
      <c r="CV112" s="13">
        <f t="shared" si="60"/>
        <v>0</v>
      </c>
      <c r="CW112" s="13">
        <f t="shared" si="60"/>
        <v>0</v>
      </c>
      <c r="CX112" s="13">
        <f t="shared" si="60"/>
        <v>0</v>
      </c>
      <c r="CY112" s="13">
        <f t="shared" si="60"/>
        <v>0</v>
      </c>
      <c r="CZ112" s="13">
        <f t="shared" si="60"/>
        <v>0</v>
      </c>
      <c r="DA112" s="13">
        <f t="shared" si="88"/>
        <v>0</v>
      </c>
      <c r="DB112" s="13">
        <f t="shared" si="88"/>
        <v>0</v>
      </c>
      <c r="DC112" s="13">
        <f t="shared" si="88"/>
        <v>0</v>
      </c>
      <c r="DD112" s="13">
        <f t="shared" si="88"/>
        <v>0</v>
      </c>
      <c r="DE112" s="13">
        <f t="shared" si="88"/>
        <v>0</v>
      </c>
      <c r="DF112" s="13">
        <f t="shared" si="88"/>
        <v>0</v>
      </c>
    </row>
    <row r="113" spans="1:110" ht="12.75" customHeight="1">
      <c r="A113" s="327">
        <f>'All Demand '!A114</f>
        <v>109</v>
      </c>
      <c r="B113" s="235" t="str">
        <f>'All Demand '!G114</f>
        <v>ABC</v>
      </c>
      <c r="C113" s="235" t="str">
        <f>'All Demand '!F114</f>
        <v>F10</v>
      </c>
      <c r="D113" s="178" t="str">
        <f>'All Demand '!C114</f>
        <v>8DCPFM01535AP</v>
      </c>
      <c r="E113" s="235" t="str">
        <f>'All Demand '!H114</f>
        <v>WGT</v>
      </c>
      <c r="F113" s="236" t="str">
        <f>'All Demand '!G114</f>
        <v>ABC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26">
        <f>Chengdu!H113</f>
        <v>0</v>
      </c>
      <c r="V113" s="26">
        <f>Chengdu!I113</f>
        <v>0</v>
      </c>
      <c r="W113" s="26">
        <f>Chengdu!J113</f>
        <v>0</v>
      </c>
      <c r="X113" s="26">
        <f>Chengdu!K113</f>
        <v>0</v>
      </c>
      <c r="Y113" s="26">
        <f>Chengdu!L113</f>
        <v>0</v>
      </c>
      <c r="Z113" s="26">
        <f>Chengdu!M113</f>
        <v>0</v>
      </c>
      <c r="AA113" s="26">
        <f>Chengdu!N113</f>
        <v>0</v>
      </c>
      <c r="AB113" s="26">
        <f>Chengdu!O113</f>
        <v>0</v>
      </c>
      <c r="AC113" s="26">
        <f>Chengdu!P113</f>
        <v>0</v>
      </c>
      <c r="AD113" s="26">
        <f>Chengdu!Q113</f>
        <v>0</v>
      </c>
      <c r="AE113" s="26">
        <f>Chengdu!R113</f>
        <v>0</v>
      </c>
      <c r="AF113" s="26">
        <f>Chengdu!S113</f>
        <v>0</v>
      </c>
      <c r="AH113" s="13">
        <f t="shared" si="61"/>
        <v>0</v>
      </c>
      <c r="AI113" s="13">
        <f t="shared" si="62"/>
        <v>0</v>
      </c>
      <c r="AJ113" s="13">
        <f t="shared" si="63"/>
        <v>0</v>
      </c>
      <c r="AK113" s="13">
        <f t="shared" si="64"/>
        <v>0</v>
      </c>
      <c r="AL113" s="13">
        <f t="shared" si="65"/>
        <v>0</v>
      </c>
      <c r="AM113" s="13">
        <f t="shared" si="66"/>
        <v>0</v>
      </c>
      <c r="AN113" s="13">
        <f t="shared" si="67"/>
        <v>0</v>
      </c>
      <c r="AO113" s="13">
        <f t="shared" si="68"/>
        <v>0</v>
      </c>
      <c r="AP113" s="13">
        <f t="shared" si="69"/>
        <v>0</v>
      </c>
      <c r="AQ113" s="13">
        <f t="shared" si="70"/>
        <v>0</v>
      </c>
      <c r="AR113" s="13">
        <f t="shared" si="71"/>
        <v>0</v>
      </c>
      <c r="AS113" s="13">
        <f t="shared" si="72"/>
        <v>0</v>
      </c>
      <c r="AT113" s="14"/>
      <c r="AU113" s="15">
        <f t="shared" si="58"/>
        <v>0</v>
      </c>
      <c r="AV113" s="15">
        <f t="shared" si="58"/>
        <v>0</v>
      </c>
      <c r="AW113" s="15">
        <f t="shared" si="58"/>
        <v>0</v>
      </c>
      <c r="AX113" s="15">
        <f t="shared" si="58"/>
        <v>0</v>
      </c>
      <c r="AY113" s="15">
        <f t="shared" si="58"/>
        <v>0</v>
      </c>
      <c r="AZ113" s="15">
        <f t="shared" si="58"/>
        <v>0</v>
      </c>
      <c r="BA113" s="15">
        <f t="shared" si="86"/>
        <v>0</v>
      </c>
      <c r="BB113" s="15">
        <f t="shared" si="86"/>
        <v>0</v>
      </c>
      <c r="BC113" s="15">
        <f t="shared" si="86"/>
        <v>0</v>
      </c>
      <c r="BD113" s="15">
        <f t="shared" si="86"/>
        <v>0</v>
      </c>
      <c r="BE113" s="15">
        <f t="shared" si="86"/>
        <v>0</v>
      </c>
      <c r="BF113" s="15">
        <f t="shared" si="86"/>
        <v>0</v>
      </c>
      <c r="BH113" s="13">
        <f t="shared" si="73"/>
        <v>0</v>
      </c>
      <c r="BI113" s="13">
        <f t="shared" si="74"/>
        <v>0</v>
      </c>
      <c r="BJ113" s="13">
        <f t="shared" si="75"/>
        <v>0</v>
      </c>
      <c r="BK113" s="13">
        <f t="shared" si="76"/>
        <v>0</v>
      </c>
      <c r="BL113" s="13">
        <f t="shared" si="77"/>
        <v>0</v>
      </c>
      <c r="BM113" s="13">
        <f t="shared" si="78"/>
        <v>0</v>
      </c>
      <c r="BN113" s="13">
        <f t="shared" si="79"/>
        <v>0</v>
      </c>
      <c r="BO113" s="13">
        <f t="shared" si="80"/>
        <v>0</v>
      </c>
      <c r="BP113" s="13">
        <f t="shared" si="81"/>
        <v>0</v>
      </c>
      <c r="BQ113" s="13">
        <f t="shared" si="82"/>
        <v>0</v>
      </c>
      <c r="BR113" s="13">
        <f t="shared" si="83"/>
        <v>0</v>
      </c>
      <c r="BS113" s="13">
        <f t="shared" si="84"/>
        <v>0</v>
      </c>
      <c r="BT113" s="14"/>
      <c r="BU113" s="13">
        <f t="shared" si="90"/>
        <v>0</v>
      </c>
      <c r="BV113" s="13">
        <f t="shared" si="90"/>
        <v>0</v>
      </c>
      <c r="BW113" s="13">
        <f t="shared" si="90"/>
        <v>0</v>
      </c>
      <c r="BX113" s="13">
        <f t="shared" si="89"/>
        <v>0</v>
      </c>
      <c r="BY113" s="13">
        <f t="shared" si="89"/>
        <v>0</v>
      </c>
      <c r="BZ113" s="13">
        <f t="shared" si="89"/>
        <v>0</v>
      </c>
      <c r="CA113" s="13">
        <f t="shared" si="89"/>
        <v>0</v>
      </c>
      <c r="CB113" s="13">
        <f t="shared" si="89"/>
        <v>0</v>
      </c>
      <c r="CC113" s="13">
        <f t="shared" si="89"/>
        <v>0</v>
      </c>
      <c r="CD113" s="13">
        <f t="shared" si="91"/>
        <v>0</v>
      </c>
      <c r="CE113" s="13">
        <f t="shared" si="91"/>
        <v>0</v>
      </c>
      <c r="CF113" s="13">
        <f t="shared" si="91"/>
        <v>0</v>
      </c>
      <c r="CG113" s="14"/>
      <c r="CH113" s="13">
        <f t="shared" si="59"/>
        <v>0</v>
      </c>
      <c r="CI113" s="13">
        <f t="shared" si="59"/>
        <v>0</v>
      </c>
      <c r="CJ113" s="13">
        <f t="shared" si="59"/>
        <v>0</v>
      </c>
      <c r="CK113" s="13">
        <f t="shared" si="59"/>
        <v>0</v>
      </c>
      <c r="CL113" s="13">
        <f t="shared" si="59"/>
        <v>0</v>
      </c>
      <c r="CM113" s="13">
        <f t="shared" si="59"/>
        <v>0</v>
      </c>
      <c r="CN113" s="13">
        <f t="shared" si="87"/>
        <v>0</v>
      </c>
      <c r="CO113" s="13">
        <f t="shared" si="87"/>
        <v>0</v>
      </c>
      <c r="CP113" s="13">
        <f t="shared" si="87"/>
        <v>0</v>
      </c>
      <c r="CQ113" s="13">
        <f t="shared" si="87"/>
        <v>0</v>
      </c>
      <c r="CR113" s="13">
        <f t="shared" si="87"/>
        <v>0</v>
      </c>
      <c r="CS113" s="13">
        <f t="shared" si="87"/>
        <v>0</v>
      </c>
      <c r="CT113" s="14"/>
      <c r="CU113" s="13">
        <f t="shared" si="60"/>
        <v>0</v>
      </c>
      <c r="CV113" s="13">
        <f t="shared" si="60"/>
        <v>0</v>
      </c>
      <c r="CW113" s="13">
        <f t="shared" si="60"/>
        <v>0</v>
      </c>
      <c r="CX113" s="13">
        <f t="shared" si="60"/>
        <v>0</v>
      </c>
      <c r="CY113" s="13">
        <f t="shared" si="60"/>
        <v>0</v>
      </c>
      <c r="CZ113" s="13">
        <f t="shared" si="60"/>
        <v>0</v>
      </c>
      <c r="DA113" s="13">
        <f t="shared" si="88"/>
        <v>0</v>
      </c>
      <c r="DB113" s="13">
        <f t="shared" si="88"/>
        <v>0</v>
      </c>
      <c r="DC113" s="13">
        <f t="shared" si="88"/>
        <v>0</v>
      </c>
      <c r="DD113" s="13">
        <f t="shared" si="88"/>
        <v>0</v>
      </c>
      <c r="DE113" s="13">
        <f t="shared" si="88"/>
        <v>0</v>
      </c>
      <c r="DF113" s="13">
        <f t="shared" si="88"/>
        <v>0</v>
      </c>
    </row>
    <row r="114" spans="1:110" ht="12.75" customHeight="1">
      <c r="A114" s="327">
        <f>'All Demand '!A115</f>
        <v>110</v>
      </c>
      <c r="B114" s="235" t="str">
        <f>'All Demand '!G115</f>
        <v>ABC</v>
      </c>
      <c r="C114" s="235" t="str">
        <f>'All Demand '!F115</f>
        <v>F10</v>
      </c>
      <c r="D114" s="178" t="str">
        <f>'All Demand '!C115</f>
        <v>8DCPFM01502AP</v>
      </c>
      <c r="E114" s="235" t="str">
        <f>'All Demand '!H115</f>
        <v>WGT</v>
      </c>
      <c r="F114" s="236" t="str">
        <f>'All Demand '!G115</f>
        <v>ABC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26">
        <f>Chengdu!H114</f>
        <v>0</v>
      </c>
      <c r="V114" s="26">
        <f>Chengdu!I114</f>
        <v>0</v>
      </c>
      <c r="W114" s="26">
        <f>Chengdu!J114</f>
        <v>0</v>
      </c>
      <c r="X114" s="26">
        <f>Chengdu!K114</f>
        <v>0</v>
      </c>
      <c r="Y114" s="26">
        <f>Chengdu!L114</f>
        <v>0</v>
      </c>
      <c r="Z114" s="26">
        <f>Chengdu!M114</f>
        <v>0</v>
      </c>
      <c r="AA114" s="26">
        <f>Chengdu!N114</f>
        <v>0</v>
      </c>
      <c r="AB114" s="26">
        <f>Chengdu!O114</f>
        <v>0</v>
      </c>
      <c r="AC114" s="26">
        <f>Chengdu!P114</f>
        <v>0</v>
      </c>
      <c r="AD114" s="26">
        <f>Chengdu!Q114</f>
        <v>0</v>
      </c>
      <c r="AE114" s="26">
        <f>Chengdu!R114</f>
        <v>0</v>
      </c>
      <c r="AF114" s="26">
        <f>Chengdu!S114</f>
        <v>0</v>
      </c>
      <c r="AH114" s="13">
        <f t="shared" si="61"/>
        <v>0</v>
      </c>
      <c r="AI114" s="13">
        <f t="shared" si="62"/>
        <v>0</v>
      </c>
      <c r="AJ114" s="13">
        <f t="shared" si="63"/>
        <v>0</v>
      </c>
      <c r="AK114" s="13">
        <f t="shared" si="64"/>
        <v>0</v>
      </c>
      <c r="AL114" s="13">
        <f t="shared" si="65"/>
        <v>0</v>
      </c>
      <c r="AM114" s="13">
        <f t="shared" si="66"/>
        <v>0</v>
      </c>
      <c r="AN114" s="13">
        <f t="shared" si="67"/>
        <v>0</v>
      </c>
      <c r="AO114" s="13">
        <f t="shared" si="68"/>
        <v>0</v>
      </c>
      <c r="AP114" s="13">
        <f t="shared" si="69"/>
        <v>0</v>
      </c>
      <c r="AQ114" s="13">
        <f t="shared" si="70"/>
        <v>0</v>
      </c>
      <c r="AR114" s="13">
        <f t="shared" si="71"/>
        <v>0</v>
      </c>
      <c r="AS114" s="13">
        <f t="shared" si="72"/>
        <v>0</v>
      </c>
      <c r="AT114" s="14"/>
      <c r="AU114" s="15">
        <f t="shared" si="58"/>
        <v>0</v>
      </c>
      <c r="AV114" s="15">
        <f t="shared" si="58"/>
        <v>0</v>
      </c>
      <c r="AW114" s="15">
        <f t="shared" si="58"/>
        <v>0</v>
      </c>
      <c r="AX114" s="15">
        <f t="shared" si="58"/>
        <v>0</v>
      </c>
      <c r="AY114" s="15">
        <f t="shared" si="58"/>
        <v>0</v>
      </c>
      <c r="AZ114" s="15">
        <f t="shared" si="58"/>
        <v>0</v>
      </c>
      <c r="BA114" s="15">
        <f t="shared" si="86"/>
        <v>0</v>
      </c>
      <c r="BB114" s="15">
        <f t="shared" si="86"/>
        <v>0</v>
      </c>
      <c r="BC114" s="15">
        <f t="shared" si="86"/>
        <v>0</v>
      </c>
      <c r="BD114" s="15">
        <f t="shared" si="86"/>
        <v>0</v>
      </c>
      <c r="BE114" s="15">
        <f t="shared" si="86"/>
        <v>0</v>
      </c>
      <c r="BF114" s="15">
        <f t="shared" si="86"/>
        <v>0</v>
      </c>
      <c r="BH114" s="13">
        <f t="shared" si="73"/>
        <v>0</v>
      </c>
      <c r="BI114" s="13">
        <f t="shared" si="74"/>
        <v>0</v>
      </c>
      <c r="BJ114" s="13">
        <f t="shared" si="75"/>
        <v>0</v>
      </c>
      <c r="BK114" s="13">
        <f t="shared" si="76"/>
        <v>0</v>
      </c>
      <c r="BL114" s="13">
        <f t="shared" si="77"/>
        <v>0</v>
      </c>
      <c r="BM114" s="13">
        <f t="shared" si="78"/>
        <v>0</v>
      </c>
      <c r="BN114" s="13">
        <f t="shared" si="79"/>
        <v>0</v>
      </c>
      <c r="BO114" s="13">
        <f t="shared" si="80"/>
        <v>0</v>
      </c>
      <c r="BP114" s="13">
        <f t="shared" si="81"/>
        <v>0</v>
      </c>
      <c r="BQ114" s="13">
        <f t="shared" si="82"/>
        <v>0</v>
      </c>
      <c r="BR114" s="13">
        <f t="shared" si="83"/>
        <v>0</v>
      </c>
      <c r="BS114" s="13">
        <f t="shared" si="84"/>
        <v>0</v>
      </c>
      <c r="BT114" s="14"/>
      <c r="BU114" s="13">
        <f t="shared" si="90"/>
        <v>0</v>
      </c>
      <c r="BV114" s="13">
        <f t="shared" si="90"/>
        <v>0</v>
      </c>
      <c r="BW114" s="13">
        <f t="shared" si="90"/>
        <v>0</v>
      </c>
      <c r="BX114" s="13">
        <f t="shared" si="89"/>
        <v>0</v>
      </c>
      <c r="BY114" s="13">
        <f t="shared" si="89"/>
        <v>0</v>
      </c>
      <c r="BZ114" s="13">
        <f t="shared" si="89"/>
        <v>0</v>
      </c>
      <c r="CA114" s="13">
        <f t="shared" si="89"/>
        <v>0</v>
      </c>
      <c r="CB114" s="13">
        <f t="shared" si="89"/>
        <v>0</v>
      </c>
      <c r="CC114" s="13">
        <f t="shared" si="89"/>
        <v>0</v>
      </c>
      <c r="CD114" s="13">
        <f t="shared" si="91"/>
        <v>0</v>
      </c>
      <c r="CE114" s="13">
        <f t="shared" si="91"/>
        <v>0</v>
      </c>
      <c r="CF114" s="13">
        <f t="shared" si="91"/>
        <v>0</v>
      </c>
      <c r="CG114" s="14"/>
      <c r="CH114" s="13">
        <f t="shared" si="59"/>
        <v>0</v>
      </c>
      <c r="CI114" s="13">
        <f t="shared" si="59"/>
        <v>0</v>
      </c>
      <c r="CJ114" s="13">
        <f t="shared" si="59"/>
        <v>0</v>
      </c>
      <c r="CK114" s="13">
        <f t="shared" si="59"/>
        <v>0</v>
      </c>
      <c r="CL114" s="13">
        <f t="shared" si="59"/>
        <v>0</v>
      </c>
      <c r="CM114" s="13">
        <f t="shared" si="59"/>
        <v>0</v>
      </c>
      <c r="CN114" s="13">
        <f t="shared" si="87"/>
        <v>0</v>
      </c>
      <c r="CO114" s="13">
        <f t="shared" si="87"/>
        <v>0</v>
      </c>
      <c r="CP114" s="13">
        <f t="shared" si="87"/>
        <v>0</v>
      </c>
      <c r="CQ114" s="13">
        <f t="shared" si="87"/>
        <v>0</v>
      </c>
      <c r="CR114" s="13">
        <f t="shared" si="87"/>
        <v>0</v>
      </c>
      <c r="CS114" s="13">
        <f t="shared" si="87"/>
        <v>0</v>
      </c>
      <c r="CT114" s="14"/>
      <c r="CU114" s="13">
        <f t="shared" si="60"/>
        <v>0</v>
      </c>
      <c r="CV114" s="13">
        <f t="shared" si="60"/>
        <v>0</v>
      </c>
      <c r="CW114" s="13">
        <f t="shared" si="60"/>
        <v>0</v>
      </c>
      <c r="CX114" s="13">
        <f t="shared" si="60"/>
        <v>0</v>
      </c>
      <c r="CY114" s="13">
        <f t="shared" si="60"/>
        <v>0</v>
      </c>
      <c r="CZ114" s="13">
        <f t="shared" si="60"/>
        <v>0</v>
      </c>
      <c r="DA114" s="13">
        <f t="shared" si="88"/>
        <v>0</v>
      </c>
      <c r="DB114" s="13">
        <f t="shared" si="88"/>
        <v>0</v>
      </c>
      <c r="DC114" s="13">
        <f t="shared" si="88"/>
        <v>0</v>
      </c>
      <c r="DD114" s="13">
        <f t="shared" si="88"/>
        <v>0</v>
      </c>
      <c r="DE114" s="13">
        <f t="shared" si="88"/>
        <v>0</v>
      </c>
      <c r="DF114" s="13">
        <f t="shared" si="88"/>
        <v>0</v>
      </c>
    </row>
    <row r="115" spans="1:110" ht="12.75" customHeight="1">
      <c r="A115" s="327">
        <f>'All Demand '!A116</f>
        <v>111</v>
      </c>
      <c r="B115" s="235" t="str">
        <f>'All Demand '!G116</f>
        <v>ABC</v>
      </c>
      <c r="C115" s="235" t="str">
        <f>'All Demand '!F116</f>
        <v>F10</v>
      </c>
      <c r="D115" s="178" t="str">
        <f>'All Demand '!C116</f>
        <v>8DCPFM01503AP</v>
      </c>
      <c r="E115" s="235" t="str">
        <f>'All Demand '!H116</f>
        <v>WGT</v>
      </c>
      <c r="F115" s="236" t="str">
        <f>'All Demand '!G116</f>
        <v>ABC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26">
        <f>Chengdu!H115</f>
        <v>0</v>
      </c>
      <c r="V115" s="26">
        <f>Chengdu!I115</f>
        <v>0</v>
      </c>
      <c r="W115" s="26">
        <f>Chengdu!J115</f>
        <v>0</v>
      </c>
      <c r="X115" s="26">
        <f>Chengdu!K115</f>
        <v>0</v>
      </c>
      <c r="Y115" s="26">
        <f>Chengdu!L115</f>
        <v>0</v>
      </c>
      <c r="Z115" s="26">
        <f>Chengdu!M115</f>
        <v>0</v>
      </c>
      <c r="AA115" s="26">
        <f>Chengdu!N115</f>
        <v>0</v>
      </c>
      <c r="AB115" s="26">
        <f>Chengdu!O115</f>
        <v>0</v>
      </c>
      <c r="AC115" s="26">
        <f>Chengdu!P115</f>
        <v>0</v>
      </c>
      <c r="AD115" s="26">
        <f>Chengdu!Q115</f>
        <v>0</v>
      </c>
      <c r="AE115" s="26">
        <f>Chengdu!R115</f>
        <v>0</v>
      </c>
      <c r="AF115" s="26">
        <f>Chengdu!S115</f>
        <v>0</v>
      </c>
      <c r="AH115" s="13">
        <f t="shared" si="61"/>
        <v>0</v>
      </c>
      <c r="AI115" s="13">
        <f t="shared" si="62"/>
        <v>0</v>
      </c>
      <c r="AJ115" s="13">
        <f t="shared" si="63"/>
        <v>0</v>
      </c>
      <c r="AK115" s="13">
        <f t="shared" si="64"/>
        <v>0</v>
      </c>
      <c r="AL115" s="13">
        <f t="shared" si="65"/>
        <v>0</v>
      </c>
      <c r="AM115" s="13">
        <f t="shared" si="66"/>
        <v>0</v>
      </c>
      <c r="AN115" s="13">
        <f t="shared" si="67"/>
        <v>0</v>
      </c>
      <c r="AO115" s="13">
        <f t="shared" si="68"/>
        <v>0</v>
      </c>
      <c r="AP115" s="13">
        <f t="shared" si="69"/>
        <v>0</v>
      </c>
      <c r="AQ115" s="13">
        <f t="shared" si="70"/>
        <v>0</v>
      </c>
      <c r="AR115" s="13">
        <f t="shared" si="71"/>
        <v>0</v>
      </c>
      <c r="AS115" s="13">
        <f t="shared" si="72"/>
        <v>0</v>
      </c>
      <c r="AT115" s="14"/>
      <c r="AU115" s="15">
        <f t="shared" si="58"/>
        <v>0</v>
      </c>
      <c r="AV115" s="15">
        <f t="shared" si="58"/>
        <v>0</v>
      </c>
      <c r="AW115" s="15">
        <f t="shared" si="58"/>
        <v>0</v>
      </c>
      <c r="AX115" s="15">
        <f t="shared" si="58"/>
        <v>0</v>
      </c>
      <c r="AY115" s="15">
        <f t="shared" si="58"/>
        <v>0</v>
      </c>
      <c r="AZ115" s="15">
        <f t="shared" si="58"/>
        <v>0</v>
      </c>
      <c r="BA115" s="15">
        <f t="shared" si="86"/>
        <v>0</v>
      </c>
      <c r="BB115" s="15">
        <f t="shared" si="86"/>
        <v>0</v>
      </c>
      <c r="BC115" s="15">
        <f t="shared" si="86"/>
        <v>0</v>
      </c>
      <c r="BD115" s="15">
        <f t="shared" si="86"/>
        <v>0</v>
      </c>
      <c r="BE115" s="15">
        <f t="shared" si="86"/>
        <v>0</v>
      </c>
      <c r="BF115" s="15">
        <f t="shared" si="86"/>
        <v>0</v>
      </c>
      <c r="BH115" s="13">
        <f t="shared" si="73"/>
        <v>0</v>
      </c>
      <c r="BI115" s="13">
        <f t="shared" si="74"/>
        <v>0</v>
      </c>
      <c r="BJ115" s="13">
        <f t="shared" si="75"/>
        <v>0</v>
      </c>
      <c r="BK115" s="13">
        <f t="shared" si="76"/>
        <v>0</v>
      </c>
      <c r="BL115" s="13">
        <f t="shared" si="77"/>
        <v>0</v>
      </c>
      <c r="BM115" s="13">
        <f t="shared" si="78"/>
        <v>0</v>
      </c>
      <c r="BN115" s="13">
        <f t="shared" si="79"/>
        <v>0</v>
      </c>
      <c r="BO115" s="13">
        <f t="shared" si="80"/>
        <v>0</v>
      </c>
      <c r="BP115" s="13">
        <f t="shared" si="81"/>
        <v>0</v>
      </c>
      <c r="BQ115" s="13">
        <f t="shared" si="82"/>
        <v>0</v>
      </c>
      <c r="BR115" s="13">
        <f t="shared" si="83"/>
        <v>0</v>
      </c>
      <c r="BS115" s="13">
        <f t="shared" si="84"/>
        <v>0</v>
      </c>
      <c r="BT115" s="14"/>
      <c r="BU115" s="13">
        <f t="shared" si="90"/>
        <v>0</v>
      </c>
      <c r="BV115" s="13">
        <f t="shared" si="90"/>
        <v>0</v>
      </c>
      <c r="BW115" s="13">
        <f t="shared" si="90"/>
        <v>0</v>
      </c>
      <c r="BX115" s="13">
        <f t="shared" si="89"/>
        <v>0</v>
      </c>
      <c r="BY115" s="13">
        <f t="shared" si="89"/>
        <v>0</v>
      </c>
      <c r="BZ115" s="13">
        <f t="shared" si="89"/>
        <v>0</v>
      </c>
      <c r="CA115" s="13">
        <f t="shared" si="89"/>
        <v>0</v>
      </c>
      <c r="CB115" s="13">
        <f t="shared" si="89"/>
        <v>0</v>
      </c>
      <c r="CC115" s="13">
        <f t="shared" si="89"/>
        <v>0</v>
      </c>
      <c r="CD115" s="13">
        <f t="shared" si="91"/>
        <v>0</v>
      </c>
      <c r="CE115" s="13">
        <f t="shared" si="91"/>
        <v>0</v>
      </c>
      <c r="CF115" s="13">
        <f t="shared" si="91"/>
        <v>0</v>
      </c>
      <c r="CG115" s="14"/>
      <c r="CH115" s="13">
        <f t="shared" si="59"/>
        <v>0</v>
      </c>
      <c r="CI115" s="13">
        <f t="shared" si="59"/>
        <v>0</v>
      </c>
      <c r="CJ115" s="13">
        <f t="shared" si="59"/>
        <v>0</v>
      </c>
      <c r="CK115" s="13">
        <f t="shared" si="59"/>
        <v>0</v>
      </c>
      <c r="CL115" s="13">
        <f t="shared" si="59"/>
        <v>0</v>
      </c>
      <c r="CM115" s="13">
        <f t="shared" si="59"/>
        <v>0</v>
      </c>
      <c r="CN115" s="13">
        <f t="shared" si="87"/>
        <v>0</v>
      </c>
      <c r="CO115" s="13">
        <f t="shared" si="87"/>
        <v>0</v>
      </c>
      <c r="CP115" s="13">
        <f t="shared" si="87"/>
        <v>0</v>
      </c>
      <c r="CQ115" s="13">
        <f t="shared" si="87"/>
        <v>0</v>
      </c>
      <c r="CR115" s="13">
        <f t="shared" si="87"/>
        <v>0</v>
      </c>
      <c r="CS115" s="13">
        <f t="shared" si="87"/>
        <v>0</v>
      </c>
      <c r="CT115" s="14"/>
      <c r="CU115" s="13">
        <f t="shared" si="60"/>
        <v>0</v>
      </c>
      <c r="CV115" s="13">
        <f t="shared" si="60"/>
        <v>0</v>
      </c>
      <c r="CW115" s="13">
        <f t="shared" si="60"/>
        <v>0</v>
      </c>
      <c r="CX115" s="13">
        <f t="shared" si="60"/>
        <v>0</v>
      </c>
      <c r="CY115" s="13">
        <f t="shared" si="60"/>
        <v>0</v>
      </c>
      <c r="CZ115" s="13">
        <f t="shared" si="60"/>
        <v>0</v>
      </c>
      <c r="DA115" s="13">
        <f t="shared" si="88"/>
        <v>0</v>
      </c>
      <c r="DB115" s="13">
        <f t="shared" si="88"/>
        <v>0</v>
      </c>
      <c r="DC115" s="13">
        <f t="shared" si="88"/>
        <v>0</v>
      </c>
      <c r="DD115" s="13">
        <f t="shared" si="88"/>
        <v>0</v>
      </c>
      <c r="DE115" s="13">
        <f t="shared" si="88"/>
        <v>0</v>
      </c>
      <c r="DF115" s="13">
        <f t="shared" si="88"/>
        <v>0</v>
      </c>
    </row>
    <row r="116" spans="1:110" ht="12.75" customHeight="1">
      <c r="A116" s="327">
        <f>'All Demand '!A117</f>
        <v>112</v>
      </c>
      <c r="B116" s="235" t="str">
        <f>'All Demand '!G117</f>
        <v>ABC</v>
      </c>
      <c r="C116" s="235" t="str">
        <f>'All Demand '!F117</f>
        <v>F10</v>
      </c>
      <c r="D116" s="178" t="str">
        <f>'All Demand '!C117</f>
        <v>8DCPFM01504AP</v>
      </c>
      <c r="E116" s="235" t="str">
        <f>'All Demand '!H117</f>
        <v>WGT</v>
      </c>
      <c r="F116" s="236" t="str">
        <f>'All Demand '!G117</f>
        <v>ABC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26">
        <f>Chengdu!H116</f>
        <v>0</v>
      </c>
      <c r="V116" s="26">
        <f>Chengdu!I116</f>
        <v>0</v>
      </c>
      <c r="W116" s="26">
        <f>Chengdu!J116</f>
        <v>0</v>
      </c>
      <c r="X116" s="26">
        <f>Chengdu!K116</f>
        <v>0</v>
      </c>
      <c r="Y116" s="26">
        <f>Chengdu!L116</f>
        <v>0</v>
      </c>
      <c r="Z116" s="26">
        <f>Chengdu!M116</f>
        <v>0</v>
      </c>
      <c r="AA116" s="26">
        <f>Chengdu!N116</f>
        <v>0</v>
      </c>
      <c r="AB116" s="26">
        <f>Chengdu!O116</f>
        <v>0</v>
      </c>
      <c r="AC116" s="26">
        <f>Chengdu!P116</f>
        <v>0</v>
      </c>
      <c r="AD116" s="26">
        <f>Chengdu!Q116</f>
        <v>0</v>
      </c>
      <c r="AE116" s="26">
        <f>Chengdu!R116</f>
        <v>0</v>
      </c>
      <c r="AF116" s="26">
        <f>Chengdu!S116</f>
        <v>0</v>
      </c>
      <c r="AH116" s="13">
        <f t="shared" si="61"/>
        <v>0</v>
      </c>
      <c r="AI116" s="13">
        <f t="shared" si="62"/>
        <v>0</v>
      </c>
      <c r="AJ116" s="13">
        <f t="shared" si="63"/>
        <v>0</v>
      </c>
      <c r="AK116" s="13">
        <f t="shared" si="64"/>
        <v>0</v>
      </c>
      <c r="AL116" s="13">
        <f t="shared" si="65"/>
        <v>0</v>
      </c>
      <c r="AM116" s="13">
        <f t="shared" si="66"/>
        <v>0</v>
      </c>
      <c r="AN116" s="13">
        <f t="shared" si="67"/>
        <v>0</v>
      </c>
      <c r="AO116" s="13">
        <f t="shared" si="68"/>
        <v>0</v>
      </c>
      <c r="AP116" s="13">
        <f t="shared" si="69"/>
        <v>0</v>
      </c>
      <c r="AQ116" s="13">
        <f t="shared" si="70"/>
        <v>0</v>
      </c>
      <c r="AR116" s="13">
        <f t="shared" si="71"/>
        <v>0</v>
      </c>
      <c r="AS116" s="13">
        <f t="shared" si="72"/>
        <v>0</v>
      </c>
      <c r="AT116" s="14"/>
      <c r="AU116" s="15">
        <f t="shared" si="58"/>
        <v>0</v>
      </c>
      <c r="AV116" s="15">
        <f t="shared" si="58"/>
        <v>0</v>
      </c>
      <c r="AW116" s="15">
        <f t="shared" si="58"/>
        <v>0</v>
      </c>
      <c r="AX116" s="15">
        <f t="shared" si="58"/>
        <v>0</v>
      </c>
      <c r="AY116" s="15">
        <f t="shared" si="58"/>
        <v>0</v>
      </c>
      <c r="AZ116" s="15">
        <f t="shared" si="58"/>
        <v>0</v>
      </c>
      <c r="BA116" s="15">
        <f t="shared" si="86"/>
        <v>0</v>
      </c>
      <c r="BB116" s="15">
        <f t="shared" si="86"/>
        <v>0</v>
      </c>
      <c r="BC116" s="15">
        <f t="shared" si="86"/>
        <v>0</v>
      </c>
      <c r="BD116" s="15">
        <f t="shared" si="86"/>
        <v>0</v>
      </c>
      <c r="BE116" s="15">
        <f t="shared" si="86"/>
        <v>0</v>
      </c>
      <c r="BF116" s="15">
        <f t="shared" si="86"/>
        <v>0</v>
      </c>
      <c r="BH116" s="13">
        <f t="shared" si="73"/>
        <v>0</v>
      </c>
      <c r="BI116" s="13">
        <f t="shared" si="74"/>
        <v>0</v>
      </c>
      <c r="BJ116" s="13">
        <f t="shared" si="75"/>
        <v>0</v>
      </c>
      <c r="BK116" s="13">
        <f t="shared" si="76"/>
        <v>0</v>
      </c>
      <c r="BL116" s="13">
        <f t="shared" si="77"/>
        <v>0</v>
      </c>
      <c r="BM116" s="13">
        <f t="shared" si="78"/>
        <v>0</v>
      </c>
      <c r="BN116" s="13">
        <f t="shared" si="79"/>
        <v>0</v>
      </c>
      <c r="BO116" s="13">
        <f t="shared" si="80"/>
        <v>0</v>
      </c>
      <c r="BP116" s="13">
        <f t="shared" si="81"/>
        <v>0</v>
      </c>
      <c r="BQ116" s="13">
        <f t="shared" si="82"/>
        <v>0</v>
      </c>
      <c r="BR116" s="13">
        <f t="shared" si="83"/>
        <v>0</v>
      </c>
      <c r="BS116" s="13">
        <f t="shared" si="84"/>
        <v>0</v>
      </c>
      <c r="BT116" s="14"/>
      <c r="BU116" s="13">
        <f t="shared" si="90"/>
        <v>0</v>
      </c>
      <c r="BV116" s="13">
        <f t="shared" si="90"/>
        <v>0</v>
      </c>
      <c r="BW116" s="13">
        <f t="shared" si="90"/>
        <v>0</v>
      </c>
      <c r="BX116" s="13">
        <f t="shared" si="89"/>
        <v>0</v>
      </c>
      <c r="BY116" s="13">
        <f t="shared" si="89"/>
        <v>0</v>
      </c>
      <c r="BZ116" s="13">
        <f t="shared" si="89"/>
        <v>0</v>
      </c>
      <c r="CA116" s="13">
        <f t="shared" si="89"/>
        <v>0</v>
      </c>
      <c r="CB116" s="13">
        <f t="shared" si="89"/>
        <v>0</v>
      </c>
      <c r="CC116" s="13">
        <f t="shared" si="89"/>
        <v>0</v>
      </c>
      <c r="CD116" s="13">
        <f t="shared" si="91"/>
        <v>0</v>
      </c>
      <c r="CE116" s="13">
        <f t="shared" si="91"/>
        <v>0</v>
      </c>
      <c r="CF116" s="13">
        <f t="shared" si="91"/>
        <v>0</v>
      </c>
      <c r="CG116" s="14"/>
      <c r="CH116" s="13">
        <f t="shared" si="59"/>
        <v>0</v>
      </c>
      <c r="CI116" s="13">
        <f t="shared" si="59"/>
        <v>0</v>
      </c>
      <c r="CJ116" s="13">
        <f t="shared" si="59"/>
        <v>0</v>
      </c>
      <c r="CK116" s="13">
        <f t="shared" si="59"/>
        <v>0</v>
      </c>
      <c r="CL116" s="13">
        <f t="shared" si="59"/>
        <v>0</v>
      </c>
      <c r="CM116" s="13">
        <f t="shared" si="59"/>
        <v>0</v>
      </c>
      <c r="CN116" s="13">
        <f t="shared" si="87"/>
        <v>0</v>
      </c>
      <c r="CO116" s="13">
        <f t="shared" si="87"/>
        <v>0</v>
      </c>
      <c r="CP116" s="13">
        <f t="shared" si="87"/>
        <v>0</v>
      </c>
      <c r="CQ116" s="13">
        <f t="shared" si="87"/>
        <v>0</v>
      </c>
      <c r="CR116" s="13">
        <f t="shared" si="87"/>
        <v>0</v>
      </c>
      <c r="CS116" s="13">
        <f t="shared" si="87"/>
        <v>0</v>
      </c>
      <c r="CT116" s="14"/>
      <c r="CU116" s="13">
        <f t="shared" si="60"/>
        <v>0</v>
      </c>
      <c r="CV116" s="13">
        <f t="shared" si="60"/>
        <v>0</v>
      </c>
      <c r="CW116" s="13">
        <f t="shared" si="60"/>
        <v>0</v>
      </c>
      <c r="CX116" s="13">
        <f t="shared" si="60"/>
        <v>0</v>
      </c>
      <c r="CY116" s="13">
        <f t="shared" si="60"/>
        <v>0</v>
      </c>
      <c r="CZ116" s="13">
        <f t="shared" si="60"/>
        <v>0</v>
      </c>
      <c r="DA116" s="13">
        <f t="shared" si="88"/>
        <v>0</v>
      </c>
      <c r="DB116" s="13">
        <f t="shared" si="88"/>
        <v>0</v>
      </c>
      <c r="DC116" s="13">
        <f t="shared" si="88"/>
        <v>0</v>
      </c>
      <c r="DD116" s="13">
        <f t="shared" si="88"/>
        <v>0</v>
      </c>
      <c r="DE116" s="13">
        <f t="shared" si="88"/>
        <v>0</v>
      </c>
      <c r="DF116" s="13">
        <f t="shared" si="88"/>
        <v>0</v>
      </c>
    </row>
    <row r="117" spans="1:110" ht="12.75" customHeight="1">
      <c r="A117" s="327">
        <f>'All Demand '!A118</f>
        <v>113</v>
      </c>
      <c r="B117" s="235" t="str">
        <f>'All Demand '!G118</f>
        <v>ABC</v>
      </c>
      <c r="C117" s="235" t="str">
        <f>'All Demand '!F118</f>
        <v>F10</v>
      </c>
      <c r="D117" s="178" t="str">
        <f>'All Demand '!C118</f>
        <v>8DCPFM01505AP</v>
      </c>
      <c r="E117" s="235" t="str">
        <f>'All Demand '!H118</f>
        <v>WGT</v>
      </c>
      <c r="F117" s="236" t="str">
        <f>'All Demand '!G118</f>
        <v>ABC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26">
        <f>Chengdu!H117</f>
        <v>0</v>
      </c>
      <c r="V117" s="26">
        <f>Chengdu!I117</f>
        <v>0</v>
      </c>
      <c r="W117" s="26">
        <f>Chengdu!J117</f>
        <v>0</v>
      </c>
      <c r="X117" s="26">
        <f>Chengdu!K117</f>
        <v>0</v>
      </c>
      <c r="Y117" s="26">
        <f>Chengdu!L117</f>
        <v>0</v>
      </c>
      <c r="Z117" s="26">
        <f>Chengdu!M117</f>
        <v>0</v>
      </c>
      <c r="AA117" s="26">
        <f>Chengdu!N117</f>
        <v>0</v>
      </c>
      <c r="AB117" s="26">
        <f>Chengdu!O117</f>
        <v>0</v>
      </c>
      <c r="AC117" s="26">
        <f>Chengdu!P117</f>
        <v>0</v>
      </c>
      <c r="AD117" s="26">
        <f>Chengdu!Q117</f>
        <v>0</v>
      </c>
      <c r="AE117" s="26">
        <f>Chengdu!R117</f>
        <v>0</v>
      </c>
      <c r="AF117" s="26">
        <f>Chengdu!S117</f>
        <v>0</v>
      </c>
      <c r="AH117" s="13">
        <f t="shared" si="61"/>
        <v>0</v>
      </c>
      <c r="AI117" s="13">
        <f t="shared" si="62"/>
        <v>0</v>
      </c>
      <c r="AJ117" s="13">
        <f t="shared" si="63"/>
        <v>0</v>
      </c>
      <c r="AK117" s="13">
        <f t="shared" si="64"/>
        <v>0</v>
      </c>
      <c r="AL117" s="13">
        <f t="shared" si="65"/>
        <v>0</v>
      </c>
      <c r="AM117" s="13">
        <f t="shared" si="66"/>
        <v>0</v>
      </c>
      <c r="AN117" s="13">
        <f t="shared" si="67"/>
        <v>0</v>
      </c>
      <c r="AO117" s="13">
        <f t="shared" si="68"/>
        <v>0</v>
      </c>
      <c r="AP117" s="13">
        <f t="shared" si="69"/>
        <v>0</v>
      </c>
      <c r="AQ117" s="13">
        <f t="shared" si="70"/>
        <v>0</v>
      </c>
      <c r="AR117" s="13">
        <f t="shared" si="71"/>
        <v>0</v>
      </c>
      <c r="AS117" s="13">
        <f t="shared" si="72"/>
        <v>0</v>
      </c>
      <c r="AT117" s="14"/>
      <c r="AU117" s="15">
        <f t="shared" si="58"/>
        <v>0</v>
      </c>
      <c r="AV117" s="15">
        <f t="shared" si="58"/>
        <v>0</v>
      </c>
      <c r="AW117" s="15">
        <f t="shared" si="58"/>
        <v>0</v>
      </c>
      <c r="AX117" s="15">
        <f t="shared" si="58"/>
        <v>0</v>
      </c>
      <c r="AY117" s="15">
        <f t="shared" si="58"/>
        <v>0</v>
      </c>
      <c r="AZ117" s="15">
        <f t="shared" si="58"/>
        <v>0</v>
      </c>
      <c r="BA117" s="15">
        <f t="shared" si="86"/>
        <v>0</v>
      </c>
      <c r="BB117" s="15">
        <f t="shared" si="86"/>
        <v>0</v>
      </c>
      <c r="BC117" s="15">
        <f t="shared" si="86"/>
        <v>0</v>
      </c>
      <c r="BD117" s="15">
        <f t="shared" si="86"/>
        <v>0</v>
      </c>
      <c r="BE117" s="15">
        <f t="shared" si="86"/>
        <v>0</v>
      </c>
      <c r="BF117" s="15">
        <f t="shared" si="86"/>
        <v>0</v>
      </c>
      <c r="BH117" s="13">
        <f t="shared" si="73"/>
        <v>0</v>
      </c>
      <c r="BI117" s="13">
        <f t="shared" si="74"/>
        <v>0</v>
      </c>
      <c r="BJ117" s="13">
        <f t="shared" si="75"/>
        <v>0</v>
      </c>
      <c r="BK117" s="13">
        <f t="shared" si="76"/>
        <v>0</v>
      </c>
      <c r="BL117" s="13">
        <f t="shared" si="77"/>
        <v>0</v>
      </c>
      <c r="BM117" s="13">
        <f t="shared" si="78"/>
        <v>0</v>
      </c>
      <c r="BN117" s="13">
        <f t="shared" si="79"/>
        <v>0</v>
      </c>
      <c r="BO117" s="13">
        <f t="shared" si="80"/>
        <v>0</v>
      </c>
      <c r="BP117" s="13">
        <f t="shared" si="81"/>
        <v>0</v>
      </c>
      <c r="BQ117" s="13">
        <f t="shared" si="82"/>
        <v>0</v>
      </c>
      <c r="BR117" s="13">
        <f t="shared" si="83"/>
        <v>0</v>
      </c>
      <c r="BS117" s="13">
        <f t="shared" si="84"/>
        <v>0</v>
      </c>
      <c r="BT117" s="14"/>
      <c r="BU117" s="13">
        <f t="shared" si="90"/>
        <v>0</v>
      </c>
      <c r="BV117" s="13">
        <f t="shared" si="90"/>
        <v>0</v>
      </c>
      <c r="BW117" s="13">
        <f t="shared" si="90"/>
        <v>0</v>
      </c>
      <c r="BX117" s="13">
        <f t="shared" si="89"/>
        <v>0</v>
      </c>
      <c r="BY117" s="13">
        <f t="shared" si="89"/>
        <v>0</v>
      </c>
      <c r="BZ117" s="13">
        <f t="shared" si="89"/>
        <v>0</v>
      </c>
      <c r="CA117" s="13">
        <f t="shared" si="89"/>
        <v>0</v>
      </c>
      <c r="CB117" s="13">
        <f t="shared" si="89"/>
        <v>0</v>
      </c>
      <c r="CC117" s="13">
        <f t="shared" si="89"/>
        <v>0</v>
      </c>
      <c r="CD117" s="13">
        <f t="shared" si="91"/>
        <v>0</v>
      </c>
      <c r="CE117" s="13">
        <f t="shared" si="91"/>
        <v>0</v>
      </c>
      <c r="CF117" s="13">
        <f t="shared" si="91"/>
        <v>0</v>
      </c>
      <c r="CG117" s="14"/>
      <c r="CH117" s="13">
        <f t="shared" si="59"/>
        <v>0</v>
      </c>
      <c r="CI117" s="13">
        <f t="shared" si="59"/>
        <v>0</v>
      </c>
      <c r="CJ117" s="13">
        <f t="shared" si="59"/>
        <v>0</v>
      </c>
      <c r="CK117" s="13">
        <f t="shared" si="59"/>
        <v>0</v>
      </c>
      <c r="CL117" s="13">
        <f t="shared" si="59"/>
        <v>0</v>
      </c>
      <c r="CM117" s="13">
        <f t="shared" si="59"/>
        <v>0</v>
      </c>
      <c r="CN117" s="13">
        <f t="shared" si="87"/>
        <v>0</v>
      </c>
      <c r="CO117" s="13">
        <f t="shared" si="87"/>
        <v>0</v>
      </c>
      <c r="CP117" s="13">
        <f t="shared" si="87"/>
        <v>0</v>
      </c>
      <c r="CQ117" s="13">
        <f t="shared" si="87"/>
        <v>0</v>
      </c>
      <c r="CR117" s="13">
        <f t="shared" si="87"/>
        <v>0</v>
      </c>
      <c r="CS117" s="13">
        <f t="shared" si="87"/>
        <v>0</v>
      </c>
      <c r="CT117" s="14"/>
      <c r="CU117" s="13">
        <f t="shared" si="60"/>
        <v>0</v>
      </c>
      <c r="CV117" s="13">
        <f t="shared" si="60"/>
        <v>0</v>
      </c>
      <c r="CW117" s="13">
        <f t="shared" si="60"/>
        <v>0</v>
      </c>
      <c r="CX117" s="13">
        <f t="shared" si="60"/>
        <v>0</v>
      </c>
      <c r="CY117" s="13">
        <f t="shared" si="60"/>
        <v>0</v>
      </c>
      <c r="CZ117" s="13">
        <f t="shared" si="60"/>
        <v>0</v>
      </c>
      <c r="DA117" s="13">
        <f t="shared" si="88"/>
        <v>0</v>
      </c>
      <c r="DB117" s="13">
        <f t="shared" si="88"/>
        <v>0</v>
      </c>
      <c r="DC117" s="13">
        <f t="shared" si="88"/>
        <v>0</v>
      </c>
      <c r="DD117" s="13">
        <f t="shared" si="88"/>
        <v>0</v>
      </c>
      <c r="DE117" s="13">
        <f t="shared" si="88"/>
        <v>0</v>
      </c>
      <c r="DF117" s="13">
        <f t="shared" si="88"/>
        <v>0</v>
      </c>
    </row>
    <row r="118" spans="1:110" ht="12.75" customHeight="1">
      <c r="A118" s="327">
        <f>'All Demand '!A119</f>
        <v>114</v>
      </c>
      <c r="B118" s="235" t="str">
        <f>'All Demand '!G119</f>
        <v>ABC</v>
      </c>
      <c r="C118" s="235" t="str">
        <f>'All Demand '!F119</f>
        <v>F10</v>
      </c>
      <c r="D118" s="178" t="str">
        <f>'All Demand '!C119</f>
        <v>8DCPFM01389AP</v>
      </c>
      <c r="E118" s="235" t="str">
        <f>'All Demand '!H119</f>
        <v>WGT</v>
      </c>
      <c r="F118" s="236" t="str">
        <f>'All Demand '!G119</f>
        <v>ABC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26">
        <f>Chengdu!H118</f>
        <v>0</v>
      </c>
      <c r="V118" s="26">
        <f>Chengdu!I118</f>
        <v>0</v>
      </c>
      <c r="W118" s="26">
        <f>Chengdu!J118</f>
        <v>0</v>
      </c>
      <c r="X118" s="26">
        <f>Chengdu!K118</f>
        <v>0</v>
      </c>
      <c r="Y118" s="26">
        <f>Chengdu!L118</f>
        <v>0</v>
      </c>
      <c r="Z118" s="26">
        <f>Chengdu!M118</f>
        <v>0</v>
      </c>
      <c r="AA118" s="26">
        <f>Chengdu!N118</f>
        <v>0</v>
      </c>
      <c r="AB118" s="26">
        <f>Chengdu!O118</f>
        <v>0</v>
      </c>
      <c r="AC118" s="26">
        <f>Chengdu!P118</f>
        <v>0</v>
      </c>
      <c r="AD118" s="26">
        <f>Chengdu!Q118</f>
        <v>0</v>
      </c>
      <c r="AE118" s="26">
        <f>Chengdu!R118</f>
        <v>0</v>
      </c>
      <c r="AF118" s="26">
        <f>Chengdu!S118</f>
        <v>0</v>
      </c>
      <c r="AH118" s="13">
        <f t="shared" si="61"/>
        <v>0</v>
      </c>
      <c r="AI118" s="13">
        <f t="shared" si="62"/>
        <v>0</v>
      </c>
      <c r="AJ118" s="13">
        <f t="shared" si="63"/>
        <v>0</v>
      </c>
      <c r="AK118" s="13">
        <f t="shared" si="64"/>
        <v>0</v>
      </c>
      <c r="AL118" s="13">
        <f t="shared" si="65"/>
        <v>0</v>
      </c>
      <c r="AM118" s="13">
        <f t="shared" si="66"/>
        <v>0</v>
      </c>
      <c r="AN118" s="13">
        <f t="shared" si="67"/>
        <v>0</v>
      </c>
      <c r="AO118" s="13">
        <f t="shared" si="68"/>
        <v>0</v>
      </c>
      <c r="AP118" s="13">
        <f t="shared" si="69"/>
        <v>0</v>
      </c>
      <c r="AQ118" s="13">
        <f t="shared" si="70"/>
        <v>0</v>
      </c>
      <c r="AR118" s="13">
        <f t="shared" si="71"/>
        <v>0</v>
      </c>
      <c r="AS118" s="13">
        <f t="shared" si="72"/>
        <v>0</v>
      </c>
      <c r="AT118" s="14"/>
      <c r="AU118" s="15">
        <f t="shared" si="58"/>
        <v>0</v>
      </c>
      <c r="AV118" s="15">
        <f t="shared" si="58"/>
        <v>0</v>
      </c>
      <c r="AW118" s="15">
        <f t="shared" si="58"/>
        <v>0</v>
      </c>
      <c r="AX118" s="15">
        <f t="shared" si="58"/>
        <v>0</v>
      </c>
      <c r="AY118" s="15">
        <f t="shared" si="58"/>
        <v>0</v>
      </c>
      <c r="AZ118" s="15">
        <f t="shared" si="58"/>
        <v>0</v>
      </c>
      <c r="BA118" s="15">
        <f t="shared" si="86"/>
        <v>0</v>
      </c>
      <c r="BB118" s="15">
        <f t="shared" si="86"/>
        <v>0</v>
      </c>
      <c r="BC118" s="15">
        <f t="shared" si="86"/>
        <v>0</v>
      </c>
      <c r="BD118" s="15">
        <f t="shared" si="86"/>
        <v>0</v>
      </c>
      <c r="BE118" s="15">
        <f t="shared" si="86"/>
        <v>0</v>
      </c>
      <c r="BF118" s="15">
        <f t="shared" si="86"/>
        <v>0</v>
      </c>
      <c r="BH118" s="13">
        <f t="shared" si="73"/>
        <v>0</v>
      </c>
      <c r="BI118" s="13">
        <f t="shared" si="74"/>
        <v>0</v>
      </c>
      <c r="BJ118" s="13">
        <f t="shared" si="75"/>
        <v>0</v>
      </c>
      <c r="BK118" s="13">
        <f t="shared" si="76"/>
        <v>0</v>
      </c>
      <c r="BL118" s="13">
        <f t="shared" si="77"/>
        <v>0</v>
      </c>
      <c r="BM118" s="13">
        <f t="shared" si="78"/>
        <v>0</v>
      </c>
      <c r="BN118" s="13">
        <f t="shared" si="79"/>
        <v>0</v>
      </c>
      <c r="BO118" s="13">
        <f t="shared" si="80"/>
        <v>0</v>
      </c>
      <c r="BP118" s="13">
        <f t="shared" si="81"/>
        <v>0</v>
      </c>
      <c r="BQ118" s="13">
        <f t="shared" si="82"/>
        <v>0</v>
      </c>
      <c r="BR118" s="13">
        <f t="shared" si="83"/>
        <v>0</v>
      </c>
      <c r="BS118" s="13">
        <f t="shared" si="84"/>
        <v>0</v>
      </c>
      <c r="BT118" s="14"/>
      <c r="BU118" s="13">
        <f t="shared" si="90"/>
        <v>0</v>
      </c>
      <c r="BV118" s="13">
        <f t="shared" si="90"/>
        <v>0</v>
      </c>
      <c r="BW118" s="13">
        <f t="shared" si="90"/>
        <v>0</v>
      </c>
      <c r="BX118" s="13">
        <f t="shared" si="89"/>
        <v>0</v>
      </c>
      <c r="BY118" s="13">
        <f t="shared" si="89"/>
        <v>0</v>
      </c>
      <c r="BZ118" s="13">
        <f t="shared" si="89"/>
        <v>0</v>
      </c>
      <c r="CA118" s="13">
        <f t="shared" si="89"/>
        <v>0</v>
      </c>
      <c r="CB118" s="13">
        <f t="shared" si="89"/>
        <v>0</v>
      </c>
      <c r="CC118" s="13">
        <f t="shared" si="89"/>
        <v>0</v>
      </c>
      <c r="CD118" s="13">
        <f t="shared" si="91"/>
        <v>0</v>
      </c>
      <c r="CE118" s="13">
        <f t="shared" si="91"/>
        <v>0</v>
      </c>
      <c r="CF118" s="13">
        <f t="shared" si="91"/>
        <v>0</v>
      </c>
      <c r="CG118" s="14"/>
      <c r="CH118" s="13">
        <f t="shared" si="59"/>
        <v>0</v>
      </c>
      <c r="CI118" s="13">
        <f t="shared" si="59"/>
        <v>0</v>
      </c>
      <c r="CJ118" s="13">
        <f t="shared" si="59"/>
        <v>0</v>
      </c>
      <c r="CK118" s="13">
        <f t="shared" si="59"/>
        <v>0</v>
      </c>
      <c r="CL118" s="13">
        <f t="shared" si="59"/>
        <v>0</v>
      </c>
      <c r="CM118" s="13">
        <f t="shared" si="59"/>
        <v>0</v>
      </c>
      <c r="CN118" s="13">
        <f t="shared" si="87"/>
        <v>0</v>
      </c>
      <c r="CO118" s="13">
        <f t="shared" si="87"/>
        <v>0</v>
      </c>
      <c r="CP118" s="13">
        <f t="shared" si="87"/>
        <v>0</v>
      </c>
      <c r="CQ118" s="13">
        <f t="shared" si="87"/>
        <v>0</v>
      </c>
      <c r="CR118" s="13">
        <f t="shared" si="87"/>
        <v>0</v>
      </c>
      <c r="CS118" s="13">
        <f t="shared" si="87"/>
        <v>0</v>
      </c>
      <c r="CT118" s="14"/>
      <c r="CU118" s="13">
        <f t="shared" si="60"/>
        <v>0</v>
      </c>
      <c r="CV118" s="13">
        <f t="shared" si="60"/>
        <v>0</v>
      </c>
      <c r="CW118" s="13">
        <f t="shared" si="60"/>
        <v>0</v>
      </c>
      <c r="CX118" s="13">
        <f t="shared" si="60"/>
        <v>0</v>
      </c>
      <c r="CY118" s="13">
        <f t="shared" si="60"/>
        <v>0</v>
      </c>
      <c r="CZ118" s="13">
        <f t="shared" si="60"/>
        <v>0</v>
      </c>
      <c r="DA118" s="13">
        <f t="shared" si="88"/>
        <v>0</v>
      </c>
      <c r="DB118" s="13">
        <f t="shared" si="88"/>
        <v>0</v>
      </c>
      <c r="DC118" s="13">
        <f t="shared" si="88"/>
        <v>0</v>
      </c>
      <c r="DD118" s="13">
        <f t="shared" si="88"/>
        <v>0</v>
      </c>
      <c r="DE118" s="13">
        <f t="shared" si="88"/>
        <v>0</v>
      </c>
      <c r="DF118" s="13">
        <f t="shared" si="88"/>
        <v>0</v>
      </c>
    </row>
    <row r="119" spans="1:110" ht="12.75" customHeight="1">
      <c r="A119" s="327">
        <f>'All Demand '!A120</f>
        <v>115</v>
      </c>
      <c r="B119" s="235" t="str">
        <f>'All Demand '!G120</f>
        <v>ABC</v>
      </c>
      <c r="C119" s="235" t="str">
        <f>'All Demand '!F120</f>
        <v>F10</v>
      </c>
      <c r="D119" s="178" t="str">
        <f>'All Demand '!C120</f>
        <v>8DCPFM01390AP</v>
      </c>
      <c r="E119" s="235" t="str">
        <f>'All Demand '!H120</f>
        <v>WGT</v>
      </c>
      <c r="F119" s="236" t="str">
        <f>'All Demand '!G120</f>
        <v>ABC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26">
        <f>Chengdu!H119</f>
        <v>0</v>
      </c>
      <c r="V119" s="26">
        <f>Chengdu!I119</f>
        <v>0</v>
      </c>
      <c r="W119" s="26">
        <f>Chengdu!J119</f>
        <v>0</v>
      </c>
      <c r="X119" s="26">
        <f>Chengdu!K119</f>
        <v>0</v>
      </c>
      <c r="Y119" s="26">
        <f>Chengdu!L119</f>
        <v>0</v>
      </c>
      <c r="Z119" s="26">
        <f>Chengdu!M119</f>
        <v>0</v>
      </c>
      <c r="AA119" s="26">
        <f>Chengdu!N119</f>
        <v>0</v>
      </c>
      <c r="AB119" s="26">
        <f>Chengdu!O119</f>
        <v>0</v>
      </c>
      <c r="AC119" s="26">
        <f>Chengdu!P119</f>
        <v>0</v>
      </c>
      <c r="AD119" s="26">
        <f>Chengdu!Q119</f>
        <v>0</v>
      </c>
      <c r="AE119" s="26">
        <f>Chengdu!R119</f>
        <v>0</v>
      </c>
      <c r="AF119" s="26">
        <f>Chengdu!S119</f>
        <v>0</v>
      </c>
      <c r="AH119" s="13">
        <f t="shared" si="61"/>
        <v>0</v>
      </c>
      <c r="AI119" s="13">
        <f t="shared" si="62"/>
        <v>0</v>
      </c>
      <c r="AJ119" s="13">
        <f t="shared" si="63"/>
        <v>0</v>
      </c>
      <c r="AK119" s="13">
        <f t="shared" si="64"/>
        <v>0</v>
      </c>
      <c r="AL119" s="13">
        <f t="shared" si="65"/>
        <v>0</v>
      </c>
      <c r="AM119" s="13">
        <f t="shared" si="66"/>
        <v>0</v>
      </c>
      <c r="AN119" s="13">
        <f t="shared" si="67"/>
        <v>0</v>
      </c>
      <c r="AO119" s="13">
        <f t="shared" si="68"/>
        <v>0</v>
      </c>
      <c r="AP119" s="13">
        <f t="shared" si="69"/>
        <v>0</v>
      </c>
      <c r="AQ119" s="13">
        <f t="shared" si="70"/>
        <v>0</v>
      </c>
      <c r="AR119" s="13">
        <f t="shared" si="71"/>
        <v>0</v>
      </c>
      <c r="AS119" s="13">
        <f t="shared" si="72"/>
        <v>0</v>
      </c>
      <c r="AT119" s="14"/>
      <c r="AU119" s="15">
        <f t="shared" si="58"/>
        <v>0</v>
      </c>
      <c r="AV119" s="15">
        <f t="shared" si="58"/>
        <v>0</v>
      </c>
      <c r="AW119" s="15">
        <f t="shared" si="58"/>
        <v>0</v>
      </c>
      <c r="AX119" s="15">
        <f t="shared" ref="AX119:BC168" si="92">IFERROR(X119*$G119/$R119/1000,0)</f>
        <v>0</v>
      </c>
      <c r="AY119" s="15">
        <f t="shared" si="92"/>
        <v>0</v>
      </c>
      <c r="AZ119" s="15">
        <f t="shared" si="92"/>
        <v>0</v>
      </c>
      <c r="BA119" s="15">
        <f t="shared" si="86"/>
        <v>0</v>
      </c>
      <c r="BB119" s="15">
        <f t="shared" si="86"/>
        <v>0</v>
      </c>
      <c r="BC119" s="15">
        <f t="shared" si="86"/>
        <v>0</v>
      </c>
      <c r="BD119" s="15">
        <f t="shared" si="86"/>
        <v>0</v>
      </c>
      <c r="BE119" s="15">
        <f t="shared" si="86"/>
        <v>0</v>
      </c>
      <c r="BF119" s="15">
        <f t="shared" si="86"/>
        <v>0</v>
      </c>
      <c r="BH119" s="13">
        <f t="shared" si="73"/>
        <v>0</v>
      </c>
      <c r="BI119" s="13">
        <f t="shared" si="74"/>
        <v>0</v>
      </c>
      <c r="BJ119" s="13">
        <f t="shared" si="75"/>
        <v>0</v>
      </c>
      <c r="BK119" s="13">
        <f t="shared" si="76"/>
        <v>0</v>
      </c>
      <c r="BL119" s="13">
        <f t="shared" si="77"/>
        <v>0</v>
      </c>
      <c r="BM119" s="13">
        <f t="shared" si="78"/>
        <v>0</v>
      </c>
      <c r="BN119" s="13">
        <f t="shared" si="79"/>
        <v>0</v>
      </c>
      <c r="BO119" s="13">
        <f t="shared" si="80"/>
        <v>0</v>
      </c>
      <c r="BP119" s="13">
        <f t="shared" si="81"/>
        <v>0</v>
      </c>
      <c r="BQ119" s="13">
        <f t="shared" si="82"/>
        <v>0</v>
      </c>
      <c r="BR119" s="13">
        <f t="shared" si="83"/>
        <v>0</v>
      </c>
      <c r="BS119" s="13">
        <f t="shared" si="84"/>
        <v>0</v>
      </c>
      <c r="BT119" s="14"/>
      <c r="BU119" s="13">
        <f t="shared" si="90"/>
        <v>0</v>
      </c>
      <c r="BV119" s="13">
        <f t="shared" si="90"/>
        <v>0</v>
      </c>
      <c r="BW119" s="13">
        <f t="shared" si="90"/>
        <v>0</v>
      </c>
      <c r="BX119" s="13">
        <f t="shared" si="89"/>
        <v>0</v>
      </c>
      <c r="BY119" s="13">
        <f t="shared" si="89"/>
        <v>0</v>
      </c>
      <c r="BZ119" s="13">
        <f t="shared" si="89"/>
        <v>0</v>
      </c>
      <c r="CA119" s="13">
        <f t="shared" si="89"/>
        <v>0</v>
      </c>
      <c r="CB119" s="13">
        <f t="shared" si="89"/>
        <v>0</v>
      </c>
      <c r="CC119" s="13">
        <f t="shared" si="89"/>
        <v>0</v>
      </c>
      <c r="CD119" s="13">
        <f t="shared" si="91"/>
        <v>0</v>
      </c>
      <c r="CE119" s="13">
        <f t="shared" si="91"/>
        <v>0</v>
      </c>
      <c r="CF119" s="13">
        <f t="shared" si="91"/>
        <v>0</v>
      </c>
      <c r="CG119" s="14"/>
      <c r="CH119" s="13">
        <f t="shared" si="59"/>
        <v>0</v>
      </c>
      <c r="CI119" s="13">
        <f t="shared" si="59"/>
        <v>0</v>
      </c>
      <c r="CJ119" s="13">
        <f t="shared" si="59"/>
        <v>0</v>
      </c>
      <c r="CK119" s="13">
        <f t="shared" ref="CK119:CP168" si="93">IF(X119=0,0,(X119/1000*$L119)/$R119/$T119)</f>
        <v>0</v>
      </c>
      <c r="CL119" s="13">
        <f t="shared" si="93"/>
        <v>0</v>
      </c>
      <c r="CM119" s="13">
        <f t="shared" si="93"/>
        <v>0</v>
      </c>
      <c r="CN119" s="13">
        <f t="shared" si="87"/>
        <v>0</v>
      </c>
      <c r="CO119" s="13">
        <f t="shared" si="87"/>
        <v>0</v>
      </c>
      <c r="CP119" s="13">
        <f t="shared" si="87"/>
        <v>0</v>
      </c>
      <c r="CQ119" s="13">
        <f t="shared" si="87"/>
        <v>0</v>
      </c>
      <c r="CR119" s="13">
        <f t="shared" si="87"/>
        <v>0</v>
      </c>
      <c r="CS119" s="13">
        <f t="shared" si="87"/>
        <v>0</v>
      </c>
      <c r="CT119" s="14"/>
      <c r="CU119" s="13">
        <f t="shared" si="60"/>
        <v>0</v>
      </c>
      <c r="CV119" s="13">
        <f t="shared" si="60"/>
        <v>0</v>
      </c>
      <c r="CW119" s="13">
        <f t="shared" si="60"/>
        <v>0</v>
      </c>
      <c r="CX119" s="13">
        <f t="shared" ref="CX119:DC168" si="94">IF(X119=0,0,(X119/1000*$N119)/$R119/$T119)</f>
        <v>0</v>
      </c>
      <c r="CY119" s="13">
        <f t="shared" si="94"/>
        <v>0</v>
      </c>
      <c r="CZ119" s="13">
        <f t="shared" si="94"/>
        <v>0</v>
      </c>
      <c r="DA119" s="13">
        <f t="shared" si="88"/>
        <v>0</v>
      </c>
      <c r="DB119" s="13">
        <f t="shared" si="88"/>
        <v>0</v>
      </c>
      <c r="DC119" s="13">
        <f t="shared" si="88"/>
        <v>0</v>
      </c>
      <c r="DD119" s="13">
        <f t="shared" si="88"/>
        <v>0</v>
      </c>
      <c r="DE119" s="13">
        <f t="shared" si="88"/>
        <v>0</v>
      </c>
      <c r="DF119" s="13">
        <f t="shared" si="88"/>
        <v>0</v>
      </c>
    </row>
    <row r="120" spans="1:110" ht="12.75" customHeight="1">
      <c r="A120" s="327">
        <f>'All Demand '!A121</f>
        <v>116</v>
      </c>
      <c r="B120" s="235" t="str">
        <f>'All Demand '!G121</f>
        <v>ABC</v>
      </c>
      <c r="C120" s="235" t="str">
        <f>'All Demand '!F121</f>
        <v>F10</v>
      </c>
      <c r="D120" s="178" t="str">
        <f>'All Demand '!C121</f>
        <v>8DCPFM01391AP</v>
      </c>
      <c r="E120" s="235" t="str">
        <f>'All Demand '!H121</f>
        <v>WGT</v>
      </c>
      <c r="F120" s="236" t="str">
        <f>'All Demand '!G121</f>
        <v>ABC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26">
        <f>Chengdu!H120</f>
        <v>0</v>
      </c>
      <c r="V120" s="26">
        <f>Chengdu!I120</f>
        <v>0</v>
      </c>
      <c r="W120" s="26">
        <f>Chengdu!J120</f>
        <v>0</v>
      </c>
      <c r="X120" s="26">
        <f>Chengdu!K120</f>
        <v>0</v>
      </c>
      <c r="Y120" s="26">
        <f>Chengdu!L120</f>
        <v>0</v>
      </c>
      <c r="Z120" s="26">
        <f>Chengdu!M120</f>
        <v>0</v>
      </c>
      <c r="AA120" s="26">
        <f>Chengdu!N120</f>
        <v>0</v>
      </c>
      <c r="AB120" s="26">
        <f>Chengdu!O120</f>
        <v>0</v>
      </c>
      <c r="AC120" s="26">
        <f>Chengdu!P120</f>
        <v>0</v>
      </c>
      <c r="AD120" s="26">
        <f>Chengdu!Q120</f>
        <v>0</v>
      </c>
      <c r="AE120" s="26">
        <f>Chengdu!R120</f>
        <v>0</v>
      </c>
      <c r="AF120" s="26">
        <f>Chengdu!S120</f>
        <v>0</v>
      </c>
      <c r="AH120" s="13">
        <f t="shared" si="61"/>
        <v>0</v>
      </c>
      <c r="AI120" s="13">
        <f t="shared" si="62"/>
        <v>0</v>
      </c>
      <c r="AJ120" s="13">
        <f t="shared" si="63"/>
        <v>0</v>
      </c>
      <c r="AK120" s="13">
        <f t="shared" si="64"/>
        <v>0</v>
      </c>
      <c r="AL120" s="13">
        <f t="shared" si="65"/>
        <v>0</v>
      </c>
      <c r="AM120" s="13">
        <f t="shared" si="66"/>
        <v>0</v>
      </c>
      <c r="AN120" s="13">
        <f t="shared" si="67"/>
        <v>0</v>
      </c>
      <c r="AO120" s="13">
        <f t="shared" si="68"/>
        <v>0</v>
      </c>
      <c r="AP120" s="13">
        <f t="shared" si="69"/>
        <v>0</v>
      </c>
      <c r="AQ120" s="13">
        <f t="shared" si="70"/>
        <v>0</v>
      </c>
      <c r="AR120" s="13">
        <f t="shared" si="71"/>
        <v>0</v>
      </c>
      <c r="AS120" s="13">
        <f t="shared" si="72"/>
        <v>0</v>
      </c>
      <c r="AT120" s="14"/>
      <c r="AU120" s="15">
        <f t="shared" ref="AU120:AZ178" si="95">IFERROR(U120*$G120/$R120/1000,0)</f>
        <v>0</v>
      </c>
      <c r="AV120" s="15">
        <f t="shared" si="95"/>
        <v>0</v>
      </c>
      <c r="AW120" s="15">
        <f t="shared" si="95"/>
        <v>0</v>
      </c>
      <c r="AX120" s="15">
        <f t="shared" si="92"/>
        <v>0</v>
      </c>
      <c r="AY120" s="15">
        <f t="shared" si="92"/>
        <v>0</v>
      </c>
      <c r="AZ120" s="15">
        <f t="shared" si="92"/>
        <v>0</v>
      </c>
      <c r="BA120" s="15">
        <f t="shared" si="86"/>
        <v>0</v>
      </c>
      <c r="BB120" s="15">
        <f t="shared" si="86"/>
        <v>0</v>
      </c>
      <c r="BC120" s="15">
        <f t="shared" si="86"/>
        <v>0</v>
      </c>
      <c r="BD120" s="15">
        <f t="shared" si="86"/>
        <v>0</v>
      </c>
      <c r="BE120" s="15">
        <f t="shared" si="86"/>
        <v>0</v>
      </c>
      <c r="BF120" s="15">
        <f t="shared" si="86"/>
        <v>0</v>
      </c>
      <c r="BH120" s="13">
        <f t="shared" si="73"/>
        <v>0</v>
      </c>
      <c r="BI120" s="13">
        <f t="shared" si="74"/>
        <v>0</v>
      </c>
      <c r="BJ120" s="13">
        <f t="shared" si="75"/>
        <v>0</v>
      </c>
      <c r="BK120" s="13">
        <f t="shared" si="76"/>
        <v>0</v>
      </c>
      <c r="BL120" s="13">
        <f t="shared" si="77"/>
        <v>0</v>
      </c>
      <c r="BM120" s="13">
        <f t="shared" si="78"/>
        <v>0</v>
      </c>
      <c r="BN120" s="13">
        <f t="shared" si="79"/>
        <v>0</v>
      </c>
      <c r="BO120" s="13">
        <f t="shared" si="80"/>
        <v>0</v>
      </c>
      <c r="BP120" s="13">
        <f t="shared" si="81"/>
        <v>0</v>
      </c>
      <c r="BQ120" s="13">
        <f t="shared" si="82"/>
        <v>0</v>
      </c>
      <c r="BR120" s="13">
        <f t="shared" si="83"/>
        <v>0</v>
      </c>
      <c r="BS120" s="13">
        <f t="shared" si="84"/>
        <v>0</v>
      </c>
      <c r="BT120" s="14"/>
      <c r="BU120" s="13">
        <f t="shared" si="90"/>
        <v>0</v>
      </c>
      <c r="BV120" s="13">
        <f t="shared" si="90"/>
        <v>0</v>
      </c>
      <c r="BW120" s="13">
        <f t="shared" si="90"/>
        <v>0</v>
      </c>
      <c r="BX120" s="13">
        <f t="shared" si="89"/>
        <v>0</v>
      </c>
      <c r="BY120" s="13">
        <f t="shared" si="89"/>
        <v>0</v>
      </c>
      <c r="BZ120" s="13">
        <f t="shared" si="89"/>
        <v>0</v>
      </c>
      <c r="CA120" s="13">
        <f t="shared" si="89"/>
        <v>0</v>
      </c>
      <c r="CB120" s="13">
        <f t="shared" si="89"/>
        <v>0</v>
      </c>
      <c r="CC120" s="13">
        <f t="shared" si="89"/>
        <v>0</v>
      </c>
      <c r="CD120" s="13">
        <f t="shared" si="91"/>
        <v>0</v>
      </c>
      <c r="CE120" s="13">
        <f t="shared" si="91"/>
        <v>0</v>
      </c>
      <c r="CF120" s="13">
        <f t="shared" si="91"/>
        <v>0</v>
      </c>
      <c r="CG120" s="14"/>
      <c r="CH120" s="13">
        <f t="shared" ref="CH120:CM178" si="96">IF(U120=0,0,(U120/1000*$L120)/$R120/$T120)</f>
        <v>0</v>
      </c>
      <c r="CI120" s="13">
        <f t="shared" si="96"/>
        <v>0</v>
      </c>
      <c r="CJ120" s="13">
        <f t="shared" si="96"/>
        <v>0</v>
      </c>
      <c r="CK120" s="13">
        <f t="shared" si="93"/>
        <v>0</v>
      </c>
      <c r="CL120" s="13">
        <f t="shared" si="93"/>
        <v>0</v>
      </c>
      <c r="CM120" s="13">
        <f t="shared" si="93"/>
        <v>0</v>
      </c>
      <c r="CN120" s="13">
        <f t="shared" si="87"/>
        <v>0</v>
      </c>
      <c r="CO120" s="13">
        <f t="shared" si="87"/>
        <v>0</v>
      </c>
      <c r="CP120" s="13">
        <f t="shared" si="87"/>
        <v>0</v>
      </c>
      <c r="CQ120" s="13">
        <f t="shared" si="87"/>
        <v>0</v>
      </c>
      <c r="CR120" s="13">
        <f t="shared" si="87"/>
        <v>0</v>
      </c>
      <c r="CS120" s="13">
        <f t="shared" si="87"/>
        <v>0</v>
      </c>
      <c r="CT120" s="14"/>
      <c r="CU120" s="13">
        <f t="shared" ref="CU120:CZ178" si="97">IF(U120=0,0,(U120/1000*$N120)/$R120/$T120)</f>
        <v>0</v>
      </c>
      <c r="CV120" s="13">
        <f t="shared" si="97"/>
        <v>0</v>
      </c>
      <c r="CW120" s="13">
        <f t="shared" si="97"/>
        <v>0</v>
      </c>
      <c r="CX120" s="13">
        <f t="shared" si="94"/>
        <v>0</v>
      </c>
      <c r="CY120" s="13">
        <f t="shared" si="94"/>
        <v>0</v>
      </c>
      <c r="CZ120" s="13">
        <f t="shared" si="94"/>
        <v>0</v>
      </c>
      <c r="DA120" s="13">
        <f t="shared" si="88"/>
        <v>0</v>
      </c>
      <c r="DB120" s="13">
        <f t="shared" si="88"/>
        <v>0</v>
      </c>
      <c r="DC120" s="13">
        <f t="shared" si="88"/>
        <v>0</v>
      </c>
      <c r="DD120" s="13">
        <f t="shared" si="88"/>
        <v>0</v>
      </c>
      <c r="DE120" s="13">
        <f t="shared" si="88"/>
        <v>0</v>
      </c>
      <c r="DF120" s="13">
        <f t="shared" si="88"/>
        <v>0</v>
      </c>
    </row>
    <row r="121" spans="1:110" ht="12.75" customHeight="1">
      <c r="A121" s="327">
        <f>'All Demand '!A122</f>
        <v>117</v>
      </c>
      <c r="B121" s="235" t="str">
        <f>'All Demand '!G122</f>
        <v>ABC</v>
      </c>
      <c r="C121" s="235" t="str">
        <f>'All Demand '!F122</f>
        <v>F10</v>
      </c>
      <c r="D121" s="178" t="str">
        <f>'All Demand '!C122</f>
        <v>8DCPFM01417AP</v>
      </c>
      <c r="E121" s="235" t="str">
        <f>'All Demand '!H122</f>
        <v>WGT</v>
      </c>
      <c r="F121" s="236" t="str">
        <f>'All Demand '!G122</f>
        <v>ABC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26">
        <f>Chengdu!H121</f>
        <v>0</v>
      </c>
      <c r="V121" s="26">
        <f>Chengdu!I121</f>
        <v>0</v>
      </c>
      <c r="W121" s="26">
        <f>Chengdu!J121</f>
        <v>0</v>
      </c>
      <c r="X121" s="26">
        <f>Chengdu!K121</f>
        <v>0</v>
      </c>
      <c r="Y121" s="26">
        <f>Chengdu!L121</f>
        <v>0</v>
      </c>
      <c r="Z121" s="26">
        <f>Chengdu!M121</f>
        <v>0</v>
      </c>
      <c r="AA121" s="26">
        <f>Chengdu!N121</f>
        <v>0</v>
      </c>
      <c r="AB121" s="26">
        <f>Chengdu!O121</f>
        <v>0</v>
      </c>
      <c r="AC121" s="26">
        <f>Chengdu!P121</f>
        <v>0</v>
      </c>
      <c r="AD121" s="26">
        <f>Chengdu!Q121</f>
        <v>0</v>
      </c>
      <c r="AE121" s="26">
        <f>Chengdu!R121</f>
        <v>0</v>
      </c>
      <c r="AF121" s="26">
        <f>Chengdu!S121</f>
        <v>0</v>
      </c>
      <c r="AH121" s="13">
        <f t="shared" si="61"/>
        <v>0</v>
      </c>
      <c r="AI121" s="13">
        <f t="shared" si="62"/>
        <v>0</v>
      </c>
      <c r="AJ121" s="13">
        <f t="shared" si="63"/>
        <v>0</v>
      </c>
      <c r="AK121" s="13">
        <f t="shared" si="64"/>
        <v>0</v>
      </c>
      <c r="AL121" s="13">
        <f t="shared" si="65"/>
        <v>0</v>
      </c>
      <c r="AM121" s="13">
        <f t="shared" si="66"/>
        <v>0</v>
      </c>
      <c r="AN121" s="13">
        <f t="shared" si="67"/>
        <v>0</v>
      </c>
      <c r="AO121" s="13">
        <f t="shared" si="68"/>
        <v>0</v>
      </c>
      <c r="AP121" s="13">
        <f t="shared" si="69"/>
        <v>0</v>
      </c>
      <c r="AQ121" s="13">
        <f t="shared" si="70"/>
        <v>0</v>
      </c>
      <c r="AR121" s="13">
        <f t="shared" si="71"/>
        <v>0</v>
      </c>
      <c r="AS121" s="13">
        <f t="shared" si="72"/>
        <v>0</v>
      </c>
      <c r="AT121" s="14"/>
      <c r="AU121" s="15">
        <f t="shared" si="95"/>
        <v>0</v>
      </c>
      <c r="AV121" s="15">
        <f t="shared" si="95"/>
        <v>0</v>
      </c>
      <c r="AW121" s="15">
        <f t="shared" si="95"/>
        <v>0</v>
      </c>
      <c r="AX121" s="15">
        <f t="shared" si="92"/>
        <v>0</v>
      </c>
      <c r="AY121" s="15">
        <f t="shared" si="92"/>
        <v>0</v>
      </c>
      <c r="AZ121" s="15">
        <f t="shared" si="92"/>
        <v>0</v>
      </c>
      <c r="BA121" s="15">
        <f t="shared" si="86"/>
        <v>0</v>
      </c>
      <c r="BB121" s="15">
        <f t="shared" si="86"/>
        <v>0</v>
      </c>
      <c r="BC121" s="15">
        <f t="shared" si="86"/>
        <v>0</v>
      </c>
      <c r="BD121" s="15">
        <f t="shared" si="86"/>
        <v>0</v>
      </c>
      <c r="BE121" s="15">
        <f t="shared" si="86"/>
        <v>0</v>
      </c>
      <c r="BF121" s="15">
        <f t="shared" si="86"/>
        <v>0</v>
      </c>
      <c r="BH121" s="13">
        <f t="shared" si="73"/>
        <v>0</v>
      </c>
      <c r="BI121" s="13">
        <f t="shared" si="74"/>
        <v>0</v>
      </c>
      <c r="BJ121" s="13">
        <f t="shared" si="75"/>
        <v>0</v>
      </c>
      <c r="BK121" s="13">
        <f t="shared" si="76"/>
        <v>0</v>
      </c>
      <c r="BL121" s="13">
        <f t="shared" si="77"/>
        <v>0</v>
      </c>
      <c r="BM121" s="13">
        <f t="shared" si="78"/>
        <v>0</v>
      </c>
      <c r="BN121" s="13">
        <f t="shared" si="79"/>
        <v>0</v>
      </c>
      <c r="BO121" s="13">
        <f t="shared" si="80"/>
        <v>0</v>
      </c>
      <c r="BP121" s="13">
        <f t="shared" si="81"/>
        <v>0</v>
      </c>
      <c r="BQ121" s="13">
        <f t="shared" si="82"/>
        <v>0</v>
      </c>
      <c r="BR121" s="13">
        <f t="shared" si="83"/>
        <v>0</v>
      </c>
      <c r="BS121" s="13">
        <f t="shared" si="84"/>
        <v>0</v>
      </c>
      <c r="BT121" s="14"/>
      <c r="BU121" s="13">
        <f t="shared" si="90"/>
        <v>0</v>
      </c>
      <c r="BV121" s="13">
        <f t="shared" si="90"/>
        <v>0</v>
      </c>
      <c r="BW121" s="13">
        <f t="shared" si="90"/>
        <v>0</v>
      </c>
      <c r="BX121" s="13">
        <f t="shared" si="89"/>
        <v>0</v>
      </c>
      <c r="BY121" s="13">
        <f t="shared" si="89"/>
        <v>0</v>
      </c>
      <c r="BZ121" s="13">
        <f t="shared" si="89"/>
        <v>0</v>
      </c>
      <c r="CA121" s="13">
        <f t="shared" si="89"/>
        <v>0</v>
      </c>
      <c r="CB121" s="13">
        <f t="shared" si="89"/>
        <v>0</v>
      </c>
      <c r="CC121" s="13">
        <f t="shared" si="89"/>
        <v>0</v>
      </c>
      <c r="CD121" s="13">
        <f t="shared" si="91"/>
        <v>0</v>
      </c>
      <c r="CE121" s="13">
        <f t="shared" si="91"/>
        <v>0</v>
      </c>
      <c r="CF121" s="13">
        <f t="shared" si="91"/>
        <v>0</v>
      </c>
      <c r="CG121" s="14"/>
      <c r="CH121" s="13">
        <f t="shared" si="96"/>
        <v>0</v>
      </c>
      <c r="CI121" s="13">
        <f t="shared" si="96"/>
        <v>0</v>
      </c>
      <c r="CJ121" s="13">
        <f t="shared" si="96"/>
        <v>0</v>
      </c>
      <c r="CK121" s="13">
        <f t="shared" si="93"/>
        <v>0</v>
      </c>
      <c r="CL121" s="13">
        <f t="shared" si="93"/>
        <v>0</v>
      </c>
      <c r="CM121" s="13">
        <f t="shared" si="93"/>
        <v>0</v>
      </c>
      <c r="CN121" s="13">
        <f t="shared" si="87"/>
        <v>0</v>
      </c>
      <c r="CO121" s="13">
        <f t="shared" si="87"/>
        <v>0</v>
      </c>
      <c r="CP121" s="13">
        <f t="shared" si="87"/>
        <v>0</v>
      </c>
      <c r="CQ121" s="13">
        <f t="shared" si="87"/>
        <v>0</v>
      </c>
      <c r="CR121" s="13">
        <f t="shared" si="87"/>
        <v>0</v>
      </c>
      <c r="CS121" s="13">
        <f t="shared" si="87"/>
        <v>0</v>
      </c>
      <c r="CT121" s="14"/>
      <c r="CU121" s="13">
        <f t="shared" si="97"/>
        <v>0</v>
      </c>
      <c r="CV121" s="13">
        <f t="shared" si="97"/>
        <v>0</v>
      </c>
      <c r="CW121" s="13">
        <f t="shared" si="97"/>
        <v>0</v>
      </c>
      <c r="CX121" s="13">
        <f t="shared" si="94"/>
        <v>0</v>
      </c>
      <c r="CY121" s="13">
        <f t="shared" si="94"/>
        <v>0</v>
      </c>
      <c r="CZ121" s="13">
        <f t="shared" si="94"/>
        <v>0</v>
      </c>
      <c r="DA121" s="13">
        <f t="shared" si="88"/>
        <v>0</v>
      </c>
      <c r="DB121" s="13">
        <f t="shared" si="88"/>
        <v>0</v>
      </c>
      <c r="DC121" s="13">
        <f t="shared" si="88"/>
        <v>0</v>
      </c>
      <c r="DD121" s="13">
        <f t="shared" si="88"/>
        <v>0</v>
      </c>
      <c r="DE121" s="13">
        <f t="shared" si="88"/>
        <v>0</v>
      </c>
      <c r="DF121" s="13">
        <f t="shared" si="88"/>
        <v>0</v>
      </c>
    </row>
    <row r="122" spans="1:110" ht="13.8">
      <c r="A122" s="327">
        <f>'All Demand '!A123</f>
        <v>118</v>
      </c>
      <c r="B122" s="235" t="str">
        <f>'All Demand '!G123</f>
        <v>ABC</v>
      </c>
      <c r="C122" s="235" t="str">
        <f>'All Demand '!F123</f>
        <v>F10</v>
      </c>
      <c r="D122" s="178" t="str">
        <f>'All Demand '!C123</f>
        <v>8DCPFM05019AP</v>
      </c>
      <c r="E122" s="235" t="str">
        <f>'All Demand '!H123</f>
        <v>WGT</v>
      </c>
      <c r="F122" s="236" t="str">
        <f>'All Demand '!G123</f>
        <v>ABC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26">
        <f>Chengdu!H122</f>
        <v>0</v>
      </c>
      <c r="V122" s="26">
        <f>Chengdu!I122</f>
        <v>0</v>
      </c>
      <c r="W122" s="26">
        <f>Chengdu!J122</f>
        <v>0</v>
      </c>
      <c r="X122" s="26">
        <f>Chengdu!K122</f>
        <v>0</v>
      </c>
      <c r="Y122" s="26">
        <f>Chengdu!L122</f>
        <v>0</v>
      </c>
      <c r="Z122" s="26">
        <f>Chengdu!M122</f>
        <v>0</v>
      </c>
      <c r="AA122" s="26">
        <f>Chengdu!N122</f>
        <v>0</v>
      </c>
      <c r="AB122" s="26">
        <f>Chengdu!O122</f>
        <v>0</v>
      </c>
      <c r="AC122" s="26">
        <f>Chengdu!P122</f>
        <v>0</v>
      </c>
      <c r="AD122" s="26">
        <f>Chengdu!Q122</f>
        <v>0</v>
      </c>
      <c r="AE122" s="26">
        <f>Chengdu!R122</f>
        <v>0</v>
      </c>
      <c r="AF122" s="26">
        <f>Chengdu!S122</f>
        <v>0</v>
      </c>
      <c r="AH122" s="13">
        <f t="shared" si="61"/>
        <v>0</v>
      </c>
      <c r="AI122" s="13">
        <f t="shared" si="62"/>
        <v>0</v>
      </c>
      <c r="AJ122" s="13">
        <f t="shared" si="63"/>
        <v>0</v>
      </c>
      <c r="AK122" s="13">
        <f t="shared" si="64"/>
        <v>0</v>
      </c>
      <c r="AL122" s="13">
        <f t="shared" si="65"/>
        <v>0</v>
      </c>
      <c r="AM122" s="13">
        <f t="shared" si="66"/>
        <v>0</v>
      </c>
      <c r="AN122" s="13">
        <f t="shared" si="67"/>
        <v>0</v>
      </c>
      <c r="AO122" s="13">
        <f t="shared" si="68"/>
        <v>0</v>
      </c>
      <c r="AP122" s="13">
        <f t="shared" si="69"/>
        <v>0</v>
      </c>
      <c r="AQ122" s="13">
        <f t="shared" si="70"/>
        <v>0</v>
      </c>
      <c r="AR122" s="13">
        <f t="shared" si="71"/>
        <v>0</v>
      </c>
      <c r="AS122" s="13">
        <f t="shared" si="72"/>
        <v>0</v>
      </c>
      <c r="AT122" s="14"/>
      <c r="AU122" s="15">
        <f t="shared" si="95"/>
        <v>0</v>
      </c>
      <c r="AV122" s="15">
        <f t="shared" si="95"/>
        <v>0</v>
      </c>
      <c r="AW122" s="15">
        <f t="shared" si="95"/>
        <v>0</v>
      </c>
      <c r="AX122" s="15">
        <f t="shared" si="92"/>
        <v>0</v>
      </c>
      <c r="AY122" s="15">
        <f t="shared" si="92"/>
        <v>0</v>
      </c>
      <c r="AZ122" s="15">
        <f t="shared" si="92"/>
        <v>0</v>
      </c>
      <c r="BA122" s="15">
        <f t="shared" si="86"/>
        <v>0</v>
      </c>
      <c r="BB122" s="15">
        <f t="shared" si="86"/>
        <v>0</v>
      </c>
      <c r="BC122" s="15">
        <f t="shared" si="86"/>
        <v>0</v>
      </c>
      <c r="BD122" s="15">
        <f t="shared" si="86"/>
        <v>0</v>
      </c>
      <c r="BE122" s="15">
        <f t="shared" si="86"/>
        <v>0</v>
      </c>
      <c r="BF122" s="15">
        <f t="shared" si="86"/>
        <v>0</v>
      </c>
      <c r="BH122" s="13">
        <f t="shared" si="73"/>
        <v>0</v>
      </c>
      <c r="BI122" s="13">
        <f t="shared" si="74"/>
        <v>0</v>
      </c>
      <c r="BJ122" s="13">
        <f t="shared" si="75"/>
        <v>0</v>
      </c>
      <c r="BK122" s="13">
        <f t="shared" si="76"/>
        <v>0</v>
      </c>
      <c r="BL122" s="13">
        <f t="shared" si="77"/>
        <v>0</v>
      </c>
      <c r="BM122" s="13">
        <f t="shared" si="78"/>
        <v>0</v>
      </c>
      <c r="BN122" s="13">
        <f t="shared" si="79"/>
        <v>0</v>
      </c>
      <c r="BO122" s="13">
        <f t="shared" si="80"/>
        <v>0</v>
      </c>
      <c r="BP122" s="13">
        <f t="shared" si="81"/>
        <v>0</v>
      </c>
      <c r="BQ122" s="13">
        <f t="shared" si="82"/>
        <v>0</v>
      </c>
      <c r="BR122" s="13">
        <f t="shared" si="83"/>
        <v>0</v>
      </c>
      <c r="BS122" s="13">
        <f t="shared" si="84"/>
        <v>0</v>
      </c>
      <c r="BT122" s="14"/>
      <c r="BU122" s="13">
        <f t="shared" si="90"/>
        <v>0</v>
      </c>
      <c r="BV122" s="13">
        <f t="shared" si="90"/>
        <v>0</v>
      </c>
      <c r="BW122" s="13">
        <f t="shared" si="90"/>
        <v>0</v>
      </c>
      <c r="BX122" s="13">
        <f t="shared" si="89"/>
        <v>0</v>
      </c>
      <c r="BY122" s="13">
        <f t="shared" si="89"/>
        <v>0</v>
      </c>
      <c r="BZ122" s="13">
        <f t="shared" si="89"/>
        <v>0</v>
      </c>
      <c r="CA122" s="13">
        <f t="shared" si="89"/>
        <v>0</v>
      </c>
      <c r="CB122" s="13">
        <f t="shared" si="89"/>
        <v>0</v>
      </c>
      <c r="CC122" s="13">
        <f t="shared" si="89"/>
        <v>0</v>
      </c>
      <c r="CD122" s="13">
        <f t="shared" si="91"/>
        <v>0</v>
      </c>
      <c r="CE122" s="13">
        <f t="shared" si="91"/>
        <v>0</v>
      </c>
      <c r="CF122" s="13">
        <f t="shared" si="91"/>
        <v>0</v>
      </c>
      <c r="CG122" s="14"/>
      <c r="CH122" s="13">
        <f t="shared" si="96"/>
        <v>0</v>
      </c>
      <c r="CI122" s="13">
        <f t="shared" si="96"/>
        <v>0</v>
      </c>
      <c r="CJ122" s="13">
        <f t="shared" si="96"/>
        <v>0</v>
      </c>
      <c r="CK122" s="13">
        <f t="shared" si="93"/>
        <v>0</v>
      </c>
      <c r="CL122" s="13">
        <f t="shared" si="93"/>
        <v>0</v>
      </c>
      <c r="CM122" s="13">
        <f t="shared" si="93"/>
        <v>0</v>
      </c>
      <c r="CN122" s="13">
        <f t="shared" si="87"/>
        <v>0</v>
      </c>
      <c r="CO122" s="13">
        <f t="shared" si="87"/>
        <v>0</v>
      </c>
      <c r="CP122" s="13">
        <f t="shared" si="87"/>
        <v>0</v>
      </c>
      <c r="CQ122" s="13">
        <f t="shared" si="87"/>
        <v>0</v>
      </c>
      <c r="CR122" s="13">
        <f t="shared" si="87"/>
        <v>0</v>
      </c>
      <c r="CS122" s="13">
        <f t="shared" si="87"/>
        <v>0</v>
      </c>
      <c r="CT122" s="14"/>
      <c r="CU122" s="13">
        <f t="shared" si="97"/>
        <v>0</v>
      </c>
      <c r="CV122" s="13">
        <f t="shared" si="97"/>
        <v>0</v>
      </c>
      <c r="CW122" s="13">
        <f t="shared" si="97"/>
        <v>0</v>
      </c>
      <c r="CX122" s="13">
        <f t="shared" si="94"/>
        <v>0</v>
      </c>
      <c r="CY122" s="13">
        <f t="shared" si="94"/>
        <v>0</v>
      </c>
      <c r="CZ122" s="13">
        <f t="shared" si="94"/>
        <v>0</v>
      </c>
      <c r="DA122" s="13">
        <f t="shared" si="88"/>
        <v>0</v>
      </c>
      <c r="DB122" s="13">
        <f t="shared" si="88"/>
        <v>0</v>
      </c>
      <c r="DC122" s="13">
        <f t="shared" si="88"/>
        <v>0</v>
      </c>
      <c r="DD122" s="13">
        <f t="shared" si="88"/>
        <v>0</v>
      </c>
      <c r="DE122" s="13">
        <f t="shared" si="88"/>
        <v>0</v>
      </c>
      <c r="DF122" s="13">
        <f t="shared" si="88"/>
        <v>0</v>
      </c>
    </row>
    <row r="123" spans="1:110" ht="13.8">
      <c r="A123" s="327">
        <f>'All Demand '!A124</f>
        <v>119</v>
      </c>
      <c r="B123" s="235" t="str">
        <f>'All Demand '!G124</f>
        <v>ABC</v>
      </c>
      <c r="C123" s="235" t="str">
        <f>'All Demand '!F124</f>
        <v>F10</v>
      </c>
      <c r="D123" s="178" t="str">
        <f>'All Demand '!C124</f>
        <v>8DCPFM05020AP</v>
      </c>
      <c r="E123" s="235" t="str">
        <f>'All Demand '!H124</f>
        <v>WGT</v>
      </c>
      <c r="F123" s="236" t="str">
        <f>'All Demand '!G124</f>
        <v>ABC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26">
        <f>Chengdu!H123</f>
        <v>0</v>
      </c>
      <c r="V123" s="26">
        <f>Chengdu!I123</f>
        <v>0</v>
      </c>
      <c r="W123" s="26">
        <f>Chengdu!J123</f>
        <v>0</v>
      </c>
      <c r="X123" s="26">
        <f>Chengdu!K123</f>
        <v>0</v>
      </c>
      <c r="Y123" s="26">
        <f>Chengdu!L123</f>
        <v>0</v>
      </c>
      <c r="Z123" s="26">
        <f>Chengdu!M123</f>
        <v>0</v>
      </c>
      <c r="AA123" s="26">
        <f>Chengdu!N123</f>
        <v>0</v>
      </c>
      <c r="AB123" s="26">
        <f>Chengdu!O123</f>
        <v>0</v>
      </c>
      <c r="AC123" s="26">
        <f>Chengdu!P123</f>
        <v>0</v>
      </c>
      <c r="AD123" s="26">
        <f>Chengdu!Q123</f>
        <v>0</v>
      </c>
      <c r="AE123" s="26">
        <f>Chengdu!R123</f>
        <v>0</v>
      </c>
      <c r="AF123" s="26">
        <f>Chengdu!S123</f>
        <v>0</v>
      </c>
      <c r="AH123" s="13">
        <f t="shared" si="61"/>
        <v>0</v>
      </c>
      <c r="AI123" s="13">
        <f t="shared" si="62"/>
        <v>0</v>
      </c>
      <c r="AJ123" s="13">
        <f t="shared" si="63"/>
        <v>0</v>
      </c>
      <c r="AK123" s="13">
        <f t="shared" si="64"/>
        <v>0</v>
      </c>
      <c r="AL123" s="13">
        <f t="shared" si="65"/>
        <v>0</v>
      </c>
      <c r="AM123" s="13">
        <f t="shared" si="66"/>
        <v>0</v>
      </c>
      <c r="AN123" s="13">
        <f t="shared" si="67"/>
        <v>0</v>
      </c>
      <c r="AO123" s="13">
        <f t="shared" si="68"/>
        <v>0</v>
      </c>
      <c r="AP123" s="13">
        <f t="shared" si="69"/>
        <v>0</v>
      </c>
      <c r="AQ123" s="13">
        <f t="shared" si="70"/>
        <v>0</v>
      </c>
      <c r="AR123" s="13">
        <f t="shared" si="71"/>
        <v>0</v>
      </c>
      <c r="AS123" s="13">
        <f t="shared" si="72"/>
        <v>0</v>
      </c>
      <c r="AT123" s="14"/>
      <c r="AU123" s="15">
        <f t="shared" si="95"/>
        <v>0</v>
      </c>
      <c r="AV123" s="15">
        <f t="shared" si="95"/>
        <v>0</v>
      </c>
      <c r="AW123" s="15">
        <f t="shared" si="95"/>
        <v>0</v>
      </c>
      <c r="AX123" s="15">
        <f t="shared" si="92"/>
        <v>0</v>
      </c>
      <c r="AY123" s="15">
        <f t="shared" si="92"/>
        <v>0</v>
      </c>
      <c r="AZ123" s="15">
        <f t="shared" si="92"/>
        <v>0</v>
      </c>
      <c r="BA123" s="15">
        <f t="shared" si="86"/>
        <v>0</v>
      </c>
      <c r="BB123" s="15">
        <f t="shared" si="86"/>
        <v>0</v>
      </c>
      <c r="BC123" s="15">
        <f t="shared" si="86"/>
        <v>0</v>
      </c>
      <c r="BD123" s="15">
        <f t="shared" si="86"/>
        <v>0</v>
      </c>
      <c r="BE123" s="15">
        <f t="shared" si="86"/>
        <v>0</v>
      </c>
      <c r="BF123" s="15">
        <f t="shared" si="86"/>
        <v>0</v>
      </c>
      <c r="BH123" s="13">
        <f t="shared" si="73"/>
        <v>0</v>
      </c>
      <c r="BI123" s="13">
        <f t="shared" si="74"/>
        <v>0</v>
      </c>
      <c r="BJ123" s="13">
        <f t="shared" si="75"/>
        <v>0</v>
      </c>
      <c r="BK123" s="13">
        <f t="shared" si="76"/>
        <v>0</v>
      </c>
      <c r="BL123" s="13">
        <f t="shared" si="77"/>
        <v>0</v>
      </c>
      <c r="BM123" s="13">
        <f t="shared" si="78"/>
        <v>0</v>
      </c>
      <c r="BN123" s="13">
        <f t="shared" si="79"/>
        <v>0</v>
      </c>
      <c r="BO123" s="13">
        <f t="shared" si="80"/>
        <v>0</v>
      </c>
      <c r="BP123" s="13">
        <f t="shared" si="81"/>
        <v>0</v>
      </c>
      <c r="BQ123" s="13">
        <f t="shared" si="82"/>
        <v>0</v>
      </c>
      <c r="BR123" s="13">
        <f t="shared" si="83"/>
        <v>0</v>
      </c>
      <c r="BS123" s="13">
        <f t="shared" si="84"/>
        <v>0</v>
      </c>
      <c r="BT123" s="14"/>
      <c r="BU123" s="13">
        <f t="shared" si="90"/>
        <v>0</v>
      </c>
      <c r="BV123" s="13">
        <f t="shared" si="90"/>
        <v>0</v>
      </c>
      <c r="BW123" s="13">
        <f t="shared" si="90"/>
        <v>0</v>
      </c>
      <c r="BX123" s="13">
        <f t="shared" si="89"/>
        <v>0</v>
      </c>
      <c r="BY123" s="13">
        <f t="shared" si="89"/>
        <v>0</v>
      </c>
      <c r="BZ123" s="13">
        <f t="shared" si="89"/>
        <v>0</v>
      </c>
      <c r="CA123" s="13">
        <f t="shared" si="89"/>
        <v>0</v>
      </c>
      <c r="CB123" s="13">
        <f t="shared" si="89"/>
        <v>0</v>
      </c>
      <c r="CC123" s="13">
        <f t="shared" si="89"/>
        <v>0</v>
      </c>
      <c r="CD123" s="13">
        <f t="shared" si="91"/>
        <v>0</v>
      </c>
      <c r="CE123" s="13">
        <f t="shared" si="91"/>
        <v>0</v>
      </c>
      <c r="CF123" s="13">
        <f t="shared" si="91"/>
        <v>0</v>
      </c>
      <c r="CG123" s="14"/>
      <c r="CH123" s="13">
        <f t="shared" si="96"/>
        <v>0</v>
      </c>
      <c r="CI123" s="13">
        <f t="shared" si="96"/>
        <v>0</v>
      </c>
      <c r="CJ123" s="13">
        <f t="shared" si="96"/>
        <v>0</v>
      </c>
      <c r="CK123" s="13">
        <f t="shared" si="93"/>
        <v>0</v>
      </c>
      <c r="CL123" s="13">
        <f t="shared" si="93"/>
        <v>0</v>
      </c>
      <c r="CM123" s="13">
        <f t="shared" si="93"/>
        <v>0</v>
      </c>
      <c r="CN123" s="13">
        <f t="shared" si="87"/>
        <v>0</v>
      </c>
      <c r="CO123" s="13">
        <f t="shared" si="87"/>
        <v>0</v>
      </c>
      <c r="CP123" s="13">
        <f t="shared" si="87"/>
        <v>0</v>
      </c>
      <c r="CQ123" s="13">
        <f t="shared" si="87"/>
        <v>0</v>
      </c>
      <c r="CR123" s="13">
        <f t="shared" si="87"/>
        <v>0</v>
      </c>
      <c r="CS123" s="13">
        <f t="shared" si="87"/>
        <v>0</v>
      </c>
      <c r="CT123" s="14"/>
      <c r="CU123" s="13">
        <f t="shared" si="97"/>
        <v>0</v>
      </c>
      <c r="CV123" s="13">
        <f t="shared" si="97"/>
        <v>0</v>
      </c>
      <c r="CW123" s="13">
        <f t="shared" si="97"/>
        <v>0</v>
      </c>
      <c r="CX123" s="13">
        <f t="shared" si="94"/>
        <v>0</v>
      </c>
      <c r="CY123" s="13">
        <f t="shared" si="94"/>
        <v>0</v>
      </c>
      <c r="CZ123" s="13">
        <f t="shared" si="94"/>
        <v>0</v>
      </c>
      <c r="DA123" s="13">
        <f t="shared" si="88"/>
        <v>0</v>
      </c>
      <c r="DB123" s="13">
        <f t="shared" si="88"/>
        <v>0</v>
      </c>
      <c r="DC123" s="13">
        <f t="shared" si="88"/>
        <v>0</v>
      </c>
      <c r="DD123" s="13">
        <f t="shared" si="88"/>
        <v>0</v>
      </c>
      <c r="DE123" s="13">
        <f t="shared" si="88"/>
        <v>0</v>
      </c>
      <c r="DF123" s="13">
        <f t="shared" si="88"/>
        <v>0</v>
      </c>
    </row>
    <row r="124" spans="1:110" ht="12.75" customHeight="1">
      <c r="A124" s="327">
        <f>'All Demand '!A125</f>
        <v>120</v>
      </c>
      <c r="B124" s="235" t="str">
        <f>'All Demand '!G125</f>
        <v>ABC</v>
      </c>
      <c r="C124" s="235" t="str">
        <f>'All Demand '!F125</f>
        <v>F9</v>
      </c>
      <c r="D124" s="178" t="str">
        <f>'All Demand '!C125</f>
        <v>8DCPFM01508AP</v>
      </c>
      <c r="E124" s="235" t="str">
        <f>'All Demand '!H125</f>
        <v>WGT</v>
      </c>
      <c r="F124" s="236" t="str">
        <f>'All Demand '!G125</f>
        <v>ABC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26">
        <f>Chengdu!H124</f>
        <v>0</v>
      </c>
      <c r="V124" s="26">
        <f>Chengdu!I124</f>
        <v>0</v>
      </c>
      <c r="W124" s="26">
        <f>Chengdu!J124</f>
        <v>0</v>
      </c>
      <c r="X124" s="26">
        <f>Chengdu!K124</f>
        <v>0</v>
      </c>
      <c r="Y124" s="26">
        <f>Chengdu!L124</f>
        <v>0</v>
      </c>
      <c r="Z124" s="26">
        <f>Chengdu!M124</f>
        <v>0</v>
      </c>
      <c r="AA124" s="26">
        <f>Chengdu!N124</f>
        <v>0</v>
      </c>
      <c r="AB124" s="26">
        <f>Chengdu!O124</f>
        <v>0</v>
      </c>
      <c r="AC124" s="26">
        <f>Chengdu!P124</f>
        <v>0</v>
      </c>
      <c r="AD124" s="26">
        <f>Chengdu!Q124</f>
        <v>0</v>
      </c>
      <c r="AE124" s="26">
        <f>Chengdu!R124</f>
        <v>0</v>
      </c>
      <c r="AF124" s="26">
        <f>Chengdu!S124</f>
        <v>0</v>
      </c>
      <c r="AH124" s="13">
        <f t="shared" si="61"/>
        <v>0</v>
      </c>
      <c r="AI124" s="13">
        <f t="shared" si="62"/>
        <v>0</v>
      </c>
      <c r="AJ124" s="13">
        <f t="shared" si="63"/>
        <v>0</v>
      </c>
      <c r="AK124" s="13">
        <f t="shared" si="64"/>
        <v>0</v>
      </c>
      <c r="AL124" s="13">
        <f t="shared" si="65"/>
        <v>0</v>
      </c>
      <c r="AM124" s="13">
        <f t="shared" si="66"/>
        <v>0</v>
      </c>
      <c r="AN124" s="13">
        <f t="shared" si="67"/>
        <v>0</v>
      </c>
      <c r="AO124" s="13">
        <f t="shared" si="68"/>
        <v>0</v>
      </c>
      <c r="AP124" s="13">
        <f t="shared" si="69"/>
        <v>0</v>
      </c>
      <c r="AQ124" s="13">
        <f t="shared" si="70"/>
        <v>0</v>
      </c>
      <c r="AR124" s="13">
        <f t="shared" si="71"/>
        <v>0</v>
      </c>
      <c r="AS124" s="13">
        <f t="shared" si="72"/>
        <v>0</v>
      </c>
      <c r="AT124" s="14"/>
      <c r="AU124" s="15">
        <f t="shared" si="95"/>
        <v>0</v>
      </c>
      <c r="AV124" s="15">
        <f t="shared" si="95"/>
        <v>0</v>
      </c>
      <c r="AW124" s="15">
        <f t="shared" si="95"/>
        <v>0</v>
      </c>
      <c r="AX124" s="15">
        <f t="shared" si="92"/>
        <v>0</v>
      </c>
      <c r="AY124" s="15">
        <f t="shared" si="92"/>
        <v>0</v>
      </c>
      <c r="AZ124" s="15">
        <f t="shared" si="92"/>
        <v>0</v>
      </c>
      <c r="BA124" s="15">
        <f t="shared" si="86"/>
        <v>0</v>
      </c>
      <c r="BB124" s="15">
        <f t="shared" si="86"/>
        <v>0</v>
      </c>
      <c r="BC124" s="15">
        <f t="shared" si="86"/>
        <v>0</v>
      </c>
      <c r="BD124" s="15">
        <f t="shared" si="86"/>
        <v>0</v>
      </c>
      <c r="BE124" s="15">
        <f t="shared" si="86"/>
        <v>0</v>
      </c>
      <c r="BF124" s="15">
        <f t="shared" si="86"/>
        <v>0</v>
      </c>
      <c r="BH124" s="13">
        <f t="shared" si="73"/>
        <v>0</v>
      </c>
      <c r="BI124" s="13">
        <f t="shared" si="74"/>
        <v>0</v>
      </c>
      <c r="BJ124" s="13">
        <f t="shared" si="75"/>
        <v>0</v>
      </c>
      <c r="BK124" s="13">
        <f t="shared" si="76"/>
        <v>0</v>
      </c>
      <c r="BL124" s="13">
        <f t="shared" si="77"/>
        <v>0</v>
      </c>
      <c r="BM124" s="13">
        <f t="shared" si="78"/>
        <v>0</v>
      </c>
      <c r="BN124" s="13">
        <f t="shared" si="79"/>
        <v>0</v>
      </c>
      <c r="BO124" s="13">
        <f t="shared" si="80"/>
        <v>0</v>
      </c>
      <c r="BP124" s="13">
        <f t="shared" si="81"/>
        <v>0</v>
      </c>
      <c r="BQ124" s="13">
        <f t="shared" si="82"/>
        <v>0</v>
      </c>
      <c r="BR124" s="13">
        <f t="shared" si="83"/>
        <v>0</v>
      </c>
      <c r="BS124" s="13">
        <f t="shared" si="84"/>
        <v>0</v>
      </c>
      <c r="BT124" s="14"/>
      <c r="BU124" s="13">
        <f t="shared" si="90"/>
        <v>0</v>
      </c>
      <c r="BV124" s="13">
        <f t="shared" si="90"/>
        <v>0</v>
      </c>
      <c r="BW124" s="13">
        <f t="shared" si="90"/>
        <v>0</v>
      </c>
      <c r="BX124" s="13">
        <f t="shared" si="89"/>
        <v>0</v>
      </c>
      <c r="BY124" s="13">
        <f t="shared" si="89"/>
        <v>0</v>
      </c>
      <c r="BZ124" s="13">
        <f t="shared" si="89"/>
        <v>0</v>
      </c>
      <c r="CA124" s="13">
        <f t="shared" si="89"/>
        <v>0</v>
      </c>
      <c r="CB124" s="13">
        <f t="shared" si="89"/>
        <v>0</v>
      </c>
      <c r="CC124" s="13">
        <f t="shared" si="89"/>
        <v>0</v>
      </c>
      <c r="CD124" s="13">
        <f t="shared" si="91"/>
        <v>0</v>
      </c>
      <c r="CE124" s="13">
        <f t="shared" si="91"/>
        <v>0</v>
      </c>
      <c r="CF124" s="13">
        <f t="shared" si="91"/>
        <v>0</v>
      </c>
      <c r="CG124" s="14"/>
      <c r="CH124" s="13">
        <f t="shared" si="96"/>
        <v>0</v>
      </c>
      <c r="CI124" s="13">
        <f t="shared" si="96"/>
        <v>0</v>
      </c>
      <c r="CJ124" s="13">
        <f t="shared" si="96"/>
        <v>0</v>
      </c>
      <c r="CK124" s="13">
        <f t="shared" si="93"/>
        <v>0</v>
      </c>
      <c r="CL124" s="13">
        <f t="shared" si="93"/>
        <v>0</v>
      </c>
      <c r="CM124" s="13">
        <f t="shared" si="93"/>
        <v>0</v>
      </c>
      <c r="CN124" s="13">
        <f t="shared" si="87"/>
        <v>0</v>
      </c>
      <c r="CO124" s="13">
        <f t="shared" si="87"/>
        <v>0</v>
      </c>
      <c r="CP124" s="13">
        <f t="shared" si="87"/>
        <v>0</v>
      </c>
      <c r="CQ124" s="13">
        <f t="shared" si="87"/>
        <v>0</v>
      </c>
      <c r="CR124" s="13">
        <f t="shared" si="87"/>
        <v>0</v>
      </c>
      <c r="CS124" s="13">
        <f t="shared" si="87"/>
        <v>0</v>
      </c>
      <c r="CT124" s="14"/>
      <c r="CU124" s="13">
        <f t="shared" si="97"/>
        <v>0</v>
      </c>
      <c r="CV124" s="13">
        <f t="shared" si="97"/>
        <v>0</v>
      </c>
      <c r="CW124" s="13">
        <f t="shared" si="97"/>
        <v>0</v>
      </c>
      <c r="CX124" s="13">
        <f t="shared" si="94"/>
        <v>0</v>
      </c>
      <c r="CY124" s="13">
        <f t="shared" si="94"/>
        <v>0</v>
      </c>
      <c r="CZ124" s="13">
        <f t="shared" si="94"/>
        <v>0</v>
      </c>
      <c r="DA124" s="13">
        <f t="shared" si="88"/>
        <v>0</v>
      </c>
      <c r="DB124" s="13">
        <f t="shared" si="88"/>
        <v>0</v>
      </c>
      <c r="DC124" s="13">
        <f t="shared" si="88"/>
        <v>0</v>
      </c>
      <c r="DD124" s="13">
        <f t="shared" si="88"/>
        <v>0</v>
      </c>
      <c r="DE124" s="13">
        <f t="shared" si="88"/>
        <v>0</v>
      </c>
      <c r="DF124" s="13">
        <f t="shared" si="88"/>
        <v>0</v>
      </c>
    </row>
    <row r="125" spans="1:110" ht="12.75" customHeight="1">
      <c r="A125" s="327">
        <f>'All Demand '!A126</f>
        <v>121</v>
      </c>
      <c r="B125" s="235" t="str">
        <f>'All Demand '!G126</f>
        <v>ABC</v>
      </c>
      <c r="C125" s="235" t="str">
        <f>'All Demand '!F126</f>
        <v>F9</v>
      </c>
      <c r="D125" s="178" t="str">
        <f>'All Demand '!C126</f>
        <v>8DCPFM01510AP</v>
      </c>
      <c r="E125" s="235" t="str">
        <f>'All Demand '!H126</f>
        <v>WGT</v>
      </c>
      <c r="F125" s="236" t="str">
        <f>'All Demand '!G126</f>
        <v>ABC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26">
        <f>Chengdu!H125</f>
        <v>0</v>
      </c>
      <c r="V125" s="26">
        <f>Chengdu!I125</f>
        <v>0</v>
      </c>
      <c r="W125" s="26">
        <f>Chengdu!J125</f>
        <v>0</v>
      </c>
      <c r="X125" s="26">
        <f>Chengdu!K125</f>
        <v>0</v>
      </c>
      <c r="Y125" s="26">
        <f>Chengdu!L125</f>
        <v>0</v>
      </c>
      <c r="Z125" s="26">
        <f>Chengdu!M125</f>
        <v>0</v>
      </c>
      <c r="AA125" s="26">
        <f>Chengdu!N125</f>
        <v>0</v>
      </c>
      <c r="AB125" s="26">
        <f>Chengdu!O125</f>
        <v>0</v>
      </c>
      <c r="AC125" s="26">
        <f>Chengdu!P125</f>
        <v>0</v>
      </c>
      <c r="AD125" s="26">
        <f>Chengdu!Q125</f>
        <v>0</v>
      </c>
      <c r="AE125" s="26">
        <f>Chengdu!R125</f>
        <v>0</v>
      </c>
      <c r="AF125" s="26">
        <f>Chengdu!S125</f>
        <v>0</v>
      </c>
      <c r="AH125" s="13">
        <f t="shared" si="61"/>
        <v>0</v>
      </c>
      <c r="AI125" s="13">
        <f t="shared" si="62"/>
        <v>0</v>
      </c>
      <c r="AJ125" s="13">
        <f t="shared" si="63"/>
        <v>0</v>
      </c>
      <c r="AK125" s="13">
        <f t="shared" si="64"/>
        <v>0</v>
      </c>
      <c r="AL125" s="13">
        <f t="shared" si="65"/>
        <v>0</v>
      </c>
      <c r="AM125" s="13">
        <f t="shared" si="66"/>
        <v>0</v>
      </c>
      <c r="AN125" s="13">
        <f t="shared" si="67"/>
        <v>0</v>
      </c>
      <c r="AO125" s="13">
        <f t="shared" si="68"/>
        <v>0</v>
      </c>
      <c r="AP125" s="13">
        <f t="shared" si="69"/>
        <v>0</v>
      </c>
      <c r="AQ125" s="13">
        <f t="shared" si="70"/>
        <v>0</v>
      </c>
      <c r="AR125" s="13">
        <f t="shared" si="71"/>
        <v>0</v>
      </c>
      <c r="AS125" s="13">
        <f t="shared" si="72"/>
        <v>0</v>
      </c>
      <c r="AT125" s="14"/>
      <c r="AU125" s="15">
        <f t="shared" si="95"/>
        <v>0</v>
      </c>
      <c r="AV125" s="15">
        <f t="shared" si="95"/>
        <v>0</v>
      </c>
      <c r="AW125" s="15">
        <f t="shared" si="95"/>
        <v>0</v>
      </c>
      <c r="AX125" s="15">
        <f t="shared" si="92"/>
        <v>0</v>
      </c>
      <c r="AY125" s="15">
        <f t="shared" si="92"/>
        <v>0</v>
      </c>
      <c r="AZ125" s="15">
        <f t="shared" si="92"/>
        <v>0</v>
      </c>
      <c r="BA125" s="15">
        <f t="shared" si="86"/>
        <v>0</v>
      </c>
      <c r="BB125" s="15">
        <f t="shared" si="86"/>
        <v>0</v>
      </c>
      <c r="BC125" s="15">
        <f t="shared" si="86"/>
        <v>0</v>
      </c>
      <c r="BD125" s="15">
        <f t="shared" si="86"/>
        <v>0</v>
      </c>
      <c r="BE125" s="15">
        <f t="shared" si="86"/>
        <v>0</v>
      </c>
      <c r="BF125" s="15">
        <f t="shared" si="86"/>
        <v>0</v>
      </c>
      <c r="BH125" s="13">
        <f t="shared" si="73"/>
        <v>0</v>
      </c>
      <c r="BI125" s="13">
        <f t="shared" si="74"/>
        <v>0</v>
      </c>
      <c r="BJ125" s="13">
        <f t="shared" si="75"/>
        <v>0</v>
      </c>
      <c r="BK125" s="13">
        <f t="shared" si="76"/>
        <v>0</v>
      </c>
      <c r="BL125" s="13">
        <f t="shared" si="77"/>
        <v>0</v>
      </c>
      <c r="BM125" s="13">
        <f t="shared" si="78"/>
        <v>0</v>
      </c>
      <c r="BN125" s="13">
        <f t="shared" si="79"/>
        <v>0</v>
      </c>
      <c r="BO125" s="13">
        <f t="shared" si="80"/>
        <v>0</v>
      </c>
      <c r="BP125" s="13">
        <f t="shared" si="81"/>
        <v>0</v>
      </c>
      <c r="BQ125" s="13">
        <f t="shared" si="82"/>
        <v>0</v>
      </c>
      <c r="BR125" s="13">
        <f t="shared" si="83"/>
        <v>0</v>
      </c>
      <c r="BS125" s="13">
        <f t="shared" si="84"/>
        <v>0</v>
      </c>
      <c r="BT125" s="14"/>
      <c r="BU125" s="13">
        <f t="shared" si="90"/>
        <v>0</v>
      </c>
      <c r="BV125" s="13">
        <f t="shared" si="90"/>
        <v>0</v>
      </c>
      <c r="BW125" s="13">
        <f t="shared" si="90"/>
        <v>0</v>
      </c>
      <c r="BX125" s="13">
        <f t="shared" si="89"/>
        <v>0</v>
      </c>
      <c r="BY125" s="13">
        <f t="shared" si="89"/>
        <v>0</v>
      </c>
      <c r="BZ125" s="13">
        <f t="shared" si="89"/>
        <v>0</v>
      </c>
      <c r="CA125" s="13">
        <f t="shared" si="89"/>
        <v>0</v>
      </c>
      <c r="CB125" s="13">
        <f t="shared" si="89"/>
        <v>0</v>
      </c>
      <c r="CC125" s="13">
        <f t="shared" si="89"/>
        <v>0</v>
      </c>
      <c r="CD125" s="13">
        <f t="shared" si="91"/>
        <v>0</v>
      </c>
      <c r="CE125" s="13">
        <f t="shared" si="91"/>
        <v>0</v>
      </c>
      <c r="CF125" s="13">
        <f t="shared" si="91"/>
        <v>0</v>
      </c>
      <c r="CG125" s="14"/>
      <c r="CH125" s="13">
        <f t="shared" si="96"/>
        <v>0</v>
      </c>
      <c r="CI125" s="13">
        <f t="shared" si="96"/>
        <v>0</v>
      </c>
      <c r="CJ125" s="13">
        <f t="shared" si="96"/>
        <v>0</v>
      </c>
      <c r="CK125" s="13">
        <f t="shared" si="93"/>
        <v>0</v>
      </c>
      <c r="CL125" s="13">
        <f t="shared" si="93"/>
        <v>0</v>
      </c>
      <c r="CM125" s="13">
        <f t="shared" si="93"/>
        <v>0</v>
      </c>
      <c r="CN125" s="13">
        <f t="shared" si="87"/>
        <v>0</v>
      </c>
      <c r="CO125" s="13">
        <f t="shared" si="87"/>
        <v>0</v>
      </c>
      <c r="CP125" s="13">
        <f t="shared" si="87"/>
        <v>0</v>
      </c>
      <c r="CQ125" s="13">
        <f t="shared" si="87"/>
        <v>0</v>
      </c>
      <c r="CR125" s="13">
        <f t="shared" si="87"/>
        <v>0</v>
      </c>
      <c r="CS125" s="13">
        <f t="shared" si="87"/>
        <v>0</v>
      </c>
      <c r="CT125" s="14"/>
      <c r="CU125" s="13">
        <f t="shared" si="97"/>
        <v>0</v>
      </c>
      <c r="CV125" s="13">
        <f t="shared" si="97"/>
        <v>0</v>
      </c>
      <c r="CW125" s="13">
        <f t="shared" si="97"/>
        <v>0</v>
      </c>
      <c r="CX125" s="13">
        <f t="shared" si="94"/>
        <v>0</v>
      </c>
      <c r="CY125" s="13">
        <f t="shared" si="94"/>
        <v>0</v>
      </c>
      <c r="CZ125" s="13">
        <f t="shared" si="94"/>
        <v>0</v>
      </c>
      <c r="DA125" s="13">
        <f t="shared" si="88"/>
        <v>0</v>
      </c>
      <c r="DB125" s="13">
        <f t="shared" si="88"/>
        <v>0</v>
      </c>
      <c r="DC125" s="13">
        <f t="shared" si="88"/>
        <v>0</v>
      </c>
      <c r="DD125" s="13">
        <f t="shared" si="88"/>
        <v>0</v>
      </c>
      <c r="DE125" s="13">
        <f t="shared" si="88"/>
        <v>0</v>
      </c>
      <c r="DF125" s="13">
        <f t="shared" si="88"/>
        <v>0</v>
      </c>
    </row>
    <row r="126" spans="1:110" ht="12.75" customHeight="1">
      <c r="A126" s="327">
        <f>'All Demand '!A127</f>
        <v>122</v>
      </c>
      <c r="B126" s="235" t="str">
        <f>'All Demand '!G127</f>
        <v>ABC</v>
      </c>
      <c r="C126" s="235" t="str">
        <f>'All Demand '!F127</f>
        <v>F9</v>
      </c>
      <c r="D126" s="178" t="str">
        <f>'All Demand '!C127</f>
        <v>8DCPFM01509AP</v>
      </c>
      <c r="E126" s="235" t="str">
        <f>'All Demand '!H127</f>
        <v>WGT</v>
      </c>
      <c r="F126" s="236" t="str">
        <f>'All Demand '!G127</f>
        <v>ABC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26">
        <f>Chengdu!H126</f>
        <v>0</v>
      </c>
      <c r="V126" s="26">
        <f>Chengdu!I126</f>
        <v>0</v>
      </c>
      <c r="W126" s="26">
        <f>Chengdu!J126</f>
        <v>0</v>
      </c>
      <c r="X126" s="26">
        <f>Chengdu!K126</f>
        <v>0</v>
      </c>
      <c r="Y126" s="26">
        <f>Chengdu!L126</f>
        <v>0</v>
      </c>
      <c r="Z126" s="26">
        <f>Chengdu!M126</f>
        <v>0</v>
      </c>
      <c r="AA126" s="26">
        <f>Chengdu!N126</f>
        <v>0</v>
      </c>
      <c r="AB126" s="26">
        <f>Chengdu!O126</f>
        <v>0</v>
      </c>
      <c r="AC126" s="26">
        <f>Chengdu!P126</f>
        <v>0</v>
      </c>
      <c r="AD126" s="26">
        <f>Chengdu!Q126</f>
        <v>0</v>
      </c>
      <c r="AE126" s="26">
        <f>Chengdu!R126</f>
        <v>0</v>
      </c>
      <c r="AF126" s="26">
        <f>Chengdu!S126</f>
        <v>0</v>
      </c>
      <c r="AH126" s="13">
        <f t="shared" si="61"/>
        <v>0</v>
      </c>
      <c r="AI126" s="13">
        <f t="shared" si="62"/>
        <v>0</v>
      </c>
      <c r="AJ126" s="13">
        <f t="shared" si="63"/>
        <v>0</v>
      </c>
      <c r="AK126" s="13">
        <f t="shared" si="64"/>
        <v>0</v>
      </c>
      <c r="AL126" s="13">
        <f t="shared" si="65"/>
        <v>0</v>
      </c>
      <c r="AM126" s="13">
        <f t="shared" si="66"/>
        <v>0</v>
      </c>
      <c r="AN126" s="13">
        <f t="shared" si="67"/>
        <v>0</v>
      </c>
      <c r="AO126" s="13">
        <f t="shared" si="68"/>
        <v>0</v>
      </c>
      <c r="AP126" s="13">
        <f t="shared" si="69"/>
        <v>0</v>
      </c>
      <c r="AQ126" s="13">
        <f t="shared" si="70"/>
        <v>0</v>
      </c>
      <c r="AR126" s="13">
        <f t="shared" si="71"/>
        <v>0</v>
      </c>
      <c r="AS126" s="13">
        <f t="shared" si="72"/>
        <v>0</v>
      </c>
      <c r="AT126" s="14"/>
      <c r="AU126" s="15">
        <f t="shared" si="95"/>
        <v>0</v>
      </c>
      <c r="AV126" s="15">
        <f t="shared" si="95"/>
        <v>0</v>
      </c>
      <c r="AW126" s="15">
        <f t="shared" si="95"/>
        <v>0</v>
      </c>
      <c r="AX126" s="15">
        <f t="shared" si="92"/>
        <v>0</v>
      </c>
      <c r="AY126" s="15">
        <f t="shared" si="92"/>
        <v>0</v>
      </c>
      <c r="AZ126" s="15">
        <f t="shared" si="92"/>
        <v>0</v>
      </c>
      <c r="BA126" s="15">
        <f t="shared" si="86"/>
        <v>0</v>
      </c>
      <c r="BB126" s="15">
        <f t="shared" si="86"/>
        <v>0</v>
      </c>
      <c r="BC126" s="15">
        <f t="shared" si="86"/>
        <v>0</v>
      </c>
      <c r="BD126" s="15">
        <f t="shared" si="86"/>
        <v>0</v>
      </c>
      <c r="BE126" s="15">
        <f t="shared" si="86"/>
        <v>0</v>
      </c>
      <c r="BF126" s="15">
        <f t="shared" si="86"/>
        <v>0</v>
      </c>
      <c r="BH126" s="13">
        <f t="shared" si="73"/>
        <v>0</v>
      </c>
      <c r="BI126" s="13">
        <f t="shared" si="74"/>
        <v>0</v>
      </c>
      <c r="BJ126" s="13">
        <f t="shared" si="75"/>
        <v>0</v>
      </c>
      <c r="BK126" s="13">
        <f t="shared" si="76"/>
        <v>0</v>
      </c>
      <c r="BL126" s="13">
        <f t="shared" si="77"/>
        <v>0</v>
      </c>
      <c r="BM126" s="13">
        <f t="shared" si="78"/>
        <v>0</v>
      </c>
      <c r="BN126" s="13">
        <f t="shared" si="79"/>
        <v>0</v>
      </c>
      <c r="BO126" s="13">
        <f t="shared" si="80"/>
        <v>0</v>
      </c>
      <c r="BP126" s="13">
        <f t="shared" si="81"/>
        <v>0</v>
      </c>
      <c r="BQ126" s="13">
        <f t="shared" si="82"/>
        <v>0</v>
      </c>
      <c r="BR126" s="13">
        <f t="shared" si="83"/>
        <v>0</v>
      </c>
      <c r="BS126" s="13">
        <f t="shared" si="84"/>
        <v>0</v>
      </c>
      <c r="BT126" s="14"/>
      <c r="BU126" s="13">
        <f t="shared" si="90"/>
        <v>0</v>
      </c>
      <c r="BV126" s="13">
        <f t="shared" si="90"/>
        <v>0</v>
      </c>
      <c r="BW126" s="13">
        <f t="shared" si="90"/>
        <v>0</v>
      </c>
      <c r="BX126" s="13">
        <f t="shared" si="89"/>
        <v>0</v>
      </c>
      <c r="BY126" s="13">
        <f t="shared" si="89"/>
        <v>0</v>
      </c>
      <c r="BZ126" s="13">
        <f t="shared" si="89"/>
        <v>0</v>
      </c>
      <c r="CA126" s="13">
        <f t="shared" si="89"/>
        <v>0</v>
      </c>
      <c r="CB126" s="13">
        <f t="shared" si="89"/>
        <v>0</v>
      </c>
      <c r="CC126" s="13">
        <f t="shared" si="89"/>
        <v>0</v>
      </c>
      <c r="CD126" s="13">
        <f t="shared" si="91"/>
        <v>0</v>
      </c>
      <c r="CE126" s="13">
        <f t="shared" si="91"/>
        <v>0</v>
      </c>
      <c r="CF126" s="13">
        <f t="shared" si="91"/>
        <v>0</v>
      </c>
      <c r="CG126" s="14"/>
      <c r="CH126" s="13">
        <f t="shared" si="96"/>
        <v>0</v>
      </c>
      <c r="CI126" s="13">
        <f t="shared" si="96"/>
        <v>0</v>
      </c>
      <c r="CJ126" s="13">
        <f t="shared" si="96"/>
        <v>0</v>
      </c>
      <c r="CK126" s="13">
        <f t="shared" si="93"/>
        <v>0</v>
      </c>
      <c r="CL126" s="13">
        <f t="shared" si="93"/>
        <v>0</v>
      </c>
      <c r="CM126" s="13">
        <f t="shared" si="93"/>
        <v>0</v>
      </c>
      <c r="CN126" s="13">
        <f t="shared" si="87"/>
        <v>0</v>
      </c>
      <c r="CO126" s="13">
        <f t="shared" si="87"/>
        <v>0</v>
      </c>
      <c r="CP126" s="13">
        <f t="shared" si="87"/>
        <v>0</v>
      </c>
      <c r="CQ126" s="13">
        <f t="shared" si="87"/>
        <v>0</v>
      </c>
      <c r="CR126" s="13">
        <f t="shared" si="87"/>
        <v>0</v>
      </c>
      <c r="CS126" s="13">
        <f t="shared" si="87"/>
        <v>0</v>
      </c>
      <c r="CT126" s="14"/>
      <c r="CU126" s="13">
        <f t="shared" si="97"/>
        <v>0</v>
      </c>
      <c r="CV126" s="13">
        <f t="shared" si="97"/>
        <v>0</v>
      </c>
      <c r="CW126" s="13">
        <f t="shared" si="97"/>
        <v>0</v>
      </c>
      <c r="CX126" s="13">
        <f t="shared" si="94"/>
        <v>0</v>
      </c>
      <c r="CY126" s="13">
        <f t="shared" si="94"/>
        <v>0</v>
      </c>
      <c r="CZ126" s="13">
        <f t="shared" si="94"/>
        <v>0</v>
      </c>
      <c r="DA126" s="13">
        <f t="shared" si="88"/>
        <v>0</v>
      </c>
      <c r="DB126" s="13">
        <f t="shared" si="88"/>
        <v>0</v>
      </c>
      <c r="DC126" s="13">
        <f t="shared" si="88"/>
        <v>0</v>
      </c>
      <c r="DD126" s="13">
        <f t="shared" si="88"/>
        <v>0</v>
      </c>
      <c r="DE126" s="13">
        <f t="shared" si="88"/>
        <v>0</v>
      </c>
      <c r="DF126" s="13">
        <f t="shared" si="88"/>
        <v>0</v>
      </c>
    </row>
    <row r="127" spans="1:110" ht="12.75" customHeight="1">
      <c r="A127" s="327">
        <f>'All Demand '!A128</f>
        <v>123</v>
      </c>
      <c r="B127" s="235" t="str">
        <f>'All Demand '!G128</f>
        <v>ABC</v>
      </c>
      <c r="C127" s="235" t="str">
        <f>'All Demand '!F128</f>
        <v>F9</v>
      </c>
      <c r="D127" s="178" t="str">
        <f>'All Demand '!C128</f>
        <v>8DRPFM02026</v>
      </c>
      <c r="E127" s="235" t="str">
        <f>'All Demand '!H128</f>
        <v>WGT</v>
      </c>
      <c r="F127" s="236" t="str">
        <f>'All Demand '!G128</f>
        <v>ABC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26">
        <f>Chengdu!H127</f>
        <v>0</v>
      </c>
      <c r="V127" s="26">
        <f>Chengdu!I127</f>
        <v>0</v>
      </c>
      <c r="W127" s="26">
        <f>Chengdu!J127</f>
        <v>0</v>
      </c>
      <c r="X127" s="26">
        <f>Chengdu!K127</f>
        <v>0</v>
      </c>
      <c r="Y127" s="26">
        <f>Chengdu!L127</f>
        <v>0</v>
      </c>
      <c r="Z127" s="26">
        <f>Chengdu!M127</f>
        <v>0</v>
      </c>
      <c r="AA127" s="26">
        <f>Chengdu!N127</f>
        <v>0</v>
      </c>
      <c r="AB127" s="26">
        <f>Chengdu!O127</f>
        <v>0</v>
      </c>
      <c r="AC127" s="26">
        <f>Chengdu!P127</f>
        <v>0</v>
      </c>
      <c r="AD127" s="26">
        <f>Chengdu!Q127</f>
        <v>0</v>
      </c>
      <c r="AE127" s="26">
        <f>Chengdu!R127</f>
        <v>0</v>
      </c>
      <c r="AF127" s="26">
        <f>Chengdu!S127</f>
        <v>0</v>
      </c>
      <c r="AH127" s="13">
        <f t="shared" si="61"/>
        <v>0</v>
      </c>
      <c r="AI127" s="13">
        <f t="shared" si="62"/>
        <v>0</v>
      </c>
      <c r="AJ127" s="13">
        <f t="shared" si="63"/>
        <v>0</v>
      </c>
      <c r="AK127" s="13">
        <f t="shared" si="64"/>
        <v>0</v>
      </c>
      <c r="AL127" s="13">
        <f t="shared" si="65"/>
        <v>0</v>
      </c>
      <c r="AM127" s="13">
        <f t="shared" si="66"/>
        <v>0</v>
      </c>
      <c r="AN127" s="13">
        <f t="shared" si="67"/>
        <v>0</v>
      </c>
      <c r="AO127" s="13">
        <f t="shared" si="68"/>
        <v>0</v>
      </c>
      <c r="AP127" s="13">
        <f t="shared" si="69"/>
        <v>0</v>
      </c>
      <c r="AQ127" s="13">
        <f t="shared" si="70"/>
        <v>0</v>
      </c>
      <c r="AR127" s="13">
        <f t="shared" si="71"/>
        <v>0</v>
      </c>
      <c r="AS127" s="13">
        <f t="shared" si="72"/>
        <v>0</v>
      </c>
      <c r="AT127" s="14"/>
      <c r="AU127" s="15">
        <f t="shared" si="95"/>
        <v>0</v>
      </c>
      <c r="AV127" s="15">
        <f t="shared" si="95"/>
        <v>0</v>
      </c>
      <c r="AW127" s="15">
        <f t="shared" si="95"/>
        <v>0</v>
      </c>
      <c r="AX127" s="15">
        <f t="shared" si="92"/>
        <v>0</v>
      </c>
      <c r="AY127" s="15">
        <f t="shared" si="92"/>
        <v>0</v>
      </c>
      <c r="AZ127" s="15">
        <f t="shared" si="92"/>
        <v>0</v>
      </c>
      <c r="BA127" s="15">
        <f t="shared" si="86"/>
        <v>0</v>
      </c>
      <c r="BB127" s="15">
        <f t="shared" si="86"/>
        <v>0</v>
      </c>
      <c r="BC127" s="15">
        <f t="shared" si="86"/>
        <v>0</v>
      </c>
      <c r="BD127" s="15">
        <f t="shared" si="86"/>
        <v>0</v>
      </c>
      <c r="BE127" s="15">
        <f t="shared" si="86"/>
        <v>0</v>
      </c>
      <c r="BF127" s="15">
        <f t="shared" si="86"/>
        <v>0</v>
      </c>
      <c r="BH127" s="13">
        <f t="shared" si="73"/>
        <v>0</v>
      </c>
      <c r="BI127" s="13">
        <f t="shared" si="74"/>
        <v>0</v>
      </c>
      <c r="BJ127" s="13">
        <f t="shared" si="75"/>
        <v>0</v>
      </c>
      <c r="BK127" s="13">
        <f t="shared" si="76"/>
        <v>0</v>
      </c>
      <c r="BL127" s="13">
        <f t="shared" si="77"/>
        <v>0</v>
      </c>
      <c r="BM127" s="13">
        <f t="shared" si="78"/>
        <v>0</v>
      </c>
      <c r="BN127" s="13">
        <f t="shared" si="79"/>
        <v>0</v>
      </c>
      <c r="BO127" s="13">
        <f t="shared" si="80"/>
        <v>0</v>
      </c>
      <c r="BP127" s="13">
        <f t="shared" si="81"/>
        <v>0</v>
      </c>
      <c r="BQ127" s="13">
        <f t="shared" si="82"/>
        <v>0</v>
      </c>
      <c r="BR127" s="13">
        <f t="shared" si="83"/>
        <v>0</v>
      </c>
      <c r="BS127" s="13">
        <f t="shared" si="84"/>
        <v>0</v>
      </c>
      <c r="BT127" s="14"/>
      <c r="BU127" s="13">
        <f t="shared" si="90"/>
        <v>0</v>
      </c>
      <c r="BV127" s="13">
        <f t="shared" si="90"/>
        <v>0</v>
      </c>
      <c r="BW127" s="13">
        <f t="shared" si="90"/>
        <v>0</v>
      </c>
      <c r="BX127" s="13">
        <f t="shared" si="89"/>
        <v>0</v>
      </c>
      <c r="BY127" s="13">
        <f t="shared" si="89"/>
        <v>0</v>
      </c>
      <c r="BZ127" s="13">
        <f t="shared" si="89"/>
        <v>0</v>
      </c>
      <c r="CA127" s="13">
        <f t="shared" si="89"/>
        <v>0</v>
      </c>
      <c r="CB127" s="13">
        <f t="shared" si="89"/>
        <v>0</v>
      </c>
      <c r="CC127" s="13">
        <f t="shared" si="89"/>
        <v>0</v>
      </c>
      <c r="CD127" s="13">
        <f t="shared" si="91"/>
        <v>0</v>
      </c>
      <c r="CE127" s="13">
        <f t="shared" si="91"/>
        <v>0</v>
      </c>
      <c r="CF127" s="13">
        <f t="shared" si="91"/>
        <v>0</v>
      </c>
      <c r="CG127" s="14"/>
      <c r="CH127" s="13">
        <f t="shared" si="96"/>
        <v>0</v>
      </c>
      <c r="CI127" s="13">
        <f t="shared" si="96"/>
        <v>0</v>
      </c>
      <c r="CJ127" s="13">
        <f t="shared" si="96"/>
        <v>0</v>
      </c>
      <c r="CK127" s="13">
        <f t="shared" si="93"/>
        <v>0</v>
      </c>
      <c r="CL127" s="13">
        <f t="shared" si="93"/>
        <v>0</v>
      </c>
      <c r="CM127" s="13">
        <f t="shared" si="93"/>
        <v>0</v>
      </c>
      <c r="CN127" s="13">
        <f t="shared" si="87"/>
        <v>0</v>
      </c>
      <c r="CO127" s="13">
        <f t="shared" si="87"/>
        <v>0</v>
      </c>
      <c r="CP127" s="13">
        <f t="shared" si="87"/>
        <v>0</v>
      </c>
      <c r="CQ127" s="13">
        <f t="shared" si="87"/>
        <v>0</v>
      </c>
      <c r="CR127" s="13">
        <f t="shared" si="87"/>
        <v>0</v>
      </c>
      <c r="CS127" s="13">
        <f t="shared" si="87"/>
        <v>0</v>
      </c>
      <c r="CT127" s="14"/>
      <c r="CU127" s="13">
        <f t="shared" si="97"/>
        <v>0</v>
      </c>
      <c r="CV127" s="13">
        <f t="shared" si="97"/>
        <v>0</v>
      </c>
      <c r="CW127" s="13">
        <f t="shared" si="97"/>
        <v>0</v>
      </c>
      <c r="CX127" s="13">
        <f t="shared" si="94"/>
        <v>0</v>
      </c>
      <c r="CY127" s="13">
        <f t="shared" si="94"/>
        <v>0</v>
      </c>
      <c r="CZ127" s="13">
        <f t="shared" si="94"/>
        <v>0</v>
      </c>
      <c r="DA127" s="13">
        <f t="shared" si="88"/>
        <v>0</v>
      </c>
      <c r="DB127" s="13">
        <f t="shared" si="88"/>
        <v>0</v>
      </c>
      <c r="DC127" s="13">
        <f t="shared" si="88"/>
        <v>0</v>
      </c>
      <c r="DD127" s="13">
        <f t="shared" si="88"/>
        <v>0</v>
      </c>
      <c r="DE127" s="13">
        <f t="shared" si="88"/>
        <v>0</v>
      </c>
      <c r="DF127" s="13">
        <f t="shared" si="88"/>
        <v>0</v>
      </c>
    </row>
    <row r="128" spans="1:110" ht="12.75" customHeight="1">
      <c r="A128" s="327">
        <f>'All Demand '!A129</f>
        <v>124</v>
      </c>
      <c r="B128" s="235" t="str">
        <f>'All Demand '!G129</f>
        <v>ABC</v>
      </c>
      <c r="C128" s="235" t="str">
        <f>'All Demand '!F129</f>
        <v>F9</v>
      </c>
      <c r="D128" s="178" t="str">
        <f>'All Demand '!C129</f>
        <v>8DRPFM02027</v>
      </c>
      <c r="E128" s="235" t="str">
        <f>'All Demand '!H129</f>
        <v>WGT</v>
      </c>
      <c r="F128" s="236" t="str">
        <f>'All Demand '!G129</f>
        <v>ABC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26">
        <f>Chengdu!H128</f>
        <v>0</v>
      </c>
      <c r="V128" s="26">
        <f>Chengdu!I128</f>
        <v>0</v>
      </c>
      <c r="W128" s="26">
        <f>Chengdu!J128</f>
        <v>0</v>
      </c>
      <c r="X128" s="26">
        <f>Chengdu!K128</f>
        <v>0</v>
      </c>
      <c r="Y128" s="26">
        <f>Chengdu!L128</f>
        <v>0</v>
      </c>
      <c r="Z128" s="26">
        <f>Chengdu!M128</f>
        <v>0</v>
      </c>
      <c r="AA128" s="26">
        <f>Chengdu!N128</f>
        <v>0</v>
      </c>
      <c r="AB128" s="26">
        <f>Chengdu!O128</f>
        <v>0</v>
      </c>
      <c r="AC128" s="26">
        <f>Chengdu!P128</f>
        <v>0</v>
      </c>
      <c r="AD128" s="26">
        <f>Chengdu!Q128</f>
        <v>0</v>
      </c>
      <c r="AE128" s="26">
        <f>Chengdu!R128</f>
        <v>0</v>
      </c>
      <c r="AF128" s="26">
        <f>Chengdu!S128</f>
        <v>0</v>
      </c>
      <c r="AH128" s="13">
        <f t="shared" si="61"/>
        <v>0</v>
      </c>
      <c r="AI128" s="13">
        <f t="shared" si="62"/>
        <v>0</v>
      </c>
      <c r="AJ128" s="13">
        <f t="shared" si="63"/>
        <v>0</v>
      </c>
      <c r="AK128" s="13">
        <f t="shared" si="64"/>
        <v>0</v>
      </c>
      <c r="AL128" s="13">
        <f t="shared" si="65"/>
        <v>0</v>
      </c>
      <c r="AM128" s="13">
        <f t="shared" si="66"/>
        <v>0</v>
      </c>
      <c r="AN128" s="13">
        <f t="shared" si="67"/>
        <v>0</v>
      </c>
      <c r="AO128" s="13">
        <f t="shared" si="68"/>
        <v>0</v>
      </c>
      <c r="AP128" s="13">
        <f t="shared" si="69"/>
        <v>0</v>
      </c>
      <c r="AQ128" s="13">
        <f t="shared" si="70"/>
        <v>0</v>
      </c>
      <c r="AR128" s="13">
        <f t="shared" si="71"/>
        <v>0</v>
      </c>
      <c r="AS128" s="13">
        <f t="shared" si="72"/>
        <v>0</v>
      </c>
      <c r="AT128" s="14"/>
      <c r="AU128" s="15">
        <f t="shared" si="95"/>
        <v>0</v>
      </c>
      <c r="AV128" s="15">
        <f t="shared" si="95"/>
        <v>0</v>
      </c>
      <c r="AW128" s="15">
        <f t="shared" si="95"/>
        <v>0</v>
      </c>
      <c r="AX128" s="15">
        <f t="shared" si="92"/>
        <v>0</v>
      </c>
      <c r="AY128" s="15">
        <f t="shared" si="92"/>
        <v>0</v>
      </c>
      <c r="AZ128" s="15">
        <f t="shared" si="92"/>
        <v>0</v>
      </c>
      <c r="BA128" s="15">
        <f t="shared" si="86"/>
        <v>0</v>
      </c>
      <c r="BB128" s="15">
        <f t="shared" si="86"/>
        <v>0</v>
      </c>
      <c r="BC128" s="15">
        <f t="shared" si="86"/>
        <v>0</v>
      </c>
      <c r="BD128" s="15">
        <f t="shared" si="86"/>
        <v>0</v>
      </c>
      <c r="BE128" s="15">
        <f t="shared" si="86"/>
        <v>0</v>
      </c>
      <c r="BF128" s="15">
        <f t="shared" si="86"/>
        <v>0</v>
      </c>
      <c r="BH128" s="13">
        <f t="shared" si="73"/>
        <v>0</v>
      </c>
      <c r="BI128" s="13">
        <f t="shared" si="74"/>
        <v>0</v>
      </c>
      <c r="BJ128" s="13">
        <f t="shared" si="75"/>
        <v>0</v>
      </c>
      <c r="BK128" s="13">
        <f t="shared" si="76"/>
        <v>0</v>
      </c>
      <c r="BL128" s="13">
        <f t="shared" si="77"/>
        <v>0</v>
      </c>
      <c r="BM128" s="13">
        <f t="shared" si="78"/>
        <v>0</v>
      </c>
      <c r="BN128" s="13">
        <f t="shared" si="79"/>
        <v>0</v>
      </c>
      <c r="BO128" s="13">
        <f t="shared" si="80"/>
        <v>0</v>
      </c>
      <c r="BP128" s="13">
        <f t="shared" si="81"/>
        <v>0</v>
      </c>
      <c r="BQ128" s="13">
        <f t="shared" si="82"/>
        <v>0</v>
      </c>
      <c r="BR128" s="13">
        <f t="shared" si="83"/>
        <v>0</v>
      </c>
      <c r="BS128" s="13">
        <f t="shared" si="84"/>
        <v>0</v>
      </c>
      <c r="BT128" s="14"/>
      <c r="BU128" s="13">
        <f t="shared" si="90"/>
        <v>0</v>
      </c>
      <c r="BV128" s="13">
        <f t="shared" si="90"/>
        <v>0</v>
      </c>
      <c r="BW128" s="13">
        <f t="shared" si="90"/>
        <v>0</v>
      </c>
      <c r="BX128" s="13">
        <f t="shared" si="89"/>
        <v>0</v>
      </c>
      <c r="BY128" s="13">
        <f t="shared" si="89"/>
        <v>0</v>
      </c>
      <c r="BZ128" s="13">
        <f t="shared" si="89"/>
        <v>0</v>
      </c>
      <c r="CA128" s="13">
        <f t="shared" si="89"/>
        <v>0</v>
      </c>
      <c r="CB128" s="13">
        <f t="shared" si="89"/>
        <v>0</v>
      </c>
      <c r="CC128" s="13">
        <f t="shared" si="89"/>
        <v>0</v>
      </c>
      <c r="CD128" s="13">
        <f t="shared" si="91"/>
        <v>0</v>
      </c>
      <c r="CE128" s="13">
        <f t="shared" si="91"/>
        <v>0</v>
      </c>
      <c r="CF128" s="13">
        <f t="shared" si="91"/>
        <v>0</v>
      </c>
      <c r="CG128" s="14"/>
      <c r="CH128" s="13">
        <f t="shared" si="96"/>
        <v>0</v>
      </c>
      <c r="CI128" s="13">
        <f t="shared" si="96"/>
        <v>0</v>
      </c>
      <c r="CJ128" s="13">
        <f t="shared" si="96"/>
        <v>0</v>
      </c>
      <c r="CK128" s="13">
        <f t="shared" si="93"/>
        <v>0</v>
      </c>
      <c r="CL128" s="13">
        <f t="shared" si="93"/>
        <v>0</v>
      </c>
      <c r="CM128" s="13">
        <f t="shared" si="93"/>
        <v>0</v>
      </c>
      <c r="CN128" s="13">
        <f t="shared" si="87"/>
        <v>0</v>
      </c>
      <c r="CO128" s="13">
        <f t="shared" si="87"/>
        <v>0</v>
      </c>
      <c r="CP128" s="13">
        <f t="shared" si="87"/>
        <v>0</v>
      </c>
      <c r="CQ128" s="13">
        <f t="shared" si="87"/>
        <v>0</v>
      </c>
      <c r="CR128" s="13">
        <f t="shared" si="87"/>
        <v>0</v>
      </c>
      <c r="CS128" s="13">
        <f t="shared" si="87"/>
        <v>0</v>
      </c>
      <c r="CT128" s="14"/>
      <c r="CU128" s="13">
        <f t="shared" si="97"/>
        <v>0</v>
      </c>
      <c r="CV128" s="13">
        <f t="shared" si="97"/>
        <v>0</v>
      </c>
      <c r="CW128" s="13">
        <f t="shared" si="97"/>
        <v>0</v>
      </c>
      <c r="CX128" s="13">
        <f t="shared" si="94"/>
        <v>0</v>
      </c>
      <c r="CY128" s="13">
        <f t="shared" si="94"/>
        <v>0</v>
      </c>
      <c r="CZ128" s="13">
        <f t="shared" si="94"/>
        <v>0</v>
      </c>
      <c r="DA128" s="13">
        <f t="shared" si="88"/>
        <v>0</v>
      </c>
      <c r="DB128" s="13">
        <f t="shared" si="88"/>
        <v>0</v>
      </c>
      <c r="DC128" s="13">
        <f t="shared" si="88"/>
        <v>0</v>
      </c>
      <c r="DD128" s="13">
        <f t="shared" si="88"/>
        <v>0</v>
      </c>
      <c r="DE128" s="13">
        <f t="shared" si="88"/>
        <v>0</v>
      </c>
      <c r="DF128" s="13">
        <f t="shared" si="88"/>
        <v>0</v>
      </c>
    </row>
    <row r="129" spans="1:110" ht="13.8">
      <c r="A129" s="327">
        <f>'All Demand '!A130</f>
        <v>125</v>
      </c>
      <c r="B129" s="235" t="str">
        <f>'All Demand '!G130</f>
        <v>Nypro</v>
      </c>
      <c r="C129" s="235" t="str">
        <f>'All Demand '!F130</f>
        <v>Lifescan</v>
      </c>
      <c r="D129" s="178" t="str">
        <f>'All Demand '!C130</f>
        <v>6402829</v>
      </c>
      <c r="E129" s="235" t="str">
        <f>'All Demand '!H130</f>
        <v>Nypro Shenzhen</v>
      </c>
      <c r="F129" s="236" t="str">
        <f>'All Demand '!G130</f>
        <v>Nypro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26">
        <f>Chengdu!H129</f>
        <v>0</v>
      </c>
      <c r="V129" s="26">
        <f>Chengdu!I129</f>
        <v>0</v>
      </c>
      <c r="W129" s="26">
        <f>Chengdu!J129</f>
        <v>0</v>
      </c>
      <c r="X129" s="26">
        <f>Chengdu!K129</f>
        <v>0</v>
      </c>
      <c r="Y129" s="26">
        <f>Chengdu!L129</f>
        <v>0</v>
      </c>
      <c r="Z129" s="26">
        <f>Chengdu!M129</f>
        <v>0</v>
      </c>
      <c r="AA129" s="26">
        <f>Chengdu!N129</f>
        <v>0</v>
      </c>
      <c r="AB129" s="26">
        <f>Chengdu!O129</f>
        <v>0</v>
      </c>
      <c r="AC129" s="26">
        <f>Chengdu!P129</f>
        <v>0</v>
      </c>
      <c r="AD129" s="26">
        <f>Chengdu!Q129</f>
        <v>0</v>
      </c>
      <c r="AE129" s="26">
        <f>Chengdu!R129</f>
        <v>0</v>
      </c>
      <c r="AF129" s="26">
        <f>Chengdu!S129</f>
        <v>0</v>
      </c>
      <c r="AH129" s="13">
        <f t="shared" si="61"/>
        <v>0</v>
      </c>
      <c r="AI129" s="13">
        <f t="shared" si="62"/>
        <v>0</v>
      </c>
      <c r="AJ129" s="13">
        <f t="shared" si="63"/>
        <v>0</v>
      </c>
      <c r="AK129" s="13">
        <f t="shared" si="64"/>
        <v>0</v>
      </c>
      <c r="AL129" s="13">
        <f t="shared" si="65"/>
        <v>0</v>
      </c>
      <c r="AM129" s="13">
        <f t="shared" si="66"/>
        <v>0</v>
      </c>
      <c r="AN129" s="13">
        <f t="shared" si="67"/>
        <v>0</v>
      </c>
      <c r="AO129" s="13">
        <f t="shared" si="68"/>
        <v>0</v>
      </c>
      <c r="AP129" s="13">
        <f t="shared" si="69"/>
        <v>0</v>
      </c>
      <c r="AQ129" s="13">
        <f t="shared" si="70"/>
        <v>0</v>
      </c>
      <c r="AR129" s="13">
        <f t="shared" si="71"/>
        <v>0</v>
      </c>
      <c r="AS129" s="13">
        <f t="shared" si="72"/>
        <v>0</v>
      </c>
      <c r="AT129" s="14"/>
      <c r="AU129" s="15">
        <f t="shared" si="95"/>
        <v>0</v>
      </c>
      <c r="AV129" s="15">
        <f t="shared" si="95"/>
        <v>0</v>
      </c>
      <c r="AW129" s="15">
        <f t="shared" si="95"/>
        <v>0</v>
      </c>
      <c r="AX129" s="15">
        <f t="shared" si="92"/>
        <v>0</v>
      </c>
      <c r="AY129" s="15">
        <f t="shared" si="92"/>
        <v>0</v>
      </c>
      <c r="AZ129" s="15">
        <f t="shared" si="92"/>
        <v>0</v>
      </c>
      <c r="BA129" s="15">
        <f t="shared" si="86"/>
        <v>0</v>
      </c>
      <c r="BB129" s="15">
        <f t="shared" si="86"/>
        <v>0</v>
      </c>
      <c r="BC129" s="15">
        <f t="shared" si="86"/>
        <v>0</v>
      </c>
      <c r="BD129" s="15">
        <f t="shared" si="86"/>
        <v>0</v>
      </c>
      <c r="BE129" s="15">
        <f t="shared" si="86"/>
        <v>0</v>
      </c>
      <c r="BF129" s="15">
        <f t="shared" si="86"/>
        <v>0</v>
      </c>
      <c r="BH129" s="13">
        <f t="shared" si="73"/>
        <v>0</v>
      </c>
      <c r="BI129" s="13">
        <f t="shared" si="74"/>
        <v>0</v>
      </c>
      <c r="BJ129" s="13">
        <f t="shared" si="75"/>
        <v>0</v>
      </c>
      <c r="BK129" s="13">
        <f t="shared" si="76"/>
        <v>0</v>
      </c>
      <c r="BL129" s="13">
        <f t="shared" si="77"/>
        <v>0</v>
      </c>
      <c r="BM129" s="13">
        <f t="shared" si="78"/>
        <v>0</v>
      </c>
      <c r="BN129" s="13">
        <f t="shared" si="79"/>
        <v>0</v>
      </c>
      <c r="BO129" s="13">
        <f t="shared" si="80"/>
        <v>0</v>
      </c>
      <c r="BP129" s="13">
        <f t="shared" si="81"/>
        <v>0</v>
      </c>
      <c r="BQ129" s="13">
        <f t="shared" si="82"/>
        <v>0</v>
      </c>
      <c r="BR129" s="13">
        <f t="shared" si="83"/>
        <v>0</v>
      </c>
      <c r="BS129" s="13">
        <f t="shared" si="84"/>
        <v>0</v>
      </c>
      <c r="BT129" s="14"/>
      <c r="BU129" s="13">
        <f t="shared" si="90"/>
        <v>0</v>
      </c>
      <c r="BV129" s="13">
        <f t="shared" si="90"/>
        <v>0</v>
      </c>
      <c r="BW129" s="13">
        <f t="shared" si="90"/>
        <v>0</v>
      </c>
      <c r="BX129" s="13">
        <f t="shared" si="89"/>
        <v>0</v>
      </c>
      <c r="BY129" s="13">
        <f t="shared" si="89"/>
        <v>0</v>
      </c>
      <c r="BZ129" s="13">
        <f t="shared" si="89"/>
        <v>0</v>
      </c>
      <c r="CA129" s="13">
        <f t="shared" si="89"/>
        <v>0</v>
      </c>
      <c r="CB129" s="13">
        <f t="shared" si="89"/>
        <v>0</v>
      </c>
      <c r="CC129" s="13">
        <f t="shared" si="89"/>
        <v>0</v>
      </c>
      <c r="CD129" s="13">
        <f t="shared" si="91"/>
        <v>0</v>
      </c>
      <c r="CE129" s="13">
        <f t="shared" si="91"/>
        <v>0</v>
      </c>
      <c r="CF129" s="13">
        <f t="shared" si="91"/>
        <v>0</v>
      </c>
      <c r="CG129" s="14"/>
      <c r="CH129" s="13">
        <f t="shared" si="96"/>
        <v>0</v>
      </c>
      <c r="CI129" s="13">
        <f t="shared" si="96"/>
        <v>0</v>
      </c>
      <c r="CJ129" s="13">
        <f t="shared" si="96"/>
        <v>0</v>
      </c>
      <c r="CK129" s="13">
        <f t="shared" si="93"/>
        <v>0</v>
      </c>
      <c r="CL129" s="13">
        <f t="shared" si="93"/>
        <v>0</v>
      </c>
      <c r="CM129" s="13">
        <f t="shared" si="93"/>
        <v>0</v>
      </c>
      <c r="CN129" s="13">
        <f t="shared" si="87"/>
        <v>0</v>
      </c>
      <c r="CO129" s="13">
        <f t="shared" si="87"/>
        <v>0</v>
      </c>
      <c r="CP129" s="13">
        <f t="shared" si="87"/>
        <v>0</v>
      </c>
      <c r="CQ129" s="13">
        <f t="shared" si="87"/>
        <v>0</v>
      </c>
      <c r="CR129" s="13">
        <f t="shared" si="87"/>
        <v>0</v>
      </c>
      <c r="CS129" s="13">
        <f t="shared" si="87"/>
        <v>0</v>
      </c>
      <c r="CT129" s="14"/>
      <c r="CU129" s="13">
        <f t="shared" si="97"/>
        <v>0</v>
      </c>
      <c r="CV129" s="13">
        <f t="shared" si="97"/>
        <v>0</v>
      </c>
      <c r="CW129" s="13">
        <f t="shared" si="97"/>
        <v>0</v>
      </c>
      <c r="CX129" s="13">
        <f t="shared" si="94"/>
        <v>0</v>
      </c>
      <c r="CY129" s="13">
        <f t="shared" si="94"/>
        <v>0</v>
      </c>
      <c r="CZ129" s="13">
        <f t="shared" si="94"/>
        <v>0</v>
      </c>
      <c r="DA129" s="13">
        <f t="shared" si="88"/>
        <v>0</v>
      </c>
      <c r="DB129" s="13">
        <f t="shared" si="88"/>
        <v>0</v>
      </c>
      <c r="DC129" s="13">
        <f t="shared" si="88"/>
        <v>0</v>
      </c>
      <c r="DD129" s="13">
        <f t="shared" si="88"/>
        <v>0</v>
      </c>
      <c r="DE129" s="13">
        <f t="shared" si="88"/>
        <v>0</v>
      </c>
      <c r="DF129" s="13">
        <f t="shared" si="88"/>
        <v>0</v>
      </c>
    </row>
    <row r="130" spans="1:110" ht="12.75" customHeight="1">
      <c r="A130" s="327">
        <f>'All Demand '!A131</f>
        <v>126</v>
      </c>
      <c r="B130" s="235" t="str">
        <f>'All Demand '!G131</f>
        <v>Nypro</v>
      </c>
      <c r="C130" s="235" t="str">
        <f>'All Demand '!F131</f>
        <v>Lifescan</v>
      </c>
      <c r="D130" s="178" t="str">
        <f>'All Demand '!C131</f>
        <v>6402870</v>
      </c>
      <c r="E130" s="235" t="str">
        <f>'All Demand '!H131</f>
        <v>Nypro Shenzhen</v>
      </c>
      <c r="F130" s="236" t="str">
        <f>'All Demand '!G131</f>
        <v>Nypro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26">
        <f>Chengdu!H130</f>
        <v>0</v>
      </c>
      <c r="V130" s="26">
        <f>Chengdu!I130</f>
        <v>0</v>
      </c>
      <c r="W130" s="26">
        <f>Chengdu!J130</f>
        <v>0</v>
      </c>
      <c r="X130" s="26">
        <f>Chengdu!K130</f>
        <v>0</v>
      </c>
      <c r="Y130" s="26">
        <f>Chengdu!L130</f>
        <v>0</v>
      </c>
      <c r="Z130" s="26">
        <f>Chengdu!M130</f>
        <v>0</v>
      </c>
      <c r="AA130" s="26">
        <f>Chengdu!N130</f>
        <v>0</v>
      </c>
      <c r="AB130" s="26">
        <f>Chengdu!O130</f>
        <v>0</v>
      </c>
      <c r="AC130" s="26">
        <f>Chengdu!P130</f>
        <v>0</v>
      </c>
      <c r="AD130" s="26">
        <f>Chengdu!Q130</f>
        <v>0</v>
      </c>
      <c r="AE130" s="26">
        <f>Chengdu!R130</f>
        <v>0</v>
      </c>
      <c r="AF130" s="26">
        <f>Chengdu!S130</f>
        <v>0</v>
      </c>
      <c r="AH130" s="13">
        <f t="shared" si="61"/>
        <v>0</v>
      </c>
      <c r="AI130" s="13">
        <f t="shared" si="62"/>
        <v>0</v>
      </c>
      <c r="AJ130" s="13">
        <f t="shared" si="63"/>
        <v>0</v>
      </c>
      <c r="AK130" s="13">
        <f t="shared" si="64"/>
        <v>0</v>
      </c>
      <c r="AL130" s="13">
        <f t="shared" si="65"/>
        <v>0</v>
      </c>
      <c r="AM130" s="13">
        <f t="shared" si="66"/>
        <v>0</v>
      </c>
      <c r="AN130" s="13">
        <f t="shared" si="67"/>
        <v>0</v>
      </c>
      <c r="AO130" s="13">
        <f t="shared" si="68"/>
        <v>0</v>
      </c>
      <c r="AP130" s="13">
        <f t="shared" si="69"/>
        <v>0</v>
      </c>
      <c r="AQ130" s="13">
        <f t="shared" si="70"/>
        <v>0</v>
      </c>
      <c r="AR130" s="13">
        <f t="shared" si="71"/>
        <v>0</v>
      </c>
      <c r="AS130" s="13">
        <f t="shared" si="72"/>
        <v>0</v>
      </c>
      <c r="AT130" s="14"/>
      <c r="AU130" s="15">
        <f t="shared" si="95"/>
        <v>0</v>
      </c>
      <c r="AV130" s="15">
        <f t="shared" si="95"/>
        <v>0</v>
      </c>
      <c r="AW130" s="15">
        <f t="shared" si="95"/>
        <v>0</v>
      </c>
      <c r="AX130" s="15">
        <f t="shared" si="92"/>
        <v>0</v>
      </c>
      <c r="AY130" s="15">
        <f t="shared" si="92"/>
        <v>0</v>
      </c>
      <c r="AZ130" s="15">
        <f t="shared" si="92"/>
        <v>0</v>
      </c>
      <c r="BA130" s="15">
        <f t="shared" si="86"/>
        <v>0</v>
      </c>
      <c r="BB130" s="15">
        <f t="shared" si="86"/>
        <v>0</v>
      </c>
      <c r="BC130" s="15">
        <f t="shared" si="86"/>
        <v>0</v>
      </c>
      <c r="BD130" s="15">
        <f t="shared" si="86"/>
        <v>0</v>
      </c>
      <c r="BE130" s="15">
        <f t="shared" si="86"/>
        <v>0</v>
      </c>
      <c r="BF130" s="15">
        <f t="shared" si="86"/>
        <v>0</v>
      </c>
      <c r="BH130" s="13">
        <f t="shared" si="73"/>
        <v>0</v>
      </c>
      <c r="BI130" s="13">
        <f t="shared" si="74"/>
        <v>0</v>
      </c>
      <c r="BJ130" s="13">
        <f t="shared" si="75"/>
        <v>0</v>
      </c>
      <c r="BK130" s="13">
        <f t="shared" si="76"/>
        <v>0</v>
      </c>
      <c r="BL130" s="13">
        <f t="shared" si="77"/>
        <v>0</v>
      </c>
      <c r="BM130" s="13">
        <f t="shared" si="78"/>
        <v>0</v>
      </c>
      <c r="BN130" s="13">
        <f t="shared" si="79"/>
        <v>0</v>
      </c>
      <c r="BO130" s="13">
        <f t="shared" si="80"/>
        <v>0</v>
      </c>
      <c r="BP130" s="13">
        <f t="shared" si="81"/>
        <v>0</v>
      </c>
      <c r="BQ130" s="13">
        <f t="shared" si="82"/>
        <v>0</v>
      </c>
      <c r="BR130" s="13">
        <f t="shared" si="83"/>
        <v>0</v>
      </c>
      <c r="BS130" s="13">
        <f t="shared" si="84"/>
        <v>0</v>
      </c>
      <c r="BT130" s="14"/>
      <c r="BU130" s="13">
        <f t="shared" si="90"/>
        <v>0</v>
      </c>
      <c r="BV130" s="13">
        <f t="shared" si="90"/>
        <v>0</v>
      </c>
      <c r="BW130" s="13">
        <f t="shared" si="90"/>
        <v>0</v>
      </c>
      <c r="BX130" s="13">
        <f t="shared" si="89"/>
        <v>0</v>
      </c>
      <c r="BY130" s="13">
        <f t="shared" si="89"/>
        <v>0</v>
      </c>
      <c r="BZ130" s="13">
        <f t="shared" si="89"/>
        <v>0</v>
      </c>
      <c r="CA130" s="13">
        <f t="shared" si="89"/>
        <v>0</v>
      </c>
      <c r="CB130" s="13">
        <f t="shared" si="89"/>
        <v>0</v>
      </c>
      <c r="CC130" s="13">
        <f t="shared" si="89"/>
        <v>0</v>
      </c>
      <c r="CD130" s="13">
        <f t="shared" si="91"/>
        <v>0</v>
      </c>
      <c r="CE130" s="13">
        <f t="shared" si="91"/>
        <v>0</v>
      </c>
      <c r="CF130" s="13">
        <f t="shared" si="91"/>
        <v>0</v>
      </c>
      <c r="CG130" s="14"/>
      <c r="CH130" s="13">
        <f t="shared" si="96"/>
        <v>0</v>
      </c>
      <c r="CI130" s="13">
        <f t="shared" si="96"/>
        <v>0</v>
      </c>
      <c r="CJ130" s="13">
        <f t="shared" si="96"/>
        <v>0</v>
      </c>
      <c r="CK130" s="13">
        <f t="shared" si="93"/>
        <v>0</v>
      </c>
      <c r="CL130" s="13">
        <f t="shared" si="93"/>
        <v>0</v>
      </c>
      <c r="CM130" s="13">
        <f t="shared" si="93"/>
        <v>0</v>
      </c>
      <c r="CN130" s="13">
        <f t="shared" si="87"/>
        <v>0</v>
      </c>
      <c r="CO130" s="13">
        <f t="shared" si="87"/>
        <v>0</v>
      </c>
      <c r="CP130" s="13">
        <f t="shared" si="87"/>
        <v>0</v>
      </c>
      <c r="CQ130" s="13">
        <f t="shared" si="87"/>
        <v>0</v>
      </c>
      <c r="CR130" s="13">
        <f t="shared" si="87"/>
        <v>0</v>
      </c>
      <c r="CS130" s="13">
        <f t="shared" si="87"/>
        <v>0</v>
      </c>
      <c r="CT130" s="14"/>
      <c r="CU130" s="13">
        <f t="shared" si="97"/>
        <v>0</v>
      </c>
      <c r="CV130" s="13">
        <f t="shared" si="97"/>
        <v>0</v>
      </c>
      <c r="CW130" s="13">
        <f t="shared" si="97"/>
        <v>0</v>
      </c>
      <c r="CX130" s="13">
        <f t="shared" si="94"/>
        <v>0</v>
      </c>
      <c r="CY130" s="13">
        <f t="shared" si="94"/>
        <v>0</v>
      </c>
      <c r="CZ130" s="13">
        <f t="shared" si="94"/>
        <v>0</v>
      </c>
      <c r="DA130" s="13">
        <f t="shared" si="88"/>
        <v>0</v>
      </c>
      <c r="DB130" s="13">
        <f t="shared" si="88"/>
        <v>0</v>
      </c>
      <c r="DC130" s="13">
        <f t="shared" si="88"/>
        <v>0</v>
      </c>
      <c r="DD130" s="13">
        <f t="shared" si="88"/>
        <v>0</v>
      </c>
      <c r="DE130" s="13">
        <f t="shared" si="88"/>
        <v>0</v>
      </c>
      <c r="DF130" s="13">
        <f t="shared" si="88"/>
        <v>0</v>
      </c>
    </row>
    <row r="131" spans="1:110" ht="13.8">
      <c r="A131" s="327">
        <f>'All Demand '!A132</f>
        <v>127</v>
      </c>
      <c r="B131" s="235" t="str">
        <f>'All Demand '!G132</f>
        <v>Nypro</v>
      </c>
      <c r="C131" s="235" t="str">
        <f>'All Demand '!F132</f>
        <v>Lifescan</v>
      </c>
      <c r="D131" s="178" t="str">
        <f>'All Demand '!C132</f>
        <v>6402888</v>
      </c>
      <c r="E131" s="235" t="str">
        <f>'All Demand '!H132</f>
        <v>Nypro Shenzhen</v>
      </c>
      <c r="F131" s="236" t="str">
        <f>'All Demand '!G132</f>
        <v>Nypro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26">
        <f>Chengdu!H131</f>
        <v>0</v>
      </c>
      <c r="V131" s="26">
        <f>Chengdu!I131</f>
        <v>0</v>
      </c>
      <c r="W131" s="26">
        <f>Chengdu!J131</f>
        <v>0</v>
      </c>
      <c r="X131" s="26">
        <f>Chengdu!K131</f>
        <v>0</v>
      </c>
      <c r="Y131" s="26">
        <f>Chengdu!L131</f>
        <v>0</v>
      </c>
      <c r="Z131" s="26">
        <f>Chengdu!M131</f>
        <v>0</v>
      </c>
      <c r="AA131" s="26">
        <f>Chengdu!N131</f>
        <v>0</v>
      </c>
      <c r="AB131" s="26">
        <f>Chengdu!O131</f>
        <v>0</v>
      </c>
      <c r="AC131" s="26">
        <f>Chengdu!P131</f>
        <v>0</v>
      </c>
      <c r="AD131" s="26">
        <f>Chengdu!Q131</f>
        <v>0</v>
      </c>
      <c r="AE131" s="26">
        <f>Chengdu!R131</f>
        <v>0</v>
      </c>
      <c r="AF131" s="26">
        <f>Chengdu!S131</f>
        <v>0</v>
      </c>
      <c r="AH131" s="13">
        <f t="shared" si="61"/>
        <v>0</v>
      </c>
      <c r="AI131" s="13">
        <f t="shared" si="62"/>
        <v>0</v>
      </c>
      <c r="AJ131" s="13">
        <f t="shared" si="63"/>
        <v>0</v>
      </c>
      <c r="AK131" s="13">
        <f t="shared" si="64"/>
        <v>0</v>
      </c>
      <c r="AL131" s="13">
        <f t="shared" si="65"/>
        <v>0</v>
      </c>
      <c r="AM131" s="13">
        <f t="shared" si="66"/>
        <v>0</v>
      </c>
      <c r="AN131" s="13">
        <f t="shared" si="67"/>
        <v>0</v>
      </c>
      <c r="AO131" s="13">
        <f t="shared" si="68"/>
        <v>0</v>
      </c>
      <c r="AP131" s="13">
        <f t="shared" si="69"/>
        <v>0</v>
      </c>
      <c r="AQ131" s="13">
        <f t="shared" si="70"/>
        <v>0</v>
      </c>
      <c r="AR131" s="13">
        <f t="shared" si="71"/>
        <v>0</v>
      </c>
      <c r="AS131" s="13">
        <f t="shared" si="72"/>
        <v>0</v>
      </c>
      <c r="AT131" s="14"/>
      <c r="AU131" s="15">
        <f t="shared" si="95"/>
        <v>0</v>
      </c>
      <c r="AV131" s="15">
        <f t="shared" si="95"/>
        <v>0</v>
      </c>
      <c r="AW131" s="15">
        <f t="shared" si="95"/>
        <v>0</v>
      </c>
      <c r="AX131" s="15">
        <f t="shared" si="92"/>
        <v>0</v>
      </c>
      <c r="AY131" s="15">
        <f t="shared" si="92"/>
        <v>0</v>
      </c>
      <c r="AZ131" s="15">
        <f t="shared" si="92"/>
        <v>0</v>
      </c>
      <c r="BA131" s="15">
        <f t="shared" si="86"/>
        <v>0</v>
      </c>
      <c r="BB131" s="15">
        <f t="shared" si="86"/>
        <v>0</v>
      </c>
      <c r="BC131" s="15">
        <f t="shared" si="86"/>
        <v>0</v>
      </c>
      <c r="BD131" s="15">
        <f t="shared" si="86"/>
        <v>0</v>
      </c>
      <c r="BE131" s="15">
        <f t="shared" si="86"/>
        <v>0</v>
      </c>
      <c r="BF131" s="15">
        <f t="shared" si="86"/>
        <v>0</v>
      </c>
      <c r="BH131" s="13">
        <f t="shared" si="73"/>
        <v>0</v>
      </c>
      <c r="BI131" s="13">
        <f t="shared" si="74"/>
        <v>0</v>
      </c>
      <c r="BJ131" s="13">
        <f t="shared" si="75"/>
        <v>0</v>
      </c>
      <c r="BK131" s="13">
        <f t="shared" si="76"/>
        <v>0</v>
      </c>
      <c r="BL131" s="13">
        <f t="shared" si="77"/>
        <v>0</v>
      </c>
      <c r="BM131" s="13">
        <f t="shared" si="78"/>
        <v>0</v>
      </c>
      <c r="BN131" s="13">
        <f t="shared" si="79"/>
        <v>0</v>
      </c>
      <c r="BO131" s="13">
        <f t="shared" si="80"/>
        <v>0</v>
      </c>
      <c r="BP131" s="13">
        <f t="shared" si="81"/>
        <v>0</v>
      </c>
      <c r="BQ131" s="13">
        <f t="shared" si="82"/>
        <v>0</v>
      </c>
      <c r="BR131" s="13">
        <f t="shared" si="83"/>
        <v>0</v>
      </c>
      <c r="BS131" s="13">
        <f t="shared" si="84"/>
        <v>0</v>
      </c>
      <c r="BT131" s="14"/>
      <c r="BU131" s="13">
        <f t="shared" si="90"/>
        <v>0</v>
      </c>
      <c r="BV131" s="13">
        <f t="shared" si="90"/>
        <v>0</v>
      </c>
      <c r="BW131" s="13">
        <f t="shared" si="90"/>
        <v>0</v>
      </c>
      <c r="BX131" s="13">
        <f t="shared" si="89"/>
        <v>0</v>
      </c>
      <c r="BY131" s="13">
        <f t="shared" si="89"/>
        <v>0</v>
      </c>
      <c r="BZ131" s="13">
        <f t="shared" si="89"/>
        <v>0</v>
      </c>
      <c r="CA131" s="13">
        <f t="shared" si="89"/>
        <v>0</v>
      </c>
      <c r="CB131" s="13">
        <f t="shared" si="89"/>
        <v>0</v>
      </c>
      <c r="CC131" s="13">
        <f t="shared" si="89"/>
        <v>0</v>
      </c>
      <c r="CD131" s="13">
        <f t="shared" si="91"/>
        <v>0</v>
      </c>
      <c r="CE131" s="13">
        <f t="shared" si="91"/>
        <v>0</v>
      </c>
      <c r="CF131" s="13">
        <f t="shared" si="91"/>
        <v>0</v>
      </c>
      <c r="CG131" s="14"/>
      <c r="CH131" s="13">
        <f t="shared" si="96"/>
        <v>0</v>
      </c>
      <c r="CI131" s="13">
        <f t="shared" si="96"/>
        <v>0</v>
      </c>
      <c r="CJ131" s="13">
        <f t="shared" si="96"/>
        <v>0</v>
      </c>
      <c r="CK131" s="13">
        <f t="shared" si="93"/>
        <v>0</v>
      </c>
      <c r="CL131" s="13">
        <f t="shared" si="93"/>
        <v>0</v>
      </c>
      <c r="CM131" s="13">
        <f t="shared" si="93"/>
        <v>0</v>
      </c>
      <c r="CN131" s="13">
        <f t="shared" si="87"/>
        <v>0</v>
      </c>
      <c r="CO131" s="13">
        <f t="shared" si="87"/>
        <v>0</v>
      </c>
      <c r="CP131" s="13">
        <f t="shared" si="87"/>
        <v>0</v>
      </c>
      <c r="CQ131" s="13">
        <f t="shared" si="87"/>
        <v>0</v>
      </c>
      <c r="CR131" s="13">
        <f t="shared" si="87"/>
        <v>0</v>
      </c>
      <c r="CS131" s="13">
        <f t="shared" si="87"/>
        <v>0</v>
      </c>
      <c r="CT131" s="14"/>
      <c r="CU131" s="13">
        <f t="shared" si="97"/>
        <v>0</v>
      </c>
      <c r="CV131" s="13">
        <f t="shared" si="97"/>
        <v>0</v>
      </c>
      <c r="CW131" s="13">
        <f t="shared" si="97"/>
        <v>0</v>
      </c>
      <c r="CX131" s="13">
        <f t="shared" si="94"/>
        <v>0</v>
      </c>
      <c r="CY131" s="13">
        <f t="shared" si="94"/>
        <v>0</v>
      </c>
      <c r="CZ131" s="13">
        <f t="shared" si="94"/>
        <v>0</v>
      </c>
      <c r="DA131" s="13">
        <f t="shared" si="88"/>
        <v>0</v>
      </c>
      <c r="DB131" s="13">
        <f t="shared" si="88"/>
        <v>0</v>
      </c>
      <c r="DC131" s="13">
        <f t="shared" si="88"/>
        <v>0</v>
      </c>
      <c r="DD131" s="13">
        <f t="shared" si="88"/>
        <v>0</v>
      </c>
      <c r="DE131" s="13">
        <f t="shared" si="88"/>
        <v>0</v>
      </c>
      <c r="DF131" s="13">
        <f t="shared" si="88"/>
        <v>0</v>
      </c>
    </row>
    <row r="132" spans="1:110" s="35" customFormat="1" ht="13.8">
      <c r="A132" s="327">
        <f>'All Demand '!A133</f>
        <v>128</v>
      </c>
      <c r="B132" s="235" t="str">
        <f>'All Demand '!G133</f>
        <v>Nypro</v>
      </c>
      <c r="C132" s="235" t="str">
        <f>'All Demand '!F133</f>
        <v>Lifescan</v>
      </c>
      <c r="D132" s="178" t="str">
        <f>'All Demand '!C133</f>
        <v>6402881</v>
      </c>
      <c r="E132" s="235" t="str">
        <f>'All Demand '!H133</f>
        <v>Nypro Shenzhen</v>
      </c>
      <c r="F132" s="236" t="str">
        <f>'All Demand '!G133</f>
        <v>Nypro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26">
        <f>Chengdu!H132</f>
        <v>0</v>
      </c>
      <c r="V132" s="26">
        <f>Chengdu!I132</f>
        <v>0</v>
      </c>
      <c r="W132" s="26">
        <f>Chengdu!J132</f>
        <v>0</v>
      </c>
      <c r="X132" s="26">
        <f>Chengdu!K132</f>
        <v>0</v>
      </c>
      <c r="Y132" s="26">
        <f>Chengdu!L132</f>
        <v>0</v>
      </c>
      <c r="Z132" s="26">
        <f>Chengdu!M132</f>
        <v>0</v>
      </c>
      <c r="AA132" s="26">
        <f>Chengdu!N132</f>
        <v>0</v>
      </c>
      <c r="AB132" s="26">
        <f>Chengdu!O132</f>
        <v>0</v>
      </c>
      <c r="AC132" s="26">
        <f>Chengdu!P132</f>
        <v>0</v>
      </c>
      <c r="AD132" s="26">
        <f>Chengdu!Q132</f>
        <v>0</v>
      </c>
      <c r="AE132" s="26">
        <f>Chengdu!R132</f>
        <v>0</v>
      </c>
      <c r="AF132" s="26">
        <f>Chengdu!S132</f>
        <v>0</v>
      </c>
      <c r="AG132" s="3"/>
      <c r="AH132" s="13">
        <f t="shared" si="61"/>
        <v>0</v>
      </c>
      <c r="AI132" s="13">
        <f t="shared" si="62"/>
        <v>0</v>
      </c>
      <c r="AJ132" s="13">
        <f t="shared" si="63"/>
        <v>0</v>
      </c>
      <c r="AK132" s="13">
        <f t="shared" si="64"/>
        <v>0</v>
      </c>
      <c r="AL132" s="13">
        <f t="shared" si="65"/>
        <v>0</v>
      </c>
      <c r="AM132" s="13">
        <f t="shared" si="66"/>
        <v>0</v>
      </c>
      <c r="AN132" s="13">
        <f t="shared" si="67"/>
        <v>0</v>
      </c>
      <c r="AO132" s="13">
        <f t="shared" si="68"/>
        <v>0</v>
      </c>
      <c r="AP132" s="13">
        <f t="shared" si="69"/>
        <v>0</v>
      </c>
      <c r="AQ132" s="13">
        <f t="shared" si="70"/>
        <v>0</v>
      </c>
      <c r="AR132" s="13">
        <f t="shared" si="71"/>
        <v>0</v>
      </c>
      <c r="AS132" s="13">
        <f t="shared" si="72"/>
        <v>0</v>
      </c>
      <c r="AT132" s="14"/>
      <c r="AU132" s="15">
        <f t="shared" si="95"/>
        <v>0</v>
      </c>
      <c r="AV132" s="15">
        <f t="shared" si="95"/>
        <v>0</v>
      </c>
      <c r="AW132" s="15">
        <f t="shared" si="95"/>
        <v>0</v>
      </c>
      <c r="AX132" s="15">
        <f t="shared" si="92"/>
        <v>0</v>
      </c>
      <c r="AY132" s="15">
        <f t="shared" si="92"/>
        <v>0</v>
      </c>
      <c r="AZ132" s="15">
        <f t="shared" si="92"/>
        <v>0</v>
      </c>
      <c r="BA132" s="15">
        <f t="shared" si="86"/>
        <v>0</v>
      </c>
      <c r="BB132" s="15">
        <f t="shared" si="86"/>
        <v>0</v>
      </c>
      <c r="BC132" s="15">
        <f t="shared" si="86"/>
        <v>0</v>
      </c>
      <c r="BD132" s="15">
        <f t="shared" ref="BD132:BF178" si="98">IFERROR(AD132*$G132/$R132/1000,0)</f>
        <v>0</v>
      </c>
      <c r="BE132" s="15">
        <f t="shared" si="98"/>
        <v>0</v>
      </c>
      <c r="BF132" s="15">
        <f t="shared" si="98"/>
        <v>0</v>
      </c>
      <c r="BG132" s="3"/>
      <c r="BH132" s="13">
        <f t="shared" si="73"/>
        <v>0</v>
      </c>
      <c r="BI132" s="13">
        <f t="shared" si="74"/>
        <v>0</v>
      </c>
      <c r="BJ132" s="13">
        <f t="shared" si="75"/>
        <v>0</v>
      </c>
      <c r="BK132" s="13">
        <f t="shared" si="76"/>
        <v>0</v>
      </c>
      <c r="BL132" s="13">
        <f t="shared" si="77"/>
        <v>0</v>
      </c>
      <c r="BM132" s="13">
        <f t="shared" si="78"/>
        <v>0</v>
      </c>
      <c r="BN132" s="13">
        <f t="shared" si="79"/>
        <v>0</v>
      </c>
      <c r="BO132" s="13">
        <f t="shared" si="80"/>
        <v>0</v>
      </c>
      <c r="BP132" s="13">
        <f t="shared" si="81"/>
        <v>0</v>
      </c>
      <c r="BQ132" s="13">
        <f t="shared" si="82"/>
        <v>0</v>
      </c>
      <c r="BR132" s="13">
        <f t="shared" si="83"/>
        <v>0</v>
      </c>
      <c r="BS132" s="13">
        <f t="shared" si="84"/>
        <v>0</v>
      </c>
      <c r="BT132" s="36"/>
      <c r="BU132" s="13">
        <f t="shared" si="90"/>
        <v>0</v>
      </c>
      <c r="BV132" s="13">
        <f t="shared" si="90"/>
        <v>0</v>
      </c>
      <c r="BW132" s="13">
        <f t="shared" si="90"/>
        <v>0</v>
      </c>
      <c r="BX132" s="13">
        <f t="shared" si="89"/>
        <v>0</v>
      </c>
      <c r="BY132" s="13">
        <f t="shared" si="89"/>
        <v>0</v>
      </c>
      <c r="BZ132" s="13">
        <f t="shared" si="89"/>
        <v>0</v>
      </c>
      <c r="CA132" s="13">
        <f t="shared" si="89"/>
        <v>0</v>
      </c>
      <c r="CB132" s="13">
        <f t="shared" si="89"/>
        <v>0</v>
      </c>
      <c r="CC132" s="13">
        <f t="shared" si="89"/>
        <v>0</v>
      </c>
      <c r="CD132" s="13">
        <f t="shared" si="91"/>
        <v>0</v>
      </c>
      <c r="CE132" s="13">
        <f t="shared" si="91"/>
        <v>0</v>
      </c>
      <c r="CF132" s="13">
        <f t="shared" si="91"/>
        <v>0</v>
      </c>
      <c r="CG132" s="14"/>
      <c r="CH132" s="13">
        <f t="shared" si="96"/>
        <v>0</v>
      </c>
      <c r="CI132" s="13">
        <f t="shared" si="96"/>
        <v>0</v>
      </c>
      <c r="CJ132" s="13">
        <f t="shared" si="96"/>
        <v>0</v>
      </c>
      <c r="CK132" s="13">
        <f t="shared" si="93"/>
        <v>0</v>
      </c>
      <c r="CL132" s="13">
        <f t="shared" si="93"/>
        <v>0</v>
      </c>
      <c r="CM132" s="13">
        <f t="shared" si="93"/>
        <v>0</v>
      </c>
      <c r="CN132" s="13">
        <f t="shared" si="87"/>
        <v>0</v>
      </c>
      <c r="CO132" s="13">
        <f t="shared" si="87"/>
        <v>0</v>
      </c>
      <c r="CP132" s="13">
        <f t="shared" si="87"/>
        <v>0</v>
      </c>
      <c r="CQ132" s="13">
        <f t="shared" ref="CQ132:CS178" si="99">IF(AD132=0,0,(AD132/1000*$L132)/$R132/$T132)</f>
        <v>0</v>
      </c>
      <c r="CR132" s="13">
        <f t="shared" si="99"/>
        <v>0</v>
      </c>
      <c r="CS132" s="13">
        <f t="shared" si="99"/>
        <v>0</v>
      </c>
      <c r="CT132" s="14"/>
      <c r="CU132" s="13">
        <f t="shared" si="97"/>
        <v>0</v>
      </c>
      <c r="CV132" s="13">
        <f t="shared" si="97"/>
        <v>0</v>
      </c>
      <c r="CW132" s="13">
        <f t="shared" si="97"/>
        <v>0</v>
      </c>
      <c r="CX132" s="13">
        <f t="shared" si="94"/>
        <v>0</v>
      </c>
      <c r="CY132" s="13">
        <f t="shared" si="94"/>
        <v>0</v>
      </c>
      <c r="CZ132" s="13">
        <f t="shared" si="94"/>
        <v>0</v>
      </c>
      <c r="DA132" s="13">
        <f t="shared" si="88"/>
        <v>0</v>
      </c>
      <c r="DB132" s="13">
        <f t="shared" si="88"/>
        <v>0</v>
      </c>
      <c r="DC132" s="13">
        <f t="shared" si="88"/>
        <v>0</v>
      </c>
      <c r="DD132" s="13">
        <f t="shared" ref="DD132:DF178" si="100">IF(AD132=0,0,(AD132/1000*$N132)/$R132/$T132)</f>
        <v>0</v>
      </c>
      <c r="DE132" s="13">
        <f t="shared" si="100"/>
        <v>0</v>
      </c>
      <c r="DF132" s="13">
        <f t="shared" si="100"/>
        <v>0</v>
      </c>
    </row>
    <row r="133" spans="1:110" ht="12.75" customHeight="1">
      <c r="A133" s="327">
        <f>'All Demand '!A134</f>
        <v>129</v>
      </c>
      <c r="B133" s="235" t="str">
        <f>'All Demand '!G134</f>
        <v>ABC</v>
      </c>
      <c r="C133" s="235" t="str">
        <f>'All Demand '!F134</f>
        <v xml:space="preserve">F12 </v>
      </c>
      <c r="D133" s="178" t="str">
        <f>'All Demand '!C134</f>
        <v>8DCPFM01564AP</v>
      </c>
      <c r="E133" s="235" t="str">
        <f>'All Demand '!H134</f>
        <v>Shenzhen GP</v>
      </c>
      <c r="F133" s="236" t="str">
        <f>'All Demand '!G134</f>
        <v>ABC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26">
        <f>Chengdu!H133</f>
        <v>0</v>
      </c>
      <c r="V133" s="26">
        <f>Chengdu!I133</f>
        <v>0</v>
      </c>
      <c r="W133" s="26">
        <f>Chengdu!J133</f>
        <v>0</v>
      </c>
      <c r="X133" s="26">
        <f>Chengdu!K133</f>
        <v>0</v>
      </c>
      <c r="Y133" s="26">
        <f>Chengdu!L133</f>
        <v>0</v>
      </c>
      <c r="Z133" s="26">
        <f>Chengdu!M133</f>
        <v>0</v>
      </c>
      <c r="AA133" s="26">
        <f>Chengdu!N133</f>
        <v>0</v>
      </c>
      <c r="AB133" s="26">
        <f>Chengdu!O133</f>
        <v>0</v>
      </c>
      <c r="AC133" s="26">
        <f>Chengdu!P133</f>
        <v>0</v>
      </c>
      <c r="AD133" s="26">
        <f>Chengdu!Q133</f>
        <v>0</v>
      </c>
      <c r="AE133" s="26">
        <f>Chengdu!R133</f>
        <v>0</v>
      </c>
      <c r="AF133" s="26">
        <f>Chengdu!S133</f>
        <v>0</v>
      </c>
      <c r="AH133" s="13">
        <f t="shared" si="61"/>
        <v>0</v>
      </c>
      <c r="AI133" s="13">
        <f t="shared" si="62"/>
        <v>0</v>
      </c>
      <c r="AJ133" s="13">
        <f t="shared" si="63"/>
        <v>0</v>
      </c>
      <c r="AK133" s="13">
        <f t="shared" si="64"/>
        <v>0</v>
      </c>
      <c r="AL133" s="13">
        <f t="shared" si="65"/>
        <v>0</v>
      </c>
      <c r="AM133" s="13">
        <f t="shared" si="66"/>
        <v>0</v>
      </c>
      <c r="AN133" s="13">
        <f t="shared" si="67"/>
        <v>0</v>
      </c>
      <c r="AO133" s="13">
        <f t="shared" si="68"/>
        <v>0</v>
      </c>
      <c r="AP133" s="13">
        <f t="shared" si="69"/>
        <v>0</v>
      </c>
      <c r="AQ133" s="13">
        <f t="shared" si="70"/>
        <v>0</v>
      </c>
      <c r="AR133" s="13">
        <f t="shared" si="71"/>
        <v>0</v>
      </c>
      <c r="AS133" s="13">
        <f t="shared" si="72"/>
        <v>0</v>
      </c>
      <c r="AT133" s="14"/>
      <c r="AU133" s="15">
        <f t="shared" si="95"/>
        <v>0</v>
      </c>
      <c r="AV133" s="15">
        <f t="shared" si="95"/>
        <v>0</v>
      </c>
      <c r="AW133" s="15">
        <f t="shared" si="95"/>
        <v>0</v>
      </c>
      <c r="AX133" s="15">
        <f t="shared" si="92"/>
        <v>0</v>
      </c>
      <c r="AY133" s="15">
        <f t="shared" si="92"/>
        <v>0</v>
      </c>
      <c r="AZ133" s="15">
        <f t="shared" si="92"/>
        <v>0</v>
      </c>
      <c r="BA133" s="15">
        <f t="shared" si="92"/>
        <v>0</v>
      </c>
      <c r="BB133" s="15">
        <f t="shared" si="92"/>
        <v>0</v>
      </c>
      <c r="BC133" s="15">
        <f t="shared" si="92"/>
        <v>0</v>
      </c>
      <c r="BD133" s="15">
        <f t="shared" si="98"/>
        <v>0</v>
      </c>
      <c r="BE133" s="15">
        <f t="shared" si="98"/>
        <v>0</v>
      </c>
      <c r="BF133" s="15">
        <f t="shared" si="98"/>
        <v>0</v>
      </c>
      <c r="BH133" s="13">
        <f t="shared" si="73"/>
        <v>0</v>
      </c>
      <c r="BI133" s="13">
        <f t="shared" si="74"/>
        <v>0</v>
      </c>
      <c r="BJ133" s="13">
        <f t="shared" si="75"/>
        <v>0</v>
      </c>
      <c r="BK133" s="13">
        <f t="shared" si="76"/>
        <v>0</v>
      </c>
      <c r="BL133" s="13">
        <f t="shared" si="77"/>
        <v>0</v>
      </c>
      <c r="BM133" s="13">
        <f t="shared" si="78"/>
        <v>0</v>
      </c>
      <c r="BN133" s="13">
        <f t="shared" si="79"/>
        <v>0</v>
      </c>
      <c r="BO133" s="13">
        <f t="shared" si="80"/>
        <v>0</v>
      </c>
      <c r="BP133" s="13">
        <f t="shared" si="81"/>
        <v>0</v>
      </c>
      <c r="BQ133" s="13">
        <f t="shared" si="82"/>
        <v>0</v>
      </c>
      <c r="BR133" s="13">
        <f t="shared" si="83"/>
        <v>0</v>
      </c>
      <c r="BS133" s="13">
        <f t="shared" si="84"/>
        <v>0</v>
      </c>
      <c r="BT133" s="14"/>
      <c r="BU133" s="13">
        <f t="shared" si="90"/>
        <v>0</v>
      </c>
      <c r="BV133" s="13">
        <f t="shared" si="90"/>
        <v>0</v>
      </c>
      <c r="BW133" s="13">
        <f t="shared" si="90"/>
        <v>0</v>
      </c>
      <c r="BX133" s="13">
        <f t="shared" si="89"/>
        <v>0</v>
      </c>
      <c r="BY133" s="13">
        <f t="shared" si="89"/>
        <v>0</v>
      </c>
      <c r="BZ133" s="13">
        <f t="shared" si="89"/>
        <v>0</v>
      </c>
      <c r="CA133" s="13">
        <f t="shared" si="89"/>
        <v>0</v>
      </c>
      <c r="CB133" s="13">
        <f t="shared" si="89"/>
        <v>0</v>
      </c>
      <c r="CC133" s="13">
        <f t="shared" si="89"/>
        <v>0</v>
      </c>
      <c r="CD133" s="13">
        <f t="shared" si="91"/>
        <v>0</v>
      </c>
      <c r="CE133" s="13">
        <f t="shared" si="91"/>
        <v>0</v>
      </c>
      <c r="CF133" s="13">
        <f t="shared" si="91"/>
        <v>0</v>
      </c>
      <c r="CG133" s="14"/>
      <c r="CH133" s="13">
        <f t="shared" si="96"/>
        <v>0</v>
      </c>
      <c r="CI133" s="13">
        <f t="shared" si="96"/>
        <v>0</v>
      </c>
      <c r="CJ133" s="13">
        <f t="shared" si="96"/>
        <v>0</v>
      </c>
      <c r="CK133" s="13">
        <f t="shared" si="93"/>
        <v>0</v>
      </c>
      <c r="CL133" s="13">
        <f t="shared" si="93"/>
        <v>0</v>
      </c>
      <c r="CM133" s="13">
        <f t="shared" si="93"/>
        <v>0</v>
      </c>
      <c r="CN133" s="13">
        <f t="shared" si="93"/>
        <v>0</v>
      </c>
      <c r="CO133" s="13">
        <f t="shared" si="93"/>
        <v>0</v>
      </c>
      <c r="CP133" s="13">
        <f t="shared" si="93"/>
        <v>0</v>
      </c>
      <c r="CQ133" s="13">
        <f t="shared" si="99"/>
        <v>0</v>
      </c>
      <c r="CR133" s="13">
        <f t="shared" si="99"/>
        <v>0</v>
      </c>
      <c r="CS133" s="13">
        <f t="shared" si="99"/>
        <v>0</v>
      </c>
      <c r="CT133" s="14"/>
      <c r="CU133" s="13">
        <f t="shared" si="97"/>
        <v>0</v>
      </c>
      <c r="CV133" s="13">
        <f t="shared" si="97"/>
        <v>0</v>
      </c>
      <c r="CW133" s="13">
        <f t="shared" si="97"/>
        <v>0</v>
      </c>
      <c r="CX133" s="13">
        <f t="shared" si="94"/>
        <v>0</v>
      </c>
      <c r="CY133" s="13">
        <f t="shared" si="94"/>
        <v>0</v>
      </c>
      <c r="CZ133" s="13">
        <f t="shared" si="94"/>
        <v>0</v>
      </c>
      <c r="DA133" s="13">
        <f t="shared" si="94"/>
        <v>0</v>
      </c>
      <c r="DB133" s="13">
        <f t="shared" si="94"/>
        <v>0</v>
      </c>
      <c r="DC133" s="13">
        <f t="shared" si="94"/>
        <v>0</v>
      </c>
      <c r="DD133" s="13">
        <f t="shared" si="100"/>
        <v>0</v>
      </c>
      <c r="DE133" s="13">
        <f t="shared" si="100"/>
        <v>0</v>
      </c>
      <c r="DF133" s="13">
        <f t="shared" si="100"/>
        <v>0</v>
      </c>
    </row>
    <row r="134" spans="1:110" ht="12.75" customHeight="1">
      <c r="A134" s="327">
        <f>'All Demand '!A135</f>
        <v>130</v>
      </c>
      <c r="B134" s="235" t="str">
        <f>'All Demand '!G135</f>
        <v>Sony</v>
      </c>
      <c r="C134" s="235" t="str">
        <f>'All Demand '!F135</f>
        <v>Griffin</v>
      </c>
      <c r="D134" s="178" t="str">
        <f>'All Demand '!C135</f>
        <v>8SSTPF02044</v>
      </c>
      <c r="E134" s="235" t="str">
        <f>'All Demand '!H135</f>
        <v>CTU-CNC</v>
      </c>
      <c r="F134" s="236" t="str">
        <f>'All Demand '!G135</f>
        <v>Sony</v>
      </c>
      <c r="G134" s="12">
        <v>0</v>
      </c>
      <c r="H134" s="12">
        <v>0</v>
      </c>
      <c r="I134" s="12" t="s">
        <v>39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1</v>
      </c>
      <c r="S134" s="12">
        <v>0</v>
      </c>
      <c r="T134" s="12">
        <v>0.95</v>
      </c>
      <c r="U134" s="26">
        <f>Chengdu!H134</f>
        <v>0</v>
      </c>
      <c r="V134" s="26">
        <f>Chengdu!I134</f>
        <v>0</v>
      </c>
      <c r="W134" s="26">
        <f>Chengdu!J134</f>
        <v>0</v>
      </c>
      <c r="X134" s="26">
        <f>Chengdu!K134</f>
        <v>0</v>
      </c>
      <c r="Y134" s="26">
        <f>Chengdu!L134</f>
        <v>0</v>
      </c>
      <c r="Z134" s="26">
        <f>Chengdu!M134</f>
        <v>0</v>
      </c>
      <c r="AA134" s="26">
        <f>Chengdu!N134</f>
        <v>0</v>
      </c>
      <c r="AB134" s="26">
        <f>Chengdu!O134</f>
        <v>0</v>
      </c>
      <c r="AC134" s="26">
        <f>Chengdu!P134</f>
        <v>0</v>
      </c>
      <c r="AD134" s="26">
        <f>Chengdu!Q134</f>
        <v>0</v>
      </c>
      <c r="AE134" s="26">
        <f>Chengdu!R134</f>
        <v>0</v>
      </c>
      <c r="AF134" s="26">
        <f>Chengdu!S134</f>
        <v>0</v>
      </c>
      <c r="AH134" s="13">
        <f t="shared" ref="AH134:AH178" si="101">IF(U134=0, 0, (U134/1000*($H134+$J134+$L134+$N134)/$R134/$T134+$P134*4))</f>
        <v>0</v>
      </c>
      <c r="AI134" s="13">
        <f t="shared" ref="AI134:AI178" si="102">IF(V134=0, 0, (V134/1000*($H134+$J134+$L134+$N134)/$R134/$T134+$P134*4))</f>
        <v>0</v>
      </c>
      <c r="AJ134" s="13">
        <f t="shared" ref="AJ134:AJ178" si="103">IF(W134=0, 0, (W134/1000*($H134+$J134+$L134+$N134)/$R134/$T134+$P134*4))</f>
        <v>0</v>
      </c>
      <c r="AK134" s="13">
        <f t="shared" ref="AK134:AK178" si="104">IF(X134=0, 0, (X134/1000*($H134+$J134+$L134+$N134)/$R134/$T134+$P134*4))</f>
        <v>0</v>
      </c>
      <c r="AL134" s="13">
        <f t="shared" ref="AL134:AL178" si="105">IF(Y134=0, 0, (Y134/1000*($H134+$J134+$L134+$N134)/$R134/$T134+$P134*4))</f>
        <v>0</v>
      </c>
      <c r="AM134" s="13">
        <f t="shared" ref="AM134:AM178" si="106">IF(Z134=0, 0, (Z134/1000*($H134+$J134+$L134+$N134)/$R134/$T134+$P134*4))</f>
        <v>0</v>
      </c>
      <c r="AN134" s="13">
        <f t="shared" ref="AN134:AN178" si="107">IF(AA134=0, 0, (AA134/1000*($H134+$J134+$L134+$N134)/$R134/$T134+$P134*4))</f>
        <v>0</v>
      </c>
      <c r="AO134" s="13">
        <f t="shared" ref="AO134:AO178" si="108">IF(AB134=0, 0, (AB134/1000*($H134+$J134+$L134+$N134)/$R134/$T134+$P134*4))</f>
        <v>0</v>
      </c>
      <c r="AP134" s="13">
        <f t="shared" ref="AP134:AP178" si="109">IF(AC134=0, 0, (AC134/1000*($H134+$J134+$L134+$N134)/$R134/$T134+$P134*4))</f>
        <v>0</v>
      </c>
      <c r="AQ134" s="13">
        <f t="shared" ref="AQ134:AQ178" si="110">IF(AD134=0, 0, (AD134/1000*($H134+$J134+$L134+$N134)/$R134/$T134+$P134*4))</f>
        <v>0</v>
      </c>
      <c r="AR134" s="13">
        <f t="shared" ref="AR134:AR178" si="111">IF(AE134=0, 0, (AE134/1000*($H134+$J134+$L134+$N134)/$R134/$T134+$P134*4))</f>
        <v>0</v>
      </c>
      <c r="AS134" s="13">
        <f t="shared" ref="AS134:AS178" si="112">IF(AF134=0, 0, (AF134/1000*($H134+$J134+$L134+$N134)/$R134/$T134+$P134*4))</f>
        <v>0</v>
      </c>
      <c r="AT134" s="14"/>
      <c r="AU134" s="15">
        <f t="shared" si="95"/>
        <v>0</v>
      </c>
      <c r="AV134" s="15">
        <f t="shared" si="95"/>
        <v>0</v>
      </c>
      <c r="AW134" s="15">
        <f t="shared" si="95"/>
        <v>0</v>
      </c>
      <c r="AX134" s="15">
        <f t="shared" si="92"/>
        <v>0</v>
      </c>
      <c r="AY134" s="15">
        <f t="shared" si="92"/>
        <v>0</v>
      </c>
      <c r="AZ134" s="15">
        <f t="shared" si="92"/>
        <v>0</v>
      </c>
      <c r="BA134" s="15">
        <f t="shared" si="92"/>
        <v>0</v>
      </c>
      <c r="BB134" s="15">
        <f t="shared" si="92"/>
        <v>0</v>
      </c>
      <c r="BC134" s="15">
        <f t="shared" si="92"/>
        <v>0</v>
      </c>
      <c r="BD134" s="15">
        <f t="shared" si="98"/>
        <v>0</v>
      </c>
      <c r="BE134" s="15">
        <f t="shared" si="98"/>
        <v>0</v>
      </c>
      <c r="BF134" s="15">
        <f t="shared" si="98"/>
        <v>0</v>
      </c>
      <c r="BH134" s="13">
        <f t="shared" ref="BH134:BH178" si="113">IF(U134=0, 0, (U134/1000*($H134)/$R134/$T134+$P134*4))</f>
        <v>0</v>
      </c>
      <c r="BI134" s="13">
        <f t="shared" ref="BI134:BI178" si="114">IF(V134=0, 0, (V134/1000*($H134)/$R134/$T134+$P134*4))</f>
        <v>0</v>
      </c>
      <c r="BJ134" s="13">
        <f t="shared" ref="BJ134:BJ178" si="115">IF(W134=0, 0, (W134/1000*($H134)/$R134/$T134+$P134*4))</f>
        <v>0</v>
      </c>
      <c r="BK134" s="13">
        <f t="shared" ref="BK134:BK178" si="116">IF(X134=0, 0, (X134/1000*($H134)/$R134/$T134+$P134*4))</f>
        <v>0</v>
      </c>
      <c r="BL134" s="13">
        <f t="shared" ref="BL134:BL178" si="117">IF(Y134=0, 0, (Y134/1000*($H134)/$R134/$T134+$P134*4))</f>
        <v>0</v>
      </c>
      <c r="BM134" s="13">
        <f t="shared" ref="BM134:BM178" si="118">IF(Z134=0, 0, (Z134/1000*($H134)/$R134/$T134+$P134*4))</f>
        <v>0</v>
      </c>
      <c r="BN134" s="13">
        <f t="shared" ref="BN134:BN178" si="119">IF(AA134=0, 0, (AA134/1000*($H134)/$R134/$T134+$P134*4))</f>
        <v>0</v>
      </c>
      <c r="BO134" s="13">
        <f t="shared" ref="BO134:BO178" si="120">IF(AB134=0, 0, (AB134/1000*($H134)/$R134/$T134+$P134*4))</f>
        <v>0</v>
      </c>
      <c r="BP134" s="13">
        <f t="shared" ref="BP134:BP178" si="121">IF(AC134=0, 0, (AC134/1000*($H134)/$R134/$T134+$P134*4))</f>
        <v>0</v>
      </c>
      <c r="BQ134" s="13">
        <f t="shared" ref="BQ134:BQ178" si="122">IF(AD134=0, 0, (AD134/1000*($H134)/$R134/$T134+$P134*4))</f>
        <v>0</v>
      </c>
      <c r="BR134" s="13">
        <f t="shared" ref="BR134:BR178" si="123">IF(AE134=0, 0, (AE134/1000*($H134)/$R134/$T134+$P134*4))</f>
        <v>0</v>
      </c>
      <c r="BS134" s="13">
        <f t="shared" ref="BS134:BS178" si="124">IF(AF134=0, 0, (AF134/1000*($H134)/$R134/$T134+$P134*4))</f>
        <v>0</v>
      </c>
      <c r="BT134" s="14"/>
      <c r="BU134" s="13">
        <f t="shared" si="90"/>
        <v>0</v>
      </c>
      <c r="BV134" s="13">
        <f t="shared" si="90"/>
        <v>0</v>
      </c>
      <c r="BW134" s="13">
        <f t="shared" si="90"/>
        <v>0</v>
      </c>
      <c r="BX134" s="13">
        <f t="shared" si="89"/>
        <v>0</v>
      </c>
      <c r="BY134" s="13">
        <f t="shared" si="89"/>
        <v>0</v>
      </c>
      <c r="BZ134" s="13">
        <f t="shared" si="89"/>
        <v>0</v>
      </c>
      <c r="CA134" s="13">
        <f t="shared" si="89"/>
        <v>0</v>
      </c>
      <c r="CB134" s="13">
        <f t="shared" si="89"/>
        <v>0</v>
      </c>
      <c r="CC134" s="13">
        <f t="shared" si="89"/>
        <v>0</v>
      </c>
      <c r="CD134" s="13">
        <f t="shared" si="91"/>
        <v>0</v>
      </c>
      <c r="CE134" s="13">
        <f t="shared" si="91"/>
        <v>0</v>
      </c>
      <c r="CF134" s="13">
        <f t="shared" si="91"/>
        <v>0</v>
      </c>
      <c r="CG134" s="14"/>
      <c r="CH134" s="13">
        <f t="shared" si="96"/>
        <v>0</v>
      </c>
      <c r="CI134" s="13">
        <f t="shared" si="96"/>
        <v>0</v>
      </c>
      <c r="CJ134" s="13">
        <f t="shared" si="96"/>
        <v>0</v>
      </c>
      <c r="CK134" s="13">
        <f t="shared" si="93"/>
        <v>0</v>
      </c>
      <c r="CL134" s="13">
        <f t="shared" si="93"/>
        <v>0</v>
      </c>
      <c r="CM134" s="13">
        <f t="shared" si="93"/>
        <v>0</v>
      </c>
      <c r="CN134" s="13">
        <f t="shared" si="93"/>
        <v>0</v>
      </c>
      <c r="CO134" s="13">
        <f t="shared" si="93"/>
        <v>0</v>
      </c>
      <c r="CP134" s="13">
        <f t="shared" si="93"/>
        <v>0</v>
      </c>
      <c r="CQ134" s="13">
        <f t="shared" si="99"/>
        <v>0</v>
      </c>
      <c r="CR134" s="13">
        <f t="shared" si="99"/>
        <v>0</v>
      </c>
      <c r="CS134" s="13">
        <f t="shared" si="99"/>
        <v>0</v>
      </c>
      <c r="CT134" s="14"/>
      <c r="CU134" s="13">
        <f t="shared" si="97"/>
        <v>0</v>
      </c>
      <c r="CV134" s="13">
        <f t="shared" si="97"/>
        <v>0</v>
      </c>
      <c r="CW134" s="13">
        <f t="shared" si="97"/>
        <v>0</v>
      </c>
      <c r="CX134" s="13">
        <f t="shared" si="94"/>
        <v>0</v>
      </c>
      <c r="CY134" s="13">
        <f t="shared" si="94"/>
        <v>0</v>
      </c>
      <c r="CZ134" s="13">
        <f t="shared" si="94"/>
        <v>0</v>
      </c>
      <c r="DA134" s="13">
        <f t="shared" si="94"/>
        <v>0</v>
      </c>
      <c r="DB134" s="13">
        <f t="shared" si="94"/>
        <v>0</v>
      </c>
      <c r="DC134" s="13">
        <f t="shared" si="94"/>
        <v>0</v>
      </c>
      <c r="DD134" s="13">
        <f t="shared" si="100"/>
        <v>0</v>
      </c>
      <c r="DE134" s="13">
        <f t="shared" si="100"/>
        <v>0</v>
      </c>
      <c r="DF134" s="13">
        <f t="shared" si="100"/>
        <v>0</v>
      </c>
    </row>
    <row r="135" spans="1:110" ht="12.75" customHeight="1">
      <c r="A135" s="327">
        <f>'All Demand '!A136</f>
        <v>131</v>
      </c>
      <c r="B135" s="235" t="str">
        <f>'All Demand '!G136</f>
        <v>Sony</v>
      </c>
      <c r="C135" s="235" t="str">
        <f>'All Demand '!F136</f>
        <v>Bahamut</v>
      </c>
      <c r="D135" s="178" t="str">
        <f>'All Demand '!C136</f>
        <v>8DCPFM01609SE</v>
      </c>
      <c r="E135" s="235" t="str">
        <f>'All Demand '!H136</f>
        <v>WGT</v>
      </c>
      <c r="F135" s="236" t="str">
        <f>'All Demand '!G136</f>
        <v>Sony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26">
        <f>Chengdu!H135</f>
        <v>0</v>
      </c>
      <c r="V135" s="26">
        <f>Chengdu!I135</f>
        <v>0</v>
      </c>
      <c r="W135" s="26">
        <f>Chengdu!J135</f>
        <v>0</v>
      </c>
      <c r="X135" s="26">
        <f>Chengdu!K135</f>
        <v>0</v>
      </c>
      <c r="Y135" s="26">
        <f>Chengdu!L135</f>
        <v>0</v>
      </c>
      <c r="Z135" s="26">
        <f>Chengdu!M135</f>
        <v>0</v>
      </c>
      <c r="AA135" s="26">
        <f>Chengdu!N135</f>
        <v>0</v>
      </c>
      <c r="AB135" s="26">
        <f>Chengdu!O135</f>
        <v>0</v>
      </c>
      <c r="AC135" s="26">
        <f>Chengdu!P135</f>
        <v>0</v>
      </c>
      <c r="AD135" s="26">
        <f>Chengdu!Q135</f>
        <v>0</v>
      </c>
      <c r="AE135" s="26">
        <f>Chengdu!R135</f>
        <v>0</v>
      </c>
      <c r="AF135" s="26">
        <f>Chengdu!S135</f>
        <v>0</v>
      </c>
      <c r="AH135" s="13">
        <f t="shared" si="101"/>
        <v>0</v>
      </c>
      <c r="AI135" s="13">
        <f t="shared" si="102"/>
        <v>0</v>
      </c>
      <c r="AJ135" s="13">
        <f t="shared" si="103"/>
        <v>0</v>
      </c>
      <c r="AK135" s="13">
        <f t="shared" si="104"/>
        <v>0</v>
      </c>
      <c r="AL135" s="13">
        <f t="shared" si="105"/>
        <v>0</v>
      </c>
      <c r="AM135" s="13">
        <f t="shared" si="106"/>
        <v>0</v>
      </c>
      <c r="AN135" s="13">
        <f t="shared" si="107"/>
        <v>0</v>
      </c>
      <c r="AO135" s="13">
        <f t="shared" si="108"/>
        <v>0</v>
      </c>
      <c r="AP135" s="13">
        <f t="shared" si="109"/>
        <v>0</v>
      </c>
      <c r="AQ135" s="13">
        <f t="shared" si="110"/>
        <v>0</v>
      </c>
      <c r="AR135" s="13">
        <f t="shared" si="111"/>
        <v>0</v>
      </c>
      <c r="AS135" s="13">
        <f t="shared" si="112"/>
        <v>0</v>
      </c>
      <c r="AT135" s="14"/>
      <c r="AU135" s="15">
        <f t="shared" si="95"/>
        <v>0</v>
      </c>
      <c r="AV135" s="15">
        <f t="shared" si="95"/>
        <v>0</v>
      </c>
      <c r="AW135" s="15">
        <f t="shared" si="95"/>
        <v>0</v>
      </c>
      <c r="AX135" s="15">
        <f t="shared" si="92"/>
        <v>0</v>
      </c>
      <c r="AY135" s="15">
        <f t="shared" si="92"/>
        <v>0</v>
      </c>
      <c r="AZ135" s="15">
        <f t="shared" si="92"/>
        <v>0</v>
      </c>
      <c r="BA135" s="15">
        <f t="shared" si="92"/>
        <v>0</v>
      </c>
      <c r="BB135" s="15">
        <f t="shared" si="92"/>
        <v>0</v>
      </c>
      <c r="BC135" s="15">
        <f t="shared" si="92"/>
        <v>0</v>
      </c>
      <c r="BD135" s="15">
        <f t="shared" si="98"/>
        <v>0</v>
      </c>
      <c r="BE135" s="15">
        <f t="shared" si="98"/>
        <v>0</v>
      </c>
      <c r="BF135" s="15">
        <f t="shared" si="98"/>
        <v>0</v>
      </c>
      <c r="BH135" s="13">
        <f t="shared" si="113"/>
        <v>0</v>
      </c>
      <c r="BI135" s="13">
        <f t="shared" si="114"/>
        <v>0</v>
      </c>
      <c r="BJ135" s="13">
        <f t="shared" si="115"/>
        <v>0</v>
      </c>
      <c r="BK135" s="13">
        <f t="shared" si="116"/>
        <v>0</v>
      </c>
      <c r="BL135" s="13">
        <f t="shared" si="117"/>
        <v>0</v>
      </c>
      <c r="BM135" s="13">
        <f t="shared" si="118"/>
        <v>0</v>
      </c>
      <c r="BN135" s="13">
        <f t="shared" si="119"/>
        <v>0</v>
      </c>
      <c r="BO135" s="13">
        <f t="shared" si="120"/>
        <v>0</v>
      </c>
      <c r="BP135" s="13">
        <f t="shared" si="121"/>
        <v>0</v>
      </c>
      <c r="BQ135" s="13">
        <f t="shared" si="122"/>
        <v>0</v>
      </c>
      <c r="BR135" s="13">
        <f t="shared" si="123"/>
        <v>0</v>
      </c>
      <c r="BS135" s="13">
        <f t="shared" si="124"/>
        <v>0</v>
      </c>
      <c r="BT135" s="14"/>
      <c r="BU135" s="13">
        <f t="shared" si="90"/>
        <v>0</v>
      </c>
      <c r="BV135" s="13">
        <f t="shared" si="90"/>
        <v>0</v>
      </c>
      <c r="BW135" s="13">
        <f t="shared" si="90"/>
        <v>0</v>
      </c>
      <c r="BX135" s="13">
        <f t="shared" si="89"/>
        <v>0</v>
      </c>
      <c r="BY135" s="13">
        <f t="shared" si="89"/>
        <v>0</v>
      </c>
      <c r="BZ135" s="13">
        <f t="shared" si="89"/>
        <v>0</v>
      </c>
      <c r="CA135" s="13">
        <f t="shared" si="89"/>
        <v>0</v>
      </c>
      <c r="CB135" s="13">
        <f t="shared" si="89"/>
        <v>0</v>
      </c>
      <c r="CC135" s="13">
        <f t="shared" si="89"/>
        <v>0</v>
      </c>
      <c r="CD135" s="13">
        <f t="shared" si="91"/>
        <v>0</v>
      </c>
      <c r="CE135" s="13">
        <f t="shared" si="91"/>
        <v>0</v>
      </c>
      <c r="CF135" s="13">
        <f t="shared" si="91"/>
        <v>0</v>
      </c>
      <c r="CG135" s="14"/>
      <c r="CH135" s="13">
        <f t="shared" si="96"/>
        <v>0</v>
      </c>
      <c r="CI135" s="13">
        <f t="shared" si="96"/>
        <v>0</v>
      </c>
      <c r="CJ135" s="13">
        <f t="shared" si="96"/>
        <v>0</v>
      </c>
      <c r="CK135" s="13">
        <f t="shared" si="93"/>
        <v>0</v>
      </c>
      <c r="CL135" s="13">
        <f t="shared" si="93"/>
        <v>0</v>
      </c>
      <c r="CM135" s="13">
        <f t="shared" si="93"/>
        <v>0</v>
      </c>
      <c r="CN135" s="13">
        <f t="shared" si="93"/>
        <v>0</v>
      </c>
      <c r="CO135" s="13">
        <f t="shared" si="93"/>
        <v>0</v>
      </c>
      <c r="CP135" s="13">
        <f t="shared" si="93"/>
        <v>0</v>
      </c>
      <c r="CQ135" s="13">
        <f t="shared" si="99"/>
        <v>0</v>
      </c>
      <c r="CR135" s="13">
        <f t="shared" si="99"/>
        <v>0</v>
      </c>
      <c r="CS135" s="13">
        <f t="shared" si="99"/>
        <v>0</v>
      </c>
      <c r="CT135" s="14"/>
      <c r="CU135" s="13">
        <f t="shared" si="97"/>
        <v>0</v>
      </c>
      <c r="CV135" s="13">
        <f t="shared" si="97"/>
        <v>0</v>
      </c>
      <c r="CW135" s="13">
        <f t="shared" si="97"/>
        <v>0</v>
      </c>
      <c r="CX135" s="13">
        <f t="shared" si="94"/>
        <v>0</v>
      </c>
      <c r="CY135" s="13">
        <f t="shared" si="94"/>
        <v>0</v>
      </c>
      <c r="CZ135" s="13">
        <f t="shared" si="94"/>
        <v>0</v>
      </c>
      <c r="DA135" s="13">
        <f t="shared" si="94"/>
        <v>0</v>
      </c>
      <c r="DB135" s="13">
        <f t="shared" si="94"/>
        <v>0</v>
      </c>
      <c r="DC135" s="13">
        <f t="shared" si="94"/>
        <v>0</v>
      </c>
      <c r="DD135" s="13">
        <f t="shared" si="100"/>
        <v>0</v>
      </c>
      <c r="DE135" s="13">
        <f t="shared" si="100"/>
        <v>0</v>
      </c>
      <c r="DF135" s="13">
        <f t="shared" si="100"/>
        <v>0</v>
      </c>
    </row>
    <row r="136" spans="1:110" ht="12.75" customHeight="1">
      <c r="A136" s="327">
        <f>'All Demand '!A137</f>
        <v>132</v>
      </c>
      <c r="B136" s="235" t="str">
        <f>'All Demand '!G137</f>
        <v>Sony</v>
      </c>
      <c r="C136" s="235" t="str">
        <f>'All Demand '!F137</f>
        <v>Bahamut</v>
      </c>
      <c r="D136" s="178" t="str">
        <f>'All Demand '!C137</f>
        <v>89.2mm*0.05MM*50MRoll protective Film</v>
      </c>
      <c r="E136" s="235" t="str">
        <f>'All Demand '!H137</f>
        <v>CTU-CNC</v>
      </c>
      <c r="F136" s="236" t="str">
        <f>'All Demand '!G137</f>
        <v>Sony</v>
      </c>
      <c r="G136" s="12">
        <v>0</v>
      </c>
      <c r="H136" s="12">
        <v>0</v>
      </c>
      <c r="I136" s="12" t="s">
        <v>39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1</v>
      </c>
      <c r="S136" s="12">
        <v>0</v>
      </c>
      <c r="T136" s="12">
        <v>0.95</v>
      </c>
      <c r="U136" s="26">
        <f>Chengdu!H136</f>
        <v>0</v>
      </c>
      <c r="V136" s="26">
        <f>Chengdu!I136</f>
        <v>0</v>
      </c>
      <c r="W136" s="26">
        <f>Chengdu!J136</f>
        <v>0</v>
      </c>
      <c r="X136" s="26">
        <f>Chengdu!K136</f>
        <v>0</v>
      </c>
      <c r="Y136" s="26">
        <f>Chengdu!L136</f>
        <v>0</v>
      </c>
      <c r="Z136" s="26">
        <f>Chengdu!M136</f>
        <v>0</v>
      </c>
      <c r="AA136" s="26">
        <f>Chengdu!N136</f>
        <v>0</v>
      </c>
      <c r="AB136" s="26">
        <f>Chengdu!O136</f>
        <v>0</v>
      </c>
      <c r="AC136" s="26">
        <f>Chengdu!P136</f>
        <v>0</v>
      </c>
      <c r="AD136" s="26">
        <f>Chengdu!Q136</f>
        <v>0</v>
      </c>
      <c r="AE136" s="26">
        <f>Chengdu!R136</f>
        <v>0</v>
      </c>
      <c r="AF136" s="26">
        <f>Chengdu!S136</f>
        <v>0</v>
      </c>
      <c r="AH136" s="13">
        <f t="shared" si="101"/>
        <v>0</v>
      </c>
      <c r="AI136" s="13">
        <f t="shared" si="102"/>
        <v>0</v>
      </c>
      <c r="AJ136" s="13">
        <f t="shared" si="103"/>
        <v>0</v>
      </c>
      <c r="AK136" s="13">
        <f t="shared" si="104"/>
        <v>0</v>
      </c>
      <c r="AL136" s="13">
        <f t="shared" si="105"/>
        <v>0</v>
      </c>
      <c r="AM136" s="13">
        <f t="shared" si="106"/>
        <v>0</v>
      </c>
      <c r="AN136" s="13">
        <f t="shared" si="107"/>
        <v>0</v>
      </c>
      <c r="AO136" s="13">
        <f t="shared" si="108"/>
        <v>0</v>
      </c>
      <c r="AP136" s="13">
        <f t="shared" si="109"/>
        <v>0</v>
      </c>
      <c r="AQ136" s="13">
        <f t="shared" si="110"/>
        <v>0</v>
      </c>
      <c r="AR136" s="13">
        <f t="shared" si="111"/>
        <v>0</v>
      </c>
      <c r="AS136" s="13">
        <f t="shared" si="112"/>
        <v>0</v>
      </c>
      <c r="AT136" s="14"/>
      <c r="AU136" s="15">
        <f t="shared" si="95"/>
        <v>0</v>
      </c>
      <c r="AV136" s="15">
        <f t="shared" si="95"/>
        <v>0</v>
      </c>
      <c r="AW136" s="15">
        <f t="shared" si="95"/>
        <v>0</v>
      </c>
      <c r="AX136" s="15">
        <f t="shared" si="92"/>
        <v>0</v>
      </c>
      <c r="AY136" s="15">
        <f t="shared" si="92"/>
        <v>0</v>
      </c>
      <c r="AZ136" s="15">
        <f t="shared" si="92"/>
        <v>0</v>
      </c>
      <c r="BA136" s="15">
        <f t="shared" si="92"/>
        <v>0</v>
      </c>
      <c r="BB136" s="15">
        <f t="shared" si="92"/>
        <v>0</v>
      </c>
      <c r="BC136" s="15">
        <f t="shared" si="92"/>
        <v>0</v>
      </c>
      <c r="BD136" s="15">
        <f t="shared" si="98"/>
        <v>0</v>
      </c>
      <c r="BE136" s="15">
        <f t="shared" si="98"/>
        <v>0</v>
      </c>
      <c r="BF136" s="15">
        <f t="shared" si="98"/>
        <v>0</v>
      </c>
      <c r="BH136" s="13">
        <f t="shared" si="113"/>
        <v>0</v>
      </c>
      <c r="BI136" s="13">
        <f t="shared" si="114"/>
        <v>0</v>
      </c>
      <c r="BJ136" s="13">
        <f t="shared" si="115"/>
        <v>0</v>
      </c>
      <c r="BK136" s="13">
        <f t="shared" si="116"/>
        <v>0</v>
      </c>
      <c r="BL136" s="13">
        <f t="shared" si="117"/>
        <v>0</v>
      </c>
      <c r="BM136" s="13">
        <f t="shared" si="118"/>
        <v>0</v>
      </c>
      <c r="BN136" s="13">
        <f t="shared" si="119"/>
        <v>0</v>
      </c>
      <c r="BO136" s="13">
        <f t="shared" si="120"/>
        <v>0</v>
      </c>
      <c r="BP136" s="13">
        <f t="shared" si="121"/>
        <v>0</v>
      </c>
      <c r="BQ136" s="13">
        <f t="shared" si="122"/>
        <v>0</v>
      </c>
      <c r="BR136" s="13">
        <f t="shared" si="123"/>
        <v>0</v>
      </c>
      <c r="BS136" s="13">
        <f t="shared" si="124"/>
        <v>0</v>
      </c>
      <c r="BT136" s="14"/>
      <c r="BU136" s="13">
        <f t="shared" si="90"/>
        <v>0</v>
      </c>
      <c r="BV136" s="13">
        <f t="shared" si="90"/>
        <v>0</v>
      </c>
      <c r="BW136" s="13">
        <f t="shared" si="90"/>
        <v>0</v>
      </c>
      <c r="BX136" s="13">
        <f t="shared" si="89"/>
        <v>0</v>
      </c>
      <c r="BY136" s="13">
        <f t="shared" si="89"/>
        <v>0</v>
      </c>
      <c r="BZ136" s="13">
        <f t="shared" si="89"/>
        <v>0</v>
      </c>
      <c r="CA136" s="13">
        <f t="shared" si="89"/>
        <v>0</v>
      </c>
      <c r="CB136" s="13">
        <f t="shared" si="89"/>
        <v>0</v>
      </c>
      <c r="CC136" s="13">
        <f t="shared" si="89"/>
        <v>0</v>
      </c>
      <c r="CD136" s="13">
        <f t="shared" si="91"/>
        <v>0</v>
      </c>
      <c r="CE136" s="13">
        <f t="shared" si="91"/>
        <v>0</v>
      </c>
      <c r="CF136" s="13">
        <f t="shared" si="91"/>
        <v>0</v>
      </c>
      <c r="CG136" s="14"/>
      <c r="CH136" s="13">
        <f t="shared" si="96"/>
        <v>0</v>
      </c>
      <c r="CI136" s="13">
        <f t="shared" si="96"/>
        <v>0</v>
      </c>
      <c r="CJ136" s="13">
        <f t="shared" si="96"/>
        <v>0</v>
      </c>
      <c r="CK136" s="13">
        <f t="shared" si="93"/>
        <v>0</v>
      </c>
      <c r="CL136" s="13">
        <f t="shared" si="93"/>
        <v>0</v>
      </c>
      <c r="CM136" s="13">
        <f t="shared" si="93"/>
        <v>0</v>
      </c>
      <c r="CN136" s="13">
        <f t="shared" si="93"/>
        <v>0</v>
      </c>
      <c r="CO136" s="13">
        <f t="shared" si="93"/>
        <v>0</v>
      </c>
      <c r="CP136" s="13">
        <f t="shared" si="93"/>
        <v>0</v>
      </c>
      <c r="CQ136" s="13">
        <f t="shared" si="99"/>
        <v>0</v>
      </c>
      <c r="CR136" s="13">
        <f t="shared" si="99"/>
        <v>0</v>
      </c>
      <c r="CS136" s="13">
        <f t="shared" si="99"/>
        <v>0</v>
      </c>
      <c r="CT136" s="14"/>
      <c r="CU136" s="13">
        <f t="shared" si="97"/>
        <v>0</v>
      </c>
      <c r="CV136" s="13">
        <f t="shared" si="97"/>
        <v>0</v>
      </c>
      <c r="CW136" s="13">
        <f t="shared" si="97"/>
        <v>0</v>
      </c>
      <c r="CX136" s="13">
        <f t="shared" si="94"/>
        <v>0</v>
      </c>
      <c r="CY136" s="13">
        <f t="shared" si="94"/>
        <v>0</v>
      </c>
      <c r="CZ136" s="13">
        <f t="shared" si="94"/>
        <v>0</v>
      </c>
      <c r="DA136" s="13">
        <f t="shared" si="94"/>
        <v>0</v>
      </c>
      <c r="DB136" s="13">
        <f t="shared" si="94"/>
        <v>0</v>
      </c>
      <c r="DC136" s="13">
        <f t="shared" si="94"/>
        <v>0</v>
      </c>
      <c r="DD136" s="13">
        <f t="shared" si="100"/>
        <v>0</v>
      </c>
      <c r="DE136" s="13">
        <f t="shared" si="100"/>
        <v>0</v>
      </c>
      <c r="DF136" s="13">
        <f t="shared" si="100"/>
        <v>0</v>
      </c>
    </row>
    <row r="137" spans="1:110" ht="12.75" customHeight="1">
      <c r="A137" s="327">
        <f>'All Demand '!A138</f>
        <v>133</v>
      </c>
      <c r="B137" s="235" t="str">
        <f>'All Demand '!G138</f>
        <v>ABC</v>
      </c>
      <c r="C137" s="235" t="str">
        <f>'All Demand '!F138</f>
        <v>M101</v>
      </c>
      <c r="D137" s="178" t="str">
        <f>'All Demand '!C138</f>
        <v>8AJ946-12886</v>
      </c>
      <c r="E137" s="235" t="str">
        <f>'All Demand '!H138</f>
        <v>CTU FATP</v>
      </c>
      <c r="F137" s="236" t="str">
        <f>'All Demand '!G138</f>
        <v>ABC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26">
        <f>Chengdu!H137</f>
        <v>0</v>
      </c>
      <c r="V137" s="26">
        <f>Chengdu!I137</f>
        <v>0</v>
      </c>
      <c r="W137" s="26">
        <f>Chengdu!J137</f>
        <v>0</v>
      </c>
      <c r="X137" s="26">
        <f>Chengdu!K137</f>
        <v>0</v>
      </c>
      <c r="Y137" s="26">
        <f>Chengdu!L137</f>
        <v>0</v>
      </c>
      <c r="Z137" s="26">
        <f>Chengdu!M137</f>
        <v>0</v>
      </c>
      <c r="AA137" s="26">
        <f>Chengdu!N137</f>
        <v>0</v>
      </c>
      <c r="AB137" s="26">
        <f>Chengdu!O137</f>
        <v>0</v>
      </c>
      <c r="AC137" s="26">
        <f>Chengdu!P137</f>
        <v>0</v>
      </c>
      <c r="AD137" s="26">
        <f>Chengdu!Q137</f>
        <v>0</v>
      </c>
      <c r="AE137" s="26">
        <f>Chengdu!R137</f>
        <v>0</v>
      </c>
      <c r="AF137" s="26">
        <f>Chengdu!S137</f>
        <v>0</v>
      </c>
      <c r="AH137" s="13">
        <f t="shared" si="101"/>
        <v>0</v>
      </c>
      <c r="AI137" s="13">
        <f t="shared" si="102"/>
        <v>0</v>
      </c>
      <c r="AJ137" s="13">
        <f t="shared" si="103"/>
        <v>0</v>
      </c>
      <c r="AK137" s="13">
        <f t="shared" si="104"/>
        <v>0</v>
      </c>
      <c r="AL137" s="13">
        <f t="shared" si="105"/>
        <v>0</v>
      </c>
      <c r="AM137" s="13">
        <f t="shared" si="106"/>
        <v>0</v>
      </c>
      <c r="AN137" s="13">
        <f t="shared" si="107"/>
        <v>0</v>
      </c>
      <c r="AO137" s="13">
        <f t="shared" si="108"/>
        <v>0</v>
      </c>
      <c r="AP137" s="13">
        <f t="shared" si="109"/>
        <v>0</v>
      </c>
      <c r="AQ137" s="13">
        <f t="shared" si="110"/>
        <v>0</v>
      </c>
      <c r="AR137" s="13">
        <f t="shared" si="111"/>
        <v>0</v>
      </c>
      <c r="AS137" s="13">
        <f t="shared" si="112"/>
        <v>0</v>
      </c>
      <c r="AT137" s="14"/>
      <c r="AU137" s="15">
        <f t="shared" si="95"/>
        <v>0</v>
      </c>
      <c r="AV137" s="15">
        <f t="shared" si="95"/>
        <v>0</v>
      </c>
      <c r="AW137" s="15">
        <f t="shared" si="95"/>
        <v>0</v>
      </c>
      <c r="AX137" s="15">
        <f t="shared" si="92"/>
        <v>0</v>
      </c>
      <c r="AY137" s="15">
        <f t="shared" si="92"/>
        <v>0</v>
      </c>
      <c r="AZ137" s="15">
        <f t="shared" si="92"/>
        <v>0</v>
      </c>
      <c r="BA137" s="15">
        <f t="shared" si="92"/>
        <v>0</v>
      </c>
      <c r="BB137" s="15">
        <f t="shared" si="92"/>
        <v>0</v>
      </c>
      <c r="BC137" s="15">
        <f t="shared" si="92"/>
        <v>0</v>
      </c>
      <c r="BD137" s="15">
        <f t="shared" si="98"/>
        <v>0</v>
      </c>
      <c r="BE137" s="15">
        <f t="shared" si="98"/>
        <v>0</v>
      </c>
      <c r="BF137" s="15">
        <f t="shared" si="98"/>
        <v>0</v>
      </c>
      <c r="BH137" s="13">
        <f t="shared" si="113"/>
        <v>0</v>
      </c>
      <c r="BI137" s="13">
        <f t="shared" si="114"/>
        <v>0</v>
      </c>
      <c r="BJ137" s="13">
        <f t="shared" si="115"/>
        <v>0</v>
      </c>
      <c r="BK137" s="13">
        <f t="shared" si="116"/>
        <v>0</v>
      </c>
      <c r="BL137" s="13">
        <f t="shared" si="117"/>
        <v>0</v>
      </c>
      <c r="BM137" s="13">
        <f t="shared" si="118"/>
        <v>0</v>
      </c>
      <c r="BN137" s="13">
        <f t="shared" si="119"/>
        <v>0</v>
      </c>
      <c r="BO137" s="13">
        <f t="shared" si="120"/>
        <v>0</v>
      </c>
      <c r="BP137" s="13">
        <f t="shared" si="121"/>
        <v>0</v>
      </c>
      <c r="BQ137" s="13">
        <f t="shared" si="122"/>
        <v>0</v>
      </c>
      <c r="BR137" s="13">
        <f t="shared" si="123"/>
        <v>0</v>
      </c>
      <c r="BS137" s="13">
        <f t="shared" si="124"/>
        <v>0</v>
      </c>
      <c r="BT137" s="14"/>
      <c r="BU137" s="13">
        <f t="shared" si="90"/>
        <v>0</v>
      </c>
      <c r="BV137" s="13">
        <f t="shared" si="90"/>
        <v>0</v>
      </c>
      <c r="BW137" s="13">
        <f t="shared" si="90"/>
        <v>0</v>
      </c>
      <c r="BX137" s="13">
        <f t="shared" si="89"/>
        <v>0</v>
      </c>
      <c r="BY137" s="13">
        <f t="shared" si="89"/>
        <v>0</v>
      </c>
      <c r="BZ137" s="13">
        <f t="shared" si="89"/>
        <v>0</v>
      </c>
      <c r="CA137" s="13">
        <f t="shared" si="89"/>
        <v>0</v>
      </c>
      <c r="CB137" s="13">
        <f t="shared" si="89"/>
        <v>0</v>
      </c>
      <c r="CC137" s="13">
        <f t="shared" si="89"/>
        <v>0</v>
      </c>
      <c r="CD137" s="13">
        <f t="shared" si="91"/>
        <v>0</v>
      </c>
      <c r="CE137" s="13">
        <f t="shared" si="91"/>
        <v>0</v>
      </c>
      <c r="CF137" s="13">
        <f t="shared" si="91"/>
        <v>0</v>
      </c>
      <c r="CG137" s="14"/>
      <c r="CH137" s="13">
        <f t="shared" si="96"/>
        <v>0</v>
      </c>
      <c r="CI137" s="13">
        <f t="shared" si="96"/>
        <v>0</v>
      </c>
      <c r="CJ137" s="13">
        <f t="shared" si="96"/>
        <v>0</v>
      </c>
      <c r="CK137" s="13">
        <f t="shared" si="93"/>
        <v>0</v>
      </c>
      <c r="CL137" s="13">
        <f t="shared" si="93"/>
        <v>0</v>
      </c>
      <c r="CM137" s="13">
        <f t="shared" si="93"/>
        <v>0</v>
      </c>
      <c r="CN137" s="13">
        <f t="shared" si="93"/>
        <v>0</v>
      </c>
      <c r="CO137" s="13">
        <f t="shared" si="93"/>
        <v>0</v>
      </c>
      <c r="CP137" s="13">
        <f t="shared" si="93"/>
        <v>0</v>
      </c>
      <c r="CQ137" s="13">
        <f t="shared" si="99"/>
        <v>0</v>
      </c>
      <c r="CR137" s="13">
        <f t="shared" si="99"/>
        <v>0</v>
      </c>
      <c r="CS137" s="13">
        <f t="shared" si="99"/>
        <v>0</v>
      </c>
      <c r="CT137" s="14"/>
      <c r="CU137" s="13">
        <f t="shared" si="97"/>
        <v>0</v>
      </c>
      <c r="CV137" s="13">
        <f t="shared" si="97"/>
        <v>0</v>
      </c>
      <c r="CW137" s="13">
        <f t="shared" si="97"/>
        <v>0</v>
      </c>
      <c r="CX137" s="13">
        <f t="shared" si="94"/>
        <v>0</v>
      </c>
      <c r="CY137" s="13">
        <f t="shared" si="94"/>
        <v>0</v>
      </c>
      <c r="CZ137" s="13">
        <f t="shared" si="94"/>
        <v>0</v>
      </c>
      <c r="DA137" s="13">
        <f t="shared" si="94"/>
        <v>0</v>
      </c>
      <c r="DB137" s="13">
        <f t="shared" si="94"/>
        <v>0</v>
      </c>
      <c r="DC137" s="13">
        <f t="shared" si="94"/>
        <v>0</v>
      </c>
      <c r="DD137" s="13">
        <f t="shared" si="100"/>
        <v>0</v>
      </c>
      <c r="DE137" s="13">
        <f t="shared" si="100"/>
        <v>0</v>
      </c>
      <c r="DF137" s="13">
        <f t="shared" si="100"/>
        <v>0</v>
      </c>
    </row>
    <row r="138" spans="1:110" ht="12.75" customHeight="1">
      <c r="A138" s="327">
        <f>'All Demand '!A139</f>
        <v>134</v>
      </c>
      <c r="B138" s="235" t="str">
        <f>'All Demand '!G139</f>
        <v>ABC</v>
      </c>
      <c r="C138" s="235" t="str">
        <f>'All Demand '!F139</f>
        <v>M101</v>
      </c>
      <c r="D138" s="178" t="str">
        <f>'All Demand '!C139</f>
        <v>8AJ818-00030C-101</v>
      </c>
      <c r="E138" s="235" t="str">
        <f>'All Demand '!H139</f>
        <v>CTU FATP</v>
      </c>
      <c r="F138" s="236" t="str">
        <f>'All Demand '!G139</f>
        <v>ABC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26">
        <f>Chengdu!H138</f>
        <v>0</v>
      </c>
      <c r="V138" s="26">
        <f>Chengdu!I138</f>
        <v>0</v>
      </c>
      <c r="W138" s="26">
        <f>Chengdu!J138</f>
        <v>0</v>
      </c>
      <c r="X138" s="26">
        <f>Chengdu!K138</f>
        <v>0</v>
      </c>
      <c r="Y138" s="26">
        <f>Chengdu!L138</f>
        <v>0</v>
      </c>
      <c r="Z138" s="26">
        <f>Chengdu!M138</f>
        <v>0</v>
      </c>
      <c r="AA138" s="26">
        <f>Chengdu!N138</f>
        <v>0</v>
      </c>
      <c r="AB138" s="26">
        <f>Chengdu!O138</f>
        <v>0</v>
      </c>
      <c r="AC138" s="26">
        <f>Chengdu!P138</f>
        <v>0</v>
      </c>
      <c r="AD138" s="26">
        <f>Chengdu!Q138</f>
        <v>0</v>
      </c>
      <c r="AE138" s="26">
        <f>Chengdu!R138</f>
        <v>0</v>
      </c>
      <c r="AF138" s="26">
        <f>Chengdu!S138</f>
        <v>0</v>
      </c>
      <c r="AH138" s="13">
        <f t="shared" si="101"/>
        <v>0</v>
      </c>
      <c r="AI138" s="13">
        <f t="shared" si="102"/>
        <v>0</v>
      </c>
      <c r="AJ138" s="13">
        <f t="shared" si="103"/>
        <v>0</v>
      </c>
      <c r="AK138" s="13">
        <f t="shared" si="104"/>
        <v>0</v>
      </c>
      <c r="AL138" s="13">
        <f t="shared" si="105"/>
        <v>0</v>
      </c>
      <c r="AM138" s="13">
        <f t="shared" si="106"/>
        <v>0</v>
      </c>
      <c r="AN138" s="13">
        <f t="shared" si="107"/>
        <v>0</v>
      </c>
      <c r="AO138" s="13">
        <f t="shared" si="108"/>
        <v>0</v>
      </c>
      <c r="AP138" s="13">
        <f t="shared" si="109"/>
        <v>0</v>
      </c>
      <c r="AQ138" s="13">
        <f t="shared" si="110"/>
        <v>0</v>
      </c>
      <c r="AR138" s="13">
        <f t="shared" si="111"/>
        <v>0</v>
      </c>
      <c r="AS138" s="13">
        <f t="shared" si="112"/>
        <v>0</v>
      </c>
      <c r="AT138" s="14"/>
      <c r="AU138" s="15">
        <f t="shared" si="95"/>
        <v>0</v>
      </c>
      <c r="AV138" s="15">
        <f t="shared" si="95"/>
        <v>0</v>
      </c>
      <c r="AW138" s="15">
        <f t="shared" si="95"/>
        <v>0</v>
      </c>
      <c r="AX138" s="15">
        <f t="shared" si="92"/>
        <v>0</v>
      </c>
      <c r="AY138" s="15">
        <f t="shared" si="92"/>
        <v>0</v>
      </c>
      <c r="AZ138" s="15">
        <f t="shared" si="92"/>
        <v>0</v>
      </c>
      <c r="BA138" s="15">
        <f t="shared" si="92"/>
        <v>0</v>
      </c>
      <c r="BB138" s="15">
        <f t="shared" si="92"/>
        <v>0</v>
      </c>
      <c r="BC138" s="15">
        <f t="shared" si="92"/>
        <v>0</v>
      </c>
      <c r="BD138" s="15">
        <f t="shared" si="98"/>
        <v>0</v>
      </c>
      <c r="BE138" s="15">
        <f t="shared" si="98"/>
        <v>0</v>
      </c>
      <c r="BF138" s="15">
        <f t="shared" si="98"/>
        <v>0</v>
      </c>
      <c r="BH138" s="13">
        <f t="shared" si="113"/>
        <v>0</v>
      </c>
      <c r="BI138" s="13">
        <f t="shared" si="114"/>
        <v>0</v>
      </c>
      <c r="BJ138" s="13">
        <f t="shared" si="115"/>
        <v>0</v>
      </c>
      <c r="BK138" s="13">
        <f t="shared" si="116"/>
        <v>0</v>
      </c>
      <c r="BL138" s="13">
        <f t="shared" si="117"/>
        <v>0</v>
      </c>
      <c r="BM138" s="13">
        <f t="shared" si="118"/>
        <v>0</v>
      </c>
      <c r="BN138" s="13">
        <f t="shared" si="119"/>
        <v>0</v>
      </c>
      <c r="BO138" s="13">
        <f t="shared" si="120"/>
        <v>0</v>
      </c>
      <c r="BP138" s="13">
        <f t="shared" si="121"/>
        <v>0</v>
      </c>
      <c r="BQ138" s="13">
        <f t="shared" si="122"/>
        <v>0</v>
      </c>
      <c r="BR138" s="13">
        <f t="shared" si="123"/>
        <v>0</v>
      </c>
      <c r="BS138" s="13">
        <f t="shared" si="124"/>
        <v>0</v>
      </c>
      <c r="BT138" s="14"/>
      <c r="BU138" s="13">
        <f t="shared" si="90"/>
        <v>0</v>
      </c>
      <c r="BV138" s="13">
        <f t="shared" si="90"/>
        <v>0</v>
      </c>
      <c r="BW138" s="13">
        <f t="shared" si="90"/>
        <v>0</v>
      </c>
      <c r="BX138" s="13">
        <f t="shared" si="89"/>
        <v>0</v>
      </c>
      <c r="BY138" s="13">
        <f t="shared" si="89"/>
        <v>0</v>
      </c>
      <c r="BZ138" s="13">
        <f t="shared" si="89"/>
        <v>0</v>
      </c>
      <c r="CA138" s="13">
        <f t="shared" si="89"/>
        <v>0</v>
      </c>
      <c r="CB138" s="13">
        <f t="shared" si="89"/>
        <v>0</v>
      </c>
      <c r="CC138" s="13">
        <f t="shared" si="89"/>
        <v>0</v>
      </c>
      <c r="CD138" s="13">
        <f t="shared" si="91"/>
        <v>0</v>
      </c>
      <c r="CE138" s="13">
        <f t="shared" si="91"/>
        <v>0</v>
      </c>
      <c r="CF138" s="13">
        <f t="shared" si="91"/>
        <v>0</v>
      </c>
      <c r="CG138" s="14"/>
      <c r="CH138" s="13">
        <f t="shared" si="96"/>
        <v>0</v>
      </c>
      <c r="CI138" s="13">
        <f t="shared" si="96"/>
        <v>0</v>
      </c>
      <c r="CJ138" s="13">
        <f t="shared" si="96"/>
        <v>0</v>
      </c>
      <c r="CK138" s="13">
        <f t="shared" si="93"/>
        <v>0</v>
      </c>
      <c r="CL138" s="13">
        <f t="shared" si="93"/>
        <v>0</v>
      </c>
      <c r="CM138" s="13">
        <f t="shared" si="93"/>
        <v>0</v>
      </c>
      <c r="CN138" s="13">
        <f t="shared" si="93"/>
        <v>0</v>
      </c>
      <c r="CO138" s="13">
        <f t="shared" si="93"/>
        <v>0</v>
      </c>
      <c r="CP138" s="13">
        <f t="shared" si="93"/>
        <v>0</v>
      </c>
      <c r="CQ138" s="13">
        <f t="shared" si="99"/>
        <v>0</v>
      </c>
      <c r="CR138" s="13">
        <f t="shared" si="99"/>
        <v>0</v>
      </c>
      <c r="CS138" s="13">
        <f t="shared" si="99"/>
        <v>0</v>
      </c>
      <c r="CT138" s="14"/>
      <c r="CU138" s="13">
        <f t="shared" si="97"/>
        <v>0</v>
      </c>
      <c r="CV138" s="13">
        <f t="shared" si="97"/>
        <v>0</v>
      </c>
      <c r="CW138" s="13">
        <f t="shared" si="97"/>
        <v>0</v>
      </c>
      <c r="CX138" s="13">
        <f t="shared" si="94"/>
        <v>0</v>
      </c>
      <c r="CY138" s="13">
        <f t="shared" si="94"/>
        <v>0</v>
      </c>
      <c r="CZ138" s="13">
        <f t="shared" si="94"/>
        <v>0</v>
      </c>
      <c r="DA138" s="13">
        <f t="shared" si="94"/>
        <v>0</v>
      </c>
      <c r="DB138" s="13">
        <f t="shared" si="94"/>
        <v>0</v>
      </c>
      <c r="DC138" s="13">
        <f t="shared" si="94"/>
        <v>0</v>
      </c>
      <c r="DD138" s="13">
        <f t="shared" si="100"/>
        <v>0</v>
      </c>
      <c r="DE138" s="13">
        <f t="shared" si="100"/>
        <v>0</v>
      </c>
      <c r="DF138" s="13">
        <f t="shared" si="100"/>
        <v>0</v>
      </c>
    </row>
    <row r="139" spans="1:110" ht="12.75" customHeight="1">
      <c r="A139" s="327">
        <f>'All Demand '!A140</f>
        <v>135</v>
      </c>
      <c r="B139" s="235" t="str">
        <f>'All Demand '!G140</f>
        <v>ABC</v>
      </c>
      <c r="C139" s="235" t="str">
        <f>'All Demand '!F140</f>
        <v>M101</v>
      </c>
      <c r="D139" s="178" t="str">
        <f>'All Demand '!C140</f>
        <v>89ZU000311AGEN</v>
      </c>
      <c r="E139" s="235" t="str">
        <f>'All Demand '!H140</f>
        <v>CTU FATP</v>
      </c>
      <c r="F139" s="236" t="str">
        <f>'All Demand '!G140</f>
        <v>ABC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26">
        <f>Chengdu!H139</f>
        <v>0</v>
      </c>
      <c r="V139" s="26">
        <f>Chengdu!I139</f>
        <v>0</v>
      </c>
      <c r="W139" s="26">
        <f>Chengdu!J139</f>
        <v>0</v>
      </c>
      <c r="X139" s="26">
        <f>Chengdu!K139</f>
        <v>0</v>
      </c>
      <c r="Y139" s="26">
        <f>Chengdu!L139</f>
        <v>0</v>
      </c>
      <c r="Z139" s="26">
        <f>Chengdu!M139</f>
        <v>0</v>
      </c>
      <c r="AA139" s="26">
        <f>Chengdu!N139</f>
        <v>0</v>
      </c>
      <c r="AB139" s="26">
        <f>Chengdu!O139</f>
        <v>0</v>
      </c>
      <c r="AC139" s="26">
        <f>Chengdu!P139</f>
        <v>0</v>
      </c>
      <c r="AD139" s="26">
        <f>Chengdu!Q139</f>
        <v>0</v>
      </c>
      <c r="AE139" s="26">
        <f>Chengdu!R139</f>
        <v>0</v>
      </c>
      <c r="AF139" s="26">
        <f>Chengdu!S139</f>
        <v>0</v>
      </c>
      <c r="AH139" s="13">
        <f t="shared" si="101"/>
        <v>0</v>
      </c>
      <c r="AI139" s="13">
        <f t="shared" si="102"/>
        <v>0</v>
      </c>
      <c r="AJ139" s="13">
        <f t="shared" si="103"/>
        <v>0</v>
      </c>
      <c r="AK139" s="13">
        <f t="shared" si="104"/>
        <v>0</v>
      </c>
      <c r="AL139" s="13">
        <f t="shared" si="105"/>
        <v>0</v>
      </c>
      <c r="AM139" s="13">
        <f t="shared" si="106"/>
        <v>0</v>
      </c>
      <c r="AN139" s="13">
        <f t="shared" si="107"/>
        <v>0</v>
      </c>
      <c r="AO139" s="13">
        <f t="shared" si="108"/>
        <v>0</v>
      </c>
      <c r="AP139" s="13">
        <f t="shared" si="109"/>
        <v>0</v>
      </c>
      <c r="AQ139" s="13">
        <f t="shared" si="110"/>
        <v>0</v>
      </c>
      <c r="AR139" s="13">
        <f t="shared" si="111"/>
        <v>0</v>
      </c>
      <c r="AS139" s="13">
        <f t="shared" si="112"/>
        <v>0</v>
      </c>
      <c r="AT139" s="14"/>
      <c r="AU139" s="15">
        <f t="shared" si="95"/>
        <v>0</v>
      </c>
      <c r="AV139" s="15">
        <f t="shared" si="95"/>
        <v>0</v>
      </c>
      <c r="AW139" s="15">
        <f t="shared" si="95"/>
        <v>0</v>
      </c>
      <c r="AX139" s="15">
        <f t="shared" si="92"/>
        <v>0</v>
      </c>
      <c r="AY139" s="15">
        <f t="shared" si="92"/>
        <v>0</v>
      </c>
      <c r="AZ139" s="15">
        <f t="shared" si="92"/>
        <v>0</v>
      </c>
      <c r="BA139" s="15">
        <f t="shared" si="92"/>
        <v>0</v>
      </c>
      <c r="BB139" s="15">
        <f t="shared" si="92"/>
        <v>0</v>
      </c>
      <c r="BC139" s="15">
        <f t="shared" si="92"/>
        <v>0</v>
      </c>
      <c r="BD139" s="15">
        <f t="shared" si="98"/>
        <v>0</v>
      </c>
      <c r="BE139" s="15">
        <f t="shared" si="98"/>
        <v>0</v>
      </c>
      <c r="BF139" s="15">
        <f t="shared" si="98"/>
        <v>0</v>
      </c>
      <c r="BH139" s="13">
        <f t="shared" si="113"/>
        <v>0</v>
      </c>
      <c r="BI139" s="13">
        <f t="shared" si="114"/>
        <v>0</v>
      </c>
      <c r="BJ139" s="13">
        <f t="shared" si="115"/>
        <v>0</v>
      </c>
      <c r="BK139" s="13">
        <f t="shared" si="116"/>
        <v>0</v>
      </c>
      <c r="BL139" s="13">
        <f t="shared" si="117"/>
        <v>0</v>
      </c>
      <c r="BM139" s="13">
        <f t="shared" si="118"/>
        <v>0</v>
      </c>
      <c r="BN139" s="13">
        <f t="shared" si="119"/>
        <v>0</v>
      </c>
      <c r="BO139" s="13">
        <f t="shared" si="120"/>
        <v>0</v>
      </c>
      <c r="BP139" s="13">
        <f t="shared" si="121"/>
        <v>0</v>
      </c>
      <c r="BQ139" s="13">
        <f t="shared" si="122"/>
        <v>0</v>
      </c>
      <c r="BR139" s="13">
        <f t="shared" si="123"/>
        <v>0</v>
      </c>
      <c r="BS139" s="13">
        <f t="shared" si="124"/>
        <v>0</v>
      </c>
      <c r="BT139" s="14"/>
      <c r="BU139" s="13">
        <f t="shared" si="90"/>
        <v>0</v>
      </c>
      <c r="BV139" s="13">
        <f t="shared" si="90"/>
        <v>0</v>
      </c>
      <c r="BW139" s="13">
        <f t="shared" si="90"/>
        <v>0</v>
      </c>
      <c r="BX139" s="13">
        <f t="shared" si="89"/>
        <v>0</v>
      </c>
      <c r="BY139" s="13">
        <f t="shared" si="89"/>
        <v>0</v>
      </c>
      <c r="BZ139" s="13">
        <f t="shared" si="89"/>
        <v>0</v>
      </c>
      <c r="CA139" s="13">
        <f t="shared" si="89"/>
        <v>0</v>
      </c>
      <c r="CB139" s="13">
        <f t="shared" si="89"/>
        <v>0</v>
      </c>
      <c r="CC139" s="13">
        <f t="shared" si="89"/>
        <v>0</v>
      </c>
      <c r="CD139" s="13">
        <f t="shared" si="91"/>
        <v>0</v>
      </c>
      <c r="CE139" s="13">
        <f t="shared" si="91"/>
        <v>0</v>
      </c>
      <c r="CF139" s="13">
        <f t="shared" si="91"/>
        <v>0</v>
      </c>
      <c r="CG139" s="14"/>
      <c r="CH139" s="13">
        <f t="shared" si="96"/>
        <v>0</v>
      </c>
      <c r="CI139" s="13">
        <f t="shared" si="96"/>
        <v>0</v>
      </c>
      <c r="CJ139" s="13">
        <f t="shared" si="96"/>
        <v>0</v>
      </c>
      <c r="CK139" s="13">
        <f t="shared" si="93"/>
        <v>0</v>
      </c>
      <c r="CL139" s="13">
        <f t="shared" si="93"/>
        <v>0</v>
      </c>
      <c r="CM139" s="13">
        <f t="shared" si="93"/>
        <v>0</v>
      </c>
      <c r="CN139" s="13">
        <f t="shared" si="93"/>
        <v>0</v>
      </c>
      <c r="CO139" s="13">
        <f t="shared" si="93"/>
        <v>0</v>
      </c>
      <c r="CP139" s="13">
        <f t="shared" si="93"/>
        <v>0</v>
      </c>
      <c r="CQ139" s="13">
        <f t="shared" si="99"/>
        <v>0</v>
      </c>
      <c r="CR139" s="13">
        <f t="shared" si="99"/>
        <v>0</v>
      </c>
      <c r="CS139" s="13">
        <f t="shared" si="99"/>
        <v>0</v>
      </c>
      <c r="CT139" s="14"/>
      <c r="CU139" s="13">
        <f t="shared" si="97"/>
        <v>0</v>
      </c>
      <c r="CV139" s="13">
        <f t="shared" si="97"/>
        <v>0</v>
      </c>
      <c r="CW139" s="13">
        <f t="shared" si="97"/>
        <v>0</v>
      </c>
      <c r="CX139" s="13">
        <f t="shared" si="94"/>
        <v>0</v>
      </c>
      <c r="CY139" s="13">
        <f t="shared" si="94"/>
        <v>0</v>
      </c>
      <c r="CZ139" s="13">
        <f t="shared" si="94"/>
        <v>0</v>
      </c>
      <c r="DA139" s="13">
        <f t="shared" si="94"/>
        <v>0</v>
      </c>
      <c r="DB139" s="13">
        <f t="shared" si="94"/>
        <v>0</v>
      </c>
      <c r="DC139" s="13">
        <f t="shared" si="94"/>
        <v>0</v>
      </c>
      <c r="DD139" s="13">
        <f t="shared" si="100"/>
        <v>0</v>
      </c>
      <c r="DE139" s="13">
        <f t="shared" si="100"/>
        <v>0</v>
      </c>
      <c r="DF139" s="13">
        <f t="shared" si="100"/>
        <v>0</v>
      </c>
    </row>
    <row r="140" spans="1:110" ht="12.75" customHeight="1">
      <c r="A140" s="327">
        <f>'All Demand '!A141</f>
        <v>136</v>
      </c>
      <c r="B140" s="235" t="str">
        <f>'All Demand '!G141</f>
        <v>ABC</v>
      </c>
      <c r="C140" s="235" t="str">
        <f>'All Demand '!F141</f>
        <v>M105</v>
      </c>
      <c r="D140" s="178" t="str">
        <f>'All Demand '!C141</f>
        <v>8AJ946-04905-N</v>
      </c>
      <c r="E140" s="235" t="str">
        <f>'All Demand '!H141</f>
        <v>CTU FATP</v>
      </c>
      <c r="F140" s="236" t="str">
        <f>'All Demand '!G141</f>
        <v>ABC</v>
      </c>
      <c r="G140" s="12">
        <v>1.6666666666666667</v>
      </c>
      <c r="H140" s="12">
        <v>0.55555555555555558</v>
      </c>
      <c r="I140" s="12" t="s">
        <v>39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4.5</v>
      </c>
      <c r="Q140" s="12">
        <v>4</v>
      </c>
      <c r="R140" s="12">
        <v>1</v>
      </c>
      <c r="S140" s="12">
        <v>0</v>
      </c>
      <c r="T140" s="12">
        <v>0.95</v>
      </c>
      <c r="U140" s="26">
        <f>Chengdu!H140</f>
        <v>118297.35</v>
      </c>
      <c r="V140" s="26">
        <f>Chengdu!I140</f>
        <v>384.3</v>
      </c>
      <c r="W140" s="26">
        <f>Chengdu!J140</f>
        <v>0</v>
      </c>
      <c r="X140" s="26">
        <f>Chengdu!K140</f>
        <v>0</v>
      </c>
      <c r="Y140" s="26">
        <f>Chengdu!L140</f>
        <v>0</v>
      </c>
      <c r="Z140" s="26">
        <f>Chengdu!M140</f>
        <v>0</v>
      </c>
      <c r="AA140" s="26">
        <f>Chengdu!N140</f>
        <v>0</v>
      </c>
      <c r="AB140" s="26">
        <f>Chengdu!O140</f>
        <v>0</v>
      </c>
      <c r="AC140" s="26">
        <f>Chengdu!P140</f>
        <v>0</v>
      </c>
      <c r="AD140" s="26">
        <f>Chengdu!Q140</f>
        <v>0</v>
      </c>
      <c r="AE140" s="26">
        <f>Chengdu!R140</f>
        <v>0</v>
      </c>
      <c r="AF140" s="26">
        <f>Chengdu!S140</f>
        <v>0</v>
      </c>
      <c r="AH140" s="13">
        <f t="shared" si="101"/>
        <v>87.179736842105271</v>
      </c>
      <c r="AI140" s="13">
        <f t="shared" si="102"/>
        <v>18.224736842105262</v>
      </c>
      <c r="AJ140" s="13">
        <f t="shared" si="103"/>
        <v>0</v>
      </c>
      <c r="AK140" s="13">
        <f t="shared" si="104"/>
        <v>0</v>
      </c>
      <c r="AL140" s="13">
        <f t="shared" si="105"/>
        <v>0</v>
      </c>
      <c r="AM140" s="13">
        <f t="shared" si="106"/>
        <v>0</v>
      </c>
      <c r="AN140" s="13">
        <f t="shared" si="107"/>
        <v>0</v>
      </c>
      <c r="AO140" s="13">
        <f t="shared" si="108"/>
        <v>0</v>
      </c>
      <c r="AP140" s="13">
        <f t="shared" si="109"/>
        <v>0</v>
      </c>
      <c r="AQ140" s="13">
        <f t="shared" si="110"/>
        <v>0</v>
      </c>
      <c r="AR140" s="13">
        <f t="shared" si="111"/>
        <v>0</v>
      </c>
      <c r="AS140" s="13">
        <f t="shared" si="112"/>
        <v>0</v>
      </c>
      <c r="AT140" s="14"/>
      <c r="AU140" s="15">
        <f t="shared" si="95"/>
        <v>197.16225000000003</v>
      </c>
      <c r="AV140" s="15">
        <f t="shared" si="95"/>
        <v>0.64049999999999996</v>
      </c>
      <c r="AW140" s="15">
        <f t="shared" si="95"/>
        <v>0</v>
      </c>
      <c r="AX140" s="15">
        <f t="shared" si="92"/>
        <v>0</v>
      </c>
      <c r="AY140" s="15">
        <f t="shared" si="92"/>
        <v>0</v>
      </c>
      <c r="AZ140" s="15">
        <f t="shared" si="92"/>
        <v>0</v>
      </c>
      <c r="BA140" s="15">
        <f t="shared" si="92"/>
        <v>0</v>
      </c>
      <c r="BB140" s="15">
        <f t="shared" si="92"/>
        <v>0</v>
      </c>
      <c r="BC140" s="15">
        <f t="shared" si="92"/>
        <v>0</v>
      </c>
      <c r="BD140" s="15">
        <f t="shared" si="98"/>
        <v>0</v>
      </c>
      <c r="BE140" s="15">
        <f t="shared" si="98"/>
        <v>0</v>
      </c>
      <c r="BF140" s="15">
        <f t="shared" si="98"/>
        <v>0</v>
      </c>
      <c r="BH140" s="13">
        <f t="shared" si="113"/>
        <v>87.179736842105271</v>
      </c>
      <c r="BI140" s="13">
        <f t="shared" si="114"/>
        <v>18.224736842105262</v>
      </c>
      <c r="BJ140" s="13">
        <f t="shared" si="115"/>
        <v>0</v>
      </c>
      <c r="BK140" s="13">
        <f t="shared" si="116"/>
        <v>0</v>
      </c>
      <c r="BL140" s="13">
        <f t="shared" si="117"/>
        <v>0</v>
      </c>
      <c r="BM140" s="13">
        <f t="shared" si="118"/>
        <v>0</v>
      </c>
      <c r="BN140" s="13">
        <f t="shared" si="119"/>
        <v>0</v>
      </c>
      <c r="BO140" s="13">
        <f t="shared" si="120"/>
        <v>0</v>
      </c>
      <c r="BP140" s="13">
        <f t="shared" si="121"/>
        <v>0</v>
      </c>
      <c r="BQ140" s="13">
        <f t="shared" si="122"/>
        <v>0</v>
      </c>
      <c r="BR140" s="13">
        <f t="shared" si="123"/>
        <v>0</v>
      </c>
      <c r="BS140" s="13">
        <f t="shared" si="124"/>
        <v>0</v>
      </c>
      <c r="BT140" s="14"/>
      <c r="BU140" s="13">
        <f t="shared" si="90"/>
        <v>0</v>
      </c>
      <c r="BV140" s="13">
        <f t="shared" si="90"/>
        <v>0</v>
      </c>
      <c r="BW140" s="13">
        <f t="shared" si="90"/>
        <v>0</v>
      </c>
      <c r="BX140" s="13">
        <f t="shared" si="89"/>
        <v>0</v>
      </c>
      <c r="BY140" s="13">
        <f t="shared" si="89"/>
        <v>0</v>
      </c>
      <c r="BZ140" s="13">
        <f t="shared" si="89"/>
        <v>0</v>
      </c>
      <c r="CA140" s="13">
        <f t="shared" si="89"/>
        <v>0</v>
      </c>
      <c r="CB140" s="13">
        <f t="shared" si="89"/>
        <v>0</v>
      </c>
      <c r="CC140" s="13">
        <f t="shared" si="89"/>
        <v>0</v>
      </c>
      <c r="CD140" s="13">
        <f t="shared" si="91"/>
        <v>0</v>
      </c>
      <c r="CE140" s="13">
        <f t="shared" si="91"/>
        <v>0</v>
      </c>
      <c r="CF140" s="13">
        <f t="shared" si="91"/>
        <v>0</v>
      </c>
      <c r="CG140" s="14"/>
      <c r="CH140" s="13">
        <f t="shared" si="96"/>
        <v>0</v>
      </c>
      <c r="CI140" s="13">
        <f t="shared" si="96"/>
        <v>0</v>
      </c>
      <c r="CJ140" s="13">
        <f t="shared" si="96"/>
        <v>0</v>
      </c>
      <c r="CK140" s="13">
        <f t="shared" si="93"/>
        <v>0</v>
      </c>
      <c r="CL140" s="13">
        <f t="shared" si="93"/>
        <v>0</v>
      </c>
      <c r="CM140" s="13">
        <f t="shared" si="93"/>
        <v>0</v>
      </c>
      <c r="CN140" s="13">
        <f t="shared" si="93"/>
        <v>0</v>
      </c>
      <c r="CO140" s="13">
        <f t="shared" si="93"/>
        <v>0</v>
      </c>
      <c r="CP140" s="13">
        <f t="shared" si="93"/>
        <v>0</v>
      </c>
      <c r="CQ140" s="13">
        <f t="shared" si="99"/>
        <v>0</v>
      </c>
      <c r="CR140" s="13">
        <f t="shared" si="99"/>
        <v>0</v>
      </c>
      <c r="CS140" s="13">
        <f t="shared" si="99"/>
        <v>0</v>
      </c>
      <c r="CT140" s="14"/>
      <c r="CU140" s="13">
        <f t="shared" si="97"/>
        <v>0</v>
      </c>
      <c r="CV140" s="13">
        <f t="shared" si="97"/>
        <v>0</v>
      </c>
      <c r="CW140" s="13">
        <f t="shared" si="97"/>
        <v>0</v>
      </c>
      <c r="CX140" s="13">
        <f t="shared" si="94"/>
        <v>0</v>
      </c>
      <c r="CY140" s="13">
        <f t="shared" si="94"/>
        <v>0</v>
      </c>
      <c r="CZ140" s="13">
        <f t="shared" si="94"/>
        <v>0</v>
      </c>
      <c r="DA140" s="13">
        <f t="shared" si="94"/>
        <v>0</v>
      </c>
      <c r="DB140" s="13">
        <f t="shared" si="94"/>
        <v>0</v>
      </c>
      <c r="DC140" s="13">
        <f t="shared" si="94"/>
        <v>0</v>
      </c>
      <c r="DD140" s="13">
        <f t="shared" si="100"/>
        <v>0</v>
      </c>
      <c r="DE140" s="13">
        <f t="shared" si="100"/>
        <v>0</v>
      </c>
      <c r="DF140" s="13">
        <f t="shared" si="100"/>
        <v>0</v>
      </c>
    </row>
    <row r="141" spans="1:110" ht="12.75" customHeight="1">
      <c r="A141" s="327">
        <f>'All Demand '!A142</f>
        <v>137</v>
      </c>
      <c r="B141" s="235" t="str">
        <f>'All Demand '!G142</f>
        <v>ABC</v>
      </c>
      <c r="C141" s="235" t="str">
        <f>'All Demand '!F142</f>
        <v>M105</v>
      </c>
      <c r="D141" s="178" t="str">
        <f>'All Demand '!C142</f>
        <v>8AJ946-04717-N</v>
      </c>
      <c r="E141" s="235" t="str">
        <f>'All Demand '!H142</f>
        <v>CTU FATP</v>
      </c>
      <c r="F141" s="236" t="str">
        <f>'All Demand '!G142</f>
        <v>ABC</v>
      </c>
      <c r="G141" s="12">
        <v>2</v>
      </c>
      <c r="H141" s="12">
        <v>0.83333333333333337</v>
      </c>
      <c r="I141" s="12" t="s">
        <v>39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4</v>
      </c>
      <c r="Q141" s="12">
        <v>4</v>
      </c>
      <c r="R141" s="12">
        <v>1</v>
      </c>
      <c r="S141" s="12">
        <v>0</v>
      </c>
      <c r="T141" s="12">
        <v>0.95</v>
      </c>
      <c r="U141" s="26">
        <f>Chengdu!H141</f>
        <v>92009.049999999988</v>
      </c>
      <c r="V141" s="26">
        <f>Chengdu!I141</f>
        <v>298.89999999999998</v>
      </c>
      <c r="W141" s="26">
        <f>Chengdu!J141</f>
        <v>0</v>
      </c>
      <c r="X141" s="26">
        <f>Chengdu!K141</f>
        <v>0</v>
      </c>
      <c r="Y141" s="26">
        <f>Chengdu!L141</f>
        <v>0</v>
      </c>
      <c r="Z141" s="26">
        <f>Chengdu!M141</f>
        <v>0</v>
      </c>
      <c r="AA141" s="26">
        <f>Chengdu!N141</f>
        <v>0</v>
      </c>
      <c r="AB141" s="26">
        <f>Chengdu!O141</f>
        <v>0</v>
      </c>
      <c r="AC141" s="26">
        <f>Chengdu!P141</f>
        <v>0</v>
      </c>
      <c r="AD141" s="26">
        <f>Chengdu!Q141</f>
        <v>0</v>
      </c>
      <c r="AE141" s="26">
        <f>Chengdu!R141</f>
        <v>0</v>
      </c>
      <c r="AF141" s="26">
        <f>Chengdu!S141</f>
        <v>0</v>
      </c>
      <c r="AH141" s="13">
        <f t="shared" si="101"/>
        <v>96.709692982456133</v>
      </c>
      <c r="AI141" s="13">
        <f t="shared" si="102"/>
        <v>16.262192982456142</v>
      </c>
      <c r="AJ141" s="13">
        <f t="shared" si="103"/>
        <v>0</v>
      </c>
      <c r="AK141" s="13">
        <f t="shared" si="104"/>
        <v>0</v>
      </c>
      <c r="AL141" s="13">
        <f t="shared" si="105"/>
        <v>0</v>
      </c>
      <c r="AM141" s="13">
        <f t="shared" si="106"/>
        <v>0</v>
      </c>
      <c r="AN141" s="13">
        <f t="shared" si="107"/>
        <v>0</v>
      </c>
      <c r="AO141" s="13">
        <f t="shared" si="108"/>
        <v>0</v>
      </c>
      <c r="AP141" s="13">
        <f t="shared" si="109"/>
        <v>0</v>
      </c>
      <c r="AQ141" s="13">
        <f t="shared" si="110"/>
        <v>0</v>
      </c>
      <c r="AR141" s="13">
        <f t="shared" si="111"/>
        <v>0</v>
      </c>
      <c r="AS141" s="13">
        <f t="shared" si="112"/>
        <v>0</v>
      </c>
      <c r="AT141" s="14"/>
      <c r="AU141" s="15">
        <f t="shared" si="95"/>
        <v>184.01809999999998</v>
      </c>
      <c r="AV141" s="15">
        <f t="shared" si="95"/>
        <v>0.5978</v>
      </c>
      <c r="AW141" s="15">
        <f t="shared" si="95"/>
        <v>0</v>
      </c>
      <c r="AX141" s="15">
        <f t="shared" si="92"/>
        <v>0</v>
      </c>
      <c r="AY141" s="15">
        <f t="shared" si="92"/>
        <v>0</v>
      </c>
      <c r="AZ141" s="15">
        <f t="shared" si="92"/>
        <v>0</v>
      </c>
      <c r="BA141" s="15">
        <f t="shared" si="92"/>
        <v>0</v>
      </c>
      <c r="BB141" s="15">
        <f t="shared" si="92"/>
        <v>0</v>
      </c>
      <c r="BC141" s="15">
        <f t="shared" si="92"/>
        <v>0</v>
      </c>
      <c r="BD141" s="15">
        <f t="shared" si="98"/>
        <v>0</v>
      </c>
      <c r="BE141" s="15">
        <f t="shared" si="98"/>
        <v>0</v>
      </c>
      <c r="BF141" s="15">
        <f t="shared" si="98"/>
        <v>0</v>
      </c>
      <c r="BH141" s="13">
        <f t="shared" si="113"/>
        <v>96.709692982456133</v>
      </c>
      <c r="BI141" s="13">
        <f t="shared" si="114"/>
        <v>16.262192982456142</v>
      </c>
      <c r="BJ141" s="13">
        <f t="shared" si="115"/>
        <v>0</v>
      </c>
      <c r="BK141" s="13">
        <f t="shared" si="116"/>
        <v>0</v>
      </c>
      <c r="BL141" s="13">
        <f t="shared" si="117"/>
        <v>0</v>
      </c>
      <c r="BM141" s="13">
        <f t="shared" si="118"/>
        <v>0</v>
      </c>
      <c r="BN141" s="13">
        <f t="shared" si="119"/>
        <v>0</v>
      </c>
      <c r="BO141" s="13">
        <f t="shared" si="120"/>
        <v>0</v>
      </c>
      <c r="BP141" s="13">
        <f t="shared" si="121"/>
        <v>0</v>
      </c>
      <c r="BQ141" s="13">
        <f t="shared" si="122"/>
        <v>0</v>
      </c>
      <c r="BR141" s="13">
        <f t="shared" si="123"/>
        <v>0</v>
      </c>
      <c r="BS141" s="13">
        <f t="shared" si="124"/>
        <v>0</v>
      </c>
      <c r="BT141" s="14"/>
      <c r="BU141" s="13">
        <f t="shared" si="90"/>
        <v>0</v>
      </c>
      <c r="BV141" s="13">
        <f t="shared" si="90"/>
        <v>0</v>
      </c>
      <c r="BW141" s="13">
        <f t="shared" si="90"/>
        <v>0</v>
      </c>
      <c r="BX141" s="13">
        <f t="shared" si="89"/>
        <v>0</v>
      </c>
      <c r="BY141" s="13">
        <f t="shared" si="89"/>
        <v>0</v>
      </c>
      <c r="BZ141" s="13">
        <f t="shared" si="89"/>
        <v>0</v>
      </c>
      <c r="CA141" s="13">
        <f t="shared" si="89"/>
        <v>0</v>
      </c>
      <c r="CB141" s="13">
        <f t="shared" si="89"/>
        <v>0</v>
      </c>
      <c r="CC141" s="13">
        <f t="shared" si="89"/>
        <v>0</v>
      </c>
      <c r="CD141" s="13">
        <f t="shared" si="91"/>
        <v>0</v>
      </c>
      <c r="CE141" s="13">
        <f t="shared" si="91"/>
        <v>0</v>
      </c>
      <c r="CF141" s="13">
        <f t="shared" si="91"/>
        <v>0</v>
      </c>
      <c r="CG141" s="14"/>
      <c r="CH141" s="13">
        <f t="shared" si="96"/>
        <v>0</v>
      </c>
      <c r="CI141" s="13">
        <f t="shared" si="96"/>
        <v>0</v>
      </c>
      <c r="CJ141" s="13">
        <f t="shared" si="96"/>
        <v>0</v>
      </c>
      <c r="CK141" s="13">
        <f t="shared" si="93"/>
        <v>0</v>
      </c>
      <c r="CL141" s="13">
        <f t="shared" si="93"/>
        <v>0</v>
      </c>
      <c r="CM141" s="13">
        <f t="shared" si="93"/>
        <v>0</v>
      </c>
      <c r="CN141" s="13">
        <f t="shared" si="93"/>
        <v>0</v>
      </c>
      <c r="CO141" s="13">
        <f t="shared" si="93"/>
        <v>0</v>
      </c>
      <c r="CP141" s="13">
        <f t="shared" si="93"/>
        <v>0</v>
      </c>
      <c r="CQ141" s="13">
        <f t="shared" si="99"/>
        <v>0</v>
      </c>
      <c r="CR141" s="13">
        <f t="shared" si="99"/>
        <v>0</v>
      </c>
      <c r="CS141" s="13">
        <f t="shared" si="99"/>
        <v>0</v>
      </c>
      <c r="CT141" s="14"/>
      <c r="CU141" s="13">
        <f t="shared" si="97"/>
        <v>0</v>
      </c>
      <c r="CV141" s="13">
        <f t="shared" si="97"/>
        <v>0</v>
      </c>
      <c r="CW141" s="13">
        <f t="shared" si="97"/>
        <v>0</v>
      </c>
      <c r="CX141" s="13">
        <f t="shared" si="94"/>
        <v>0</v>
      </c>
      <c r="CY141" s="13">
        <f t="shared" si="94"/>
        <v>0</v>
      </c>
      <c r="CZ141" s="13">
        <f t="shared" si="94"/>
        <v>0</v>
      </c>
      <c r="DA141" s="13">
        <f t="shared" si="94"/>
        <v>0</v>
      </c>
      <c r="DB141" s="13">
        <f t="shared" si="94"/>
        <v>0</v>
      </c>
      <c r="DC141" s="13">
        <f t="shared" si="94"/>
        <v>0</v>
      </c>
      <c r="DD141" s="13">
        <f t="shared" si="100"/>
        <v>0</v>
      </c>
      <c r="DE141" s="13">
        <f t="shared" si="100"/>
        <v>0</v>
      </c>
      <c r="DF141" s="13">
        <f t="shared" si="100"/>
        <v>0</v>
      </c>
    </row>
    <row r="142" spans="1:110" ht="12.75" customHeight="1">
      <c r="A142" s="327">
        <f>'All Demand '!A143</f>
        <v>138</v>
      </c>
      <c r="B142" s="235" t="str">
        <f>'All Demand '!G143</f>
        <v>ABC</v>
      </c>
      <c r="C142" s="235" t="str">
        <f>'All Demand '!F143</f>
        <v>M105</v>
      </c>
      <c r="D142" s="178" t="str">
        <f>'All Demand '!C143</f>
        <v>8AJ875-00003-N</v>
      </c>
      <c r="E142" s="235" t="str">
        <f>'All Demand '!H143</f>
        <v>CTU FATP</v>
      </c>
      <c r="F142" s="236" t="str">
        <f>'All Demand '!G143</f>
        <v>ABC</v>
      </c>
      <c r="G142" s="12">
        <v>1</v>
      </c>
      <c r="H142" s="12">
        <v>0.25</v>
      </c>
      <c r="I142" s="12" t="s">
        <v>39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4</v>
      </c>
      <c r="Q142" s="12">
        <v>1</v>
      </c>
      <c r="R142" s="12">
        <v>1</v>
      </c>
      <c r="S142" s="12">
        <v>0</v>
      </c>
      <c r="T142" s="12">
        <v>0.92</v>
      </c>
      <c r="U142" s="26">
        <f>Chengdu!H142</f>
        <v>92009.049999999988</v>
      </c>
      <c r="V142" s="26">
        <f>Chengdu!I142</f>
        <v>298.89999999999998</v>
      </c>
      <c r="W142" s="26">
        <f>Chengdu!J142</f>
        <v>0</v>
      </c>
      <c r="X142" s="26">
        <f>Chengdu!K142</f>
        <v>0</v>
      </c>
      <c r="Y142" s="26">
        <f>Chengdu!L142</f>
        <v>0</v>
      </c>
      <c r="Z142" s="26">
        <f>Chengdu!M142</f>
        <v>0</v>
      </c>
      <c r="AA142" s="26">
        <f>Chengdu!N142</f>
        <v>0</v>
      </c>
      <c r="AB142" s="26">
        <f>Chengdu!O142</f>
        <v>0</v>
      </c>
      <c r="AC142" s="26">
        <f>Chengdu!P142</f>
        <v>0</v>
      </c>
      <c r="AD142" s="26">
        <f>Chengdu!Q142</f>
        <v>0</v>
      </c>
      <c r="AE142" s="26">
        <f>Chengdu!R142</f>
        <v>0</v>
      </c>
      <c r="AF142" s="26">
        <f>Chengdu!S142</f>
        <v>0</v>
      </c>
      <c r="AH142" s="13">
        <f t="shared" si="101"/>
        <v>41.002459239130431</v>
      </c>
      <c r="AI142" s="13">
        <f t="shared" si="102"/>
        <v>16.081222826086957</v>
      </c>
      <c r="AJ142" s="13">
        <f t="shared" si="103"/>
        <v>0</v>
      </c>
      <c r="AK142" s="13">
        <f t="shared" si="104"/>
        <v>0</v>
      </c>
      <c r="AL142" s="13">
        <f t="shared" si="105"/>
        <v>0</v>
      </c>
      <c r="AM142" s="13">
        <f t="shared" si="106"/>
        <v>0</v>
      </c>
      <c r="AN142" s="13">
        <f t="shared" si="107"/>
        <v>0</v>
      </c>
      <c r="AO142" s="13">
        <f t="shared" si="108"/>
        <v>0</v>
      </c>
      <c r="AP142" s="13">
        <f t="shared" si="109"/>
        <v>0</v>
      </c>
      <c r="AQ142" s="13">
        <f t="shared" si="110"/>
        <v>0</v>
      </c>
      <c r="AR142" s="13">
        <f t="shared" si="111"/>
        <v>0</v>
      </c>
      <c r="AS142" s="13">
        <f t="shared" si="112"/>
        <v>0</v>
      </c>
      <c r="AT142" s="14"/>
      <c r="AU142" s="15">
        <f t="shared" si="95"/>
        <v>92.009049999999988</v>
      </c>
      <c r="AV142" s="15">
        <f t="shared" si="95"/>
        <v>0.2989</v>
      </c>
      <c r="AW142" s="15">
        <f t="shared" si="95"/>
        <v>0</v>
      </c>
      <c r="AX142" s="15">
        <f t="shared" si="92"/>
        <v>0</v>
      </c>
      <c r="AY142" s="15">
        <f t="shared" si="92"/>
        <v>0</v>
      </c>
      <c r="AZ142" s="15">
        <f t="shared" si="92"/>
        <v>0</v>
      </c>
      <c r="BA142" s="15">
        <f t="shared" si="92"/>
        <v>0</v>
      </c>
      <c r="BB142" s="15">
        <f t="shared" si="92"/>
        <v>0</v>
      </c>
      <c r="BC142" s="15">
        <f t="shared" si="92"/>
        <v>0</v>
      </c>
      <c r="BD142" s="15">
        <f t="shared" si="98"/>
        <v>0</v>
      </c>
      <c r="BE142" s="15">
        <f t="shared" si="98"/>
        <v>0</v>
      </c>
      <c r="BF142" s="15">
        <f t="shared" si="98"/>
        <v>0</v>
      </c>
      <c r="BH142" s="13">
        <f t="shared" si="113"/>
        <v>41.002459239130431</v>
      </c>
      <c r="BI142" s="13">
        <f t="shared" si="114"/>
        <v>16.081222826086957</v>
      </c>
      <c r="BJ142" s="13">
        <f t="shared" si="115"/>
        <v>0</v>
      </c>
      <c r="BK142" s="13">
        <f t="shared" si="116"/>
        <v>0</v>
      </c>
      <c r="BL142" s="13">
        <f t="shared" si="117"/>
        <v>0</v>
      </c>
      <c r="BM142" s="13">
        <f t="shared" si="118"/>
        <v>0</v>
      </c>
      <c r="BN142" s="13">
        <f t="shared" si="119"/>
        <v>0</v>
      </c>
      <c r="BO142" s="13">
        <f t="shared" si="120"/>
        <v>0</v>
      </c>
      <c r="BP142" s="13">
        <f t="shared" si="121"/>
        <v>0</v>
      </c>
      <c r="BQ142" s="13">
        <f t="shared" si="122"/>
        <v>0</v>
      </c>
      <c r="BR142" s="13">
        <f t="shared" si="123"/>
        <v>0</v>
      </c>
      <c r="BS142" s="13">
        <f t="shared" si="124"/>
        <v>0</v>
      </c>
      <c r="BT142" s="14"/>
      <c r="BU142" s="13">
        <f t="shared" si="90"/>
        <v>0</v>
      </c>
      <c r="BV142" s="13">
        <f t="shared" si="90"/>
        <v>0</v>
      </c>
      <c r="BW142" s="13">
        <f t="shared" si="90"/>
        <v>0</v>
      </c>
      <c r="BX142" s="13">
        <f t="shared" si="89"/>
        <v>0</v>
      </c>
      <c r="BY142" s="13">
        <f t="shared" si="89"/>
        <v>0</v>
      </c>
      <c r="BZ142" s="13">
        <f t="shared" si="89"/>
        <v>0</v>
      </c>
      <c r="CA142" s="13">
        <f t="shared" si="89"/>
        <v>0</v>
      </c>
      <c r="CB142" s="13">
        <f t="shared" si="89"/>
        <v>0</v>
      </c>
      <c r="CC142" s="13">
        <f t="shared" si="89"/>
        <v>0</v>
      </c>
      <c r="CD142" s="13">
        <f t="shared" si="91"/>
        <v>0</v>
      </c>
      <c r="CE142" s="13">
        <f t="shared" si="91"/>
        <v>0</v>
      </c>
      <c r="CF142" s="13">
        <f t="shared" si="91"/>
        <v>0</v>
      </c>
      <c r="CG142" s="14"/>
      <c r="CH142" s="13">
        <f t="shared" si="96"/>
        <v>0</v>
      </c>
      <c r="CI142" s="13">
        <f t="shared" si="96"/>
        <v>0</v>
      </c>
      <c r="CJ142" s="13">
        <f t="shared" si="96"/>
        <v>0</v>
      </c>
      <c r="CK142" s="13">
        <f t="shared" si="93"/>
        <v>0</v>
      </c>
      <c r="CL142" s="13">
        <f t="shared" si="93"/>
        <v>0</v>
      </c>
      <c r="CM142" s="13">
        <f t="shared" si="93"/>
        <v>0</v>
      </c>
      <c r="CN142" s="13">
        <f t="shared" si="93"/>
        <v>0</v>
      </c>
      <c r="CO142" s="13">
        <f t="shared" si="93"/>
        <v>0</v>
      </c>
      <c r="CP142" s="13">
        <f t="shared" si="93"/>
        <v>0</v>
      </c>
      <c r="CQ142" s="13">
        <f t="shared" si="99"/>
        <v>0</v>
      </c>
      <c r="CR142" s="13">
        <f t="shared" si="99"/>
        <v>0</v>
      </c>
      <c r="CS142" s="13">
        <f t="shared" si="99"/>
        <v>0</v>
      </c>
      <c r="CT142" s="14"/>
      <c r="CU142" s="13">
        <f t="shared" si="97"/>
        <v>0</v>
      </c>
      <c r="CV142" s="13">
        <f t="shared" si="97"/>
        <v>0</v>
      </c>
      <c r="CW142" s="13">
        <f t="shared" si="97"/>
        <v>0</v>
      </c>
      <c r="CX142" s="13">
        <f t="shared" si="94"/>
        <v>0</v>
      </c>
      <c r="CY142" s="13">
        <f t="shared" si="94"/>
        <v>0</v>
      </c>
      <c r="CZ142" s="13">
        <f t="shared" si="94"/>
        <v>0</v>
      </c>
      <c r="DA142" s="13">
        <f t="shared" si="94"/>
        <v>0</v>
      </c>
      <c r="DB142" s="13">
        <f t="shared" si="94"/>
        <v>0</v>
      </c>
      <c r="DC142" s="13">
        <f t="shared" si="94"/>
        <v>0</v>
      </c>
      <c r="DD142" s="13">
        <f t="shared" si="100"/>
        <v>0</v>
      </c>
      <c r="DE142" s="13">
        <f t="shared" si="100"/>
        <v>0</v>
      </c>
      <c r="DF142" s="13">
        <f t="shared" si="100"/>
        <v>0</v>
      </c>
    </row>
    <row r="143" spans="1:110" ht="12.75" customHeight="1">
      <c r="A143" s="327">
        <f>'All Demand '!A144</f>
        <v>139</v>
      </c>
      <c r="B143" s="235" t="str">
        <f>'All Demand '!G144</f>
        <v>ABC</v>
      </c>
      <c r="C143" s="235" t="str">
        <f>'All Demand '!F144</f>
        <v>M105</v>
      </c>
      <c r="D143" s="178" t="str">
        <f>'All Demand '!C144</f>
        <v>8AJ875-02656-N</v>
      </c>
      <c r="E143" s="235" t="str">
        <f>'All Demand '!H144</f>
        <v>CTU FATP</v>
      </c>
      <c r="F143" s="236" t="str">
        <f>'All Demand '!G144</f>
        <v>ABC</v>
      </c>
      <c r="G143" s="12">
        <v>6.6666666666666666E-2</v>
      </c>
      <c r="H143" s="12">
        <v>1.6666666666666666E-2</v>
      </c>
      <c r="I143" s="12" t="s">
        <v>39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3</v>
      </c>
      <c r="Q143" s="12">
        <v>1</v>
      </c>
      <c r="R143" s="12">
        <v>1</v>
      </c>
      <c r="S143" s="12">
        <v>0</v>
      </c>
      <c r="T143" s="12">
        <v>0.95</v>
      </c>
      <c r="U143" s="26">
        <f>Chengdu!H143</f>
        <v>289171.30000000005</v>
      </c>
      <c r="V143" s="26">
        <f>Chengdu!I143</f>
        <v>939.40000000000009</v>
      </c>
      <c r="W143" s="26">
        <f>Chengdu!J143</f>
        <v>0</v>
      </c>
      <c r="X143" s="26">
        <f>Chengdu!K143</f>
        <v>0</v>
      </c>
      <c r="Y143" s="26">
        <f>Chengdu!L143</f>
        <v>0</v>
      </c>
      <c r="Z143" s="26">
        <f>Chengdu!M143</f>
        <v>0</v>
      </c>
      <c r="AA143" s="26">
        <f>Chengdu!N143</f>
        <v>0</v>
      </c>
      <c r="AB143" s="26">
        <f>Chengdu!O143</f>
        <v>0</v>
      </c>
      <c r="AC143" s="26">
        <f>Chengdu!P143</f>
        <v>0</v>
      </c>
      <c r="AD143" s="26">
        <f>Chengdu!Q143</f>
        <v>0</v>
      </c>
      <c r="AE143" s="26">
        <f>Chengdu!R143</f>
        <v>0</v>
      </c>
      <c r="AF143" s="26">
        <f>Chengdu!S143</f>
        <v>0</v>
      </c>
      <c r="AH143" s="13">
        <f t="shared" si="101"/>
        <v>17.073180701754385</v>
      </c>
      <c r="AI143" s="13">
        <f t="shared" si="102"/>
        <v>12.016480701754386</v>
      </c>
      <c r="AJ143" s="13">
        <f t="shared" si="103"/>
        <v>0</v>
      </c>
      <c r="AK143" s="13">
        <f t="shared" si="104"/>
        <v>0</v>
      </c>
      <c r="AL143" s="13">
        <f t="shared" si="105"/>
        <v>0</v>
      </c>
      <c r="AM143" s="13">
        <f t="shared" si="106"/>
        <v>0</v>
      </c>
      <c r="AN143" s="13">
        <f t="shared" si="107"/>
        <v>0</v>
      </c>
      <c r="AO143" s="13">
        <f t="shared" si="108"/>
        <v>0</v>
      </c>
      <c r="AP143" s="13">
        <f t="shared" si="109"/>
        <v>0</v>
      </c>
      <c r="AQ143" s="13">
        <f t="shared" si="110"/>
        <v>0</v>
      </c>
      <c r="AR143" s="13">
        <f t="shared" si="111"/>
        <v>0</v>
      </c>
      <c r="AS143" s="13">
        <f t="shared" si="112"/>
        <v>0</v>
      </c>
      <c r="AT143" s="14"/>
      <c r="AU143" s="15">
        <f t="shared" si="95"/>
        <v>19.27808666666667</v>
      </c>
      <c r="AV143" s="15">
        <f t="shared" si="95"/>
        <v>6.2626666666666678E-2</v>
      </c>
      <c r="AW143" s="15">
        <f t="shared" si="95"/>
        <v>0</v>
      </c>
      <c r="AX143" s="15">
        <f t="shared" si="92"/>
        <v>0</v>
      </c>
      <c r="AY143" s="15">
        <f t="shared" si="92"/>
        <v>0</v>
      </c>
      <c r="AZ143" s="15">
        <f t="shared" si="92"/>
        <v>0</v>
      </c>
      <c r="BA143" s="15">
        <f t="shared" si="92"/>
        <v>0</v>
      </c>
      <c r="BB143" s="15">
        <f t="shared" si="92"/>
        <v>0</v>
      </c>
      <c r="BC143" s="15">
        <f t="shared" si="92"/>
        <v>0</v>
      </c>
      <c r="BD143" s="15">
        <f t="shared" si="98"/>
        <v>0</v>
      </c>
      <c r="BE143" s="15">
        <f t="shared" si="98"/>
        <v>0</v>
      </c>
      <c r="BF143" s="15">
        <f t="shared" si="98"/>
        <v>0</v>
      </c>
      <c r="BH143" s="13">
        <f t="shared" si="113"/>
        <v>17.073180701754385</v>
      </c>
      <c r="BI143" s="13">
        <f t="shared" si="114"/>
        <v>12.016480701754386</v>
      </c>
      <c r="BJ143" s="13">
        <f t="shared" si="115"/>
        <v>0</v>
      </c>
      <c r="BK143" s="13">
        <f t="shared" si="116"/>
        <v>0</v>
      </c>
      <c r="BL143" s="13">
        <f t="shared" si="117"/>
        <v>0</v>
      </c>
      <c r="BM143" s="13">
        <f t="shared" si="118"/>
        <v>0</v>
      </c>
      <c r="BN143" s="13">
        <f t="shared" si="119"/>
        <v>0</v>
      </c>
      <c r="BO143" s="13">
        <f t="shared" si="120"/>
        <v>0</v>
      </c>
      <c r="BP143" s="13">
        <f t="shared" si="121"/>
        <v>0</v>
      </c>
      <c r="BQ143" s="13">
        <f t="shared" si="122"/>
        <v>0</v>
      </c>
      <c r="BR143" s="13">
        <f t="shared" si="123"/>
        <v>0</v>
      </c>
      <c r="BS143" s="13">
        <f t="shared" si="124"/>
        <v>0</v>
      </c>
      <c r="BT143" s="14"/>
      <c r="BU143" s="13">
        <f t="shared" si="90"/>
        <v>0</v>
      </c>
      <c r="BV143" s="13">
        <f t="shared" si="90"/>
        <v>0</v>
      </c>
      <c r="BW143" s="13">
        <f t="shared" si="90"/>
        <v>0</v>
      </c>
      <c r="BX143" s="13">
        <f t="shared" si="89"/>
        <v>0</v>
      </c>
      <c r="BY143" s="13">
        <f t="shared" si="89"/>
        <v>0</v>
      </c>
      <c r="BZ143" s="13">
        <f t="shared" si="89"/>
        <v>0</v>
      </c>
      <c r="CA143" s="13">
        <f t="shared" si="89"/>
        <v>0</v>
      </c>
      <c r="CB143" s="13">
        <f t="shared" si="89"/>
        <v>0</v>
      </c>
      <c r="CC143" s="13">
        <f t="shared" si="89"/>
        <v>0</v>
      </c>
      <c r="CD143" s="13">
        <f t="shared" si="91"/>
        <v>0</v>
      </c>
      <c r="CE143" s="13">
        <f t="shared" si="91"/>
        <v>0</v>
      </c>
      <c r="CF143" s="13">
        <f t="shared" si="91"/>
        <v>0</v>
      </c>
      <c r="CG143" s="14"/>
      <c r="CH143" s="13">
        <f t="shared" si="96"/>
        <v>0</v>
      </c>
      <c r="CI143" s="13">
        <f t="shared" si="96"/>
        <v>0</v>
      </c>
      <c r="CJ143" s="13">
        <f t="shared" si="96"/>
        <v>0</v>
      </c>
      <c r="CK143" s="13">
        <f t="shared" si="93"/>
        <v>0</v>
      </c>
      <c r="CL143" s="13">
        <f t="shared" si="93"/>
        <v>0</v>
      </c>
      <c r="CM143" s="13">
        <f t="shared" si="93"/>
        <v>0</v>
      </c>
      <c r="CN143" s="13">
        <f t="shared" si="93"/>
        <v>0</v>
      </c>
      <c r="CO143" s="13">
        <f t="shared" si="93"/>
        <v>0</v>
      </c>
      <c r="CP143" s="13">
        <f t="shared" si="93"/>
        <v>0</v>
      </c>
      <c r="CQ143" s="13">
        <f t="shared" si="99"/>
        <v>0</v>
      </c>
      <c r="CR143" s="13">
        <f t="shared" si="99"/>
        <v>0</v>
      </c>
      <c r="CS143" s="13">
        <f t="shared" si="99"/>
        <v>0</v>
      </c>
      <c r="CT143" s="14"/>
      <c r="CU143" s="13">
        <f t="shared" si="97"/>
        <v>0</v>
      </c>
      <c r="CV143" s="13">
        <f t="shared" si="97"/>
        <v>0</v>
      </c>
      <c r="CW143" s="13">
        <f t="shared" si="97"/>
        <v>0</v>
      </c>
      <c r="CX143" s="13">
        <f t="shared" si="94"/>
        <v>0</v>
      </c>
      <c r="CY143" s="13">
        <f t="shared" si="94"/>
        <v>0</v>
      </c>
      <c r="CZ143" s="13">
        <f t="shared" si="94"/>
        <v>0</v>
      </c>
      <c r="DA143" s="13">
        <f t="shared" si="94"/>
        <v>0</v>
      </c>
      <c r="DB143" s="13">
        <f t="shared" si="94"/>
        <v>0</v>
      </c>
      <c r="DC143" s="13">
        <f t="shared" si="94"/>
        <v>0</v>
      </c>
      <c r="DD143" s="13">
        <f t="shared" si="100"/>
        <v>0</v>
      </c>
      <c r="DE143" s="13">
        <f t="shared" si="100"/>
        <v>0</v>
      </c>
      <c r="DF143" s="13">
        <f t="shared" si="100"/>
        <v>0</v>
      </c>
    </row>
    <row r="144" spans="1:110" ht="12.75" customHeight="1">
      <c r="A144" s="327">
        <f>'All Demand '!A145</f>
        <v>140</v>
      </c>
      <c r="B144" s="235" t="str">
        <f>'All Demand '!G145</f>
        <v>ABC</v>
      </c>
      <c r="C144" s="235" t="str">
        <f>'All Demand '!F145</f>
        <v>M105</v>
      </c>
      <c r="D144" s="178" t="str">
        <f>'All Demand '!C145</f>
        <v>8AJ725-00418-N</v>
      </c>
      <c r="E144" s="235" t="str">
        <f>'All Demand '!H145</f>
        <v>CTU FATP</v>
      </c>
      <c r="F144" s="236" t="str">
        <f>'All Demand '!G145</f>
        <v>ABC</v>
      </c>
      <c r="G144" s="12">
        <v>3.3333333333333333E-2</v>
      </c>
      <c r="H144" s="12">
        <v>2.2222222222222223E-2</v>
      </c>
      <c r="I144" s="12" t="s">
        <v>39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2</v>
      </c>
      <c r="Q144" s="12">
        <v>1</v>
      </c>
      <c r="R144" s="12">
        <v>1</v>
      </c>
      <c r="S144" s="12">
        <v>0</v>
      </c>
      <c r="T144" s="12">
        <v>0.92</v>
      </c>
      <c r="U144" s="26">
        <f>Chengdu!H144</f>
        <v>236594.7</v>
      </c>
      <c r="V144" s="26">
        <f>Chengdu!I144</f>
        <v>768.6</v>
      </c>
      <c r="W144" s="26">
        <f>Chengdu!J144</f>
        <v>0</v>
      </c>
      <c r="X144" s="26">
        <f>Chengdu!K144</f>
        <v>0</v>
      </c>
      <c r="Y144" s="26">
        <f>Chengdu!L144</f>
        <v>0</v>
      </c>
      <c r="Z144" s="26">
        <f>Chengdu!M144</f>
        <v>0</v>
      </c>
      <c r="AA144" s="26">
        <f>Chengdu!N144</f>
        <v>0</v>
      </c>
      <c r="AB144" s="26">
        <f>Chengdu!O144</f>
        <v>0</v>
      </c>
      <c r="AC144" s="26">
        <f>Chengdu!P144</f>
        <v>0</v>
      </c>
      <c r="AD144" s="26">
        <f>Chengdu!Q144</f>
        <v>0</v>
      </c>
      <c r="AE144" s="26">
        <f>Chengdu!R144</f>
        <v>0</v>
      </c>
      <c r="AF144" s="26">
        <f>Chengdu!S144</f>
        <v>0</v>
      </c>
      <c r="AH144" s="13">
        <f t="shared" si="101"/>
        <v>13.714847826086956</v>
      </c>
      <c r="AI144" s="13">
        <f t="shared" si="102"/>
        <v>8.0185652173913038</v>
      </c>
      <c r="AJ144" s="13">
        <f t="shared" si="103"/>
        <v>0</v>
      </c>
      <c r="AK144" s="13">
        <f t="shared" si="104"/>
        <v>0</v>
      </c>
      <c r="AL144" s="13">
        <f t="shared" si="105"/>
        <v>0</v>
      </c>
      <c r="AM144" s="13">
        <f t="shared" si="106"/>
        <v>0</v>
      </c>
      <c r="AN144" s="13">
        <f t="shared" si="107"/>
        <v>0</v>
      </c>
      <c r="AO144" s="13">
        <f t="shared" si="108"/>
        <v>0</v>
      </c>
      <c r="AP144" s="13">
        <f t="shared" si="109"/>
        <v>0</v>
      </c>
      <c r="AQ144" s="13">
        <f t="shared" si="110"/>
        <v>0</v>
      </c>
      <c r="AR144" s="13">
        <f t="shared" si="111"/>
        <v>0</v>
      </c>
      <c r="AS144" s="13">
        <f t="shared" si="112"/>
        <v>0</v>
      </c>
      <c r="AT144" s="14"/>
      <c r="AU144" s="15">
        <f t="shared" si="95"/>
        <v>7.8864900000000011</v>
      </c>
      <c r="AV144" s="15">
        <f t="shared" si="95"/>
        <v>2.562E-2</v>
      </c>
      <c r="AW144" s="15">
        <f t="shared" si="95"/>
        <v>0</v>
      </c>
      <c r="AX144" s="15">
        <f t="shared" si="92"/>
        <v>0</v>
      </c>
      <c r="AY144" s="15">
        <f t="shared" si="92"/>
        <v>0</v>
      </c>
      <c r="AZ144" s="15">
        <f t="shared" si="92"/>
        <v>0</v>
      </c>
      <c r="BA144" s="15">
        <f t="shared" si="92"/>
        <v>0</v>
      </c>
      <c r="BB144" s="15">
        <f t="shared" si="92"/>
        <v>0</v>
      </c>
      <c r="BC144" s="15">
        <f t="shared" si="92"/>
        <v>0</v>
      </c>
      <c r="BD144" s="15">
        <f t="shared" si="98"/>
        <v>0</v>
      </c>
      <c r="BE144" s="15">
        <f t="shared" si="98"/>
        <v>0</v>
      </c>
      <c r="BF144" s="15">
        <f t="shared" si="98"/>
        <v>0</v>
      </c>
      <c r="BH144" s="13">
        <f t="shared" si="113"/>
        <v>13.714847826086956</v>
      </c>
      <c r="BI144" s="13">
        <f t="shared" si="114"/>
        <v>8.0185652173913038</v>
      </c>
      <c r="BJ144" s="13">
        <f t="shared" si="115"/>
        <v>0</v>
      </c>
      <c r="BK144" s="13">
        <f t="shared" si="116"/>
        <v>0</v>
      </c>
      <c r="BL144" s="13">
        <f t="shared" si="117"/>
        <v>0</v>
      </c>
      <c r="BM144" s="13">
        <f t="shared" si="118"/>
        <v>0</v>
      </c>
      <c r="BN144" s="13">
        <f t="shared" si="119"/>
        <v>0</v>
      </c>
      <c r="BO144" s="13">
        <f t="shared" si="120"/>
        <v>0</v>
      </c>
      <c r="BP144" s="13">
        <f t="shared" si="121"/>
        <v>0</v>
      </c>
      <c r="BQ144" s="13">
        <f t="shared" si="122"/>
        <v>0</v>
      </c>
      <c r="BR144" s="13">
        <f t="shared" si="123"/>
        <v>0</v>
      </c>
      <c r="BS144" s="13">
        <f t="shared" si="124"/>
        <v>0</v>
      </c>
      <c r="BT144" s="14"/>
      <c r="BU144" s="13">
        <f t="shared" si="90"/>
        <v>0</v>
      </c>
      <c r="BV144" s="13">
        <f t="shared" si="90"/>
        <v>0</v>
      </c>
      <c r="BW144" s="13">
        <f t="shared" si="90"/>
        <v>0</v>
      </c>
      <c r="BX144" s="13">
        <f t="shared" si="89"/>
        <v>0</v>
      </c>
      <c r="BY144" s="13">
        <f t="shared" si="89"/>
        <v>0</v>
      </c>
      <c r="BZ144" s="13">
        <f t="shared" si="89"/>
        <v>0</v>
      </c>
      <c r="CA144" s="13">
        <f t="shared" si="89"/>
        <v>0</v>
      </c>
      <c r="CB144" s="13">
        <f t="shared" si="89"/>
        <v>0</v>
      </c>
      <c r="CC144" s="13">
        <f t="shared" si="89"/>
        <v>0</v>
      </c>
      <c r="CD144" s="13">
        <f t="shared" si="91"/>
        <v>0</v>
      </c>
      <c r="CE144" s="13">
        <f t="shared" si="91"/>
        <v>0</v>
      </c>
      <c r="CF144" s="13">
        <f t="shared" si="91"/>
        <v>0</v>
      </c>
      <c r="CG144" s="14"/>
      <c r="CH144" s="13">
        <f t="shared" si="96"/>
        <v>0</v>
      </c>
      <c r="CI144" s="13">
        <f t="shared" si="96"/>
        <v>0</v>
      </c>
      <c r="CJ144" s="13">
        <f t="shared" si="96"/>
        <v>0</v>
      </c>
      <c r="CK144" s="13">
        <f t="shared" si="93"/>
        <v>0</v>
      </c>
      <c r="CL144" s="13">
        <f t="shared" si="93"/>
        <v>0</v>
      </c>
      <c r="CM144" s="13">
        <f t="shared" si="93"/>
        <v>0</v>
      </c>
      <c r="CN144" s="13">
        <f t="shared" si="93"/>
        <v>0</v>
      </c>
      <c r="CO144" s="13">
        <f t="shared" si="93"/>
        <v>0</v>
      </c>
      <c r="CP144" s="13">
        <f t="shared" si="93"/>
        <v>0</v>
      </c>
      <c r="CQ144" s="13">
        <f t="shared" si="99"/>
        <v>0</v>
      </c>
      <c r="CR144" s="13">
        <f t="shared" si="99"/>
        <v>0</v>
      </c>
      <c r="CS144" s="13">
        <f t="shared" si="99"/>
        <v>0</v>
      </c>
      <c r="CT144" s="14"/>
      <c r="CU144" s="13">
        <f t="shared" si="97"/>
        <v>0</v>
      </c>
      <c r="CV144" s="13">
        <f t="shared" si="97"/>
        <v>0</v>
      </c>
      <c r="CW144" s="13">
        <f t="shared" si="97"/>
        <v>0</v>
      </c>
      <c r="CX144" s="13">
        <f t="shared" si="94"/>
        <v>0</v>
      </c>
      <c r="CY144" s="13">
        <f t="shared" si="94"/>
        <v>0</v>
      </c>
      <c r="CZ144" s="13">
        <f t="shared" si="94"/>
        <v>0</v>
      </c>
      <c r="DA144" s="13">
        <f t="shared" si="94"/>
        <v>0</v>
      </c>
      <c r="DB144" s="13">
        <f t="shared" si="94"/>
        <v>0</v>
      </c>
      <c r="DC144" s="13">
        <f t="shared" si="94"/>
        <v>0</v>
      </c>
      <c r="DD144" s="13">
        <f t="shared" si="100"/>
        <v>0</v>
      </c>
      <c r="DE144" s="13">
        <f t="shared" si="100"/>
        <v>0</v>
      </c>
      <c r="DF144" s="13">
        <f t="shared" si="100"/>
        <v>0</v>
      </c>
    </row>
    <row r="145" spans="1:110" ht="12.75" customHeight="1">
      <c r="A145" s="327">
        <f>'All Demand '!A146</f>
        <v>141</v>
      </c>
      <c r="B145" s="235" t="str">
        <f>'All Demand '!G146</f>
        <v>ABC</v>
      </c>
      <c r="C145" s="235" t="str">
        <f>'All Demand '!F146</f>
        <v>M105</v>
      </c>
      <c r="D145" s="178" t="str">
        <f>'All Demand '!C146</f>
        <v>8AJ946-04716-N</v>
      </c>
      <c r="E145" s="235" t="str">
        <f>'All Demand '!H146</f>
        <v>CTU FATP</v>
      </c>
      <c r="F145" s="236" t="str">
        <f>'All Demand '!G146</f>
        <v>ABC</v>
      </c>
      <c r="G145" s="12">
        <v>6.6666666666666666E-2</v>
      </c>
      <c r="H145" s="12">
        <v>0.02</v>
      </c>
      <c r="I145" s="12" t="s">
        <v>39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  <c r="O145" s="12">
        <v>0</v>
      </c>
      <c r="P145" s="12">
        <v>3.5</v>
      </c>
      <c r="Q145" s="12">
        <v>1</v>
      </c>
      <c r="R145" s="12">
        <v>1</v>
      </c>
      <c r="S145" s="12">
        <v>0</v>
      </c>
      <c r="T145" s="12">
        <v>0.92</v>
      </c>
      <c r="U145" s="26">
        <f>Chengdu!H145</f>
        <v>315459.59999999998</v>
      </c>
      <c r="V145" s="26">
        <f>Chengdu!I145</f>
        <v>1024.8</v>
      </c>
      <c r="W145" s="26">
        <f>Chengdu!J145</f>
        <v>0</v>
      </c>
      <c r="X145" s="26">
        <f>Chengdu!K145</f>
        <v>0</v>
      </c>
      <c r="Y145" s="26">
        <f>Chengdu!L145</f>
        <v>0</v>
      </c>
      <c r="Z145" s="26">
        <f>Chengdu!M145</f>
        <v>0</v>
      </c>
      <c r="AA145" s="26">
        <f>Chengdu!N145</f>
        <v>0</v>
      </c>
      <c r="AB145" s="26">
        <f>Chengdu!O145</f>
        <v>0</v>
      </c>
      <c r="AC145" s="26">
        <f>Chengdu!P145</f>
        <v>0</v>
      </c>
      <c r="AD145" s="26">
        <f>Chengdu!Q145</f>
        <v>0</v>
      </c>
      <c r="AE145" s="26">
        <f>Chengdu!R145</f>
        <v>0</v>
      </c>
      <c r="AF145" s="26">
        <f>Chengdu!S145</f>
        <v>0</v>
      </c>
      <c r="AH145" s="13">
        <f t="shared" si="101"/>
        <v>20.857817391304348</v>
      </c>
      <c r="AI145" s="13">
        <f t="shared" si="102"/>
        <v>14.022278260869566</v>
      </c>
      <c r="AJ145" s="13">
        <f t="shared" si="103"/>
        <v>0</v>
      </c>
      <c r="AK145" s="13">
        <f t="shared" si="104"/>
        <v>0</v>
      </c>
      <c r="AL145" s="13">
        <f t="shared" si="105"/>
        <v>0</v>
      </c>
      <c r="AM145" s="13">
        <f t="shared" si="106"/>
        <v>0</v>
      </c>
      <c r="AN145" s="13">
        <f t="shared" si="107"/>
        <v>0</v>
      </c>
      <c r="AO145" s="13">
        <f t="shared" si="108"/>
        <v>0</v>
      </c>
      <c r="AP145" s="13">
        <f t="shared" si="109"/>
        <v>0</v>
      </c>
      <c r="AQ145" s="13">
        <f t="shared" si="110"/>
        <v>0</v>
      </c>
      <c r="AR145" s="13">
        <f t="shared" si="111"/>
        <v>0</v>
      </c>
      <c r="AS145" s="13">
        <f t="shared" si="112"/>
        <v>0</v>
      </c>
      <c r="AT145" s="14"/>
      <c r="AU145" s="15">
        <f t="shared" si="95"/>
        <v>21.030639999999998</v>
      </c>
      <c r="AV145" s="15">
        <f t="shared" si="95"/>
        <v>6.8319999999999992E-2</v>
      </c>
      <c r="AW145" s="15">
        <f t="shared" si="95"/>
        <v>0</v>
      </c>
      <c r="AX145" s="15">
        <f t="shared" si="92"/>
        <v>0</v>
      </c>
      <c r="AY145" s="15">
        <f t="shared" si="92"/>
        <v>0</v>
      </c>
      <c r="AZ145" s="15">
        <f t="shared" si="92"/>
        <v>0</v>
      </c>
      <c r="BA145" s="15">
        <f t="shared" si="92"/>
        <v>0</v>
      </c>
      <c r="BB145" s="15">
        <f t="shared" si="92"/>
        <v>0</v>
      </c>
      <c r="BC145" s="15">
        <f t="shared" si="92"/>
        <v>0</v>
      </c>
      <c r="BD145" s="15">
        <f t="shared" si="98"/>
        <v>0</v>
      </c>
      <c r="BE145" s="15">
        <f t="shared" si="98"/>
        <v>0</v>
      </c>
      <c r="BF145" s="15">
        <f t="shared" si="98"/>
        <v>0</v>
      </c>
      <c r="BH145" s="13">
        <f t="shared" si="113"/>
        <v>20.857817391304348</v>
      </c>
      <c r="BI145" s="13">
        <f t="shared" si="114"/>
        <v>14.022278260869566</v>
      </c>
      <c r="BJ145" s="13">
        <f t="shared" si="115"/>
        <v>0</v>
      </c>
      <c r="BK145" s="13">
        <f t="shared" si="116"/>
        <v>0</v>
      </c>
      <c r="BL145" s="13">
        <f t="shared" si="117"/>
        <v>0</v>
      </c>
      <c r="BM145" s="13">
        <f t="shared" si="118"/>
        <v>0</v>
      </c>
      <c r="BN145" s="13">
        <f t="shared" si="119"/>
        <v>0</v>
      </c>
      <c r="BO145" s="13">
        <f t="shared" si="120"/>
        <v>0</v>
      </c>
      <c r="BP145" s="13">
        <f t="shared" si="121"/>
        <v>0</v>
      </c>
      <c r="BQ145" s="13">
        <f t="shared" si="122"/>
        <v>0</v>
      </c>
      <c r="BR145" s="13">
        <f t="shared" si="123"/>
        <v>0</v>
      </c>
      <c r="BS145" s="13">
        <f t="shared" si="124"/>
        <v>0</v>
      </c>
      <c r="BT145" s="14"/>
      <c r="BU145" s="13">
        <f t="shared" si="90"/>
        <v>0</v>
      </c>
      <c r="BV145" s="13">
        <f t="shared" si="90"/>
        <v>0</v>
      </c>
      <c r="BW145" s="13">
        <f t="shared" si="90"/>
        <v>0</v>
      </c>
      <c r="BX145" s="13">
        <f t="shared" si="89"/>
        <v>0</v>
      </c>
      <c r="BY145" s="13">
        <f t="shared" si="89"/>
        <v>0</v>
      </c>
      <c r="BZ145" s="13">
        <f t="shared" si="89"/>
        <v>0</v>
      </c>
      <c r="CA145" s="13">
        <f t="shared" si="89"/>
        <v>0</v>
      </c>
      <c r="CB145" s="13">
        <f t="shared" si="89"/>
        <v>0</v>
      </c>
      <c r="CC145" s="13">
        <f t="shared" si="89"/>
        <v>0</v>
      </c>
      <c r="CD145" s="13">
        <f t="shared" si="91"/>
        <v>0</v>
      </c>
      <c r="CE145" s="13">
        <f t="shared" si="91"/>
        <v>0</v>
      </c>
      <c r="CF145" s="13">
        <f t="shared" si="91"/>
        <v>0</v>
      </c>
      <c r="CG145" s="14"/>
      <c r="CH145" s="13">
        <f t="shared" si="96"/>
        <v>0</v>
      </c>
      <c r="CI145" s="13">
        <f t="shared" si="96"/>
        <v>0</v>
      </c>
      <c r="CJ145" s="13">
        <f t="shared" si="96"/>
        <v>0</v>
      </c>
      <c r="CK145" s="13">
        <f t="shared" si="93"/>
        <v>0</v>
      </c>
      <c r="CL145" s="13">
        <f t="shared" si="93"/>
        <v>0</v>
      </c>
      <c r="CM145" s="13">
        <f t="shared" si="93"/>
        <v>0</v>
      </c>
      <c r="CN145" s="13">
        <f t="shared" si="93"/>
        <v>0</v>
      </c>
      <c r="CO145" s="13">
        <f t="shared" si="93"/>
        <v>0</v>
      </c>
      <c r="CP145" s="13">
        <f t="shared" si="93"/>
        <v>0</v>
      </c>
      <c r="CQ145" s="13">
        <f t="shared" si="99"/>
        <v>0</v>
      </c>
      <c r="CR145" s="13">
        <f t="shared" si="99"/>
        <v>0</v>
      </c>
      <c r="CS145" s="13">
        <f t="shared" si="99"/>
        <v>0</v>
      </c>
      <c r="CT145" s="14"/>
      <c r="CU145" s="13">
        <f t="shared" si="97"/>
        <v>0</v>
      </c>
      <c r="CV145" s="13">
        <f t="shared" si="97"/>
        <v>0</v>
      </c>
      <c r="CW145" s="13">
        <f t="shared" si="97"/>
        <v>0</v>
      </c>
      <c r="CX145" s="13">
        <f t="shared" si="94"/>
        <v>0</v>
      </c>
      <c r="CY145" s="13">
        <f t="shared" si="94"/>
        <v>0</v>
      </c>
      <c r="CZ145" s="13">
        <f t="shared" si="94"/>
        <v>0</v>
      </c>
      <c r="DA145" s="13">
        <f t="shared" si="94"/>
        <v>0</v>
      </c>
      <c r="DB145" s="13">
        <f t="shared" si="94"/>
        <v>0</v>
      </c>
      <c r="DC145" s="13">
        <f t="shared" si="94"/>
        <v>0</v>
      </c>
      <c r="DD145" s="13">
        <f t="shared" si="100"/>
        <v>0</v>
      </c>
      <c r="DE145" s="13">
        <f t="shared" si="100"/>
        <v>0</v>
      </c>
      <c r="DF145" s="13">
        <f t="shared" si="100"/>
        <v>0</v>
      </c>
    </row>
    <row r="146" spans="1:110" ht="12.75" customHeight="1">
      <c r="A146" s="327">
        <f>'All Demand '!A147</f>
        <v>142</v>
      </c>
      <c r="B146" s="235" t="str">
        <f>'All Demand '!G147</f>
        <v>ABC</v>
      </c>
      <c r="C146" s="235" t="str">
        <f>'All Demand '!F147</f>
        <v>M105</v>
      </c>
      <c r="D146" s="178" t="str">
        <f>'All Demand '!C147</f>
        <v>8AJ825-00424-N</v>
      </c>
      <c r="E146" s="235" t="str">
        <f>'All Demand '!H147</f>
        <v>CTU FATP</v>
      </c>
      <c r="F146" s="236" t="str">
        <f>'All Demand '!G147</f>
        <v>ABC</v>
      </c>
      <c r="G146" s="12">
        <v>0.02</v>
      </c>
      <c r="H146" s="12">
        <v>0.02</v>
      </c>
      <c r="I146" s="12">
        <v>0</v>
      </c>
      <c r="J146" s="12">
        <v>0.02</v>
      </c>
      <c r="K146" s="12" t="s">
        <v>40</v>
      </c>
      <c r="L146" s="12">
        <v>0</v>
      </c>
      <c r="M146" s="12">
        <v>0</v>
      </c>
      <c r="N146" s="12">
        <v>0</v>
      </c>
      <c r="O146" s="12">
        <v>0</v>
      </c>
      <c r="P146" s="12">
        <v>2</v>
      </c>
      <c r="Q146" s="12">
        <v>1</v>
      </c>
      <c r="R146" s="12">
        <v>1</v>
      </c>
      <c r="S146" s="12">
        <v>0</v>
      </c>
      <c r="T146" s="12">
        <v>0.98</v>
      </c>
      <c r="U146" s="26">
        <f>Chengdu!H146</f>
        <v>184018.09999999998</v>
      </c>
      <c r="V146" s="26">
        <f>Chengdu!I146</f>
        <v>597.79999999999995</v>
      </c>
      <c r="W146" s="26">
        <f>Chengdu!J146</f>
        <v>0</v>
      </c>
      <c r="X146" s="26">
        <f>Chengdu!K146</f>
        <v>0</v>
      </c>
      <c r="Y146" s="26">
        <f>Chengdu!L146</f>
        <v>0</v>
      </c>
      <c r="Z146" s="26">
        <f>Chengdu!M146</f>
        <v>0</v>
      </c>
      <c r="AA146" s="26">
        <f>Chengdu!N146</f>
        <v>0</v>
      </c>
      <c r="AB146" s="26">
        <f>Chengdu!O146</f>
        <v>0</v>
      </c>
      <c r="AC146" s="26">
        <f>Chengdu!P146</f>
        <v>0</v>
      </c>
      <c r="AD146" s="26">
        <f>Chengdu!Q146</f>
        <v>0</v>
      </c>
      <c r="AE146" s="26">
        <f>Chengdu!R146</f>
        <v>0</v>
      </c>
      <c r="AF146" s="26">
        <f>Chengdu!S146</f>
        <v>0</v>
      </c>
      <c r="AH146" s="13">
        <f t="shared" si="101"/>
        <v>15.510942857142856</v>
      </c>
      <c r="AI146" s="13">
        <f t="shared" si="102"/>
        <v>8.0244</v>
      </c>
      <c r="AJ146" s="13">
        <f t="shared" si="103"/>
        <v>0</v>
      </c>
      <c r="AK146" s="13">
        <f t="shared" si="104"/>
        <v>0</v>
      </c>
      <c r="AL146" s="13">
        <f t="shared" si="105"/>
        <v>0</v>
      </c>
      <c r="AM146" s="13">
        <f t="shared" si="106"/>
        <v>0</v>
      </c>
      <c r="AN146" s="13">
        <f t="shared" si="107"/>
        <v>0</v>
      </c>
      <c r="AO146" s="13">
        <f t="shared" si="108"/>
        <v>0</v>
      </c>
      <c r="AP146" s="13">
        <f t="shared" si="109"/>
        <v>0</v>
      </c>
      <c r="AQ146" s="13">
        <f t="shared" si="110"/>
        <v>0</v>
      </c>
      <c r="AR146" s="13">
        <f t="shared" si="111"/>
        <v>0</v>
      </c>
      <c r="AS146" s="13">
        <f t="shared" si="112"/>
        <v>0</v>
      </c>
      <c r="AT146" s="14"/>
      <c r="AU146" s="15">
        <f t="shared" si="95"/>
        <v>3.6803619999999997</v>
      </c>
      <c r="AV146" s="15">
        <f t="shared" si="95"/>
        <v>1.1956E-2</v>
      </c>
      <c r="AW146" s="15">
        <f t="shared" si="95"/>
        <v>0</v>
      </c>
      <c r="AX146" s="15">
        <f t="shared" si="92"/>
        <v>0</v>
      </c>
      <c r="AY146" s="15">
        <f t="shared" si="92"/>
        <v>0</v>
      </c>
      <c r="AZ146" s="15">
        <f t="shared" si="92"/>
        <v>0</v>
      </c>
      <c r="BA146" s="15">
        <f t="shared" si="92"/>
        <v>0</v>
      </c>
      <c r="BB146" s="15">
        <f t="shared" si="92"/>
        <v>0</v>
      </c>
      <c r="BC146" s="15">
        <f t="shared" si="92"/>
        <v>0</v>
      </c>
      <c r="BD146" s="15">
        <f t="shared" si="98"/>
        <v>0</v>
      </c>
      <c r="BE146" s="15">
        <f t="shared" si="98"/>
        <v>0</v>
      </c>
      <c r="BF146" s="15">
        <f t="shared" si="98"/>
        <v>0</v>
      </c>
      <c r="BH146" s="13">
        <f t="shared" si="113"/>
        <v>11.755471428571429</v>
      </c>
      <c r="BI146" s="13">
        <f t="shared" si="114"/>
        <v>8.0122</v>
      </c>
      <c r="BJ146" s="13">
        <f t="shared" si="115"/>
        <v>0</v>
      </c>
      <c r="BK146" s="13">
        <f t="shared" si="116"/>
        <v>0</v>
      </c>
      <c r="BL146" s="13">
        <f t="shared" si="117"/>
        <v>0</v>
      </c>
      <c r="BM146" s="13">
        <f t="shared" si="118"/>
        <v>0</v>
      </c>
      <c r="BN146" s="13">
        <f t="shared" si="119"/>
        <v>0</v>
      </c>
      <c r="BO146" s="13">
        <f t="shared" si="120"/>
        <v>0</v>
      </c>
      <c r="BP146" s="13">
        <f t="shared" si="121"/>
        <v>0</v>
      </c>
      <c r="BQ146" s="13">
        <f t="shared" si="122"/>
        <v>0</v>
      </c>
      <c r="BR146" s="13">
        <f t="shared" si="123"/>
        <v>0</v>
      </c>
      <c r="BS146" s="13">
        <f t="shared" si="124"/>
        <v>0</v>
      </c>
      <c r="BT146" s="14"/>
      <c r="BU146" s="13">
        <f t="shared" si="90"/>
        <v>3.7554714285714281</v>
      </c>
      <c r="BV146" s="13">
        <f t="shared" si="90"/>
        <v>1.2199999999999999E-2</v>
      </c>
      <c r="BW146" s="13">
        <f t="shared" si="90"/>
        <v>0</v>
      </c>
      <c r="BX146" s="13">
        <f t="shared" si="89"/>
        <v>0</v>
      </c>
      <c r="BY146" s="13">
        <f t="shared" si="89"/>
        <v>0</v>
      </c>
      <c r="BZ146" s="13">
        <f t="shared" si="89"/>
        <v>0</v>
      </c>
      <c r="CA146" s="13">
        <f t="shared" si="89"/>
        <v>0</v>
      </c>
      <c r="CB146" s="13">
        <f t="shared" si="89"/>
        <v>0</v>
      </c>
      <c r="CC146" s="13">
        <f t="shared" si="89"/>
        <v>0</v>
      </c>
      <c r="CD146" s="13">
        <f t="shared" si="91"/>
        <v>0</v>
      </c>
      <c r="CE146" s="13">
        <f t="shared" si="91"/>
        <v>0</v>
      </c>
      <c r="CF146" s="13">
        <f t="shared" si="91"/>
        <v>0</v>
      </c>
      <c r="CG146" s="14"/>
      <c r="CH146" s="13">
        <f t="shared" si="96"/>
        <v>0</v>
      </c>
      <c r="CI146" s="13">
        <f t="shared" si="96"/>
        <v>0</v>
      </c>
      <c r="CJ146" s="13">
        <f t="shared" si="96"/>
        <v>0</v>
      </c>
      <c r="CK146" s="13">
        <f t="shared" si="93"/>
        <v>0</v>
      </c>
      <c r="CL146" s="13">
        <f t="shared" si="93"/>
        <v>0</v>
      </c>
      <c r="CM146" s="13">
        <f t="shared" si="93"/>
        <v>0</v>
      </c>
      <c r="CN146" s="13">
        <f t="shared" si="93"/>
        <v>0</v>
      </c>
      <c r="CO146" s="13">
        <f t="shared" si="93"/>
        <v>0</v>
      </c>
      <c r="CP146" s="13">
        <f t="shared" si="93"/>
        <v>0</v>
      </c>
      <c r="CQ146" s="13">
        <f t="shared" si="99"/>
        <v>0</v>
      </c>
      <c r="CR146" s="13">
        <f t="shared" si="99"/>
        <v>0</v>
      </c>
      <c r="CS146" s="13">
        <f t="shared" si="99"/>
        <v>0</v>
      </c>
      <c r="CT146" s="14"/>
      <c r="CU146" s="13">
        <f t="shared" si="97"/>
        <v>0</v>
      </c>
      <c r="CV146" s="13">
        <f t="shared" si="97"/>
        <v>0</v>
      </c>
      <c r="CW146" s="13">
        <f t="shared" si="97"/>
        <v>0</v>
      </c>
      <c r="CX146" s="13">
        <f t="shared" si="94"/>
        <v>0</v>
      </c>
      <c r="CY146" s="13">
        <f t="shared" si="94"/>
        <v>0</v>
      </c>
      <c r="CZ146" s="13">
        <f t="shared" si="94"/>
        <v>0</v>
      </c>
      <c r="DA146" s="13">
        <f t="shared" si="94"/>
        <v>0</v>
      </c>
      <c r="DB146" s="13">
        <f t="shared" si="94"/>
        <v>0</v>
      </c>
      <c r="DC146" s="13">
        <f t="shared" si="94"/>
        <v>0</v>
      </c>
      <c r="DD146" s="13">
        <f t="shared" si="100"/>
        <v>0</v>
      </c>
      <c r="DE146" s="13">
        <f t="shared" si="100"/>
        <v>0</v>
      </c>
      <c r="DF146" s="13">
        <f t="shared" si="100"/>
        <v>0</v>
      </c>
    </row>
    <row r="147" spans="1:110" ht="12.75" customHeight="1">
      <c r="A147" s="327">
        <f>'All Demand '!A148</f>
        <v>143</v>
      </c>
      <c r="B147" s="235" t="str">
        <f>'All Demand '!G148</f>
        <v>ABC</v>
      </c>
      <c r="C147" s="235" t="str">
        <f>'All Demand '!F148</f>
        <v>M105</v>
      </c>
      <c r="D147" s="178" t="str">
        <f>'All Demand '!C148</f>
        <v>8AJ946-00090-N</v>
      </c>
      <c r="E147" s="235" t="str">
        <f>'All Demand '!H148</f>
        <v>CTU FATP</v>
      </c>
      <c r="F147" s="236" t="str">
        <f>'All Demand '!G148</f>
        <v>ABC</v>
      </c>
      <c r="G147" s="12">
        <v>1.4285714285714286</v>
      </c>
      <c r="H147" s="12">
        <v>0.69930069930069927</v>
      </c>
      <c r="I147" s="12" t="s">
        <v>39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4</v>
      </c>
      <c r="Q147" s="12">
        <v>4</v>
      </c>
      <c r="R147" s="12">
        <v>1</v>
      </c>
      <c r="S147" s="12">
        <v>0</v>
      </c>
      <c r="T147" s="12">
        <v>0.95</v>
      </c>
      <c r="U147" s="26">
        <f>Chengdu!H147</f>
        <v>157729.79999999999</v>
      </c>
      <c r="V147" s="26">
        <f>Chengdu!I147</f>
        <v>512.4</v>
      </c>
      <c r="W147" s="26">
        <f>Chengdu!J147</f>
        <v>0</v>
      </c>
      <c r="X147" s="26">
        <f>Chengdu!K147</f>
        <v>0</v>
      </c>
      <c r="Y147" s="26">
        <f>Chengdu!L147</f>
        <v>0</v>
      </c>
      <c r="Z147" s="26">
        <f>Chengdu!M147</f>
        <v>0</v>
      </c>
      <c r="AA147" s="26">
        <f>Chengdu!N147</f>
        <v>0</v>
      </c>
      <c r="AB147" s="26">
        <f>Chengdu!O147</f>
        <v>0</v>
      </c>
      <c r="AC147" s="26">
        <f>Chengdu!P147</f>
        <v>0</v>
      </c>
      <c r="AD147" s="26">
        <f>Chengdu!Q147</f>
        <v>0</v>
      </c>
      <c r="AE147" s="26">
        <f>Chengdu!R147</f>
        <v>0</v>
      </c>
      <c r="AF147" s="26">
        <f>Chengdu!S147</f>
        <v>0</v>
      </c>
      <c r="AH147" s="13">
        <f t="shared" si="101"/>
        <v>132.10585204269415</v>
      </c>
      <c r="AI147" s="13">
        <f t="shared" si="102"/>
        <v>16.37718071402282</v>
      </c>
      <c r="AJ147" s="13">
        <f t="shared" si="103"/>
        <v>0</v>
      </c>
      <c r="AK147" s="13">
        <f t="shared" si="104"/>
        <v>0</v>
      </c>
      <c r="AL147" s="13">
        <f t="shared" si="105"/>
        <v>0</v>
      </c>
      <c r="AM147" s="13">
        <f t="shared" si="106"/>
        <v>0</v>
      </c>
      <c r="AN147" s="13">
        <f t="shared" si="107"/>
        <v>0</v>
      </c>
      <c r="AO147" s="13">
        <f t="shared" si="108"/>
        <v>0</v>
      </c>
      <c r="AP147" s="13">
        <f t="shared" si="109"/>
        <v>0</v>
      </c>
      <c r="AQ147" s="13">
        <f t="shared" si="110"/>
        <v>0</v>
      </c>
      <c r="AR147" s="13">
        <f t="shared" si="111"/>
        <v>0</v>
      </c>
      <c r="AS147" s="13">
        <f t="shared" si="112"/>
        <v>0</v>
      </c>
      <c r="AT147" s="14"/>
      <c r="AU147" s="15">
        <f t="shared" si="95"/>
        <v>225.3282857142857</v>
      </c>
      <c r="AV147" s="15">
        <f t="shared" si="95"/>
        <v>0.73199999999999998</v>
      </c>
      <c r="AW147" s="15">
        <f t="shared" si="95"/>
        <v>0</v>
      </c>
      <c r="AX147" s="15">
        <f t="shared" si="92"/>
        <v>0</v>
      </c>
      <c r="AY147" s="15">
        <f t="shared" si="92"/>
        <v>0</v>
      </c>
      <c r="AZ147" s="15">
        <f t="shared" si="92"/>
        <v>0</v>
      </c>
      <c r="BA147" s="15">
        <f t="shared" si="92"/>
        <v>0</v>
      </c>
      <c r="BB147" s="15">
        <f t="shared" si="92"/>
        <v>0</v>
      </c>
      <c r="BC147" s="15">
        <f t="shared" si="92"/>
        <v>0</v>
      </c>
      <c r="BD147" s="15">
        <f t="shared" si="98"/>
        <v>0</v>
      </c>
      <c r="BE147" s="15">
        <f t="shared" si="98"/>
        <v>0</v>
      </c>
      <c r="BF147" s="15">
        <f t="shared" si="98"/>
        <v>0</v>
      </c>
      <c r="BH147" s="13">
        <f t="shared" si="113"/>
        <v>132.10585204269415</v>
      </c>
      <c r="BI147" s="13">
        <f t="shared" si="114"/>
        <v>16.37718071402282</v>
      </c>
      <c r="BJ147" s="13">
        <f t="shared" si="115"/>
        <v>0</v>
      </c>
      <c r="BK147" s="13">
        <f t="shared" si="116"/>
        <v>0</v>
      </c>
      <c r="BL147" s="13">
        <f t="shared" si="117"/>
        <v>0</v>
      </c>
      <c r="BM147" s="13">
        <f t="shared" si="118"/>
        <v>0</v>
      </c>
      <c r="BN147" s="13">
        <f t="shared" si="119"/>
        <v>0</v>
      </c>
      <c r="BO147" s="13">
        <f t="shared" si="120"/>
        <v>0</v>
      </c>
      <c r="BP147" s="13">
        <f t="shared" si="121"/>
        <v>0</v>
      </c>
      <c r="BQ147" s="13">
        <f t="shared" si="122"/>
        <v>0</v>
      </c>
      <c r="BR147" s="13">
        <f t="shared" si="123"/>
        <v>0</v>
      </c>
      <c r="BS147" s="13">
        <f t="shared" si="124"/>
        <v>0</v>
      </c>
      <c r="BT147" s="14"/>
      <c r="BU147" s="13">
        <f t="shared" si="90"/>
        <v>0</v>
      </c>
      <c r="BV147" s="13">
        <f t="shared" si="90"/>
        <v>0</v>
      </c>
      <c r="BW147" s="13">
        <f t="shared" si="90"/>
        <v>0</v>
      </c>
      <c r="BX147" s="13">
        <f t="shared" si="89"/>
        <v>0</v>
      </c>
      <c r="BY147" s="13">
        <f t="shared" si="89"/>
        <v>0</v>
      </c>
      <c r="BZ147" s="13">
        <f t="shared" si="89"/>
        <v>0</v>
      </c>
      <c r="CA147" s="13">
        <f t="shared" si="89"/>
        <v>0</v>
      </c>
      <c r="CB147" s="13">
        <f t="shared" si="89"/>
        <v>0</v>
      </c>
      <c r="CC147" s="13">
        <f t="shared" si="89"/>
        <v>0</v>
      </c>
      <c r="CD147" s="13">
        <f t="shared" si="91"/>
        <v>0</v>
      </c>
      <c r="CE147" s="13">
        <f t="shared" si="91"/>
        <v>0</v>
      </c>
      <c r="CF147" s="13">
        <f t="shared" si="91"/>
        <v>0</v>
      </c>
      <c r="CG147" s="14"/>
      <c r="CH147" s="13">
        <f t="shared" si="96"/>
        <v>0</v>
      </c>
      <c r="CI147" s="13">
        <f t="shared" si="96"/>
        <v>0</v>
      </c>
      <c r="CJ147" s="13">
        <f t="shared" si="96"/>
        <v>0</v>
      </c>
      <c r="CK147" s="13">
        <f t="shared" si="93"/>
        <v>0</v>
      </c>
      <c r="CL147" s="13">
        <f t="shared" si="93"/>
        <v>0</v>
      </c>
      <c r="CM147" s="13">
        <f t="shared" si="93"/>
        <v>0</v>
      </c>
      <c r="CN147" s="13">
        <f t="shared" si="93"/>
        <v>0</v>
      </c>
      <c r="CO147" s="13">
        <f t="shared" si="93"/>
        <v>0</v>
      </c>
      <c r="CP147" s="13">
        <f t="shared" si="93"/>
        <v>0</v>
      </c>
      <c r="CQ147" s="13">
        <f t="shared" si="99"/>
        <v>0</v>
      </c>
      <c r="CR147" s="13">
        <f t="shared" si="99"/>
        <v>0</v>
      </c>
      <c r="CS147" s="13">
        <f t="shared" si="99"/>
        <v>0</v>
      </c>
      <c r="CT147" s="14"/>
      <c r="CU147" s="13">
        <f t="shared" si="97"/>
        <v>0</v>
      </c>
      <c r="CV147" s="13">
        <f t="shared" si="97"/>
        <v>0</v>
      </c>
      <c r="CW147" s="13">
        <f t="shared" si="97"/>
        <v>0</v>
      </c>
      <c r="CX147" s="13">
        <f t="shared" si="94"/>
        <v>0</v>
      </c>
      <c r="CY147" s="13">
        <f t="shared" si="94"/>
        <v>0</v>
      </c>
      <c r="CZ147" s="13">
        <f t="shared" si="94"/>
        <v>0</v>
      </c>
      <c r="DA147" s="13">
        <f t="shared" si="94"/>
        <v>0</v>
      </c>
      <c r="DB147" s="13">
        <f t="shared" si="94"/>
        <v>0</v>
      </c>
      <c r="DC147" s="13">
        <f t="shared" si="94"/>
        <v>0</v>
      </c>
      <c r="DD147" s="13">
        <f t="shared" si="100"/>
        <v>0</v>
      </c>
      <c r="DE147" s="13">
        <f t="shared" si="100"/>
        <v>0</v>
      </c>
      <c r="DF147" s="13">
        <f t="shared" si="100"/>
        <v>0</v>
      </c>
    </row>
    <row r="148" spans="1:110" ht="12.75" customHeight="1">
      <c r="A148" s="327">
        <f>'All Demand '!A149</f>
        <v>144</v>
      </c>
      <c r="B148" s="235" t="str">
        <f>'All Demand '!G149</f>
        <v>ABC</v>
      </c>
      <c r="C148" s="235" t="str">
        <f>'All Demand '!F149</f>
        <v>M105</v>
      </c>
      <c r="D148" s="178" t="str">
        <f>'All Demand '!C149</f>
        <v>8AJ946-00092-N</v>
      </c>
      <c r="E148" s="235" t="str">
        <f>'All Demand '!H149</f>
        <v>CTU FATP</v>
      </c>
      <c r="F148" s="236" t="str">
        <f>'All Demand '!G149</f>
        <v>ABC</v>
      </c>
      <c r="G148" s="12">
        <v>1.4285714285714286</v>
      </c>
      <c r="H148" s="12">
        <v>0.69930069930069927</v>
      </c>
      <c r="I148" s="12" t="s">
        <v>39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4</v>
      </c>
      <c r="Q148" s="12">
        <v>4</v>
      </c>
      <c r="R148" s="12">
        <v>1</v>
      </c>
      <c r="S148" s="12">
        <v>0</v>
      </c>
      <c r="T148" s="12">
        <v>0.95</v>
      </c>
      <c r="U148" s="26">
        <f>Chengdu!H148</f>
        <v>157729.79999999999</v>
      </c>
      <c r="V148" s="26">
        <f>Chengdu!I148</f>
        <v>512.4</v>
      </c>
      <c r="W148" s="26">
        <f>Chengdu!J148</f>
        <v>0</v>
      </c>
      <c r="X148" s="26">
        <f>Chengdu!K148</f>
        <v>0</v>
      </c>
      <c r="Y148" s="26">
        <f>Chengdu!L148</f>
        <v>0</v>
      </c>
      <c r="Z148" s="26">
        <f>Chengdu!M148</f>
        <v>0</v>
      </c>
      <c r="AA148" s="26">
        <f>Chengdu!N148</f>
        <v>0</v>
      </c>
      <c r="AB148" s="26">
        <f>Chengdu!O148</f>
        <v>0</v>
      </c>
      <c r="AC148" s="26">
        <f>Chengdu!P148</f>
        <v>0</v>
      </c>
      <c r="AD148" s="26">
        <f>Chengdu!Q148</f>
        <v>0</v>
      </c>
      <c r="AE148" s="26">
        <f>Chengdu!R148</f>
        <v>0</v>
      </c>
      <c r="AF148" s="26">
        <f>Chengdu!S148</f>
        <v>0</v>
      </c>
      <c r="AH148" s="13">
        <f t="shared" si="101"/>
        <v>132.10585204269415</v>
      </c>
      <c r="AI148" s="13">
        <f t="shared" si="102"/>
        <v>16.37718071402282</v>
      </c>
      <c r="AJ148" s="13">
        <f t="shared" si="103"/>
        <v>0</v>
      </c>
      <c r="AK148" s="13">
        <f t="shared" si="104"/>
        <v>0</v>
      </c>
      <c r="AL148" s="13">
        <f t="shared" si="105"/>
        <v>0</v>
      </c>
      <c r="AM148" s="13">
        <f t="shared" si="106"/>
        <v>0</v>
      </c>
      <c r="AN148" s="13">
        <f t="shared" si="107"/>
        <v>0</v>
      </c>
      <c r="AO148" s="13">
        <f t="shared" si="108"/>
        <v>0</v>
      </c>
      <c r="AP148" s="13">
        <f t="shared" si="109"/>
        <v>0</v>
      </c>
      <c r="AQ148" s="13">
        <f t="shared" si="110"/>
        <v>0</v>
      </c>
      <c r="AR148" s="13">
        <f t="shared" si="111"/>
        <v>0</v>
      </c>
      <c r="AS148" s="13">
        <f t="shared" si="112"/>
        <v>0</v>
      </c>
      <c r="AT148" s="14"/>
      <c r="AU148" s="15">
        <f t="shared" si="95"/>
        <v>225.3282857142857</v>
      </c>
      <c r="AV148" s="15">
        <f t="shared" si="95"/>
        <v>0.73199999999999998</v>
      </c>
      <c r="AW148" s="15">
        <f t="shared" si="95"/>
        <v>0</v>
      </c>
      <c r="AX148" s="15">
        <f t="shared" si="92"/>
        <v>0</v>
      </c>
      <c r="AY148" s="15">
        <f t="shared" si="92"/>
        <v>0</v>
      </c>
      <c r="AZ148" s="15">
        <f t="shared" si="92"/>
        <v>0</v>
      </c>
      <c r="BA148" s="15">
        <f t="shared" si="92"/>
        <v>0</v>
      </c>
      <c r="BB148" s="15">
        <f t="shared" si="92"/>
        <v>0</v>
      </c>
      <c r="BC148" s="15">
        <f t="shared" si="92"/>
        <v>0</v>
      </c>
      <c r="BD148" s="15">
        <f t="shared" si="98"/>
        <v>0</v>
      </c>
      <c r="BE148" s="15">
        <f t="shared" si="98"/>
        <v>0</v>
      </c>
      <c r="BF148" s="15">
        <f t="shared" si="98"/>
        <v>0</v>
      </c>
      <c r="BH148" s="13">
        <f t="shared" si="113"/>
        <v>132.10585204269415</v>
      </c>
      <c r="BI148" s="13">
        <f t="shared" si="114"/>
        <v>16.37718071402282</v>
      </c>
      <c r="BJ148" s="13">
        <f t="shared" si="115"/>
        <v>0</v>
      </c>
      <c r="BK148" s="13">
        <f t="shared" si="116"/>
        <v>0</v>
      </c>
      <c r="BL148" s="13">
        <f t="shared" si="117"/>
        <v>0</v>
      </c>
      <c r="BM148" s="13">
        <f t="shared" si="118"/>
        <v>0</v>
      </c>
      <c r="BN148" s="13">
        <f t="shared" si="119"/>
        <v>0</v>
      </c>
      <c r="BO148" s="13">
        <f t="shared" si="120"/>
        <v>0</v>
      </c>
      <c r="BP148" s="13">
        <f t="shared" si="121"/>
        <v>0</v>
      </c>
      <c r="BQ148" s="13">
        <f t="shared" si="122"/>
        <v>0</v>
      </c>
      <c r="BR148" s="13">
        <f t="shared" si="123"/>
        <v>0</v>
      </c>
      <c r="BS148" s="13">
        <f t="shared" si="124"/>
        <v>0</v>
      </c>
      <c r="BT148" s="14"/>
      <c r="BU148" s="13">
        <f t="shared" si="90"/>
        <v>0</v>
      </c>
      <c r="BV148" s="13">
        <f t="shared" si="90"/>
        <v>0</v>
      </c>
      <c r="BW148" s="13">
        <f t="shared" si="90"/>
        <v>0</v>
      </c>
      <c r="BX148" s="13">
        <f t="shared" si="89"/>
        <v>0</v>
      </c>
      <c r="BY148" s="13">
        <f t="shared" si="89"/>
        <v>0</v>
      </c>
      <c r="BZ148" s="13">
        <f t="shared" si="89"/>
        <v>0</v>
      </c>
      <c r="CA148" s="13">
        <f t="shared" ref="CA148:CF178" si="125">IF(AA148=0,0,(AA148/1000*$J148)/$R148/$T148)</f>
        <v>0</v>
      </c>
      <c r="CB148" s="13">
        <f t="shared" si="125"/>
        <v>0</v>
      </c>
      <c r="CC148" s="13">
        <f t="shared" si="125"/>
        <v>0</v>
      </c>
      <c r="CD148" s="13">
        <f t="shared" si="91"/>
        <v>0</v>
      </c>
      <c r="CE148" s="13">
        <f t="shared" si="91"/>
        <v>0</v>
      </c>
      <c r="CF148" s="13">
        <f t="shared" si="91"/>
        <v>0</v>
      </c>
      <c r="CG148" s="14"/>
      <c r="CH148" s="13">
        <f t="shared" si="96"/>
        <v>0</v>
      </c>
      <c r="CI148" s="13">
        <f t="shared" si="96"/>
        <v>0</v>
      </c>
      <c r="CJ148" s="13">
        <f t="shared" si="96"/>
        <v>0</v>
      </c>
      <c r="CK148" s="13">
        <f t="shared" si="93"/>
        <v>0</v>
      </c>
      <c r="CL148" s="13">
        <f t="shared" si="93"/>
        <v>0</v>
      </c>
      <c r="CM148" s="13">
        <f t="shared" si="93"/>
        <v>0</v>
      </c>
      <c r="CN148" s="13">
        <f t="shared" si="93"/>
        <v>0</v>
      </c>
      <c r="CO148" s="13">
        <f t="shared" si="93"/>
        <v>0</v>
      </c>
      <c r="CP148" s="13">
        <f t="shared" si="93"/>
        <v>0</v>
      </c>
      <c r="CQ148" s="13">
        <f t="shared" si="99"/>
        <v>0</v>
      </c>
      <c r="CR148" s="13">
        <f t="shared" si="99"/>
        <v>0</v>
      </c>
      <c r="CS148" s="13">
        <f t="shared" si="99"/>
        <v>0</v>
      </c>
      <c r="CT148" s="14"/>
      <c r="CU148" s="13">
        <f t="shared" si="97"/>
        <v>0</v>
      </c>
      <c r="CV148" s="13">
        <f t="shared" si="97"/>
        <v>0</v>
      </c>
      <c r="CW148" s="13">
        <f t="shared" si="97"/>
        <v>0</v>
      </c>
      <c r="CX148" s="13">
        <f t="shared" si="94"/>
        <v>0</v>
      </c>
      <c r="CY148" s="13">
        <f t="shared" si="94"/>
        <v>0</v>
      </c>
      <c r="CZ148" s="13">
        <f t="shared" si="94"/>
        <v>0</v>
      </c>
      <c r="DA148" s="13">
        <f t="shared" si="94"/>
        <v>0</v>
      </c>
      <c r="DB148" s="13">
        <f t="shared" si="94"/>
        <v>0</v>
      </c>
      <c r="DC148" s="13">
        <f t="shared" si="94"/>
        <v>0</v>
      </c>
      <c r="DD148" s="13">
        <f t="shared" si="100"/>
        <v>0</v>
      </c>
      <c r="DE148" s="13">
        <f t="shared" si="100"/>
        <v>0</v>
      </c>
      <c r="DF148" s="13">
        <f t="shared" si="100"/>
        <v>0</v>
      </c>
    </row>
    <row r="149" spans="1:110" ht="12.75" customHeight="1">
      <c r="A149" s="327">
        <f>'All Demand '!A150</f>
        <v>145</v>
      </c>
      <c r="B149" s="235" t="str">
        <f>'All Demand '!G150</f>
        <v>ABC</v>
      </c>
      <c r="C149" s="235" t="str">
        <f>'All Demand '!F150</f>
        <v>M106</v>
      </c>
      <c r="D149" s="178" t="str">
        <f>'All Demand '!C150</f>
        <v>8AJ946-12618-N</v>
      </c>
      <c r="E149" s="235" t="str">
        <f>'All Demand '!H150</f>
        <v>CTU FATP</v>
      </c>
      <c r="F149" s="236" t="str">
        <f>'All Demand '!G150</f>
        <v>ABC</v>
      </c>
      <c r="G149" s="12">
        <v>2.86</v>
      </c>
      <c r="H149" s="12">
        <v>0.90909090909090906</v>
      </c>
      <c r="I149" s="12" t="s">
        <v>39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0</v>
      </c>
      <c r="P149" s="12">
        <v>4.5</v>
      </c>
      <c r="Q149" s="12">
        <v>4</v>
      </c>
      <c r="R149" s="12">
        <v>1</v>
      </c>
      <c r="S149" s="12">
        <v>0</v>
      </c>
      <c r="T149" s="12">
        <v>0.92</v>
      </c>
      <c r="U149" s="26">
        <f>Chengdu!H149</f>
        <v>175765.8</v>
      </c>
      <c r="V149" s="26">
        <f>Chengdu!I149</f>
        <v>119270.39999999999</v>
      </c>
      <c r="W149" s="26">
        <f>Chengdu!J149</f>
        <v>121002.59999999999</v>
      </c>
      <c r="X149" s="26">
        <f>Chengdu!K149</f>
        <v>68304.599999999991</v>
      </c>
      <c r="Y149" s="26">
        <f>Chengdu!L149</f>
        <v>180143.4</v>
      </c>
      <c r="Z149" s="26">
        <f>Chengdu!M149</f>
        <v>114030.59999999999</v>
      </c>
      <c r="AA149" s="26">
        <f>Chengdu!N149</f>
        <v>160026.6</v>
      </c>
      <c r="AB149" s="26">
        <f>Chengdu!O149</f>
        <v>169063.8</v>
      </c>
      <c r="AC149" s="26">
        <f>Chengdu!P149</f>
        <v>165079.79999999999</v>
      </c>
      <c r="AD149" s="26">
        <f>Chengdu!Q149</f>
        <v>165597</v>
      </c>
      <c r="AE149" s="26">
        <f>Chengdu!R149</f>
        <v>135024</v>
      </c>
      <c r="AF149" s="26">
        <f>Chengdu!S149</f>
        <v>64051.199999999997</v>
      </c>
      <c r="AH149" s="13">
        <f t="shared" si="101"/>
        <v>191.68162055335966</v>
      </c>
      <c r="AI149" s="13">
        <f t="shared" si="102"/>
        <v>135.85612648221343</v>
      </c>
      <c r="AJ149" s="13">
        <f t="shared" si="103"/>
        <v>137.56778656126482</v>
      </c>
      <c r="AK149" s="13">
        <f t="shared" si="104"/>
        <v>85.494664031620545</v>
      </c>
      <c r="AL149" s="13">
        <f t="shared" si="105"/>
        <v>196.0073122529644</v>
      </c>
      <c r="AM149" s="13">
        <f t="shared" si="106"/>
        <v>130.6784584980237</v>
      </c>
      <c r="AN149" s="13">
        <f t="shared" si="107"/>
        <v>176.1290513833992</v>
      </c>
      <c r="AO149" s="13">
        <f t="shared" si="108"/>
        <v>185.05909090909088</v>
      </c>
      <c r="AP149" s="13">
        <f t="shared" si="109"/>
        <v>181.12233201581026</v>
      </c>
      <c r="AQ149" s="13">
        <f t="shared" si="110"/>
        <v>181.63339920948616</v>
      </c>
      <c r="AR149" s="13">
        <f t="shared" si="111"/>
        <v>151.42292490118575</v>
      </c>
      <c r="AS149" s="13">
        <f t="shared" si="112"/>
        <v>81.291699604743073</v>
      </c>
      <c r="AT149" s="14"/>
      <c r="AU149" s="15">
        <f t="shared" si="95"/>
        <v>502.69018799999998</v>
      </c>
      <c r="AV149" s="15">
        <f t="shared" si="95"/>
        <v>341.11334399999998</v>
      </c>
      <c r="AW149" s="15">
        <f t="shared" si="95"/>
        <v>346.06743599999999</v>
      </c>
      <c r="AX149" s="15">
        <f t="shared" si="92"/>
        <v>195.35115599999995</v>
      </c>
      <c r="AY149" s="15">
        <f t="shared" si="92"/>
        <v>515.21012399999995</v>
      </c>
      <c r="AZ149" s="15">
        <f t="shared" si="92"/>
        <v>326.12751599999996</v>
      </c>
      <c r="BA149" s="15">
        <f t="shared" si="92"/>
        <v>457.67607600000002</v>
      </c>
      <c r="BB149" s="15">
        <f t="shared" si="92"/>
        <v>483.52246799999995</v>
      </c>
      <c r="BC149" s="15">
        <f t="shared" si="92"/>
        <v>472.12822799999992</v>
      </c>
      <c r="BD149" s="15">
        <f t="shared" si="98"/>
        <v>473.60741999999999</v>
      </c>
      <c r="BE149" s="15">
        <f t="shared" si="98"/>
        <v>386.16863999999998</v>
      </c>
      <c r="BF149" s="15">
        <f t="shared" si="98"/>
        <v>183.18643199999997</v>
      </c>
      <c r="BH149" s="13">
        <f t="shared" si="113"/>
        <v>191.68162055335966</v>
      </c>
      <c r="BI149" s="13">
        <f t="shared" si="114"/>
        <v>135.85612648221343</v>
      </c>
      <c r="BJ149" s="13">
        <f t="shared" si="115"/>
        <v>137.56778656126482</v>
      </c>
      <c r="BK149" s="13">
        <f t="shared" si="116"/>
        <v>85.494664031620545</v>
      </c>
      <c r="BL149" s="13">
        <f t="shared" si="117"/>
        <v>196.0073122529644</v>
      </c>
      <c r="BM149" s="13">
        <f t="shared" si="118"/>
        <v>130.6784584980237</v>
      </c>
      <c r="BN149" s="13">
        <f t="shared" si="119"/>
        <v>176.1290513833992</v>
      </c>
      <c r="BO149" s="13">
        <f t="shared" si="120"/>
        <v>185.05909090909088</v>
      </c>
      <c r="BP149" s="13">
        <f t="shared" si="121"/>
        <v>181.12233201581026</v>
      </c>
      <c r="BQ149" s="13">
        <f t="shared" si="122"/>
        <v>181.63339920948616</v>
      </c>
      <c r="BR149" s="13">
        <f t="shared" si="123"/>
        <v>151.42292490118575</v>
      </c>
      <c r="BS149" s="13">
        <f t="shared" si="124"/>
        <v>81.291699604743073</v>
      </c>
      <c r="BT149" s="14"/>
      <c r="BU149" s="13">
        <f t="shared" si="90"/>
        <v>0</v>
      </c>
      <c r="BV149" s="13">
        <f t="shared" si="90"/>
        <v>0</v>
      </c>
      <c r="BW149" s="13">
        <f t="shared" si="90"/>
        <v>0</v>
      </c>
      <c r="BX149" s="13">
        <f t="shared" si="90"/>
        <v>0</v>
      </c>
      <c r="BY149" s="13">
        <f t="shared" si="90"/>
        <v>0</v>
      </c>
      <c r="BZ149" s="13">
        <f t="shared" si="90"/>
        <v>0</v>
      </c>
      <c r="CA149" s="13">
        <f t="shared" si="125"/>
        <v>0</v>
      </c>
      <c r="CB149" s="13">
        <f t="shared" si="125"/>
        <v>0</v>
      </c>
      <c r="CC149" s="13">
        <f t="shared" si="125"/>
        <v>0</v>
      </c>
      <c r="CD149" s="13">
        <f t="shared" si="91"/>
        <v>0</v>
      </c>
      <c r="CE149" s="13">
        <f t="shared" si="91"/>
        <v>0</v>
      </c>
      <c r="CF149" s="13">
        <f t="shared" si="91"/>
        <v>0</v>
      </c>
      <c r="CG149" s="14"/>
      <c r="CH149" s="13">
        <f t="shared" si="96"/>
        <v>0</v>
      </c>
      <c r="CI149" s="13">
        <f t="shared" si="96"/>
        <v>0</v>
      </c>
      <c r="CJ149" s="13">
        <f t="shared" si="96"/>
        <v>0</v>
      </c>
      <c r="CK149" s="13">
        <f t="shared" si="93"/>
        <v>0</v>
      </c>
      <c r="CL149" s="13">
        <f t="shared" si="93"/>
        <v>0</v>
      </c>
      <c r="CM149" s="13">
        <f t="shared" si="93"/>
        <v>0</v>
      </c>
      <c r="CN149" s="13">
        <f t="shared" si="93"/>
        <v>0</v>
      </c>
      <c r="CO149" s="13">
        <f t="shared" si="93"/>
        <v>0</v>
      </c>
      <c r="CP149" s="13">
        <f t="shared" si="93"/>
        <v>0</v>
      </c>
      <c r="CQ149" s="13">
        <f t="shared" si="99"/>
        <v>0</v>
      </c>
      <c r="CR149" s="13">
        <f t="shared" si="99"/>
        <v>0</v>
      </c>
      <c r="CS149" s="13">
        <f t="shared" si="99"/>
        <v>0</v>
      </c>
      <c r="CT149" s="14"/>
      <c r="CU149" s="13">
        <f t="shared" si="97"/>
        <v>0</v>
      </c>
      <c r="CV149" s="13">
        <f t="shared" si="97"/>
        <v>0</v>
      </c>
      <c r="CW149" s="13">
        <f t="shared" si="97"/>
        <v>0</v>
      </c>
      <c r="CX149" s="13">
        <f t="shared" si="94"/>
        <v>0</v>
      </c>
      <c r="CY149" s="13">
        <f t="shared" si="94"/>
        <v>0</v>
      </c>
      <c r="CZ149" s="13">
        <f t="shared" si="94"/>
        <v>0</v>
      </c>
      <c r="DA149" s="13">
        <f t="shared" si="94"/>
        <v>0</v>
      </c>
      <c r="DB149" s="13">
        <f t="shared" si="94"/>
        <v>0</v>
      </c>
      <c r="DC149" s="13">
        <f t="shared" si="94"/>
        <v>0</v>
      </c>
      <c r="DD149" s="13">
        <f t="shared" si="100"/>
        <v>0</v>
      </c>
      <c r="DE149" s="13">
        <f t="shared" si="100"/>
        <v>0</v>
      </c>
      <c r="DF149" s="13">
        <f t="shared" si="100"/>
        <v>0</v>
      </c>
    </row>
    <row r="150" spans="1:110" ht="12.75" customHeight="1">
      <c r="A150" s="327">
        <f>'All Demand '!A151</f>
        <v>146</v>
      </c>
      <c r="B150" s="235" t="str">
        <f>'All Demand '!G151</f>
        <v>ABC</v>
      </c>
      <c r="C150" s="235" t="str">
        <f>'All Demand '!F151</f>
        <v>M106</v>
      </c>
      <c r="D150" s="178" t="str">
        <f>'All Demand '!C151</f>
        <v>8AJ946-05945-N</v>
      </c>
      <c r="E150" s="235" t="str">
        <f>'All Demand '!H151</f>
        <v>CTU FATP</v>
      </c>
      <c r="F150" s="236" t="str">
        <f>'All Demand '!G151</f>
        <v>ABC</v>
      </c>
      <c r="G150" s="12">
        <v>3.33</v>
      </c>
      <c r="H150" s="12">
        <v>1</v>
      </c>
      <c r="I150" s="12" t="s">
        <v>39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4</v>
      </c>
      <c r="Q150" s="12">
        <v>4</v>
      </c>
      <c r="R150" s="12">
        <v>1</v>
      </c>
      <c r="S150" s="12">
        <v>0</v>
      </c>
      <c r="T150" s="12">
        <v>0.95</v>
      </c>
      <c r="U150" s="26">
        <f>Chengdu!H150</f>
        <v>117177.20000000001</v>
      </c>
      <c r="V150" s="26">
        <f>Chengdu!I150</f>
        <v>79513.600000000006</v>
      </c>
      <c r="W150" s="26">
        <f>Chengdu!J150</f>
        <v>80668.400000000009</v>
      </c>
      <c r="X150" s="26">
        <f>Chengdu!K150</f>
        <v>45536.4</v>
      </c>
      <c r="Y150" s="26">
        <f>Chengdu!L150</f>
        <v>120095.6</v>
      </c>
      <c r="Z150" s="26">
        <f>Chengdu!M150</f>
        <v>76020.400000000009</v>
      </c>
      <c r="AA150" s="26">
        <f>Chengdu!N150</f>
        <v>106684.40000000001</v>
      </c>
      <c r="AB150" s="26">
        <f>Chengdu!O150</f>
        <v>112709.20000000001</v>
      </c>
      <c r="AC150" s="26">
        <f>Chengdu!P150</f>
        <v>110053.20000000001</v>
      </c>
      <c r="AD150" s="26">
        <f>Chengdu!Q150</f>
        <v>110398</v>
      </c>
      <c r="AE150" s="26">
        <f>Chengdu!R150</f>
        <v>90016</v>
      </c>
      <c r="AF150" s="26">
        <f>Chengdu!S150</f>
        <v>42700.800000000003</v>
      </c>
      <c r="AH150" s="13">
        <f t="shared" si="101"/>
        <v>139.34442105263162</v>
      </c>
      <c r="AI150" s="13">
        <f t="shared" si="102"/>
        <v>99.698526315789493</v>
      </c>
      <c r="AJ150" s="13">
        <f t="shared" si="103"/>
        <v>100.91410526315791</v>
      </c>
      <c r="AK150" s="13">
        <f t="shared" si="104"/>
        <v>63.933052631578953</v>
      </c>
      <c r="AL150" s="13">
        <f t="shared" si="105"/>
        <v>142.41642105263159</v>
      </c>
      <c r="AM150" s="13">
        <f t="shared" si="106"/>
        <v>96.021473684210534</v>
      </c>
      <c r="AN150" s="13">
        <f t="shared" si="107"/>
        <v>128.29936842105263</v>
      </c>
      <c r="AO150" s="13">
        <f t="shared" si="108"/>
        <v>134.64126315789474</v>
      </c>
      <c r="AP150" s="13">
        <f t="shared" si="109"/>
        <v>131.84547368421056</v>
      </c>
      <c r="AQ150" s="13">
        <f t="shared" si="110"/>
        <v>132.20842105263159</v>
      </c>
      <c r="AR150" s="13">
        <f t="shared" si="111"/>
        <v>110.75368421052633</v>
      </c>
      <c r="AS150" s="13">
        <f t="shared" si="112"/>
        <v>60.948210526315791</v>
      </c>
      <c r="AT150" s="14"/>
      <c r="AU150" s="15">
        <f t="shared" si="95"/>
        <v>390.20007600000008</v>
      </c>
      <c r="AV150" s="15">
        <f t="shared" si="95"/>
        <v>264.78028799999998</v>
      </c>
      <c r="AW150" s="15">
        <f t="shared" si="95"/>
        <v>268.62577200000004</v>
      </c>
      <c r="AX150" s="15">
        <f t="shared" si="92"/>
        <v>151.636212</v>
      </c>
      <c r="AY150" s="15">
        <f t="shared" si="92"/>
        <v>399.91834800000004</v>
      </c>
      <c r="AZ150" s="15">
        <f t="shared" si="92"/>
        <v>253.14793200000003</v>
      </c>
      <c r="BA150" s="15">
        <f t="shared" si="92"/>
        <v>355.259052</v>
      </c>
      <c r="BB150" s="15">
        <f t="shared" si="92"/>
        <v>375.32163600000007</v>
      </c>
      <c r="BC150" s="15">
        <f t="shared" si="92"/>
        <v>366.47715600000009</v>
      </c>
      <c r="BD150" s="15">
        <f t="shared" si="98"/>
        <v>367.62534000000005</v>
      </c>
      <c r="BE150" s="15">
        <f t="shared" si="98"/>
        <v>299.75328000000002</v>
      </c>
      <c r="BF150" s="15">
        <f t="shared" si="98"/>
        <v>142.19366400000001</v>
      </c>
      <c r="BH150" s="13">
        <f t="shared" si="113"/>
        <v>139.34442105263162</v>
      </c>
      <c r="BI150" s="13">
        <f t="shared" si="114"/>
        <v>99.698526315789493</v>
      </c>
      <c r="BJ150" s="13">
        <f t="shared" si="115"/>
        <v>100.91410526315791</v>
      </c>
      <c r="BK150" s="13">
        <f t="shared" si="116"/>
        <v>63.933052631578953</v>
      </c>
      <c r="BL150" s="13">
        <f t="shared" si="117"/>
        <v>142.41642105263159</v>
      </c>
      <c r="BM150" s="13">
        <f t="shared" si="118"/>
        <v>96.021473684210534</v>
      </c>
      <c r="BN150" s="13">
        <f t="shared" si="119"/>
        <v>128.29936842105263</v>
      </c>
      <c r="BO150" s="13">
        <f t="shared" si="120"/>
        <v>134.64126315789474</v>
      </c>
      <c r="BP150" s="13">
        <f t="shared" si="121"/>
        <v>131.84547368421056</v>
      </c>
      <c r="BQ150" s="13">
        <f t="shared" si="122"/>
        <v>132.20842105263159</v>
      </c>
      <c r="BR150" s="13">
        <f t="shared" si="123"/>
        <v>110.75368421052633</v>
      </c>
      <c r="BS150" s="13">
        <f t="shared" si="124"/>
        <v>60.948210526315791</v>
      </c>
      <c r="BT150" s="14"/>
      <c r="BU150" s="13">
        <f t="shared" si="90"/>
        <v>0</v>
      </c>
      <c r="BV150" s="13">
        <f t="shared" si="90"/>
        <v>0</v>
      </c>
      <c r="BW150" s="13">
        <f t="shared" si="90"/>
        <v>0</v>
      </c>
      <c r="BX150" s="13">
        <f t="shared" si="90"/>
        <v>0</v>
      </c>
      <c r="BY150" s="13">
        <f t="shared" si="90"/>
        <v>0</v>
      </c>
      <c r="BZ150" s="13">
        <f t="shared" si="90"/>
        <v>0</v>
      </c>
      <c r="CA150" s="13">
        <f t="shared" si="125"/>
        <v>0</v>
      </c>
      <c r="CB150" s="13">
        <f t="shared" si="125"/>
        <v>0</v>
      </c>
      <c r="CC150" s="13">
        <f t="shared" si="125"/>
        <v>0</v>
      </c>
      <c r="CD150" s="13">
        <f t="shared" si="91"/>
        <v>0</v>
      </c>
      <c r="CE150" s="13">
        <f t="shared" si="91"/>
        <v>0</v>
      </c>
      <c r="CF150" s="13">
        <f t="shared" si="91"/>
        <v>0</v>
      </c>
      <c r="CG150" s="14"/>
      <c r="CH150" s="13">
        <f t="shared" si="96"/>
        <v>0</v>
      </c>
      <c r="CI150" s="13">
        <f t="shared" si="96"/>
        <v>0</v>
      </c>
      <c r="CJ150" s="13">
        <f t="shared" si="96"/>
        <v>0</v>
      </c>
      <c r="CK150" s="13">
        <f t="shared" si="93"/>
        <v>0</v>
      </c>
      <c r="CL150" s="13">
        <f t="shared" si="93"/>
        <v>0</v>
      </c>
      <c r="CM150" s="13">
        <f t="shared" si="93"/>
        <v>0</v>
      </c>
      <c r="CN150" s="13">
        <f t="shared" si="93"/>
        <v>0</v>
      </c>
      <c r="CO150" s="13">
        <f t="shared" si="93"/>
        <v>0</v>
      </c>
      <c r="CP150" s="13">
        <f t="shared" si="93"/>
        <v>0</v>
      </c>
      <c r="CQ150" s="13">
        <f t="shared" si="99"/>
        <v>0</v>
      </c>
      <c r="CR150" s="13">
        <f t="shared" si="99"/>
        <v>0</v>
      </c>
      <c r="CS150" s="13">
        <f t="shared" si="99"/>
        <v>0</v>
      </c>
      <c r="CT150" s="14"/>
      <c r="CU150" s="13">
        <f t="shared" si="97"/>
        <v>0</v>
      </c>
      <c r="CV150" s="13">
        <f t="shared" si="97"/>
        <v>0</v>
      </c>
      <c r="CW150" s="13">
        <f t="shared" si="97"/>
        <v>0</v>
      </c>
      <c r="CX150" s="13">
        <f t="shared" si="94"/>
        <v>0</v>
      </c>
      <c r="CY150" s="13">
        <f t="shared" si="94"/>
        <v>0</v>
      </c>
      <c r="CZ150" s="13">
        <f t="shared" si="94"/>
        <v>0</v>
      </c>
      <c r="DA150" s="13">
        <f t="shared" si="94"/>
        <v>0</v>
      </c>
      <c r="DB150" s="13">
        <f t="shared" si="94"/>
        <v>0</v>
      </c>
      <c r="DC150" s="13">
        <f t="shared" si="94"/>
        <v>0</v>
      </c>
      <c r="DD150" s="13">
        <f t="shared" si="100"/>
        <v>0</v>
      </c>
      <c r="DE150" s="13">
        <f t="shared" si="100"/>
        <v>0</v>
      </c>
      <c r="DF150" s="13">
        <f t="shared" si="100"/>
        <v>0</v>
      </c>
    </row>
    <row r="151" spans="1:110" ht="12.75" customHeight="1">
      <c r="A151" s="327">
        <f>'All Demand '!A152</f>
        <v>147</v>
      </c>
      <c r="B151" s="235" t="str">
        <f>'All Demand '!G152</f>
        <v>ABC</v>
      </c>
      <c r="C151" s="235" t="str">
        <f>'All Demand '!F152</f>
        <v>M106</v>
      </c>
      <c r="D151" s="178" t="str">
        <f>'All Demand '!C152</f>
        <v>8AJ725-00408-N</v>
      </c>
      <c r="E151" s="235" t="str">
        <f>'All Demand '!H152</f>
        <v>CTU FATP</v>
      </c>
      <c r="F151" s="236" t="str">
        <f>'All Demand '!G152</f>
        <v>ABC</v>
      </c>
      <c r="G151" s="12">
        <v>1.67</v>
      </c>
      <c r="H151" s="12">
        <v>0.14285714285714285</v>
      </c>
      <c r="I151" s="12" t="s">
        <v>39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3</v>
      </c>
      <c r="Q151" s="12">
        <v>1</v>
      </c>
      <c r="R151" s="12">
        <v>1</v>
      </c>
      <c r="S151" s="12">
        <v>0</v>
      </c>
      <c r="T151" s="12">
        <v>0.95</v>
      </c>
      <c r="U151" s="26">
        <f>Chengdu!H151</f>
        <v>175765.8</v>
      </c>
      <c r="V151" s="26">
        <f>Chengdu!I151</f>
        <v>119270.39999999999</v>
      </c>
      <c r="W151" s="26">
        <f>Chengdu!J151</f>
        <v>121002.59999999999</v>
      </c>
      <c r="X151" s="26">
        <f>Chengdu!K151</f>
        <v>68304.599999999991</v>
      </c>
      <c r="Y151" s="26">
        <f>Chengdu!L151</f>
        <v>180143.4</v>
      </c>
      <c r="Z151" s="26">
        <f>Chengdu!M151</f>
        <v>114030.59999999999</v>
      </c>
      <c r="AA151" s="26">
        <f>Chengdu!N151</f>
        <v>160026.6</v>
      </c>
      <c r="AB151" s="26">
        <f>Chengdu!O151</f>
        <v>169063.8</v>
      </c>
      <c r="AC151" s="26">
        <f>Chengdu!P151</f>
        <v>165079.79999999999</v>
      </c>
      <c r="AD151" s="26">
        <f>Chengdu!Q151</f>
        <v>165597</v>
      </c>
      <c r="AE151" s="26">
        <f>Chengdu!R151</f>
        <v>135024</v>
      </c>
      <c r="AF151" s="26">
        <f>Chengdu!S151</f>
        <v>64051.199999999997</v>
      </c>
      <c r="AH151" s="13">
        <f t="shared" si="101"/>
        <v>38.430947368421052</v>
      </c>
      <c r="AI151" s="13">
        <f t="shared" si="102"/>
        <v>29.935398496240602</v>
      </c>
      <c r="AJ151" s="13">
        <f t="shared" si="103"/>
        <v>30.195879699248117</v>
      </c>
      <c r="AK151" s="13">
        <f t="shared" si="104"/>
        <v>22.271368421052628</v>
      </c>
      <c r="AL151" s="13">
        <f t="shared" si="105"/>
        <v>39.089233082706762</v>
      </c>
      <c r="AM151" s="13">
        <f t="shared" si="106"/>
        <v>29.147458646616542</v>
      </c>
      <c r="AN151" s="13">
        <f t="shared" si="107"/>
        <v>36.064150375939846</v>
      </c>
      <c r="AO151" s="13">
        <f t="shared" si="108"/>
        <v>37.423127819548867</v>
      </c>
      <c r="AP151" s="13">
        <f t="shared" si="109"/>
        <v>36.824030075187963</v>
      </c>
      <c r="AQ151" s="13">
        <f t="shared" si="110"/>
        <v>36.9018045112782</v>
      </c>
      <c r="AR151" s="13">
        <f t="shared" si="111"/>
        <v>32.304360902255638</v>
      </c>
      <c r="AS151" s="13">
        <f t="shared" si="112"/>
        <v>21.631759398496239</v>
      </c>
      <c r="AT151" s="14"/>
      <c r="AU151" s="15">
        <f t="shared" si="95"/>
        <v>293.52888599999994</v>
      </c>
      <c r="AV151" s="15">
        <f t="shared" si="95"/>
        <v>199.18156799999997</v>
      </c>
      <c r="AW151" s="15">
        <f t="shared" si="95"/>
        <v>202.07434199999997</v>
      </c>
      <c r="AX151" s="15">
        <f t="shared" si="92"/>
        <v>114.06868199999998</v>
      </c>
      <c r="AY151" s="15">
        <f t="shared" si="92"/>
        <v>300.83947799999999</v>
      </c>
      <c r="AZ151" s="15">
        <f t="shared" si="92"/>
        <v>190.43110199999998</v>
      </c>
      <c r="BA151" s="15">
        <f t="shared" si="92"/>
        <v>267.24442200000004</v>
      </c>
      <c r="BB151" s="15">
        <f t="shared" si="92"/>
        <v>282.336546</v>
      </c>
      <c r="BC151" s="15">
        <f t="shared" si="92"/>
        <v>275.68326599999995</v>
      </c>
      <c r="BD151" s="15">
        <f t="shared" si="98"/>
        <v>276.54698999999999</v>
      </c>
      <c r="BE151" s="15">
        <f t="shared" si="98"/>
        <v>225.49007999999998</v>
      </c>
      <c r="BF151" s="15">
        <f t="shared" si="98"/>
        <v>106.96550399999998</v>
      </c>
      <c r="BH151" s="13">
        <f t="shared" si="113"/>
        <v>38.430947368421052</v>
      </c>
      <c r="BI151" s="13">
        <f t="shared" si="114"/>
        <v>29.935398496240602</v>
      </c>
      <c r="BJ151" s="13">
        <f t="shared" si="115"/>
        <v>30.195879699248117</v>
      </c>
      <c r="BK151" s="13">
        <f t="shared" si="116"/>
        <v>22.271368421052628</v>
      </c>
      <c r="BL151" s="13">
        <f t="shared" si="117"/>
        <v>39.089233082706762</v>
      </c>
      <c r="BM151" s="13">
        <f t="shared" si="118"/>
        <v>29.147458646616542</v>
      </c>
      <c r="BN151" s="13">
        <f t="shared" si="119"/>
        <v>36.064150375939846</v>
      </c>
      <c r="BO151" s="13">
        <f t="shared" si="120"/>
        <v>37.423127819548867</v>
      </c>
      <c r="BP151" s="13">
        <f t="shared" si="121"/>
        <v>36.824030075187963</v>
      </c>
      <c r="BQ151" s="13">
        <f t="shared" si="122"/>
        <v>36.9018045112782</v>
      </c>
      <c r="BR151" s="13">
        <f t="shared" si="123"/>
        <v>32.304360902255638</v>
      </c>
      <c r="BS151" s="13">
        <f t="shared" si="124"/>
        <v>21.631759398496239</v>
      </c>
      <c r="BT151" s="14"/>
      <c r="BU151" s="13">
        <f t="shared" si="90"/>
        <v>0</v>
      </c>
      <c r="BV151" s="13">
        <f t="shared" si="90"/>
        <v>0</v>
      </c>
      <c r="BW151" s="13">
        <f t="shared" si="90"/>
        <v>0</v>
      </c>
      <c r="BX151" s="13">
        <f t="shared" si="90"/>
        <v>0</v>
      </c>
      <c r="BY151" s="13">
        <f t="shared" si="90"/>
        <v>0</v>
      </c>
      <c r="BZ151" s="13">
        <f t="shared" si="90"/>
        <v>0</v>
      </c>
      <c r="CA151" s="13">
        <f t="shared" si="125"/>
        <v>0</v>
      </c>
      <c r="CB151" s="13">
        <f t="shared" si="125"/>
        <v>0</v>
      </c>
      <c r="CC151" s="13">
        <f t="shared" si="125"/>
        <v>0</v>
      </c>
      <c r="CD151" s="13">
        <f t="shared" si="91"/>
        <v>0</v>
      </c>
      <c r="CE151" s="13">
        <f t="shared" si="91"/>
        <v>0</v>
      </c>
      <c r="CF151" s="13">
        <f t="shared" si="91"/>
        <v>0</v>
      </c>
      <c r="CG151" s="14"/>
      <c r="CH151" s="13">
        <f t="shared" si="96"/>
        <v>0</v>
      </c>
      <c r="CI151" s="13">
        <f t="shared" si="96"/>
        <v>0</v>
      </c>
      <c r="CJ151" s="13">
        <f t="shared" si="96"/>
        <v>0</v>
      </c>
      <c r="CK151" s="13">
        <f t="shared" si="93"/>
        <v>0</v>
      </c>
      <c r="CL151" s="13">
        <f t="shared" si="93"/>
        <v>0</v>
      </c>
      <c r="CM151" s="13">
        <f t="shared" si="93"/>
        <v>0</v>
      </c>
      <c r="CN151" s="13">
        <f t="shared" si="93"/>
        <v>0</v>
      </c>
      <c r="CO151" s="13">
        <f t="shared" si="93"/>
        <v>0</v>
      </c>
      <c r="CP151" s="13">
        <f t="shared" si="93"/>
        <v>0</v>
      </c>
      <c r="CQ151" s="13">
        <f t="shared" si="99"/>
        <v>0</v>
      </c>
      <c r="CR151" s="13">
        <f t="shared" si="99"/>
        <v>0</v>
      </c>
      <c r="CS151" s="13">
        <f t="shared" si="99"/>
        <v>0</v>
      </c>
      <c r="CT151" s="14"/>
      <c r="CU151" s="13">
        <f t="shared" si="97"/>
        <v>0</v>
      </c>
      <c r="CV151" s="13">
        <f t="shared" si="97"/>
        <v>0</v>
      </c>
      <c r="CW151" s="13">
        <f t="shared" si="97"/>
        <v>0</v>
      </c>
      <c r="CX151" s="13">
        <f t="shared" si="94"/>
        <v>0</v>
      </c>
      <c r="CY151" s="13">
        <f t="shared" si="94"/>
        <v>0</v>
      </c>
      <c r="CZ151" s="13">
        <f t="shared" si="94"/>
        <v>0</v>
      </c>
      <c r="DA151" s="13">
        <f t="shared" si="94"/>
        <v>0</v>
      </c>
      <c r="DB151" s="13">
        <f t="shared" si="94"/>
        <v>0</v>
      </c>
      <c r="DC151" s="13">
        <f t="shared" si="94"/>
        <v>0</v>
      </c>
      <c r="DD151" s="13">
        <f t="shared" si="100"/>
        <v>0</v>
      </c>
      <c r="DE151" s="13">
        <f t="shared" si="100"/>
        <v>0</v>
      </c>
      <c r="DF151" s="13">
        <f t="shared" si="100"/>
        <v>0</v>
      </c>
    </row>
    <row r="152" spans="1:110" ht="13.8">
      <c r="A152" s="327">
        <f>'All Demand '!A153</f>
        <v>148</v>
      </c>
      <c r="B152" s="235" t="str">
        <f>'All Demand '!G153</f>
        <v>ABC</v>
      </c>
      <c r="C152" s="235" t="str">
        <f>'All Demand '!F153</f>
        <v>M106</v>
      </c>
      <c r="D152" s="178" t="str">
        <f>'All Demand '!C153</f>
        <v>8AJ725-00006-N</v>
      </c>
      <c r="E152" s="235" t="str">
        <f>'All Demand '!H153</f>
        <v>CTU FATP</v>
      </c>
      <c r="F152" s="236" t="str">
        <f>'All Demand '!G153</f>
        <v>ABC</v>
      </c>
      <c r="G152" s="12">
        <v>1.25</v>
      </c>
      <c r="H152" s="12">
        <v>0.15384615384615385</v>
      </c>
      <c r="I152" s="12" t="s">
        <v>39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4</v>
      </c>
      <c r="Q152" s="12">
        <v>1</v>
      </c>
      <c r="R152" s="12">
        <v>1</v>
      </c>
      <c r="S152" s="12">
        <v>0</v>
      </c>
      <c r="T152" s="12">
        <v>0.95</v>
      </c>
      <c r="U152" s="26">
        <f>Chengdu!H152</f>
        <v>146471.5</v>
      </c>
      <c r="V152" s="26">
        <f>Chengdu!I152</f>
        <v>99392</v>
      </c>
      <c r="W152" s="26">
        <f>Chengdu!J152</f>
        <v>100835.5</v>
      </c>
      <c r="X152" s="26">
        <f>Chengdu!K152</f>
        <v>56920.5</v>
      </c>
      <c r="Y152" s="26">
        <f>Chengdu!L152</f>
        <v>150119.5</v>
      </c>
      <c r="Z152" s="26">
        <f>Chengdu!M152</f>
        <v>95025.5</v>
      </c>
      <c r="AA152" s="26">
        <f>Chengdu!N152</f>
        <v>133355.5</v>
      </c>
      <c r="AB152" s="26">
        <f>Chengdu!O152</f>
        <v>140886.5</v>
      </c>
      <c r="AC152" s="26">
        <f>Chengdu!P152</f>
        <v>137566.5</v>
      </c>
      <c r="AD152" s="26">
        <f>Chengdu!Q152</f>
        <v>137997.5</v>
      </c>
      <c r="AE152" s="26">
        <f>Chengdu!R152</f>
        <v>112520</v>
      </c>
      <c r="AF152" s="26">
        <f>Chengdu!S152</f>
        <v>53376</v>
      </c>
      <c r="AH152" s="13">
        <f t="shared" si="101"/>
        <v>39.720080971659925</v>
      </c>
      <c r="AI152" s="13">
        <f t="shared" si="102"/>
        <v>32.095870445344133</v>
      </c>
      <c r="AJ152" s="13">
        <f t="shared" si="103"/>
        <v>32.329635627530365</v>
      </c>
      <c r="AK152" s="13">
        <f t="shared" si="104"/>
        <v>25.217894736842105</v>
      </c>
      <c r="AL152" s="13">
        <f t="shared" si="105"/>
        <v>40.310850202429151</v>
      </c>
      <c r="AM152" s="13">
        <f t="shared" si="106"/>
        <v>31.388744939271255</v>
      </c>
      <c r="AN152" s="13">
        <f t="shared" si="107"/>
        <v>37.596032388663971</v>
      </c>
      <c r="AO152" s="13">
        <f t="shared" si="108"/>
        <v>38.815627530364381</v>
      </c>
      <c r="AP152" s="13">
        <f t="shared" si="109"/>
        <v>38.277975708502026</v>
      </c>
      <c r="AQ152" s="13">
        <f t="shared" si="110"/>
        <v>38.347773279352225</v>
      </c>
      <c r="AR152" s="13">
        <f t="shared" si="111"/>
        <v>34.221862348178135</v>
      </c>
      <c r="AS152" s="13">
        <f t="shared" si="112"/>
        <v>24.643886639676115</v>
      </c>
      <c r="AT152" s="14"/>
      <c r="AU152" s="15">
        <f t="shared" si="95"/>
        <v>183.08937499999999</v>
      </c>
      <c r="AV152" s="15">
        <f t="shared" si="95"/>
        <v>124.24</v>
      </c>
      <c r="AW152" s="15">
        <f t="shared" si="95"/>
        <v>126.044375</v>
      </c>
      <c r="AX152" s="15">
        <f t="shared" si="92"/>
        <v>71.150625000000005</v>
      </c>
      <c r="AY152" s="15">
        <f t="shared" si="92"/>
        <v>187.64937499999999</v>
      </c>
      <c r="AZ152" s="15">
        <f t="shared" si="92"/>
        <v>118.781875</v>
      </c>
      <c r="BA152" s="15">
        <f t="shared" si="92"/>
        <v>166.69437500000001</v>
      </c>
      <c r="BB152" s="15">
        <f t="shared" si="92"/>
        <v>176.108125</v>
      </c>
      <c r="BC152" s="15">
        <f t="shared" si="92"/>
        <v>171.958125</v>
      </c>
      <c r="BD152" s="15">
        <f t="shared" si="98"/>
        <v>172.49687499999999</v>
      </c>
      <c r="BE152" s="15">
        <f t="shared" si="98"/>
        <v>140.65</v>
      </c>
      <c r="BF152" s="15">
        <f t="shared" si="98"/>
        <v>66.72</v>
      </c>
      <c r="BH152" s="13">
        <f t="shared" si="113"/>
        <v>39.720080971659925</v>
      </c>
      <c r="BI152" s="13">
        <f t="shared" si="114"/>
        <v>32.095870445344133</v>
      </c>
      <c r="BJ152" s="13">
        <f t="shared" si="115"/>
        <v>32.329635627530365</v>
      </c>
      <c r="BK152" s="13">
        <f t="shared" si="116"/>
        <v>25.217894736842105</v>
      </c>
      <c r="BL152" s="13">
        <f t="shared" si="117"/>
        <v>40.310850202429151</v>
      </c>
      <c r="BM152" s="13">
        <f t="shared" si="118"/>
        <v>31.388744939271255</v>
      </c>
      <c r="BN152" s="13">
        <f t="shared" si="119"/>
        <v>37.596032388663971</v>
      </c>
      <c r="BO152" s="13">
        <f t="shared" si="120"/>
        <v>38.815627530364381</v>
      </c>
      <c r="BP152" s="13">
        <f t="shared" si="121"/>
        <v>38.277975708502026</v>
      </c>
      <c r="BQ152" s="13">
        <f t="shared" si="122"/>
        <v>38.347773279352225</v>
      </c>
      <c r="BR152" s="13">
        <f t="shared" si="123"/>
        <v>34.221862348178135</v>
      </c>
      <c r="BS152" s="13">
        <f t="shared" si="124"/>
        <v>24.643886639676115</v>
      </c>
      <c r="BT152" s="14"/>
      <c r="BU152" s="13">
        <f t="shared" si="90"/>
        <v>0</v>
      </c>
      <c r="BV152" s="13">
        <f t="shared" si="90"/>
        <v>0</v>
      </c>
      <c r="BW152" s="13">
        <f t="shared" si="90"/>
        <v>0</v>
      </c>
      <c r="BX152" s="13">
        <f t="shared" si="90"/>
        <v>0</v>
      </c>
      <c r="BY152" s="13">
        <f t="shared" si="90"/>
        <v>0</v>
      </c>
      <c r="BZ152" s="13">
        <f t="shared" si="90"/>
        <v>0</v>
      </c>
      <c r="CA152" s="13">
        <f t="shared" si="125"/>
        <v>0</v>
      </c>
      <c r="CB152" s="13">
        <f t="shared" si="125"/>
        <v>0</v>
      </c>
      <c r="CC152" s="13">
        <f t="shared" si="125"/>
        <v>0</v>
      </c>
      <c r="CD152" s="13">
        <f t="shared" si="91"/>
        <v>0</v>
      </c>
      <c r="CE152" s="13">
        <f t="shared" si="91"/>
        <v>0</v>
      </c>
      <c r="CF152" s="13">
        <f t="shared" si="91"/>
        <v>0</v>
      </c>
      <c r="CG152" s="14"/>
      <c r="CH152" s="13">
        <f t="shared" si="96"/>
        <v>0</v>
      </c>
      <c r="CI152" s="13">
        <f t="shared" si="96"/>
        <v>0</v>
      </c>
      <c r="CJ152" s="13">
        <f t="shared" si="96"/>
        <v>0</v>
      </c>
      <c r="CK152" s="13">
        <f t="shared" si="93"/>
        <v>0</v>
      </c>
      <c r="CL152" s="13">
        <f t="shared" si="93"/>
        <v>0</v>
      </c>
      <c r="CM152" s="13">
        <f t="shared" si="93"/>
        <v>0</v>
      </c>
      <c r="CN152" s="13">
        <f t="shared" si="93"/>
        <v>0</v>
      </c>
      <c r="CO152" s="13">
        <f t="shared" si="93"/>
        <v>0</v>
      </c>
      <c r="CP152" s="13">
        <f t="shared" si="93"/>
        <v>0</v>
      </c>
      <c r="CQ152" s="13">
        <f t="shared" si="99"/>
        <v>0</v>
      </c>
      <c r="CR152" s="13">
        <f t="shared" si="99"/>
        <v>0</v>
      </c>
      <c r="CS152" s="13">
        <f t="shared" si="99"/>
        <v>0</v>
      </c>
      <c r="CT152" s="14"/>
      <c r="CU152" s="13">
        <f t="shared" si="97"/>
        <v>0</v>
      </c>
      <c r="CV152" s="13">
        <f t="shared" si="97"/>
        <v>0</v>
      </c>
      <c r="CW152" s="13">
        <f t="shared" si="97"/>
        <v>0</v>
      </c>
      <c r="CX152" s="13">
        <f t="shared" si="94"/>
        <v>0</v>
      </c>
      <c r="CY152" s="13">
        <f t="shared" si="94"/>
        <v>0</v>
      </c>
      <c r="CZ152" s="13">
        <f t="shared" si="94"/>
        <v>0</v>
      </c>
      <c r="DA152" s="13">
        <f t="shared" si="94"/>
        <v>0</v>
      </c>
      <c r="DB152" s="13">
        <f t="shared" si="94"/>
        <v>0</v>
      </c>
      <c r="DC152" s="13">
        <f t="shared" si="94"/>
        <v>0</v>
      </c>
      <c r="DD152" s="13">
        <f t="shared" si="100"/>
        <v>0</v>
      </c>
      <c r="DE152" s="13">
        <f t="shared" si="100"/>
        <v>0</v>
      </c>
      <c r="DF152" s="13">
        <f t="shared" si="100"/>
        <v>0</v>
      </c>
    </row>
    <row r="153" spans="1:110" ht="13.8">
      <c r="A153" s="327">
        <f>'All Demand '!A154</f>
        <v>149</v>
      </c>
      <c r="B153" s="235" t="str">
        <f>'All Demand '!G154</f>
        <v>ABC</v>
      </c>
      <c r="C153" s="235" t="str">
        <f>'All Demand '!F154</f>
        <v>M106</v>
      </c>
      <c r="D153" s="178" t="str">
        <f>'All Demand '!C154</f>
        <v>8AJ725-00007-N</v>
      </c>
      <c r="E153" s="235" t="str">
        <f>'All Demand '!H154</f>
        <v>CTU FATP</v>
      </c>
      <c r="F153" s="236" t="str">
        <f>'All Demand '!G154</f>
        <v>ABC</v>
      </c>
      <c r="G153" s="12">
        <v>1.25</v>
      </c>
      <c r="H153" s="12">
        <v>0.15384615384615385</v>
      </c>
      <c r="I153" s="12" t="s">
        <v>39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4</v>
      </c>
      <c r="Q153" s="12">
        <v>1</v>
      </c>
      <c r="R153" s="12">
        <v>1</v>
      </c>
      <c r="S153" s="12">
        <v>0</v>
      </c>
      <c r="T153" s="12">
        <v>0.95</v>
      </c>
      <c r="U153" s="26">
        <f>Chengdu!H153</f>
        <v>146471.5</v>
      </c>
      <c r="V153" s="26">
        <f>Chengdu!I153</f>
        <v>99392</v>
      </c>
      <c r="W153" s="26">
        <f>Chengdu!J153</f>
        <v>100835.5</v>
      </c>
      <c r="X153" s="26">
        <f>Chengdu!K153</f>
        <v>56920.5</v>
      </c>
      <c r="Y153" s="26">
        <f>Chengdu!L153</f>
        <v>150119.5</v>
      </c>
      <c r="Z153" s="26">
        <f>Chengdu!M153</f>
        <v>95025.5</v>
      </c>
      <c r="AA153" s="26">
        <f>Chengdu!N153</f>
        <v>133355.5</v>
      </c>
      <c r="AB153" s="26">
        <f>Chengdu!O153</f>
        <v>140886.5</v>
      </c>
      <c r="AC153" s="26">
        <f>Chengdu!P153</f>
        <v>137566.5</v>
      </c>
      <c r="AD153" s="26">
        <f>Chengdu!Q153</f>
        <v>137997.5</v>
      </c>
      <c r="AE153" s="26">
        <f>Chengdu!R153</f>
        <v>112520</v>
      </c>
      <c r="AF153" s="26">
        <f>Chengdu!S153</f>
        <v>53376</v>
      </c>
      <c r="AH153" s="13">
        <f t="shared" si="101"/>
        <v>39.720080971659925</v>
      </c>
      <c r="AI153" s="13">
        <f t="shared" si="102"/>
        <v>32.095870445344133</v>
      </c>
      <c r="AJ153" s="13">
        <f t="shared" si="103"/>
        <v>32.329635627530365</v>
      </c>
      <c r="AK153" s="13">
        <f t="shared" si="104"/>
        <v>25.217894736842105</v>
      </c>
      <c r="AL153" s="13">
        <f t="shared" si="105"/>
        <v>40.310850202429151</v>
      </c>
      <c r="AM153" s="13">
        <f t="shared" si="106"/>
        <v>31.388744939271255</v>
      </c>
      <c r="AN153" s="13">
        <f t="shared" si="107"/>
        <v>37.596032388663971</v>
      </c>
      <c r="AO153" s="13">
        <f t="shared" si="108"/>
        <v>38.815627530364381</v>
      </c>
      <c r="AP153" s="13">
        <f t="shared" si="109"/>
        <v>38.277975708502026</v>
      </c>
      <c r="AQ153" s="13">
        <f t="shared" si="110"/>
        <v>38.347773279352225</v>
      </c>
      <c r="AR153" s="13">
        <f t="shared" si="111"/>
        <v>34.221862348178135</v>
      </c>
      <c r="AS153" s="13">
        <f t="shared" si="112"/>
        <v>24.643886639676115</v>
      </c>
      <c r="AT153" s="14"/>
      <c r="AU153" s="15">
        <f t="shared" si="95"/>
        <v>183.08937499999999</v>
      </c>
      <c r="AV153" s="15">
        <f t="shared" si="95"/>
        <v>124.24</v>
      </c>
      <c r="AW153" s="15">
        <f t="shared" si="95"/>
        <v>126.044375</v>
      </c>
      <c r="AX153" s="15">
        <f t="shared" si="92"/>
        <v>71.150625000000005</v>
      </c>
      <c r="AY153" s="15">
        <f t="shared" si="92"/>
        <v>187.64937499999999</v>
      </c>
      <c r="AZ153" s="15">
        <f t="shared" si="92"/>
        <v>118.781875</v>
      </c>
      <c r="BA153" s="15">
        <f t="shared" si="92"/>
        <v>166.69437500000001</v>
      </c>
      <c r="BB153" s="15">
        <f t="shared" si="92"/>
        <v>176.108125</v>
      </c>
      <c r="BC153" s="15">
        <f t="shared" si="92"/>
        <v>171.958125</v>
      </c>
      <c r="BD153" s="15">
        <f t="shared" si="98"/>
        <v>172.49687499999999</v>
      </c>
      <c r="BE153" s="15">
        <f t="shared" si="98"/>
        <v>140.65</v>
      </c>
      <c r="BF153" s="15">
        <f t="shared" si="98"/>
        <v>66.72</v>
      </c>
      <c r="BH153" s="13">
        <f t="shared" si="113"/>
        <v>39.720080971659925</v>
      </c>
      <c r="BI153" s="13">
        <f t="shared" si="114"/>
        <v>32.095870445344133</v>
      </c>
      <c r="BJ153" s="13">
        <f t="shared" si="115"/>
        <v>32.329635627530365</v>
      </c>
      <c r="BK153" s="13">
        <f t="shared" si="116"/>
        <v>25.217894736842105</v>
      </c>
      <c r="BL153" s="13">
        <f t="shared" si="117"/>
        <v>40.310850202429151</v>
      </c>
      <c r="BM153" s="13">
        <f t="shared" si="118"/>
        <v>31.388744939271255</v>
      </c>
      <c r="BN153" s="13">
        <f t="shared" si="119"/>
        <v>37.596032388663971</v>
      </c>
      <c r="BO153" s="13">
        <f t="shared" si="120"/>
        <v>38.815627530364381</v>
      </c>
      <c r="BP153" s="13">
        <f t="shared" si="121"/>
        <v>38.277975708502026</v>
      </c>
      <c r="BQ153" s="13">
        <f t="shared" si="122"/>
        <v>38.347773279352225</v>
      </c>
      <c r="BR153" s="13">
        <f t="shared" si="123"/>
        <v>34.221862348178135</v>
      </c>
      <c r="BS153" s="13">
        <f t="shared" si="124"/>
        <v>24.643886639676115</v>
      </c>
      <c r="BT153" s="14"/>
      <c r="BU153" s="13">
        <f t="shared" si="90"/>
        <v>0</v>
      </c>
      <c r="BV153" s="13">
        <f t="shared" si="90"/>
        <v>0</v>
      </c>
      <c r="BW153" s="13">
        <f t="shared" si="90"/>
        <v>0</v>
      </c>
      <c r="BX153" s="13">
        <f t="shared" si="90"/>
        <v>0</v>
      </c>
      <c r="BY153" s="13">
        <f t="shared" si="90"/>
        <v>0</v>
      </c>
      <c r="BZ153" s="13">
        <f t="shared" si="90"/>
        <v>0</v>
      </c>
      <c r="CA153" s="13">
        <f t="shared" si="125"/>
        <v>0</v>
      </c>
      <c r="CB153" s="13">
        <f t="shared" si="125"/>
        <v>0</v>
      </c>
      <c r="CC153" s="13">
        <f t="shared" si="125"/>
        <v>0</v>
      </c>
      <c r="CD153" s="13">
        <f t="shared" si="91"/>
        <v>0</v>
      </c>
      <c r="CE153" s="13">
        <f t="shared" si="91"/>
        <v>0</v>
      </c>
      <c r="CF153" s="13">
        <f t="shared" si="91"/>
        <v>0</v>
      </c>
      <c r="CG153" s="14"/>
      <c r="CH153" s="13">
        <f t="shared" si="96"/>
        <v>0</v>
      </c>
      <c r="CI153" s="13">
        <f t="shared" si="96"/>
        <v>0</v>
      </c>
      <c r="CJ153" s="13">
        <f t="shared" si="96"/>
        <v>0</v>
      </c>
      <c r="CK153" s="13">
        <f t="shared" si="93"/>
        <v>0</v>
      </c>
      <c r="CL153" s="13">
        <f t="shared" si="93"/>
        <v>0</v>
      </c>
      <c r="CM153" s="13">
        <f t="shared" si="93"/>
        <v>0</v>
      </c>
      <c r="CN153" s="13">
        <f t="shared" si="93"/>
        <v>0</v>
      </c>
      <c r="CO153" s="13">
        <f t="shared" si="93"/>
        <v>0</v>
      </c>
      <c r="CP153" s="13">
        <f t="shared" si="93"/>
        <v>0</v>
      </c>
      <c r="CQ153" s="13">
        <f t="shared" si="99"/>
        <v>0</v>
      </c>
      <c r="CR153" s="13">
        <f t="shared" si="99"/>
        <v>0</v>
      </c>
      <c r="CS153" s="13">
        <f t="shared" si="99"/>
        <v>0</v>
      </c>
      <c r="CT153" s="14"/>
      <c r="CU153" s="13">
        <f t="shared" si="97"/>
        <v>0</v>
      </c>
      <c r="CV153" s="13">
        <f t="shared" si="97"/>
        <v>0</v>
      </c>
      <c r="CW153" s="13">
        <f t="shared" si="97"/>
        <v>0</v>
      </c>
      <c r="CX153" s="13">
        <f t="shared" si="94"/>
        <v>0</v>
      </c>
      <c r="CY153" s="13">
        <f t="shared" si="94"/>
        <v>0</v>
      </c>
      <c r="CZ153" s="13">
        <f t="shared" si="94"/>
        <v>0</v>
      </c>
      <c r="DA153" s="13">
        <f t="shared" si="94"/>
        <v>0</v>
      </c>
      <c r="DB153" s="13">
        <f t="shared" si="94"/>
        <v>0</v>
      </c>
      <c r="DC153" s="13">
        <f t="shared" si="94"/>
        <v>0</v>
      </c>
      <c r="DD153" s="13">
        <f t="shared" si="100"/>
        <v>0</v>
      </c>
      <c r="DE153" s="13">
        <f t="shared" si="100"/>
        <v>0</v>
      </c>
      <c r="DF153" s="13">
        <f t="shared" si="100"/>
        <v>0</v>
      </c>
    </row>
    <row r="154" spans="1:110" ht="12.75" customHeight="1">
      <c r="A154" s="327">
        <f>'All Demand '!A155</f>
        <v>150</v>
      </c>
      <c r="B154" s="235" t="str">
        <f>'All Demand '!G155</f>
        <v>ABC</v>
      </c>
      <c r="C154" s="235" t="str">
        <f>'All Demand '!F155</f>
        <v>M106</v>
      </c>
      <c r="D154" s="178" t="str">
        <f>'All Demand '!C155</f>
        <v>8AJ875-03566-N</v>
      </c>
      <c r="E154" s="235" t="str">
        <f>'All Demand '!H155</f>
        <v>CTU FATP</v>
      </c>
      <c r="F154" s="236" t="str">
        <f>'All Demand '!G155</f>
        <v>ABC</v>
      </c>
      <c r="G154" s="12">
        <v>6.6666666666666666E-2</v>
      </c>
      <c r="H154" s="12">
        <v>0.05</v>
      </c>
      <c r="I154" s="12" t="s">
        <v>39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2</v>
      </c>
      <c r="Q154" s="12">
        <v>1</v>
      </c>
      <c r="R154" s="12">
        <v>1</v>
      </c>
      <c r="S154" s="12">
        <v>0</v>
      </c>
      <c r="T154" s="12">
        <v>0.95</v>
      </c>
      <c r="U154" s="26">
        <f>Chengdu!H154</f>
        <v>322237.30000000005</v>
      </c>
      <c r="V154" s="26">
        <f>Chengdu!I154</f>
        <v>218662.40000000002</v>
      </c>
      <c r="W154" s="26">
        <f>Chengdu!J154</f>
        <v>221838.1</v>
      </c>
      <c r="X154" s="26">
        <f>Chengdu!K154</f>
        <v>125225.1</v>
      </c>
      <c r="Y154" s="26">
        <f>Chengdu!L154</f>
        <v>330262.90000000002</v>
      </c>
      <c r="Z154" s="26">
        <f>Chengdu!M154</f>
        <v>209056.1</v>
      </c>
      <c r="AA154" s="26">
        <f>Chengdu!N154</f>
        <v>293382.10000000003</v>
      </c>
      <c r="AB154" s="26">
        <f>Chengdu!O154</f>
        <v>309950.30000000005</v>
      </c>
      <c r="AC154" s="26">
        <f>Chengdu!P154</f>
        <v>302646.30000000005</v>
      </c>
      <c r="AD154" s="26">
        <f>Chengdu!Q154</f>
        <v>303594.5</v>
      </c>
      <c r="AE154" s="26">
        <f>Chengdu!R154</f>
        <v>247544.00000000003</v>
      </c>
      <c r="AF154" s="26">
        <f>Chengdu!S154</f>
        <v>117427.20000000001</v>
      </c>
      <c r="AH154" s="13">
        <f t="shared" si="101"/>
        <v>24.959857894736849</v>
      </c>
      <c r="AI154" s="13">
        <f t="shared" si="102"/>
        <v>19.508547368421056</v>
      </c>
      <c r="AJ154" s="13">
        <f t="shared" si="103"/>
        <v>19.675689473684212</v>
      </c>
      <c r="AK154" s="13">
        <f t="shared" si="104"/>
        <v>14.590794736842106</v>
      </c>
      <c r="AL154" s="13">
        <f t="shared" si="105"/>
        <v>25.382257894736846</v>
      </c>
      <c r="AM154" s="13">
        <f t="shared" si="106"/>
        <v>19.00295263157895</v>
      </c>
      <c r="AN154" s="13">
        <f t="shared" si="107"/>
        <v>23.441163157894742</v>
      </c>
      <c r="AO154" s="13">
        <f t="shared" si="108"/>
        <v>24.313173684210529</v>
      </c>
      <c r="AP154" s="13">
        <f t="shared" si="109"/>
        <v>23.928752631578952</v>
      </c>
      <c r="AQ154" s="13">
        <f t="shared" si="110"/>
        <v>23.978657894736841</v>
      </c>
      <c r="AR154" s="13">
        <f t="shared" si="111"/>
        <v>21.028631578947369</v>
      </c>
      <c r="AS154" s="13">
        <f t="shared" si="112"/>
        <v>14.180378947368421</v>
      </c>
      <c r="AT154" s="14"/>
      <c r="AU154" s="15">
        <f t="shared" si="95"/>
        <v>21.48248666666667</v>
      </c>
      <c r="AV154" s="15">
        <f t="shared" si="95"/>
        <v>14.577493333333333</v>
      </c>
      <c r="AW154" s="15">
        <f t="shared" si="95"/>
        <v>14.789206666666667</v>
      </c>
      <c r="AX154" s="15">
        <f t="shared" si="92"/>
        <v>8.3483400000000003</v>
      </c>
      <c r="AY154" s="15">
        <f t="shared" si="92"/>
        <v>22.017526666666669</v>
      </c>
      <c r="AZ154" s="15">
        <f t="shared" si="92"/>
        <v>13.937073333333334</v>
      </c>
      <c r="BA154" s="15">
        <f t="shared" si="92"/>
        <v>19.558806666666666</v>
      </c>
      <c r="BB154" s="15">
        <f t="shared" si="92"/>
        <v>20.663353333333337</v>
      </c>
      <c r="BC154" s="15">
        <f t="shared" si="92"/>
        <v>20.17642</v>
      </c>
      <c r="BD154" s="15">
        <f t="shared" si="98"/>
        <v>20.23963333333333</v>
      </c>
      <c r="BE154" s="15">
        <f t="shared" si="98"/>
        <v>16.502933333333335</v>
      </c>
      <c r="BF154" s="15">
        <f t="shared" si="98"/>
        <v>7.8284800000000008</v>
      </c>
      <c r="BH154" s="13">
        <f t="shared" si="113"/>
        <v>24.959857894736849</v>
      </c>
      <c r="BI154" s="13">
        <f t="shared" si="114"/>
        <v>19.508547368421056</v>
      </c>
      <c r="BJ154" s="13">
        <f t="shared" si="115"/>
        <v>19.675689473684212</v>
      </c>
      <c r="BK154" s="13">
        <f t="shared" si="116"/>
        <v>14.590794736842106</v>
      </c>
      <c r="BL154" s="13">
        <f t="shared" si="117"/>
        <v>25.382257894736846</v>
      </c>
      <c r="BM154" s="13">
        <f t="shared" si="118"/>
        <v>19.00295263157895</v>
      </c>
      <c r="BN154" s="13">
        <f t="shared" si="119"/>
        <v>23.441163157894742</v>
      </c>
      <c r="BO154" s="13">
        <f t="shared" si="120"/>
        <v>24.313173684210529</v>
      </c>
      <c r="BP154" s="13">
        <f t="shared" si="121"/>
        <v>23.928752631578952</v>
      </c>
      <c r="BQ154" s="13">
        <f t="shared" si="122"/>
        <v>23.978657894736841</v>
      </c>
      <c r="BR154" s="13">
        <f t="shared" si="123"/>
        <v>21.028631578947369</v>
      </c>
      <c r="BS154" s="13">
        <f t="shared" si="124"/>
        <v>14.180378947368421</v>
      </c>
      <c r="BT154" s="14"/>
      <c r="BU154" s="13">
        <f t="shared" si="90"/>
        <v>0</v>
      </c>
      <c r="BV154" s="13">
        <f t="shared" si="90"/>
        <v>0</v>
      </c>
      <c r="BW154" s="13">
        <f t="shared" si="90"/>
        <v>0</v>
      </c>
      <c r="BX154" s="13">
        <f t="shared" si="90"/>
        <v>0</v>
      </c>
      <c r="BY154" s="13">
        <f t="shared" si="90"/>
        <v>0</v>
      </c>
      <c r="BZ154" s="13">
        <f t="shared" si="90"/>
        <v>0</v>
      </c>
      <c r="CA154" s="13">
        <f t="shared" si="125"/>
        <v>0</v>
      </c>
      <c r="CB154" s="13">
        <f t="shared" si="125"/>
        <v>0</v>
      </c>
      <c r="CC154" s="13">
        <f t="shared" si="125"/>
        <v>0</v>
      </c>
      <c r="CD154" s="13">
        <f t="shared" si="91"/>
        <v>0</v>
      </c>
      <c r="CE154" s="13">
        <f t="shared" si="91"/>
        <v>0</v>
      </c>
      <c r="CF154" s="13">
        <f t="shared" si="91"/>
        <v>0</v>
      </c>
      <c r="CG154" s="14"/>
      <c r="CH154" s="13">
        <f t="shared" si="96"/>
        <v>0</v>
      </c>
      <c r="CI154" s="13">
        <f t="shared" si="96"/>
        <v>0</v>
      </c>
      <c r="CJ154" s="13">
        <f t="shared" si="96"/>
        <v>0</v>
      </c>
      <c r="CK154" s="13">
        <f t="shared" si="93"/>
        <v>0</v>
      </c>
      <c r="CL154" s="13">
        <f t="shared" si="93"/>
        <v>0</v>
      </c>
      <c r="CM154" s="13">
        <f t="shared" si="93"/>
        <v>0</v>
      </c>
      <c r="CN154" s="13">
        <f t="shared" si="93"/>
        <v>0</v>
      </c>
      <c r="CO154" s="13">
        <f t="shared" si="93"/>
        <v>0</v>
      </c>
      <c r="CP154" s="13">
        <f t="shared" si="93"/>
        <v>0</v>
      </c>
      <c r="CQ154" s="13">
        <f t="shared" si="99"/>
        <v>0</v>
      </c>
      <c r="CR154" s="13">
        <f t="shared" si="99"/>
        <v>0</v>
      </c>
      <c r="CS154" s="13">
        <f t="shared" si="99"/>
        <v>0</v>
      </c>
      <c r="CT154" s="14"/>
      <c r="CU154" s="13">
        <f t="shared" si="97"/>
        <v>0</v>
      </c>
      <c r="CV154" s="13">
        <f t="shared" si="97"/>
        <v>0</v>
      </c>
      <c r="CW154" s="13">
        <f t="shared" si="97"/>
        <v>0</v>
      </c>
      <c r="CX154" s="13">
        <f t="shared" si="94"/>
        <v>0</v>
      </c>
      <c r="CY154" s="13">
        <f t="shared" si="94"/>
        <v>0</v>
      </c>
      <c r="CZ154" s="13">
        <f t="shared" si="94"/>
        <v>0</v>
      </c>
      <c r="DA154" s="13">
        <f t="shared" si="94"/>
        <v>0</v>
      </c>
      <c r="DB154" s="13">
        <f t="shared" si="94"/>
        <v>0</v>
      </c>
      <c r="DC154" s="13">
        <f t="shared" si="94"/>
        <v>0</v>
      </c>
      <c r="DD154" s="13">
        <f t="shared" si="100"/>
        <v>0</v>
      </c>
      <c r="DE154" s="13">
        <f t="shared" si="100"/>
        <v>0</v>
      </c>
      <c r="DF154" s="13">
        <f t="shared" si="100"/>
        <v>0</v>
      </c>
    </row>
    <row r="155" spans="1:110" ht="12.75" customHeight="1">
      <c r="A155" s="327">
        <f>'All Demand '!A156</f>
        <v>151</v>
      </c>
      <c r="B155" s="235" t="str">
        <f>'All Demand '!G156</f>
        <v>ABC</v>
      </c>
      <c r="C155" s="235" t="str">
        <f>'All Demand '!F156</f>
        <v>M106</v>
      </c>
      <c r="D155" s="178" t="str">
        <f>'All Demand '!C156</f>
        <v>8AJ875-03564-N</v>
      </c>
      <c r="E155" s="235" t="str">
        <f>'All Demand '!H156</f>
        <v>CTU FATP</v>
      </c>
      <c r="F155" s="236" t="str">
        <f>'All Demand '!G156</f>
        <v>ABC</v>
      </c>
      <c r="G155" s="12">
        <v>6.6666666666666666E-2</v>
      </c>
      <c r="H155" s="12">
        <v>0.03</v>
      </c>
      <c r="I155" s="12" t="s">
        <v>39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2</v>
      </c>
      <c r="Q155" s="12">
        <v>1</v>
      </c>
      <c r="R155" s="12">
        <v>1</v>
      </c>
      <c r="S155" s="12">
        <v>0</v>
      </c>
      <c r="T155" s="12">
        <v>0.95</v>
      </c>
      <c r="U155" s="26">
        <f>Chengdu!H155</f>
        <v>322237.30000000005</v>
      </c>
      <c r="V155" s="26">
        <f>Chengdu!I155</f>
        <v>218662.40000000002</v>
      </c>
      <c r="W155" s="26">
        <f>Chengdu!J155</f>
        <v>221838.1</v>
      </c>
      <c r="X155" s="26">
        <f>Chengdu!K155</f>
        <v>125225.1</v>
      </c>
      <c r="Y155" s="26">
        <f>Chengdu!L155</f>
        <v>330262.90000000002</v>
      </c>
      <c r="Z155" s="26">
        <f>Chengdu!M155</f>
        <v>209056.1</v>
      </c>
      <c r="AA155" s="26">
        <f>Chengdu!N155</f>
        <v>293382.10000000003</v>
      </c>
      <c r="AB155" s="26">
        <f>Chengdu!O155</f>
        <v>309950.30000000005</v>
      </c>
      <c r="AC155" s="26">
        <f>Chengdu!P155</f>
        <v>302646.30000000005</v>
      </c>
      <c r="AD155" s="26">
        <f>Chengdu!Q155</f>
        <v>303594.5</v>
      </c>
      <c r="AE155" s="26">
        <f>Chengdu!R155</f>
        <v>247544.00000000003</v>
      </c>
      <c r="AF155" s="26">
        <f>Chengdu!S155</f>
        <v>117427.20000000001</v>
      </c>
      <c r="AH155" s="13">
        <f t="shared" si="101"/>
        <v>18.17591473684211</v>
      </c>
      <c r="AI155" s="13">
        <f t="shared" si="102"/>
        <v>14.905128421052632</v>
      </c>
      <c r="AJ155" s="13">
        <f t="shared" si="103"/>
        <v>15.005413684210527</v>
      </c>
      <c r="AK155" s="13">
        <f t="shared" si="104"/>
        <v>11.954476842105263</v>
      </c>
      <c r="AL155" s="13">
        <f t="shared" si="105"/>
        <v>18.429354736842107</v>
      </c>
      <c r="AM155" s="13">
        <f t="shared" si="106"/>
        <v>14.601771578947369</v>
      </c>
      <c r="AN155" s="13">
        <f t="shared" si="107"/>
        <v>17.264697894736841</v>
      </c>
      <c r="AO155" s="13">
        <f t="shared" si="108"/>
        <v>17.787904210526317</v>
      </c>
      <c r="AP155" s="13">
        <f t="shared" si="109"/>
        <v>17.557251578947369</v>
      </c>
      <c r="AQ155" s="13">
        <f t="shared" si="110"/>
        <v>17.587194736842108</v>
      </c>
      <c r="AR155" s="13">
        <f t="shared" si="111"/>
        <v>15.817178947368422</v>
      </c>
      <c r="AS155" s="13">
        <f t="shared" si="112"/>
        <v>11.708227368421053</v>
      </c>
      <c r="AT155" s="14"/>
      <c r="AU155" s="15">
        <f t="shared" si="95"/>
        <v>21.48248666666667</v>
      </c>
      <c r="AV155" s="15">
        <f t="shared" si="95"/>
        <v>14.577493333333333</v>
      </c>
      <c r="AW155" s="15">
        <f t="shared" si="95"/>
        <v>14.789206666666667</v>
      </c>
      <c r="AX155" s="15">
        <f t="shared" si="92"/>
        <v>8.3483400000000003</v>
      </c>
      <c r="AY155" s="15">
        <f t="shared" si="92"/>
        <v>22.017526666666669</v>
      </c>
      <c r="AZ155" s="15">
        <f t="shared" si="92"/>
        <v>13.937073333333334</v>
      </c>
      <c r="BA155" s="15">
        <f t="shared" si="92"/>
        <v>19.558806666666666</v>
      </c>
      <c r="BB155" s="15">
        <f t="shared" si="92"/>
        <v>20.663353333333337</v>
      </c>
      <c r="BC155" s="15">
        <f t="shared" si="92"/>
        <v>20.17642</v>
      </c>
      <c r="BD155" s="15">
        <f t="shared" si="98"/>
        <v>20.23963333333333</v>
      </c>
      <c r="BE155" s="15">
        <f t="shared" si="98"/>
        <v>16.502933333333335</v>
      </c>
      <c r="BF155" s="15">
        <f t="shared" si="98"/>
        <v>7.8284800000000008</v>
      </c>
      <c r="BH155" s="13">
        <f t="shared" si="113"/>
        <v>18.17591473684211</v>
      </c>
      <c r="BI155" s="13">
        <f t="shared" si="114"/>
        <v>14.905128421052632</v>
      </c>
      <c r="BJ155" s="13">
        <f t="shared" si="115"/>
        <v>15.005413684210527</v>
      </c>
      <c r="BK155" s="13">
        <f t="shared" si="116"/>
        <v>11.954476842105263</v>
      </c>
      <c r="BL155" s="13">
        <f t="shared" si="117"/>
        <v>18.429354736842107</v>
      </c>
      <c r="BM155" s="13">
        <f t="shared" si="118"/>
        <v>14.601771578947369</v>
      </c>
      <c r="BN155" s="13">
        <f t="shared" si="119"/>
        <v>17.264697894736841</v>
      </c>
      <c r="BO155" s="13">
        <f t="shared" si="120"/>
        <v>17.787904210526317</v>
      </c>
      <c r="BP155" s="13">
        <f t="shared" si="121"/>
        <v>17.557251578947369</v>
      </c>
      <c r="BQ155" s="13">
        <f t="shared" si="122"/>
        <v>17.587194736842108</v>
      </c>
      <c r="BR155" s="13">
        <f t="shared" si="123"/>
        <v>15.817178947368422</v>
      </c>
      <c r="BS155" s="13">
        <f t="shared" si="124"/>
        <v>11.708227368421053</v>
      </c>
      <c r="BT155" s="14"/>
      <c r="BU155" s="13">
        <f t="shared" si="90"/>
        <v>0</v>
      </c>
      <c r="BV155" s="13">
        <f t="shared" si="90"/>
        <v>0</v>
      </c>
      <c r="BW155" s="13">
        <f t="shared" si="90"/>
        <v>0</v>
      </c>
      <c r="BX155" s="13">
        <f t="shared" si="90"/>
        <v>0</v>
      </c>
      <c r="BY155" s="13">
        <f t="shared" si="90"/>
        <v>0</v>
      </c>
      <c r="BZ155" s="13">
        <f t="shared" si="90"/>
        <v>0</v>
      </c>
      <c r="CA155" s="13">
        <f t="shared" si="125"/>
        <v>0</v>
      </c>
      <c r="CB155" s="13">
        <f t="shared" si="125"/>
        <v>0</v>
      </c>
      <c r="CC155" s="13">
        <f t="shared" si="125"/>
        <v>0</v>
      </c>
      <c r="CD155" s="13">
        <f t="shared" si="91"/>
        <v>0</v>
      </c>
      <c r="CE155" s="13">
        <f t="shared" si="91"/>
        <v>0</v>
      </c>
      <c r="CF155" s="13">
        <f t="shared" si="91"/>
        <v>0</v>
      </c>
      <c r="CG155" s="14"/>
      <c r="CH155" s="13">
        <f t="shared" si="96"/>
        <v>0</v>
      </c>
      <c r="CI155" s="13">
        <f t="shared" si="96"/>
        <v>0</v>
      </c>
      <c r="CJ155" s="13">
        <f t="shared" si="96"/>
        <v>0</v>
      </c>
      <c r="CK155" s="13">
        <f t="shared" si="93"/>
        <v>0</v>
      </c>
      <c r="CL155" s="13">
        <f t="shared" si="93"/>
        <v>0</v>
      </c>
      <c r="CM155" s="13">
        <f t="shared" si="93"/>
        <v>0</v>
      </c>
      <c r="CN155" s="13">
        <f t="shared" si="93"/>
        <v>0</v>
      </c>
      <c r="CO155" s="13">
        <f t="shared" si="93"/>
        <v>0</v>
      </c>
      <c r="CP155" s="13">
        <f t="shared" si="93"/>
        <v>0</v>
      </c>
      <c r="CQ155" s="13">
        <f t="shared" si="99"/>
        <v>0</v>
      </c>
      <c r="CR155" s="13">
        <f t="shared" si="99"/>
        <v>0</v>
      </c>
      <c r="CS155" s="13">
        <f t="shared" si="99"/>
        <v>0</v>
      </c>
      <c r="CT155" s="14"/>
      <c r="CU155" s="13">
        <f t="shared" si="97"/>
        <v>0</v>
      </c>
      <c r="CV155" s="13">
        <f t="shared" si="97"/>
        <v>0</v>
      </c>
      <c r="CW155" s="13">
        <f t="shared" si="97"/>
        <v>0</v>
      </c>
      <c r="CX155" s="13">
        <f t="shared" si="94"/>
        <v>0</v>
      </c>
      <c r="CY155" s="13">
        <f t="shared" si="94"/>
        <v>0</v>
      </c>
      <c r="CZ155" s="13">
        <f t="shared" si="94"/>
        <v>0</v>
      </c>
      <c r="DA155" s="13">
        <f t="shared" si="94"/>
        <v>0</v>
      </c>
      <c r="DB155" s="13">
        <f t="shared" si="94"/>
        <v>0</v>
      </c>
      <c r="DC155" s="13">
        <f t="shared" si="94"/>
        <v>0</v>
      </c>
      <c r="DD155" s="13">
        <f t="shared" si="100"/>
        <v>0</v>
      </c>
      <c r="DE155" s="13">
        <f t="shared" si="100"/>
        <v>0</v>
      </c>
      <c r="DF155" s="13">
        <f t="shared" si="100"/>
        <v>0</v>
      </c>
    </row>
    <row r="156" spans="1:110" ht="12.75" customHeight="1">
      <c r="A156" s="327">
        <f>'All Demand '!A157</f>
        <v>152</v>
      </c>
      <c r="B156" s="235" t="str">
        <f>'All Demand '!G157</f>
        <v>ABC</v>
      </c>
      <c r="C156" s="235" t="str">
        <f>'All Demand '!F157</f>
        <v>B24</v>
      </c>
      <c r="D156" s="178" t="str">
        <f>'All Demand '!C157</f>
        <v>8ACUP27274-AP</v>
      </c>
      <c r="E156" s="235" t="str">
        <f>'All Demand '!H157</f>
        <v>Shenzhen GP</v>
      </c>
      <c r="F156" s="236" t="str">
        <f>'All Demand '!G157</f>
        <v>ABC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26">
        <f>Chengdu!H156</f>
        <v>0</v>
      </c>
      <c r="V156" s="26">
        <f>Chengdu!I156</f>
        <v>0</v>
      </c>
      <c r="W156" s="26">
        <f>Chengdu!J156</f>
        <v>0</v>
      </c>
      <c r="X156" s="26">
        <f>Chengdu!K156</f>
        <v>0</v>
      </c>
      <c r="Y156" s="26">
        <f>Chengdu!L156</f>
        <v>0</v>
      </c>
      <c r="Z156" s="26">
        <f>Chengdu!M156</f>
        <v>0</v>
      </c>
      <c r="AA156" s="26">
        <f>Chengdu!N156</f>
        <v>0</v>
      </c>
      <c r="AB156" s="26">
        <f>Chengdu!O156</f>
        <v>0</v>
      </c>
      <c r="AC156" s="26">
        <f>Chengdu!P156</f>
        <v>0</v>
      </c>
      <c r="AD156" s="26">
        <f>Chengdu!Q156</f>
        <v>0</v>
      </c>
      <c r="AE156" s="26">
        <f>Chengdu!R156</f>
        <v>0</v>
      </c>
      <c r="AF156" s="26">
        <f>Chengdu!S156</f>
        <v>0</v>
      </c>
      <c r="AH156" s="13">
        <f t="shared" si="101"/>
        <v>0</v>
      </c>
      <c r="AI156" s="13">
        <f t="shared" si="102"/>
        <v>0</v>
      </c>
      <c r="AJ156" s="13">
        <f t="shared" si="103"/>
        <v>0</v>
      </c>
      <c r="AK156" s="13">
        <f t="shared" si="104"/>
        <v>0</v>
      </c>
      <c r="AL156" s="13">
        <f t="shared" si="105"/>
        <v>0</v>
      </c>
      <c r="AM156" s="13">
        <f t="shared" si="106"/>
        <v>0</v>
      </c>
      <c r="AN156" s="13">
        <f t="shared" si="107"/>
        <v>0</v>
      </c>
      <c r="AO156" s="13">
        <f t="shared" si="108"/>
        <v>0</v>
      </c>
      <c r="AP156" s="13">
        <f t="shared" si="109"/>
        <v>0</v>
      </c>
      <c r="AQ156" s="13">
        <f t="shared" si="110"/>
        <v>0</v>
      </c>
      <c r="AR156" s="13">
        <f t="shared" si="111"/>
        <v>0</v>
      </c>
      <c r="AS156" s="13">
        <f t="shared" si="112"/>
        <v>0</v>
      </c>
      <c r="AT156" s="14"/>
      <c r="AU156" s="15">
        <f t="shared" si="95"/>
        <v>0</v>
      </c>
      <c r="AV156" s="15">
        <f t="shared" si="95"/>
        <v>0</v>
      </c>
      <c r="AW156" s="15">
        <f t="shared" si="95"/>
        <v>0</v>
      </c>
      <c r="AX156" s="15">
        <f t="shared" si="92"/>
        <v>0</v>
      </c>
      <c r="AY156" s="15">
        <f t="shared" si="92"/>
        <v>0</v>
      </c>
      <c r="AZ156" s="15">
        <f t="shared" si="92"/>
        <v>0</v>
      </c>
      <c r="BA156" s="15">
        <f t="shared" si="92"/>
        <v>0</v>
      </c>
      <c r="BB156" s="15">
        <f t="shared" si="92"/>
        <v>0</v>
      </c>
      <c r="BC156" s="15">
        <f t="shared" si="92"/>
        <v>0</v>
      </c>
      <c r="BD156" s="15">
        <f t="shared" si="98"/>
        <v>0</v>
      </c>
      <c r="BE156" s="15">
        <f t="shared" si="98"/>
        <v>0</v>
      </c>
      <c r="BF156" s="15">
        <f t="shared" si="98"/>
        <v>0</v>
      </c>
      <c r="BH156" s="13">
        <f t="shared" si="113"/>
        <v>0</v>
      </c>
      <c r="BI156" s="13">
        <f t="shared" si="114"/>
        <v>0</v>
      </c>
      <c r="BJ156" s="13">
        <f t="shared" si="115"/>
        <v>0</v>
      </c>
      <c r="BK156" s="13">
        <f t="shared" si="116"/>
        <v>0</v>
      </c>
      <c r="BL156" s="13">
        <f t="shared" si="117"/>
        <v>0</v>
      </c>
      <c r="BM156" s="13">
        <f t="shared" si="118"/>
        <v>0</v>
      </c>
      <c r="BN156" s="13">
        <f t="shared" si="119"/>
        <v>0</v>
      </c>
      <c r="BO156" s="13">
        <f t="shared" si="120"/>
        <v>0</v>
      </c>
      <c r="BP156" s="13">
        <f t="shared" si="121"/>
        <v>0</v>
      </c>
      <c r="BQ156" s="13">
        <f t="shared" si="122"/>
        <v>0</v>
      </c>
      <c r="BR156" s="13">
        <f t="shared" si="123"/>
        <v>0</v>
      </c>
      <c r="BS156" s="13">
        <f t="shared" si="124"/>
        <v>0</v>
      </c>
      <c r="BT156" s="14"/>
      <c r="BU156" s="13">
        <f t="shared" si="90"/>
        <v>0</v>
      </c>
      <c r="BV156" s="13">
        <f t="shared" si="90"/>
        <v>0</v>
      </c>
      <c r="BW156" s="13">
        <f t="shared" si="90"/>
        <v>0</v>
      </c>
      <c r="BX156" s="13">
        <f t="shared" si="90"/>
        <v>0</v>
      </c>
      <c r="BY156" s="13">
        <f t="shared" si="90"/>
        <v>0</v>
      </c>
      <c r="BZ156" s="13">
        <f t="shared" si="90"/>
        <v>0</v>
      </c>
      <c r="CA156" s="13">
        <f t="shared" si="125"/>
        <v>0</v>
      </c>
      <c r="CB156" s="13">
        <f t="shared" si="125"/>
        <v>0</v>
      </c>
      <c r="CC156" s="13">
        <f t="shared" si="125"/>
        <v>0</v>
      </c>
      <c r="CD156" s="13">
        <f t="shared" si="91"/>
        <v>0</v>
      </c>
      <c r="CE156" s="13">
        <f t="shared" si="91"/>
        <v>0</v>
      </c>
      <c r="CF156" s="13">
        <f t="shared" si="91"/>
        <v>0</v>
      </c>
      <c r="CG156" s="14"/>
      <c r="CH156" s="13">
        <f t="shared" si="96"/>
        <v>0</v>
      </c>
      <c r="CI156" s="13">
        <f t="shared" si="96"/>
        <v>0</v>
      </c>
      <c r="CJ156" s="13">
        <f t="shared" si="96"/>
        <v>0</v>
      </c>
      <c r="CK156" s="13">
        <f t="shared" si="93"/>
        <v>0</v>
      </c>
      <c r="CL156" s="13">
        <f t="shared" si="93"/>
        <v>0</v>
      </c>
      <c r="CM156" s="13">
        <f t="shared" si="93"/>
        <v>0</v>
      </c>
      <c r="CN156" s="13">
        <f t="shared" si="93"/>
        <v>0</v>
      </c>
      <c r="CO156" s="13">
        <f t="shared" si="93"/>
        <v>0</v>
      </c>
      <c r="CP156" s="13">
        <f t="shared" si="93"/>
        <v>0</v>
      </c>
      <c r="CQ156" s="13">
        <f t="shared" si="99"/>
        <v>0</v>
      </c>
      <c r="CR156" s="13">
        <f t="shared" si="99"/>
        <v>0</v>
      </c>
      <c r="CS156" s="13">
        <f t="shared" si="99"/>
        <v>0</v>
      </c>
      <c r="CT156" s="14"/>
      <c r="CU156" s="13">
        <f t="shared" si="97"/>
        <v>0</v>
      </c>
      <c r="CV156" s="13">
        <f t="shared" si="97"/>
        <v>0</v>
      </c>
      <c r="CW156" s="13">
        <f t="shared" si="97"/>
        <v>0</v>
      </c>
      <c r="CX156" s="13">
        <f t="shared" si="94"/>
        <v>0</v>
      </c>
      <c r="CY156" s="13">
        <f t="shared" si="94"/>
        <v>0</v>
      </c>
      <c r="CZ156" s="13">
        <f t="shared" si="94"/>
        <v>0</v>
      </c>
      <c r="DA156" s="13">
        <f t="shared" si="94"/>
        <v>0</v>
      </c>
      <c r="DB156" s="13">
        <f t="shared" si="94"/>
        <v>0</v>
      </c>
      <c r="DC156" s="13">
        <f t="shared" si="94"/>
        <v>0</v>
      </c>
      <c r="DD156" s="13">
        <f t="shared" si="100"/>
        <v>0</v>
      </c>
      <c r="DE156" s="13">
        <f t="shared" si="100"/>
        <v>0</v>
      </c>
      <c r="DF156" s="13">
        <f t="shared" si="100"/>
        <v>0</v>
      </c>
    </row>
    <row r="157" spans="1:110" ht="13.8">
      <c r="A157" s="327">
        <f>'All Demand '!A158</f>
        <v>153</v>
      </c>
      <c r="B157" s="235" t="str">
        <f>'All Demand '!G158</f>
        <v>ABC</v>
      </c>
      <c r="C157" s="235" t="str">
        <f>'All Demand '!F158</f>
        <v>M106</v>
      </c>
      <c r="D157" s="178" t="str">
        <f>'All Demand '!C158</f>
        <v>8AJ725-00418-N</v>
      </c>
      <c r="E157" s="235" t="str">
        <f>'All Demand '!H158</f>
        <v>CTU FATP</v>
      </c>
      <c r="F157" s="236" t="str">
        <f>'All Demand '!G158</f>
        <v>ABC</v>
      </c>
      <c r="G157" s="12">
        <v>6.6666666666666666E-2</v>
      </c>
      <c r="H157" s="12">
        <v>1.6666666666666666E-2</v>
      </c>
      <c r="I157" s="12" t="s">
        <v>39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3</v>
      </c>
      <c r="Q157" s="12">
        <v>2</v>
      </c>
      <c r="R157" s="12">
        <v>1</v>
      </c>
      <c r="S157" s="12">
        <v>0</v>
      </c>
      <c r="T157" s="12">
        <v>0.95</v>
      </c>
      <c r="U157" s="26">
        <f>Chengdu!H157</f>
        <v>263648.7</v>
      </c>
      <c r="V157" s="26">
        <f>Chengdu!I157</f>
        <v>178905.60000000001</v>
      </c>
      <c r="W157" s="26">
        <f>Chengdu!J157</f>
        <v>181503.9</v>
      </c>
      <c r="X157" s="26">
        <f>Chengdu!K157</f>
        <v>102456.90000000001</v>
      </c>
      <c r="Y157" s="26">
        <f>Chengdu!L157</f>
        <v>270215.10000000003</v>
      </c>
      <c r="Z157" s="26">
        <f>Chengdu!M157</f>
        <v>171045.9</v>
      </c>
      <c r="AA157" s="26">
        <f>Chengdu!N157</f>
        <v>240039.9</v>
      </c>
      <c r="AB157" s="26">
        <f>Chengdu!O157</f>
        <v>253595.7</v>
      </c>
      <c r="AC157" s="26">
        <f>Chengdu!P157</f>
        <v>247619.7</v>
      </c>
      <c r="AD157" s="26">
        <f>Chengdu!Q157</f>
        <v>248395.5</v>
      </c>
      <c r="AE157" s="26">
        <f>Chengdu!R157</f>
        <v>202536</v>
      </c>
      <c r="AF157" s="26">
        <f>Chengdu!S157</f>
        <v>96076.800000000003</v>
      </c>
      <c r="AH157" s="13">
        <f t="shared" si="101"/>
        <v>16.625415789473685</v>
      </c>
      <c r="AI157" s="13">
        <f t="shared" si="102"/>
        <v>15.138694736842105</v>
      </c>
      <c r="AJ157" s="13">
        <f t="shared" si="103"/>
        <v>15.184278947368421</v>
      </c>
      <c r="AK157" s="13">
        <f t="shared" si="104"/>
        <v>13.797489473684211</v>
      </c>
      <c r="AL157" s="13">
        <f t="shared" si="105"/>
        <v>16.740615789473686</v>
      </c>
      <c r="AM157" s="13">
        <f t="shared" si="106"/>
        <v>15.000805263157895</v>
      </c>
      <c r="AN157" s="13">
        <f t="shared" si="107"/>
        <v>16.211226315789474</v>
      </c>
      <c r="AO157" s="13">
        <f t="shared" si="108"/>
        <v>16.449047368421052</v>
      </c>
      <c r="AP157" s="13">
        <f t="shared" si="109"/>
        <v>16.344205263157896</v>
      </c>
      <c r="AQ157" s="13">
        <f t="shared" si="110"/>
        <v>16.357815789473683</v>
      </c>
      <c r="AR157" s="13">
        <f t="shared" si="111"/>
        <v>15.553263157894737</v>
      </c>
      <c r="AS157" s="13">
        <f t="shared" si="112"/>
        <v>13.685557894736842</v>
      </c>
      <c r="AT157" s="14"/>
      <c r="AU157" s="15">
        <f t="shared" si="95"/>
        <v>17.576580000000003</v>
      </c>
      <c r="AV157" s="15">
        <f t="shared" si="95"/>
        <v>11.927040000000002</v>
      </c>
      <c r="AW157" s="15">
        <f t="shared" si="95"/>
        <v>12.10026</v>
      </c>
      <c r="AX157" s="15">
        <f t="shared" si="92"/>
        <v>6.8304600000000004</v>
      </c>
      <c r="AY157" s="15">
        <f t="shared" si="92"/>
        <v>18.014340000000004</v>
      </c>
      <c r="AZ157" s="15">
        <f t="shared" si="92"/>
        <v>11.40306</v>
      </c>
      <c r="BA157" s="15">
        <f t="shared" si="92"/>
        <v>16.002659999999999</v>
      </c>
      <c r="BB157" s="15">
        <f t="shared" si="92"/>
        <v>16.906380000000002</v>
      </c>
      <c r="BC157" s="15">
        <f t="shared" si="92"/>
        <v>16.50798</v>
      </c>
      <c r="BD157" s="15">
        <f t="shared" si="98"/>
        <v>16.559699999999999</v>
      </c>
      <c r="BE157" s="15">
        <f t="shared" si="98"/>
        <v>13.5024</v>
      </c>
      <c r="BF157" s="15">
        <f t="shared" si="98"/>
        <v>6.4051200000000001</v>
      </c>
      <c r="BH157" s="13">
        <f t="shared" si="113"/>
        <v>16.625415789473685</v>
      </c>
      <c r="BI157" s="13">
        <f t="shared" si="114"/>
        <v>15.138694736842105</v>
      </c>
      <c r="BJ157" s="13">
        <f t="shared" si="115"/>
        <v>15.184278947368421</v>
      </c>
      <c r="BK157" s="13">
        <f t="shared" si="116"/>
        <v>13.797489473684211</v>
      </c>
      <c r="BL157" s="13">
        <f t="shared" si="117"/>
        <v>16.740615789473686</v>
      </c>
      <c r="BM157" s="13">
        <f t="shared" si="118"/>
        <v>15.000805263157895</v>
      </c>
      <c r="BN157" s="13">
        <f t="shared" si="119"/>
        <v>16.211226315789474</v>
      </c>
      <c r="BO157" s="13">
        <f t="shared" si="120"/>
        <v>16.449047368421052</v>
      </c>
      <c r="BP157" s="13">
        <f t="shared" si="121"/>
        <v>16.344205263157896</v>
      </c>
      <c r="BQ157" s="13">
        <f t="shared" si="122"/>
        <v>16.357815789473683</v>
      </c>
      <c r="BR157" s="13">
        <f t="shared" si="123"/>
        <v>15.553263157894737</v>
      </c>
      <c r="BS157" s="13">
        <f t="shared" si="124"/>
        <v>13.685557894736842</v>
      </c>
      <c r="BT157" s="14"/>
      <c r="BU157" s="13">
        <f t="shared" si="90"/>
        <v>0</v>
      </c>
      <c r="BV157" s="13">
        <f t="shared" si="90"/>
        <v>0</v>
      </c>
      <c r="BW157" s="13">
        <f t="shared" si="90"/>
        <v>0</v>
      </c>
      <c r="BX157" s="13">
        <f t="shared" si="90"/>
        <v>0</v>
      </c>
      <c r="BY157" s="13">
        <f t="shared" si="90"/>
        <v>0</v>
      </c>
      <c r="BZ157" s="13">
        <f t="shared" si="90"/>
        <v>0</v>
      </c>
      <c r="CA157" s="13">
        <f t="shared" si="125"/>
        <v>0</v>
      </c>
      <c r="CB157" s="13">
        <f t="shared" si="125"/>
        <v>0</v>
      </c>
      <c r="CC157" s="13">
        <f t="shared" si="125"/>
        <v>0</v>
      </c>
      <c r="CD157" s="13">
        <f t="shared" si="91"/>
        <v>0</v>
      </c>
      <c r="CE157" s="13">
        <f t="shared" si="91"/>
        <v>0</v>
      </c>
      <c r="CF157" s="13">
        <f t="shared" si="91"/>
        <v>0</v>
      </c>
      <c r="CG157" s="14"/>
      <c r="CH157" s="13">
        <f t="shared" si="96"/>
        <v>0</v>
      </c>
      <c r="CI157" s="13">
        <f t="shared" si="96"/>
        <v>0</v>
      </c>
      <c r="CJ157" s="13">
        <f t="shared" si="96"/>
        <v>0</v>
      </c>
      <c r="CK157" s="13">
        <f t="shared" si="93"/>
        <v>0</v>
      </c>
      <c r="CL157" s="13">
        <f t="shared" si="93"/>
        <v>0</v>
      </c>
      <c r="CM157" s="13">
        <f t="shared" si="93"/>
        <v>0</v>
      </c>
      <c r="CN157" s="13">
        <f t="shared" si="93"/>
        <v>0</v>
      </c>
      <c r="CO157" s="13">
        <f t="shared" si="93"/>
        <v>0</v>
      </c>
      <c r="CP157" s="13">
        <f t="shared" si="93"/>
        <v>0</v>
      </c>
      <c r="CQ157" s="13">
        <f t="shared" si="99"/>
        <v>0</v>
      </c>
      <c r="CR157" s="13">
        <f t="shared" si="99"/>
        <v>0</v>
      </c>
      <c r="CS157" s="13">
        <f t="shared" si="99"/>
        <v>0</v>
      </c>
      <c r="CT157" s="14"/>
      <c r="CU157" s="13">
        <f t="shared" si="97"/>
        <v>0</v>
      </c>
      <c r="CV157" s="13">
        <f t="shared" si="97"/>
        <v>0</v>
      </c>
      <c r="CW157" s="13">
        <f t="shared" si="97"/>
        <v>0</v>
      </c>
      <c r="CX157" s="13">
        <f t="shared" si="94"/>
        <v>0</v>
      </c>
      <c r="CY157" s="13">
        <f t="shared" si="94"/>
        <v>0</v>
      </c>
      <c r="CZ157" s="13">
        <f t="shared" si="94"/>
        <v>0</v>
      </c>
      <c r="DA157" s="13">
        <f t="shared" si="94"/>
        <v>0</v>
      </c>
      <c r="DB157" s="13">
        <f t="shared" si="94"/>
        <v>0</v>
      </c>
      <c r="DC157" s="13">
        <f t="shared" si="94"/>
        <v>0</v>
      </c>
      <c r="DD157" s="13">
        <f t="shared" si="100"/>
        <v>0</v>
      </c>
      <c r="DE157" s="13">
        <f t="shared" si="100"/>
        <v>0</v>
      </c>
      <c r="DF157" s="13">
        <f t="shared" si="100"/>
        <v>0</v>
      </c>
    </row>
    <row r="158" spans="1:110" ht="12.75" customHeight="1">
      <c r="A158" s="327">
        <f>'All Demand '!A159</f>
        <v>154</v>
      </c>
      <c r="B158" s="235" t="str">
        <f>'All Demand '!G159</f>
        <v>ABC</v>
      </c>
      <c r="C158" s="235" t="str">
        <f>'All Demand '!F159</f>
        <v>M106</v>
      </c>
      <c r="D158" s="178" t="str">
        <f>'All Demand '!C159</f>
        <v>8AJ946-04716-N</v>
      </c>
      <c r="E158" s="235" t="str">
        <f>'All Demand '!H159</f>
        <v>CTU FATP</v>
      </c>
      <c r="F158" s="236" t="str">
        <f>'All Demand '!G159</f>
        <v>ABC</v>
      </c>
      <c r="G158" s="12">
        <v>6.6666666666666666E-2</v>
      </c>
      <c r="H158" s="12">
        <v>1.6666666666666666E-2</v>
      </c>
      <c r="I158" s="12" t="s">
        <v>39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3</v>
      </c>
      <c r="Q158" s="12">
        <v>2</v>
      </c>
      <c r="R158" s="12">
        <v>1</v>
      </c>
      <c r="S158" s="12">
        <v>0</v>
      </c>
      <c r="T158" s="12">
        <v>0.95</v>
      </c>
      <c r="U158" s="26">
        <f>Chengdu!H158</f>
        <v>351531.6</v>
      </c>
      <c r="V158" s="26">
        <f>Chengdu!I158</f>
        <v>238540.79999999999</v>
      </c>
      <c r="W158" s="26">
        <f>Chengdu!J158</f>
        <v>242005.19999999998</v>
      </c>
      <c r="X158" s="26">
        <f>Chengdu!K158</f>
        <v>136609.19999999998</v>
      </c>
      <c r="Y158" s="26">
        <f>Chengdu!L158</f>
        <v>360286.8</v>
      </c>
      <c r="Z158" s="26">
        <f>Chengdu!M158</f>
        <v>228061.19999999998</v>
      </c>
      <c r="AA158" s="26">
        <f>Chengdu!N158</f>
        <v>320053.2</v>
      </c>
      <c r="AB158" s="26">
        <f>Chengdu!O158</f>
        <v>338127.6</v>
      </c>
      <c r="AC158" s="26">
        <f>Chengdu!P158</f>
        <v>330159.59999999998</v>
      </c>
      <c r="AD158" s="26">
        <f>Chengdu!Q158</f>
        <v>331194</v>
      </c>
      <c r="AE158" s="26">
        <f>Chengdu!R158</f>
        <v>270048</v>
      </c>
      <c r="AF158" s="26">
        <f>Chengdu!S158</f>
        <v>128102.39999999999</v>
      </c>
      <c r="AH158" s="13">
        <f t="shared" si="101"/>
        <v>18.167221052631579</v>
      </c>
      <c r="AI158" s="13">
        <f t="shared" si="102"/>
        <v>16.184926315789475</v>
      </c>
      <c r="AJ158" s="13">
        <f t="shared" si="103"/>
        <v>16.245705263157895</v>
      </c>
      <c r="AK158" s="13">
        <f t="shared" si="104"/>
        <v>14.396652631578947</v>
      </c>
      <c r="AL158" s="13">
        <f t="shared" si="105"/>
        <v>18.32082105263158</v>
      </c>
      <c r="AM158" s="13">
        <f t="shared" si="106"/>
        <v>16.001073684210525</v>
      </c>
      <c r="AN158" s="13">
        <f t="shared" si="107"/>
        <v>17.61496842105263</v>
      </c>
      <c r="AO158" s="13">
        <f t="shared" si="108"/>
        <v>17.932063157894738</v>
      </c>
      <c r="AP158" s="13">
        <f t="shared" si="109"/>
        <v>17.792273684210524</v>
      </c>
      <c r="AQ158" s="13">
        <f t="shared" si="110"/>
        <v>17.810421052631579</v>
      </c>
      <c r="AR158" s="13">
        <f t="shared" si="111"/>
        <v>16.737684210526318</v>
      </c>
      <c r="AS158" s="13">
        <f t="shared" si="112"/>
        <v>14.24741052631579</v>
      </c>
      <c r="AT158" s="14"/>
      <c r="AU158" s="15">
        <f t="shared" si="95"/>
        <v>23.43544</v>
      </c>
      <c r="AV158" s="15">
        <f t="shared" si="95"/>
        <v>15.902719999999999</v>
      </c>
      <c r="AW158" s="15">
        <f t="shared" si="95"/>
        <v>16.133679999999998</v>
      </c>
      <c r="AX158" s="15">
        <f t="shared" si="92"/>
        <v>9.1072799999999994</v>
      </c>
      <c r="AY158" s="15">
        <f t="shared" si="92"/>
        <v>24.019119999999997</v>
      </c>
      <c r="AZ158" s="15">
        <f t="shared" si="92"/>
        <v>15.204079999999998</v>
      </c>
      <c r="BA158" s="15">
        <f t="shared" si="92"/>
        <v>21.336880000000001</v>
      </c>
      <c r="BB158" s="15">
        <f t="shared" si="92"/>
        <v>22.541839999999997</v>
      </c>
      <c r="BC158" s="15">
        <f t="shared" si="92"/>
        <v>22.010639999999999</v>
      </c>
      <c r="BD158" s="15">
        <f t="shared" si="98"/>
        <v>22.079599999999999</v>
      </c>
      <c r="BE158" s="15">
        <f t="shared" si="98"/>
        <v>18.0032</v>
      </c>
      <c r="BF158" s="15">
        <f t="shared" si="98"/>
        <v>8.5401600000000002</v>
      </c>
      <c r="BH158" s="13">
        <f t="shared" si="113"/>
        <v>18.167221052631579</v>
      </c>
      <c r="BI158" s="13">
        <f t="shared" si="114"/>
        <v>16.184926315789475</v>
      </c>
      <c r="BJ158" s="13">
        <f t="shared" si="115"/>
        <v>16.245705263157895</v>
      </c>
      <c r="BK158" s="13">
        <f t="shared" si="116"/>
        <v>14.396652631578947</v>
      </c>
      <c r="BL158" s="13">
        <f t="shared" si="117"/>
        <v>18.32082105263158</v>
      </c>
      <c r="BM158" s="13">
        <f t="shared" si="118"/>
        <v>16.001073684210525</v>
      </c>
      <c r="BN158" s="13">
        <f t="shared" si="119"/>
        <v>17.61496842105263</v>
      </c>
      <c r="BO158" s="13">
        <f t="shared" si="120"/>
        <v>17.932063157894738</v>
      </c>
      <c r="BP158" s="13">
        <f t="shared" si="121"/>
        <v>17.792273684210524</v>
      </c>
      <c r="BQ158" s="13">
        <f t="shared" si="122"/>
        <v>17.810421052631579</v>
      </c>
      <c r="BR158" s="13">
        <f t="shared" si="123"/>
        <v>16.737684210526318</v>
      </c>
      <c r="BS158" s="13">
        <f t="shared" si="124"/>
        <v>14.24741052631579</v>
      </c>
      <c r="BT158" s="14"/>
      <c r="BU158" s="13">
        <f t="shared" si="90"/>
        <v>0</v>
      </c>
      <c r="BV158" s="13">
        <f t="shared" si="90"/>
        <v>0</v>
      </c>
      <c r="BW158" s="13">
        <f t="shared" si="90"/>
        <v>0</v>
      </c>
      <c r="BX158" s="13">
        <f t="shared" si="90"/>
        <v>0</v>
      </c>
      <c r="BY158" s="13">
        <f t="shared" si="90"/>
        <v>0</v>
      </c>
      <c r="BZ158" s="13">
        <f t="shared" si="90"/>
        <v>0</v>
      </c>
      <c r="CA158" s="13">
        <f t="shared" si="125"/>
        <v>0</v>
      </c>
      <c r="CB158" s="13">
        <f t="shared" si="125"/>
        <v>0</v>
      </c>
      <c r="CC158" s="13">
        <f t="shared" si="125"/>
        <v>0</v>
      </c>
      <c r="CD158" s="13">
        <f t="shared" si="91"/>
        <v>0</v>
      </c>
      <c r="CE158" s="13">
        <f t="shared" si="91"/>
        <v>0</v>
      </c>
      <c r="CF158" s="13">
        <f t="shared" si="91"/>
        <v>0</v>
      </c>
      <c r="CG158" s="14"/>
      <c r="CH158" s="13">
        <f t="shared" si="96"/>
        <v>0</v>
      </c>
      <c r="CI158" s="13">
        <f t="shared" si="96"/>
        <v>0</v>
      </c>
      <c r="CJ158" s="13">
        <f t="shared" si="96"/>
        <v>0</v>
      </c>
      <c r="CK158" s="13">
        <f t="shared" si="93"/>
        <v>0</v>
      </c>
      <c r="CL158" s="13">
        <f t="shared" si="93"/>
        <v>0</v>
      </c>
      <c r="CM158" s="13">
        <f t="shared" si="93"/>
        <v>0</v>
      </c>
      <c r="CN158" s="13">
        <f t="shared" si="93"/>
        <v>0</v>
      </c>
      <c r="CO158" s="13">
        <f t="shared" si="93"/>
        <v>0</v>
      </c>
      <c r="CP158" s="13">
        <f t="shared" si="93"/>
        <v>0</v>
      </c>
      <c r="CQ158" s="13">
        <f t="shared" si="99"/>
        <v>0</v>
      </c>
      <c r="CR158" s="13">
        <f t="shared" si="99"/>
        <v>0</v>
      </c>
      <c r="CS158" s="13">
        <f t="shared" si="99"/>
        <v>0</v>
      </c>
      <c r="CT158" s="14"/>
      <c r="CU158" s="13">
        <f t="shared" si="97"/>
        <v>0</v>
      </c>
      <c r="CV158" s="13">
        <f t="shared" si="97"/>
        <v>0</v>
      </c>
      <c r="CW158" s="13">
        <f t="shared" si="97"/>
        <v>0</v>
      </c>
      <c r="CX158" s="13">
        <f t="shared" si="94"/>
        <v>0</v>
      </c>
      <c r="CY158" s="13">
        <f t="shared" si="94"/>
        <v>0</v>
      </c>
      <c r="CZ158" s="13">
        <f t="shared" si="94"/>
        <v>0</v>
      </c>
      <c r="DA158" s="13">
        <f t="shared" si="94"/>
        <v>0</v>
      </c>
      <c r="DB158" s="13">
        <f t="shared" si="94"/>
        <v>0</v>
      </c>
      <c r="DC158" s="13">
        <f t="shared" si="94"/>
        <v>0</v>
      </c>
      <c r="DD158" s="13">
        <f t="shared" si="100"/>
        <v>0</v>
      </c>
      <c r="DE158" s="13">
        <f t="shared" si="100"/>
        <v>0</v>
      </c>
      <c r="DF158" s="13">
        <f t="shared" si="100"/>
        <v>0</v>
      </c>
    </row>
    <row r="159" spans="1:110" ht="12.75" customHeight="1">
      <c r="A159" s="327">
        <f>'All Demand '!A160</f>
        <v>155</v>
      </c>
      <c r="B159" s="235" t="str">
        <f>'All Demand '!G160</f>
        <v>ABC</v>
      </c>
      <c r="C159" s="235" t="str">
        <f>'All Demand '!F160</f>
        <v>M115</v>
      </c>
      <c r="D159" s="178" t="str">
        <f>'All Demand '!C160</f>
        <v>AJ946-14742-N</v>
      </c>
      <c r="E159" s="235" t="str">
        <f>'All Demand '!H160</f>
        <v>CTU FATP</v>
      </c>
      <c r="F159" s="236" t="str">
        <f>'All Demand '!G160</f>
        <v>ABC</v>
      </c>
      <c r="G159" s="12">
        <v>6.6666666666666666E-2</v>
      </c>
      <c r="H159" s="12">
        <v>1.6666666666666666E-2</v>
      </c>
      <c r="I159" s="12" t="s">
        <v>39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3</v>
      </c>
      <c r="Q159" s="12">
        <v>2</v>
      </c>
      <c r="R159" s="12">
        <v>1</v>
      </c>
      <c r="S159" s="12">
        <v>0</v>
      </c>
      <c r="T159" s="12">
        <v>0.95</v>
      </c>
      <c r="U159" s="26">
        <f>Chengdu!H159</f>
        <v>182281</v>
      </c>
      <c r="V159" s="26">
        <f>Chengdu!I159</f>
        <v>230955.5</v>
      </c>
      <c r="W159" s="26">
        <f>Chengdu!J159</f>
        <v>216537</v>
      </c>
      <c r="X159" s="26">
        <f>Chengdu!K159</f>
        <v>144029</v>
      </c>
      <c r="Y159" s="26">
        <f>Chengdu!L159</f>
        <v>286766.44669300958</v>
      </c>
      <c r="Z159" s="26">
        <f>Chengdu!M159</f>
        <v>322311.61673252349</v>
      </c>
      <c r="AA159" s="26">
        <f>Chengdu!N159</f>
        <v>228839.55331048599</v>
      </c>
      <c r="AB159" s="26">
        <f>Chengdu!O159</f>
        <v>275333.05331048602</v>
      </c>
      <c r="AC159" s="26">
        <f>Chengdu!P159</f>
        <v>215021.88326048551</v>
      </c>
      <c r="AD159" s="26">
        <f>Chengdu!Q159</f>
        <v>202800</v>
      </c>
      <c r="AE159" s="26">
        <f>Chengdu!R159</f>
        <v>117282.72174607249</v>
      </c>
      <c r="AF159" s="26">
        <f>Chengdu!S159</f>
        <v>142610.28213207249</v>
      </c>
      <c r="AH159" s="13">
        <f t="shared" si="101"/>
        <v>15.197912280701754</v>
      </c>
      <c r="AI159" s="13">
        <f t="shared" si="102"/>
        <v>16.051850877192983</v>
      </c>
      <c r="AJ159" s="13">
        <f t="shared" si="103"/>
        <v>15.798894736842106</v>
      </c>
      <c r="AK159" s="13">
        <f t="shared" si="104"/>
        <v>14.526824561403508</v>
      </c>
      <c r="AL159" s="13">
        <f t="shared" si="105"/>
        <v>17.030990292859819</v>
      </c>
      <c r="AM159" s="13">
        <f t="shared" si="106"/>
        <v>17.654589767237255</v>
      </c>
      <c r="AN159" s="13">
        <f t="shared" si="107"/>
        <v>16.014729005447123</v>
      </c>
      <c r="AO159" s="13">
        <f t="shared" si="108"/>
        <v>16.830404444043616</v>
      </c>
      <c r="AP159" s="13">
        <f t="shared" si="109"/>
        <v>15.772313741412027</v>
      </c>
      <c r="AQ159" s="13">
        <f t="shared" si="110"/>
        <v>15.557894736842105</v>
      </c>
      <c r="AR159" s="13">
        <f t="shared" si="111"/>
        <v>14.05759160958022</v>
      </c>
      <c r="AS159" s="13">
        <f t="shared" si="112"/>
        <v>14.501934774246886</v>
      </c>
      <c r="AT159" s="14"/>
      <c r="AU159" s="15">
        <f t="shared" si="95"/>
        <v>12.152066666666666</v>
      </c>
      <c r="AV159" s="15">
        <f t="shared" si="95"/>
        <v>15.397033333333333</v>
      </c>
      <c r="AW159" s="15">
        <f t="shared" si="95"/>
        <v>14.435799999999999</v>
      </c>
      <c r="AX159" s="15">
        <f t="shared" si="92"/>
        <v>9.6019333333333332</v>
      </c>
      <c r="AY159" s="15">
        <f t="shared" si="92"/>
        <v>19.117763112867305</v>
      </c>
      <c r="AZ159" s="15">
        <f t="shared" si="92"/>
        <v>21.487441115501564</v>
      </c>
      <c r="BA159" s="15">
        <f t="shared" si="92"/>
        <v>15.255970220699066</v>
      </c>
      <c r="BB159" s="15">
        <f t="shared" si="92"/>
        <v>18.355536887365734</v>
      </c>
      <c r="BC159" s="15">
        <f t="shared" si="92"/>
        <v>14.334792217365701</v>
      </c>
      <c r="BD159" s="15">
        <f t="shared" si="98"/>
        <v>13.52</v>
      </c>
      <c r="BE159" s="15">
        <f t="shared" si="98"/>
        <v>7.8188481164048325</v>
      </c>
      <c r="BF159" s="15">
        <f t="shared" si="98"/>
        <v>9.507352142138167</v>
      </c>
      <c r="BH159" s="13">
        <f t="shared" si="113"/>
        <v>15.197912280701754</v>
      </c>
      <c r="BI159" s="13">
        <f t="shared" si="114"/>
        <v>16.051850877192983</v>
      </c>
      <c r="BJ159" s="13">
        <f t="shared" si="115"/>
        <v>15.798894736842106</v>
      </c>
      <c r="BK159" s="13">
        <f t="shared" si="116"/>
        <v>14.526824561403508</v>
      </c>
      <c r="BL159" s="13">
        <f t="shared" si="117"/>
        <v>17.030990292859819</v>
      </c>
      <c r="BM159" s="13">
        <f t="shared" si="118"/>
        <v>17.654589767237255</v>
      </c>
      <c r="BN159" s="13">
        <f t="shared" si="119"/>
        <v>16.014729005447123</v>
      </c>
      <c r="BO159" s="13">
        <f t="shared" si="120"/>
        <v>16.830404444043616</v>
      </c>
      <c r="BP159" s="13">
        <f t="shared" si="121"/>
        <v>15.772313741412027</v>
      </c>
      <c r="BQ159" s="13">
        <f t="shared" si="122"/>
        <v>15.557894736842105</v>
      </c>
      <c r="BR159" s="13">
        <f t="shared" si="123"/>
        <v>14.05759160958022</v>
      </c>
      <c r="BS159" s="13">
        <f t="shared" si="124"/>
        <v>14.501934774246886</v>
      </c>
      <c r="BT159" s="14"/>
      <c r="BU159" s="13">
        <f t="shared" si="90"/>
        <v>0</v>
      </c>
      <c r="BV159" s="13">
        <f t="shared" si="90"/>
        <v>0</v>
      </c>
      <c r="BW159" s="13">
        <f t="shared" si="90"/>
        <v>0</v>
      </c>
      <c r="BX159" s="13">
        <f t="shared" si="90"/>
        <v>0</v>
      </c>
      <c r="BY159" s="13">
        <f t="shared" si="90"/>
        <v>0</v>
      </c>
      <c r="BZ159" s="13">
        <f t="shared" si="90"/>
        <v>0</v>
      </c>
      <c r="CA159" s="13">
        <f t="shared" si="125"/>
        <v>0</v>
      </c>
      <c r="CB159" s="13">
        <f t="shared" si="125"/>
        <v>0</v>
      </c>
      <c r="CC159" s="13">
        <f t="shared" si="125"/>
        <v>0</v>
      </c>
      <c r="CD159" s="13">
        <f t="shared" si="91"/>
        <v>0</v>
      </c>
      <c r="CE159" s="13">
        <f t="shared" si="91"/>
        <v>0</v>
      </c>
      <c r="CF159" s="13">
        <f t="shared" si="91"/>
        <v>0</v>
      </c>
      <c r="CG159" s="14"/>
      <c r="CH159" s="13">
        <f t="shared" si="96"/>
        <v>0</v>
      </c>
      <c r="CI159" s="13">
        <f t="shared" si="96"/>
        <v>0</v>
      </c>
      <c r="CJ159" s="13">
        <f t="shared" si="96"/>
        <v>0</v>
      </c>
      <c r="CK159" s="13">
        <f t="shared" si="93"/>
        <v>0</v>
      </c>
      <c r="CL159" s="13">
        <f t="shared" si="93"/>
        <v>0</v>
      </c>
      <c r="CM159" s="13">
        <f t="shared" si="93"/>
        <v>0</v>
      </c>
      <c r="CN159" s="13">
        <f t="shared" si="93"/>
        <v>0</v>
      </c>
      <c r="CO159" s="13">
        <f t="shared" si="93"/>
        <v>0</v>
      </c>
      <c r="CP159" s="13">
        <f t="shared" si="93"/>
        <v>0</v>
      </c>
      <c r="CQ159" s="13">
        <f t="shared" si="99"/>
        <v>0</v>
      </c>
      <c r="CR159" s="13">
        <f t="shared" si="99"/>
        <v>0</v>
      </c>
      <c r="CS159" s="13">
        <f t="shared" si="99"/>
        <v>0</v>
      </c>
      <c r="CT159" s="14"/>
      <c r="CU159" s="13">
        <f t="shared" si="97"/>
        <v>0</v>
      </c>
      <c r="CV159" s="13">
        <f t="shared" si="97"/>
        <v>0</v>
      </c>
      <c r="CW159" s="13">
        <f t="shared" si="97"/>
        <v>0</v>
      </c>
      <c r="CX159" s="13">
        <f t="shared" si="94"/>
        <v>0</v>
      </c>
      <c r="CY159" s="13">
        <f t="shared" si="94"/>
        <v>0</v>
      </c>
      <c r="CZ159" s="13">
        <f t="shared" si="94"/>
        <v>0</v>
      </c>
      <c r="DA159" s="13">
        <f t="shared" si="94"/>
        <v>0</v>
      </c>
      <c r="DB159" s="13">
        <f t="shared" si="94"/>
        <v>0</v>
      </c>
      <c r="DC159" s="13">
        <f t="shared" si="94"/>
        <v>0</v>
      </c>
      <c r="DD159" s="13">
        <f t="shared" si="100"/>
        <v>0</v>
      </c>
      <c r="DE159" s="13">
        <f t="shared" si="100"/>
        <v>0</v>
      </c>
      <c r="DF159" s="13">
        <f t="shared" si="100"/>
        <v>0</v>
      </c>
    </row>
    <row r="160" spans="1:110" ht="12.75" customHeight="1">
      <c r="A160" s="327">
        <f>'All Demand '!A161</f>
        <v>156</v>
      </c>
      <c r="B160" s="235" t="str">
        <f>'All Demand '!G161</f>
        <v>ABC</v>
      </c>
      <c r="C160" s="235" t="str">
        <f>'All Demand '!F161</f>
        <v>M115</v>
      </c>
      <c r="D160" s="178" t="str">
        <f>'All Demand '!C161</f>
        <v>AJ946-14741-N</v>
      </c>
      <c r="E160" s="235" t="str">
        <f>'All Demand '!H161</f>
        <v>CTU FATP</v>
      </c>
      <c r="F160" s="236" t="str">
        <f>'All Demand '!G161</f>
        <v>ABC</v>
      </c>
      <c r="G160" s="12">
        <v>6.6666666666666666E-2</v>
      </c>
      <c r="H160" s="12">
        <v>1.6666666666666666E-2</v>
      </c>
      <c r="I160" s="12" t="s">
        <v>39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3</v>
      </c>
      <c r="Q160" s="12">
        <v>2</v>
      </c>
      <c r="R160" s="12">
        <v>1</v>
      </c>
      <c r="S160" s="12">
        <v>0</v>
      </c>
      <c r="T160" s="12">
        <v>0.95</v>
      </c>
      <c r="U160" s="26">
        <f>Chengdu!H160</f>
        <v>182281</v>
      </c>
      <c r="V160" s="26">
        <f>Chengdu!I160</f>
        <v>230955.5</v>
      </c>
      <c r="W160" s="26">
        <f>Chengdu!J160</f>
        <v>216537</v>
      </c>
      <c r="X160" s="26">
        <f>Chengdu!K160</f>
        <v>144029</v>
      </c>
      <c r="Y160" s="26">
        <f>Chengdu!L160</f>
        <v>286766.44669300958</v>
      </c>
      <c r="Z160" s="26">
        <f>Chengdu!M160</f>
        <v>322311.61673252349</v>
      </c>
      <c r="AA160" s="26">
        <f>Chengdu!N160</f>
        <v>228839.55331048599</v>
      </c>
      <c r="AB160" s="26">
        <f>Chengdu!O160</f>
        <v>275333.05331048602</v>
      </c>
      <c r="AC160" s="26">
        <f>Chengdu!P160</f>
        <v>215021.88326048551</v>
      </c>
      <c r="AD160" s="26">
        <f>Chengdu!Q160</f>
        <v>202800</v>
      </c>
      <c r="AE160" s="26">
        <f>Chengdu!R160</f>
        <v>117282.72174607249</v>
      </c>
      <c r="AF160" s="26">
        <f>Chengdu!S160</f>
        <v>142610.28213207249</v>
      </c>
      <c r="AH160" s="13">
        <f t="shared" si="101"/>
        <v>15.197912280701754</v>
      </c>
      <c r="AI160" s="13">
        <f t="shared" si="102"/>
        <v>16.051850877192983</v>
      </c>
      <c r="AJ160" s="13">
        <f t="shared" si="103"/>
        <v>15.798894736842106</v>
      </c>
      <c r="AK160" s="13">
        <f t="shared" si="104"/>
        <v>14.526824561403508</v>
      </c>
      <c r="AL160" s="13">
        <f t="shared" si="105"/>
        <v>17.030990292859819</v>
      </c>
      <c r="AM160" s="13">
        <f t="shared" si="106"/>
        <v>17.654589767237255</v>
      </c>
      <c r="AN160" s="13">
        <f t="shared" si="107"/>
        <v>16.014729005447123</v>
      </c>
      <c r="AO160" s="13">
        <f t="shared" si="108"/>
        <v>16.830404444043616</v>
      </c>
      <c r="AP160" s="13">
        <f t="shared" si="109"/>
        <v>15.772313741412027</v>
      </c>
      <c r="AQ160" s="13">
        <f t="shared" si="110"/>
        <v>15.557894736842105</v>
      </c>
      <c r="AR160" s="13">
        <f t="shared" si="111"/>
        <v>14.05759160958022</v>
      </c>
      <c r="AS160" s="13">
        <f t="shared" si="112"/>
        <v>14.501934774246886</v>
      </c>
      <c r="AT160" s="14"/>
      <c r="AU160" s="15">
        <f t="shared" si="95"/>
        <v>12.152066666666666</v>
      </c>
      <c r="AV160" s="15">
        <f t="shared" si="95"/>
        <v>15.397033333333333</v>
      </c>
      <c r="AW160" s="15">
        <f t="shared" si="95"/>
        <v>14.435799999999999</v>
      </c>
      <c r="AX160" s="15">
        <f t="shared" si="92"/>
        <v>9.6019333333333332</v>
      </c>
      <c r="AY160" s="15">
        <f t="shared" si="92"/>
        <v>19.117763112867305</v>
      </c>
      <c r="AZ160" s="15">
        <f t="shared" si="92"/>
        <v>21.487441115501564</v>
      </c>
      <c r="BA160" s="15">
        <f t="shared" si="92"/>
        <v>15.255970220699066</v>
      </c>
      <c r="BB160" s="15">
        <f t="shared" si="92"/>
        <v>18.355536887365734</v>
      </c>
      <c r="BC160" s="15">
        <f t="shared" si="92"/>
        <v>14.334792217365701</v>
      </c>
      <c r="BD160" s="15">
        <f t="shared" si="98"/>
        <v>13.52</v>
      </c>
      <c r="BE160" s="15">
        <f t="shared" si="98"/>
        <v>7.8188481164048325</v>
      </c>
      <c r="BF160" s="15">
        <f t="shared" si="98"/>
        <v>9.507352142138167</v>
      </c>
      <c r="BH160" s="13">
        <f t="shared" si="113"/>
        <v>15.197912280701754</v>
      </c>
      <c r="BI160" s="13">
        <f t="shared" si="114"/>
        <v>16.051850877192983</v>
      </c>
      <c r="BJ160" s="13">
        <f t="shared" si="115"/>
        <v>15.798894736842106</v>
      </c>
      <c r="BK160" s="13">
        <f t="shared" si="116"/>
        <v>14.526824561403508</v>
      </c>
      <c r="BL160" s="13">
        <f t="shared" si="117"/>
        <v>17.030990292859819</v>
      </c>
      <c r="BM160" s="13">
        <f t="shared" si="118"/>
        <v>17.654589767237255</v>
      </c>
      <c r="BN160" s="13">
        <f t="shared" si="119"/>
        <v>16.014729005447123</v>
      </c>
      <c r="BO160" s="13">
        <f t="shared" si="120"/>
        <v>16.830404444043616</v>
      </c>
      <c r="BP160" s="13">
        <f t="shared" si="121"/>
        <v>15.772313741412027</v>
      </c>
      <c r="BQ160" s="13">
        <f t="shared" si="122"/>
        <v>15.557894736842105</v>
      </c>
      <c r="BR160" s="13">
        <f t="shared" si="123"/>
        <v>14.05759160958022</v>
      </c>
      <c r="BS160" s="13">
        <f t="shared" si="124"/>
        <v>14.501934774246886</v>
      </c>
      <c r="BT160" s="14"/>
      <c r="BU160" s="13">
        <f t="shared" si="90"/>
        <v>0</v>
      </c>
      <c r="BV160" s="13">
        <f t="shared" si="90"/>
        <v>0</v>
      </c>
      <c r="BW160" s="13">
        <f t="shared" si="90"/>
        <v>0</v>
      </c>
      <c r="BX160" s="13">
        <f t="shared" si="90"/>
        <v>0</v>
      </c>
      <c r="BY160" s="13">
        <f t="shared" si="90"/>
        <v>0</v>
      </c>
      <c r="BZ160" s="13">
        <f t="shared" si="90"/>
        <v>0</v>
      </c>
      <c r="CA160" s="13">
        <f t="shared" si="125"/>
        <v>0</v>
      </c>
      <c r="CB160" s="13">
        <f t="shared" si="125"/>
        <v>0</v>
      </c>
      <c r="CC160" s="13">
        <f t="shared" si="125"/>
        <v>0</v>
      </c>
      <c r="CD160" s="13">
        <f t="shared" si="91"/>
        <v>0</v>
      </c>
      <c r="CE160" s="13">
        <f t="shared" si="91"/>
        <v>0</v>
      </c>
      <c r="CF160" s="13">
        <f t="shared" si="91"/>
        <v>0</v>
      </c>
      <c r="CG160" s="14"/>
      <c r="CH160" s="13">
        <f t="shared" si="96"/>
        <v>0</v>
      </c>
      <c r="CI160" s="13">
        <f t="shared" si="96"/>
        <v>0</v>
      </c>
      <c r="CJ160" s="13">
        <f t="shared" si="96"/>
        <v>0</v>
      </c>
      <c r="CK160" s="13">
        <f t="shared" si="93"/>
        <v>0</v>
      </c>
      <c r="CL160" s="13">
        <f t="shared" si="93"/>
        <v>0</v>
      </c>
      <c r="CM160" s="13">
        <f t="shared" si="93"/>
        <v>0</v>
      </c>
      <c r="CN160" s="13">
        <f t="shared" si="93"/>
        <v>0</v>
      </c>
      <c r="CO160" s="13">
        <f t="shared" si="93"/>
        <v>0</v>
      </c>
      <c r="CP160" s="13">
        <f t="shared" si="93"/>
        <v>0</v>
      </c>
      <c r="CQ160" s="13">
        <f t="shared" si="99"/>
        <v>0</v>
      </c>
      <c r="CR160" s="13">
        <f t="shared" si="99"/>
        <v>0</v>
      </c>
      <c r="CS160" s="13">
        <f t="shared" si="99"/>
        <v>0</v>
      </c>
      <c r="CT160" s="14"/>
      <c r="CU160" s="13">
        <f t="shared" si="97"/>
        <v>0</v>
      </c>
      <c r="CV160" s="13">
        <f t="shared" si="97"/>
        <v>0</v>
      </c>
      <c r="CW160" s="13">
        <f t="shared" si="97"/>
        <v>0</v>
      </c>
      <c r="CX160" s="13">
        <f t="shared" si="94"/>
        <v>0</v>
      </c>
      <c r="CY160" s="13">
        <f t="shared" si="94"/>
        <v>0</v>
      </c>
      <c r="CZ160" s="13">
        <f t="shared" si="94"/>
        <v>0</v>
      </c>
      <c r="DA160" s="13">
        <f t="shared" si="94"/>
        <v>0</v>
      </c>
      <c r="DB160" s="13">
        <f t="shared" si="94"/>
        <v>0</v>
      </c>
      <c r="DC160" s="13">
        <f t="shared" si="94"/>
        <v>0</v>
      </c>
      <c r="DD160" s="13">
        <f t="shared" si="100"/>
        <v>0</v>
      </c>
      <c r="DE160" s="13">
        <f t="shared" si="100"/>
        <v>0</v>
      </c>
      <c r="DF160" s="13">
        <f t="shared" si="100"/>
        <v>0</v>
      </c>
    </row>
    <row r="161" spans="1:110" ht="12.75" customHeight="1">
      <c r="A161" s="327">
        <f>'All Demand '!A162</f>
        <v>157</v>
      </c>
      <c r="B161" s="235" t="str">
        <f>'All Demand '!G162</f>
        <v>ABC</v>
      </c>
      <c r="C161" s="235" t="str">
        <f>'All Demand '!F162</f>
        <v>M115</v>
      </c>
      <c r="D161" s="178" t="str">
        <f>'All Demand '!C162</f>
        <v>AJ875-00003-JN</v>
      </c>
      <c r="E161" s="235" t="str">
        <f>'All Demand '!H162</f>
        <v>CTU FATP</v>
      </c>
      <c r="F161" s="236" t="str">
        <f>'All Demand '!G162</f>
        <v>ABC</v>
      </c>
      <c r="G161" s="12">
        <v>6.6666666666666666E-2</v>
      </c>
      <c r="H161" s="12">
        <v>1.6666666666666666E-2</v>
      </c>
      <c r="I161" s="12" t="s">
        <v>39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3</v>
      </c>
      <c r="Q161" s="12">
        <v>2</v>
      </c>
      <c r="R161" s="12">
        <v>1</v>
      </c>
      <c r="S161" s="12">
        <v>0</v>
      </c>
      <c r="T161" s="12">
        <v>0.95</v>
      </c>
      <c r="U161" s="26">
        <f>Chengdu!H161</f>
        <v>182281</v>
      </c>
      <c r="V161" s="26">
        <f>Chengdu!I161</f>
        <v>230955.5</v>
      </c>
      <c r="W161" s="26">
        <f>Chengdu!J161</f>
        <v>216537</v>
      </c>
      <c r="X161" s="26">
        <f>Chengdu!K161</f>
        <v>144029</v>
      </c>
      <c r="Y161" s="26">
        <f>Chengdu!L161</f>
        <v>286766.44669300958</v>
      </c>
      <c r="Z161" s="26">
        <f>Chengdu!M161</f>
        <v>322311.61673252349</v>
      </c>
      <c r="AA161" s="26">
        <f>Chengdu!N161</f>
        <v>228839.55331048599</v>
      </c>
      <c r="AB161" s="26">
        <f>Chengdu!O161</f>
        <v>275333.05331048602</v>
      </c>
      <c r="AC161" s="26">
        <f>Chengdu!P161</f>
        <v>215021.88326048551</v>
      </c>
      <c r="AD161" s="26">
        <f>Chengdu!Q161</f>
        <v>202800</v>
      </c>
      <c r="AE161" s="26">
        <f>Chengdu!R161</f>
        <v>117282.72174607249</v>
      </c>
      <c r="AF161" s="26">
        <f>Chengdu!S161</f>
        <v>142610.28213207249</v>
      </c>
      <c r="AH161" s="13">
        <f t="shared" si="101"/>
        <v>15.197912280701754</v>
      </c>
      <c r="AI161" s="13">
        <f t="shared" si="102"/>
        <v>16.051850877192983</v>
      </c>
      <c r="AJ161" s="13">
        <f t="shared" si="103"/>
        <v>15.798894736842106</v>
      </c>
      <c r="AK161" s="13">
        <f t="shared" si="104"/>
        <v>14.526824561403508</v>
      </c>
      <c r="AL161" s="13">
        <f t="shared" si="105"/>
        <v>17.030990292859819</v>
      </c>
      <c r="AM161" s="13">
        <f t="shared" si="106"/>
        <v>17.654589767237255</v>
      </c>
      <c r="AN161" s="13">
        <f t="shared" si="107"/>
        <v>16.014729005447123</v>
      </c>
      <c r="AO161" s="13">
        <f t="shared" si="108"/>
        <v>16.830404444043616</v>
      </c>
      <c r="AP161" s="13">
        <f t="shared" si="109"/>
        <v>15.772313741412027</v>
      </c>
      <c r="AQ161" s="13">
        <f t="shared" si="110"/>
        <v>15.557894736842105</v>
      </c>
      <c r="AR161" s="13">
        <f t="shared" si="111"/>
        <v>14.05759160958022</v>
      </c>
      <c r="AS161" s="13">
        <f t="shared" si="112"/>
        <v>14.501934774246886</v>
      </c>
      <c r="AT161" s="14"/>
      <c r="AU161" s="15">
        <f t="shared" si="95"/>
        <v>12.152066666666666</v>
      </c>
      <c r="AV161" s="15">
        <f t="shared" si="95"/>
        <v>15.397033333333333</v>
      </c>
      <c r="AW161" s="15">
        <f t="shared" si="95"/>
        <v>14.435799999999999</v>
      </c>
      <c r="AX161" s="15">
        <f t="shared" si="92"/>
        <v>9.6019333333333332</v>
      </c>
      <c r="AY161" s="15">
        <f t="shared" si="92"/>
        <v>19.117763112867305</v>
      </c>
      <c r="AZ161" s="15">
        <f t="shared" si="92"/>
        <v>21.487441115501564</v>
      </c>
      <c r="BA161" s="15">
        <f t="shared" si="92"/>
        <v>15.255970220699066</v>
      </c>
      <c r="BB161" s="15">
        <f t="shared" si="92"/>
        <v>18.355536887365734</v>
      </c>
      <c r="BC161" s="15">
        <f t="shared" si="92"/>
        <v>14.334792217365701</v>
      </c>
      <c r="BD161" s="15">
        <f t="shared" si="98"/>
        <v>13.52</v>
      </c>
      <c r="BE161" s="15">
        <f t="shared" si="98"/>
        <v>7.8188481164048325</v>
      </c>
      <c r="BF161" s="15">
        <f t="shared" si="98"/>
        <v>9.507352142138167</v>
      </c>
      <c r="BH161" s="13">
        <f t="shared" si="113"/>
        <v>15.197912280701754</v>
      </c>
      <c r="BI161" s="13">
        <f t="shared" si="114"/>
        <v>16.051850877192983</v>
      </c>
      <c r="BJ161" s="13">
        <f t="shared" si="115"/>
        <v>15.798894736842106</v>
      </c>
      <c r="BK161" s="13">
        <f t="shared" si="116"/>
        <v>14.526824561403508</v>
      </c>
      <c r="BL161" s="13">
        <f t="shared" si="117"/>
        <v>17.030990292859819</v>
      </c>
      <c r="BM161" s="13">
        <f t="shared" si="118"/>
        <v>17.654589767237255</v>
      </c>
      <c r="BN161" s="13">
        <f t="shared" si="119"/>
        <v>16.014729005447123</v>
      </c>
      <c r="BO161" s="13">
        <f t="shared" si="120"/>
        <v>16.830404444043616</v>
      </c>
      <c r="BP161" s="13">
        <f t="shared" si="121"/>
        <v>15.772313741412027</v>
      </c>
      <c r="BQ161" s="13">
        <f t="shared" si="122"/>
        <v>15.557894736842105</v>
      </c>
      <c r="BR161" s="13">
        <f t="shared" si="123"/>
        <v>14.05759160958022</v>
      </c>
      <c r="BS161" s="13">
        <f t="shared" si="124"/>
        <v>14.501934774246886</v>
      </c>
      <c r="BT161" s="14"/>
      <c r="BU161" s="13">
        <f t="shared" si="90"/>
        <v>0</v>
      </c>
      <c r="BV161" s="13">
        <f t="shared" si="90"/>
        <v>0</v>
      </c>
      <c r="BW161" s="13">
        <f t="shared" si="90"/>
        <v>0</v>
      </c>
      <c r="BX161" s="13">
        <f t="shared" si="90"/>
        <v>0</v>
      </c>
      <c r="BY161" s="13">
        <f t="shared" si="90"/>
        <v>0</v>
      </c>
      <c r="BZ161" s="13">
        <f t="shared" si="90"/>
        <v>0</v>
      </c>
      <c r="CA161" s="13">
        <f t="shared" si="125"/>
        <v>0</v>
      </c>
      <c r="CB161" s="13">
        <f t="shared" si="125"/>
        <v>0</v>
      </c>
      <c r="CC161" s="13">
        <f t="shared" si="125"/>
        <v>0</v>
      </c>
      <c r="CD161" s="13">
        <f t="shared" si="91"/>
        <v>0</v>
      </c>
      <c r="CE161" s="13">
        <f t="shared" si="91"/>
        <v>0</v>
      </c>
      <c r="CF161" s="13">
        <f t="shared" si="91"/>
        <v>0</v>
      </c>
      <c r="CG161" s="14"/>
      <c r="CH161" s="13">
        <f t="shared" si="96"/>
        <v>0</v>
      </c>
      <c r="CI161" s="13">
        <f t="shared" si="96"/>
        <v>0</v>
      </c>
      <c r="CJ161" s="13">
        <f t="shared" si="96"/>
        <v>0</v>
      </c>
      <c r="CK161" s="13">
        <f t="shared" si="93"/>
        <v>0</v>
      </c>
      <c r="CL161" s="13">
        <f t="shared" si="93"/>
        <v>0</v>
      </c>
      <c r="CM161" s="13">
        <f t="shared" si="93"/>
        <v>0</v>
      </c>
      <c r="CN161" s="13">
        <f t="shared" si="93"/>
        <v>0</v>
      </c>
      <c r="CO161" s="13">
        <f t="shared" si="93"/>
        <v>0</v>
      </c>
      <c r="CP161" s="13">
        <f t="shared" si="93"/>
        <v>0</v>
      </c>
      <c r="CQ161" s="13">
        <f t="shared" si="99"/>
        <v>0</v>
      </c>
      <c r="CR161" s="13">
        <f t="shared" si="99"/>
        <v>0</v>
      </c>
      <c r="CS161" s="13">
        <f t="shared" si="99"/>
        <v>0</v>
      </c>
      <c r="CT161" s="14"/>
      <c r="CU161" s="13">
        <f t="shared" si="97"/>
        <v>0</v>
      </c>
      <c r="CV161" s="13">
        <f t="shared" si="97"/>
        <v>0</v>
      </c>
      <c r="CW161" s="13">
        <f t="shared" si="97"/>
        <v>0</v>
      </c>
      <c r="CX161" s="13">
        <f t="shared" si="94"/>
        <v>0</v>
      </c>
      <c r="CY161" s="13">
        <f t="shared" si="94"/>
        <v>0</v>
      </c>
      <c r="CZ161" s="13">
        <f t="shared" si="94"/>
        <v>0</v>
      </c>
      <c r="DA161" s="13">
        <f t="shared" si="94"/>
        <v>0</v>
      </c>
      <c r="DB161" s="13">
        <f t="shared" si="94"/>
        <v>0</v>
      </c>
      <c r="DC161" s="13">
        <f t="shared" si="94"/>
        <v>0</v>
      </c>
      <c r="DD161" s="13">
        <f t="shared" si="100"/>
        <v>0</v>
      </c>
      <c r="DE161" s="13">
        <f t="shared" si="100"/>
        <v>0</v>
      </c>
      <c r="DF161" s="13">
        <f t="shared" si="100"/>
        <v>0</v>
      </c>
    </row>
    <row r="162" spans="1:110" ht="13.8">
      <c r="A162" s="327">
        <f>'All Demand '!A163</f>
        <v>158</v>
      </c>
      <c r="B162" s="235" t="str">
        <f>'All Demand '!G163</f>
        <v>ABC</v>
      </c>
      <c r="C162" s="235" t="str">
        <f>'All Demand '!F163</f>
        <v>F10</v>
      </c>
      <c r="D162" s="178" t="str">
        <f>'All Demand '!C163</f>
        <v>8DCPFM01375</v>
      </c>
      <c r="E162" s="235" t="str">
        <f>'All Demand '!H163</f>
        <v>WGT</v>
      </c>
      <c r="F162" s="236" t="str">
        <f>'All Demand '!G163</f>
        <v>ABC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26">
        <f>Chengdu!H162</f>
        <v>0</v>
      </c>
      <c r="V162" s="26">
        <f>Chengdu!I162</f>
        <v>0</v>
      </c>
      <c r="W162" s="26">
        <f>Chengdu!J162</f>
        <v>0</v>
      </c>
      <c r="X162" s="26">
        <f>Chengdu!K162</f>
        <v>0</v>
      </c>
      <c r="Y162" s="26">
        <f>Chengdu!L162</f>
        <v>0</v>
      </c>
      <c r="Z162" s="26">
        <f>Chengdu!M162</f>
        <v>0</v>
      </c>
      <c r="AA162" s="26">
        <f>Chengdu!N162</f>
        <v>0</v>
      </c>
      <c r="AB162" s="26">
        <f>Chengdu!O162</f>
        <v>0</v>
      </c>
      <c r="AC162" s="26">
        <f>Chengdu!P162</f>
        <v>0</v>
      </c>
      <c r="AD162" s="26">
        <f>Chengdu!Q162</f>
        <v>0</v>
      </c>
      <c r="AE162" s="26">
        <f>Chengdu!R162</f>
        <v>0</v>
      </c>
      <c r="AF162" s="26">
        <f>Chengdu!S162</f>
        <v>0</v>
      </c>
      <c r="AH162" s="13">
        <f t="shared" si="101"/>
        <v>0</v>
      </c>
      <c r="AI162" s="13">
        <f t="shared" si="102"/>
        <v>0</v>
      </c>
      <c r="AJ162" s="13">
        <f t="shared" si="103"/>
        <v>0</v>
      </c>
      <c r="AK162" s="13">
        <f t="shared" si="104"/>
        <v>0</v>
      </c>
      <c r="AL162" s="13">
        <f t="shared" si="105"/>
        <v>0</v>
      </c>
      <c r="AM162" s="13">
        <f t="shared" si="106"/>
        <v>0</v>
      </c>
      <c r="AN162" s="13">
        <f t="shared" si="107"/>
        <v>0</v>
      </c>
      <c r="AO162" s="13">
        <f t="shared" si="108"/>
        <v>0</v>
      </c>
      <c r="AP162" s="13">
        <f t="shared" si="109"/>
        <v>0</v>
      </c>
      <c r="AQ162" s="13">
        <f t="shared" si="110"/>
        <v>0</v>
      </c>
      <c r="AR162" s="13">
        <f t="shared" si="111"/>
        <v>0</v>
      </c>
      <c r="AS162" s="13">
        <f t="shared" si="112"/>
        <v>0</v>
      </c>
      <c r="AT162" s="14"/>
      <c r="AU162" s="15">
        <f t="shared" si="95"/>
        <v>0</v>
      </c>
      <c r="AV162" s="15">
        <f t="shared" si="95"/>
        <v>0</v>
      </c>
      <c r="AW162" s="15">
        <f t="shared" si="95"/>
        <v>0</v>
      </c>
      <c r="AX162" s="15">
        <f t="shared" si="92"/>
        <v>0</v>
      </c>
      <c r="AY162" s="15">
        <f t="shared" si="92"/>
        <v>0</v>
      </c>
      <c r="AZ162" s="15">
        <f t="shared" si="92"/>
        <v>0</v>
      </c>
      <c r="BA162" s="15">
        <f t="shared" si="92"/>
        <v>0</v>
      </c>
      <c r="BB162" s="15">
        <f t="shared" si="92"/>
        <v>0</v>
      </c>
      <c r="BC162" s="15">
        <f t="shared" si="92"/>
        <v>0</v>
      </c>
      <c r="BD162" s="15">
        <f t="shared" si="98"/>
        <v>0</v>
      </c>
      <c r="BE162" s="15">
        <f t="shared" si="98"/>
        <v>0</v>
      </c>
      <c r="BF162" s="15">
        <f t="shared" si="98"/>
        <v>0</v>
      </c>
      <c r="BH162" s="13">
        <f t="shared" si="113"/>
        <v>0</v>
      </c>
      <c r="BI162" s="13">
        <f t="shared" si="114"/>
        <v>0</v>
      </c>
      <c r="BJ162" s="13">
        <f t="shared" si="115"/>
        <v>0</v>
      </c>
      <c r="BK162" s="13">
        <f t="shared" si="116"/>
        <v>0</v>
      </c>
      <c r="BL162" s="13">
        <f t="shared" si="117"/>
        <v>0</v>
      </c>
      <c r="BM162" s="13">
        <f t="shared" si="118"/>
        <v>0</v>
      </c>
      <c r="BN162" s="13">
        <f t="shared" si="119"/>
        <v>0</v>
      </c>
      <c r="BO162" s="13">
        <f t="shared" si="120"/>
        <v>0</v>
      </c>
      <c r="BP162" s="13">
        <f t="shared" si="121"/>
        <v>0</v>
      </c>
      <c r="BQ162" s="13">
        <f t="shared" si="122"/>
        <v>0</v>
      </c>
      <c r="BR162" s="13">
        <f t="shared" si="123"/>
        <v>0</v>
      </c>
      <c r="BS162" s="13">
        <f t="shared" si="124"/>
        <v>0</v>
      </c>
      <c r="BT162" s="14"/>
      <c r="BU162" s="13">
        <f t="shared" si="90"/>
        <v>0</v>
      </c>
      <c r="BV162" s="13">
        <f t="shared" si="90"/>
        <v>0</v>
      </c>
      <c r="BW162" s="13">
        <f t="shared" si="90"/>
        <v>0</v>
      </c>
      <c r="BX162" s="13">
        <f t="shared" si="90"/>
        <v>0</v>
      </c>
      <c r="BY162" s="13">
        <f t="shared" si="90"/>
        <v>0</v>
      </c>
      <c r="BZ162" s="13">
        <f t="shared" si="90"/>
        <v>0</v>
      </c>
      <c r="CA162" s="13">
        <f t="shared" si="125"/>
        <v>0</v>
      </c>
      <c r="CB162" s="13">
        <f t="shared" si="125"/>
        <v>0</v>
      </c>
      <c r="CC162" s="13">
        <f t="shared" si="125"/>
        <v>0</v>
      </c>
      <c r="CD162" s="13">
        <f t="shared" si="91"/>
        <v>0</v>
      </c>
      <c r="CE162" s="13">
        <f t="shared" si="91"/>
        <v>0</v>
      </c>
      <c r="CF162" s="13">
        <f t="shared" si="91"/>
        <v>0</v>
      </c>
      <c r="CG162" s="14"/>
      <c r="CH162" s="13">
        <f t="shared" si="96"/>
        <v>0</v>
      </c>
      <c r="CI162" s="13">
        <f t="shared" si="96"/>
        <v>0</v>
      </c>
      <c r="CJ162" s="13">
        <f t="shared" si="96"/>
        <v>0</v>
      </c>
      <c r="CK162" s="13">
        <f t="shared" si="93"/>
        <v>0</v>
      </c>
      <c r="CL162" s="13">
        <f t="shared" si="93"/>
        <v>0</v>
      </c>
      <c r="CM162" s="13">
        <f t="shared" si="93"/>
        <v>0</v>
      </c>
      <c r="CN162" s="13">
        <f t="shared" si="93"/>
        <v>0</v>
      </c>
      <c r="CO162" s="13">
        <f t="shared" si="93"/>
        <v>0</v>
      </c>
      <c r="CP162" s="13">
        <f t="shared" si="93"/>
        <v>0</v>
      </c>
      <c r="CQ162" s="13">
        <f t="shared" si="99"/>
        <v>0</v>
      </c>
      <c r="CR162" s="13">
        <f t="shared" si="99"/>
        <v>0</v>
      </c>
      <c r="CS162" s="13">
        <f t="shared" si="99"/>
        <v>0</v>
      </c>
      <c r="CT162" s="14"/>
      <c r="CU162" s="13">
        <f t="shared" si="97"/>
        <v>0</v>
      </c>
      <c r="CV162" s="13">
        <f t="shared" si="97"/>
        <v>0</v>
      </c>
      <c r="CW162" s="13">
        <f t="shared" si="97"/>
        <v>0</v>
      </c>
      <c r="CX162" s="13">
        <f t="shared" si="94"/>
        <v>0</v>
      </c>
      <c r="CY162" s="13">
        <f t="shared" si="94"/>
        <v>0</v>
      </c>
      <c r="CZ162" s="13">
        <f t="shared" si="94"/>
        <v>0</v>
      </c>
      <c r="DA162" s="13">
        <f t="shared" si="94"/>
        <v>0</v>
      </c>
      <c r="DB162" s="13">
        <f t="shared" si="94"/>
        <v>0</v>
      </c>
      <c r="DC162" s="13">
        <f t="shared" si="94"/>
        <v>0</v>
      </c>
      <c r="DD162" s="13">
        <f t="shared" si="100"/>
        <v>0</v>
      </c>
      <c r="DE162" s="13">
        <f t="shared" si="100"/>
        <v>0</v>
      </c>
      <c r="DF162" s="13">
        <f t="shared" si="100"/>
        <v>0</v>
      </c>
    </row>
    <row r="163" spans="1:110" ht="13.8">
      <c r="A163" s="327">
        <f>'All Demand '!A164</f>
        <v>159</v>
      </c>
      <c r="B163" s="235" t="str">
        <f>'All Demand '!G164</f>
        <v xml:space="preserve">PMI </v>
      </c>
      <c r="C163" s="235" t="str">
        <f>'All Demand '!F164</f>
        <v>Soyuz</v>
      </c>
      <c r="D163" s="178" t="str">
        <f>'All Demand '!C164</f>
        <v>8DCPFM01494M</v>
      </c>
      <c r="E163" s="235" t="str">
        <f>'All Demand '!H164</f>
        <v>WGT</v>
      </c>
      <c r="F163" s="236" t="str">
        <f>'All Demand '!G164</f>
        <v xml:space="preserve">PMI 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26">
        <f>Chengdu!H163</f>
        <v>0</v>
      </c>
      <c r="V163" s="26">
        <f>Chengdu!I163</f>
        <v>0</v>
      </c>
      <c r="W163" s="26">
        <f>Chengdu!J163</f>
        <v>0</v>
      </c>
      <c r="X163" s="26">
        <f>Chengdu!K163</f>
        <v>0</v>
      </c>
      <c r="Y163" s="26">
        <f>Chengdu!L163</f>
        <v>0</v>
      </c>
      <c r="Z163" s="26">
        <f>Chengdu!M163</f>
        <v>0</v>
      </c>
      <c r="AA163" s="26">
        <f>Chengdu!N163</f>
        <v>0</v>
      </c>
      <c r="AB163" s="26">
        <f>Chengdu!O163</f>
        <v>0</v>
      </c>
      <c r="AC163" s="26">
        <f>Chengdu!P163</f>
        <v>0</v>
      </c>
      <c r="AD163" s="26">
        <f>Chengdu!Q163</f>
        <v>0</v>
      </c>
      <c r="AE163" s="26">
        <f>Chengdu!R163</f>
        <v>0</v>
      </c>
      <c r="AF163" s="26">
        <f>Chengdu!S163</f>
        <v>0</v>
      </c>
      <c r="AH163" s="13">
        <f t="shared" si="101"/>
        <v>0</v>
      </c>
      <c r="AI163" s="13">
        <f t="shared" si="102"/>
        <v>0</v>
      </c>
      <c r="AJ163" s="13">
        <f t="shared" si="103"/>
        <v>0</v>
      </c>
      <c r="AK163" s="13">
        <f t="shared" si="104"/>
        <v>0</v>
      </c>
      <c r="AL163" s="13">
        <f t="shared" si="105"/>
        <v>0</v>
      </c>
      <c r="AM163" s="13">
        <f t="shared" si="106"/>
        <v>0</v>
      </c>
      <c r="AN163" s="13">
        <f t="shared" si="107"/>
        <v>0</v>
      </c>
      <c r="AO163" s="13">
        <f t="shared" si="108"/>
        <v>0</v>
      </c>
      <c r="AP163" s="13">
        <f t="shared" si="109"/>
        <v>0</v>
      </c>
      <c r="AQ163" s="13">
        <f t="shared" si="110"/>
        <v>0</v>
      </c>
      <c r="AR163" s="13">
        <f t="shared" si="111"/>
        <v>0</v>
      </c>
      <c r="AS163" s="13">
        <f t="shared" si="112"/>
        <v>0</v>
      </c>
      <c r="AT163" s="14"/>
      <c r="AU163" s="15">
        <f t="shared" si="95"/>
        <v>0</v>
      </c>
      <c r="AV163" s="15">
        <f t="shared" si="95"/>
        <v>0</v>
      </c>
      <c r="AW163" s="15">
        <f t="shared" si="95"/>
        <v>0</v>
      </c>
      <c r="AX163" s="15">
        <f t="shared" si="92"/>
        <v>0</v>
      </c>
      <c r="AY163" s="15">
        <f t="shared" si="92"/>
        <v>0</v>
      </c>
      <c r="AZ163" s="15">
        <f t="shared" si="92"/>
        <v>0</v>
      </c>
      <c r="BA163" s="15">
        <f t="shared" si="92"/>
        <v>0</v>
      </c>
      <c r="BB163" s="15">
        <f t="shared" si="92"/>
        <v>0</v>
      </c>
      <c r="BC163" s="15">
        <f t="shared" si="92"/>
        <v>0</v>
      </c>
      <c r="BD163" s="15">
        <f t="shared" si="98"/>
        <v>0</v>
      </c>
      <c r="BE163" s="15">
        <f t="shared" si="98"/>
        <v>0</v>
      </c>
      <c r="BF163" s="15">
        <f t="shared" si="98"/>
        <v>0</v>
      </c>
      <c r="BH163" s="13">
        <f t="shared" si="113"/>
        <v>0</v>
      </c>
      <c r="BI163" s="13">
        <f t="shared" si="114"/>
        <v>0</v>
      </c>
      <c r="BJ163" s="13">
        <f t="shared" si="115"/>
        <v>0</v>
      </c>
      <c r="BK163" s="13">
        <f t="shared" si="116"/>
        <v>0</v>
      </c>
      <c r="BL163" s="13">
        <f t="shared" si="117"/>
        <v>0</v>
      </c>
      <c r="BM163" s="13">
        <f t="shared" si="118"/>
        <v>0</v>
      </c>
      <c r="BN163" s="13">
        <f t="shared" si="119"/>
        <v>0</v>
      </c>
      <c r="BO163" s="13">
        <f t="shared" si="120"/>
        <v>0</v>
      </c>
      <c r="BP163" s="13">
        <f t="shared" si="121"/>
        <v>0</v>
      </c>
      <c r="BQ163" s="13">
        <f t="shared" si="122"/>
        <v>0</v>
      </c>
      <c r="BR163" s="13">
        <f t="shared" si="123"/>
        <v>0</v>
      </c>
      <c r="BS163" s="13">
        <f t="shared" si="124"/>
        <v>0</v>
      </c>
      <c r="BT163" s="14"/>
      <c r="BU163" s="13">
        <f t="shared" si="90"/>
        <v>0</v>
      </c>
      <c r="BV163" s="13">
        <f t="shared" si="90"/>
        <v>0</v>
      </c>
      <c r="BW163" s="13">
        <f t="shared" si="90"/>
        <v>0</v>
      </c>
      <c r="BX163" s="13">
        <f t="shared" si="90"/>
        <v>0</v>
      </c>
      <c r="BY163" s="13">
        <f t="shared" si="90"/>
        <v>0</v>
      </c>
      <c r="BZ163" s="13">
        <f t="shared" si="90"/>
        <v>0</v>
      </c>
      <c r="CA163" s="13">
        <f t="shared" si="125"/>
        <v>0</v>
      </c>
      <c r="CB163" s="13">
        <f t="shared" si="125"/>
        <v>0</v>
      </c>
      <c r="CC163" s="13">
        <f t="shared" si="125"/>
        <v>0</v>
      </c>
      <c r="CD163" s="13">
        <f t="shared" si="91"/>
        <v>0</v>
      </c>
      <c r="CE163" s="13">
        <f t="shared" si="91"/>
        <v>0</v>
      </c>
      <c r="CF163" s="13">
        <f t="shared" si="91"/>
        <v>0</v>
      </c>
      <c r="CG163" s="14"/>
      <c r="CH163" s="13">
        <f t="shared" si="96"/>
        <v>0</v>
      </c>
      <c r="CI163" s="13">
        <f t="shared" si="96"/>
        <v>0</v>
      </c>
      <c r="CJ163" s="13">
        <f t="shared" si="96"/>
        <v>0</v>
      </c>
      <c r="CK163" s="13">
        <f t="shared" si="93"/>
        <v>0</v>
      </c>
      <c r="CL163" s="13">
        <f t="shared" si="93"/>
        <v>0</v>
      </c>
      <c r="CM163" s="13">
        <f t="shared" si="93"/>
        <v>0</v>
      </c>
      <c r="CN163" s="13">
        <f t="shared" si="93"/>
        <v>0</v>
      </c>
      <c r="CO163" s="13">
        <f t="shared" si="93"/>
        <v>0</v>
      </c>
      <c r="CP163" s="13">
        <f t="shared" si="93"/>
        <v>0</v>
      </c>
      <c r="CQ163" s="13">
        <f t="shared" si="99"/>
        <v>0</v>
      </c>
      <c r="CR163" s="13">
        <f t="shared" si="99"/>
        <v>0</v>
      </c>
      <c r="CS163" s="13">
        <f t="shared" si="99"/>
        <v>0</v>
      </c>
      <c r="CT163" s="14"/>
      <c r="CU163" s="13">
        <f t="shared" si="97"/>
        <v>0</v>
      </c>
      <c r="CV163" s="13">
        <f t="shared" si="97"/>
        <v>0</v>
      </c>
      <c r="CW163" s="13">
        <f t="shared" si="97"/>
        <v>0</v>
      </c>
      <c r="CX163" s="13">
        <f t="shared" si="94"/>
        <v>0</v>
      </c>
      <c r="CY163" s="13">
        <f t="shared" si="94"/>
        <v>0</v>
      </c>
      <c r="CZ163" s="13">
        <f t="shared" si="94"/>
        <v>0</v>
      </c>
      <c r="DA163" s="13">
        <f t="shared" si="94"/>
        <v>0</v>
      </c>
      <c r="DB163" s="13">
        <f t="shared" si="94"/>
        <v>0</v>
      </c>
      <c r="DC163" s="13">
        <f t="shared" si="94"/>
        <v>0</v>
      </c>
      <c r="DD163" s="13">
        <f t="shared" si="100"/>
        <v>0</v>
      </c>
      <c r="DE163" s="13">
        <f t="shared" si="100"/>
        <v>0</v>
      </c>
      <c r="DF163" s="13">
        <f t="shared" si="100"/>
        <v>0</v>
      </c>
    </row>
    <row r="164" spans="1:110" ht="13.8">
      <c r="A164" s="327">
        <f>'All Demand '!A165</f>
        <v>160</v>
      </c>
      <c r="B164" s="235" t="str">
        <f>'All Demand '!G165</f>
        <v xml:space="preserve">PMI </v>
      </c>
      <c r="C164" s="235" t="str">
        <f>'All Demand '!F165</f>
        <v>Soyuz</v>
      </c>
      <c r="D164" s="178" t="str">
        <f>'All Demand '!C165</f>
        <v>8DCPFM01448MI</v>
      </c>
      <c r="E164" s="235" t="str">
        <f>'All Demand '!H165</f>
        <v>WGT</v>
      </c>
      <c r="F164" s="236" t="str">
        <f>'All Demand '!G165</f>
        <v xml:space="preserve">PMI 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26">
        <f>Chengdu!H164</f>
        <v>0</v>
      </c>
      <c r="V164" s="26">
        <f>Chengdu!I164</f>
        <v>0</v>
      </c>
      <c r="W164" s="26">
        <f>Chengdu!J164</f>
        <v>0</v>
      </c>
      <c r="X164" s="26">
        <f>Chengdu!K164</f>
        <v>0</v>
      </c>
      <c r="Y164" s="26">
        <f>Chengdu!L164</f>
        <v>0</v>
      </c>
      <c r="Z164" s="26">
        <f>Chengdu!M164</f>
        <v>0</v>
      </c>
      <c r="AA164" s="26">
        <f>Chengdu!N164</f>
        <v>0</v>
      </c>
      <c r="AB164" s="26">
        <f>Chengdu!O164</f>
        <v>0</v>
      </c>
      <c r="AC164" s="26">
        <f>Chengdu!P164</f>
        <v>0</v>
      </c>
      <c r="AD164" s="26">
        <f>Chengdu!Q164</f>
        <v>0</v>
      </c>
      <c r="AE164" s="26">
        <f>Chengdu!R164</f>
        <v>0</v>
      </c>
      <c r="AF164" s="26">
        <f>Chengdu!S164</f>
        <v>0</v>
      </c>
      <c r="AH164" s="13">
        <f t="shared" si="101"/>
        <v>0</v>
      </c>
      <c r="AI164" s="13">
        <f t="shared" si="102"/>
        <v>0</v>
      </c>
      <c r="AJ164" s="13">
        <f t="shared" si="103"/>
        <v>0</v>
      </c>
      <c r="AK164" s="13">
        <f t="shared" si="104"/>
        <v>0</v>
      </c>
      <c r="AL164" s="13">
        <f t="shared" si="105"/>
        <v>0</v>
      </c>
      <c r="AM164" s="13">
        <f t="shared" si="106"/>
        <v>0</v>
      </c>
      <c r="AN164" s="13">
        <f t="shared" si="107"/>
        <v>0</v>
      </c>
      <c r="AO164" s="13">
        <f t="shared" si="108"/>
        <v>0</v>
      </c>
      <c r="AP164" s="13">
        <f t="shared" si="109"/>
        <v>0</v>
      </c>
      <c r="AQ164" s="13">
        <f t="shared" si="110"/>
        <v>0</v>
      </c>
      <c r="AR164" s="13">
        <f t="shared" si="111"/>
        <v>0</v>
      </c>
      <c r="AS164" s="13">
        <f t="shared" si="112"/>
        <v>0</v>
      </c>
      <c r="AT164" s="14"/>
      <c r="AU164" s="15">
        <f t="shared" si="95"/>
        <v>0</v>
      </c>
      <c r="AV164" s="15">
        <f t="shared" si="95"/>
        <v>0</v>
      </c>
      <c r="AW164" s="15">
        <f t="shared" si="95"/>
        <v>0</v>
      </c>
      <c r="AX164" s="15">
        <f t="shared" si="92"/>
        <v>0</v>
      </c>
      <c r="AY164" s="15">
        <f t="shared" si="92"/>
        <v>0</v>
      </c>
      <c r="AZ164" s="15">
        <f t="shared" si="92"/>
        <v>0</v>
      </c>
      <c r="BA164" s="15">
        <f t="shared" si="92"/>
        <v>0</v>
      </c>
      <c r="BB164" s="15">
        <f t="shared" si="92"/>
        <v>0</v>
      </c>
      <c r="BC164" s="15">
        <f t="shared" si="92"/>
        <v>0</v>
      </c>
      <c r="BD164" s="15">
        <f t="shared" si="98"/>
        <v>0</v>
      </c>
      <c r="BE164" s="15">
        <f t="shared" si="98"/>
        <v>0</v>
      </c>
      <c r="BF164" s="15">
        <f t="shared" si="98"/>
        <v>0</v>
      </c>
      <c r="BH164" s="13">
        <f t="shared" si="113"/>
        <v>0</v>
      </c>
      <c r="BI164" s="13">
        <f t="shared" si="114"/>
        <v>0</v>
      </c>
      <c r="BJ164" s="13">
        <f t="shared" si="115"/>
        <v>0</v>
      </c>
      <c r="BK164" s="13">
        <f t="shared" si="116"/>
        <v>0</v>
      </c>
      <c r="BL164" s="13">
        <f t="shared" si="117"/>
        <v>0</v>
      </c>
      <c r="BM164" s="13">
        <f t="shared" si="118"/>
        <v>0</v>
      </c>
      <c r="BN164" s="13">
        <f t="shared" si="119"/>
        <v>0</v>
      </c>
      <c r="BO164" s="13">
        <f t="shared" si="120"/>
        <v>0</v>
      </c>
      <c r="BP164" s="13">
        <f t="shared" si="121"/>
        <v>0</v>
      </c>
      <c r="BQ164" s="13">
        <f t="shared" si="122"/>
        <v>0</v>
      </c>
      <c r="BR164" s="13">
        <f t="shared" si="123"/>
        <v>0</v>
      </c>
      <c r="BS164" s="13">
        <f t="shared" si="124"/>
        <v>0</v>
      </c>
      <c r="BT164" s="14"/>
      <c r="BU164" s="13">
        <f t="shared" ref="BU164:BZ178" si="126">IF(U164=0,0,(U164/1000*$J164)/$R164/$T164)</f>
        <v>0</v>
      </c>
      <c r="BV164" s="13">
        <f t="shared" si="126"/>
        <v>0</v>
      </c>
      <c r="BW164" s="13">
        <f t="shared" si="126"/>
        <v>0</v>
      </c>
      <c r="BX164" s="13">
        <f t="shared" si="126"/>
        <v>0</v>
      </c>
      <c r="BY164" s="13">
        <f t="shared" si="126"/>
        <v>0</v>
      </c>
      <c r="BZ164" s="13">
        <f t="shared" si="126"/>
        <v>0</v>
      </c>
      <c r="CA164" s="13">
        <f t="shared" si="125"/>
        <v>0</v>
      </c>
      <c r="CB164" s="13">
        <f t="shared" si="125"/>
        <v>0</v>
      </c>
      <c r="CC164" s="13">
        <f t="shared" si="125"/>
        <v>0</v>
      </c>
      <c r="CD164" s="13">
        <f t="shared" si="91"/>
        <v>0</v>
      </c>
      <c r="CE164" s="13">
        <f t="shared" si="91"/>
        <v>0</v>
      </c>
      <c r="CF164" s="13">
        <f t="shared" si="91"/>
        <v>0</v>
      </c>
      <c r="CG164" s="14"/>
      <c r="CH164" s="13">
        <f t="shared" si="96"/>
        <v>0</v>
      </c>
      <c r="CI164" s="13">
        <f t="shared" si="96"/>
        <v>0</v>
      </c>
      <c r="CJ164" s="13">
        <f t="shared" si="96"/>
        <v>0</v>
      </c>
      <c r="CK164" s="13">
        <f t="shared" si="93"/>
        <v>0</v>
      </c>
      <c r="CL164" s="13">
        <f t="shared" si="93"/>
        <v>0</v>
      </c>
      <c r="CM164" s="13">
        <f t="shared" si="93"/>
        <v>0</v>
      </c>
      <c r="CN164" s="13">
        <f t="shared" si="93"/>
        <v>0</v>
      </c>
      <c r="CO164" s="13">
        <f t="shared" si="93"/>
        <v>0</v>
      </c>
      <c r="CP164" s="13">
        <f t="shared" si="93"/>
        <v>0</v>
      </c>
      <c r="CQ164" s="13">
        <f t="shared" si="99"/>
        <v>0</v>
      </c>
      <c r="CR164" s="13">
        <f t="shared" si="99"/>
        <v>0</v>
      </c>
      <c r="CS164" s="13">
        <f t="shared" si="99"/>
        <v>0</v>
      </c>
      <c r="CT164" s="14"/>
      <c r="CU164" s="13">
        <f t="shared" si="97"/>
        <v>0</v>
      </c>
      <c r="CV164" s="13">
        <f t="shared" si="97"/>
        <v>0</v>
      </c>
      <c r="CW164" s="13">
        <f t="shared" si="97"/>
        <v>0</v>
      </c>
      <c r="CX164" s="13">
        <f t="shared" si="94"/>
        <v>0</v>
      </c>
      <c r="CY164" s="13">
        <f t="shared" si="94"/>
        <v>0</v>
      </c>
      <c r="CZ164" s="13">
        <f t="shared" si="94"/>
        <v>0</v>
      </c>
      <c r="DA164" s="13">
        <f t="shared" si="94"/>
        <v>0</v>
      </c>
      <c r="DB164" s="13">
        <f t="shared" si="94"/>
        <v>0</v>
      </c>
      <c r="DC164" s="13">
        <f t="shared" si="94"/>
        <v>0</v>
      </c>
      <c r="DD164" s="13">
        <f t="shared" si="100"/>
        <v>0</v>
      </c>
      <c r="DE164" s="13">
        <f t="shared" si="100"/>
        <v>0</v>
      </c>
      <c r="DF164" s="13">
        <f t="shared" si="100"/>
        <v>0</v>
      </c>
    </row>
    <row r="165" spans="1:110" ht="13.8">
      <c r="A165" s="327">
        <f>'All Demand '!A166</f>
        <v>161</v>
      </c>
      <c r="B165" s="235" t="str">
        <f>'All Demand '!G166</f>
        <v xml:space="preserve">ABC </v>
      </c>
      <c r="C165" s="235" t="str">
        <f>'All Demand '!F166</f>
        <v>Vienna ST</v>
      </c>
      <c r="D165" s="178" t="str">
        <f>'All Demand '!C166</f>
        <v>8ACUP30153AP (-0014)</v>
      </c>
      <c r="E165" s="235" t="str">
        <f>'All Demand '!H166</f>
        <v>Huizhou</v>
      </c>
      <c r="F165" s="236" t="str">
        <f>'All Demand '!G166</f>
        <v xml:space="preserve">ABC 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26">
        <f>Chengdu!H165</f>
        <v>0</v>
      </c>
      <c r="V165" s="26">
        <f>Chengdu!I165</f>
        <v>0</v>
      </c>
      <c r="W165" s="26">
        <f>Chengdu!J165</f>
        <v>0</v>
      </c>
      <c r="X165" s="26">
        <f>Chengdu!K165</f>
        <v>0</v>
      </c>
      <c r="Y165" s="26">
        <f>Chengdu!L165</f>
        <v>0</v>
      </c>
      <c r="Z165" s="26">
        <f>Chengdu!M165</f>
        <v>0</v>
      </c>
      <c r="AA165" s="26">
        <f>Chengdu!N165</f>
        <v>0</v>
      </c>
      <c r="AB165" s="26">
        <f>Chengdu!O165</f>
        <v>0</v>
      </c>
      <c r="AC165" s="26">
        <f>Chengdu!P165</f>
        <v>0</v>
      </c>
      <c r="AD165" s="26">
        <f>Chengdu!Q165</f>
        <v>0</v>
      </c>
      <c r="AE165" s="26">
        <f>Chengdu!R165</f>
        <v>0</v>
      </c>
      <c r="AF165" s="26">
        <f>Chengdu!S165</f>
        <v>0</v>
      </c>
      <c r="AH165" s="13">
        <f t="shared" si="101"/>
        <v>0</v>
      </c>
      <c r="AI165" s="13">
        <f t="shared" si="102"/>
        <v>0</v>
      </c>
      <c r="AJ165" s="13">
        <f t="shared" si="103"/>
        <v>0</v>
      </c>
      <c r="AK165" s="13">
        <f t="shared" si="104"/>
        <v>0</v>
      </c>
      <c r="AL165" s="13">
        <f t="shared" si="105"/>
        <v>0</v>
      </c>
      <c r="AM165" s="13">
        <f t="shared" si="106"/>
        <v>0</v>
      </c>
      <c r="AN165" s="13">
        <f t="shared" si="107"/>
        <v>0</v>
      </c>
      <c r="AO165" s="13">
        <f t="shared" si="108"/>
        <v>0</v>
      </c>
      <c r="AP165" s="13">
        <f t="shared" si="109"/>
        <v>0</v>
      </c>
      <c r="AQ165" s="13">
        <f t="shared" si="110"/>
        <v>0</v>
      </c>
      <c r="AR165" s="13">
        <f t="shared" si="111"/>
        <v>0</v>
      </c>
      <c r="AS165" s="13">
        <f t="shared" si="112"/>
        <v>0</v>
      </c>
      <c r="AT165" s="14"/>
      <c r="AU165" s="15">
        <f t="shared" si="95"/>
        <v>0</v>
      </c>
      <c r="AV165" s="15">
        <f t="shared" si="95"/>
        <v>0</v>
      </c>
      <c r="AW165" s="15">
        <f t="shared" si="95"/>
        <v>0</v>
      </c>
      <c r="AX165" s="15">
        <f t="shared" si="92"/>
        <v>0</v>
      </c>
      <c r="AY165" s="15">
        <f t="shared" si="92"/>
        <v>0</v>
      </c>
      <c r="AZ165" s="15">
        <f t="shared" si="92"/>
        <v>0</v>
      </c>
      <c r="BA165" s="15">
        <f t="shared" si="92"/>
        <v>0</v>
      </c>
      <c r="BB165" s="15">
        <f t="shared" si="92"/>
        <v>0</v>
      </c>
      <c r="BC165" s="15">
        <f t="shared" si="92"/>
        <v>0</v>
      </c>
      <c r="BD165" s="15">
        <f t="shared" si="98"/>
        <v>0</v>
      </c>
      <c r="BE165" s="15">
        <f t="shared" si="98"/>
        <v>0</v>
      </c>
      <c r="BF165" s="15">
        <f t="shared" si="98"/>
        <v>0</v>
      </c>
      <c r="BH165" s="13">
        <f t="shared" si="113"/>
        <v>0</v>
      </c>
      <c r="BI165" s="13">
        <f t="shared" si="114"/>
        <v>0</v>
      </c>
      <c r="BJ165" s="13">
        <f t="shared" si="115"/>
        <v>0</v>
      </c>
      <c r="BK165" s="13">
        <f t="shared" si="116"/>
        <v>0</v>
      </c>
      <c r="BL165" s="13">
        <f t="shared" si="117"/>
        <v>0</v>
      </c>
      <c r="BM165" s="13">
        <f t="shared" si="118"/>
        <v>0</v>
      </c>
      <c r="BN165" s="13">
        <f t="shared" si="119"/>
        <v>0</v>
      </c>
      <c r="BO165" s="13">
        <f t="shared" si="120"/>
        <v>0</v>
      </c>
      <c r="BP165" s="13">
        <f t="shared" si="121"/>
        <v>0</v>
      </c>
      <c r="BQ165" s="13">
        <f t="shared" si="122"/>
        <v>0</v>
      </c>
      <c r="BR165" s="13">
        <f t="shared" si="123"/>
        <v>0</v>
      </c>
      <c r="BS165" s="13">
        <f t="shared" si="124"/>
        <v>0</v>
      </c>
      <c r="BT165" s="14"/>
      <c r="BU165" s="13">
        <f t="shared" si="126"/>
        <v>0</v>
      </c>
      <c r="BV165" s="13">
        <f t="shared" si="126"/>
        <v>0</v>
      </c>
      <c r="BW165" s="13">
        <f t="shared" si="126"/>
        <v>0</v>
      </c>
      <c r="BX165" s="13">
        <f t="shared" si="126"/>
        <v>0</v>
      </c>
      <c r="BY165" s="13">
        <f t="shared" si="126"/>
        <v>0</v>
      </c>
      <c r="BZ165" s="13">
        <f t="shared" si="126"/>
        <v>0</v>
      </c>
      <c r="CA165" s="13">
        <f t="shared" si="125"/>
        <v>0</v>
      </c>
      <c r="CB165" s="13">
        <f t="shared" si="125"/>
        <v>0</v>
      </c>
      <c r="CC165" s="13">
        <f t="shared" si="125"/>
        <v>0</v>
      </c>
      <c r="CD165" s="13">
        <f t="shared" si="91"/>
        <v>0</v>
      </c>
      <c r="CE165" s="13">
        <f t="shared" si="91"/>
        <v>0</v>
      </c>
      <c r="CF165" s="13">
        <f t="shared" si="91"/>
        <v>0</v>
      </c>
      <c r="CG165" s="14"/>
      <c r="CH165" s="13">
        <f t="shared" si="96"/>
        <v>0</v>
      </c>
      <c r="CI165" s="13">
        <f t="shared" si="96"/>
        <v>0</v>
      </c>
      <c r="CJ165" s="13">
        <f t="shared" si="96"/>
        <v>0</v>
      </c>
      <c r="CK165" s="13">
        <f t="shared" si="93"/>
        <v>0</v>
      </c>
      <c r="CL165" s="13">
        <f t="shared" si="93"/>
        <v>0</v>
      </c>
      <c r="CM165" s="13">
        <f t="shared" si="93"/>
        <v>0</v>
      </c>
      <c r="CN165" s="13">
        <f t="shared" si="93"/>
        <v>0</v>
      </c>
      <c r="CO165" s="13">
        <f t="shared" si="93"/>
        <v>0</v>
      </c>
      <c r="CP165" s="13">
        <f t="shared" si="93"/>
        <v>0</v>
      </c>
      <c r="CQ165" s="13">
        <f t="shared" si="99"/>
        <v>0</v>
      </c>
      <c r="CR165" s="13">
        <f t="shared" si="99"/>
        <v>0</v>
      </c>
      <c r="CS165" s="13">
        <f t="shared" si="99"/>
        <v>0</v>
      </c>
      <c r="CT165" s="14"/>
      <c r="CU165" s="13">
        <f t="shared" si="97"/>
        <v>0</v>
      </c>
      <c r="CV165" s="13">
        <f t="shared" si="97"/>
        <v>0</v>
      </c>
      <c r="CW165" s="13">
        <f t="shared" si="97"/>
        <v>0</v>
      </c>
      <c r="CX165" s="13">
        <f t="shared" si="94"/>
        <v>0</v>
      </c>
      <c r="CY165" s="13">
        <f t="shared" si="94"/>
        <v>0</v>
      </c>
      <c r="CZ165" s="13">
        <f t="shared" si="94"/>
        <v>0</v>
      </c>
      <c r="DA165" s="13">
        <f t="shared" si="94"/>
        <v>0</v>
      </c>
      <c r="DB165" s="13">
        <f t="shared" si="94"/>
        <v>0</v>
      </c>
      <c r="DC165" s="13">
        <f t="shared" si="94"/>
        <v>0</v>
      </c>
      <c r="DD165" s="13">
        <f t="shared" si="100"/>
        <v>0</v>
      </c>
      <c r="DE165" s="13">
        <f t="shared" si="100"/>
        <v>0</v>
      </c>
      <c r="DF165" s="13">
        <f t="shared" si="100"/>
        <v>0</v>
      </c>
    </row>
    <row r="166" spans="1:110" ht="13.8">
      <c r="A166" s="327">
        <f>'All Demand '!A167</f>
        <v>162</v>
      </c>
      <c r="B166" s="235" t="str">
        <f>'All Demand '!G167</f>
        <v>ABC</v>
      </c>
      <c r="C166" s="235" t="str">
        <f>'All Demand '!F167</f>
        <v>B24</v>
      </c>
      <c r="D166" s="178" t="str">
        <f>'All Demand '!C167</f>
        <v>8ACUP27438-AP</v>
      </c>
      <c r="E166" s="235" t="str">
        <f>'All Demand '!H167</f>
        <v>Shenzhen GP</v>
      </c>
      <c r="F166" s="236" t="str">
        <f>'All Demand '!G167</f>
        <v>ABC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26">
        <f>Chengdu!H166</f>
        <v>0</v>
      </c>
      <c r="V166" s="26">
        <f>Chengdu!I166</f>
        <v>0</v>
      </c>
      <c r="W166" s="26">
        <f>Chengdu!J166</f>
        <v>0</v>
      </c>
      <c r="X166" s="26">
        <f>Chengdu!K166</f>
        <v>0</v>
      </c>
      <c r="Y166" s="26">
        <f>Chengdu!L166</f>
        <v>0</v>
      </c>
      <c r="Z166" s="26">
        <f>Chengdu!M166</f>
        <v>0</v>
      </c>
      <c r="AA166" s="26">
        <f>Chengdu!N166</f>
        <v>0</v>
      </c>
      <c r="AB166" s="26">
        <f>Chengdu!O166</f>
        <v>0</v>
      </c>
      <c r="AC166" s="26">
        <f>Chengdu!P166</f>
        <v>0</v>
      </c>
      <c r="AD166" s="26">
        <f>Chengdu!Q166</f>
        <v>0</v>
      </c>
      <c r="AE166" s="26">
        <f>Chengdu!R166</f>
        <v>0</v>
      </c>
      <c r="AF166" s="26">
        <f>Chengdu!S166</f>
        <v>0</v>
      </c>
      <c r="AH166" s="13">
        <f t="shared" si="101"/>
        <v>0</v>
      </c>
      <c r="AI166" s="13">
        <f t="shared" si="102"/>
        <v>0</v>
      </c>
      <c r="AJ166" s="13">
        <f t="shared" si="103"/>
        <v>0</v>
      </c>
      <c r="AK166" s="13">
        <f t="shared" si="104"/>
        <v>0</v>
      </c>
      <c r="AL166" s="13">
        <f t="shared" si="105"/>
        <v>0</v>
      </c>
      <c r="AM166" s="13">
        <f t="shared" si="106"/>
        <v>0</v>
      </c>
      <c r="AN166" s="13">
        <f t="shared" si="107"/>
        <v>0</v>
      </c>
      <c r="AO166" s="13">
        <f t="shared" si="108"/>
        <v>0</v>
      </c>
      <c r="AP166" s="13">
        <f t="shared" si="109"/>
        <v>0</v>
      </c>
      <c r="AQ166" s="13">
        <f t="shared" si="110"/>
        <v>0</v>
      </c>
      <c r="AR166" s="13">
        <f t="shared" si="111"/>
        <v>0</v>
      </c>
      <c r="AS166" s="13">
        <f t="shared" si="112"/>
        <v>0</v>
      </c>
      <c r="AT166" s="14"/>
      <c r="AU166" s="15">
        <f t="shared" si="95"/>
        <v>0</v>
      </c>
      <c r="AV166" s="15">
        <f t="shared" si="95"/>
        <v>0</v>
      </c>
      <c r="AW166" s="15">
        <f t="shared" si="95"/>
        <v>0</v>
      </c>
      <c r="AX166" s="15">
        <f t="shared" si="92"/>
        <v>0</v>
      </c>
      <c r="AY166" s="15">
        <f t="shared" si="92"/>
        <v>0</v>
      </c>
      <c r="AZ166" s="15">
        <f t="shared" si="92"/>
        <v>0</v>
      </c>
      <c r="BA166" s="15">
        <f t="shared" si="92"/>
        <v>0</v>
      </c>
      <c r="BB166" s="15">
        <f t="shared" si="92"/>
        <v>0</v>
      </c>
      <c r="BC166" s="15">
        <f t="shared" si="92"/>
        <v>0</v>
      </c>
      <c r="BD166" s="15">
        <f t="shared" si="98"/>
        <v>0</v>
      </c>
      <c r="BE166" s="15">
        <f t="shared" si="98"/>
        <v>0</v>
      </c>
      <c r="BF166" s="15">
        <f t="shared" si="98"/>
        <v>0</v>
      </c>
      <c r="BH166" s="13">
        <f t="shared" si="113"/>
        <v>0</v>
      </c>
      <c r="BI166" s="13">
        <f t="shared" si="114"/>
        <v>0</v>
      </c>
      <c r="BJ166" s="13">
        <f t="shared" si="115"/>
        <v>0</v>
      </c>
      <c r="BK166" s="13">
        <f t="shared" si="116"/>
        <v>0</v>
      </c>
      <c r="BL166" s="13">
        <f t="shared" si="117"/>
        <v>0</v>
      </c>
      <c r="BM166" s="13">
        <f t="shared" si="118"/>
        <v>0</v>
      </c>
      <c r="BN166" s="13">
        <f t="shared" si="119"/>
        <v>0</v>
      </c>
      <c r="BO166" s="13">
        <f t="shared" si="120"/>
        <v>0</v>
      </c>
      <c r="BP166" s="13">
        <f t="shared" si="121"/>
        <v>0</v>
      </c>
      <c r="BQ166" s="13">
        <f t="shared" si="122"/>
        <v>0</v>
      </c>
      <c r="BR166" s="13">
        <f t="shared" si="123"/>
        <v>0</v>
      </c>
      <c r="BS166" s="13">
        <f t="shared" si="124"/>
        <v>0</v>
      </c>
      <c r="BT166" s="14"/>
      <c r="BU166" s="13">
        <f t="shared" si="126"/>
        <v>0</v>
      </c>
      <c r="BV166" s="13">
        <f t="shared" si="126"/>
        <v>0</v>
      </c>
      <c r="BW166" s="13">
        <f t="shared" si="126"/>
        <v>0</v>
      </c>
      <c r="BX166" s="13">
        <f t="shared" si="126"/>
        <v>0</v>
      </c>
      <c r="BY166" s="13">
        <f t="shared" si="126"/>
        <v>0</v>
      </c>
      <c r="BZ166" s="13">
        <f t="shared" si="126"/>
        <v>0</v>
      </c>
      <c r="CA166" s="13">
        <f t="shared" si="125"/>
        <v>0</v>
      </c>
      <c r="CB166" s="13">
        <f t="shared" si="125"/>
        <v>0</v>
      </c>
      <c r="CC166" s="13">
        <f t="shared" si="125"/>
        <v>0</v>
      </c>
      <c r="CD166" s="13">
        <f t="shared" si="91"/>
        <v>0</v>
      </c>
      <c r="CE166" s="13">
        <f t="shared" si="91"/>
        <v>0</v>
      </c>
      <c r="CF166" s="13">
        <f t="shared" si="91"/>
        <v>0</v>
      </c>
      <c r="CG166" s="14"/>
      <c r="CH166" s="13">
        <f t="shared" si="96"/>
        <v>0</v>
      </c>
      <c r="CI166" s="13">
        <f t="shared" si="96"/>
        <v>0</v>
      </c>
      <c r="CJ166" s="13">
        <f t="shared" si="96"/>
        <v>0</v>
      </c>
      <c r="CK166" s="13">
        <f t="shared" si="93"/>
        <v>0</v>
      </c>
      <c r="CL166" s="13">
        <f t="shared" si="93"/>
        <v>0</v>
      </c>
      <c r="CM166" s="13">
        <f t="shared" si="93"/>
        <v>0</v>
      </c>
      <c r="CN166" s="13">
        <f t="shared" si="93"/>
        <v>0</v>
      </c>
      <c r="CO166" s="13">
        <f t="shared" si="93"/>
        <v>0</v>
      </c>
      <c r="CP166" s="13">
        <f t="shared" si="93"/>
        <v>0</v>
      </c>
      <c r="CQ166" s="13">
        <f t="shared" si="99"/>
        <v>0</v>
      </c>
      <c r="CR166" s="13">
        <f t="shared" si="99"/>
        <v>0</v>
      </c>
      <c r="CS166" s="13">
        <f t="shared" si="99"/>
        <v>0</v>
      </c>
      <c r="CT166" s="14"/>
      <c r="CU166" s="13">
        <f t="shared" si="97"/>
        <v>0</v>
      </c>
      <c r="CV166" s="13">
        <f t="shared" si="97"/>
        <v>0</v>
      </c>
      <c r="CW166" s="13">
        <f t="shared" si="97"/>
        <v>0</v>
      </c>
      <c r="CX166" s="13">
        <f t="shared" si="94"/>
        <v>0</v>
      </c>
      <c r="CY166" s="13">
        <f t="shared" si="94"/>
        <v>0</v>
      </c>
      <c r="CZ166" s="13">
        <f t="shared" si="94"/>
        <v>0</v>
      </c>
      <c r="DA166" s="13">
        <f t="shared" si="94"/>
        <v>0</v>
      </c>
      <c r="DB166" s="13">
        <f t="shared" si="94"/>
        <v>0</v>
      </c>
      <c r="DC166" s="13">
        <f t="shared" si="94"/>
        <v>0</v>
      </c>
      <c r="DD166" s="13">
        <f t="shared" si="100"/>
        <v>0</v>
      </c>
      <c r="DE166" s="13">
        <f t="shared" si="100"/>
        <v>0</v>
      </c>
      <c r="DF166" s="13">
        <f t="shared" si="100"/>
        <v>0</v>
      </c>
    </row>
    <row r="167" spans="1:110" ht="13.8">
      <c r="A167" s="327">
        <f>'All Demand '!A168</f>
        <v>163</v>
      </c>
      <c r="B167" s="235" t="str">
        <f>'All Demand '!G168</f>
        <v xml:space="preserve">ABC </v>
      </c>
      <c r="C167" s="235" t="str">
        <f>'All Demand '!F168</f>
        <v>M115</v>
      </c>
      <c r="D167" s="178" t="str">
        <f>'All Demand '!C168</f>
        <v>AJ875-02656-JN</v>
      </c>
      <c r="E167" s="235" t="str">
        <f>'All Demand '!H168</f>
        <v>CTU FATP</v>
      </c>
      <c r="F167" s="236" t="str">
        <f>'All Demand '!G168</f>
        <v xml:space="preserve">ABC </v>
      </c>
      <c r="G167" s="12">
        <v>1.83</v>
      </c>
      <c r="H167" s="12">
        <v>0.73</v>
      </c>
      <c r="I167" s="12" t="s">
        <v>39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3</v>
      </c>
      <c r="Q167" s="12">
        <v>4</v>
      </c>
      <c r="R167" s="12">
        <v>1</v>
      </c>
      <c r="S167" s="12">
        <v>0</v>
      </c>
      <c r="T167" s="12">
        <v>0.95</v>
      </c>
      <c r="U167" s="26">
        <f>Chengdu!H167</f>
        <v>364562</v>
      </c>
      <c r="V167" s="26">
        <f>Chengdu!I167</f>
        <v>461911</v>
      </c>
      <c r="W167" s="26">
        <f>Chengdu!J167</f>
        <v>433074</v>
      </c>
      <c r="X167" s="26">
        <f>Chengdu!K167</f>
        <v>288058</v>
      </c>
      <c r="Y167" s="26">
        <f>Chengdu!L167</f>
        <v>573532.89338601916</v>
      </c>
      <c r="Z167" s="26">
        <f>Chengdu!M167</f>
        <v>644623.23346504697</v>
      </c>
      <c r="AA167" s="26">
        <f>Chengdu!N167</f>
        <v>457679.10662097199</v>
      </c>
      <c r="AB167" s="26">
        <f>Chengdu!O167</f>
        <v>550666.10662097204</v>
      </c>
      <c r="AC167" s="26">
        <f>Chengdu!P167</f>
        <v>430043.76652097102</v>
      </c>
      <c r="AD167" s="26">
        <f>Chengdu!Q167</f>
        <v>405600</v>
      </c>
      <c r="AE167" s="26">
        <f>Chengdu!R167</f>
        <v>234565.44349214499</v>
      </c>
      <c r="AF167" s="26">
        <f>Chengdu!S167</f>
        <v>285220.56426414498</v>
      </c>
      <c r="AH167" s="13">
        <f t="shared" si="101"/>
        <v>292.13711578947374</v>
      </c>
      <c r="AI167" s="13">
        <f t="shared" si="102"/>
        <v>366.94213684210524</v>
      </c>
      <c r="AJ167" s="13">
        <f t="shared" si="103"/>
        <v>344.78317894736847</v>
      </c>
      <c r="AK167" s="13">
        <f t="shared" si="104"/>
        <v>233.34983157894735</v>
      </c>
      <c r="AL167" s="13">
        <f t="shared" si="105"/>
        <v>452.71474965452001</v>
      </c>
      <c r="AM167" s="13">
        <f t="shared" si="106"/>
        <v>507.34206360998343</v>
      </c>
      <c r="AN167" s="13">
        <f t="shared" si="107"/>
        <v>363.69026087716793</v>
      </c>
      <c r="AO167" s="13">
        <f t="shared" si="108"/>
        <v>435.14342929822067</v>
      </c>
      <c r="AP167" s="13">
        <f t="shared" si="109"/>
        <v>342.45468374769354</v>
      </c>
      <c r="AQ167" s="13">
        <f t="shared" si="110"/>
        <v>323.67157894736846</v>
      </c>
      <c r="AR167" s="13">
        <f t="shared" si="111"/>
        <v>192.24502499922721</v>
      </c>
      <c r="AS167" s="13">
        <f t="shared" si="112"/>
        <v>231.1694862240272</v>
      </c>
      <c r="AT167" s="14"/>
      <c r="AU167" s="15">
        <f t="shared" si="95"/>
        <v>667.14846000000011</v>
      </c>
      <c r="AV167" s="15">
        <f t="shared" si="95"/>
        <v>845.29713000000004</v>
      </c>
      <c r="AW167" s="15">
        <f t="shared" si="95"/>
        <v>792.52542000000005</v>
      </c>
      <c r="AX167" s="15">
        <f t="shared" si="92"/>
        <v>527.14614000000006</v>
      </c>
      <c r="AY167" s="15">
        <f t="shared" si="92"/>
        <v>1049.5651948964151</v>
      </c>
      <c r="AZ167" s="15">
        <f t="shared" si="92"/>
        <v>1179.6605172410361</v>
      </c>
      <c r="BA167" s="15">
        <f t="shared" si="92"/>
        <v>837.55276511637874</v>
      </c>
      <c r="BB167" s="15">
        <f t="shared" si="92"/>
        <v>1007.7189751163788</v>
      </c>
      <c r="BC167" s="15">
        <f t="shared" si="92"/>
        <v>786.98009273337698</v>
      </c>
      <c r="BD167" s="15">
        <f t="shared" si="98"/>
        <v>742.24800000000005</v>
      </c>
      <c r="BE167" s="15">
        <f t="shared" si="98"/>
        <v>429.25476159062532</v>
      </c>
      <c r="BF167" s="15">
        <f t="shared" si="98"/>
        <v>521.95363260338536</v>
      </c>
      <c r="BH167" s="13">
        <f t="shared" si="113"/>
        <v>292.13711578947374</v>
      </c>
      <c r="BI167" s="13">
        <f t="shared" si="114"/>
        <v>366.94213684210524</v>
      </c>
      <c r="BJ167" s="13">
        <f t="shared" si="115"/>
        <v>344.78317894736847</v>
      </c>
      <c r="BK167" s="13">
        <f t="shared" si="116"/>
        <v>233.34983157894735</v>
      </c>
      <c r="BL167" s="13">
        <f t="shared" si="117"/>
        <v>452.71474965452001</v>
      </c>
      <c r="BM167" s="13">
        <f t="shared" si="118"/>
        <v>507.34206360998343</v>
      </c>
      <c r="BN167" s="13">
        <f t="shared" si="119"/>
        <v>363.69026087716793</v>
      </c>
      <c r="BO167" s="13">
        <f t="shared" si="120"/>
        <v>435.14342929822067</v>
      </c>
      <c r="BP167" s="13">
        <f t="shared" si="121"/>
        <v>342.45468374769354</v>
      </c>
      <c r="BQ167" s="13">
        <f t="shared" si="122"/>
        <v>323.67157894736846</v>
      </c>
      <c r="BR167" s="13">
        <f t="shared" si="123"/>
        <v>192.24502499922721</v>
      </c>
      <c r="BS167" s="13">
        <f t="shared" si="124"/>
        <v>231.1694862240272</v>
      </c>
      <c r="BT167" s="14"/>
      <c r="BU167" s="13">
        <f t="shared" si="126"/>
        <v>0</v>
      </c>
      <c r="BV167" s="13">
        <f t="shared" si="126"/>
        <v>0</v>
      </c>
      <c r="BW167" s="13">
        <f t="shared" si="126"/>
        <v>0</v>
      </c>
      <c r="BX167" s="13">
        <f t="shared" si="126"/>
        <v>0</v>
      </c>
      <c r="BY167" s="13">
        <f t="shared" si="126"/>
        <v>0</v>
      </c>
      <c r="BZ167" s="13">
        <f t="shared" si="126"/>
        <v>0</v>
      </c>
      <c r="CA167" s="13">
        <f t="shared" si="125"/>
        <v>0</v>
      </c>
      <c r="CB167" s="13">
        <f t="shared" si="125"/>
        <v>0</v>
      </c>
      <c r="CC167" s="13">
        <f t="shared" si="125"/>
        <v>0</v>
      </c>
      <c r="CD167" s="13">
        <f t="shared" si="91"/>
        <v>0</v>
      </c>
      <c r="CE167" s="13">
        <f t="shared" si="91"/>
        <v>0</v>
      </c>
      <c r="CF167" s="13">
        <f t="shared" si="91"/>
        <v>0</v>
      </c>
      <c r="CG167" s="14"/>
      <c r="CH167" s="13">
        <f t="shared" si="96"/>
        <v>0</v>
      </c>
      <c r="CI167" s="13">
        <f t="shared" si="96"/>
        <v>0</v>
      </c>
      <c r="CJ167" s="13">
        <f t="shared" si="96"/>
        <v>0</v>
      </c>
      <c r="CK167" s="13">
        <f t="shared" si="93"/>
        <v>0</v>
      </c>
      <c r="CL167" s="13">
        <f t="shared" si="93"/>
        <v>0</v>
      </c>
      <c r="CM167" s="13">
        <f t="shared" si="93"/>
        <v>0</v>
      </c>
      <c r="CN167" s="13">
        <f t="shared" si="93"/>
        <v>0</v>
      </c>
      <c r="CO167" s="13">
        <f t="shared" si="93"/>
        <v>0</v>
      </c>
      <c r="CP167" s="13">
        <f t="shared" si="93"/>
        <v>0</v>
      </c>
      <c r="CQ167" s="13">
        <f t="shared" si="99"/>
        <v>0</v>
      </c>
      <c r="CR167" s="13">
        <f t="shared" si="99"/>
        <v>0</v>
      </c>
      <c r="CS167" s="13">
        <f t="shared" si="99"/>
        <v>0</v>
      </c>
      <c r="CT167" s="14"/>
      <c r="CU167" s="13">
        <f t="shared" si="97"/>
        <v>0</v>
      </c>
      <c r="CV167" s="13">
        <f t="shared" si="97"/>
        <v>0</v>
      </c>
      <c r="CW167" s="13">
        <f t="shared" si="97"/>
        <v>0</v>
      </c>
      <c r="CX167" s="13">
        <f t="shared" si="94"/>
        <v>0</v>
      </c>
      <c r="CY167" s="13">
        <f t="shared" si="94"/>
        <v>0</v>
      </c>
      <c r="CZ167" s="13">
        <f t="shared" si="94"/>
        <v>0</v>
      </c>
      <c r="DA167" s="13">
        <f t="shared" si="94"/>
        <v>0</v>
      </c>
      <c r="DB167" s="13">
        <f t="shared" si="94"/>
        <v>0</v>
      </c>
      <c r="DC167" s="13">
        <f t="shared" si="94"/>
        <v>0</v>
      </c>
      <c r="DD167" s="13">
        <f t="shared" si="100"/>
        <v>0</v>
      </c>
      <c r="DE167" s="13">
        <f t="shared" si="100"/>
        <v>0</v>
      </c>
      <c r="DF167" s="13">
        <f t="shared" si="100"/>
        <v>0</v>
      </c>
    </row>
    <row r="168" spans="1:110" ht="13.8">
      <c r="A168" s="327">
        <f>'All Demand '!A169</f>
        <v>164</v>
      </c>
      <c r="B168" s="235" t="str">
        <f>'All Demand '!G169</f>
        <v xml:space="preserve">ABC </v>
      </c>
      <c r="C168" s="235" t="str">
        <f>'All Demand '!F169</f>
        <v>M115</v>
      </c>
      <c r="D168" s="178" t="str">
        <f>'All Demand '!C169</f>
        <v>AJ725-00418-JN</v>
      </c>
      <c r="E168" s="235" t="str">
        <f>'All Demand '!H169</f>
        <v>CTU FATP</v>
      </c>
      <c r="F168" s="236" t="str">
        <f>'All Demand '!G169</f>
        <v xml:space="preserve">ABC </v>
      </c>
      <c r="G168" s="12">
        <v>1.83</v>
      </c>
      <c r="H168" s="12">
        <v>0.73</v>
      </c>
      <c r="I168" s="12" t="s">
        <v>39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3</v>
      </c>
      <c r="Q168" s="12">
        <v>4</v>
      </c>
      <c r="R168" s="12">
        <v>1</v>
      </c>
      <c r="S168" s="12">
        <v>0</v>
      </c>
      <c r="T168" s="12">
        <v>0.95</v>
      </c>
      <c r="U168" s="26">
        <f>Chengdu!H168</f>
        <v>364562</v>
      </c>
      <c r="V168" s="26">
        <f>Chengdu!I168</f>
        <v>461911</v>
      </c>
      <c r="W168" s="26">
        <f>Chengdu!J168</f>
        <v>433074</v>
      </c>
      <c r="X168" s="26">
        <f>Chengdu!K168</f>
        <v>288058</v>
      </c>
      <c r="Y168" s="26">
        <f>Chengdu!L168</f>
        <v>573532.89338601916</v>
      </c>
      <c r="Z168" s="26">
        <f>Chengdu!M168</f>
        <v>644623.23346504697</v>
      </c>
      <c r="AA168" s="26">
        <f>Chengdu!N168</f>
        <v>457679.10662097199</v>
      </c>
      <c r="AB168" s="26">
        <f>Chengdu!O168</f>
        <v>550666.10662097204</v>
      </c>
      <c r="AC168" s="26">
        <f>Chengdu!P168</f>
        <v>430043.76652097102</v>
      </c>
      <c r="AD168" s="26">
        <f>Chengdu!Q168</f>
        <v>405600</v>
      </c>
      <c r="AE168" s="26">
        <f>Chengdu!R168</f>
        <v>234565.44349214499</v>
      </c>
      <c r="AF168" s="26">
        <f>Chengdu!S168</f>
        <v>285220.56426414498</v>
      </c>
      <c r="AH168" s="13">
        <f t="shared" si="101"/>
        <v>292.13711578947374</v>
      </c>
      <c r="AI168" s="13">
        <f t="shared" si="102"/>
        <v>366.94213684210524</v>
      </c>
      <c r="AJ168" s="13">
        <f t="shared" si="103"/>
        <v>344.78317894736847</v>
      </c>
      <c r="AK168" s="13">
        <f t="shared" si="104"/>
        <v>233.34983157894735</v>
      </c>
      <c r="AL168" s="13">
        <f t="shared" si="105"/>
        <v>452.71474965452001</v>
      </c>
      <c r="AM168" s="13">
        <f t="shared" si="106"/>
        <v>507.34206360998343</v>
      </c>
      <c r="AN168" s="13">
        <f t="shared" si="107"/>
        <v>363.69026087716793</v>
      </c>
      <c r="AO168" s="13">
        <f t="shared" si="108"/>
        <v>435.14342929822067</v>
      </c>
      <c r="AP168" s="13">
        <f t="shared" si="109"/>
        <v>342.45468374769354</v>
      </c>
      <c r="AQ168" s="13">
        <f t="shared" si="110"/>
        <v>323.67157894736846</v>
      </c>
      <c r="AR168" s="13">
        <f t="shared" si="111"/>
        <v>192.24502499922721</v>
      </c>
      <c r="AS168" s="13">
        <f t="shared" si="112"/>
        <v>231.1694862240272</v>
      </c>
      <c r="AT168" s="14"/>
      <c r="AU168" s="15">
        <f t="shared" si="95"/>
        <v>667.14846000000011</v>
      </c>
      <c r="AV168" s="15">
        <f t="shared" si="95"/>
        <v>845.29713000000004</v>
      </c>
      <c r="AW168" s="15">
        <f t="shared" si="95"/>
        <v>792.52542000000005</v>
      </c>
      <c r="AX168" s="15">
        <f t="shared" si="92"/>
        <v>527.14614000000006</v>
      </c>
      <c r="AY168" s="15">
        <f t="shared" si="92"/>
        <v>1049.5651948964151</v>
      </c>
      <c r="AZ168" s="15">
        <f t="shared" si="92"/>
        <v>1179.6605172410361</v>
      </c>
      <c r="BA168" s="15">
        <f t="shared" ref="BA168:BC178" si="127">IFERROR(AA168*$G168/$R168/1000,0)</f>
        <v>837.55276511637874</v>
      </c>
      <c r="BB168" s="15">
        <f t="shared" si="127"/>
        <v>1007.7189751163788</v>
      </c>
      <c r="BC168" s="15">
        <f t="shared" si="127"/>
        <v>786.98009273337698</v>
      </c>
      <c r="BD168" s="15">
        <f t="shared" si="98"/>
        <v>742.24800000000005</v>
      </c>
      <c r="BE168" s="15">
        <f t="shared" si="98"/>
        <v>429.25476159062532</v>
      </c>
      <c r="BF168" s="15">
        <f t="shared" si="98"/>
        <v>521.95363260338536</v>
      </c>
      <c r="BH168" s="13">
        <f t="shared" si="113"/>
        <v>292.13711578947374</v>
      </c>
      <c r="BI168" s="13">
        <f t="shared" si="114"/>
        <v>366.94213684210524</v>
      </c>
      <c r="BJ168" s="13">
        <f t="shared" si="115"/>
        <v>344.78317894736847</v>
      </c>
      <c r="BK168" s="13">
        <f t="shared" si="116"/>
        <v>233.34983157894735</v>
      </c>
      <c r="BL168" s="13">
        <f t="shared" si="117"/>
        <v>452.71474965452001</v>
      </c>
      <c r="BM168" s="13">
        <f t="shared" si="118"/>
        <v>507.34206360998343</v>
      </c>
      <c r="BN168" s="13">
        <f t="shared" si="119"/>
        <v>363.69026087716793</v>
      </c>
      <c r="BO168" s="13">
        <f t="shared" si="120"/>
        <v>435.14342929822067</v>
      </c>
      <c r="BP168" s="13">
        <f t="shared" si="121"/>
        <v>342.45468374769354</v>
      </c>
      <c r="BQ168" s="13">
        <f t="shared" si="122"/>
        <v>323.67157894736846</v>
      </c>
      <c r="BR168" s="13">
        <f t="shared" si="123"/>
        <v>192.24502499922721</v>
      </c>
      <c r="BS168" s="13">
        <f t="shared" si="124"/>
        <v>231.1694862240272</v>
      </c>
      <c r="BT168" s="14"/>
      <c r="BU168" s="13">
        <f t="shared" si="126"/>
        <v>0</v>
      </c>
      <c r="BV168" s="13">
        <f t="shared" si="126"/>
        <v>0</v>
      </c>
      <c r="BW168" s="13">
        <f t="shared" si="126"/>
        <v>0</v>
      </c>
      <c r="BX168" s="13">
        <f t="shared" si="126"/>
        <v>0</v>
      </c>
      <c r="BY168" s="13">
        <f t="shared" si="126"/>
        <v>0</v>
      </c>
      <c r="BZ168" s="13">
        <f t="shared" si="126"/>
        <v>0</v>
      </c>
      <c r="CA168" s="13">
        <f t="shared" si="125"/>
        <v>0</v>
      </c>
      <c r="CB168" s="13">
        <f t="shared" si="125"/>
        <v>0</v>
      </c>
      <c r="CC168" s="13">
        <f t="shared" si="125"/>
        <v>0</v>
      </c>
      <c r="CD168" s="13">
        <f t="shared" si="91"/>
        <v>0</v>
      </c>
      <c r="CE168" s="13">
        <f t="shared" si="91"/>
        <v>0</v>
      </c>
      <c r="CF168" s="13">
        <f t="shared" si="91"/>
        <v>0</v>
      </c>
      <c r="CG168" s="14"/>
      <c r="CH168" s="13">
        <f t="shared" si="96"/>
        <v>0</v>
      </c>
      <c r="CI168" s="13">
        <f t="shared" si="96"/>
        <v>0</v>
      </c>
      <c r="CJ168" s="13">
        <f t="shared" si="96"/>
        <v>0</v>
      </c>
      <c r="CK168" s="13">
        <f t="shared" si="93"/>
        <v>0</v>
      </c>
      <c r="CL168" s="13">
        <f t="shared" si="93"/>
        <v>0</v>
      </c>
      <c r="CM168" s="13">
        <f t="shared" si="93"/>
        <v>0</v>
      </c>
      <c r="CN168" s="13">
        <f t="shared" ref="CN168:CP178" si="128">IF(AA168=0,0,(AA168/1000*$L168)/$R168/$T168)</f>
        <v>0</v>
      </c>
      <c r="CO168" s="13">
        <f t="shared" si="128"/>
        <v>0</v>
      </c>
      <c r="CP168" s="13">
        <f t="shared" si="128"/>
        <v>0</v>
      </c>
      <c r="CQ168" s="13">
        <f t="shared" si="99"/>
        <v>0</v>
      </c>
      <c r="CR168" s="13">
        <f t="shared" si="99"/>
        <v>0</v>
      </c>
      <c r="CS168" s="13">
        <f t="shared" si="99"/>
        <v>0</v>
      </c>
      <c r="CT168" s="14"/>
      <c r="CU168" s="13">
        <f t="shared" si="97"/>
        <v>0</v>
      </c>
      <c r="CV168" s="13">
        <f t="shared" si="97"/>
        <v>0</v>
      </c>
      <c r="CW168" s="13">
        <f t="shared" si="97"/>
        <v>0</v>
      </c>
      <c r="CX168" s="13">
        <f t="shared" si="94"/>
        <v>0</v>
      </c>
      <c r="CY168" s="13">
        <f t="shared" si="94"/>
        <v>0</v>
      </c>
      <c r="CZ168" s="13">
        <f t="shared" si="94"/>
        <v>0</v>
      </c>
      <c r="DA168" s="13">
        <f t="shared" ref="DA168:DC178" si="129">IF(AA168=0,0,(AA168/1000*$N168)/$R168/$T168)</f>
        <v>0</v>
      </c>
      <c r="DB168" s="13">
        <f t="shared" si="129"/>
        <v>0</v>
      </c>
      <c r="DC168" s="13">
        <f t="shared" si="129"/>
        <v>0</v>
      </c>
      <c r="DD168" s="13">
        <f t="shared" si="100"/>
        <v>0</v>
      </c>
      <c r="DE168" s="13">
        <f t="shared" si="100"/>
        <v>0</v>
      </c>
      <c r="DF168" s="13">
        <f t="shared" si="100"/>
        <v>0</v>
      </c>
    </row>
    <row r="169" spans="1:110" ht="13.8">
      <c r="A169" s="327">
        <f>'All Demand '!A170</f>
        <v>165</v>
      </c>
      <c r="B169" s="235" t="str">
        <f>'All Demand '!G170</f>
        <v xml:space="preserve">ABC </v>
      </c>
      <c r="C169" s="235" t="str">
        <f>'All Demand '!F170</f>
        <v>M115</v>
      </c>
      <c r="D169" s="178" t="str">
        <f>'All Demand '!C170</f>
        <v>AJ946-04716-N</v>
      </c>
      <c r="E169" s="235" t="str">
        <f>'All Demand '!H170</f>
        <v>CTU FATP</v>
      </c>
      <c r="F169" s="236" t="str">
        <f>'All Demand '!G170</f>
        <v xml:space="preserve">ABC </v>
      </c>
      <c r="G169" s="12">
        <v>1.83</v>
      </c>
      <c r="H169" s="12">
        <v>0.73</v>
      </c>
      <c r="I169" s="12" t="s">
        <v>39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3</v>
      </c>
      <c r="Q169" s="12">
        <v>4</v>
      </c>
      <c r="R169" s="12">
        <v>1</v>
      </c>
      <c r="S169" s="12">
        <v>0</v>
      </c>
      <c r="T169" s="12">
        <v>0.95</v>
      </c>
      <c r="U169" s="26">
        <f>Chengdu!H169</f>
        <v>364562</v>
      </c>
      <c r="V169" s="26">
        <f>Chengdu!I169</f>
        <v>461911</v>
      </c>
      <c r="W169" s="26">
        <f>Chengdu!J169</f>
        <v>433074</v>
      </c>
      <c r="X169" s="26">
        <f>Chengdu!K169</f>
        <v>288058</v>
      </c>
      <c r="Y169" s="26">
        <f>Chengdu!L169</f>
        <v>573532.89338601916</v>
      </c>
      <c r="Z169" s="26">
        <f>Chengdu!M169</f>
        <v>644623.23346504697</v>
      </c>
      <c r="AA169" s="26">
        <f>Chengdu!N169</f>
        <v>457679.10662097199</v>
      </c>
      <c r="AB169" s="26">
        <f>Chengdu!O169</f>
        <v>550666.10662097204</v>
      </c>
      <c r="AC169" s="26">
        <f>Chengdu!P169</f>
        <v>430043.76652097102</v>
      </c>
      <c r="AD169" s="26">
        <f>Chengdu!Q169</f>
        <v>405600</v>
      </c>
      <c r="AE169" s="26">
        <f>Chengdu!R169</f>
        <v>234565.44349214499</v>
      </c>
      <c r="AF169" s="26">
        <f>Chengdu!S169</f>
        <v>285220.56426414498</v>
      </c>
      <c r="AH169" s="13">
        <f t="shared" si="101"/>
        <v>292.13711578947374</v>
      </c>
      <c r="AI169" s="13">
        <f t="shared" si="102"/>
        <v>366.94213684210524</v>
      </c>
      <c r="AJ169" s="13">
        <f t="shared" si="103"/>
        <v>344.78317894736847</v>
      </c>
      <c r="AK169" s="13">
        <f t="shared" si="104"/>
        <v>233.34983157894735</v>
      </c>
      <c r="AL169" s="13">
        <f t="shared" si="105"/>
        <v>452.71474965452001</v>
      </c>
      <c r="AM169" s="13">
        <f t="shared" si="106"/>
        <v>507.34206360998343</v>
      </c>
      <c r="AN169" s="13">
        <f t="shared" si="107"/>
        <v>363.69026087716793</v>
      </c>
      <c r="AO169" s="13">
        <f t="shared" si="108"/>
        <v>435.14342929822067</v>
      </c>
      <c r="AP169" s="13">
        <f t="shared" si="109"/>
        <v>342.45468374769354</v>
      </c>
      <c r="AQ169" s="13">
        <f t="shared" si="110"/>
        <v>323.67157894736846</v>
      </c>
      <c r="AR169" s="13">
        <f t="shared" si="111"/>
        <v>192.24502499922721</v>
      </c>
      <c r="AS169" s="13">
        <f t="shared" si="112"/>
        <v>231.1694862240272</v>
      </c>
      <c r="AT169" s="14"/>
      <c r="AU169" s="15">
        <f t="shared" si="95"/>
        <v>667.14846000000011</v>
      </c>
      <c r="AV169" s="15">
        <f t="shared" si="95"/>
        <v>845.29713000000004</v>
      </c>
      <c r="AW169" s="15">
        <f t="shared" si="95"/>
        <v>792.52542000000005</v>
      </c>
      <c r="AX169" s="15">
        <f t="shared" si="95"/>
        <v>527.14614000000006</v>
      </c>
      <c r="AY169" s="15">
        <f t="shared" si="95"/>
        <v>1049.5651948964151</v>
      </c>
      <c r="AZ169" s="15">
        <f t="shared" si="95"/>
        <v>1179.6605172410361</v>
      </c>
      <c r="BA169" s="15">
        <f t="shared" si="127"/>
        <v>837.55276511637874</v>
      </c>
      <c r="BB169" s="15">
        <f t="shared" si="127"/>
        <v>1007.7189751163788</v>
      </c>
      <c r="BC169" s="15">
        <f t="shared" si="127"/>
        <v>786.98009273337698</v>
      </c>
      <c r="BD169" s="15">
        <f t="shared" si="98"/>
        <v>742.24800000000005</v>
      </c>
      <c r="BE169" s="15">
        <f t="shared" si="98"/>
        <v>429.25476159062532</v>
      </c>
      <c r="BF169" s="15">
        <f t="shared" si="98"/>
        <v>521.95363260338536</v>
      </c>
      <c r="BH169" s="13">
        <f t="shared" si="113"/>
        <v>292.13711578947374</v>
      </c>
      <c r="BI169" s="13">
        <f t="shared" si="114"/>
        <v>366.94213684210524</v>
      </c>
      <c r="BJ169" s="13">
        <f t="shared" si="115"/>
        <v>344.78317894736847</v>
      </c>
      <c r="BK169" s="13">
        <f t="shared" si="116"/>
        <v>233.34983157894735</v>
      </c>
      <c r="BL169" s="13">
        <f t="shared" si="117"/>
        <v>452.71474965452001</v>
      </c>
      <c r="BM169" s="13">
        <f t="shared" si="118"/>
        <v>507.34206360998343</v>
      </c>
      <c r="BN169" s="13">
        <f t="shared" si="119"/>
        <v>363.69026087716793</v>
      </c>
      <c r="BO169" s="13">
        <f t="shared" si="120"/>
        <v>435.14342929822067</v>
      </c>
      <c r="BP169" s="13">
        <f t="shared" si="121"/>
        <v>342.45468374769354</v>
      </c>
      <c r="BQ169" s="13">
        <f t="shared" si="122"/>
        <v>323.67157894736846</v>
      </c>
      <c r="BR169" s="13">
        <f t="shared" si="123"/>
        <v>192.24502499922721</v>
      </c>
      <c r="BS169" s="13">
        <f t="shared" si="124"/>
        <v>231.1694862240272</v>
      </c>
      <c r="BT169" s="14"/>
      <c r="BU169" s="13">
        <f t="shared" si="126"/>
        <v>0</v>
      </c>
      <c r="BV169" s="13">
        <f t="shared" si="126"/>
        <v>0</v>
      </c>
      <c r="BW169" s="13">
        <f t="shared" si="126"/>
        <v>0</v>
      </c>
      <c r="BX169" s="13">
        <f t="shared" si="126"/>
        <v>0</v>
      </c>
      <c r="BY169" s="13">
        <f t="shared" si="126"/>
        <v>0</v>
      </c>
      <c r="BZ169" s="13">
        <f t="shared" si="126"/>
        <v>0</v>
      </c>
      <c r="CA169" s="13">
        <f t="shared" si="125"/>
        <v>0</v>
      </c>
      <c r="CB169" s="13">
        <f t="shared" si="125"/>
        <v>0</v>
      </c>
      <c r="CC169" s="13">
        <f t="shared" si="125"/>
        <v>0</v>
      </c>
      <c r="CD169" s="13">
        <f t="shared" si="91"/>
        <v>0</v>
      </c>
      <c r="CE169" s="13">
        <f t="shared" si="91"/>
        <v>0</v>
      </c>
      <c r="CF169" s="13">
        <f t="shared" si="91"/>
        <v>0</v>
      </c>
      <c r="CG169" s="14"/>
      <c r="CH169" s="13">
        <f t="shared" si="96"/>
        <v>0</v>
      </c>
      <c r="CI169" s="13">
        <f t="shared" si="96"/>
        <v>0</v>
      </c>
      <c r="CJ169" s="13">
        <f t="shared" si="96"/>
        <v>0</v>
      </c>
      <c r="CK169" s="13">
        <f t="shared" si="96"/>
        <v>0</v>
      </c>
      <c r="CL169" s="13">
        <f t="shared" si="96"/>
        <v>0</v>
      </c>
      <c r="CM169" s="13">
        <f t="shared" si="96"/>
        <v>0</v>
      </c>
      <c r="CN169" s="13">
        <f t="shared" si="128"/>
        <v>0</v>
      </c>
      <c r="CO169" s="13">
        <f t="shared" si="128"/>
        <v>0</v>
      </c>
      <c r="CP169" s="13">
        <f t="shared" si="128"/>
        <v>0</v>
      </c>
      <c r="CQ169" s="13">
        <f t="shared" si="99"/>
        <v>0</v>
      </c>
      <c r="CR169" s="13">
        <f t="shared" si="99"/>
        <v>0</v>
      </c>
      <c r="CS169" s="13">
        <f t="shared" si="99"/>
        <v>0</v>
      </c>
      <c r="CT169" s="14"/>
      <c r="CU169" s="13">
        <f t="shared" si="97"/>
        <v>0</v>
      </c>
      <c r="CV169" s="13">
        <f t="shared" si="97"/>
        <v>0</v>
      </c>
      <c r="CW169" s="13">
        <f t="shared" si="97"/>
        <v>0</v>
      </c>
      <c r="CX169" s="13">
        <f t="shared" si="97"/>
        <v>0</v>
      </c>
      <c r="CY169" s="13">
        <f t="shared" si="97"/>
        <v>0</v>
      </c>
      <c r="CZ169" s="13">
        <f t="shared" si="97"/>
        <v>0</v>
      </c>
      <c r="DA169" s="13">
        <f t="shared" si="129"/>
        <v>0</v>
      </c>
      <c r="DB169" s="13">
        <f t="shared" si="129"/>
        <v>0</v>
      </c>
      <c r="DC169" s="13">
        <f t="shared" si="129"/>
        <v>0</v>
      </c>
      <c r="DD169" s="13">
        <f t="shared" si="100"/>
        <v>0</v>
      </c>
      <c r="DE169" s="13">
        <f t="shared" si="100"/>
        <v>0</v>
      </c>
      <c r="DF169" s="13">
        <f t="shared" si="100"/>
        <v>0</v>
      </c>
    </row>
    <row r="170" spans="1:110" ht="13.8">
      <c r="A170" s="327">
        <f>'All Demand '!A171</f>
        <v>166</v>
      </c>
      <c r="B170" s="235" t="str">
        <f>'All Demand '!G171</f>
        <v>Potential</v>
      </c>
      <c r="C170" s="235" t="str">
        <f>'All Demand '!F171</f>
        <v>Vivint</v>
      </c>
      <c r="D170" s="178" t="str">
        <f>'All Demand '!C171</f>
        <v>Vivint 11 part</v>
      </c>
      <c r="E170" s="235" t="str">
        <f>'All Demand '!H171</f>
        <v>Jabil MX</v>
      </c>
      <c r="F170" s="236" t="str">
        <f>'All Demand '!G171</f>
        <v>Potential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26">
        <f>Chengdu!H170</f>
        <v>0</v>
      </c>
      <c r="V170" s="26">
        <f>Chengdu!I170</f>
        <v>0</v>
      </c>
      <c r="W170" s="26">
        <f>Chengdu!J170</f>
        <v>0</v>
      </c>
      <c r="X170" s="26">
        <f>Chengdu!K170</f>
        <v>0</v>
      </c>
      <c r="Y170" s="26">
        <f>Chengdu!L170</f>
        <v>0</v>
      </c>
      <c r="Z170" s="26">
        <f>Chengdu!M170</f>
        <v>0</v>
      </c>
      <c r="AA170" s="26">
        <f>Chengdu!N170</f>
        <v>0</v>
      </c>
      <c r="AB170" s="26">
        <f>Chengdu!O170</f>
        <v>0</v>
      </c>
      <c r="AC170" s="26">
        <f>Chengdu!P170</f>
        <v>0</v>
      </c>
      <c r="AD170" s="26">
        <f>Chengdu!Q170</f>
        <v>0</v>
      </c>
      <c r="AE170" s="26">
        <f>Chengdu!R170</f>
        <v>0</v>
      </c>
      <c r="AF170" s="26">
        <f>Chengdu!S170</f>
        <v>0</v>
      </c>
      <c r="AH170" s="13">
        <f t="shared" si="101"/>
        <v>0</v>
      </c>
      <c r="AI170" s="13">
        <f t="shared" si="102"/>
        <v>0</v>
      </c>
      <c r="AJ170" s="13">
        <f t="shared" si="103"/>
        <v>0</v>
      </c>
      <c r="AK170" s="13">
        <f t="shared" si="104"/>
        <v>0</v>
      </c>
      <c r="AL170" s="13">
        <f t="shared" si="105"/>
        <v>0</v>
      </c>
      <c r="AM170" s="13">
        <f t="shared" si="106"/>
        <v>0</v>
      </c>
      <c r="AN170" s="13">
        <f t="shared" si="107"/>
        <v>0</v>
      </c>
      <c r="AO170" s="13">
        <f t="shared" si="108"/>
        <v>0</v>
      </c>
      <c r="AP170" s="13">
        <f t="shared" si="109"/>
        <v>0</v>
      </c>
      <c r="AQ170" s="13">
        <f t="shared" si="110"/>
        <v>0</v>
      </c>
      <c r="AR170" s="13">
        <f t="shared" si="111"/>
        <v>0</v>
      </c>
      <c r="AS170" s="13">
        <f t="shared" si="112"/>
        <v>0</v>
      </c>
      <c r="AT170" s="14"/>
      <c r="AU170" s="15">
        <f t="shared" si="95"/>
        <v>0</v>
      </c>
      <c r="AV170" s="15">
        <f t="shared" si="95"/>
        <v>0</v>
      </c>
      <c r="AW170" s="15">
        <f t="shared" si="95"/>
        <v>0</v>
      </c>
      <c r="AX170" s="15">
        <f t="shared" si="95"/>
        <v>0</v>
      </c>
      <c r="AY170" s="15">
        <f t="shared" si="95"/>
        <v>0</v>
      </c>
      <c r="AZ170" s="15">
        <f t="shared" si="95"/>
        <v>0</v>
      </c>
      <c r="BA170" s="15">
        <f t="shared" si="127"/>
        <v>0</v>
      </c>
      <c r="BB170" s="15">
        <f t="shared" si="127"/>
        <v>0</v>
      </c>
      <c r="BC170" s="15">
        <f t="shared" si="127"/>
        <v>0</v>
      </c>
      <c r="BD170" s="15">
        <f t="shared" si="98"/>
        <v>0</v>
      </c>
      <c r="BE170" s="15">
        <f t="shared" si="98"/>
        <v>0</v>
      </c>
      <c r="BF170" s="15">
        <f t="shared" si="98"/>
        <v>0</v>
      </c>
      <c r="BH170" s="13">
        <f t="shared" si="113"/>
        <v>0</v>
      </c>
      <c r="BI170" s="13">
        <f t="shared" si="114"/>
        <v>0</v>
      </c>
      <c r="BJ170" s="13">
        <f t="shared" si="115"/>
        <v>0</v>
      </c>
      <c r="BK170" s="13">
        <f t="shared" si="116"/>
        <v>0</v>
      </c>
      <c r="BL170" s="13">
        <f t="shared" si="117"/>
        <v>0</v>
      </c>
      <c r="BM170" s="13">
        <f t="shared" si="118"/>
        <v>0</v>
      </c>
      <c r="BN170" s="13">
        <f t="shared" si="119"/>
        <v>0</v>
      </c>
      <c r="BO170" s="13">
        <f t="shared" si="120"/>
        <v>0</v>
      </c>
      <c r="BP170" s="13">
        <f t="shared" si="121"/>
        <v>0</v>
      </c>
      <c r="BQ170" s="13">
        <f t="shared" si="122"/>
        <v>0</v>
      </c>
      <c r="BR170" s="13">
        <f t="shared" si="123"/>
        <v>0</v>
      </c>
      <c r="BS170" s="13">
        <f t="shared" si="124"/>
        <v>0</v>
      </c>
      <c r="BT170" s="14"/>
      <c r="BU170" s="13">
        <f t="shared" si="126"/>
        <v>0</v>
      </c>
      <c r="BV170" s="13">
        <f t="shared" si="126"/>
        <v>0</v>
      </c>
      <c r="BW170" s="13">
        <f t="shared" si="126"/>
        <v>0</v>
      </c>
      <c r="BX170" s="13">
        <f t="shared" si="126"/>
        <v>0</v>
      </c>
      <c r="BY170" s="13">
        <f t="shared" si="126"/>
        <v>0</v>
      </c>
      <c r="BZ170" s="13">
        <f t="shared" si="126"/>
        <v>0</v>
      </c>
      <c r="CA170" s="13">
        <f t="shared" si="125"/>
        <v>0</v>
      </c>
      <c r="CB170" s="13">
        <f t="shared" si="125"/>
        <v>0</v>
      </c>
      <c r="CC170" s="13">
        <f t="shared" si="125"/>
        <v>0</v>
      </c>
      <c r="CD170" s="13">
        <f t="shared" si="91"/>
        <v>0</v>
      </c>
      <c r="CE170" s="13">
        <f t="shared" si="91"/>
        <v>0</v>
      </c>
      <c r="CF170" s="13">
        <f t="shared" si="91"/>
        <v>0</v>
      </c>
      <c r="CG170" s="14"/>
      <c r="CH170" s="13">
        <f t="shared" si="96"/>
        <v>0</v>
      </c>
      <c r="CI170" s="13">
        <f t="shared" si="96"/>
        <v>0</v>
      </c>
      <c r="CJ170" s="13">
        <f t="shared" si="96"/>
        <v>0</v>
      </c>
      <c r="CK170" s="13">
        <f t="shared" si="96"/>
        <v>0</v>
      </c>
      <c r="CL170" s="13">
        <f t="shared" si="96"/>
        <v>0</v>
      </c>
      <c r="CM170" s="13">
        <f t="shared" si="96"/>
        <v>0</v>
      </c>
      <c r="CN170" s="13">
        <f t="shared" si="128"/>
        <v>0</v>
      </c>
      <c r="CO170" s="13">
        <f t="shared" si="128"/>
        <v>0</v>
      </c>
      <c r="CP170" s="13">
        <f t="shared" si="128"/>
        <v>0</v>
      </c>
      <c r="CQ170" s="13">
        <f t="shared" si="99"/>
        <v>0</v>
      </c>
      <c r="CR170" s="13">
        <f t="shared" si="99"/>
        <v>0</v>
      </c>
      <c r="CS170" s="13">
        <f t="shared" si="99"/>
        <v>0</v>
      </c>
      <c r="CT170" s="14"/>
      <c r="CU170" s="13">
        <f t="shared" si="97"/>
        <v>0</v>
      </c>
      <c r="CV170" s="13">
        <f t="shared" si="97"/>
        <v>0</v>
      </c>
      <c r="CW170" s="13">
        <f t="shared" si="97"/>
        <v>0</v>
      </c>
      <c r="CX170" s="13">
        <f t="shared" si="97"/>
        <v>0</v>
      </c>
      <c r="CY170" s="13">
        <f t="shared" si="97"/>
        <v>0</v>
      </c>
      <c r="CZ170" s="13">
        <f t="shared" si="97"/>
        <v>0</v>
      </c>
      <c r="DA170" s="13">
        <f t="shared" si="129"/>
        <v>0</v>
      </c>
      <c r="DB170" s="13">
        <f t="shared" si="129"/>
        <v>0</v>
      </c>
      <c r="DC170" s="13">
        <f t="shared" si="129"/>
        <v>0</v>
      </c>
      <c r="DD170" s="13">
        <f t="shared" si="100"/>
        <v>0</v>
      </c>
      <c r="DE170" s="13">
        <f t="shared" si="100"/>
        <v>0</v>
      </c>
      <c r="DF170" s="13">
        <f t="shared" si="100"/>
        <v>0</v>
      </c>
    </row>
    <row r="171" spans="1:110" ht="12.75" customHeight="1">
      <c r="A171" s="327">
        <f>'All Demand '!A172</f>
        <v>167</v>
      </c>
      <c r="B171" s="235" t="str">
        <f>'All Demand '!G172</f>
        <v xml:space="preserve">ABC </v>
      </c>
      <c r="C171" s="235" t="str">
        <f>'All Demand '!F172</f>
        <v>V17</v>
      </c>
      <c r="D171" s="178" t="str">
        <f>'All Demand '!C172</f>
        <v>8SBCV17CNF9001</v>
      </c>
      <c r="E171" s="235" t="str">
        <f>'All Demand '!H172</f>
        <v>CTU-CNC</v>
      </c>
      <c r="F171" s="236" t="str">
        <f>'All Demand '!G172</f>
        <v xml:space="preserve">ABC </v>
      </c>
      <c r="G171" s="12">
        <v>30</v>
      </c>
      <c r="H171" s="12">
        <v>20</v>
      </c>
      <c r="I171" s="12">
        <v>0</v>
      </c>
      <c r="J171" s="12">
        <v>20</v>
      </c>
      <c r="K171" s="12" t="s">
        <v>40</v>
      </c>
      <c r="L171" s="12">
        <v>0</v>
      </c>
      <c r="M171" s="12">
        <v>0</v>
      </c>
      <c r="N171" s="12">
        <v>0</v>
      </c>
      <c r="O171" s="12">
        <v>0</v>
      </c>
      <c r="P171" s="12">
        <v>2</v>
      </c>
      <c r="Q171" s="12">
        <v>4</v>
      </c>
      <c r="R171" s="12">
        <v>1</v>
      </c>
      <c r="S171" s="12">
        <v>0</v>
      </c>
      <c r="T171" s="12">
        <v>0.95</v>
      </c>
      <c r="U171" s="26">
        <f>Chengdu!H171</f>
        <v>1000</v>
      </c>
      <c r="V171" s="26">
        <f>Chengdu!I171</f>
        <v>1000</v>
      </c>
      <c r="W171" s="26">
        <f>Chengdu!J171</f>
        <v>1000</v>
      </c>
      <c r="X171" s="26">
        <f>Chengdu!K171</f>
        <v>1000</v>
      </c>
      <c r="Y171" s="26">
        <f>Chengdu!L171</f>
        <v>1000</v>
      </c>
      <c r="Z171" s="26">
        <f>Chengdu!M171</f>
        <v>1000</v>
      </c>
      <c r="AA171" s="26">
        <f>Chengdu!N171</f>
        <v>1000</v>
      </c>
      <c r="AB171" s="26">
        <f>Chengdu!O171</f>
        <v>1000</v>
      </c>
      <c r="AC171" s="26">
        <f>Chengdu!P171</f>
        <v>1000</v>
      </c>
      <c r="AD171" s="26">
        <f>Chengdu!Q171</f>
        <v>1621</v>
      </c>
      <c r="AE171" s="26">
        <f>Chengdu!R171</f>
        <v>1426.0878443637694</v>
      </c>
      <c r="AF171" s="26">
        <f>Chengdu!S171</f>
        <v>1328.9707510200001</v>
      </c>
      <c r="AH171" s="13">
        <f t="shared" si="101"/>
        <v>50.10526315789474</v>
      </c>
      <c r="AI171" s="13">
        <f t="shared" si="102"/>
        <v>50.10526315789474</v>
      </c>
      <c r="AJ171" s="13">
        <f t="shared" si="103"/>
        <v>50.10526315789474</v>
      </c>
      <c r="AK171" s="13">
        <f t="shared" si="104"/>
        <v>50.10526315789474</v>
      </c>
      <c r="AL171" s="13">
        <f t="shared" si="105"/>
        <v>50.10526315789474</v>
      </c>
      <c r="AM171" s="13">
        <f t="shared" si="106"/>
        <v>50.10526315789474</v>
      </c>
      <c r="AN171" s="13">
        <f t="shared" si="107"/>
        <v>50.10526315789474</v>
      </c>
      <c r="AO171" s="13">
        <f t="shared" si="108"/>
        <v>50.10526315789474</v>
      </c>
      <c r="AP171" s="13">
        <f t="shared" si="109"/>
        <v>50.10526315789474</v>
      </c>
      <c r="AQ171" s="13">
        <f t="shared" si="110"/>
        <v>76.252631578947373</v>
      </c>
      <c r="AR171" s="13">
        <f t="shared" si="111"/>
        <v>68.045803973211349</v>
      </c>
      <c r="AS171" s="13">
        <f t="shared" si="112"/>
        <v>63.956663200842115</v>
      </c>
      <c r="AT171" s="14"/>
      <c r="AU171" s="15">
        <f t="shared" si="95"/>
        <v>30</v>
      </c>
      <c r="AV171" s="15">
        <f t="shared" si="95"/>
        <v>30</v>
      </c>
      <c r="AW171" s="15">
        <f t="shared" si="95"/>
        <v>30</v>
      </c>
      <c r="AX171" s="15">
        <f t="shared" si="95"/>
        <v>30</v>
      </c>
      <c r="AY171" s="15">
        <f t="shared" si="95"/>
        <v>30</v>
      </c>
      <c r="AZ171" s="15">
        <f t="shared" si="95"/>
        <v>30</v>
      </c>
      <c r="BA171" s="15">
        <f t="shared" si="127"/>
        <v>30</v>
      </c>
      <c r="BB171" s="15">
        <f t="shared" si="127"/>
        <v>30</v>
      </c>
      <c r="BC171" s="15">
        <f t="shared" si="127"/>
        <v>30</v>
      </c>
      <c r="BD171" s="15">
        <f t="shared" si="98"/>
        <v>48.63</v>
      </c>
      <c r="BE171" s="15">
        <f t="shared" si="98"/>
        <v>42.782635330913081</v>
      </c>
      <c r="BF171" s="15">
        <f t="shared" si="98"/>
        <v>39.869122530600002</v>
      </c>
      <c r="BH171" s="13">
        <f t="shared" si="113"/>
        <v>29.05263157894737</v>
      </c>
      <c r="BI171" s="13">
        <f t="shared" si="114"/>
        <v>29.05263157894737</v>
      </c>
      <c r="BJ171" s="13">
        <f t="shared" si="115"/>
        <v>29.05263157894737</v>
      </c>
      <c r="BK171" s="13">
        <f t="shared" si="116"/>
        <v>29.05263157894737</v>
      </c>
      <c r="BL171" s="13">
        <f t="shared" si="117"/>
        <v>29.05263157894737</v>
      </c>
      <c r="BM171" s="13">
        <f t="shared" si="118"/>
        <v>29.05263157894737</v>
      </c>
      <c r="BN171" s="13">
        <f t="shared" si="119"/>
        <v>29.05263157894737</v>
      </c>
      <c r="BO171" s="13">
        <f t="shared" si="120"/>
        <v>29.05263157894737</v>
      </c>
      <c r="BP171" s="13">
        <f t="shared" si="121"/>
        <v>29.05263157894737</v>
      </c>
      <c r="BQ171" s="13">
        <f t="shared" si="122"/>
        <v>42.126315789473686</v>
      </c>
      <c r="BR171" s="13">
        <f t="shared" si="123"/>
        <v>38.022901986605675</v>
      </c>
      <c r="BS171" s="13">
        <f t="shared" si="124"/>
        <v>35.978331600421058</v>
      </c>
      <c r="BT171" s="14"/>
      <c r="BU171" s="13">
        <f t="shared" si="126"/>
        <v>21.05263157894737</v>
      </c>
      <c r="BV171" s="13">
        <f t="shared" si="126"/>
        <v>21.05263157894737</v>
      </c>
      <c r="BW171" s="13">
        <f t="shared" si="126"/>
        <v>21.05263157894737</v>
      </c>
      <c r="BX171" s="13">
        <f t="shared" si="126"/>
        <v>21.05263157894737</v>
      </c>
      <c r="BY171" s="13">
        <f t="shared" si="126"/>
        <v>21.05263157894737</v>
      </c>
      <c r="BZ171" s="13">
        <f t="shared" si="126"/>
        <v>21.05263157894737</v>
      </c>
      <c r="CA171" s="13">
        <f t="shared" si="125"/>
        <v>21.05263157894737</v>
      </c>
      <c r="CB171" s="13">
        <f t="shared" si="125"/>
        <v>21.05263157894737</v>
      </c>
      <c r="CC171" s="13">
        <f t="shared" si="125"/>
        <v>21.05263157894737</v>
      </c>
      <c r="CD171" s="13">
        <f t="shared" si="91"/>
        <v>34.126315789473686</v>
      </c>
      <c r="CE171" s="13">
        <f t="shared" si="91"/>
        <v>30.022901986605671</v>
      </c>
      <c r="CF171" s="13">
        <f t="shared" si="91"/>
        <v>27.978331600421058</v>
      </c>
      <c r="CG171" s="14"/>
      <c r="CH171" s="13">
        <f t="shared" si="96"/>
        <v>0</v>
      </c>
      <c r="CI171" s="13">
        <f t="shared" si="96"/>
        <v>0</v>
      </c>
      <c r="CJ171" s="13">
        <f t="shared" si="96"/>
        <v>0</v>
      </c>
      <c r="CK171" s="13">
        <f t="shared" si="96"/>
        <v>0</v>
      </c>
      <c r="CL171" s="13">
        <f t="shared" si="96"/>
        <v>0</v>
      </c>
      <c r="CM171" s="13">
        <f t="shared" si="96"/>
        <v>0</v>
      </c>
      <c r="CN171" s="13">
        <f t="shared" si="128"/>
        <v>0</v>
      </c>
      <c r="CO171" s="13">
        <f t="shared" si="128"/>
        <v>0</v>
      </c>
      <c r="CP171" s="13">
        <f t="shared" si="128"/>
        <v>0</v>
      </c>
      <c r="CQ171" s="13">
        <f t="shared" si="99"/>
        <v>0</v>
      </c>
      <c r="CR171" s="13">
        <f t="shared" si="99"/>
        <v>0</v>
      </c>
      <c r="CS171" s="13">
        <f t="shared" si="99"/>
        <v>0</v>
      </c>
      <c r="CT171" s="14"/>
      <c r="CU171" s="13">
        <f t="shared" si="97"/>
        <v>0</v>
      </c>
      <c r="CV171" s="13">
        <f t="shared" si="97"/>
        <v>0</v>
      </c>
      <c r="CW171" s="13">
        <f t="shared" si="97"/>
        <v>0</v>
      </c>
      <c r="CX171" s="13">
        <f t="shared" si="97"/>
        <v>0</v>
      </c>
      <c r="CY171" s="13">
        <f t="shared" si="97"/>
        <v>0</v>
      </c>
      <c r="CZ171" s="13">
        <f t="shared" si="97"/>
        <v>0</v>
      </c>
      <c r="DA171" s="13">
        <f t="shared" si="129"/>
        <v>0</v>
      </c>
      <c r="DB171" s="13">
        <f t="shared" si="129"/>
        <v>0</v>
      </c>
      <c r="DC171" s="13">
        <f t="shared" si="129"/>
        <v>0</v>
      </c>
      <c r="DD171" s="13">
        <f t="shared" si="100"/>
        <v>0</v>
      </c>
      <c r="DE171" s="13">
        <f t="shared" si="100"/>
        <v>0</v>
      </c>
      <c r="DF171" s="13">
        <f t="shared" si="100"/>
        <v>0</v>
      </c>
    </row>
    <row r="172" spans="1:110" ht="13.8">
      <c r="A172" s="327">
        <f>'All Demand '!A173</f>
        <v>168</v>
      </c>
      <c r="B172" s="235" t="str">
        <f>'All Demand '!G173</f>
        <v xml:space="preserve">ABC </v>
      </c>
      <c r="C172" s="235" t="str">
        <f>'All Demand '!F173</f>
        <v>M102/M103</v>
      </c>
      <c r="D172" s="178" t="str">
        <f>'All Demand '!C173</f>
        <v>AJ818-11028</v>
      </c>
      <c r="E172" s="235" t="str">
        <f>'All Demand '!H173</f>
        <v>CTU FATP</v>
      </c>
      <c r="F172" s="236" t="str">
        <f>'All Demand '!G173</f>
        <v xml:space="preserve">ABC </v>
      </c>
      <c r="G172" s="12">
        <v>0.5</v>
      </c>
      <c r="H172" s="12">
        <v>0.2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2</v>
      </c>
      <c r="Q172" s="12">
        <v>4</v>
      </c>
      <c r="R172" s="12">
        <v>1</v>
      </c>
      <c r="S172" s="12">
        <v>0</v>
      </c>
      <c r="T172" s="12">
        <v>0.95</v>
      </c>
      <c r="U172" s="26">
        <f>Chengdu!H172</f>
        <v>97901.5</v>
      </c>
      <c r="V172" s="26">
        <f>Chengdu!I172</f>
        <v>136686.5</v>
      </c>
      <c r="W172" s="26">
        <f>Chengdu!J172</f>
        <v>99965</v>
      </c>
      <c r="X172" s="26">
        <f>Chengdu!K172</f>
        <v>97925</v>
      </c>
      <c r="Y172" s="26">
        <f>Chengdu!L172</f>
        <v>40625</v>
      </c>
      <c r="Z172" s="26">
        <f>Chengdu!M172</f>
        <v>40625</v>
      </c>
      <c r="AA172" s="26">
        <f>Chengdu!N172</f>
        <v>40625</v>
      </c>
      <c r="AB172" s="26">
        <f>Chengdu!O172</f>
        <v>40625</v>
      </c>
      <c r="AC172" s="26">
        <f>Chengdu!P172</f>
        <v>40625</v>
      </c>
      <c r="AD172" s="26">
        <f>Chengdu!Q172</f>
        <v>40625</v>
      </c>
      <c r="AE172" s="26">
        <f>Chengdu!R172</f>
        <v>40625</v>
      </c>
      <c r="AF172" s="26">
        <f>Chengdu!S172</f>
        <v>40625</v>
      </c>
      <c r="AH172" s="13">
        <f t="shared" si="101"/>
        <v>28.61084210526316</v>
      </c>
      <c r="AI172" s="13">
        <f t="shared" si="102"/>
        <v>36.776105263157895</v>
      </c>
      <c r="AJ172" s="13">
        <f t="shared" si="103"/>
        <v>29.045263157894741</v>
      </c>
      <c r="AK172" s="13">
        <f t="shared" si="104"/>
        <v>28.615789473684213</v>
      </c>
      <c r="AL172" s="13">
        <f t="shared" si="105"/>
        <v>16.55263157894737</v>
      </c>
      <c r="AM172" s="13">
        <f t="shared" si="106"/>
        <v>16.55263157894737</v>
      </c>
      <c r="AN172" s="13">
        <f t="shared" si="107"/>
        <v>16.55263157894737</v>
      </c>
      <c r="AO172" s="13">
        <f t="shared" si="108"/>
        <v>16.55263157894737</v>
      </c>
      <c r="AP172" s="13">
        <f t="shared" si="109"/>
        <v>16.55263157894737</v>
      </c>
      <c r="AQ172" s="13">
        <f t="shared" si="110"/>
        <v>16.55263157894737</v>
      </c>
      <c r="AR172" s="13">
        <f t="shared" si="111"/>
        <v>16.55263157894737</v>
      </c>
      <c r="AS172" s="13">
        <f t="shared" si="112"/>
        <v>16.55263157894737</v>
      </c>
      <c r="AT172" s="14"/>
      <c r="AU172" s="15">
        <f t="shared" si="95"/>
        <v>48.950749999999999</v>
      </c>
      <c r="AV172" s="15">
        <f t="shared" si="95"/>
        <v>68.343249999999998</v>
      </c>
      <c r="AW172" s="15">
        <f t="shared" si="95"/>
        <v>49.982500000000002</v>
      </c>
      <c r="AX172" s="15">
        <f t="shared" si="95"/>
        <v>48.962499999999999</v>
      </c>
      <c r="AY172" s="15">
        <f t="shared" si="95"/>
        <v>20.3125</v>
      </c>
      <c r="AZ172" s="15">
        <f t="shared" si="95"/>
        <v>20.3125</v>
      </c>
      <c r="BA172" s="15">
        <f t="shared" si="127"/>
        <v>20.3125</v>
      </c>
      <c r="BB172" s="15">
        <f t="shared" si="127"/>
        <v>20.3125</v>
      </c>
      <c r="BC172" s="15">
        <f t="shared" si="127"/>
        <v>20.3125</v>
      </c>
      <c r="BD172" s="15">
        <f t="shared" si="98"/>
        <v>20.3125</v>
      </c>
      <c r="BE172" s="15">
        <f t="shared" si="98"/>
        <v>20.3125</v>
      </c>
      <c r="BF172" s="15">
        <f t="shared" si="98"/>
        <v>20.3125</v>
      </c>
      <c r="BH172" s="13">
        <f t="shared" si="113"/>
        <v>28.61084210526316</v>
      </c>
      <c r="BI172" s="13">
        <f t="shared" si="114"/>
        <v>36.776105263157895</v>
      </c>
      <c r="BJ172" s="13">
        <f t="shared" si="115"/>
        <v>29.045263157894741</v>
      </c>
      <c r="BK172" s="13">
        <f t="shared" si="116"/>
        <v>28.615789473684213</v>
      </c>
      <c r="BL172" s="13">
        <f t="shared" si="117"/>
        <v>16.55263157894737</v>
      </c>
      <c r="BM172" s="13">
        <f t="shared" si="118"/>
        <v>16.55263157894737</v>
      </c>
      <c r="BN172" s="13">
        <f t="shared" si="119"/>
        <v>16.55263157894737</v>
      </c>
      <c r="BO172" s="13">
        <f t="shared" si="120"/>
        <v>16.55263157894737</v>
      </c>
      <c r="BP172" s="13">
        <f t="shared" si="121"/>
        <v>16.55263157894737</v>
      </c>
      <c r="BQ172" s="13">
        <f t="shared" si="122"/>
        <v>16.55263157894737</v>
      </c>
      <c r="BR172" s="13">
        <f t="shared" si="123"/>
        <v>16.55263157894737</v>
      </c>
      <c r="BS172" s="13">
        <f t="shared" si="124"/>
        <v>16.55263157894737</v>
      </c>
      <c r="BT172" s="14"/>
      <c r="BU172" s="13">
        <f t="shared" si="126"/>
        <v>0</v>
      </c>
      <c r="BV172" s="13">
        <f t="shared" si="126"/>
        <v>0</v>
      </c>
      <c r="BW172" s="13">
        <f t="shared" si="126"/>
        <v>0</v>
      </c>
      <c r="BX172" s="13">
        <f t="shared" si="126"/>
        <v>0</v>
      </c>
      <c r="BY172" s="13">
        <f t="shared" si="126"/>
        <v>0</v>
      </c>
      <c r="BZ172" s="13">
        <f t="shared" si="126"/>
        <v>0</v>
      </c>
      <c r="CA172" s="13">
        <f t="shared" si="125"/>
        <v>0</v>
      </c>
      <c r="CB172" s="13">
        <f t="shared" si="125"/>
        <v>0</v>
      </c>
      <c r="CC172" s="13">
        <f t="shared" si="125"/>
        <v>0</v>
      </c>
      <c r="CD172" s="13">
        <f t="shared" si="91"/>
        <v>0</v>
      </c>
      <c r="CE172" s="13">
        <f t="shared" si="91"/>
        <v>0</v>
      </c>
      <c r="CF172" s="13">
        <f t="shared" si="91"/>
        <v>0</v>
      </c>
      <c r="CG172" s="14"/>
      <c r="CH172" s="13">
        <f t="shared" si="96"/>
        <v>0</v>
      </c>
      <c r="CI172" s="13">
        <f t="shared" si="96"/>
        <v>0</v>
      </c>
      <c r="CJ172" s="13">
        <f t="shared" si="96"/>
        <v>0</v>
      </c>
      <c r="CK172" s="13">
        <f t="shared" si="96"/>
        <v>0</v>
      </c>
      <c r="CL172" s="13">
        <f t="shared" si="96"/>
        <v>0</v>
      </c>
      <c r="CM172" s="13">
        <f t="shared" si="96"/>
        <v>0</v>
      </c>
      <c r="CN172" s="13">
        <f t="shared" si="128"/>
        <v>0</v>
      </c>
      <c r="CO172" s="13">
        <f t="shared" si="128"/>
        <v>0</v>
      </c>
      <c r="CP172" s="13">
        <f t="shared" si="128"/>
        <v>0</v>
      </c>
      <c r="CQ172" s="13">
        <f t="shared" si="99"/>
        <v>0</v>
      </c>
      <c r="CR172" s="13">
        <f t="shared" si="99"/>
        <v>0</v>
      </c>
      <c r="CS172" s="13">
        <f t="shared" si="99"/>
        <v>0</v>
      </c>
      <c r="CT172" s="14"/>
      <c r="CU172" s="13">
        <f t="shared" si="97"/>
        <v>0</v>
      </c>
      <c r="CV172" s="13">
        <f t="shared" si="97"/>
        <v>0</v>
      </c>
      <c r="CW172" s="13">
        <f t="shared" si="97"/>
        <v>0</v>
      </c>
      <c r="CX172" s="13">
        <f t="shared" si="97"/>
        <v>0</v>
      </c>
      <c r="CY172" s="13">
        <f t="shared" si="97"/>
        <v>0</v>
      </c>
      <c r="CZ172" s="13">
        <f t="shared" si="97"/>
        <v>0</v>
      </c>
      <c r="DA172" s="13">
        <f t="shared" si="129"/>
        <v>0</v>
      </c>
      <c r="DB172" s="13">
        <f t="shared" si="129"/>
        <v>0</v>
      </c>
      <c r="DC172" s="13">
        <f t="shared" si="129"/>
        <v>0</v>
      </c>
      <c r="DD172" s="13">
        <f t="shared" si="100"/>
        <v>0</v>
      </c>
      <c r="DE172" s="13">
        <f t="shared" si="100"/>
        <v>0</v>
      </c>
      <c r="DF172" s="13">
        <f t="shared" si="100"/>
        <v>0</v>
      </c>
    </row>
    <row r="173" spans="1:110" ht="13.8">
      <c r="A173" s="327">
        <f>'All Demand '!A174</f>
        <v>169</v>
      </c>
      <c r="B173" s="235" t="str">
        <f>'All Demand '!G174</f>
        <v xml:space="preserve">ABC </v>
      </c>
      <c r="C173" s="235" t="str">
        <f>'All Demand '!F174</f>
        <v>M102/M103</v>
      </c>
      <c r="D173" s="178" t="str">
        <f>'All Demand '!C174</f>
        <v>AJ946-14951</v>
      </c>
      <c r="E173" s="235" t="str">
        <f>'All Demand '!H174</f>
        <v>CTU FATP</v>
      </c>
      <c r="F173" s="236" t="str">
        <f>'All Demand '!G174</f>
        <v xml:space="preserve">ABC </v>
      </c>
      <c r="G173" s="12">
        <v>0.5</v>
      </c>
      <c r="H173" s="12">
        <v>0.2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2</v>
      </c>
      <c r="Q173" s="12">
        <v>4</v>
      </c>
      <c r="R173" s="12">
        <v>1</v>
      </c>
      <c r="S173" s="12">
        <v>0</v>
      </c>
      <c r="T173" s="12">
        <v>0.95</v>
      </c>
      <c r="U173" s="26">
        <f>Chengdu!H173</f>
        <v>97901.5</v>
      </c>
      <c r="V173" s="26">
        <f>Chengdu!I173</f>
        <v>136686.5</v>
      </c>
      <c r="W173" s="26">
        <f>Chengdu!J173</f>
        <v>99965</v>
      </c>
      <c r="X173" s="26">
        <f>Chengdu!K173</f>
        <v>97925</v>
      </c>
      <c r="Y173" s="26">
        <f>Chengdu!L173</f>
        <v>40625</v>
      </c>
      <c r="Z173" s="26">
        <f>Chengdu!M173</f>
        <v>40625</v>
      </c>
      <c r="AA173" s="26">
        <f>Chengdu!N173</f>
        <v>40625</v>
      </c>
      <c r="AB173" s="26">
        <f>Chengdu!O173</f>
        <v>40625</v>
      </c>
      <c r="AC173" s="26">
        <f>Chengdu!P173</f>
        <v>40625</v>
      </c>
      <c r="AD173" s="26">
        <f>Chengdu!Q173</f>
        <v>40625</v>
      </c>
      <c r="AE173" s="26">
        <f>Chengdu!R173</f>
        <v>40625</v>
      </c>
      <c r="AF173" s="26">
        <f>Chengdu!S173</f>
        <v>40625</v>
      </c>
      <c r="AH173" s="13">
        <f t="shared" si="101"/>
        <v>28.61084210526316</v>
      </c>
      <c r="AI173" s="13">
        <f t="shared" si="102"/>
        <v>36.776105263157895</v>
      </c>
      <c r="AJ173" s="13">
        <f t="shared" si="103"/>
        <v>29.045263157894741</v>
      </c>
      <c r="AK173" s="13">
        <f t="shared" si="104"/>
        <v>28.615789473684213</v>
      </c>
      <c r="AL173" s="13">
        <f t="shared" si="105"/>
        <v>16.55263157894737</v>
      </c>
      <c r="AM173" s="13">
        <f t="shared" si="106"/>
        <v>16.55263157894737</v>
      </c>
      <c r="AN173" s="13">
        <f t="shared" si="107"/>
        <v>16.55263157894737</v>
      </c>
      <c r="AO173" s="13">
        <f t="shared" si="108"/>
        <v>16.55263157894737</v>
      </c>
      <c r="AP173" s="13">
        <f t="shared" si="109"/>
        <v>16.55263157894737</v>
      </c>
      <c r="AQ173" s="13">
        <f t="shared" si="110"/>
        <v>16.55263157894737</v>
      </c>
      <c r="AR173" s="13">
        <f t="shared" si="111"/>
        <v>16.55263157894737</v>
      </c>
      <c r="AS173" s="13">
        <f t="shared" si="112"/>
        <v>16.55263157894737</v>
      </c>
      <c r="AT173" s="14"/>
      <c r="AU173" s="15">
        <f t="shared" si="95"/>
        <v>48.950749999999999</v>
      </c>
      <c r="AV173" s="15">
        <f t="shared" si="95"/>
        <v>68.343249999999998</v>
      </c>
      <c r="AW173" s="15">
        <f t="shared" si="95"/>
        <v>49.982500000000002</v>
      </c>
      <c r="AX173" s="15">
        <f t="shared" si="95"/>
        <v>48.962499999999999</v>
      </c>
      <c r="AY173" s="15">
        <f t="shared" si="95"/>
        <v>20.3125</v>
      </c>
      <c r="AZ173" s="15">
        <f t="shared" si="95"/>
        <v>20.3125</v>
      </c>
      <c r="BA173" s="15">
        <f t="shared" si="127"/>
        <v>20.3125</v>
      </c>
      <c r="BB173" s="15">
        <f t="shared" si="127"/>
        <v>20.3125</v>
      </c>
      <c r="BC173" s="15">
        <f t="shared" si="127"/>
        <v>20.3125</v>
      </c>
      <c r="BD173" s="15">
        <f t="shared" si="98"/>
        <v>20.3125</v>
      </c>
      <c r="BE173" s="15">
        <f t="shared" si="98"/>
        <v>20.3125</v>
      </c>
      <c r="BF173" s="15">
        <f t="shared" si="98"/>
        <v>20.3125</v>
      </c>
      <c r="BH173" s="13">
        <f t="shared" si="113"/>
        <v>28.61084210526316</v>
      </c>
      <c r="BI173" s="13">
        <f t="shared" si="114"/>
        <v>36.776105263157895</v>
      </c>
      <c r="BJ173" s="13">
        <f t="shared" si="115"/>
        <v>29.045263157894741</v>
      </c>
      <c r="BK173" s="13">
        <f t="shared" si="116"/>
        <v>28.615789473684213</v>
      </c>
      <c r="BL173" s="13">
        <f t="shared" si="117"/>
        <v>16.55263157894737</v>
      </c>
      <c r="BM173" s="13">
        <f t="shared" si="118"/>
        <v>16.55263157894737</v>
      </c>
      <c r="BN173" s="13">
        <f t="shared" si="119"/>
        <v>16.55263157894737</v>
      </c>
      <c r="BO173" s="13">
        <f t="shared" si="120"/>
        <v>16.55263157894737</v>
      </c>
      <c r="BP173" s="13">
        <f t="shared" si="121"/>
        <v>16.55263157894737</v>
      </c>
      <c r="BQ173" s="13">
        <f t="shared" si="122"/>
        <v>16.55263157894737</v>
      </c>
      <c r="BR173" s="13">
        <f t="shared" si="123"/>
        <v>16.55263157894737</v>
      </c>
      <c r="BS173" s="13">
        <f t="shared" si="124"/>
        <v>16.55263157894737</v>
      </c>
      <c r="BT173" s="14"/>
      <c r="BU173" s="13">
        <f t="shared" si="126"/>
        <v>0</v>
      </c>
      <c r="BV173" s="13">
        <f t="shared" si="126"/>
        <v>0</v>
      </c>
      <c r="BW173" s="13">
        <f t="shared" si="126"/>
        <v>0</v>
      </c>
      <c r="BX173" s="13">
        <f t="shared" si="126"/>
        <v>0</v>
      </c>
      <c r="BY173" s="13">
        <f t="shared" si="126"/>
        <v>0</v>
      </c>
      <c r="BZ173" s="13">
        <f t="shared" si="126"/>
        <v>0</v>
      </c>
      <c r="CA173" s="13">
        <f t="shared" si="125"/>
        <v>0</v>
      </c>
      <c r="CB173" s="13">
        <f t="shared" si="125"/>
        <v>0</v>
      </c>
      <c r="CC173" s="13">
        <f t="shared" si="125"/>
        <v>0</v>
      </c>
      <c r="CD173" s="13">
        <f t="shared" si="91"/>
        <v>0</v>
      </c>
      <c r="CE173" s="13">
        <f t="shared" si="91"/>
        <v>0</v>
      </c>
      <c r="CF173" s="13">
        <f t="shared" si="91"/>
        <v>0</v>
      </c>
      <c r="CG173" s="14"/>
      <c r="CH173" s="13">
        <f t="shared" si="96"/>
        <v>0</v>
      </c>
      <c r="CI173" s="13">
        <f t="shared" si="96"/>
        <v>0</v>
      </c>
      <c r="CJ173" s="13">
        <f t="shared" si="96"/>
        <v>0</v>
      </c>
      <c r="CK173" s="13">
        <f t="shared" si="96"/>
        <v>0</v>
      </c>
      <c r="CL173" s="13">
        <f t="shared" si="96"/>
        <v>0</v>
      </c>
      <c r="CM173" s="13">
        <f t="shared" si="96"/>
        <v>0</v>
      </c>
      <c r="CN173" s="13">
        <f t="shared" si="128"/>
        <v>0</v>
      </c>
      <c r="CO173" s="13">
        <f t="shared" si="128"/>
        <v>0</v>
      </c>
      <c r="CP173" s="13">
        <f t="shared" si="128"/>
        <v>0</v>
      </c>
      <c r="CQ173" s="13">
        <f t="shared" si="99"/>
        <v>0</v>
      </c>
      <c r="CR173" s="13">
        <f t="shared" si="99"/>
        <v>0</v>
      </c>
      <c r="CS173" s="13">
        <f t="shared" si="99"/>
        <v>0</v>
      </c>
      <c r="CT173" s="14"/>
      <c r="CU173" s="13">
        <f t="shared" si="97"/>
        <v>0</v>
      </c>
      <c r="CV173" s="13">
        <f t="shared" si="97"/>
        <v>0</v>
      </c>
      <c r="CW173" s="13">
        <f t="shared" si="97"/>
        <v>0</v>
      </c>
      <c r="CX173" s="13">
        <f t="shared" si="97"/>
        <v>0</v>
      </c>
      <c r="CY173" s="13">
        <f t="shared" si="97"/>
        <v>0</v>
      </c>
      <c r="CZ173" s="13">
        <f t="shared" si="97"/>
        <v>0</v>
      </c>
      <c r="DA173" s="13">
        <f t="shared" si="129"/>
        <v>0</v>
      </c>
      <c r="DB173" s="13">
        <f t="shared" si="129"/>
        <v>0</v>
      </c>
      <c r="DC173" s="13">
        <f t="shared" si="129"/>
        <v>0</v>
      </c>
      <c r="DD173" s="13">
        <f t="shared" si="100"/>
        <v>0</v>
      </c>
      <c r="DE173" s="13">
        <f t="shared" si="100"/>
        <v>0</v>
      </c>
      <c r="DF173" s="13">
        <f t="shared" si="100"/>
        <v>0</v>
      </c>
    </row>
    <row r="174" spans="1:110" ht="13.8">
      <c r="A174" s="327">
        <f>'All Demand '!A175</f>
        <v>170</v>
      </c>
      <c r="B174" s="235" t="str">
        <f>'All Demand '!G175</f>
        <v xml:space="preserve">ABC </v>
      </c>
      <c r="C174" s="235" t="str">
        <f>'All Demand '!F175</f>
        <v>M103</v>
      </c>
      <c r="D174" s="178" t="str">
        <f>'All Demand '!C175</f>
        <v>AJ946-14952</v>
      </c>
      <c r="E174" s="235" t="str">
        <f>'All Demand '!H175</f>
        <v>CTU FATP</v>
      </c>
      <c r="F174" s="236" t="str">
        <f>'All Demand '!G175</f>
        <v xml:space="preserve">ABC </v>
      </c>
      <c r="G174" s="12">
        <v>0.5</v>
      </c>
      <c r="H174" s="12">
        <v>0.2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2</v>
      </c>
      <c r="Q174" s="12">
        <v>4</v>
      </c>
      <c r="R174" s="12">
        <v>1</v>
      </c>
      <c r="S174" s="12">
        <v>0</v>
      </c>
      <c r="T174" s="12">
        <v>0.95</v>
      </c>
      <c r="U174" s="26">
        <f>Chengdu!H174</f>
        <v>48948</v>
      </c>
      <c r="V174" s="26">
        <f>Chengdu!I174</f>
        <v>65284.5</v>
      </c>
      <c r="W174" s="26">
        <f>Chengdu!J174</f>
        <v>48963.5</v>
      </c>
      <c r="X174" s="26">
        <f>Chengdu!K174</f>
        <v>48963.5</v>
      </c>
      <c r="Y174" s="26">
        <f>Chengdu!L174</f>
        <v>20312.5</v>
      </c>
      <c r="Z174" s="26">
        <f>Chengdu!M174</f>
        <v>20312.5</v>
      </c>
      <c r="AA174" s="26">
        <f>Chengdu!N174</f>
        <v>20312.5</v>
      </c>
      <c r="AB174" s="26">
        <f>Chengdu!O174</f>
        <v>20312.5</v>
      </c>
      <c r="AC174" s="26">
        <f>Chengdu!P174</f>
        <v>20312.5</v>
      </c>
      <c r="AD174" s="26">
        <f>Chengdu!Q174</f>
        <v>20312.5</v>
      </c>
      <c r="AE174" s="26">
        <f>Chengdu!R174</f>
        <v>20312.5</v>
      </c>
      <c r="AF174" s="26">
        <f>Chengdu!S174</f>
        <v>20312.5</v>
      </c>
      <c r="AH174" s="13">
        <f t="shared" si="101"/>
        <v>18.304842105263159</v>
      </c>
      <c r="AI174" s="13">
        <f t="shared" si="102"/>
        <v>21.744105263157895</v>
      </c>
      <c r="AJ174" s="13">
        <f t="shared" si="103"/>
        <v>18.308105263157898</v>
      </c>
      <c r="AK174" s="13">
        <f t="shared" si="104"/>
        <v>18.308105263157898</v>
      </c>
      <c r="AL174" s="13">
        <f t="shared" si="105"/>
        <v>12.276315789473685</v>
      </c>
      <c r="AM174" s="13">
        <f t="shared" si="106"/>
        <v>12.276315789473685</v>
      </c>
      <c r="AN174" s="13">
        <f t="shared" si="107"/>
        <v>12.276315789473685</v>
      </c>
      <c r="AO174" s="13">
        <f t="shared" si="108"/>
        <v>12.276315789473685</v>
      </c>
      <c r="AP174" s="13">
        <f t="shared" si="109"/>
        <v>12.276315789473685</v>
      </c>
      <c r="AQ174" s="13">
        <f t="shared" si="110"/>
        <v>12.276315789473685</v>
      </c>
      <c r="AR174" s="13">
        <f t="shared" si="111"/>
        <v>12.276315789473685</v>
      </c>
      <c r="AS174" s="13">
        <f t="shared" si="112"/>
        <v>12.276315789473685</v>
      </c>
      <c r="AT174" s="14"/>
      <c r="AU174" s="15">
        <f t="shared" si="95"/>
        <v>24.474</v>
      </c>
      <c r="AV174" s="15">
        <f t="shared" si="95"/>
        <v>32.642249999999997</v>
      </c>
      <c r="AW174" s="15">
        <f t="shared" si="95"/>
        <v>24.481750000000002</v>
      </c>
      <c r="AX174" s="15">
        <f t="shared" si="95"/>
        <v>24.481750000000002</v>
      </c>
      <c r="AY174" s="15">
        <f t="shared" si="95"/>
        <v>10.15625</v>
      </c>
      <c r="AZ174" s="15">
        <f t="shared" si="95"/>
        <v>10.15625</v>
      </c>
      <c r="BA174" s="15">
        <f t="shared" si="127"/>
        <v>10.15625</v>
      </c>
      <c r="BB174" s="15">
        <f t="shared" si="127"/>
        <v>10.15625</v>
      </c>
      <c r="BC174" s="15">
        <f t="shared" si="127"/>
        <v>10.15625</v>
      </c>
      <c r="BD174" s="15">
        <f t="shared" si="98"/>
        <v>10.15625</v>
      </c>
      <c r="BE174" s="15">
        <f t="shared" si="98"/>
        <v>10.15625</v>
      </c>
      <c r="BF174" s="15">
        <f t="shared" si="98"/>
        <v>10.15625</v>
      </c>
      <c r="BH174" s="13">
        <f t="shared" si="113"/>
        <v>18.304842105263159</v>
      </c>
      <c r="BI174" s="13">
        <f t="shared" si="114"/>
        <v>21.744105263157895</v>
      </c>
      <c r="BJ174" s="13">
        <f t="shared" si="115"/>
        <v>18.308105263157898</v>
      </c>
      <c r="BK174" s="13">
        <f t="shared" si="116"/>
        <v>18.308105263157898</v>
      </c>
      <c r="BL174" s="13">
        <f t="shared" si="117"/>
        <v>12.276315789473685</v>
      </c>
      <c r="BM174" s="13">
        <f t="shared" si="118"/>
        <v>12.276315789473685</v>
      </c>
      <c r="BN174" s="13">
        <f t="shared" si="119"/>
        <v>12.276315789473685</v>
      </c>
      <c r="BO174" s="13">
        <f t="shared" si="120"/>
        <v>12.276315789473685</v>
      </c>
      <c r="BP174" s="13">
        <f t="shared" si="121"/>
        <v>12.276315789473685</v>
      </c>
      <c r="BQ174" s="13">
        <f t="shared" si="122"/>
        <v>12.276315789473685</v>
      </c>
      <c r="BR174" s="13">
        <f t="shared" si="123"/>
        <v>12.276315789473685</v>
      </c>
      <c r="BS174" s="13">
        <f t="shared" si="124"/>
        <v>12.276315789473685</v>
      </c>
      <c r="BT174" s="14"/>
      <c r="BU174" s="13">
        <f t="shared" si="126"/>
        <v>0</v>
      </c>
      <c r="BV174" s="13">
        <f t="shared" si="126"/>
        <v>0</v>
      </c>
      <c r="BW174" s="13">
        <f t="shared" si="126"/>
        <v>0</v>
      </c>
      <c r="BX174" s="13">
        <f t="shared" si="126"/>
        <v>0</v>
      </c>
      <c r="BY174" s="13">
        <f t="shared" si="126"/>
        <v>0</v>
      </c>
      <c r="BZ174" s="13">
        <f t="shared" si="126"/>
        <v>0</v>
      </c>
      <c r="CA174" s="13">
        <f t="shared" si="125"/>
        <v>0</v>
      </c>
      <c r="CB174" s="13">
        <f t="shared" si="125"/>
        <v>0</v>
      </c>
      <c r="CC174" s="13">
        <f t="shared" si="125"/>
        <v>0</v>
      </c>
      <c r="CD174" s="13">
        <f t="shared" si="91"/>
        <v>0</v>
      </c>
      <c r="CE174" s="13">
        <f t="shared" si="91"/>
        <v>0</v>
      </c>
      <c r="CF174" s="13">
        <f t="shared" si="91"/>
        <v>0</v>
      </c>
      <c r="CG174" s="14"/>
      <c r="CH174" s="13">
        <f t="shared" si="96"/>
        <v>0</v>
      </c>
      <c r="CI174" s="13">
        <f t="shared" si="96"/>
        <v>0</v>
      </c>
      <c r="CJ174" s="13">
        <f t="shared" si="96"/>
        <v>0</v>
      </c>
      <c r="CK174" s="13">
        <f t="shared" si="96"/>
        <v>0</v>
      </c>
      <c r="CL174" s="13">
        <f t="shared" si="96"/>
        <v>0</v>
      </c>
      <c r="CM174" s="13">
        <f t="shared" si="96"/>
        <v>0</v>
      </c>
      <c r="CN174" s="13">
        <f t="shared" si="128"/>
        <v>0</v>
      </c>
      <c r="CO174" s="13">
        <f t="shared" si="128"/>
        <v>0</v>
      </c>
      <c r="CP174" s="13">
        <f t="shared" si="128"/>
        <v>0</v>
      </c>
      <c r="CQ174" s="13">
        <f t="shared" si="99"/>
        <v>0</v>
      </c>
      <c r="CR174" s="13">
        <f t="shared" si="99"/>
        <v>0</v>
      </c>
      <c r="CS174" s="13">
        <f t="shared" si="99"/>
        <v>0</v>
      </c>
      <c r="CT174" s="14"/>
      <c r="CU174" s="13">
        <f t="shared" si="97"/>
        <v>0</v>
      </c>
      <c r="CV174" s="13">
        <f t="shared" si="97"/>
        <v>0</v>
      </c>
      <c r="CW174" s="13">
        <f t="shared" si="97"/>
        <v>0</v>
      </c>
      <c r="CX174" s="13">
        <f t="shared" si="97"/>
        <v>0</v>
      </c>
      <c r="CY174" s="13">
        <f t="shared" si="97"/>
        <v>0</v>
      </c>
      <c r="CZ174" s="13">
        <f t="shared" si="97"/>
        <v>0</v>
      </c>
      <c r="DA174" s="13">
        <f t="shared" si="129"/>
        <v>0</v>
      </c>
      <c r="DB174" s="13">
        <f t="shared" si="129"/>
        <v>0</v>
      </c>
      <c r="DC174" s="13">
        <f t="shared" si="129"/>
        <v>0</v>
      </c>
      <c r="DD174" s="13">
        <f t="shared" si="100"/>
        <v>0</v>
      </c>
      <c r="DE174" s="13">
        <f t="shared" si="100"/>
        <v>0</v>
      </c>
      <c r="DF174" s="13">
        <f t="shared" si="100"/>
        <v>0</v>
      </c>
    </row>
    <row r="175" spans="1:110" ht="13.8">
      <c r="A175" s="327">
        <f>'All Demand '!A176</f>
        <v>171</v>
      </c>
      <c r="B175" s="235" t="str">
        <f>'All Demand '!G176</f>
        <v xml:space="preserve">ABC </v>
      </c>
      <c r="C175" s="235" t="str">
        <f>'All Demand '!F176</f>
        <v>M102</v>
      </c>
      <c r="D175" s="178" t="str">
        <f>'All Demand '!C176</f>
        <v>AJ946-15653</v>
      </c>
      <c r="E175" s="235" t="str">
        <f>'All Demand '!H176</f>
        <v>CTU FATP</v>
      </c>
      <c r="F175" s="236" t="str">
        <f>'All Demand '!G176</f>
        <v xml:space="preserve">ABC </v>
      </c>
      <c r="G175" s="12">
        <v>0.5</v>
      </c>
      <c r="H175" s="12">
        <v>0.2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2</v>
      </c>
      <c r="Q175" s="12">
        <v>4</v>
      </c>
      <c r="R175" s="12">
        <v>1</v>
      </c>
      <c r="S175" s="12">
        <v>0</v>
      </c>
      <c r="T175" s="12">
        <v>0.95</v>
      </c>
      <c r="U175" s="26">
        <f>Chengdu!H175</f>
        <v>48948</v>
      </c>
      <c r="V175" s="26">
        <f>Chengdu!I175</f>
        <v>65284.5</v>
      </c>
      <c r="W175" s="26">
        <f>Chengdu!J175</f>
        <v>48963.5</v>
      </c>
      <c r="X175" s="26">
        <f>Chengdu!K175</f>
        <v>48963.5</v>
      </c>
      <c r="Y175" s="26">
        <f>Chengdu!L175</f>
        <v>20312.5</v>
      </c>
      <c r="Z175" s="26">
        <f>Chengdu!M175</f>
        <v>20312.5</v>
      </c>
      <c r="AA175" s="26">
        <f>Chengdu!N175</f>
        <v>20312.5</v>
      </c>
      <c r="AB175" s="26">
        <f>Chengdu!O175</f>
        <v>20312.5</v>
      </c>
      <c r="AC175" s="26">
        <f>Chengdu!P175</f>
        <v>20312.5</v>
      </c>
      <c r="AD175" s="26">
        <f>Chengdu!Q175</f>
        <v>20312.5</v>
      </c>
      <c r="AE175" s="26">
        <f>Chengdu!R175</f>
        <v>20312.5</v>
      </c>
      <c r="AF175" s="26">
        <f>Chengdu!S175</f>
        <v>20312.5</v>
      </c>
      <c r="AH175" s="13">
        <f t="shared" si="101"/>
        <v>18.304842105263159</v>
      </c>
      <c r="AI175" s="13">
        <f t="shared" si="102"/>
        <v>21.744105263157895</v>
      </c>
      <c r="AJ175" s="13">
        <f t="shared" si="103"/>
        <v>18.308105263157898</v>
      </c>
      <c r="AK175" s="13">
        <f t="shared" si="104"/>
        <v>18.308105263157898</v>
      </c>
      <c r="AL175" s="13">
        <f t="shared" si="105"/>
        <v>12.276315789473685</v>
      </c>
      <c r="AM175" s="13">
        <f t="shared" si="106"/>
        <v>12.276315789473685</v>
      </c>
      <c r="AN175" s="13">
        <f t="shared" si="107"/>
        <v>12.276315789473685</v>
      </c>
      <c r="AO175" s="13">
        <f t="shared" si="108"/>
        <v>12.276315789473685</v>
      </c>
      <c r="AP175" s="13">
        <f t="shared" si="109"/>
        <v>12.276315789473685</v>
      </c>
      <c r="AQ175" s="13">
        <f t="shared" si="110"/>
        <v>12.276315789473685</v>
      </c>
      <c r="AR175" s="13">
        <f t="shared" si="111"/>
        <v>12.276315789473685</v>
      </c>
      <c r="AS175" s="13">
        <f t="shared" si="112"/>
        <v>12.276315789473685</v>
      </c>
      <c r="AT175" s="14"/>
      <c r="AU175" s="15">
        <f t="shared" si="95"/>
        <v>24.474</v>
      </c>
      <c r="AV175" s="15">
        <f t="shared" si="95"/>
        <v>32.642249999999997</v>
      </c>
      <c r="AW175" s="15">
        <f t="shared" si="95"/>
        <v>24.481750000000002</v>
      </c>
      <c r="AX175" s="15">
        <f t="shared" si="95"/>
        <v>24.481750000000002</v>
      </c>
      <c r="AY175" s="15">
        <f t="shared" si="95"/>
        <v>10.15625</v>
      </c>
      <c r="AZ175" s="15">
        <f t="shared" si="95"/>
        <v>10.15625</v>
      </c>
      <c r="BA175" s="15">
        <f t="shared" si="127"/>
        <v>10.15625</v>
      </c>
      <c r="BB175" s="15">
        <f t="shared" si="127"/>
        <v>10.15625</v>
      </c>
      <c r="BC175" s="15">
        <f t="shared" si="127"/>
        <v>10.15625</v>
      </c>
      <c r="BD175" s="15">
        <f t="shared" si="98"/>
        <v>10.15625</v>
      </c>
      <c r="BE175" s="15">
        <f t="shared" si="98"/>
        <v>10.15625</v>
      </c>
      <c r="BF175" s="15">
        <f t="shared" si="98"/>
        <v>10.15625</v>
      </c>
      <c r="BH175" s="13">
        <f t="shared" si="113"/>
        <v>18.304842105263159</v>
      </c>
      <c r="BI175" s="13">
        <f t="shared" si="114"/>
        <v>21.744105263157895</v>
      </c>
      <c r="BJ175" s="13">
        <f t="shared" si="115"/>
        <v>18.308105263157898</v>
      </c>
      <c r="BK175" s="13">
        <f t="shared" si="116"/>
        <v>18.308105263157898</v>
      </c>
      <c r="BL175" s="13">
        <f t="shared" si="117"/>
        <v>12.276315789473685</v>
      </c>
      <c r="BM175" s="13">
        <f t="shared" si="118"/>
        <v>12.276315789473685</v>
      </c>
      <c r="BN175" s="13">
        <f t="shared" si="119"/>
        <v>12.276315789473685</v>
      </c>
      <c r="BO175" s="13">
        <f t="shared" si="120"/>
        <v>12.276315789473685</v>
      </c>
      <c r="BP175" s="13">
        <f t="shared" si="121"/>
        <v>12.276315789473685</v>
      </c>
      <c r="BQ175" s="13">
        <f t="shared" si="122"/>
        <v>12.276315789473685</v>
      </c>
      <c r="BR175" s="13">
        <f t="shared" si="123"/>
        <v>12.276315789473685</v>
      </c>
      <c r="BS175" s="13">
        <f t="shared" si="124"/>
        <v>12.276315789473685</v>
      </c>
      <c r="BT175" s="14"/>
      <c r="BU175" s="13">
        <f t="shared" si="126"/>
        <v>0</v>
      </c>
      <c r="BV175" s="13">
        <f t="shared" si="126"/>
        <v>0</v>
      </c>
      <c r="BW175" s="13">
        <f t="shared" si="126"/>
        <v>0</v>
      </c>
      <c r="BX175" s="13">
        <f t="shared" si="126"/>
        <v>0</v>
      </c>
      <c r="BY175" s="13">
        <f t="shared" si="126"/>
        <v>0</v>
      </c>
      <c r="BZ175" s="13">
        <f t="shared" si="126"/>
        <v>0</v>
      </c>
      <c r="CA175" s="13">
        <f t="shared" si="125"/>
        <v>0</v>
      </c>
      <c r="CB175" s="13">
        <f t="shared" si="125"/>
        <v>0</v>
      </c>
      <c r="CC175" s="13">
        <f t="shared" si="125"/>
        <v>0</v>
      </c>
      <c r="CD175" s="13">
        <f t="shared" si="91"/>
        <v>0</v>
      </c>
      <c r="CE175" s="13">
        <f t="shared" si="91"/>
        <v>0</v>
      </c>
      <c r="CF175" s="13">
        <f t="shared" si="91"/>
        <v>0</v>
      </c>
      <c r="CG175" s="14"/>
      <c r="CH175" s="13">
        <f t="shared" si="96"/>
        <v>0</v>
      </c>
      <c r="CI175" s="13">
        <f t="shared" si="96"/>
        <v>0</v>
      </c>
      <c r="CJ175" s="13">
        <f t="shared" si="96"/>
        <v>0</v>
      </c>
      <c r="CK175" s="13">
        <f t="shared" si="96"/>
        <v>0</v>
      </c>
      <c r="CL175" s="13">
        <f t="shared" si="96"/>
        <v>0</v>
      </c>
      <c r="CM175" s="13">
        <f t="shared" si="96"/>
        <v>0</v>
      </c>
      <c r="CN175" s="13">
        <f t="shared" si="128"/>
        <v>0</v>
      </c>
      <c r="CO175" s="13">
        <f t="shared" si="128"/>
        <v>0</v>
      </c>
      <c r="CP175" s="13">
        <f t="shared" si="128"/>
        <v>0</v>
      </c>
      <c r="CQ175" s="13">
        <f t="shared" si="99"/>
        <v>0</v>
      </c>
      <c r="CR175" s="13">
        <f t="shared" si="99"/>
        <v>0</v>
      </c>
      <c r="CS175" s="13">
        <f t="shared" si="99"/>
        <v>0</v>
      </c>
      <c r="CT175" s="14"/>
      <c r="CU175" s="13">
        <f t="shared" si="97"/>
        <v>0</v>
      </c>
      <c r="CV175" s="13">
        <f t="shared" si="97"/>
        <v>0</v>
      </c>
      <c r="CW175" s="13">
        <f t="shared" si="97"/>
        <v>0</v>
      </c>
      <c r="CX175" s="13">
        <f t="shared" si="97"/>
        <v>0</v>
      </c>
      <c r="CY175" s="13">
        <f t="shared" si="97"/>
        <v>0</v>
      </c>
      <c r="CZ175" s="13">
        <f t="shared" si="97"/>
        <v>0</v>
      </c>
      <c r="DA175" s="13">
        <f t="shared" si="129"/>
        <v>0</v>
      </c>
      <c r="DB175" s="13">
        <f t="shared" si="129"/>
        <v>0</v>
      </c>
      <c r="DC175" s="13">
        <f t="shared" si="129"/>
        <v>0</v>
      </c>
      <c r="DD175" s="13">
        <f t="shared" si="100"/>
        <v>0</v>
      </c>
      <c r="DE175" s="13">
        <f t="shared" si="100"/>
        <v>0</v>
      </c>
      <c r="DF175" s="13">
        <f t="shared" si="100"/>
        <v>0</v>
      </c>
    </row>
    <row r="176" spans="1:110" ht="13.8">
      <c r="A176" s="327">
        <f>'All Demand '!A177</f>
        <v>172</v>
      </c>
      <c r="B176" s="235" t="str">
        <f>'All Demand '!G177</f>
        <v xml:space="preserve">ABC </v>
      </c>
      <c r="C176" s="235" t="str">
        <f>'All Demand '!F177</f>
        <v>M102/M103</v>
      </c>
      <c r="D176" s="178" t="str">
        <f>'All Demand '!C177</f>
        <v>AJ946-15635</v>
      </c>
      <c r="E176" s="235" t="str">
        <f>'All Demand '!H177</f>
        <v>CTU FATP</v>
      </c>
      <c r="F176" s="236" t="str">
        <f>'All Demand '!G177</f>
        <v xml:space="preserve">ABC </v>
      </c>
      <c r="G176" s="12">
        <v>0.5</v>
      </c>
      <c r="H176" s="12">
        <v>0.2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2</v>
      </c>
      <c r="Q176" s="12">
        <v>4</v>
      </c>
      <c r="R176" s="12">
        <v>1</v>
      </c>
      <c r="S176" s="12">
        <v>0</v>
      </c>
      <c r="T176" s="12">
        <v>0.95</v>
      </c>
      <c r="U176" s="26">
        <f>Chengdu!H176</f>
        <v>97901.5</v>
      </c>
      <c r="V176" s="26">
        <f>Chengdu!I176</f>
        <v>136686.5</v>
      </c>
      <c r="W176" s="26">
        <f>Chengdu!J176</f>
        <v>99965</v>
      </c>
      <c r="X176" s="26">
        <f>Chengdu!K176</f>
        <v>97925</v>
      </c>
      <c r="Y176" s="26">
        <f>Chengdu!L176</f>
        <v>40625</v>
      </c>
      <c r="Z176" s="26">
        <f>Chengdu!M176</f>
        <v>40625</v>
      </c>
      <c r="AA176" s="26">
        <f>Chengdu!N176</f>
        <v>40625</v>
      </c>
      <c r="AB176" s="26">
        <f>Chengdu!O176</f>
        <v>40625</v>
      </c>
      <c r="AC176" s="26">
        <f>Chengdu!P176</f>
        <v>40625</v>
      </c>
      <c r="AD176" s="26">
        <f>Chengdu!Q176</f>
        <v>40625</v>
      </c>
      <c r="AE176" s="26">
        <f>Chengdu!R176</f>
        <v>40625</v>
      </c>
      <c r="AF176" s="26">
        <f>Chengdu!S176</f>
        <v>40625</v>
      </c>
      <c r="AH176" s="13">
        <f t="shared" si="101"/>
        <v>28.61084210526316</v>
      </c>
      <c r="AI176" s="13">
        <f t="shared" si="102"/>
        <v>36.776105263157895</v>
      </c>
      <c r="AJ176" s="13">
        <f t="shared" si="103"/>
        <v>29.045263157894741</v>
      </c>
      <c r="AK176" s="13">
        <f t="shared" si="104"/>
        <v>28.615789473684213</v>
      </c>
      <c r="AL176" s="13">
        <f t="shared" si="105"/>
        <v>16.55263157894737</v>
      </c>
      <c r="AM176" s="13">
        <f t="shared" si="106"/>
        <v>16.55263157894737</v>
      </c>
      <c r="AN176" s="13">
        <f t="shared" si="107"/>
        <v>16.55263157894737</v>
      </c>
      <c r="AO176" s="13">
        <f t="shared" si="108"/>
        <v>16.55263157894737</v>
      </c>
      <c r="AP176" s="13">
        <f t="shared" si="109"/>
        <v>16.55263157894737</v>
      </c>
      <c r="AQ176" s="13">
        <f t="shared" si="110"/>
        <v>16.55263157894737</v>
      </c>
      <c r="AR176" s="13">
        <f t="shared" si="111"/>
        <v>16.55263157894737</v>
      </c>
      <c r="AS176" s="13">
        <f t="shared" si="112"/>
        <v>16.55263157894737</v>
      </c>
      <c r="AT176" s="14"/>
      <c r="AU176" s="15">
        <f t="shared" si="95"/>
        <v>48.950749999999999</v>
      </c>
      <c r="AV176" s="15">
        <f t="shared" si="95"/>
        <v>68.343249999999998</v>
      </c>
      <c r="AW176" s="15">
        <f t="shared" si="95"/>
        <v>49.982500000000002</v>
      </c>
      <c r="AX176" s="15">
        <f t="shared" si="95"/>
        <v>48.962499999999999</v>
      </c>
      <c r="AY176" s="15">
        <f t="shared" si="95"/>
        <v>20.3125</v>
      </c>
      <c r="AZ176" s="15">
        <f t="shared" si="95"/>
        <v>20.3125</v>
      </c>
      <c r="BA176" s="15">
        <f t="shared" si="127"/>
        <v>20.3125</v>
      </c>
      <c r="BB176" s="15">
        <f t="shared" si="127"/>
        <v>20.3125</v>
      </c>
      <c r="BC176" s="15">
        <f t="shared" si="127"/>
        <v>20.3125</v>
      </c>
      <c r="BD176" s="15">
        <f t="shared" si="98"/>
        <v>20.3125</v>
      </c>
      <c r="BE176" s="15">
        <f t="shared" si="98"/>
        <v>20.3125</v>
      </c>
      <c r="BF176" s="15">
        <f t="shared" si="98"/>
        <v>20.3125</v>
      </c>
      <c r="BH176" s="13">
        <f t="shared" si="113"/>
        <v>28.61084210526316</v>
      </c>
      <c r="BI176" s="13">
        <f t="shared" si="114"/>
        <v>36.776105263157895</v>
      </c>
      <c r="BJ176" s="13">
        <f t="shared" si="115"/>
        <v>29.045263157894741</v>
      </c>
      <c r="BK176" s="13">
        <f t="shared" si="116"/>
        <v>28.615789473684213</v>
      </c>
      <c r="BL176" s="13">
        <f t="shared" si="117"/>
        <v>16.55263157894737</v>
      </c>
      <c r="BM176" s="13">
        <f t="shared" si="118"/>
        <v>16.55263157894737</v>
      </c>
      <c r="BN176" s="13">
        <f t="shared" si="119"/>
        <v>16.55263157894737</v>
      </c>
      <c r="BO176" s="13">
        <f t="shared" si="120"/>
        <v>16.55263157894737</v>
      </c>
      <c r="BP176" s="13">
        <f t="shared" si="121"/>
        <v>16.55263157894737</v>
      </c>
      <c r="BQ176" s="13">
        <f t="shared" si="122"/>
        <v>16.55263157894737</v>
      </c>
      <c r="BR176" s="13">
        <f t="shared" si="123"/>
        <v>16.55263157894737</v>
      </c>
      <c r="BS176" s="13">
        <f t="shared" si="124"/>
        <v>16.55263157894737</v>
      </c>
      <c r="BT176" s="14"/>
      <c r="BU176" s="13">
        <f t="shared" si="126"/>
        <v>0</v>
      </c>
      <c r="BV176" s="13">
        <f t="shared" si="126"/>
        <v>0</v>
      </c>
      <c r="BW176" s="13">
        <f t="shared" si="126"/>
        <v>0</v>
      </c>
      <c r="BX176" s="13">
        <f t="shared" si="126"/>
        <v>0</v>
      </c>
      <c r="BY176" s="13">
        <f t="shared" si="126"/>
        <v>0</v>
      </c>
      <c r="BZ176" s="13">
        <f t="shared" si="126"/>
        <v>0</v>
      </c>
      <c r="CA176" s="13">
        <f t="shared" si="125"/>
        <v>0</v>
      </c>
      <c r="CB176" s="13">
        <f t="shared" si="125"/>
        <v>0</v>
      </c>
      <c r="CC176" s="13">
        <f t="shared" si="125"/>
        <v>0</v>
      </c>
      <c r="CD176" s="13">
        <f t="shared" si="125"/>
        <v>0</v>
      </c>
      <c r="CE176" s="13">
        <f t="shared" si="125"/>
        <v>0</v>
      </c>
      <c r="CF176" s="13">
        <f t="shared" si="125"/>
        <v>0</v>
      </c>
      <c r="CG176" s="14"/>
      <c r="CH176" s="13">
        <f t="shared" si="96"/>
        <v>0</v>
      </c>
      <c r="CI176" s="13">
        <f t="shared" si="96"/>
        <v>0</v>
      </c>
      <c r="CJ176" s="13">
        <f t="shared" si="96"/>
        <v>0</v>
      </c>
      <c r="CK176" s="13">
        <f t="shared" si="96"/>
        <v>0</v>
      </c>
      <c r="CL176" s="13">
        <f t="shared" si="96"/>
        <v>0</v>
      </c>
      <c r="CM176" s="13">
        <f t="shared" si="96"/>
        <v>0</v>
      </c>
      <c r="CN176" s="13">
        <f t="shared" si="128"/>
        <v>0</v>
      </c>
      <c r="CO176" s="13">
        <f t="shared" si="128"/>
        <v>0</v>
      </c>
      <c r="CP176" s="13">
        <f t="shared" si="128"/>
        <v>0</v>
      </c>
      <c r="CQ176" s="13">
        <f t="shared" si="99"/>
        <v>0</v>
      </c>
      <c r="CR176" s="13">
        <f t="shared" si="99"/>
        <v>0</v>
      </c>
      <c r="CS176" s="13">
        <f t="shared" si="99"/>
        <v>0</v>
      </c>
      <c r="CT176" s="14"/>
      <c r="CU176" s="13">
        <f t="shared" si="97"/>
        <v>0</v>
      </c>
      <c r="CV176" s="13">
        <f t="shared" si="97"/>
        <v>0</v>
      </c>
      <c r="CW176" s="13">
        <f t="shared" si="97"/>
        <v>0</v>
      </c>
      <c r="CX176" s="13">
        <f t="shared" si="97"/>
        <v>0</v>
      </c>
      <c r="CY176" s="13">
        <f t="shared" si="97"/>
        <v>0</v>
      </c>
      <c r="CZ176" s="13">
        <f t="shared" si="97"/>
        <v>0</v>
      </c>
      <c r="DA176" s="13">
        <f t="shared" si="129"/>
        <v>0</v>
      </c>
      <c r="DB176" s="13">
        <f t="shared" si="129"/>
        <v>0</v>
      </c>
      <c r="DC176" s="13">
        <f t="shared" si="129"/>
        <v>0</v>
      </c>
      <c r="DD176" s="13">
        <f t="shared" si="100"/>
        <v>0</v>
      </c>
      <c r="DE176" s="13">
        <f t="shared" si="100"/>
        <v>0</v>
      </c>
      <c r="DF176" s="13">
        <f t="shared" si="100"/>
        <v>0</v>
      </c>
    </row>
    <row r="177" spans="1:110" ht="13.8">
      <c r="A177" s="327">
        <f>'All Demand '!A178</f>
        <v>173</v>
      </c>
      <c r="B177" s="235" t="str">
        <f>'All Demand '!G178</f>
        <v xml:space="preserve">ABC </v>
      </c>
      <c r="C177" s="235" t="str">
        <f>'All Demand '!F178</f>
        <v>M102/M103</v>
      </c>
      <c r="D177" s="178" t="str">
        <f>'All Demand '!C178</f>
        <v>AJ946-15636</v>
      </c>
      <c r="E177" s="235" t="str">
        <f>'All Demand '!H178</f>
        <v>CTU FATP</v>
      </c>
      <c r="F177" s="236" t="str">
        <f>'All Demand '!G178</f>
        <v xml:space="preserve">ABC </v>
      </c>
      <c r="G177" s="12">
        <v>0.5</v>
      </c>
      <c r="H177" s="12">
        <v>0.2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2</v>
      </c>
      <c r="Q177" s="12">
        <v>4</v>
      </c>
      <c r="R177" s="12">
        <v>1</v>
      </c>
      <c r="S177" s="12">
        <v>0</v>
      </c>
      <c r="T177" s="12">
        <v>0.95</v>
      </c>
      <c r="U177" s="26">
        <f>Chengdu!H177</f>
        <v>97901.5</v>
      </c>
      <c r="V177" s="26">
        <f>Chengdu!I177</f>
        <v>136686.5</v>
      </c>
      <c r="W177" s="26">
        <f>Chengdu!J177</f>
        <v>99965</v>
      </c>
      <c r="X177" s="26">
        <f>Chengdu!K177</f>
        <v>97925</v>
      </c>
      <c r="Y177" s="26">
        <f>Chengdu!L177</f>
        <v>40625</v>
      </c>
      <c r="Z177" s="26">
        <f>Chengdu!M177</f>
        <v>40625</v>
      </c>
      <c r="AA177" s="26">
        <f>Chengdu!N177</f>
        <v>40625</v>
      </c>
      <c r="AB177" s="26">
        <f>Chengdu!O177</f>
        <v>40625</v>
      </c>
      <c r="AC177" s="26">
        <f>Chengdu!P177</f>
        <v>40625</v>
      </c>
      <c r="AD177" s="26">
        <f>Chengdu!Q177</f>
        <v>40625</v>
      </c>
      <c r="AE177" s="26">
        <f>Chengdu!R177</f>
        <v>40625</v>
      </c>
      <c r="AF177" s="26">
        <f>Chengdu!S177</f>
        <v>40625</v>
      </c>
      <c r="AH177" s="13">
        <f t="shared" si="101"/>
        <v>28.61084210526316</v>
      </c>
      <c r="AI177" s="13">
        <f t="shared" si="102"/>
        <v>36.776105263157895</v>
      </c>
      <c r="AJ177" s="13">
        <f t="shared" si="103"/>
        <v>29.045263157894741</v>
      </c>
      <c r="AK177" s="13">
        <f t="shared" si="104"/>
        <v>28.615789473684213</v>
      </c>
      <c r="AL177" s="13">
        <f t="shared" si="105"/>
        <v>16.55263157894737</v>
      </c>
      <c r="AM177" s="13">
        <f t="shared" si="106"/>
        <v>16.55263157894737</v>
      </c>
      <c r="AN177" s="13">
        <f t="shared" si="107"/>
        <v>16.55263157894737</v>
      </c>
      <c r="AO177" s="13">
        <f t="shared" si="108"/>
        <v>16.55263157894737</v>
      </c>
      <c r="AP177" s="13">
        <f t="shared" si="109"/>
        <v>16.55263157894737</v>
      </c>
      <c r="AQ177" s="13">
        <f t="shared" si="110"/>
        <v>16.55263157894737</v>
      </c>
      <c r="AR177" s="13">
        <f t="shared" si="111"/>
        <v>16.55263157894737</v>
      </c>
      <c r="AS177" s="13">
        <f t="shared" si="112"/>
        <v>16.55263157894737</v>
      </c>
      <c r="AT177" s="14"/>
      <c r="AU177" s="15">
        <f t="shared" si="95"/>
        <v>48.950749999999999</v>
      </c>
      <c r="AV177" s="15">
        <f t="shared" si="95"/>
        <v>68.343249999999998</v>
      </c>
      <c r="AW177" s="15">
        <f t="shared" si="95"/>
        <v>49.982500000000002</v>
      </c>
      <c r="AX177" s="15">
        <f t="shared" si="95"/>
        <v>48.962499999999999</v>
      </c>
      <c r="AY177" s="15">
        <f t="shared" si="95"/>
        <v>20.3125</v>
      </c>
      <c r="AZ177" s="15">
        <f t="shared" si="95"/>
        <v>20.3125</v>
      </c>
      <c r="BA177" s="15">
        <f t="shared" si="127"/>
        <v>20.3125</v>
      </c>
      <c r="BB177" s="15">
        <f t="shared" si="127"/>
        <v>20.3125</v>
      </c>
      <c r="BC177" s="15">
        <f t="shared" si="127"/>
        <v>20.3125</v>
      </c>
      <c r="BD177" s="15">
        <f t="shared" si="98"/>
        <v>20.3125</v>
      </c>
      <c r="BE177" s="15">
        <f t="shared" si="98"/>
        <v>20.3125</v>
      </c>
      <c r="BF177" s="15">
        <f t="shared" si="98"/>
        <v>20.3125</v>
      </c>
      <c r="BH177" s="13">
        <f t="shared" si="113"/>
        <v>28.61084210526316</v>
      </c>
      <c r="BI177" s="13">
        <f t="shared" si="114"/>
        <v>36.776105263157895</v>
      </c>
      <c r="BJ177" s="13">
        <f t="shared" si="115"/>
        <v>29.045263157894741</v>
      </c>
      <c r="BK177" s="13">
        <f t="shared" si="116"/>
        <v>28.615789473684213</v>
      </c>
      <c r="BL177" s="13">
        <f t="shared" si="117"/>
        <v>16.55263157894737</v>
      </c>
      <c r="BM177" s="13">
        <f t="shared" si="118"/>
        <v>16.55263157894737</v>
      </c>
      <c r="BN177" s="13">
        <f t="shared" si="119"/>
        <v>16.55263157894737</v>
      </c>
      <c r="BO177" s="13">
        <f t="shared" si="120"/>
        <v>16.55263157894737</v>
      </c>
      <c r="BP177" s="13">
        <f t="shared" si="121"/>
        <v>16.55263157894737</v>
      </c>
      <c r="BQ177" s="13">
        <f t="shared" si="122"/>
        <v>16.55263157894737</v>
      </c>
      <c r="BR177" s="13">
        <f t="shared" si="123"/>
        <v>16.55263157894737</v>
      </c>
      <c r="BS177" s="13">
        <f t="shared" si="124"/>
        <v>16.55263157894737</v>
      </c>
      <c r="BT177" s="14"/>
      <c r="BU177" s="13">
        <f t="shared" si="126"/>
        <v>0</v>
      </c>
      <c r="BV177" s="13">
        <f t="shared" si="126"/>
        <v>0</v>
      </c>
      <c r="BW177" s="13">
        <f t="shared" si="126"/>
        <v>0</v>
      </c>
      <c r="BX177" s="13">
        <f t="shared" si="126"/>
        <v>0</v>
      </c>
      <c r="BY177" s="13">
        <f t="shared" si="126"/>
        <v>0</v>
      </c>
      <c r="BZ177" s="13">
        <f t="shared" si="126"/>
        <v>0</v>
      </c>
      <c r="CA177" s="13">
        <f t="shared" si="125"/>
        <v>0</v>
      </c>
      <c r="CB177" s="13">
        <f t="shared" si="125"/>
        <v>0</v>
      </c>
      <c r="CC177" s="13">
        <f t="shared" si="125"/>
        <v>0</v>
      </c>
      <c r="CD177" s="13">
        <f t="shared" si="125"/>
        <v>0</v>
      </c>
      <c r="CE177" s="13">
        <f t="shared" si="125"/>
        <v>0</v>
      </c>
      <c r="CF177" s="13">
        <f t="shared" si="125"/>
        <v>0</v>
      </c>
      <c r="CG177" s="14"/>
      <c r="CH177" s="13">
        <f t="shared" si="96"/>
        <v>0</v>
      </c>
      <c r="CI177" s="13">
        <f t="shared" si="96"/>
        <v>0</v>
      </c>
      <c r="CJ177" s="13">
        <f t="shared" si="96"/>
        <v>0</v>
      </c>
      <c r="CK177" s="13">
        <f t="shared" si="96"/>
        <v>0</v>
      </c>
      <c r="CL177" s="13">
        <f t="shared" si="96"/>
        <v>0</v>
      </c>
      <c r="CM177" s="13">
        <f t="shared" si="96"/>
        <v>0</v>
      </c>
      <c r="CN177" s="13">
        <f t="shared" si="128"/>
        <v>0</v>
      </c>
      <c r="CO177" s="13">
        <f t="shared" si="128"/>
        <v>0</v>
      </c>
      <c r="CP177" s="13">
        <f t="shared" si="128"/>
        <v>0</v>
      </c>
      <c r="CQ177" s="13">
        <f t="shared" si="99"/>
        <v>0</v>
      </c>
      <c r="CR177" s="13">
        <f t="shared" si="99"/>
        <v>0</v>
      </c>
      <c r="CS177" s="13">
        <f t="shared" si="99"/>
        <v>0</v>
      </c>
      <c r="CT177" s="14"/>
      <c r="CU177" s="13">
        <f t="shared" si="97"/>
        <v>0</v>
      </c>
      <c r="CV177" s="13">
        <f t="shared" si="97"/>
        <v>0</v>
      </c>
      <c r="CW177" s="13">
        <f t="shared" si="97"/>
        <v>0</v>
      </c>
      <c r="CX177" s="13">
        <f t="shared" si="97"/>
        <v>0</v>
      </c>
      <c r="CY177" s="13">
        <f t="shared" si="97"/>
        <v>0</v>
      </c>
      <c r="CZ177" s="13">
        <f t="shared" si="97"/>
        <v>0</v>
      </c>
      <c r="DA177" s="13">
        <f t="shared" si="129"/>
        <v>0</v>
      </c>
      <c r="DB177" s="13">
        <f t="shared" si="129"/>
        <v>0</v>
      </c>
      <c r="DC177" s="13">
        <f t="shared" si="129"/>
        <v>0</v>
      </c>
      <c r="DD177" s="13">
        <f t="shared" si="100"/>
        <v>0</v>
      </c>
      <c r="DE177" s="13">
        <f t="shared" si="100"/>
        <v>0</v>
      </c>
      <c r="DF177" s="13">
        <f t="shared" si="100"/>
        <v>0</v>
      </c>
    </row>
    <row r="178" spans="1:110" ht="13.8">
      <c r="A178" s="327">
        <f>'All Demand '!A179</f>
        <v>174</v>
      </c>
      <c r="B178" s="235" t="str">
        <f>'All Demand '!G179</f>
        <v xml:space="preserve">ABC </v>
      </c>
      <c r="C178" s="235" t="str">
        <f>'All Demand '!F179</f>
        <v>New Project D53</v>
      </c>
      <c r="D178" s="178" t="str">
        <f>'All Demand '!C179</f>
        <v>8New Project D53</v>
      </c>
      <c r="E178" s="235" t="str">
        <f>'All Demand '!H179</f>
        <v>CTU-CNC</v>
      </c>
      <c r="F178" s="236" t="str">
        <f>'All Demand '!G179</f>
        <v xml:space="preserve">ABC </v>
      </c>
      <c r="G178" s="12">
        <v>3</v>
      </c>
      <c r="H178" s="12">
        <v>0.9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4</v>
      </c>
      <c r="Q178" s="12">
        <v>4</v>
      </c>
      <c r="R178" s="12">
        <v>1</v>
      </c>
      <c r="S178" s="12">
        <v>0</v>
      </c>
      <c r="T178" s="12">
        <v>0.95</v>
      </c>
      <c r="U178" s="26">
        <f>Chengdu!H178</f>
        <v>0</v>
      </c>
      <c r="V178" s="26">
        <f>Chengdu!I178</f>
        <v>0</v>
      </c>
      <c r="W178" s="26">
        <f>Chengdu!J178</f>
        <v>0</v>
      </c>
      <c r="X178" s="26">
        <f>Chengdu!K178</f>
        <v>0</v>
      </c>
      <c r="Y178" s="26">
        <f>Chengdu!L178</f>
        <v>0</v>
      </c>
      <c r="Z178" s="26">
        <f>Chengdu!M178</f>
        <v>0</v>
      </c>
      <c r="AA178" s="26">
        <f>Chengdu!N178</f>
        <v>0</v>
      </c>
      <c r="AB178" s="26">
        <f>Chengdu!O178</f>
        <v>0</v>
      </c>
      <c r="AC178" s="26">
        <f>Chengdu!P178</f>
        <v>0</v>
      </c>
      <c r="AD178" s="26">
        <f>Chengdu!Q178</f>
        <v>0</v>
      </c>
      <c r="AE178" s="26">
        <f>Chengdu!R178</f>
        <v>0</v>
      </c>
      <c r="AF178" s="26">
        <f>Chengdu!S178</f>
        <v>0</v>
      </c>
      <c r="AH178" s="13">
        <f t="shared" si="101"/>
        <v>0</v>
      </c>
      <c r="AI178" s="13">
        <f t="shared" si="102"/>
        <v>0</v>
      </c>
      <c r="AJ178" s="13">
        <f t="shared" si="103"/>
        <v>0</v>
      </c>
      <c r="AK178" s="13">
        <f t="shared" si="104"/>
        <v>0</v>
      </c>
      <c r="AL178" s="13">
        <f t="shared" si="105"/>
        <v>0</v>
      </c>
      <c r="AM178" s="13">
        <f t="shared" si="106"/>
        <v>0</v>
      </c>
      <c r="AN178" s="13">
        <f t="shared" si="107"/>
        <v>0</v>
      </c>
      <c r="AO178" s="13">
        <f t="shared" si="108"/>
        <v>0</v>
      </c>
      <c r="AP178" s="13">
        <f t="shared" si="109"/>
        <v>0</v>
      </c>
      <c r="AQ178" s="13">
        <f t="shared" si="110"/>
        <v>0</v>
      </c>
      <c r="AR178" s="13">
        <f t="shared" si="111"/>
        <v>0</v>
      </c>
      <c r="AS178" s="13">
        <f t="shared" si="112"/>
        <v>0</v>
      </c>
      <c r="AT178" s="14"/>
      <c r="AU178" s="15">
        <f t="shared" si="95"/>
        <v>0</v>
      </c>
      <c r="AV178" s="15">
        <f t="shared" si="95"/>
        <v>0</v>
      </c>
      <c r="AW178" s="15">
        <f t="shared" si="95"/>
        <v>0</v>
      </c>
      <c r="AX178" s="15">
        <f t="shared" si="95"/>
        <v>0</v>
      </c>
      <c r="AY178" s="15">
        <f t="shared" si="95"/>
        <v>0</v>
      </c>
      <c r="AZ178" s="15">
        <f t="shared" si="95"/>
        <v>0</v>
      </c>
      <c r="BA178" s="15">
        <f t="shared" si="127"/>
        <v>0</v>
      </c>
      <c r="BB178" s="15">
        <f t="shared" si="127"/>
        <v>0</v>
      </c>
      <c r="BC178" s="15">
        <f t="shared" si="127"/>
        <v>0</v>
      </c>
      <c r="BD178" s="15">
        <f t="shared" si="98"/>
        <v>0</v>
      </c>
      <c r="BE178" s="15">
        <f t="shared" si="98"/>
        <v>0</v>
      </c>
      <c r="BF178" s="15">
        <f t="shared" si="98"/>
        <v>0</v>
      </c>
      <c r="BH178" s="13">
        <f t="shared" si="113"/>
        <v>0</v>
      </c>
      <c r="BI178" s="13">
        <f t="shared" si="114"/>
        <v>0</v>
      </c>
      <c r="BJ178" s="13">
        <f t="shared" si="115"/>
        <v>0</v>
      </c>
      <c r="BK178" s="13">
        <f t="shared" si="116"/>
        <v>0</v>
      </c>
      <c r="BL178" s="13">
        <f t="shared" si="117"/>
        <v>0</v>
      </c>
      <c r="BM178" s="13">
        <f t="shared" si="118"/>
        <v>0</v>
      </c>
      <c r="BN178" s="13">
        <f t="shared" si="119"/>
        <v>0</v>
      </c>
      <c r="BO178" s="13">
        <f t="shared" si="120"/>
        <v>0</v>
      </c>
      <c r="BP178" s="13">
        <f t="shared" si="121"/>
        <v>0</v>
      </c>
      <c r="BQ178" s="13">
        <f t="shared" si="122"/>
        <v>0</v>
      </c>
      <c r="BR178" s="13">
        <f t="shared" si="123"/>
        <v>0</v>
      </c>
      <c r="BS178" s="13">
        <f t="shared" si="124"/>
        <v>0</v>
      </c>
      <c r="BT178" s="14"/>
      <c r="BU178" s="13">
        <f t="shared" si="126"/>
        <v>0</v>
      </c>
      <c r="BV178" s="13">
        <f t="shared" si="126"/>
        <v>0</v>
      </c>
      <c r="BW178" s="13">
        <f t="shared" si="126"/>
        <v>0</v>
      </c>
      <c r="BX178" s="13">
        <f t="shared" si="126"/>
        <v>0</v>
      </c>
      <c r="BY178" s="13">
        <f t="shared" si="126"/>
        <v>0</v>
      </c>
      <c r="BZ178" s="13">
        <f t="shared" si="126"/>
        <v>0</v>
      </c>
      <c r="CA178" s="13">
        <f t="shared" si="125"/>
        <v>0</v>
      </c>
      <c r="CB178" s="13">
        <f t="shared" si="125"/>
        <v>0</v>
      </c>
      <c r="CC178" s="13">
        <f t="shared" si="125"/>
        <v>0</v>
      </c>
      <c r="CD178" s="13">
        <f t="shared" si="125"/>
        <v>0</v>
      </c>
      <c r="CE178" s="13">
        <f t="shared" si="125"/>
        <v>0</v>
      </c>
      <c r="CF178" s="13">
        <f t="shared" si="125"/>
        <v>0</v>
      </c>
      <c r="CG178" s="14"/>
      <c r="CH178" s="13">
        <f t="shared" si="96"/>
        <v>0</v>
      </c>
      <c r="CI178" s="13">
        <f t="shared" si="96"/>
        <v>0</v>
      </c>
      <c r="CJ178" s="13">
        <f t="shared" si="96"/>
        <v>0</v>
      </c>
      <c r="CK178" s="13">
        <f t="shared" si="96"/>
        <v>0</v>
      </c>
      <c r="CL178" s="13">
        <f t="shared" si="96"/>
        <v>0</v>
      </c>
      <c r="CM178" s="13">
        <f t="shared" si="96"/>
        <v>0</v>
      </c>
      <c r="CN178" s="13">
        <f t="shared" si="128"/>
        <v>0</v>
      </c>
      <c r="CO178" s="13">
        <f t="shared" si="128"/>
        <v>0</v>
      </c>
      <c r="CP178" s="13">
        <f t="shared" si="128"/>
        <v>0</v>
      </c>
      <c r="CQ178" s="13">
        <f t="shared" si="99"/>
        <v>0</v>
      </c>
      <c r="CR178" s="13">
        <f t="shared" si="99"/>
        <v>0</v>
      </c>
      <c r="CS178" s="13">
        <f t="shared" si="99"/>
        <v>0</v>
      </c>
      <c r="CT178" s="14"/>
      <c r="CU178" s="13">
        <f t="shared" si="97"/>
        <v>0</v>
      </c>
      <c r="CV178" s="13">
        <f t="shared" si="97"/>
        <v>0</v>
      </c>
      <c r="CW178" s="13">
        <f t="shared" si="97"/>
        <v>0</v>
      </c>
      <c r="CX178" s="13">
        <f t="shared" si="97"/>
        <v>0</v>
      </c>
      <c r="CY178" s="13">
        <f t="shared" si="97"/>
        <v>0</v>
      </c>
      <c r="CZ178" s="13">
        <f t="shared" si="97"/>
        <v>0</v>
      </c>
      <c r="DA178" s="13">
        <f t="shared" si="129"/>
        <v>0</v>
      </c>
      <c r="DB178" s="13">
        <f t="shared" si="129"/>
        <v>0</v>
      </c>
      <c r="DC178" s="13">
        <f t="shared" si="129"/>
        <v>0</v>
      </c>
      <c r="DD178" s="13">
        <f t="shared" si="100"/>
        <v>0</v>
      </c>
      <c r="DE178" s="13">
        <f t="shared" si="100"/>
        <v>0</v>
      </c>
      <c r="DF178" s="13">
        <f t="shared" si="100"/>
        <v>0</v>
      </c>
    </row>
    <row r="179" spans="1:110" ht="13.8">
      <c r="A179" s="341"/>
      <c r="B179" s="235"/>
      <c r="C179" s="235"/>
      <c r="D179" s="367"/>
      <c r="E179" s="235"/>
      <c r="F179" s="236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4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4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4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4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</row>
    <row r="180" spans="1:110" ht="13.8">
      <c r="A180" s="341"/>
      <c r="B180" s="235"/>
      <c r="C180" s="235"/>
      <c r="D180" s="367"/>
      <c r="E180" s="235"/>
      <c r="F180" s="236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4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4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4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4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</row>
    <row r="181" spans="1:110" ht="13.8">
      <c r="A181" s="341"/>
      <c r="B181" s="235"/>
      <c r="C181" s="235"/>
      <c r="D181" s="367"/>
      <c r="E181" s="235"/>
      <c r="F181" s="236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4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4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4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4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</row>
    <row r="182" spans="1:110" ht="13.8">
      <c r="B182" s="235"/>
      <c r="C182" s="235"/>
      <c r="D182" s="367"/>
      <c r="E182" s="235"/>
      <c r="F182" s="236"/>
      <c r="I182" s="12"/>
      <c r="K182" s="12"/>
      <c r="L182" s="12"/>
      <c r="M182" s="12"/>
      <c r="N182" s="12"/>
      <c r="O182" s="12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7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7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7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7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</row>
    <row r="183" spans="1:110" s="18" customFormat="1">
      <c r="A183" s="342"/>
      <c r="B183" s="21" t="s">
        <v>39</v>
      </c>
      <c r="F183" s="19"/>
      <c r="G183" s="19"/>
      <c r="H183" s="20"/>
      <c r="I183" s="12"/>
      <c r="J183" s="20"/>
      <c r="K183" s="12"/>
      <c r="L183" s="12"/>
      <c r="M183" s="12"/>
      <c r="N183" s="12"/>
      <c r="O183" s="12"/>
      <c r="R183" s="21" t="s">
        <v>39</v>
      </c>
      <c r="S183" s="20"/>
      <c r="U183" s="22">
        <f t="shared" ref="U183:AF193" si="130">SUMIF($I$5:$I$182,$R183,U$5:U$182)+SUMIF($K$5:$K$182,$R183,U$5:U$182)</f>
        <v>18192471.364500001</v>
      </c>
      <c r="V183" s="22">
        <f t="shared" si="130"/>
        <v>22532901.038749997</v>
      </c>
      <c r="W183" s="22">
        <f t="shared" si="130"/>
        <v>17157418.204</v>
      </c>
      <c r="X183" s="22">
        <f t="shared" si="130"/>
        <v>7570973.2499999991</v>
      </c>
      <c r="Y183" s="22">
        <f t="shared" si="130"/>
        <v>10654593.270237086</v>
      </c>
      <c r="Z183" s="22">
        <f t="shared" si="130"/>
        <v>10762901.800592711</v>
      </c>
      <c r="AA183" s="22">
        <f t="shared" si="130"/>
        <v>10573263.229794368</v>
      </c>
      <c r="AB183" s="22">
        <f t="shared" si="130"/>
        <v>11119731.729794372</v>
      </c>
      <c r="AC183" s="22">
        <f t="shared" si="130"/>
        <v>10520491.199344369</v>
      </c>
      <c r="AD183" s="22">
        <f t="shared" si="130"/>
        <v>9547821.25</v>
      </c>
      <c r="AE183" s="22">
        <f t="shared" si="130"/>
        <v>8345048.2457146524</v>
      </c>
      <c r="AF183" s="22">
        <f t="shared" si="130"/>
        <v>7567548.2891886523</v>
      </c>
      <c r="AG183" s="22"/>
      <c r="AH183" s="22">
        <f>BH183+BU183+CH183+CU183</f>
        <v>3578.9505896991836</v>
      </c>
      <c r="AI183" s="22">
        <f t="shared" ref="AI183:AS193" si="131">BI183+BV183+CI183+CV183</f>
        <v>3563.5799602226566</v>
      </c>
      <c r="AJ183" s="22">
        <f t="shared" si="131"/>
        <v>3076.5998215911477</v>
      </c>
      <c r="AK183" s="22">
        <f t="shared" si="131"/>
        <v>1842.4845066631997</v>
      </c>
      <c r="AL183" s="22">
        <f t="shared" si="131"/>
        <v>3073.453736716272</v>
      </c>
      <c r="AM183" s="22">
        <f t="shared" si="131"/>
        <v>3158.0186656568694</v>
      </c>
      <c r="AN183" s="22">
        <f t="shared" si="131"/>
        <v>2928.4454812452414</v>
      </c>
      <c r="AO183" s="22">
        <f t="shared" si="131"/>
        <v>3185.7857697125178</v>
      </c>
      <c r="AP183" s="22">
        <f t="shared" si="131"/>
        <v>2886.6761767850367</v>
      </c>
      <c r="AQ183" s="22">
        <f t="shared" si="131"/>
        <v>2573.5928306438418</v>
      </c>
      <c r="AR183" s="22">
        <f t="shared" si="131"/>
        <v>2037.6858763181222</v>
      </c>
      <c r="AS183" s="22">
        <f t="shared" si="131"/>
        <v>1837.464243091179</v>
      </c>
      <c r="AT183" s="22"/>
      <c r="AU183" s="22">
        <f t="shared" ref="AU183:BF193" si="132">SUMIF($I$5:$I$182,$R183,AU$5:AU$182)</f>
        <v>8555.3884940000007</v>
      </c>
      <c r="AV183" s="22">
        <f t="shared" si="132"/>
        <v>8932.1869552380958</v>
      </c>
      <c r="AW183" s="22">
        <f t="shared" si="132"/>
        <v>7385.1580927619052</v>
      </c>
      <c r="AX183" s="22">
        <f t="shared" si="132"/>
        <v>3825.7919971428582</v>
      </c>
      <c r="AY183" s="22">
        <f t="shared" si="132"/>
        <v>6970.33927783737</v>
      </c>
      <c r="AZ183" s="22">
        <f t="shared" si="132"/>
        <v>6493.2409855458045</v>
      </c>
      <c r="BA183" s="22">
        <f t="shared" si="132"/>
        <v>6080.923849820756</v>
      </c>
      <c r="BB183" s="22">
        <f t="shared" si="132"/>
        <v>6725.0328864874245</v>
      </c>
      <c r="BC183" s="22">
        <f t="shared" si="132"/>
        <v>5995.9518719950856</v>
      </c>
      <c r="BD183" s="22">
        <f t="shared" si="132"/>
        <v>5824.5155904761887</v>
      </c>
      <c r="BE183" s="22">
        <f t="shared" si="132"/>
        <v>4447.8838195972803</v>
      </c>
      <c r="BF183" s="22">
        <f t="shared" si="132"/>
        <v>3754.7756513794279</v>
      </c>
      <c r="BH183" s="22">
        <f t="shared" ref="BH183:BS193" si="133">SUMIF($I$5:$I$182,$R183,BH$5:BH$182)</f>
        <v>3578.9505896991836</v>
      </c>
      <c r="BI183" s="22">
        <f t="shared" si="133"/>
        <v>3563.5799602226566</v>
      </c>
      <c r="BJ183" s="22">
        <f t="shared" si="133"/>
        <v>3076.5998215911477</v>
      </c>
      <c r="BK183" s="22">
        <f t="shared" si="133"/>
        <v>1842.4845066631997</v>
      </c>
      <c r="BL183" s="22">
        <f t="shared" si="133"/>
        <v>3073.453736716272</v>
      </c>
      <c r="BM183" s="22">
        <f t="shared" si="133"/>
        <v>3158.0186656568694</v>
      </c>
      <c r="BN183" s="22">
        <f t="shared" si="133"/>
        <v>2928.4454812452414</v>
      </c>
      <c r="BO183" s="22">
        <f t="shared" si="133"/>
        <v>3185.7857697125178</v>
      </c>
      <c r="BP183" s="22">
        <f t="shared" si="133"/>
        <v>2886.6761767850367</v>
      </c>
      <c r="BQ183" s="22">
        <f t="shared" si="133"/>
        <v>2573.5928306438418</v>
      </c>
      <c r="BR183" s="22">
        <f t="shared" si="133"/>
        <v>2037.6858763181222</v>
      </c>
      <c r="BS183" s="22">
        <f t="shared" si="133"/>
        <v>1837.464243091179</v>
      </c>
      <c r="BT183" s="2"/>
      <c r="BU183" s="22">
        <f t="shared" ref="BU183:CF193" si="134">SUMIF($K$5:$K$178,$R183,BU$5:BU$182)</f>
        <v>0</v>
      </c>
      <c r="BV183" s="22">
        <f t="shared" si="134"/>
        <v>0</v>
      </c>
      <c r="BW183" s="22">
        <f t="shared" si="134"/>
        <v>0</v>
      </c>
      <c r="BX183" s="22">
        <f t="shared" si="134"/>
        <v>0</v>
      </c>
      <c r="BY183" s="22">
        <f t="shared" si="134"/>
        <v>0</v>
      </c>
      <c r="BZ183" s="22">
        <f t="shared" si="134"/>
        <v>0</v>
      </c>
      <c r="CA183" s="22">
        <f t="shared" si="134"/>
        <v>0</v>
      </c>
      <c r="CB183" s="22">
        <f t="shared" si="134"/>
        <v>0</v>
      </c>
      <c r="CC183" s="22">
        <f t="shared" si="134"/>
        <v>0</v>
      </c>
      <c r="CD183" s="22">
        <f t="shared" si="134"/>
        <v>0</v>
      </c>
      <c r="CE183" s="22">
        <f t="shared" si="134"/>
        <v>0</v>
      </c>
      <c r="CF183" s="22">
        <f t="shared" si="134"/>
        <v>0</v>
      </c>
      <c r="CG183" s="2"/>
      <c r="CH183" s="22">
        <f t="shared" ref="CH183:CS193" si="135">SUMIF($M$5:$M$182,$R183,CH$5:CH$182)</f>
        <v>0</v>
      </c>
      <c r="CI183" s="22">
        <f t="shared" si="135"/>
        <v>0</v>
      </c>
      <c r="CJ183" s="22">
        <f t="shared" si="135"/>
        <v>0</v>
      </c>
      <c r="CK183" s="22">
        <f t="shared" si="135"/>
        <v>0</v>
      </c>
      <c r="CL183" s="22">
        <f t="shared" si="135"/>
        <v>0</v>
      </c>
      <c r="CM183" s="22">
        <f t="shared" si="135"/>
        <v>0</v>
      </c>
      <c r="CN183" s="22">
        <f t="shared" si="135"/>
        <v>0</v>
      </c>
      <c r="CO183" s="22">
        <f t="shared" si="135"/>
        <v>0</v>
      </c>
      <c r="CP183" s="22">
        <f t="shared" si="135"/>
        <v>0</v>
      </c>
      <c r="CQ183" s="22">
        <f t="shared" si="135"/>
        <v>0</v>
      </c>
      <c r="CR183" s="22">
        <f t="shared" si="135"/>
        <v>0</v>
      </c>
      <c r="CS183" s="22">
        <f t="shared" si="135"/>
        <v>0</v>
      </c>
      <c r="CT183" s="2"/>
      <c r="CU183" s="22">
        <f t="shared" ref="CU183:DF193" si="136">SUMIF($O$5:$O$182,$R183,CU$5:CU$182)</f>
        <v>0</v>
      </c>
      <c r="CV183" s="22">
        <f t="shared" si="136"/>
        <v>0</v>
      </c>
      <c r="CW183" s="22">
        <f t="shared" si="136"/>
        <v>0</v>
      </c>
      <c r="CX183" s="22">
        <f t="shared" si="136"/>
        <v>0</v>
      </c>
      <c r="CY183" s="22">
        <f t="shared" si="136"/>
        <v>0</v>
      </c>
      <c r="CZ183" s="22">
        <f t="shared" si="136"/>
        <v>0</v>
      </c>
      <c r="DA183" s="22">
        <f t="shared" si="136"/>
        <v>0</v>
      </c>
      <c r="DB183" s="22">
        <f t="shared" si="136"/>
        <v>0</v>
      </c>
      <c r="DC183" s="22">
        <f t="shared" si="136"/>
        <v>0</v>
      </c>
      <c r="DD183" s="22">
        <f t="shared" si="136"/>
        <v>0</v>
      </c>
      <c r="DE183" s="22">
        <f t="shared" si="136"/>
        <v>0</v>
      </c>
      <c r="DF183" s="22">
        <f t="shared" si="136"/>
        <v>0</v>
      </c>
    </row>
    <row r="184" spans="1:110" s="18" customFormat="1">
      <c r="A184" s="342"/>
      <c r="B184" s="21" t="s">
        <v>40</v>
      </c>
      <c r="F184" s="19"/>
      <c r="G184" s="19"/>
      <c r="H184" s="20"/>
      <c r="I184" s="12"/>
      <c r="J184" s="20"/>
      <c r="K184" s="12"/>
      <c r="L184" s="12"/>
      <c r="M184" s="12"/>
      <c r="N184" s="12"/>
      <c r="O184" s="12"/>
      <c r="R184" s="21" t="s">
        <v>40</v>
      </c>
      <c r="S184" s="20"/>
      <c r="U184" s="22">
        <f t="shared" si="130"/>
        <v>185018.09999999998</v>
      </c>
      <c r="V184" s="22">
        <f t="shared" si="130"/>
        <v>1597.8</v>
      </c>
      <c r="W184" s="22">
        <f t="shared" si="130"/>
        <v>1000</v>
      </c>
      <c r="X184" s="22">
        <f t="shared" si="130"/>
        <v>1000</v>
      </c>
      <c r="Y184" s="22">
        <f t="shared" si="130"/>
        <v>1000</v>
      </c>
      <c r="Z184" s="22">
        <f t="shared" si="130"/>
        <v>1000</v>
      </c>
      <c r="AA184" s="22">
        <f t="shared" si="130"/>
        <v>1000</v>
      </c>
      <c r="AB184" s="22">
        <f t="shared" si="130"/>
        <v>1000</v>
      </c>
      <c r="AC184" s="22">
        <f t="shared" si="130"/>
        <v>1000</v>
      </c>
      <c r="AD184" s="22">
        <f t="shared" si="130"/>
        <v>1621</v>
      </c>
      <c r="AE184" s="22">
        <f t="shared" si="130"/>
        <v>1426.0878443637694</v>
      </c>
      <c r="AF184" s="22">
        <f t="shared" si="130"/>
        <v>1328.9707510200001</v>
      </c>
      <c r="AG184" s="22"/>
      <c r="AH184" s="22">
        <f t="shared" ref="AH184:AH193" si="137">BH184+BU184+CH184+CU184</f>
        <v>24.808103007518799</v>
      </c>
      <c r="AI184" s="22">
        <f t="shared" si="131"/>
        <v>21.06483157894737</v>
      </c>
      <c r="AJ184" s="22">
        <f t="shared" si="131"/>
        <v>21.05263157894737</v>
      </c>
      <c r="AK184" s="22">
        <f t="shared" si="131"/>
        <v>21.05263157894737</v>
      </c>
      <c r="AL184" s="22">
        <f t="shared" si="131"/>
        <v>21.05263157894737</v>
      </c>
      <c r="AM184" s="22">
        <f t="shared" si="131"/>
        <v>21.05263157894737</v>
      </c>
      <c r="AN184" s="22">
        <f t="shared" si="131"/>
        <v>21.05263157894737</v>
      </c>
      <c r="AO184" s="22">
        <f t="shared" si="131"/>
        <v>21.05263157894737</v>
      </c>
      <c r="AP184" s="22">
        <f t="shared" si="131"/>
        <v>21.05263157894737</v>
      </c>
      <c r="AQ184" s="22">
        <f t="shared" si="131"/>
        <v>34.126315789473686</v>
      </c>
      <c r="AR184" s="22">
        <f t="shared" si="131"/>
        <v>30.022901986605671</v>
      </c>
      <c r="AS184" s="22">
        <f t="shared" si="131"/>
        <v>27.978331600421058</v>
      </c>
      <c r="AT184" s="22"/>
      <c r="AU184" s="22">
        <f t="shared" si="132"/>
        <v>0</v>
      </c>
      <c r="AV184" s="22">
        <f t="shared" si="132"/>
        <v>0</v>
      </c>
      <c r="AW184" s="22">
        <f t="shared" si="132"/>
        <v>0</v>
      </c>
      <c r="AX184" s="22">
        <f t="shared" si="132"/>
        <v>0</v>
      </c>
      <c r="AY184" s="22">
        <f t="shared" si="132"/>
        <v>0</v>
      </c>
      <c r="AZ184" s="22">
        <f t="shared" si="132"/>
        <v>0</v>
      </c>
      <c r="BA184" s="22">
        <f t="shared" si="132"/>
        <v>0</v>
      </c>
      <c r="BB184" s="22">
        <f t="shared" si="132"/>
        <v>0</v>
      </c>
      <c r="BC184" s="22">
        <f t="shared" si="132"/>
        <v>0</v>
      </c>
      <c r="BD184" s="22">
        <f t="shared" si="132"/>
        <v>0</v>
      </c>
      <c r="BE184" s="22">
        <f t="shared" si="132"/>
        <v>0</v>
      </c>
      <c r="BF184" s="22">
        <f t="shared" si="132"/>
        <v>0</v>
      </c>
      <c r="BH184" s="22">
        <f t="shared" si="133"/>
        <v>0</v>
      </c>
      <c r="BI184" s="22">
        <f t="shared" si="133"/>
        <v>0</v>
      </c>
      <c r="BJ184" s="22">
        <f t="shared" si="133"/>
        <v>0</v>
      </c>
      <c r="BK184" s="22">
        <f t="shared" si="133"/>
        <v>0</v>
      </c>
      <c r="BL184" s="22">
        <f t="shared" si="133"/>
        <v>0</v>
      </c>
      <c r="BM184" s="22">
        <f t="shared" si="133"/>
        <v>0</v>
      </c>
      <c r="BN184" s="22">
        <f t="shared" si="133"/>
        <v>0</v>
      </c>
      <c r="BO184" s="22">
        <f t="shared" si="133"/>
        <v>0</v>
      </c>
      <c r="BP184" s="22">
        <f t="shared" si="133"/>
        <v>0</v>
      </c>
      <c r="BQ184" s="22">
        <f t="shared" si="133"/>
        <v>0</v>
      </c>
      <c r="BR184" s="22">
        <f t="shared" si="133"/>
        <v>0</v>
      </c>
      <c r="BS184" s="22">
        <f t="shared" si="133"/>
        <v>0</v>
      </c>
      <c r="BT184" s="2"/>
      <c r="BU184" s="22">
        <f t="shared" si="134"/>
        <v>24.808103007518799</v>
      </c>
      <c r="BV184" s="22">
        <f t="shared" si="134"/>
        <v>21.06483157894737</v>
      </c>
      <c r="BW184" s="22">
        <f t="shared" si="134"/>
        <v>21.05263157894737</v>
      </c>
      <c r="BX184" s="22">
        <f t="shared" si="134"/>
        <v>21.05263157894737</v>
      </c>
      <c r="BY184" s="22">
        <f t="shared" si="134"/>
        <v>21.05263157894737</v>
      </c>
      <c r="BZ184" s="22">
        <f t="shared" si="134"/>
        <v>21.05263157894737</v>
      </c>
      <c r="CA184" s="22">
        <f t="shared" si="134"/>
        <v>21.05263157894737</v>
      </c>
      <c r="CB184" s="22">
        <f t="shared" si="134"/>
        <v>21.05263157894737</v>
      </c>
      <c r="CC184" s="22">
        <f t="shared" si="134"/>
        <v>21.05263157894737</v>
      </c>
      <c r="CD184" s="22">
        <f t="shared" si="134"/>
        <v>34.126315789473686</v>
      </c>
      <c r="CE184" s="22">
        <f t="shared" si="134"/>
        <v>30.022901986605671</v>
      </c>
      <c r="CF184" s="22">
        <f t="shared" si="134"/>
        <v>27.978331600421058</v>
      </c>
      <c r="CG184" s="2"/>
      <c r="CH184" s="22">
        <f t="shared" si="135"/>
        <v>0</v>
      </c>
      <c r="CI184" s="22">
        <f t="shared" si="135"/>
        <v>0</v>
      </c>
      <c r="CJ184" s="22">
        <f t="shared" si="135"/>
        <v>0</v>
      </c>
      <c r="CK184" s="22">
        <f t="shared" si="135"/>
        <v>0</v>
      </c>
      <c r="CL184" s="22">
        <f t="shared" si="135"/>
        <v>0</v>
      </c>
      <c r="CM184" s="22">
        <f t="shared" si="135"/>
        <v>0</v>
      </c>
      <c r="CN184" s="22">
        <f t="shared" si="135"/>
        <v>0</v>
      </c>
      <c r="CO184" s="22">
        <f t="shared" si="135"/>
        <v>0</v>
      </c>
      <c r="CP184" s="22">
        <f t="shared" si="135"/>
        <v>0</v>
      </c>
      <c r="CQ184" s="22">
        <f t="shared" si="135"/>
        <v>0</v>
      </c>
      <c r="CR184" s="22">
        <f t="shared" si="135"/>
        <v>0</v>
      </c>
      <c r="CS184" s="22">
        <f t="shared" si="135"/>
        <v>0</v>
      </c>
      <c r="CT184" s="2"/>
      <c r="CU184" s="22">
        <f t="shared" si="136"/>
        <v>0</v>
      </c>
      <c r="CV184" s="22">
        <f t="shared" si="136"/>
        <v>0</v>
      </c>
      <c r="CW184" s="22">
        <f t="shared" si="136"/>
        <v>0</v>
      </c>
      <c r="CX184" s="22">
        <f t="shared" si="136"/>
        <v>0</v>
      </c>
      <c r="CY184" s="22">
        <f t="shared" si="136"/>
        <v>0</v>
      </c>
      <c r="CZ184" s="22">
        <f t="shared" si="136"/>
        <v>0</v>
      </c>
      <c r="DA184" s="22">
        <f t="shared" si="136"/>
        <v>0</v>
      </c>
      <c r="DB184" s="22">
        <f t="shared" si="136"/>
        <v>0</v>
      </c>
      <c r="DC184" s="22">
        <f t="shared" si="136"/>
        <v>0</v>
      </c>
      <c r="DD184" s="22">
        <f t="shared" si="136"/>
        <v>0</v>
      </c>
      <c r="DE184" s="22">
        <f t="shared" si="136"/>
        <v>0</v>
      </c>
      <c r="DF184" s="22">
        <f t="shared" si="136"/>
        <v>0</v>
      </c>
    </row>
    <row r="185" spans="1:110" s="18" customFormat="1">
      <c r="A185" s="342"/>
      <c r="B185" s="21" t="s">
        <v>107</v>
      </c>
      <c r="F185" s="19"/>
      <c r="G185" s="19"/>
      <c r="H185" s="20"/>
      <c r="I185" s="12"/>
      <c r="J185" s="20"/>
      <c r="K185" s="12"/>
      <c r="L185" s="12"/>
      <c r="M185" s="12"/>
      <c r="N185" s="12"/>
      <c r="O185" s="12"/>
      <c r="R185" s="21" t="s">
        <v>107</v>
      </c>
      <c r="S185" s="20"/>
      <c r="U185" s="22">
        <f t="shared" si="130"/>
        <v>0</v>
      </c>
      <c r="V185" s="22">
        <f t="shared" si="130"/>
        <v>0</v>
      </c>
      <c r="W185" s="22">
        <f t="shared" si="130"/>
        <v>0</v>
      </c>
      <c r="X185" s="22">
        <f t="shared" si="130"/>
        <v>0</v>
      </c>
      <c r="Y185" s="22">
        <f t="shared" si="130"/>
        <v>0</v>
      </c>
      <c r="Z185" s="22">
        <f t="shared" si="130"/>
        <v>0</v>
      </c>
      <c r="AA185" s="22">
        <f t="shared" si="130"/>
        <v>0</v>
      </c>
      <c r="AB185" s="22">
        <f t="shared" si="130"/>
        <v>0</v>
      </c>
      <c r="AC185" s="22">
        <f t="shared" si="130"/>
        <v>0</v>
      </c>
      <c r="AD185" s="22">
        <f t="shared" si="130"/>
        <v>0</v>
      </c>
      <c r="AE185" s="22">
        <f t="shared" si="130"/>
        <v>0</v>
      </c>
      <c r="AF185" s="22">
        <f t="shared" si="130"/>
        <v>0</v>
      </c>
      <c r="AG185" s="22"/>
      <c r="AH185" s="22">
        <f t="shared" si="137"/>
        <v>0</v>
      </c>
      <c r="AI185" s="22">
        <f t="shared" si="131"/>
        <v>0</v>
      </c>
      <c r="AJ185" s="22">
        <f t="shared" si="131"/>
        <v>0</v>
      </c>
      <c r="AK185" s="22">
        <f t="shared" si="131"/>
        <v>0</v>
      </c>
      <c r="AL185" s="22">
        <f t="shared" si="131"/>
        <v>0</v>
      </c>
      <c r="AM185" s="22">
        <f t="shared" si="131"/>
        <v>0</v>
      </c>
      <c r="AN185" s="22">
        <f t="shared" si="131"/>
        <v>0</v>
      </c>
      <c r="AO185" s="22">
        <f t="shared" si="131"/>
        <v>0</v>
      </c>
      <c r="AP185" s="22">
        <f t="shared" si="131"/>
        <v>0</v>
      </c>
      <c r="AQ185" s="22">
        <f t="shared" si="131"/>
        <v>0</v>
      </c>
      <c r="AR185" s="22">
        <f t="shared" si="131"/>
        <v>0</v>
      </c>
      <c r="AS185" s="22">
        <f t="shared" si="131"/>
        <v>0</v>
      </c>
      <c r="AT185" s="22"/>
      <c r="AU185" s="22">
        <f t="shared" si="132"/>
        <v>0</v>
      </c>
      <c r="AV185" s="22">
        <f t="shared" si="132"/>
        <v>0</v>
      </c>
      <c r="AW185" s="22">
        <f t="shared" si="132"/>
        <v>0</v>
      </c>
      <c r="AX185" s="22">
        <f t="shared" si="132"/>
        <v>0</v>
      </c>
      <c r="AY185" s="22">
        <f t="shared" si="132"/>
        <v>0</v>
      </c>
      <c r="AZ185" s="22">
        <f t="shared" si="132"/>
        <v>0</v>
      </c>
      <c r="BA185" s="22">
        <f t="shared" si="132"/>
        <v>0</v>
      </c>
      <c r="BB185" s="22">
        <f t="shared" si="132"/>
        <v>0</v>
      </c>
      <c r="BC185" s="22">
        <f t="shared" si="132"/>
        <v>0</v>
      </c>
      <c r="BD185" s="22">
        <f t="shared" si="132"/>
        <v>0</v>
      </c>
      <c r="BE185" s="22">
        <f t="shared" si="132"/>
        <v>0</v>
      </c>
      <c r="BF185" s="22">
        <f t="shared" si="132"/>
        <v>0</v>
      </c>
      <c r="BH185" s="22">
        <f t="shared" si="133"/>
        <v>0</v>
      </c>
      <c r="BI185" s="22">
        <f t="shared" si="133"/>
        <v>0</v>
      </c>
      <c r="BJ185" s="22">
        <f t="shared" si="133"/>
        <v>0</v>
      </c>
      <c r="BK185" s="22">
        <f t="shared" si="133"/>
        <v>0</v>
      </c>
      <c r="BL185" s="22">
        <f t="shared" si="133"/>
        <v>0</v>
      </c>
      <c r="BM185" s="22">
        <f t="shared" si="133"/>
        <v>0</v>
      </c>
      <c r="BN185" s="22">
        <f t="shared" si="133"/>
        <v>0</v>
      </c>
      <c r="BO185" s="22">
        <f t="shared" si="133"/>
        <v>0</v>
      </c>
      <c r="BP185" s="22">
        <f t="shared" si="133"/>
        <v>0</v>
      </c>
      <c r="BQ185" s="22">
        <f t="shared" si="133"/>
        <v>0</v>
      </c>
      <c r="BR185" s="22">
        <f t="shared" si="133"/>
        <v>0</v>
      </c>
      <c r="BS185" s="22">
        <f t="shared" si="133"/>
        <v>0</v>
      </c>
      <c r="BT185" s="2"/>
      <c r="BU185" s="22">
        <f t="shared" si="134"/>
        <v>0</v>
      </c>
      <c r="BV185" s="22">
        <f t="shared" si="134"/>
        <v>0</v>
      </c>
      <c r="BW185" s="22">
        <f t="shared" si="134"/>
        <v>0</v>
      </c>
      <c r="BX185" s="22">
        <f t="shared" si="134"/>
        <v>0</v>
      </c>
      <c r="BY185" s="22">
        <f t="shared" si="134"/>
        <v>0</v>
      </c>
      <c r="BZ185" s="22">
        <f t="shared" si="134"/>
        <v>0</v>
      </c>
      <c r="CA185" s="22">
        <f t="shared" si="134"/>
        <v>0</v>
      </c>
      <c r="CB185" s="22">
        <f t="shared" si="134"/>
        <v>0</v>
      </c>
      <c r="CC185" s="22">
        <f t="shared" si="134"/>
        <v>0</v>
      </c>
      <c r="CD185" s="22">
        <f t="shared" si="134"/>
        <v>0</v>
      </c>
      <c r="CE185" s="22">
        <f t="shared" si="134"/>
        <v>0</v>
      </c>
      <c r="CF185" s="22">
        <f t="shared" si="134"/>
        <v>0</v>
      </c>
      <c r="CG185" s="2"/>
      <c r="CH185" s="22">
        <f t="shared" si="135"/>
        <v>0</v>
      </c>
      <c r="CI185" s="22">
        <f t="shared" si="135"/>
        <v>0</v>
      </c>
      <c r="CJ185" s="22">
        <f t="shared" si="135"/>
        <v>0</v>
      </c>
      <c r="CK185" s="22">
        <f t="shared" si="135"/>
        <v>0</v>
      </c>
      <c r="CL185" s="22">
        <f t="shared" si="135"/>
        <v>0</v>
      </c>
      <c r="CM185" s="22">
        <f t="shared" si="135"/>
        <v>0</v>
      </c>
      <c r="CN185" s="22">
        <f t="shared" si="135"/>
        <v>0</v>
      </c>
      <c r="CO185" s="22">
        <f t="shared" si="135"/>
        <v>0</v>
      </c>
      <c r="CP185" s="22">
        <f t="shared" si="135"/>
        <v>0</v>
      </c>
      <c r="CQ185" s="22">
        <f t="shared" si="135"/>
        <v>0</v>
      </c>
      <c r="CR185" s="22">
        <f t="shared" si="135"/>
        <v>0</v>
      </c>
      <c r="CS185" s="22">
        <f t="shared" si="135"/>
        <v>0</v>
      </c>
      <c r="CT185" s="2"/>
      <c r="CU185" s="22">
        <f t="shared" si="136"/>
        <v>0</v>
      </c>
      <c r="CV185" s="22">
        <f t="shared" si="136"/>
        <v>0</v>
      </c>
      <c r="CW185" s="22">
        <f t="shared" si="136"/>
        <v>0</v>
      </c>
      <c r="CX185" s="22">
        <f t="shared" si="136"/>
        <v>0</v>
      </c>
      <c r="CY185" s="22">
        <f t="shared" si="136"/>
        <v>0</v>
      </c>
      <c r="CZ185" s="22">
        <f t="shared" si="136"/>
        <v>0</v>
      </c>
      <c r="DA185" s="22">
        <f t="shared" si="136"/>
        <v>0</v>
      </c>
      <c r="DB185" s="22">
        <f t="shared" si="136"/>
        <v>0</v>
      </c>
      <c r="DC185" s="22">
        <f t="shared" si="136"/>
        <v>0</v>
      </c>
      <c r="DD185" s="22">
        <f t="shared" si="136"/>
        <v>0</v>
      </c>
      <c r="DE185" s="22">
        <f t="shared" si="136"/>
        <v>0</v>
      </c>
      <c r="DF185" s="22">
        <f t="shared" si="136"/>
        <v>0</v>
      </c>
    </row>
    <row r="186" spans="1:110" s="18" customFormat="1">
      <c r="A186" s="342"/>
      <c r="B186" s="21" t="s">
        <v>108</v>
      </c>
      <c r="F186" s="19"/>
      <c r="G186" s="19"/>
      <c r="H186" s="20"/>
      <c r="I186" s="12"/>
      <c r="J186" s="20"/>
      <c r="K186" s="12"/>
      <c r="L186" s="12"/>
      <c r="M186" s="12"/>
      <c r="N186" s="12"/>
      <c r="O186" s="12"/>
      <c r="R186" s="21" t="s">
        <v>108</v>
      </c>
      <c r="S186" s="20"/>
      <c r="U186" s="22">
        <f t="shared" si="130"/>
        <v>0</v>
      </c>
      <c r="V186" s="22">
        <f t="shared" si="130"/>
        <v>0</v>
      </c>
      <c r="W186" s="22">
        <f t="shared" si="130"/>
        <v>0</v>
      </c>
      <c r="X186" s="22">
        <f t="shared" si="130"/>
        <v>0</v>
      </c>
      <c r="Y186" s="22">
        <f t="shared" si="130"/>
        <v>0</v>
      </c>
      <c r="Z186" s="22">
        <f t="shared" si="130"/>
        <v>0</v>
      </c>
      <c r="AA186" s="22">
        <f t="shared" si="130"/>
        <v>0</v>
      </c>
      <c r="AB186" s="22">
        <f t="shared" si="130"/>
        <v>0</v>
      </c>
      <c r="AC186" s="22">
        <f t="shared" si="130"/>
        <v>0</v>
      </c>
      <c r="AD186" s="22">
        <f t="shared" si="130"/>
        <v>0</v>
      </c>
      <c r="AE186" s="22">
        <f t="shared" si="130"/>
        <v>0</v>
      </c>
      <c r="AF186" s="22">
        <f t="shared" si="130"/>
        <v>0</v>
      </c>
      <c r="AG186" s="22"/>
      <c r="AH186" s="22">
        <f t="shared" si="137"/>
        <v>0</v>
      </c>
      <c r="AI186" s="22">
        <f t="shared" si="131"/>
        <v>0</v>
      </c>
      <c r="AJ186" s="22">
        <f t="shared" si="131"/>
        <v>0</v>
      </c>
      <c r="AK186" s="22">
        <f t="shared" si="131"/>
        <v>0</v>
      </c>
      <c r="AL186" s="22">
        <f t="shared" si="131"/>
        <v>0</v>
      </c>
      <c r="AM186" s="22">
        <f t="shared" si="131"/>
        <v>0</v>
      </c>
      <c r="AN186" s="22">
        <f t="shared" si="131"/>
        <v>0</v>
      </c>
      <c r="AO186" s="22">
        <f t="shared" si="131"/>
        <v>0</v>
      </c>
      <c r="AP186" s="22">
        <f t="shared" si="131"/>
        <v>0</v>
      </c>
      <c r="AQ186" s="22">
        <f t="shared" si="131"/>
        <v>0</v>
      </c>
      <c r="AR186" s="22">
        <f t="shared" si="131"/>
        <v>0</v>
      </c>
      <c r="AS186" s="22">
        <f t="shared" si="131"/>
        <v>0</v>
      </c>
      <c r="AT186" s="22"/>
      <c r="AU186" s="22">
        <f t="shared" si="132"/>
        <v>0</v>
      </c>
      <c r="AV186" s="22">
        <f t="shared" si="132"/>
        <v>0</v>
      </c>
      <c r="AW186" s="22">
        <f t="shared" si="132"/>
        <v>0</v>
      </c>
      <c r="AX186" s="22">
        <f t="shared" si="132"/>
        <v>0</v>
      </c>
      <c r="AY186" s="22">
        <f t="shared" si="132"/>
        <v>0</v>
      </c>
      <c r="AZ186" s="22">
        <f t="shared" si="132"/>
        <v>0</v>
      </c>
      <c r="BA186" s="22">
        <f t="shared" si="132"/>
        <v>0</v>
      </c>
      <c r="BB186" s="22">
        <f t="shared" si="132"/>
        <v>0</v>
      </c>
      <c r="BC186" s="22">
        <f t="shared" si="132"/>
        <v>0</v>
      </c>
      <c r="BD186" s="22">
        <f t="shared" si="132"/>
        <v>0</v>
      </c>
      <c r="BE186" s="22">
        <f t="shared" si="132"/>
        <v>0</v>
      </c>
      <c r="BF186" s="22">
        <f t="shared" si="132"/>
        <v>0</v>
      </c>
      <c r="BH186" s="22">
        <f t="shared" si="133"/>
        <v>0</v>
      </c>
      <c r="BI186" s="22">
        <f t="shared" si="133"/>
        <v>0</v>
      </c>
      <c r="BJ186" s="22">
        <f t="shared" si="133"/>
        <v>0</v>
      </c>
      <c r="BK186" s="22">
        <f t="shared" si="133"/>
        <v>0</v>
      </c>
      <c r="BL186" s="22">
        <f t="shared" si="133"/>
        <v>0</v>
      </c>
      <c r="BM186" s="22">
        <f t="shared" si="133"/>
        <v>0</v>
      </c>
      <c r="BN186" s="22">
        <f t="shared" si="133"/>
        <v>0</v>
      </c>
      <c r="BO186" s="22">
        <f t="shared" si="133"/>
        <v>0</v>
      </c>
      <c r="BP186" s="22">
        <f t="shared" si="133"/>
        <v>0</v>
      </c>
      <c r="BQ186" s="22">
        <f t="shared" si="133"/>
        <v>0</v>
      </c>
      <c r="BR186" s="22">
        <f t="shared" si="133"/>
        <v>0</v>
      </c>
      <c r="BS186" s="22">
        <f t="shared" si="133"/>
        <v>0</v>
      </c>
      <c r="BT186" s="2"/>
      <c r="BU186" s="22">
        <f t="shared" si="134"/>
        <v>0</v>
      </c>
      <c r="BV186" s="22">
        <f t="shared" si="134"/>
        <v>0</v>
      </c>
      <c r="BW186" s="22">
        <f t="shared" si="134"/>
        <v>0</v>
      </c>
      <c r="BX186" s="22">
        <f t="shared" si="134"/>
        <v>0</v>
      </c>
      <c r="BY186" s="22">
        <f t="shared" si="134"/>
        <v>0</v>
      </c>
      <c r="BZ186" s="22">
        <f t="shared" si="134"/>
        <v>0</v>
      </c>
      <c r="CA186" s="22">
        <f t="shared" si="134"/>
        <v>0</v>
      </c>
      <c r="CB186" s="22">
        <f t="shared" si="134"/>
        <v>0</v>
      </c>
      <c r="CC186" s="22">
        <f t="shared" si="134"/>
        <v>0</v>
      </c>
      <c r="CD186" s="22">
        <f t="shared" si="134"/>
        <v>0</v>
      </c>
      <c r="CE186" s="22">
        <f t="shared" si="134"/>
        <v>0</v>
      </c>
      <c r="CF186" s="22">
        <f t="shared" si="134"/>
        <v>0</v>
      </c>
      <c r="CG186" s="2"/>
      <c r="CH186" s="22">
        <f t="shared" si="135"/>
        <v>0</v>
      </c>
      <c r="CI186" s="22">
        <f t="shared" si="135"/>
        <v>0</v>
      </c>
      <c r="CJ186" s="22">
        <f t="shared" si="135"/>
        <v>0</v>
      </c>
      <c r="CK186" s="22">
        <f t="shared" si="135"/>
        <v>0</v>
      </c>
      <c r="CL186" s="22">
        <f t="shared" si="135"/>
        <v>0</v>
      </c>
      <c r="CM186" s="22">
        <f t="shared" si="135"/>
        <v>0</v>
      </c>
      <c r="CN186" s="22">
        <f t="shared" si="135"/>
        <v>0</v>
      </c>
      <c r="CO186" s="22">
        <f t="shared" si="135"/>
        <v>0</v>
      </c>
      <c r="CP186" s="22">
        <f t="shared" si="135"/>
        <v>0</v>
      </c>
      <c r="CQ186" s="22">
        <f t="shared" si="135"/>
        <v>0</v>
      </c>
      <c r="CR186" s="22">
        <f t="shared" si="135"/>
        <v>0</v>
      </c>
      <c r="CS186" s="22">
        <f t="shared" si="135"/>
        <v>0</v>
      </c>
      <c r="CT186" s="2"/>
      <c r="CU186" s="22">
        <f t="shared" si="136"/>
        <v>0</v>
      </c>
      <c r="CV186" s="22">
        <f t="shared" si="136"/>
        <v>0</v>
      </c>
      <c r="CW186" s="22">
        <f t="shared" si="136"/>
        <v>0</v>
      </c>
      <c r="CX186" s="22">
        <f t="shared" si="136"/>
        <v>0</v>
      </c>
      <c r="CY186" s="22">
        <f t="shared" si="136"/>
        <v>0</v>
      </c>
      <c r="CZ186" s="22">
        <f t="shared" si="136"/>
        <v>0</v>
      </c>
      <c r="DA186" s="22">
        <f t="shared" si="136"/>
        <v>0</v>
      </c>
      <c r="DB186" s="22">
        <f t="shared" si="136"/>
        <v>0</v>
      </c>
      <c r="DC186" s="22">
        <f t="shared" si="136"/>
        <v>0</v>
      </c>
      <c r="DD186" s="22">
        <f t="shared" si="136"/>
        <v>0</v>
      </c>
      <c r="DE186" s="22">
        <f t="shared" si="136"/>
        <v>0</v>
      </c>
      <c r="DF186" s="22">
        <f t="shared" si="136"/>
        <v>0</v>
      </c>
    </row>
    <row r="187" spans="1:110" s="18" customFormat="1">
      <c r="A187" s="342"/>
      <c r="B187" s="21" t="s">
        <v>111</v>
      </c>
      <c r="F187" s="19"/>
      <c r="G187" s="19"/>
      <c r="H187" s="20"/>
      <c r="I187" s="12"/>
      <c r="J187" s="20"/>
      <c r="K187" s="12"/>
      <c r="L187" s="12"/>
      <c r="M187" s="12"/>
      <c r="N187" s="12"/>
      <c r="O187" s="12"/>
      <c r="R187" s="21" t="s">
        <v>111</v>
      </c>
      <c r="S187" s="20"/>
      <c r="U187" s="22">
        <f t="shared" si="130"/>
        <v>0</v>
      </c>
      <c r="V187" s="22">
        <f t="shared" si="130"/>
        <v>0</v>
      </c>
      <c r="W187" s="22">
        <f t="shared" si="130"/>
        <v>0</v>
      </c>
      <c r="X187" s="22">
        <f t="shared" si="130"/>
        <v>0</v>
      </c>
      <c r="Y187" s="22">
        <f t="shared" si="130"/>
        <v>0</v>
      </c>
      <c r="Z187" s="22">
        <f t="shared" si="130"/>
        <v>0</v>
      </c>
      <c r="AA187" s="22">
        <f t="shared" si="130"/>
        <v>0</v>
      </c>
      <c r="AB187" s="22">
        <f t="shared" si="130"/>
        <v>0</v>
      </c>
      <c r="AC187" s="22">
        <f t="shared" si="130"/>
        <v>0</v>
      </c>
      <c r="AD187" s="22">
        <f t="shared" si="130"/>
        <v>0</v>
      </c>
      <c r="AE187" s="22">
        <f t="shared" si="130"/>
        <v>0</v>
      </c>
      <c r="AF187" s="22">
        <f t="shared" si="130"/>
        <v>0</v>
      </c>
      <c r="AG187" s="22"/>
      <c r="AH187" s="22">
        <f t="shared" si="137"/>
        <v>0</v>
      </c>
      <c r="AI187" s="22">
        <f t="shared" si="131"/>
        <v>0</v>
      </c>
      <c r="AJ187" s="22">
        <f t="shared" si="131"/>
        <v>0</v>
      </c>
      <c r="AK187" s="22">
        <f t="shared" si="131"/>
        <v>0</v>
      </c>
      <c r="AL187" s="22">
        <f t="shared" si="131"/>
        <v>0</v>
      </c>
      <c r="AM187" s="22">
        <f t="shared" si="131"/>
        <v>0</v>
      </c>
      <c r="AN187" s="22">
        <f t="shared" si="131"/>
        <v>0</v>
      </c>
      <c r="AO187" s="22">
        <f t="shared" si="131"/>
        <v>0</v>
      </c>
      <c r="AP187" s="22">
        <f t="shared" si="131"/>
        <v>0</v>
      </c>
      <c r="AQ187" s="22">
        <f t="shared" si="131"/>
        <v>0</v>
      </c>
      <c r="AR187" s="22">
        <f t="shared" si="131"/>
        <v>0</v>
      </c>
      <c r="AS187" s="22">
        <f t="shared" si="131"/>
        <v>0</v>
      </c>
      <c r="AT187" s="22"/>
      <c r="AU187" s="22">
        <f t="shared" si="132"/>
        <v>0</v>
      </c>
      <c r="AV187" s="22">
        <f t="shared" si="132"/>
        <v>0</v>
      </c>
      <c r="AW187" s="22">
        <f t="shared" si="132"/>
        <v>0</v>
      </c>
      <c r="AX187" s="22">
        <f t="shared" si="132"/>
        <v>0</v>
      </c>
      <c r="AY187" s="22">
        <f t="shared" si="132"/>
        <v>0</v>
      </c>
      <c r="AZ187" s="22">
        <f t="shared" si="132"/>
        <v>0</v>
      </c>
      <c r="BA187" s="22">
        <f t="shared" si="132"/>
        <v>0</v>
      </c>
      <c r="BB187" s="22">
        <f t="shared" si="132"/>
        <v>0</v>
      </c>
      <c r="BC187" s="22">
        <f t="shared" si="132"/>
        <v>0</v>
      </c>
      <c r="BD187" s="22">
        <f t="shared" si="132"/>
        <v>0</v>
      </c>
      <c r="BE187" s="22">
        <f t="shared" si="132"/>
        <v>0</v>
      </c>
      <c r="BF187" s="22">
        <f t="shared" si="132"/>
        <v>0</v>
      </c>
      <c r="BH187" s="22">
        <f t="shared" si="133"/>
        <v>0</v>
      </c>
      <c r="BI187" s="22">
        <f t="shared" si="133"/>
        <v>0</v>
      </c>
      <c r="BJ187" s="22">
        <f t="shared" si="133"/>
        <v>0</v>
      </c>
      <c r="BK187" s="22">
        <f t="shared" si="133"/>
        <v>0</v>
      </c>
      <c r="BL187" s="22">
        <f t="shared" si="133"/>
        <v>0</v>
      </c>
      <c r="BM187" s="22">
        <f t="shared" si="133"/>
        <v>0</v>
      </c>
      <c r="BN187" s="22">
        <f t="shared" si="133"/>
        <v>0</v>
      </c>
      <c r="BO187" s="22">
        <f t="shared" si="133"/>
        <v>0</v>
      </c>
      <c r="BP187" s="22">
        <f t="shared" si="133"/>
        <v>0</v>
      </c>
      <c r="BQ187" s="22">
        <f t="shared" si="133"/>
        <v>0</v>
      </c>
      <c r="BR187" s="22">
        <f t="shared" si="133"/>
        <v>0</v>
      </c>
      <c r="BS187" s="22">
        <f t="shared" si="133"/>
        <v>0</v>
      </c>
      <c r="BT187" s="2"/>
      <c r="BU187" s="22">
        <f t="shared" si="134"/>
        <v>0</v>
      </c>
      <c r="BV187" s="22">
        <f t="shared" si="134"/>
        <v>0</v>
      </c>
      <c r="BW187" s="22">
        <f t="shared" si="134"/>
        <v>0</v>
      </c>
      <c r="BX187" s="22">
        <f t="shared" si="134"/>
        <v>0</v>
      </c>
      <c r="BY187" s="22">
        <f t="shared" si="134"/>
        <v>0</v>
      </c>
      <c r="BZ187" s="22">
        <f t="shared" si="134"/>
        <v>0</v>
      </c>
      <c r="CA187" s="22">
        <f t="shared" si="134"/>
        <v>0</v>
      </c>
      <c r="CB187" s="22">
        <f t="shared" si="134"/>
        <v>0</v>
      </c>
      <c r="CC187" s="22">
        <f t="shared" si="134"/>
        <v>0</v>
      </c>
      <c r="CD187" s="22">
        <f t="shared" si="134"/>
        <v>0</v>
      </c>
      <c r="CE187" s="22">
        <f t="shared" si="134"/>
        <v>0</v>
      </c>
      <c r="CF187" s="22">
        <f t="shared" si="134"/>
        <v>0</v>
      </c>
      <c r="CG187" s="2"/>
      <c r="CH187" s="22">
        <f t="shared" si="135"/>
        <v>0</v>
      </c>
      <c r="CI187" s="22">
        <f t="shared" si="135"/>
        <v>0</v>
      </c>
      <c r="CJ187" s="22">
        <f t="shared" si="135"/>
        <v>0</v>
      </c>
      <c r="CK187" s="22">
        <f t="shared" si="135"/>
        <v>0</v>
      </c>
      <c r="CL187" s="22">
        <f t="shared" si="135"/>
        <v>0</v>
      </c>
      <c r="CM187" s="22">
        <f t="shared" si="135"/>
        <v>0</v>
      </c>
      <c r="CN187" s="22">
        <f t="shared" si="135"/>
        <v>0</v>
      </c>
      <c r="CO187" s="22">
        <f t="shared" si="135"/>
        <v>0</v>
      </c>
      <c r="CP187" s="22">
        <f t="shared" si="135"/>
        <v>0</v>
      </c>
      <c r="CQ187" s="22">
        <f t="shared" si="135"/>
        <v>0</v>
      </c>
      <c r="CR187" s="22">
        <f t="shared" si="135"/>
        <v>0</v>
      </c>
      <c r="CS187" s="22">
        <f t="shared" si="135"/>
        <v>0</v>
      </c>
      <c r="CT187" s="2"/>
      <c r="CU187" s="22">
        <f t="shared" si="136"/>
        <v>0</v>
      </c>
      <c r="CV187" s="22">
        <f t="shared" si="136"/>
        <v>0</v>
      </c>
      <c r="CW187" s="22">
        <f t="shared" si="136"/>
        <v>0</v>
      </c>
      <c r="CX187" s="22">
        <f t="shared" si="136"/>
        <v>0</v>
      </c>
      <c r="CY187" s="22">
        <f t="shared" si="136"/>
        <v>0</v>
      </c>
      <c r="CZ187" s="22">
        <f t="shared" si="136"/>
        <v>0</v>
      </c>
      <c r="DA187" s="22">
        <f t="shared" si="136"/>
        <v>0</v>
      </c>
      <c r="DB187" s="22">
        <f t="shared" si="136"/>
        <v>0</v>
      </c>
      <c r="DC187" s="22">
        <f t="shared" si="136"/>
        <v>0</v>
      </c>
      <c r="DD187" s="22">
        <f t="shared" si="136"/>
        <v>0</v>
      </c>
      <c r="DE187" s="22">
        <f t="shared" si="136"/>
        <v>0</v>
      </c>
      <c r="DF187" s="22">
        <f t="shared" si="136"/>
        <v>0</v>
      </c>
    </row>
    <row r="188" spans="1:110" s="18" customFormat="1">
      <c r="A188" s="342"/>
      <c r="B188" s="21" t="s">
        <v>110</v>
      </c>
      <c r="F188" s="19"/>
      <c r="G188" s="19"/>
      <c r="H188" s="20"/>
      <c r="I188" s="12"/>
      <c r="J188" s="20"/>
      <c r="K188" s="12"/>
      <c r="L188" s="12"/>
      <c r="M188" s="12"/>
      <c r="N188" s="12"/>
      <c r="O188" s="12"/>
      <c r="R188" s="21" t="s">
        <v>110</v>
      </c>
      <c r="S188" s="20"/>
      <c r="U188" s="22">
        <f t="shared" si="130"/>
        <v>0</v>
      </c>
      <c r="V188" s="22">
        <f t="shared" si="130"/>
        <v>0</v>
      </c>
      <c r="W188" s="22">
        <f t="shared" si="130"/>
        <v>0</v>
      </c>
      <c r="X188" s="22">
        <f t="shared" si="130"/>
        <v>0</v>
      </c>
      <c r="Y188" s="22">
        <f t="shared" si="130"/>
        <v>0</v>
      </c>
      <c r="Z188" s="22">
        <f t="shared" si="130"/>
        <v>0</v>
      </c>
      <c r="AA188" s="22">
        <f t="shared" si="130"/>
        <v>0</v>
      </c>
      <c r="AB188" s="22">
        <f t="shared" si="130"/>
        <v>0</v>
      </c>
      <c r="AC188" s="22">
        <f t="shared" si="130"/>
        <v>0</v>
      </c>
      <c r="AD188" s="22">
        <f t="shared" si="130"/>
        <v>0</v>
      </c>
      <c r="AE188" s="22">
        <f t="shared" si="130"/>
        <v>0</v>
      </c>
      <c r="AF188" s="22">
        <f t="shared" si="130"/>
        <v>0</v>
      </c>
      <c r="AG188" s="22"/>
      <c r="AH188" s="22">
        <f t="shared" si="137"/>
        <v>0</v>
      </c>
      <c r="AI188" s="22">
        <f t="shared" si="131"/>
        <v>0</v>
      </c>
      <c r="AJ188" s="22">
        <f t="shared" si="131"/>
        <v>0</v>
      </c>
      <c r="AK188" s="22">
        <f t="shared" si="131"/>
        <v>0</v>
      </c>
      <c r="AL188" s="22">
        <f t="shared" si="131"/>
        <v>0</v>
      </c>
      <c r="AM188" s="22">
        <f t="shared" si="131"/>
        <v>0</v>
      </c>
      <c r="AN188" s="22">
        <f t="shared" si="131"/>
        <v>0</v>
      </c>
      <c r="AO188" s="22">
        <f t="shared" si="131"/>
        <v>0</v>
      </c>
      <c r="AP188" s="22">
        <f t="shared" si="131"/>
        <v>0</v>
      </c>
      <c r="AQ188" s="22">
        <f t="shared" si="131"/>
        <v>0</v>
      </c>
      <c r="AR188" s="22">
        <f t="shared" si="131"/>
        <v>0</v>
      </c>
      <c r="AS188" s="22">
        <f t="shared" si="131"/>
        <v>0</v>
      </c>
      <c r="AT188" s="22"/>
      <c r="AU188" s="22">
        <f t="shared" si="132"/>
        <v>0</v>
      </c>
      <c r="AV188" s="22">
        <f t="shared" si="132"/>
        <v>0</v>
      </c>
      <c r="AW188" s="22">
        <f t="shared" si="132"/>
        <v>0</v>
      </c>
      <c r="AX188" s="22">
        <f t="shared" si="132"/>
        <v>0</v>
      </c>
      <c r="AY188" s="22">
        <f t="shared" si="132"/>
        <v>0</v>
      </c>
      <c r="AZ188" s="22">
        <f t="shared" si="132"/>
        <v>0</v>
      </c>
      <c r="BA188" s="22">
        <f t="shared" si="132"/>
        <v>0</v>
      </c>
      <c r="BB188" s="22">
        <f t="shared" si="132"/>
        <v>0</v>
      </c>
      <c r="BC188" s="22">
        <f t="shared" si="132"/>
        <v>0</v>
      </c>
      <c r="BD188" s="22">
        <f t="shared" si="132"/>
        <v>0</v>
      </c>
      <c r="BE188" s="22">
        <f t="shared" si="132"/>
        <v>0</v>
      </c>
      <c r="BF188" s="22">
        <f t="shared" si="132"/>
        <v>0</v>
      </c>
      <c r="BH188" s="22">
        <f t="shared" si="133"/>
        <v>0</v>
      </c>
      <c r="BI188" s="22">
        <f t="shared" si="133"/>
        <v>0</v>
      </c>
      <c r="BJ188" s="22">
        <f t="shared" si="133"/>
        <v>0</v>
      </c>
      <c r="BK188" s="22">
        <f t="shared" si="133"/>
        <v>0</v>
      </c>
      <c r="BL188" s="22">
        <f t="shared" si="133"/>
        <v>0</v>
      </c>
      <c r="BM188" s="22">
        <f t="shared" si="133"/>
        <v>0</v>
      </c>
      <c r="BN188" s="22">
        <f t="shared" si="133"/>
        <v>0</v>
      </c>
      <c r="BO188" s="22">
        <f t="shared" si="133"/>
        <v>0</v>
      </c>
      <c r="BP188" s="22">
        <f t="shared" si="133"/>
        <v>0</v>
      </c>
      <c r="BQ188" s="22">
        <f t="shared" si="133"/>
        <v>0</v>
      </c>
      <c r="BR188" s="22">
        <f t="shared" si="133"/>
        <v>0</v>
      </c>
      <c r="BS188" s="22">
        <f t="shared" si="133"/>
        <v>0</v>
      </c>
      <c r="BT188" s="2"/>
      <c r="BU188" s="22">
        <f t="shared" si="134"/>
        <v>0</v>
      </c>
      <c r="BV188" s="22">
        <f t="shared" si="134"/>
        <v>0</v>
      </c>
      <c r="BW188" s="22">
        <f t="shared" si="134"/>
        <v>0</v>
      </c>
      <c r="BX188" s="22">
        <f t="shared" si="134"/>
        <v>0</v>
      </c>
      <c r="BY188" s="22">
        <f t="shared" si="134"/>
        <v>0</v>
      </c>
      <c r="BZ188" s="22">
        <f t="shared" si="134"/>
        <v>0</v>
      </c>
      <c r="CA188" s="22">
        <f t="shared" si="134"/>
        <v>0</v>
      </c>
      <c r="CB188" s="22">
        <f t="shared" si="134"/>
        <v>0</v>
      </c>
      <c r="CC188" s="22">
        <f t="shared" si="134"/>
        <v>0</v>
      </c>
      <c r="CD188" s="22">
        <f t="shared" si="134"/>
        <v>0</v>
      </c>
      <c r="CE188" s="22">
        <f t="shared" si="134"/>
        <v>0</v>
      </c>
      <c r="CF188" s="22">
        <f t="shared" si="134"/>
        <v>0</v>
      </c>
      <c r="CG188" s="2"/>
      <c r="CH188" s="22">
        <f t="shared" si="135"/>
        <v>0</v>
      </c>
      <c r="CI188" s="22">
        <f t="shared" si="135"/>
        <v>0</v>
      </c>
      <c r="CJ188" s="22">
        <f t="shared" si="135"/>
        <v>0</v>
      </c>
      <c r="CK188" s="22">
        <f t="shared" si="135"/>
        <v>0</v>
      </c>
      <c r="CL188" s="22">
        <f t="shared" si="135"/>
        <v>0</v>
      </c>
      <c r="CM188" s="22">
        <f t="shared" si="135"/>
        <v>0</v>
      </c>
      <c r="CN188" s="22">
        <f t="shared" si="135"/>
        <v>0</v>
      </c>
      <c r="CO188" s="22">
        <f t="shared" si="135"/>
        <v>0</v>
      </c>
      <c r="CP188" s="22">
        <f t="shared" si="135"/>
        <v>0</v>
      </c>
      <c r="CQ188" s="22">
        <f t="shared" si="135"/>
        <v>0</v>
      </c>
      <c r="CR188" s="22">
        <f t="shared" si="135"/>
        <v>0</v>
      </c>
      <c r="CS188" s="22">
        <f t="shared" si="135"/>
        <v>0</v>
      </c>
      <c r="CT188" s="2"/>
      <c r="CU188" s="22">
        <f t="shared" si="136"/>
        <v>0</v>
      </c>
      <c r="CV188" s="22">
        <f t="shared" si="136"/>
        <v>0</v>
      </c>
      <c r="CW188" s="22">
        <f t="shared" si="136"/>
        <v>0</v>
      </c>
      <c r="CX188" s="22">
        <f t="shared" si="136"/>
        <v>0</v>
      </c>
      <c r="CY188" s="22">
        <f t="shared" si="136"/>
        <v>0</v>
      </c>
      <c r="CZ188" s="22">
        <f t="shared" si="136"/>
        <v>0</v>
      </c>
      <c r="DA188" s="22">
        <f t="shared" si="136"/>
        <v>0</v>
      </c>
      <c r="DB188" s="22">
        <f t="shared" si="136"/>
        <v>0</v>
      </c>
      <c r="DC188" s="22">
        <f t="shared" si="136"/>
        <v>0</v>
      </c>
      <c r="DD188" s="22">
        <f t="shared" si="136"/>
        <v>0</v>
      </c>
      <c r="DE188" s="22">
        <f t="shared" si="136"/>
        <v>0</v>
      </c>
      <c r="DF188" s="22">
        <f t="shared" si="136"/>
        <v>0</v>
      </c>
    </row>
    <row r="189" spans="1:110" s="18" customFormat="1">
      <c r="A189" s="342"/>
      <c r="B189" s="21" t="s">
        <v>112</v>
      </c>
      <c r="F189" s="19"/>
      <c r="G189" s="19"/>
      <c r="H189" s="20"/>
      <c r="I189" s="12"/>
      <c r="J189" s="20"/>
      <c r="K189" s="12"/>
      <c r="L189" s="12"/>
      <c r="M189" s="12"/>
      <c r="N189" s="12"/>
      <c r="O189" s="12"/>
      <c r="R189" s="21" t="s">
        <v>112</v>
      </c>
      <c r="S189" s="20"/>
      <c r="U189" s="22">
        <f t="shared" si="130"/>
        <v>0</v>
      </c>
      <c r="V189" s="22">
        <f t="shared" si="130"/>
        <v>0</v>
      </c>
      <c r="W189" s="22">
        <f t="shared" si="130"/>
        <v>0</v>
      </c>
      <c r="X189" s="22">
        <f t="shared" si="130"/>
        <v>0</v>
      </c>
      <c r="Y189" s="22">
        <f t="shared" si="130"/>
        <v>0</v>
      </c>
      <c r="Z189" s="22">
        <f t="shared" si="130"/>
        <v>0</v>
      </c>
      <c r="AA189" s="22">
        <f t="shared" si="130"/>
        <v>0</v>
      </c>
      <c r="AB189" s="22">
        <f t="shared" si="130"/>
        <v>0</v>
      </c>
      <c r="AC189" s="22">
        <f t="shared" si="130"/>
        <v>0</v>
      </c>
      <c r="AD189" s="22">
        <f t="shared" si="130"/>
        <v>0</v>
      </c>
      <c r="AE189" s="22">
        <f t="shared" si="130"/>
        <v>0</v>
      </c>
      <c r="AF189" s="22">
        <f t="shared" si="130"/>
        <v>0</v>
      </c>
      <c r="AG189" s="22"/>
      <c r="AH189" s="22">
        <f t="shared" si="137"/>
        <v>0</v>
      </c>
      <c r="AI189" s="22">
        <f t="shared" si="131"/>
        <v>0</v>
      </c>
      <c r="AJ189" s="22">
        <f t="shared" si="131"/>
        <v>0</v>
      </c>
      <c r="AK189" s="22">
        <f t="shared" si="131"/>
        <v>0</v>
      </c>
      <c r="AL189" s="22">
        <f t="shared" si="131"/>
        <v>0</v>
      </c>
      <c r="AM189" s="22">
        <f t="shared" si="131"/>
        <v>0</v>
      </c>
      <c r="AN189" s="22">
        <f t="shared" si="131"/>
        <v>0</v>
      </c>
      <c r="AO189" s="22">
        <f t="shared" si="131"/>
        <v>0</v>
      </c>
      <c r="AP189" s="22">
        <f t="shared" si="131"/>
        <v>0</v>
      </c>
      <c r="AQ189" s="22">
        <f t="shared" si="131"/>
        <v>0</v>
      </c>
      <c r="AR189" s="22">
        <f t="shared" si="131"/>
        <v>0</v>
      </c>
      <c r="AS189" s="22">
        <f t="shared" si="131"/>
        <v>0</v>
      </c>
      <c r="AT189" s="22"/>
      <c r="AU189" s="22">
        <f t="shared" si="132"/>
        <v>0</v>
      </c>
      <c r="AV189" s="22">
        <f t="shared" si="132"/>
        <v>0</v>
      </c>
      <c r="AW189" s="22">
        <f t="shared" si="132"/>
        <v>0</v>
      </c>
      <c r="AX189" s="22">
        <f t="shared" si="132"/>
        <v>0</v>
      </c>
      <c r="AY189" s="22">
        <f t="shared" si="132"/>
        <v>0</v>
      </c>
      <c r="AZ189" s="22">
        <f t="shared" si="132"/>
        <v>0</v>
      </c>
      <c r="BA189" s="22">
        <f t="shared" si="132"/>
        <v>0</v>
      </c>
      <c r="BB189" s="22">
        <f t="shared" si="132"/>
        <v>0</v>
      </c>
      <c r="BC189" s="22">
        <f t="shared" si="132"/>
        <v>0</v>
      </c>
      <c r="BD189" s="22">
        <f t="shared" si="132"/>
        <v>0</v>
      </c>
      <c r="BE189" s="22">
        <f t="shared" si="132"/>
        <v>0</v>
      </c>
      <c r="BF189" s="22">
        <f t="shared" si="132"/>
        <v>0</v>
      </c>
      <c r="BH189" s="22">
        <f t="shared" si="133"/>
        <v>0</v>
      </c>
      <c r="BI189" s="22">
        <f t="shared" si="133"/>
        <v>0</v>
      </c>
      <c r="BJ189" s="22">
        <f t="shared" si="133"/>
        <v>0</v>
      </c>
      <c r="BK189" s="22">
        <f t="shared" si="133"/>
        <v>0</v>
      </c>
      <c r="BL189" s="22">
        <f t="shared" si="133"/>
        <v>0</v>
      </c>
      <c r="BM189" s="22">
        <f t="shared" si="133"/>
        <v>0</v>
      </c>
      <c r="BN189" s="22">
        <f t="shared" si="133"/>
        <v>0</v>
      </c>
      <c r="BO189" s="22">
        <f t="shared" si="133"/>
        <v>0</v>
      </c>
      <c r="BP189" s="22">
        <f t="shared" si="133"/>
        <v>0</v>
      </c>
      <c r="BQ189" s="22">
        <f t="shared" si="133"/>
        <v>0</v>
      </c>
      <c r="BR189" s="22">
        <f t="shared" si="133"/>
        <v>0</v>
      </c>
      <c r="BS189" s="22">
        <f t="shared" si="133"/>
        <v>0</v>
      </c>
      <c r="BT189" s="2"/>
      <c r="BU189" s="22">
        <f t="shared" si="134"/>
        <v>0</v>
      </c>
      <c r="BV189" s="22">
        <f t="shared" si="134"/>
        <v>0</v>
      </c>
      <c r="BW189" s="22">
        <f t="shared" si="134"/>
        <v>0</v>
      </c>
      <c r="BX189" s="22">
        <f t="shared" si="134"/>
        <v>0</v>
      </c>
      <c r="BY189" s="22">
        <f t="shared" si="134"/>
        <v>0</v>
      </c>
      <c r="BZ189" s="22">
        <f t="shared" si="134"/>
        <v>0</v>
      </c>
      <c r="CA189" s="22">
        <f t="shared" si="134"/>
        <v>0</v>
      </c>
      <c r="CB189" s="22">
        <f t="shared" si="134"/>
        <v>0</v>
      </c>
      <c r="CC189" s="22">
        <f t="shared" si="134"/>
        <v>0</v>
      </c>
      <c r="CD189" s="22">
        <f t="shared" si="134"/>
        <v>0</v>
      </c>
      <c r="CE189" s="22">
        <f t="shared" si="134"/>
        <v>0</v>
      </c>
      <c r="CF189" s="22">
        <f t="shared" si="134"/>
        <v>0</v>
      </c>
      <c r="CG189" s="2"/>
      <c r="CH189" s="22">
        <f t="shared" si="135"/>
        <v>0</v>
      </c>
      <c r="CI189" s="22">
        <f t="shared" si="135"/>
        <v>0</v>
      </c>
      <c r="CJ189" s="22">
        <f t="shared" si="135"/>
        <v>0</v>
      </c>
      <c r="CK189" s="22">
        <f t="shared" si="135"/>
        <v>0</v>
      </c>
      <c r="CL189" s="22">
        <f t="shared" si="135"/>
        <v>0</v>
      </c>
      <c r="CM189" s="22">
        <f t="shared" si="135"/>
        <v>0</v>
      </c>
      <c r="CN189" s="22">
        <f t="shared" si="135"/>
        <v>0</v>
      </c>
      <c r="CO189" s="22">
        <f t="shared" si="135"/>
        <v>0</v>
      </c>
      <c r="CP189" s="22">
        <f t="shared" si="135"/>
        <v>0</v>
      </c>
      <c r="CQ189" s="22">
        <f t="shared" si="135"/>
        <v>0</v>
      </c>
      <c r="CR189" s="22">
        <f t="shared" si="135"/>
        <v>0</v>
      </c>
      <c r="CS189" s="22">
        <f t="shared" si="135"/>
        <v>0</v>
      </c>
      <c r="CT189" s="2"/>
      <c r="CU189" s="22">
        <f t="shared" si="136"/>
        <v>0</v>
      </c>
      <c r="CV189" s="22">
        <f t="shared" si="136"/>
        <v>0</v>
      </c>
      <c r="CW189" s="22">
        <f t="shared" si="136"/>
        <v>0</v>
      </c>
      <c r="CX189" s="22">
        <f t="shared" si="136"/>
        <v>0</v>
      </c>
      <c r="CY189" s="22">
        <f t="shared" si="136"/>
        <v>0</v>
      </c>
      <c r="CZ189" s="22">
        <f t="shared" si="136"/>
        <v>0</v>
      </c>
      <c r="DA189" s="22">
        <f t="shared" si="136"/>
        <v>0</v>
      </c>
      <c r="DB189" s="22">
        <f t="shared" si="136"/>
        <v>0</v>
      </c>
      <c r="DC189" s="22">
        <f t="shared" si="136"/>
        <v>0</v>
      </c>
      <c r="DD189" s="22">
        <f t="shared" si="136"/>
        <v>0</v>
      </c>
      <c r="DE189" s="22">
        <f t="shared" si="136"/>
        <v>0</v>
      </c>
      <c r="DF189" s="22">
        <f t="shared" si="136"/>
        <v>0</v>
      </c>
    </row>
    <row r="190" spans="1:110" s="18" customFormat="1">
      <c r="A190" s="342"/>
      <c r="B190" s="21" t="s">
        <v>71</v>
      </c>
      <c r="F190" s="19"/>
      <c r="G190" s="19"/>
      <c r="H190" s="20"/>
      <c r="I190" s="12"/>
      <c r="J190" s="20"/>
      <c r="K190" s="12"/>
      <c r="L190" s="12"/>
      <c r="M190" s="12"/>
      <c r="N190" s="12"/>
      <c r="O190" s="12"/>
      <c r="R190" s="21" t="s">
        <v>71</v>
      </c>
      <c r="S190" s="20"/>
      <c r="U190" s="22">
        <f t="shared" si="130"/>
        <v>0</v>
      </c>
      <c r="V190" s="22">
        <f t="shared" si="130"/>
        <v>0</v>
      </c>
      <c r="W190" s="22">
        <f t="shared" si="130"/>
        <v>0</v>
      </c>
      <c r="X190" s="22">
        <f t="shared" si="130"/>
        <v>0</v>
      </c>
      <c r="Y190" s="22">
        <f t="shared" si="130"/>
        <v>0</v>
      </c>
      <c r="Z190" s="22">
        <f t="shared" si="130"/>
        <v>0</v>
      </c>
      <c r="AA190" s="22">
        <f t="shared" si="130"/>
        <v>0</v>
      </c>
      <c r="AB190" s="22">
        <f t="shared" si="130"/>
        <v>0</v>
      </c>
      <c r="AC190" s="22">
        <f t="shared" si="130"/>
        <v>0</v>
      </c>
      <c r="AD190" s="22">
        <f t="shared" si="130"/>
        <v>0</v>
      </c>
      <c r="AE190" s="22">
        <f t="shared" si="130"/>
        <v>0</v>
      </c>
      <c r="AF190" s="22">
        <f t="shared" si="130"/>
        <v>0</v>
      </c>
      <c r="AG190" s="22"/>
      <c r="AH190" s="22">
        <f t="shared" si="137"/>
        <v>0</v>
      </c>
      <c r="AI190" s="22">
        <f t="shared" si="131"/>
        <v>0</v>
      </c>
      <c r="AJ190" s="22">
        <f t="shared" si="131"/>
        <v>0</v>
      </c>
      <c r="AK190" s="22">
        <f t="shared" si="131"/>
        <v>0</v>
      </c>
      <c r="AL190" s="22">
        <f t="shared" si="131"/>
        <v>0</v>
      </c>
      <c r="AM190" s="22">
        <f t="shared" si="131"/>
        <v>0</v>
      </c>
      <c r="AN190" s="22">
        <f t="shared" si="131"/>
        <v>0</v>
      </c>
      <c r="AO190" s="22">
        <f t="shared" si="131"/>
        <v>0</v>
      </c>
      <c r="AP190" s="22">
        <f t="shared" si="131"/>
        <v>0</v>
      </c>
      <c r="AQ190" s="22">
        <f t="shared" si="131"/>
        <v>0</v>
      </c>
      <c r="AR190" s="22">
        <f t="shared" si="131"/>
        <v>0</v>
      </c>
      <c r="AS190" s="22">
        <f t="shared" si="131"/>
        <v>0</v>
      </c>
      <c r="AT190" s="22"/>
      <c r="AU190" s="22">
        <f t="shared" si="132"/>
        <v>0</v>
      </c>
      <c r="AV190" s="22">
        <f t="shared" si="132"/>
        <v>0</v>
      </c>
      <c r="AW190" s="22">
        <f t="shared" si="132"/>
        <v>0</v>
      </c>
      <c r="AX190" s="22">
        <f t="shared" si="132"/>
        <v>0</v>
      </c>
      <c r="AY190" s="22">
        <f t="shared" si="132"/>
        <v>0</v>
      </c>
      <c r="AZ190" s="22">
        <f t="shared" si="132"/>
        <v>0</v>
      </c>
      <c r="BA190" s="22">
        <f t="shared" si="132"/>
        <v>0</v>
      </c>
      <c r="BB190" s="22">
        <f t="shared" si="132"/>
        <v>0</v>
      </c>
      <c r="BC190" s="22">
        <f t="shared" si="132"/>
        <v>0</v>
      </c>
      <c r="BD190" s="22">
        <f t="shared" si="132"/>
        <v>0</v>
      </c>
      <c r="BE190" s="22">
        <f t="shared" si="132"/>
        <v>0</v>
      </c>
      <c r="BF190" s="22">
        <f t="shared" si="132"/>
        <v>0</v>
      </c>
      <c r="BH190" s="22">
        <f t="shared" si="133"/>
        <v>0</v>
      </c>
      <c r="BI190" s="22">
        <f t="shared" si="133"/>
        <v>0</v>
      </c>
      <c r="BJ190" s="22">
        <f t="shared" si="133"/>
        <v>0</v>
      </c>
      <c r="BK190" s="22">
        <f t="shared" si="133"/>
        <v>0</v>
      </c>
      <c r="BL190" s="22">
        <f t="shared" si="133"/>
        <v>0</v>
      </c>
      <c r="BM190" s="22">
        <f t="shared" si="133"/>
        <v>0</v>
      </c>
      <c r="BN190" s="22">
        <f t="shared" si="133"/>
        <v>0</v>
      </c>
      <c r="BO190" s="22">
        <f t="shared" si="133"/>
        <v>0</v>
      </c>
      <c r="BP190" s="22">
        <f t="shared" si="133"/>
        <v>0</v>
      </c>
      <c r="BQ190" s="22">
        <f t="shared" si="133"/>
        <v>0</v>
      </c>
      <c r="BR190" s="22">
        <f t="shared" si="133"/>
        <v>0</v>
      </c>
      <c r="BS190" s="22">
        <f t="shared" si="133"/>
        <v>0</v>
      </c>
      <c r="BT190" s="2"/>
      <c r="BU190" s="22">
        <f t="shared" si="134"/>
        <v>0</v>
      </c>
      <c r="BV190" s="22">
        <f t="shared" si="134"/>
        <v>0</v>
      </c>
      <c r="BW190" s="22">
        <f t="shared" si="134"/>
        <v>0</v>
      </c>
      <c r="BX190" s="22">
        <f t="shared" si="134"/>
        <v>0</v>
      </c>
      <c r="BY190" s="22">
        <f t="shared" si="134"/>
        <v>0</v>
      </c>
      <c r="BZ190" s="22">
        <f t="shared" si="134"/>
        <v>0</v>
      </c>
      <c r="CA190" s="22">
        <f t="shared" si="134"/>
        <v>0</v>
      </c>
      <c r="CB190" s="22">
        <f t="shared" si="134"/>
        <v>0</v>
      </c>
      <c r="CC190" s="22">
        <f t="shared" si="134"/>
        <v>0</v>
      </c>
      <c r="CD190" s="22">
        <f t="shared" si="134"/>
        <v>0</v>
      </c>
      <c r="CE190" s="22">
        <f t="shared" si="134"/>
        <v>0</v>
      </c>
      <c r="CF190" s="22">
        <f t="shared" si="134"/>
        <v>0</v>
      </c>
      <c r="CG190" s="2"/>
      <c r="CH190" s="22">
        <f t="shared" si="135"/>
        <v>0</v>
      </c>
      <c r="CI190" s="22">
        <f t="shared" si="135"/>
        <v>0</v>
      </c>
      <c r="CJ190" s="22">
        <f t="shared" si="135"/>
        <v>0</v>
      </c>
      <c r="CK190" s="22">
        <f t="shared" si="135"/>
        <v>0</v>
      </c>
      <c r="CL190" s="22">
        <f t="shared" si="135"/>
        <v>0</v>
      </c>
      <c r="CM190" s="22">
        <f t="shared" si="135"/>
        <v>0</v>
      </c>
      <c r="CN190" s="22">
        <f t="shared" si="135"/>
        <v>0</v>
      </c>
      <c r="CO190" s="22">
        <f t="shared" si="135"/>
        <v>0</v>
      </c>
      <c r="CP190" s="22">
        <f t="shared" si="135"/>
        <v>0</v>
      </c>
      <c r="CQ190" s="22">
        <f t="shared" si="135"/>
        <v>0</v>
      </c>
      <c r="CR190" s="22">
        <f t="shared" si="135"/>
        <v>0</v>
      </c>
      <c r="CS190" s="22">
        <f t="shared" si="135"/>
        <v>0</v>
      </c>
      <c r="CT190" s="2"/>
      <c r="CU190" s="22">
        <f t="shared" si="136"/>
        <v>0</v>
      </c>
      <c r="CV190" s="22">
        <f t="shared" si="136"/>
        <v>0</v>
      </c>
      <c r="CW190" s="22">
        <f t="shared" si="136"/>
        <v>0</v>
      </c>
      <c r="CX190" s="22">
        <f t="shared" si="136"/>
        <v>0</v>
      </c>
      <c r="CY190" s="22">
        <f t="shared" si="136"/>
        <v>0</v>
      </c>
      <c r="CZ190" s="22">
        <f t="shared" si="136"/>
        <v>0</v>
      </c>
      <c r="DA190" s="22">
        <f t="shared" si="136"/>
        <v>0</v>
      </c>
      <c r="DB190" s="22">
        <f t="shared" si="136"/>
        <v>0</v>
      </c>
      <c r="DC190" s="22">
        <f t="shared" si="136"/>
        <v>0</v>
      </c>
      <c r="DD190" s="22">
        <f t="shared" si="136"/>
        <v>0</v>
      </c>
      <c r="DE190" s="22">
        <f t="shared" si="136"/>
        <v>0</v>
      </c>
      <c r="DF190" s="22">
        <f t="shared" si="136"/>
        <v>0</v>
      </c>
    </row>
    <row r="191" spans="1:110" s="18" customFormat="1">
      <c r="A191" s="342"/>
      <c r="B191" s="21" t="s">
        <v>113</v>
      </c>
      <c r="F191" s="19"/>
      <c r="G191" s="19"/>
      <c r="H191" s="20"/>
      <c r="I191" s="12"/>
      <c r="J191" s="20"/>
      <c r="K191" s="12"/>
      <c r="L191" s="12"/>
      <c r="M191" s="12"/>
      <c r="N191" s="12"/>
      <c r="O191" s="12"/>
      <c r="R191" s="21" t="s">
        <v>113</v>
      </c>
      <c r="S191" s="20"/>
      <c r="U191" s="22">
        <f t="shared" si="130"/>
        <v>0</v>
      </c>
      <c r="V191" s="22">
        <f t="shared" si="130"/>
        <v>0</v>
      </c>
      <c r="W191" s="22">
        <f t="shared" si="130"/>
        <v>0</v>
      </c>
      <c r="X191" s="22">
        <f t="shared" si="130"/>
        <v>0</v>
      </c>
      <c r="Y191" s="22">
        <f t="shared" si="130"/>
        <v>0</v>
      </c>
      <c r="Z191" s="22">
        <f t="shared" si="130"/>
        <v>0</v>
      </c>
      <c r="AA191" s="22">
        <f t="shared" si="130"/>
        <v>0</v>
      </c>
      <c r="AB191" s="22">
        <f t="shared" si="130"/>
        <v>0</v>
      </c>
      <c r="AC191" s="22">
        <f t="shared" si="130"/>
        <v>0</v>
      </c>
      <c r="AD191" s="22">
        <f t="shared" si="130"/>
        <v>0</v>
      </c>
      <c r="AE191" s="22">
        <f t="shared" si="130"/>
        <v>0</v>
      </c>
      <c r="AF191" s="22">
        <f t="shared" si="130"/>
        <v>0</v>
      </c>
      <c r="AG191" s="22"/>
      <c r="AH191" s="22">
        <f t="shared" si="137"/>
        <v>0</v>
      </c>
      <c r="AI191" s="22">
        <f t="shared" si="131"/>
        <v>0</v>
      </c>
      <c r="AJ191" s="22">
        <f t="shared" si="131"/>
        <v>0</v>
      </c>
      <c r="AK191" s="22">
        <f t="shared" si="131"/>
        <v>0</v>
      </c>
      <c r="AL191" s="22">
        <f t="shared" si="131"/>
        <v>0</v>
      </c>
      <c r="AM191" s="22">
        <f t="shared" si="131"/>
        <v>0</v>
      </c>
      <c r="AN191" s="22">
        <f t="shared" si="131"/>
        <v>0</v>
      </c>
      <c r="AO191" s="22">
        <f t="shared" si="131"/>
        <v>0</v>
      </c>
      <c r="AP191" s="22">
        <f t="shared" si="131"/>
        <v>0</v>
      </c>
      <c r="AQ191" s="22">
        <f t="shared" si="131"/>
        <v>0</v>
      </c>
      <c r="AR191" s="22">
        <f t="shared" si="131"/>
        <v>0</v>
      </c>
      <c r="AS191" s="22">
        <f t="shared" si="131"/>
        <v>0</v>
      </c>
      <c r="AT191" s="22"/>
      <c r="AU191" s="22">
        <f t="shared" si="132"/>
        <v>0</v>
      </c>
      <c r="AV191" s="22">
        <f t="shared" si="132"/>
        <v>0</v>
      </c>
      <c r="AW191" s="22">
        <f t="shared" si="132"/>
        <v>0</v>
      </c>
      <c r="AX191" s="22">
        <f t="shared" si="132"/>
        <v>0</v>
      </c>
      <c r="AY191" s="22">
        <f t="shared" si="132"/>
        <v>0</v>
      </c>
      <c r="AZ191" s="22">
        <f t="shared" si="132"/>
        <v>0</v>
      </c>
      <c r="BA191" s="22">
        <f t="shared" si="132"/>
        <v>0</v>
      </c>
      <c r="BB191" s="22">
        <f t="shared" si="132"/>
        <v>0</v>
      </c>
      <c r="BC191" s="22">
        <f t="shared" si="132"/>
        <v>0</v>
      </c>
      <c r="BD191" s="22">
        <f t="shared" si="132"/>
        <v>0</v>
      </c>
      <c r="BE191" s="22">
        <f t="shared" si="132"/>
        <v>0</v>
      </c>
      <c r="BF191" s="22">
        <f t="shared" si="132"/>
        <v>0</v>
      </c>
      <c r="BH191" s="22">
        <f t="shared" si="133"/>
        <v>0</v>
      </c>
      <c r="BI191" s="22">
        <f t="shared" si="133"/>
        <v>0</v>
      </c>
      <c r="BJ191" s="22">
        <f t="shared" si="133"/>
        <v>0</v>
      </c>
      <c r="BK191" s="22">
        <f t="shared" si="133"/>
        <v>0</v>
      </c>
      <c r="BL191" s="22">
        <f t="shared" si="133"/>
        <v>0</v>
      </c>
      <c r="BM191" s="22">
        <f t="shared" si="133"/>
        <v>0</v>
      </c>
      <c r="BN191" s="22">
        <f t="shared" si="133"/>
        <v>0</v>
      </c>
      <c r="BO191" s="22">
        <f t="shared" si="133"/>
        <v>0</v>
      </c>
      <c r="BP191" s="22">
        <f t="shared" si="133"/>
        <v>0</v>
      </c>
      <c r="BQ191" s="22">
        <f t="shared" si="133"/>
        <v>0</v>
      </c>
      <c r="BR191" s="22">
        <f t="shared" si="133"/>
        <v>0</v>
      </c>
      <c r="BS191" s="22">
        <f t="shared" si="133"/>
        <v>0</v>
      </c>
      <c r="BT191" s="2"/>
      <c r="BU191" s="22">
        <f t="shared" si="134"/>
        <v>0</v>
      </c>
      <c r="BV191" s="22">
        <f t="shared" si="134"/>
        <v>0</v>
      </c>
      <c r="BW191" s="22">
        <f t="shared" si="134"/>
        <v>0</v>
      </c>
      <c r="BX191" s="22">
        <f t="shared" si="134"/>
        <v>0</v>
      </c>
      <c r="BY191" s="22">
        <f t="shared" si="134"/>
        <v>0</v>
      </c>
      <c r="BZ191" s="22">
        <f t="shared" si="134"/>
        <v>0</v>
      </c>
      <c r="CA191" s="22">
        <f t="shared" si="134"/>
        <v>0</v>
      </c>
      <c r="CB191" s="22">
        <f t="shared" si="134"/>
        <v>0</v>
      </c>
      <c r="CC191" s="22">
        <f t="shared" si="134"/>
        <v>0</v>
      </c>
      <c r="CD191" s="22">
        <f t="shared" si="134"/>
        <v>0</v>
      </c>
      <c r="CE191" s="22">
        <f t="shared" si="134"/>
        <v>0</v>
      </c>
      <c r="CF191" s="22">
        <f t="shared" si="134"/>
        <v>0</v>
      </c>
      <c r="CG191" s="2"/>
      <c r="CH191" s="22">
        <f t="shared" si="135"/>
        <v>0</v>
      </c>
      <c r="CI191" s="22">
        <f t="shared" si="135"/>
        <v>0</v>
      </c>
      <c r="CJ191" s="22">
        <f t="shared" si="135"/>
        <v>0</v>
      </c>
      <c r="CK191" s="22">
        <f t="shared" si="135"/>
        <v>0</v>
      </c>
      <c r="CL191" s="22">
        <f t="shared" si="135"/>
        <v>0</v>
      </c>
      <c r="CM191" s="22">
        <f t="shared" si="135"/>
        <v>0</v>
      </c>
      <c r="CN191" s="22">
        <f t="shared" si="135"/>
        <v>0</v>
      </c>
      <c r="CO191" s="22">
        <f t="shared" si="135"/>
        <v>0</v>
      </c>
      <c r="CP191" s="22">
        <f t="shared" si="135"/>
        <v>0</v>
      </c>
      <c r="CQ191" s="22">
        <f t="shared" si="135"/>
        <v>0</v>
      </c>
      <c r="CR191" s="22">
        <f t="shared" si="135"/>
        <v>0</v>
      </c>
      <c r="CS191" s="22">
        <f t="shared" si="135"/>
        <v>0</v>
      </c>
      <c r="CT191" s="2"/>
      <c r="CU191" s="22">
        <f t="shared" si="136"/>
        <v>0</v>
      </c>
      <c r="CV191" s="22">
        <f t="shared" si="136"/>
        <v>0</v>
      </c>
      <c r="CW191" s="22">
        <f t="shared" si="136"/>
        <v>0</v>
      </c>
      <c r="CX191" s="22">
        <f t="shared" si="136"/>
        <v>0</v>
      </c>
      <c r="CY191" s="22">
        <f t="shared" si="136"/>
        <v>0</v>
      </c>
      <c r="CZ191" s="22">
        <f t="shared" si="136"/>
        <v>0</v>
      </c>
      <c r="DA191" s="22">
        <f t="shared" si="136"/>
        <v>0</v>
      </c>
      <c r="DB191" s="22">
        <f t="shared" si="136"/>
        <v>0</v>
      </c>
      <c r="DC191" s="22">
        <f t="shared" si="136"/>
        <v>0</v>
      </c>
      <c r="DD191" s="22">
        <f t="shared" si="136"/>
        <v>0</v>
      </c>
      <c r="DE191" s="22">
        <f t="shared" si="136"/>
        <v>0</v>
      </c>
      <c r="DF191" s="22">
        <f t="shared" si="136"/>
        <v>0</v>
      </c>
    </row>
    <row r="192" spans="1:110">
      <c r="B192" s="21" t="s">
        <v>126</v>
      </c>
      <c r="F192" s="17"/>
      <c r="G192" s="17"/>
      <c r="H192" s="23"/>
      <c r="I192" s="12"/>
      <c r="J192" s="23"/>
      <c r="K192" s="12"/>
      <c r="L192" s="12"/>
      <c r="M192" s="12"/>
      <c r="N192" s="12"/>
      <c r="O192" s="12"/>
      <c r="P192" s="18"/>
      <c r="Q192" s="18"/>
      <c r="R192" s="21" t="s">
        <v>126</v>
      </c>
      <c r="S192" s="20"/>
      <c r="T192" s="18"/>
      <c r="U192" s="22">
        <f t="shared" si="130"/>
        <v>9040.7279200819667</v>
      </c>
      <c r="V192" s="22">
        <f t="shared" si="130"/>
        <v>13639.048539959016</v>
      </c>
      <c r="W192" s="22">
        <f t="shared" si="130"/>
        <v>9504.0762295081968</v>
      </c>
      <c r="X192" s="22">
        <f t="shared" si="130"/>
        <v>3659.7079918032787</v>
      </c>
      <c r="Y192" s="22">
        <f t="shared" si="130"/>
        <v>3659.7079918032787</v>
      </c>
      <c r="Z192" s="22">
        <f t="shared" si="130"/>
        <v>3659.7079918032787</v>
      </c>
      <c r="AA192" s="22">
        <f t="shared" si="130"/>
        <v>3659.7079918032787</v>
      </c>
      <c r="AB192" s="22">
        <f t="shared" si="130"/>
        <v>3659.7079918032787</v>
      </c>
      <c r="AC192" s="22">
        <f t="shared" si="130"/>
        <v>3659.7079918032787</v>
      </c>
      <c r="AD192" s="22">
        <f t="shared" si="130"/>
        <v>3659.7079918032787</v>
      </c>
      <c r="AE192" s="22">
        <f t="shared" si="130"/>
        <v>3659.7079918032787</v>
      </c>
      <c r="AF192" s="22">
        <f t="shared" si="130"/>
        <v>3659.7079918032787</v>
      </c>
      <c r="AG192" s="24"/>
      <c r="AH192" s="22">
        <f t="shared" si="137"/>
        <v>0</v>
      </c>
      <c r="AI192" s="22">
        <f t="shared" si="131"/>
        <v>0</v>
      </c>
      <c r="AJ192" s="22">
        <f t="shared" si="131"/>
        <v>0</v>
      </c>
      <c r="AK192" s="22">
        <f t="shared" si="131"/>
        <v>0</v>
      </c>
      <c r="AL192" s="22">
        <f t="shared" si="131"/>
        <v>0</v>
      </c>
      <c r="AM192" s="22">
        <f t="shared" si="131"/>
        <v>0</v>
      </c>
      <c r="AN192" s="22">
        <f t="shared" si="131"/>
        <v>0</v>
      </c>
      <c r="AO192" s="22">
        <f t="shared" si="131"/>
        <v>0</v>
      </c>
      <c r="AP192" s="22">
        <f t="shared" si="131"/>
        <v>0</v>
      </c>
      <c r="AQ192" s="22">
        <f t="shared" si="131"/>
        <v>0</v>
      </c>
      <c r="AR192" s="22">
        <f t="shared" si="131"/>
        <v>0</v>
      </c>
      <c r="AS192" s="22">
        <f t="shared" si="131"/>
        <v>0</v>
      </c>
      <c r="AT192" s="24"/>
      <c r="AU192" s="22">
        <f t="shared" si="132"/>
        <v>0</v>
      </c>
      <c r="AV192" s="22">
        <f t="shared" si="132"/>
        <v>0</v>
      </c>
      <c r="AW192" s="22">
        <f t="shared" si="132"/>
        <v>0</v>
      </c>
      <c r="AX192" s="22">
        <f t="shared" si="132"/>
        <v>0</v>
      </c>
      <c r="AY192" s="22">
        <f t="shared" si="132"/>
        <v>0</v>
      </c>
      <c r="AZ192" s="22">
        <f t="shared" si="132"/>
        <v>0</v>
      </c>
      <c r="BA192" s="22">
        <f t="shared" si="132"/>
        <v>0</v>
      </c>
      <c r="BB192" s="22">
        <f t="shared" si="132"/>
        <v>0</v>
      </c>
      <c r="BC192" s="22">
        <f t="shared" si="132"/>
        <v>0</v>
      </c>
      <c r="BD192" s="22">
        <f t="shared" si="132"/>
        <v>0</v>
      </c>
      <c r="BE192" s="22">
        <f t="shared" si="132"/>
        <v>0</v>
      </c>
      <c r="BF192" s="22">
        <f t="shared" si="132"/>
        <v>0</v>
      </c>
      <c r="BH192" s="22">
        <f t="shared" si="133"/>
        <v>0</v>
      </c>
      <c r="BI192" s="22">
        <f t="shared" si="133"/>
        <v>0</v>
      </c>
      <c r="BJ192" s="22">
        <f t="shared" si="133"/>
        <v>0</v>
      </c>
      <c r="BK192" s="22">
        <f t="shared" si="133"/>
        <v>0</v>
      </c>
      <c r="BL192" s="22">
        <f t="shared" si="133"/>
        <v>0</v>
      </c>
      <c r="BM192" s="22">
        <f t="shared" si="133"/>
        <v>0</v>
      </c>
      <c r="BN192" s="22">
        <f t="shared" si="133"/>
        <v>0</v>
      </c>
      <c r="BO192" s="22">
        <f t="shared" si="133"/>
        <v>0</v>
      </c>
      <c r="BP192" s="22">
        <f t="shared" si="133"/>
        <v>0</v>
      </c>
      <c r="BQ192" s="22">
        <f t="shared" si="133"/>
        <v>0</v>
      </c>
      <c r="BR192" s="22">
        <f t="shared" si="133"/>
        <v>0</v>
      </c>
      <c r="BS192" s="22">
        <f t="shared" si="133"/>
        <v>0</v>
      </c>
      <c r="BT192" s="32"/>
      <c r="BU192" s="22">
        <f t="shared" si="134"/>
        <v>0</v>
      </c>
      <c r="BV192" s="22">
        <f t="shared" si="134"/>
        <v>0</v>
      </c>
      <c r="BW192" s="22">
        <f t="shared" si="134"/>
        <v>0</v>
      </c>
      <c r="BX192" s="22">
        <f t="shared" si="134"/>
        <v>0</v>
      </c>
      <c r="BY192" s="22">
        <f t="shared" si="134"/>
        <v>0</v>
      </c>
      <c r="BZ192" s="22">
        <f t="shared" si="134"/>
        <v>0</v>
      </c>
      <c r="CA192" s="22">
        <f t="shared" si="134"/>
        <v>0</v>
      </c>
      <c r="CB192" s="22">
        <f t="shared" si="134"/>
        <v>0</v>
      </c>
      <c r="CC192" s="22">
        <f t="shared" si="134"/>
        <v>0</v>
      </c>
      <c r="CD192" s="22">
        <f t="shared" si="134"/>
        <v>0</v>
      </c>
      <c r="CE192" s="22">
        <f t="shared" si="134"/>
        <v>0</v>
      </c>
      <c r="CF192" s="22">
        <f t="shared" si="134"/>
        <v>0</v>
      </c>
      <c r="CG192" s="32"/>
      <c r="CH192" s="22">
        <f t="shared" si="135"/>
        <v>0</v>
      </c>
      <c r="CI192" s="22">
        <f t="shared" si="135"/>
        <v>0</v>
      </c>
      <c r="CJ192" s="22">
        <f t="shared" si="135"/>
        <v>0</v>
      </c>
      <c r="CK192" s="22">
        <f t="shared" si="135"/>
        <v>0</v>
      </c>
      <c r="CL192" s="22">
        <f t="shared" si="135"/>
        <v>0</v>
      </c>
      <c r="CM192" s="22">
        <f t="shared" si="135"/>
        <v>0</v>
      </c>
      <c r="CN192" s="22">
        <f t="shared" si="135"/>
        <v>0</v>
      </c>
      <c r="CO192" s="22">
        <f t="shared" si="135"/>
        <v>0</v>
      </c>
      <c r="CP192" s="22">
        <f t="shared" si="135"/>
        <v>0</v>
      </c>
      <c r="CQ192" s="22">
        <f t="shared" si="135"/>
        <v>0</v>
      </c>
      <c r="CR192" s="22">
        <f t="shared" si="135"/>
        <v>0</v>
      </c>
      <c r="CS192" s="22">
        <f t="shared" si="135"/>
        <v>0</v>
      </c>
      <c r="CT192" s="32"/>
      <c r="CU192" s="22">
        <f t="shared" si="136"/>
        <v>0</v>
      </c>
      <c r="CV192" s="22">
        <f t="shared" si="136"/>
        <v>0</v>
      </c>
      <c r="CW192" s="22">
        <f t="shared" si="136"/>
        <v>0</v>
      </c>
      <c r="CX192" s="22">
        <f t="shared" si="136"/>
        <v>0</v>
      </c>
      <c r="CY192" s="22">
        <f t="shared" si="136"/>
        <v>0</v>
      </c>
      <c r="CZ192" s="22">
        <f t="shared" si="136"/>
        <v>0</v>
      </c>
      <c r="DA192" s="22">
        <f t="shared" si="136"/>
        <v>0</v>
      </c>
      <c r="DB192" s="22">
        <f t="shared" si="136"/>
        <v>0</v>
      </c>
      <c r="DC192" s="22">
        <f t="shared" si="136"/>
        <v>0</v>
      </c>
      <c r="DD192" s="22">
        <f t="shared" si="136"/>
        <v>0</v>
      </c>
      <c r="DE192" s="22">
        <f t="shared" si="136"/>
        <v>0</v>
      </c>
      <c r="DF192" s="22">
        <f t="shared" si="136"/>
        <v>0</v>
      </c>
    </row>
    <row r="193" spans="8:110">
      <c r="H193" s="23"/>
      <c r="I193" s="12"/>
      <c r="J193" s="23"/>
      <c r="K193" s="12"/>
      <c r="L193" s="12"/>
      <c r="M193" s="12"/>
      <c r="N193" s="12"/>
      <c r="O193" s="12"/>
      <c r="R193" s="12"/>
      <c r="S193" s="23"/>
      <c r="T193" s="3"/>
      <c r="U193" s="24">
        <f t="shared" si="130"/>
        <v>19365534.192420088</v>
      </c>
      <c r="V193" s="24">
        <f t="shared" si="130"/>
        <v>23902767.887289956</v>
      </c>
      <c r="W193" s="24">
        <f t="shared" si="130"/>
        <v>18163496.280229509</v>
      </c>
      <c r="X193" s="24">
        <f t="shared" si="130"/>
        <v>8554886.9579918031</v>
      </c>
      <c r="Y193" s="24">
        <f t="shared" si="130"/>
        <v>11065502.978228889</v>
      </c>
      <c r="Z193" s="24">
        <f t="shared" si="130"/>
        <v>11173811.508584514</v>
      </c>
      <c r="AA193" s="24">
        <f t="shared" si="130"/>
        <v>10984172.937786171</v>
      </c>
      <c r="AB193" s="24">
        <f t="shared" si="130"/>
        <v>11530641.437786173</v>
      </c>
      <c r="AC193" s="24">
        <f t="shared" si="130"/>
        <v>10931400.907336172</v>
      </c>
      <c r="AD193" s="24">
        <f t="shared" si="130"/>
        <v>9959351.9579918031</v>
      </c>
      <c r="AE193" s="24">
        <f t="shared" si="130"/>
        <v>8756384.0415508188</v>
      </c>
      <c r="AF193" s="24">
        <f t="shared" si="130"/>
        <v>7978786.9679314755</v>
      </c>
      <c r="AG193" s="24"/>
      <c r="AH193" s="22">
        <f t="shared" si="137"/>
        <v>191.86115563909772</v>
      </c>
      <c r="AI193" s="22">
        <f t="shared" si="131"/>
        <v>227.65746315789474</v>
      </c>
      <c r="AJ193" s="22">
        <f t="shared" si="131"/>
        <v>181.84989473684212</v>
      </c>
      <c r="AK193" s="22">
        <f t="shared" si="131"/>
        <v>180.13200000000001</v>
      </c>
      <c r="AL193" s="22">
        <f t="shared" si="131"/>
        <v>119.81578947368422</v>
      </c>
      <c r="AM193" s="22">
        <f t="shared" si="131"/>
        <v>119.81578947368422</v>
      </c>
      <c r="AN193" s="22">
        <f t="shared" si="131"/>
        <v>119.81578947368422</v>
      </c>
      <c r="AO193" s="22">
        <f t="shared" si="131"/>
        <v>119.81578947368422</v>
      </c>
      <c r="AP193" s="22">
        <f t="shared" si="131"/>
        <v>119.81578947368422</v>
      </c>
      <c r="AQ193" s="22">
        <f t="shared" si="131"/>
        <v>132.88947368421054</v>
      </c>
      <c r="AR193" s="22">
        <f t="shared" si="131"/>
        <v>128.78605988134251</v>
      </c>
      <c r="AS193" s="22">
        <f t="shared" si="131"/>
        <v>126.74148949515791</v>
      </c>
      <c r="AT193" s="24"/>
      <c r="AU193" s="22">
        <f t="shared" si="132"/>
        <v>278.43136199999998</v>
      </c>
      <c r="AV193" s="22">
        <f t="shared" si="132"/>
        <v>368.66945599999997</v>
      </c>
      <c r="AW193" s="22">
        <f t="shared" si="132"/>
        <v>278.89350000000002</v>
      </c>
      <c r="AX193" s="22">
        <f t="shared" si="132"/>
        <v>274.81350000000003</v>
      </c>
      <c r="AY193" s="22">
        <f t="shared" si="132"/>
        <v>131.5625</v>
      </c>
      <c r="AZ193" s="22">
        <f t="shared" si="132"/>
        <v>131.5625</v>
      </c>
      <c r="BA193" s="22">
        <f t="shared" si="132"/>
        <v>131.5625</v>
      </c>
      <c r="BB193" s="22">
        <f t="shared" si="132"/>
        <v>131.5625</v>
      </c>
      <c r="BC193" s="22">
        <f t="shared" si="132"/>
        <v>131.5625</v>
      </c>
      <c r="BD193" s="22">
        <f t="shared" si="132"/>
        <v>150.1925</v>
      </c>
      <c r="BE193" s="22">
        <f t="shared" si="132"/>
        <v>144.34513533091308</v>
      </c>
      <c r="BF193" s="22">
        <f t="shared" si="132"/>
        <v>141.43162253060001</v>
      </c>
      <c r="BH193" s="22">
        <f t="shared" si="133"/>
        <v>191.86115563909772</v>
      </c>
      <c r="BI193" s="22">
        <f t="shared" si="133"/>
        <v>227.65746315789474</v>
      </c>
      <c r="BJ193" s="22">
        <f t="shared" si="133"/>
        <v>181.84989473684212</v>
      </c>
      <c r="BK193" s="22">
        <f t="shared" si="133"/>
        <v>180.13200000000001</v>
      </c>
      <c r="BL193" s="22">
        <f t="shared" si="133"/>
        <v>119.81578947368422</v>
      </c>
      <c r="BM193" s="22">
        <f t="shared" si="133"/>
        <v>119.81578947368422</v>
      </c>
      <c r="BN193" s="22">
        <f t="shared" si="133"/>
        <v>119.81578947368422</v>
      </c>
      <c r="BO193" s="22">
        <f t="shared" si="133"/>
        <v>119.81578947368422</v>
      </c>
      <c r="BP193" s="22">
        <f t="shared" si="133"/>
        <v>119.81578947368422</v>
      </c>
      <c r="BQ193" s="22">
        <f t="shared" si="133"/>
        <v>132.88947368421054</v>
      </c>
      <c r="BR193" s="22">
        <f t="shared" si="133"/>
        <v>128.78605988134251</v>
      </c>
      <c r="BS193" s="22">
        <f t="shared" si="133"/>
        <v>126.74148949515791</v>
      </c>
      <c r="BT193" s="32"/>
      <c r="BU193" s="22">
        <f t="shared" si="134"/>
        <v>0</v>
      </c>
      <c r="BV193" s="22">
        <f t="shared" si="134"/>
        <v>0</v>
      </c>
      <c r="BW193" s="22">
        <f t="shared" si="134"/>
        <v>0</v>
      </c>
      <c r="BX193" s="22">
        <f t="shared" si="134"/>
        <v>0</v>
      </c>
      <c r="BY193" s="22">
        <f t="shared" si="134"/>
        <v>0</v>
      </c>
      <c r="BZ193" s="22">
        <f t="shared" si="134"/>
        <v>0</v>
      </c>
      <c r="CA193" s="22">
        <f t="shared" si="134"/>
        <v>0</v>
      </c>
      <c r="CB193" s="22">
        <f t="shared" si="134"/>
        <v>0</v>
      </c>
      <c r="CC193" s="22">
        <f t="shared" si="134"/>
        <v>0</v>
      </c>
      <c r="CD193" s="22">
        <f t="shared" si="134"/>
        <v>0</v>
      </c>
      <c r="CE193" s="22">
        <f t="shared" si="134"/>
        <v>0</v>
      </c>
      <c r="CF193" s="22">
        <f t="shared" si="134"/>
        <v>0</v>
      </c>
      <c r="CG193" s="32"/>
      <c r="CH193" s="22">
        <f t="shared" si="135"/>
        <v>0</v>
      </c>
      <c r="CI193" s="22">
        <f t="shared" si="135"/>
        <v>0</v>
      </c>
      <c r="CJ193" s="22">
        <f t="shared" si="135"/>
        <v>0</v>
      </c>
      <c r="CK193" s="22">
        <f t="shared" si="135"/>
        <v>0</v>
      </c>
      <c r="CL193" s="22">
        <f t="shared" si="135"/>
        <v>0</v>
      </c>
      <c r="CM193" s="22">
        <f t="shared" si="135"/>
        <v>0</v>
      </c>
      <c r="CN193" s="22">
        <f t="shared" si="135"/>
        <v>0</v>
      </c>
      <c r="CO193" s="22">
        <f t="shared" si="135"/>
        <v>0</v>
      </c>
      <c r="CP193" s="22">
        <f t="shared" si="135"/>
        <v>0</v>
      </c>
      <c r="CQ193" s="22">
        <f t="shared" si="135"/>
        <v>0</v>
      </c>
      <c r="CR193" s="22">
        <f t="shared" si="135"/>
        <v>0</v>
      </c>
      <c r="CS193" s="22">
        <f t="shared" si="135"/>
        <v>0</v>
      </c>
      <c r="CT193" s="32"/>
      <c r="CU193" s="22">
        <f t="shared" si="136"/>
        <v>0</v>
      </c>
      <c r="CV193" s="22">
        <f t="shared" si="136"/>
        <v>0</v>
      </c>
      <c r="CW193" s="22">
        <f t="shared" si="136"/>
        <v>0</v>
      </c>
      <c r="CX193" s="22">
        <f t="shared" si="136"/>
        <v>0</v>
      </c>
      <c r="CY193" s="22">
        <f t="shared" si="136"/>
        <v>0</v>
      </c>
      <c r="CZ193" s="22">
        <f t="shared" si="136"/>
        <v>0</v>
      </c>
      <c r="DA193" s="22">
        <f t="shared" si="136"/>
        <v>0</v>
      </c>
      <c r="DB193" s="22">
        <f t="shared" si="136"/>
        <v>0</v>
      </c>
      <c r="DC193" s="22">
        <f t="shared" si="136"/>
        <v>0</v>
      </c>
      <c r="DD193" s="22">
        <f t="shared" si="136"/>
        <v>0</v>
      </c>
      <c r="DE193" s="22">
        <f t="shared" si="136"/>
        <v>0</v>
      </c>
      <c r="DF193" s="22">
        <f t="shared" si="136"/>
        <v>0</v>
      </c>
    </row>
    <row r="194" spans="8:110">
      <c r="I194" s="12"/>
      <c r="K194" s="12"/>
      <c r="L194" s="12"/>
      <c r="M194" s="12"/>
      <c r="N194" s="12"/>
      <c r="O194" s="12"/>
      <c r="U194" s="24">
        <f>SUM(U183:U193)</f>
        <v>37752064.384840176</v>
      </c>
      <c r="V194" s="24">
        <f t="shared" ref="V194:AF194" si="138">SUM(V183:V193)</f>
        <v>46450905.774579912</v>
      </c>
      <c r="W194" s="24">
        <f t="shared" si="138"/>
        <v>35331418.560459018</v>
      </c>
      <c r="X194" s="24">
        <f t="shared" si="138"/>
        <v>16130519.915983606</v>
      </c>
      <c r="Y194" s="24">
        <f t="shared" si="138"/>
        <v>21724755.956457779</v>
      </c>
      <c r="Z194" s="24">
        <f t="shared" si="138"/>
        <v>21941373.017169029</v>
      </c>
      <c r="AA194" s="24">
        <f t="shared" si="138"/>
        <v>21562095.875572342</v>
      </c>
      <c r="AB194" s="24">
        <f t="shared" si="138"/>
        <v>22655032.875572346</v>
      </c>
      <c r="AC194" s="24">
        <f t="shared" si="138"/>
        <v>21456551.814672343</v>
      </c>
      <c r="AD194" s="24">
        <f t="shared" si="138"/>
        <v>19512453.915983606</v>
      </c>
      <c r="AE194" s="24">
        <f t="shared" si="138"/>
        <v>17106518.083101638</v>
      </c>
      <c r="AF194" s="24">
        <f t="shared" si="138"/>
        <v>15551323.935862951</v>
      </c>
      <c r="AH194" s="24">
        <f t="shared" ref="AH194:AS194" si="139">SUM(AH183:AH193)-AH3</f>
        <v>0</v>
      </c>
      <c r="AI194" s="24">
        <f t="shared" si="139"/>
        <v>0</v>
      </c>
      <c r="AJ194" s="24">
        <f t="shared" si="139"/>
        <v>0</v>
      </c>
      <c r="AK194" s="24">
        <f t="shared" si="139"/>
        <v>0</v>
      </c>
      <c r="AL194" s="24">
        <f t="shared" si="139"/>
        <v>0</v>
      </c>
      <c r="AM194" s="24">
        <f t="shared" si="139"/>
        <v>0</v>
      </c>
      <c r="AN194" s="24">
        <f t="shared" si="139"/>
        <v>0</v>
      </c>
      <c r="AO194" s="24">
        <f t="shared" si="139"/>
        <v>0</v>
      </c>
      <c r="AP194" s="24">
        <f t="shared" si="139"/>
        <v>0</v>
      </c>
      <c r="AQ194" s="24">
        <f t="shared" si="139"/>
        <v>0</v>
      </c>
      <c r="AR194" s="24">
        <f t="shared" si="139"/>
        <v>0</v>
      </c>
      <c r="AS194" s="24">
        <f t="shared" si="139"/>
        <v>0</v>
      </c>
      <c r="AU194" s="24">
        <f t="shared" ref="AU194:BF194" si="140">SUM(AU183:AU192)-AU3</f>
        <v>-278.43136199999935</v>
      </c>
      <c r="AV194" s="24">
        <f t="shared" si="140"/>
        <v>-368.66945600000145</v>
      </c>
      <c r="AW194" s="24">
        <f t="shared" si="140"/>
        <v>-278.89350000000013</v>
      </c>
      <c r="AX194" s="24">
        <f t="shared" si="140"/>
        <v>-274.8135000000002</v>
      </c>
      <c r="AY194" s="24">
        <f t="shared" si="140"/>
        <v>-131.5625</v>
      </c>
      <c r="AZ194" s="24">
        <f t="shared" si="140"/>
        <v>-131.5625</v>
      </c>
      <c r="BA194" s="24">
        <f t="shared" si="140"/>
        <v>-131.5625</v>
      </c>
      <c r="BB194" s="24">
        <f t="shared" si="140"/>
        <v>-131.5625</v>
      </c>
      <c r="BC194" s="24">
        <f t="shared" si="140"/>
        <v>-131.5625</v>
      </c>
      <c r="BD194" s="24">
        <f t="shared" si="140"/>
        <v>-150.19250000000011</v>
      </c>
      <c r="BE194" s="24">
        <f t="shared" si="140"/>
        <v>-144.34513533091285</v>
      </c>
      <c r="BF194" s="24">
        <f t="shared" si="140"/>
        <v>-141.43162253060018</v>
      </c>
    </row>
    <row r="195" spans="8:110">
      <c r="I195" s="12"/>
      <c r="K195" s="12"/>
      <c r="L195" s="12"/>
      <c r="M195" s="12"/>
      <c r="N195" s="12"/>
      <c r="O195" s="12"/>
    </row>
    <row r="196" spans="8:110">
      <c r="I196" s="12"/>
      <c r="K196" s="12"/>
      <c r="L196" s="12"/>
      <c r="M196" s="12"/>
      <c r="N196" s="12"/>
      <c r="O196" s="12"/>
    </row>
    <row r="197" spans="8:110">
      <c r="I197" s="12"/>
      <c r="K197" s="12"/>
      <c r="L197" s="12"/>
      <c r="M197" s="12"/>
      <c r="N197" s="12"/>
      <c r="O197" s="12"/>
    </row>
    <row r="198" spans="8:110">
      <c r="I198" s="12"/>
      <c r="K198" s="12"/>
      <c r="L198" s="12"/>
      <c r="M198" s="12"/>
      <c r="N198" s="12"/>
      <c r="O198" s="12"/>
    </row>
    <row r="199" spans="8:110">
      <c r="I199" s="12"/>
      <c r="K199" s="12"/>
      <c r="L199" s="12"/>
      <c r="M199" s="12"/>
      <c r="N199" s="12"/>
      <c r="O199" s="12"/>
    </row>
    <row r="200" spans="8:110">
      <c r="I200" s="12"/>
      <c r="K200" s="12"/>
      <c r="L200" s="12"/>
      <c r="M200" s="12"/>
      <c r="N200" s="12"/>
      <c r="O200" s="12"/>
    </row>
    <row r="201" spans="8:110">
      <c r="I201" s="12"/>
      <c r="K201" s="12"/>
      <c r="L201" s="12"/>
      <c r="M201" s="12"/>
      <c r="N201" s="12"/>
      <c r="O201" s="12"/>
    </row>
    <row r="202" spans="8:110">
      <c r="I202" s="12"/>
      <c r="K202" s="12"/>
      <c r="L202" s="12"/>
      <c r="M202" s="12"/>
      <c r="N202" s="12"/>
      <c r="O202" s="12"/>
    </row>
    <row r="203" spans="8:110">
      <c r="I203" s="12"/>
      <c r="K203" s="12"/>
      <c r="L203" s="12"/>
      <c r="M203" s="12"/>
      <c r="N203" s="12"/>
      <c r="O203" s="12"/>
    </row>
    <row r="204" spans="8:110">
      <c r="I204" s="12"/>
      <c r="K204" s="12"/>
      <c r="L204" s="12"/>
      <c r="M204" s="12"/>
      <c r="N204" s="12"/>
      <c r="O204" s="12"/>
    </row>
    <row r="205" spans="8:110">
      <c r="I205" s="12"/>
      <c r="K205" s="12"/>
      <c r="L205" s="12"/>
      <c r="M205" s="12"/>
      <c r="N205" s="12"/>
      <c r="O205" s="12"/>
    </row>
    <row r="206" spans="8:110">
      <c r="I206" s="12"/>
      <c r="K206" s="12"/>
      <c r="L206" s="12"/>
      <c r="M206" s="12"/>
      <c r="N206" s="12"/>
      <c r="O206" s="12"/>
    </row>
    <row r="207" spans="8:110">
      <c r="I207" s="12"/>
      <c r="K207" s="12"/>
      <c r="L207" s="12"/>
      <c r="M207" s="12"/>
      <c r="N207" s="12"/>
      <c r="O207" s="12"/>
    </row>
    <row r="208" spans="8:110">
      <c r="I208" s="12"/>
      <c r="K208" s="12"/>
      <c r="L208" s="12"/>
      <c r="M208" s="12"/>
      <c r="N208" s="12"/>
      <c r="O208" s="12"/>
      <c r="T208" s="3"/>
      <c r="AT208" s="3"/>
      <c r="BT208" s="33"/>
      <c r="CG208" s="33"/>
      <c r="CT208" s="33"/>
    </row>
    <row r="209" spans="9:98">
      <c r="I209" s="12"/>
      <c r="K209" s="12"/>
      <c r="L209" s="12"/>
      <c r="M209" s="12"/>
      <c r="N209" s="12"/>
      <c r="O209" s="12"/>
      <c r="T209" s="3"/>
      <c r="AT209" s="3"/>
      <c r="BT209" s="33"/>
      <c r="CG209" s="33"/>
      <c r="CT209" s="33"/>
    </row>
    <row r="210" spans="9:98">
      <c r="I210" s="12"/>
      <c r="K210" s="12"/>
      <c r="L210" s="12"/>
      <c r="M210" s="12"/>
      <c r="N210" s="12"/>
      <c r="O210" s="12"/>
      <c r="T210" s="3"/>
      <c r="AT210" s="3"/>
      <c r="BT210" s="33"/>
      <c r="CG210" s="33"/>
      <c r="CT210" s="33"/>
    </row>
    <row r="211" spans="9:98">
      <c r="I211" s="12"/>
      <c r="K211" s="12"/>
      <c r="L211" s="12"/>
      <c r="M211" s="12"/>
      <c r="N211" s="12"/>
      <c r="O211" s="12"/>
      <c r="T211" s="3"/>
      <c r="AT211" s="3"/>
      <c r="BT211" s="33"/>
      <c r="CG211" s="33"/>
      <c r="CT211" s="33"/>
    </row>
    <row r="212" spans="9:98">
      <c r="I212" s="12"/>
      <c r="K212" s="12"/>
      <c r="L212" s="12"/>
      <c r="M212" s="12"/>
      <c r="N212" s="12"/>
      <c r="O212" s="12"/>
      <c r="T212" s="3"/>
      <c r="AT212" s="3"/>
      <c r="BT212" s="33"/>
      <c r="CG212" s="33"/>
      <c r="CT212" s="33"/>
    </row>
    <row r="213" spans="9:98">
      <c r="I213" s="12"/>
      <c r="K213" s="12"/>
      <c r="L213" s="12"/>
      <c r="M213" s="12"/>
      <c r="N213" s="12"/>
      <c r="O213" s="12"/>
      <c r="T213" s="3"/>
      <c r="AT213" s="3"/>
      <c r="BT213" s="33"/>
      <c r="CG213" s="33"/>
      <c r="CT213" s="33"/>
    </row>
    <row r="214" spans="9:98">
      <c r="I214" s="17"/>
      <c r="K214" s="17"/>
      <c r="L214" s="17"/>
      <c r="M214" s="17"/>
      <c r="N214" s="17"/>
      <c r="O214" s="17"/>
      <c r="T214" s="3"/>
      <c r="AT214" s="3"/>
      <c r="BT214" s="33"/>
      <c r="CG214" s="33"/>
      <c r="CT214" s="33"/>
    </row>
    <row r="215" spans="9:98">
      <c r="I215" s="19"/>
      <c r="K215" s="19"/>
      <c r="L215" s="19"/>
      <c r="M215" s="19"/>
      <c r="N215" s="19"/>
      <c r="O215" s="19"/>
      <c r="T215" s="3"/>
      <c r="AT215" s="3"/>
      <c r="BT215" s="33"/>
      <c r="CG215" s="33"/>
      <c r="CT215" s="33"/>
    </row>
    <row r="216" spans="9:98">
      <c r="I216" s="19"/>
      <c r="K216" s="19"/>
      <c r="L216" s="19"/>
      <c r="M216" s="19"/>
      <c r="N216" s="19"/>
      <c r="O216" s="19"/>
      <c r="T216" s="3"/>
      <c r="AT216" s="3"/>
      <c r="BT216" s="33"/>
      <c r="CG216" s="33"/>
      <c r="CT216" s="33"/>
    </row>
    <row r="217" spans="9:98">
      <c r="I217" s="19"/>
      <c r="K217" s="19"/>
      <c r="L217" s="19"/>
      <c r="M217" s="19"/>
      <c r="N217" s="19"/>
      <c r="O217" s="19"/>
      <c r="T217" s="3"/>
      <c r="AT217" s="3"/>
      <c r="BT217" s="33"/>
      <c r="CG217" s="33"/>
      <c r="CT217" s="33"/>
    </row>
    <row r="218" spans="9:98">
      <c r="I218" s="19"/>
      <c r="K218" s="19"/>
      <c r="L218" s="19"/>
      <c r="M218" s="19"/>
      <c r="N218" s="19"/>
      <c r="O218" s="19"/>
      <c r="T218" s="3"/>
      <c r="AT218" s="3"/>
      <c r="BT218" s="33"/>
      <c r="CG218" s="33"/>
      <c r="CT218" s="33"/>
    </row>
    <row r="219" spans="9:98">
      <c r="I219" s="19"/>
      <c r="K219" s="19"/>
      <c r="L219" s="19"/>
      <c r="M219" s="19"/>
      <c r="N219" s="19"/>
      <c r="O219" s="19"/>
      <c r="T219" s="3"/>
      <c r="AT219" s="3"/>
      <c r="BT219" s="33"/>
      <c r="CG219" s="33"/>
      <c r="CT219" s="33"/>
    </row>
    <row r="220" spans="9:98">
      <c r="I220" s="19"/>
      <c r="K220" s="19"/>
      <c r="L220" s="19"/>
      <c r="M220" s="19"/>
      <c r="N220" s="19"/>
      <c r="O220" s="19"/>
      <c r="T220" s="3"/>
      <c r="AT220" s="3"/>
      <c r="BT220" s="33"/>
      <c r="CG220" s="33"/>
      <c r="CT220" s="33"/>
    </row>
    <row r="221" spans="9:98">
      <c r="I221" s="19"/>
      <c r="K221" s="19"/>
      <c r="L221" s="19"/>
      <c r="M221" s="19"/>
      <c r="N221" s="19"/>
      <c r="O221" s="19"/>
      <c r="T221" s="3"/>
      <c r="AT221" s="3"/>
      <c r="BT221" s="33"/>
      <c r="CG221" s="33"/>
      <c r="CT221" s="33"/>
    </row>
    <row r="222" spans="9:98">
      <c r="I222" s="19"/>
      <c r="K222" s="19"/>
      <c r="L222" s="19"/>
      <c r="M222" s="19"/>
      <c r="N222" s="19"/>
      <c r="O222" s="19"/>
      <c r="T222" s="3"/>
      <c r="AT222" s="3"/>
      <c r="BT222" s="33"/>
      <c r="CG222" s="33"/>
      <c r="CT222" s="33"/>
    </row>
    <row r="223" spans="9:98">
      <c r="I223" s="19"/>
      <c r="K223" s="19"/>
      <c r="L223" s="19"/>
      <c r="M223" s="19"/>
      <c r="N223" s="19"/>
      <c r="O223" s="19"/>
      <c r="T223" s="3"/>
      <c r="AT223" s="3"/>
      <c r="BT223" s="33"/>
      <c r="CG223" s="33"/>
      <c r="CT223" s="33"/>
    </row>
    <row r="224" spans="9:98">
      <c r="I224" s="17"/>
      <c r="K224" s="17"/>
      <c r="L224" s="17"/>
      <c r="M224" s="17"/>
      <c r="N224" s="17"/>
      <c r="O224" s="17"/>
      <c r="T224" s="3"/>
      <c r="AT224" s="3"/>
      <c r="BT224" s="33"/>
      <c r="CG224" s="33"/>
      <c r="CT224" s="33"/>
    </row>
  </sheetData>
  <autoFilter ref="A4:DF178" xr:uid="{9F921AB0-C8A0-4C00-A626-1E7D4E72FBF8}"/>
  <dataConsolidate/>
  <phoneticPr fontId="189" type="noConversion"/>
  <dataValidations count="1">
    <dataValidation type="list" allowBlank="1" showInputMessage="1" showErrorMessage="1" sqref="R193 I182:I1048576 M182:M1048576 K182:K1048576 K1:K4 M1:M4 I1:I4 O1:O4 O182:O1048576" xr:uid="{00000000-0002-0000-0B00-000000000000}">
      <formula1>$R$183:$R$193</formula1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Summary &amp; Capacity</vt:lpstr>
      <vt:lpstr>All Demand </vt:lpstr>
      <vt:lpstr>Summary</vt:lpstr>
      <vt:lpstr>Tianjin</vt:lpstr>
      <vt:lpstr>Chengdu</vt:lpstr>
      <vt:lpstr>UPH-TJ</vt:lpstr>
      <vt:lpstr>UPH-CD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2018-07-23T04:29:01Z</cp:lastPrinted>
  <dcterms:created xsi:type="dcterms:W3CDTF">2014-01-08T06:16:31Z</dcterms:created>
  <dcterms:modified xsi:type="dcterms:W3CDTF">2020-01-16T13:25:55Z</dcterms:modified>
</cp:coreProperties>
</file>